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table" sheetId="1" r:id="rId5"/>
    <sheet state="visible" name="Results" sheetId="2" r:id="rId6"/>
    <sheet state="visible" name="Results_copy" sheetId="3" r:id="rId7"/>
    <sheet state="visible" name="yield_refuse" sheetId="4" r:id="rId8"/>
    <sheet state="visible" name="data quality" sheetId="5" r:id="rId9"/>
    <sheet state="visible" name="template" sheetId="6" r:id="rId10"/>
    <sheet state="visible" name="uncertainty" sheetId="7" r:id="rId11"/>
    <sheet state="visible" name="csv_all_proc" sheetId="8" r:id="rId12"/>
    <sheet state="visible" name="SP_results_all_proc" sheetId="9" r:id="rId13"/>
    <sheet state="hidden" name="default" sheetId="10" r:id="rId14"/>
    <sheet state="hidden" name="Sheet1" sheetId="11" r:id="rId15"/>
    <sheet state="hidden" name="Sheet2" sheetId="12" r:id="rId16"/>
    <sheet state="hidden" name="Sheet3" sheetId="13" r:id="rId17"/>
  </sheets>
  <definedNames>
    <definedName hidden="1" localSheetId="0" name="_xlnm._FilterDatabase">table!$A$6:$CN$140</definedName>
    <definedName hidden="1" localSheetId="2" name="_xlnm._FilterDatabase">Results_copy!$A$1:$AY$1000</definedName>
  </definedNames>
  <calcPr/>
  <extLst>
    <ext uri="GoogleSheetsCustomDataVersion2">
      <go:sheetsCustomData xmlns:go="http://customooxmlschemas.google.com/" r:id="rId18" roundtripDataChecksum="FJhZSyO8fhaVrFOcSvXDY28iTDTxwFmheB/6MjgzUL4="/>
    </ext>
  </extLst>
</workbook>
</file>

<file path=xl/comments1.xml><?xml version="1.0" encoding="utf-8"?>
<comments xmlns:r="http://schemas.openxmlformats.org/officeDocument/2006/relationships" xmlns="http://schemas.openxmlformats.org/spreadsheetml/2006/main">
  <authors>
    <author/>
  </authors>
  <commentList>
    <comment authorId="0" ref="B166">
      <text>
        <t xml:space="preserve">======
ID#AAAA5ZFS0ZY
tc={E4F2CFE2-C079-48A0-84E9-C64A537EE45F}    (2023-09-15 13:48:01)
[Threaded comment]
Your version of Excel allows you to read this threaded comment; however, any edits to it will get removed if the file is opened in a newer version of Excel. Learn more: https://go.microsoft.com/fwlink/?linkid=870924
Comment:
    Ask Ty and Flaminia whether the egg is the primary product or included in the 'total edible' + meat
.</t>
      </text>
    </comment>
    <comment authorId="0" ref="E90">
      <text>
        <t xml:space="preserve">======
ID#AAAA5ZFS0ZU
Thomas    (2023-09-15 13:48:01)
drying of lentils is used in the lentil cultivation process of WFLDB, iun agri-footprint it is included
I think in Bangladesh they will likely dry manually</t>
      </text>
    </comment>
    <comment authorId="0" ref="D119">
      <text>
        <t xml:space="preserve">======
ID#AAAA5Y9G09k
Thomas    (2023-09-15 13:48:01)
https://en.wikipedia.org/wiki/Ilish
difficult: is family of herring, lives in brackish water, so this would be okay proxy for wild fish, but is also grown in self-made ponds… but not sure what feed they use...</t>
      </text>
    </comment>
    <comment authorId="0" ref="E94">
      <text>
        <t xml:space="preserve">======
ID#AAAA5Y9G09g
Thomas    (2023-09-15 13:48:01)
drying of lentils is used in the lentil cultivation process of WFLDB, iun agri-footprint it is included
I think in Bangladesh they will likely dry manually</t>
      </text>
    </comment>
    <comment authorId="0" ref="E95">
      <text>
        <t xml:space="preserve">======
ID#AAAA5Y9G09c
Thomas    (2023-09-15 13:48:01)
drying of lentils is used in the lentil cultivation process of WFLDB, iun agri-footprint it is included
I think in Bangladesh they will likely dry manually</t>
      </text>
    </comment>
    <comment authorId="0" ref="D121">
      <text>
        <t xml:space="preserve">======
ID#AAABH1I30AA
Thomas    (2023-09-15 13:48:01)
https://en.wikipedia.org/wiki/Ilish
difficult: is family of herring, lives in brackish water, so this would be okay proxy for wild fish, but is also grown in self-made ponds… but not sure what feed they use...</t>
      </text>
    </comment>
    <comment authorId="0" ref="W11">
      <text>
        <t xml:space="preserve">======
ID#AAAA44OA6ps
Thomas    (2023-08-25 10:14:14)
in the Agribalyse use stage processes of beef, I noticed that braising/simmering takes about 2 times as much energy as vegetable frying</t>
      </text>
    </comment>
    <comment authorId="0" ref="C6">
      <text>
        <t xml:space="preserve">======
ID#AAAA44OA6pk
Thomas    (2023-08-25 10:14:14)
this is for the food waste parameters
ANI = meat and eggs
DAR = dairy
SEA = seafood &amp; fish
PNS = pulses, nuts &amp; seeds
VEG = vegetables</t>
      </text>
    </comment>
    <comment authorId="0" ref="W14">
      <text>
        <t xml:space="preserve">======
ID#AAAA44OA6po
Thomas    (2023-08-25 10:14:14)
assuming pork and chicken do not need as much as other meats</t>
      </text>
    </comment>
    <comment authorId="0" ref="V31">
      <text>
        <t xml:space="preserve">======
ID#AAAA44OA6pg
Thomas    (2023-08-25 10:14:14)
dry beans need longer cooking, I assume they are left in cold water over night, but then still need 2 times as long boiling as vegetables</t>
      </text>
    </comment>
    <comment authorId="0" ref="B8">
      <text>
        <t xml:space="preserve">======
ID#AAAA44OA6pY
Thomas    (2023-08-25 10:14:14)
Thomas:I have split up hard and soft</t>
      </text>
    </comment>
    <comment authorId="0" ref="A6">
      <text>
        <t xml:space="preserve">======
ID#AAAA44OA6pc
Thomas    (2023-08-25 10:14:14)
this is for the waste treatment parameters: BD for Bangladesh and ID for Indonesia</t>
      </text>
    </comment>
  </commentList>
  <extLst>
    <ext uri="GoogleSheetsCustomDataVersion2">
      <go:sheetsCustomData xmlns:go="http://customooxmlschemas.google.com/" r:id="rId1" roundtripDataSignature="AMtx7miARREuRHby9PUy9kcXxDQKpf1Q3A=="/>
    </ext>
  </extLst>
</comments>
</file>

<file path=xl/sharedStrings.xml><?xml version="1.0" encoding="utf-8"?>
<sst xmlns="http://schemas.openxmlformats.org/spreadsheetml/2006/main" count="20142" uniqueCount="1170">
  <si>
    <t>Eutrophication, marine</t>
  </si>
  <si>
    <t>Ionising radiation</t>
  </si>
  <si>
    <t>Life cycle processes for GAIN</t>
  </si>
  <si>
    <t>this is used when processing is adapted excluding primary production</t>
  </si>
  <si>
    <t>Eutrophication, freshwater</t>
  </si>
  <si>
    <t>Ozone depletion</t>
  </si>
  <si>
    <t>amount in/amount out x allocation</t>
  </si>
  <si>
    <t>PE (waste treatment) {GLO}| recycling of PE | Cut-off, S</t>
  </si>
  <si>
    <t>Municipal solid waste {RoW}| treatment of municipal solid waste, sanitary landfill | Cut-off, S</t>
  </si>
  <si>
    <t>Municipal solid waste {GLO}| treatment of municipal solid waste, open dump, wet infiltration class (500mm) | Cut-off, S</t>
  </si>
  <si>
    <t>Municipal solid waste {GLO}| treatment of municipal solid waste, open burning | Cut-off, S</t>
  </si>
  <si>
    <t>RESULTS</t>
  </si>
  <si>
    <t>Climate change</t>
  </si>
  <si>
    <t>Acidification</t>
  </si>
  <si>
    <t>Particulate matter</t>
  </si>
  <si>
    <t>Eutrophication, terrestrial</t>
  </si>
  <si>
    <t>Land use</t>
  </si>
  <si>
    <t>Resource use, fossils</t>
  </si>
  <si>
    <t>Water use</t>
  </si>
  <si>
    <t>Photochemical ozone formation</t>
  </si>
  <si>
    <t>SimaPro csv file path &amp; name to be created:</t>
  </si>
  <si>
    <t>primary (incl. post-harvest)</t>
  </si>
  <si>
    <t>processing</t>
  </si>
  <si>
    <t>packaging</t>
  </si>
  <si>
    <t>transport</t>
  </si>
  <si>
    <t>retail cooled</t>
  </si>
  <si>
    <t>retail frozen</t>
  </si>
  <si>
    <t>user cooled</t>
  </si>
  <si>
    <t>user frozen</t>
  </si>
  <si>
    <t>boiling</t>
  </si>
  <si>
    <t>frying</t>
  </si>
  <si>
    <t>primary</t>
  </si>
  <si>
    <t>distrib</t>
  </si>
  <si>
    <t>retail_cool</t>
  </si>
  <si>
    <t>retail_freez</t>
  </si>
  <si>
    <t>home_cool</t>
  </si>
  <si>
    <t>home_freez</t>
  </si>
  <si>
    <t>boil</t>
  </si>
  <si>
    <t>fry</t>
  </si>
  <si>
    <t>packwt</t>
  </si>
  <si>
    <t>USER_loss</t>
  </si>
  <si>
    <t>Resource use, minerals and metals</t>
  </si>
  <si>
    <t>F:\FootPrinting\Projects\GAIN\SimaPro life cycle import_IDv2 (08-03-2024).CSV</t>
  </si>
  <si>
    <t>kg/kg</t>
  </si>
  <si>
    <t>all 1</t>
  </si>
  <si>
    <t>days</t>
  </si>
  <si>
    <t>per 500 g</t>
  </si>
  <si>
    <t>PHAR</t>
  </si>
  <si>
    <t>PROC</t>
  </si>
  <si>
    <t>TRAN</t>
  </si>
  <si>
    <t>RET</t>
  </si>
  <si>
    <t>landfill</t>
  </si>
  <si>
    <t>opendump</t>
  </si>
  <si>
    <t>openburn</t>
  </si>
  <si>
    <t>Perecycling</t>
  </si>
  <si>
    <t>Primary production</t>
  </si>
  <si>
    <t>Processing</t>
  </si>
  <si>
    <t>Packaging</t>
  </si>
  <si>
    <t>Distribution</t>
  </si>
  <si>
    <t>Retail</t>
  </si>
  <si>
    <t>User stage</t>
  </si>
  <si>
    <t>Waste treatment</t>
  </si>
  <si>
    <t>TOTAL</t>
  </si>
  <si>
    <t>Other stages</t>
  </si>
  <si>
    <t>TOTAL 2.5% interval</t>
  </si>
  <si>
    <t>TOTAL 97.5% interval</t>
  </si>
  <si>
    <t>Eutrophication</t>
  </si>
  <si>
    <t>Other</t>
  </si>
  <si>
    <t>Total</t>
  </si>
  <si>
    <t>country</t>
  </si>
  <si>
    <t>product name</t>
  </si>
  <si>
    <t>product type</t>
  </si>
  <si>
    <t>Input 1</t>
  </si>
  <si>
    <t>Input 2</t>
  </si>
  <si>
    <t>Input 3</t>
  </si>
  <si>
    <t>Input 4</t>
  </si>
  <si>
    <t>Input 5</t>
  </si>
  <si>
    <t>Input 6</t>
  </si>
  <si>
    <t>Input 7</t>
  </si>
  <si>
    <t>Input 8</t>
  </si>
  <si>
    <t>Input 9</t>
  </si>
  <si>
    <t>Input 10</t>
  </si>
  <si>
    <t>parameter 1</t>
  </si>
  <si>
    <t>parameter 2</t>
  </si>
  <si>
    <t>parameter 3</t>
  </si>
  <si>
    <t>parameter 4</t>
  </si>
  <si>
    <t>parameter 5</t>
  </si>
  <si>
    <t>parameter 6</t>
  </si>
  <si>
    <t>parameter 7</t>
  </si>
  <si>
    <t>parameter 8</t>
  </si>
  <si>
    <t>parameter 9</t>
  </si>
  <si>
    <t>parameter 10</t>
  </si>
  <si>
    <t>parameter 11</t>
  </si>
  <si>
    <t>parameter 12</t>
  </si>
  <si>
    <t>uncertainty 1</t>
  </si>
  <si>
    <t>uncertainty 2</t>
  </si>
  <si>
    <t>uncertainty 3</t>
  </si>
  <si>
    <t>uncertainty 4</t>
  </si>
  <si>
    <t>uncertainty 5</t>
  </si>
  <si>
    <t>uncertainty 6</t>
  </si>
  <si>
    <t>uncertainty 7</t>
  </si>
  <si>
    <t>uncertainty 8</t>
  </si>
  <si>
    <t>uncertainty 9</t>
  </si>
  <si>
    <t>uncertainty 10</t>
  </si>
  <si>
    <t>uncertainty 11</t>
  </si>
  <si>
    <t>uncertainty 12</t>
  </si>
  <si>
    <t>primary geography</t>
  </si>
  <si>
    <t>primary technology</t>
  </si>
  <si>
    <t>DQQ_question</t>
  </si>
  <si>
    <t>Food name</t>
  </si>
  <si>
    <t>Synonym</t>
  </si>
  <si>
    <t>Cooking yield (%)</t>
  </si>
  <si>
    <t>Refuse (%)</t>
  </si>
  <si>
    <t>nFU</t>
  </si>
  <si>
    <t>factor from kg to 100 NVS</t>
  </si>
  <si>
    <t>Short name</t>
  </si>
  <si>
    <t>mPt/100 NVS</t>
  </si>
  <si>
    <t>RD^2</t>
  </si>
  <si>
    <t>ID</t>
  </si>
  <si>
    <t>Q13. Egg, average of various cooking methods (omelet, scrambled, boiled, fried) {ID}</t>
  </si>
  <si>
    <t>ANI</t>
  </si>
  <si>
    <t>Consumption egg, at farm {RER} Economic, S</t>
  </si>
  <si>
    <t>Processing dummy</t>
  </si>
  <si>
    <t>Egg, raw, processed in FR | Ambient (average) | Cardboard | at packaging {FR} U {ID}| GAIN</t>
  </si>
  <si>
    <t>Domestic distribution {ID}| GAIN</t>
  </si>
  <si>
    <t>Storage, in closed refrigerator, at retail (WFLDB)/RER U {ID}| GAIN</t>
  </si>
  <si>
    <t>Storage, in closed freezer, at retail (WFLDB)/RER U {ID}| GAIN</t>
  </si>
  <si>
    <t>Storage, in refrigerator, at home (WFLDB)/RER U {ID}| GAIN</t>
  </si>
  <si>
    <t>Storage, in freezer, at home (WFLDB)/RER U {ID}| GAIN</t>
  </si>
  <si>
    <t>Boiling, vegetables, with LPG stove, at consumer home (WFLDB)/GLO U</t>
  </si>
  <si>
    <t>Frying, vegetables, with LPG stove, at consumer home (WFLDB)/GLO U</t>
  </si>
  <si>
    <t>(2,4,2,4,3,na)_x007f_</t>
  </si>
  <si>
    <t>(2,3,2,4,3,na)_x007f_</t>
  </si>
  <si>
    <t>(2,3,2,4,2,na)_x007f_</t>
  </si>
  <si>
    <t>(2,3,2,2,2,na)_x007f_</t>
  </si>
  <si>
    <t>(2,3,2,5,4,na)_x007f_</t>
  </si>
  <si>
    <t>DOMESTIC</t>
  </si>
  <si>
    <t>Q13</t>
  </si>
  <si>
    <t>Egg</t>
  </si>
  <si>
    <t>Egg, average of various cooking methods (omelet, scrambled, boiled, fried)</t>
  </si>
  <si>
    <t>Eggs</t>
  </si>
  <si>
    <t>Q14. Cheese, hard {ID}</t>
  </si>
  <si>
    <t>DAR</t>
  </si>
  <si>
    <t>Raw milk, production mix, at farm (WFLDB)/NZ U</t>
  </si>
  <si>
    <t>Hard cheese, Emmental-style, at dairy (WFLDB)/NZ U | GAIN only processing</t>
  </si>
  <si>
    <t>Hard cheese, emmental-type cheese, reduced fat, processed in FR | Chilled | LDPE | at packaging {FR} U {NZ}| GAIN</t>
  </si>
  <si>
    <t>International distribution, cooled, NZ {ID}| GAIN</t>
  </si>
  <si>
    <t>New Zealand</t>
  </si>
  <si>
    <t>Q14</t>
  </si>
  <si>
    <t>Full-fat cheese</t>
  </si>
  <si>
    <t>Cheese (high-fat), average of multiple varieties of soft and hard cheeses</t>
  </si>
  <si>
    <t>Cheese, hard</t>
  </si>
  <si>
    <t>Cheese</t>
  </si>
  <si>
    <t>Q14. Cheese, soft {ID}</t>
  </si>
  <si>
    <t>Soft cheese, Camembert-style, at dairy (WFLDB)/RER U | GAIN only processing</t>
  </si>
  <si>
    <t>Low-fat cottage cheese</t>
  </si>
  <si>
    <t>Cottage cheese, farmer's (low-fat)</t>
  </si>
  <si>
    <t>Cheese, soft</t>
  </si>
  <si>
    <t>Q15. Yogurt, plain, whole milk {ID}</t>
  </si>
  <si>
    <t>Cow milk, national average, at farm gate {FR} S</t>
  </si>
  <si>
    <t>Yogurt, from cow milk {RoW}| yogurt production, from cow milk | Cut-off, U | GAIN only processing</t>
  </si>
  <si>
    <t>Dairy drink or fermented milk or yogurt, flavoured, with sugar, processed in FR | Chilled | PET | at packaging/FR {ID}| GAIN</t>
  </si>
  <si>
    <t>International distribution, France, cooled {ID}| GAIN</t>
  </si>
  <si>
    <t>France</t>
  </si>
  <si>
    <t>Q15</t>
  </si>
  <si>
    <t>Plain whole yogurt</t>
  </si>
  <si>
    <t>Yogurt, plain, whole milk</t>
  </si>
  <si>
    <t>Yogurt</t>
  </si>
  <si>
    <t>Q17. Beef organs, average of liver, spleen, kidney, heart, and tongue, cooked (braised or simmered) {ID}</t>
  </si>
  <si>
    <t>Beef cattle, live weight, at farm (WFLDB)/AU U</t>
  </si>
  <si>
    <t>Beef, food grade offal, at slaughterhouse (WFLDB)/AU U | GAIN processing only</t>
  </si>
  <si>
    <t>Chicken, breast, meat and skin, roasted/baked, processed in FR | Chilled | PS | at packaging {FR} U {ID}| GAIN</t>
  </si>
  <si>
    <t>International distribution, Australia, frozen {ID}| GAIN</t>
  </si>
  <si>
    <t>Australia</t>
  </si>
  <si>
    <t>Q17</t>
  </si>
  <si>
    <t>Beef organs</t>
  </si>
  <si>
    <t>Beef organs, average of liver, spleen, kidney, heart, and tongue, cooked (braised or simmered)</t>
  </si>
  <si>
    <t>Organ meat</t>
  </si>
  <si>
    <t>Q17. Beef, average of various cuts, deegrees of fat, and cooking methods {ID}</t>
  </si>
  <si>
    <t>Beef, fresh meat, at slaughterhouse (WFLDB)/AU U | GAIN processing only</t>
  </si>
  <si>
    <t>Beef</t>
  </si>
  <si>
    <t>Beef, average of various cuts, deegrees of fat, and cooking methods</t>
  </si>
  <si>
    <t>Unprocessed red meat (ruminant)</t>
  </si>
  <si>
    <t>Q17. Lamb, average of various cuts, deegrees of fat, and cooking methods {ID}</t>
  </si>
  <si>
    <t>Lamb, live weight, at farm (WFLDB)/NZ U</t>
  </si>
  <si>
    <t>Lamb, fresh meat, at slaughterhouse (WFLDB)/NZ U | GAIN processing only</t>
  </si>
  <si>
    <t>Domestic distribution, cooled {ID}| GAIN</t>
  </si>
  <si>
    <t>Lamb</t>
  </si>
  <si>
    <t>Lamb, average of various cuts, deegrees of fat, and cooking methods</t>
  </si>
  <si>
    <t>Q18. Pork, average of various cuts, deegrees of fat, and cooking methods {ID}</t>
  </si>
  <si>
    <t>Pig fattening, at farm {RNA} Economic, S</t>
  </si>
  <si>
    <t>Pig meat, at slaughterhouse {US} Economic, U | GAIN processing only</t>
  </si>
  <si>
    <t>International distribution, USA, frozen {ID}| GAIN</t>
  </si>
  <si>
    <t>USA</t>
  </si>
  <si>
    <t>Q18</t>
  </si>
  <si>
    <t>Pork</t>
  </si>
  <si>
    <t>Pork, average of various cuts, deegrees of fat, and cooking methods</t>
  </si>
  <si>
    <t>Unprocessed red meat (non-ruminant)</t>
  </si>
  <si>
    <t>Q18. Rabbit, average of domesticated and wild and of different cooking methods {ID}</t>
  </si>
  <si>
    <t>Cull rabbit, conventional, in cage, at farm gate {FR} U | GAIN (adapted for ID)</t>
  </si>
  <si>
    <t>Rabbit meat, at slaughterhouse {ID} Economic, U | GAIN</t>
  </si>
  <si>
    <t>Rabbit</t>
  </si>
  <si>
    <t>Rabbit, average of domesticated and wild and of different cooking methods</t>
  </si>
  <si>
    <t>Q19. Chicken organs, average of heart and liver, cooked (pan-fried or simmered) {ID}</t>
  </si>
  <si>
    <t>Broiler fattening, at farm {TH} Economic, S</t>
  </si>
  <si>
    <t>Chicken co-product, food grade, at slaughterhouse {BR} Economic, U | GAIN processing only</t>
  </si>
  <si>
    <t>Q19</t>
  </si>
  <si>
    <t>Chicken organs</t>
  </si>
  <si>
    <t>Chicken organs, average of heart and liver, cooked (pan-fried or simmered)</t>
  </si>
  <si>
    <t>Q19. Chicken, average of various cuts, with and without skin, and of different cooking methods {ID}</t>
  </si>
  <si>
    <t>Chicken meat, at slaughterhouse {BR} Economic, U | GAIN processing only</t>
  </si>
  <si>
    <t>Chicken</t>
  </si>
  <si>
    <t>Chicken, average of various cuts, with and without skin, and of different cooking methods</t>
  </si>
  <si>
    <t>Poultry</t>
  </si>
  <si>
    <t>Q20. Bivalves (mussels), different cooking methods {ID}</t>
  </si>
  <si>
    <t>SEA</t>
  </si>
  <si>
    <t>Mussels, with shell, at farm gate {FR} S</t>
  </si>
  <si>
    <t>Q20</t>
  </si>
  <si>
    <t>Bivalves</t>
  </si>
  <si>
    <t>Bivalve mollusks, average of various species consumed in Indonesia, and of different cooking methods</t>
  </si>
  <si>
    <t>Bivalves (mussles)</t>
  </si>
  <si>
    <t>Fish and seafood</t>
  </si>
  <si>
    <t>Q20. Crustaceans (shrimps), different cooking methods {ID}</t>
  </si>
  <si>
    <t>Fresh shrimps, China production {FR} S</t>
  </si>
  <si>
    <t>Crustaceans</t>
  </si>
  <si>
    <t>Crustaceans, average of various species consumed in Indonesia, and of different cooking methods</t>
  </si>
  <si>
    <t>Crustaceans (shrimps)</t>
  </si>
  <si>
    <t>Q20. Fish (tuna), different cooking methods {ID}</t>
  </si>
  <si>
    <t>Small pelagic fish, fresh {EC}| tuna, capture by purse seiner and landing whole, frozen | Cut-off, S</t>
  </si>
  <si>
    <t>Fatty fish</t>
  </si>
  <si>
    <t>Oily fish, average of various species consumed in Indonesia and of different cooking methods</t>
  </si>
  <si>
    <t>Fatty fish (tuna)</t>
  </si>
  <si>
    <t>Q20. Fish (tilapia), different cooking methods {ID}</t>
  </si>
  <si>
    <t>Tilapia {RLA}| tilapia production, extensive aquaculture, in pond | Cut-off, U | adapted for ID GAIN</t>
  </si>
  <si>
    <t>Lean fish</t>
  </si>
  <si>
    <t>Lean fish, average of various species consumed in Indonesia and of different cooking methods</t>
  </si>
  <si>
    <t>Lean fish (tilapia)</t>
  </si>
  <si>
    <t>Q21. Cashew nuts, dry-roasted {ID}</t>
  </si>
  <si>
    <t>PNS</t>
  </si>
  <si>
    <t>Cashew {IN}| cashew production | Cut-off, S</t>
  </si>
  <si>
    <t>Cashew (based on Peanut, shelled, dried, bleached, roasted, at plant (WFLDB)/CN U) {ID}| GAIN</t>
  </si>
  <si>
    <t>Peanut, grilled, processed in FR | Ambient (long) | LDPE | at packaging/FR {ID}| GAIN</t>
  </si>
  <si>
    <t>International distribution, Vietnam {ID}| GAIN</t>
  </si>
  <si>
    <t>Vietnam</t>
  </si>
  <si>
    <t>Q21</t>
  </si>
  <si>
    <t>Cashews</t>
  </si>
  <si>
    <t>Cashew nuts, average of raw, dry-roasted and oil-roasted</t>
  </si>
  <si>
    <t>Nuts and seeds</t>
  </si>
  <si>
    <t>Q21. Peanut butter, average of chunk and smooth style {ID}</t>
  </si>
  <si>
    <t>Groundnuts, shelled, at processing {IN} Economic, U {ID}| GAIN</t>
  </si>
  <si>
    <t>Peanut, shelled, dried, bleached, roasted, at plant (WFLDB)/CN U {ID}| GAIN</t>
  </si>
  <si>
    <t>Peanut butter or peanut paste, processed in FR | Ambient (long) | PVC | at packaging/FR {ID}| GAIN</t>
  </si>
  <si>
    <t>Peanut butter</t>
  </si>
  <si>
    <t>Peanut butter, average of chunk and smooth style</t>
  </si>
  <si>
    <t>Q21. Peanuts, dry-roasted {ID}</t>
  </si>
  <si>
    <t>Peanuts</t>
  </si>
  <si>
    <t>Peanuts, average of raw, dry-roasted and oil-roasted</t>
  </si>
  <si>
    <t>Q21. Sunflower seeds, dry-roasted {ID}</t>
  </si>
  <si>
    <t>Sunflower seed, dried, at storage {CN} Economic, S</t>
  </si>
  <si>
    <t>Sunflower seeds (based on Peanut, shelled, dried, bleached, roasted, at plant (WFLDB)/CN U) {ID}| GAIN</t>
  </si>
  <si>
    <t>International distribution, China {ID}| GAIN</t>
  </si>
  <si>
    <t>China</t>
  </si>
  <si>
    <t>Sunflower seeds</t>
  </si>
  <si>
    <t>Sunflower seeds, average of raw, dry-roasted and oil-roasted</t>
  </si>
  <si>
    <t>Q25. Milk (cow), dry, whole, without added vitamin D {ID}</t>
  </si>
  <si>
    <t>Liquid milk, skimmed, pasteurised, at dairy (WFLDB)/RNA U {NZ}| GAIN</t>
  </si>
  <si>
    <t>Milk powder, whole milk, spray dried, at dairy (WFLDB)/RNA U {NZ}| GAIN</t>
  </si>
  <si>
    <t>Q25</t>
  </si>
  <si>
    <t>Whole milk powder</t>
  </si>
  <si>
    <t>Milk (cow), dry, whole, without added vitamin D</t>
  </si>
  <si>
    <t>Milk</t>
  </si>
  <si>
    <t>Q25. Milk (cow), whole, 3.25% milkfat, without added vitamin A and vitamin D {ID}</t>
  </si>
  <si>
    <t>Raw milk, production mix, at farm (WFLDB)/IN U</t>
  </si>
  <si>
    <t>Liquid milk, whole milk, pasteurised, at dairy (WFLDB)/RNA U {ID}| GAIN processing only</t>
  </si>
  <si>
    <t>Whole cow milk</t>
  </si>
  <si>
    <t>Milk (cow), whole, 3.25% milkfat, without added vitamin A and vitamin D</t>
  </si>
  <si>
    <t>Q25. Milk (sheep), fluid, whole, unenriched {ID}</t>
  </si>
  <si>
    <t>Sheep milk, conventional, Roquefort system, at farm gate {FR} S</t>
  </si>
  <si>
    <t>Whole sheep milk</t>
  </si>
  <si>
    <t>Milk, sheep/goat, fluid, whole, unenriched</t>
  </si>
  <si>
    <t>Q25. Milk (goat), fluid, whole, unenriched {ID}</t>
  </si>
  <si>
    <t>Goat milk, conventional, intensive forage area, at farm gate {FR} S</t>
  </si>
  <si>
    <t>Whole goat milk</t>
  </si>
  <si>
    <t>Q4. Edamame, frozen, prepared {ID}</t>
  </si>
  <si>
    <t>Soybeans, dried, market mix, at regional storage {US} Economic, S</t>
  </si>
  <si>
    <t>Edamame, frozen, prepared (based on Broad bean, fresh, frozen, processed in FR | Frozen | LDPE | at distribution/FR) {ID}| GAIN</t>
  </si>
  <si>
    <t>Broad bean, dried, processed in FR | Ambient (average) | LDPE | at packaging/FR {ID}| GAIN</t>
  </si>
  <si>
    <t>Domestic distribution, frozen {ID}| GAIN</t>
  </si>
  <si>
    <t>USA/domestic</t>
  </si>
  <si>
    <t>Q4</t>
  </si>
  <si>
    <t>Edamame</t>
  </si>
  <si>
    <t>Edamame, frozen, prepared</t>
  </si>
  <si>
    <t>Legumes</t>
  </si>
  <si>
    <t>Q4. Mung beans, mature seeds, cooked, boiled, without salt {ID}</t>
  </si>
  <si>
    <t>Beans, dry, at farm {CN} Economic, S</t>
  </si>
  <si>
    <t>International distribution, Myanmar {ID}| GAIN</t>
  </si>
  <si>
    <t>Myanmar</t>
  </si>
  <si>
    <t>Mung beans</t>
  </si>
  <si>
    <t>Mung beans, mature seeds, cooked, boiled, without salt</t>
  </si>
  <si>
    <t>Q4. Red beans, average of cooked adzuki and kidney beans, and of sprouted and not {ID}</t>
  </si>
  <si>
    <t>Red beans</t>
  </si>
  <si>
    <t>Red beans, average of cooked adzuki and kidney beans, and of sprouted and not</t>
  </si>
  <si>
    <t>Q4. Soymilk, original and vanilla, unfortified {ID}</t>
  </si>
  <si>
    <t>Soymilk, original and vanilla, unfortified (based on Almond drink, unsweetened, at plant (WFLDB)/GLO U) {ID}| GAIN</t>
  </si>
  <si>
    <t>Unsweetened soymilk</t>
  </si>
  <si>
    <t>Soymilk, original and vanilla, unfortified</t>
  </si>
  <si>
    <t>Q4. Tempeh, average of raw and cooked {ID}</t>
  </si>
  <si>
    <t>Tofu {RoW}| tofu production | Cut-off, U {ID}| GAIN</t>
  </si>
  <si>
    <t>Tofu, plain, processed in FR | Chilled | PP | at packaging/FR {ID}| GAIN</t>
  </si>
  <si>
    <t>Tempeh</t>
  </si>
  <si>
    <t>Tempeh, average of raw and cooked</t>
  </si>
  <si>
    <t>Q4. Tofu, average of firm and soft and of raw and fried {ID}</t>
  </si>
  <si>
    <t>Tofu</t>
  </si>
  <si>
    <t>Tofu, average of firm and soft and of raw and fried</t>
  </si>
  <si>
    <t>Q5. Carrots, average of raw and cooked (boiled) {ID}</t>
  </si>
  <si>
    <t>VEG</t>
  </si>
  <si>
    <t>Carrot {CN}| carrot production | Cut-off, S</t>
  </si>
  <si>
    <t>Packaging dummy</t>
  </si>
  <si>
    <t>Q5</t>
  </si>
  <si>
    <t>Carrots</t>
  </si>
  <si>
    <t>Carrots, average of raw and cooked (boiled)</t>
  </si>
  <si>
    <t>Vitamin A-rich orange vegetables</t>
  </si>
  <si>
    <t>Q5. Peppers, sweet, red, average of raw and cooked (boiled and sauted) {ID}</t>
  </si>
  <si>
    <t>Bell pepper {IN-UP}| bell pepper production, open field | Cut-off, S</t>
  </si>
  <si>
    <t>Red pepper</t>
  </si>
  <si>
    <t>Peppers, sweet, red, average of raw and cooked (boiled and sauted)</t>
  </si>
  <si>
    <t>Q5. Pumpkin, average of raw and cooked (boiled) {ID}</t>
  </si>
  <si>
    <t>Kaboca (Sweet pumpkin) , at farm {ID} | GAIN LCA food basket</t>
  </si>
  <si>
    <t>Pumpkin</t>
  </si>
  <si>
    <t>Pumpkin, average of raw and cooked (boiled)</t>
  </si>
  <si>
    <t>Q6.1. Broccoli, average of raw and cooked (boiled) {ID}</t>
  </si>
  <si>
    <t>Broccoli , at farm {ID} | GAIN LCA food basket</t>
  </si>
  <si>
    <t>Q6.1</t>
  </si>
  <si>
    <t>Broccoli</t>
  </si>
  <si>
    <t>Broccoli, average of raw and cooked (boiled)</t>
  </si>
  <si>
    <t>Dark green leafy vegetables</t>
  </si>
  <si>
    <t>Q6.1. Cabbage, chinese (pak/bok-choi), average of raw and cooked (boiled) {ID}</t>
  </si>
  <si>
    <t>Chinese cabbage , at farm {ID} | GAIN LCA food basket</t>
  </si>
  <si>
    <t>Cabbage</t>
  </si>
  <si>
    <t>Cabbage, average of common and Chinese (pe-tsai), and of raw and cooked</t>
  </si>
  <si>
    <t>Other vegetables</t>
  </si>
  <si>
    <t>Q6.1. Chinese broccoli, average of raw and cooked (boiled) {ID}</t>
  </si>
  <si>
    <t>Chinese broccoli</t>
  </si>
  <si>
    <t>Chinese broccoli, average of raw and cooked (boiled)</t>
  </si>
  <si>
    <t>Q6.1. Spinach, average of raw and cooked (boiled) {ID}</t>
  </si>
  <si>
    <t>Horenzo (Japanese spinach) , at farm {ID} | GAIN LCA food basket</t>
  </si>
  <si>
    <t>Spinach</t>
  </si>
  <si>
    <t>Spinach, average of raw and cooked (boiled)</t>
  </si>
  <si>
    <t>Q6.1. Water spinach, average of raw and cooked (boiled) {ID}</t>
  </si>
  <si>
    <t>Water spinach, at farm {ID} | GAIN LCA food basket</t>
  </si>
  <si>
    <t>Water spinach</t>
  </si>
  <si>
    <t>Water spinach, average of raw and cooked (boiled)</t>
  </si>
  <si>
    <t>Q6.2. Drumstick leaves, average of raw and cooked (boiled) {ID}</t>
  </si>
  <si>
    <t>Primary production dummy</t>
  </si>
  <si>
    <t>Q6.2</t>
  </si>
  <si>
    <t>Drumstick leaves</t>
  </si>
  <si>
    <t>Drumstick leaves, average of raw and cooked (boiled)</t>
  </si>
  <si>
    <t>Q6.2. Pumpkin leaves, average of raw and cooked (boiled) {ID}</t>
  </si>
  <si>
    <t>Pumpkin leaves</t>
  </si>
  <si>
    <t>Pumpkin leaves, average of raw and cooked (boiled)</t>
  </si>
  <si>
    <t>Q6.2. Sweet potato leaves, average of raw and cooked (steamed) {ID}</t>
  </si>
  <si>
    <t>Sweet potato leaves</t>
  </si>
  <si>
    <t>Sweet potato leaves, average of raw and cooked (steamed)</t>
  </si>
  <si>
    <t>Q6.2. Tree fern, cooked, without salt {ID}</t>
  </si>
  <si>
    <t>Tree fern</t>
  </si>
  <si>
    <t>Tree fern, cooked, without salt</t>
  </si>
  <si>
    <t>Q7.1. Beans, snap, green, cooked, boiled, drained, without salt {ID}</t>
  </si>
  <si>
    <t>String bean , at farm {ID} | GAIN LCA food basket</t>
  </si>
  <si>
    <t>Q7.1</t>
  </si>
  <si>
    <t>Green beans</t>
  </si>
  <si>
    <t>Beans, snap, green, cooked, boiled, drained, without salt</t>
  </si>
  <si>
    <t>Q7.1. Cabbage, average of common and Chinese, and of raw and cooked {ID}</t>
  </si>
  <si>
    <t>Cabbage , at farm {ID} | GAIN LCA food basket</t>
  </si>
  <si>
    <t>Chinese cabbage</t>
  </si>
  <si>
    <t>Cabbage, chinese (sawi/pak/bok-choi), average of raw and cooked (boiled)</t>
  </si>
  <si>
    <t>Q7.1. Green pepper, average of raw and cooked (boiled and sauted) {ID}</t>
  </si>
  <si>
    <t>Green pepper</t>
  </si>
  <si>
    <t>Green pepper, average of raw and cooked (boiled and sauted)</t>
  </si>
  <si>
    <t>Q7.1. Tomatoes, average of red, yellow and green, and of raw and cooked {ID}</t>
  </si>
  <si>
    <t>Tomato , at farm {ID} | GAIN LCA food basket</t>
  </si>
  <si>
    <t>Tomatoes</t>
  </si>
  <si>
    <t>Tomatoes, average of red, yellow and green, and of raw and cooked</t>
  </si>
  <si>
    <t>Q7.1. Winged beans, mature seeds, cooked, boiled, without salt {ID}</t>
  </si>
  <si>
    <t>Winged beans</t>
  </si>
  <si>
    <t>Winged beans, mature seeds, cooked, boiled, without salt</t>
  </si>
  <si>
    <t>Q7.1. Yardlong bean (long bean), cooked, boiled, drained, without salt {ID}</t>
  </si>
  <si>
    <t>Long bean , at farm {ID} | GAIN LCA food basket</t>
  </si>
  <si>
    <t>Long bean</t>
  </si>
  <si>
    <t>Yardlong bean (long bean), cooked, boiled, drained, without salt</t>
  </si>
  <si>
    <t>Q7.2. Cauliflower, average of boiled and fried {ID}</t>
  </si>
  <si>
    <t>Cauliflower , at farm {ID} | GAIN LCA food basket</t>
  </si>
  <si>
    <t>Q7.2</t>
  </si>
  <si>
    <t>Cauliflower</t>
  </si>
  <si>
    <t>Cauliflower, average of boiled and fried</t>
  </si>
  <si>
    <t>Q7.2. Chayote, average of raw and cooked (boiled) {ID}</t>
  </si>
  <si>
    <t>Zucchini, open field, conventional, at farm gate {FR} S</t>
  </si>
  <si>
    <t>Q7.2. Mung bean sprouts, average of boiled and styr-fried {ID}</t>
  </si>
  <si>
    <t>Beans, dry, start material, at seed production {CN} Economic, S</t>
  </si>
  <si>
    <t>Mung bean sprouts</t>
  </si>
  <si>
    <t>Mung bean sprouts, average of boiled and styr-fried</t>
  </si>
  <si>
    <t>Q7.2. Mushrooms (shiitake), various cooking methods (boiled, grilled, styr-fried, fried) {ID}</t>
  </si>
  <si>
    <t>Shiitake mushroom production, fresh, at plant (WFLDB)/CN U</t>
  </si>
  <si>
    <t>Mushrooms</t>
  </si>
  <si>
    <t>Mushrooms, average of multiple varieties consumed in Asia and of various cooking methods (boiled, grilled, styr-fried, fried)</t>
  </si>
  <si>
    <t>Mushrooms (shiitake)</t>
  </si>
  <si>
    <t>Q7.2. Radish, average of oriental and icicle white radish, and of raw and cooked (boiled) {ID}</t>
  </si>
  <si>
    <t>Radish , at farm {ID} | GAIN LCA food basket</t>
  </si>
  <si>
    <t>Radish</t>
  </si>
  <si>
    <t>Radish, average of oriental and icicle white radish, and of raw and cooked (boiled)</t>
  </si>
  <si>
    <t>Q7.3. Balsam-pear (bitter gourd or bitter melon), pods, cooked, boiled, drained, without salt {ID}</t>
  </si>
  <si>
    <t>Bitter gourd, at farm {ID} | GAIN LCA food basket</t>
  </si>
  <si>
    <t>Q7.3</t>
  </si>
  <si>
    <t>Bitter melon</t>
  </si>
  <si>
    <t>Balsam-pear (bitter gourd or bitter melon), pods, cooked, boiled, drained, without salt</t>
  </si>
  <si>
    <t>Q7.3. Cucumber, average of raw and cooked {ID}</t>
  </si>
  <si>
    <t>Cucumber , at farm {ID} | GAIN LCA food basket</t>
  </si>
  <si>
    <t>Cucumber</t>
  </si>
  <si>
    <t>Cucumber, average of raw and cooked</t>
  </si>
  <si>
    <t>Q7.3. Eggplant, average of boiled and fried {ID}</t>
  </si>
  <si>
    <t>Eggplant , at farm {ID} | GAIN LCA food basket</t>
  </si>
  <si>
    <t>Eggplant</t>
  </si>
  <si>
    <t>Eggplant, average of boiled and fried</t>
  </si>
  <si>
    <t>Q7.3. Loofa gourd, average of raw and cooked (boiled) {ID}</t>
  </si>
  <si>
    <t>Luffa gourd</t>
  </si>
  <si>
    <t>Loofa gourd, average of raw and cooked (boiled)</t>
  </si>
  <si>
    <t>Q7.3. Zucchini, average of raw and cooked (boiled) {ID}</t>
  </si>
  <si>
    <t>Zucchini , at farm {ID} | GAIN LCA food basket</t>
  </si>
  <si>
    <t>Zucchini</t>
  </si>
  <si>
    <t>Zucchini, average of raw and cooked (boiled)</t>
  </si>
  <si>
    <t>Q8. Melons, cantaloupe, raw {ID}</t>
  </si>
  <si>
    <t>Melon {GLO}| melon production | Cut-off, S</t>
  </si>
  <si>
    <t>Q8</t>
  </si>
  <si>
    <t>Cantaloupe</t>
  </si>
  <si>
    <t>Melons, cantaloupe, raw</t>
  </si>
  <si>
    <t>Vitamin A-rich fruits</t>
  </si>
  <si>
    <t>Q8. Mangos, raw {ID}</t>
  </si>
  <si>
    <t>Mango {RoW}| market for mango | Cut-off, S</t>
  </si>
  <si>
    <t>Mango</t>
  </si>
  <si>
    <t>Mangos, raw</t>
  </si>
  <si>
    <t>Q8. Papayas, raw {ID}</t>
  </si>
  <si>
    <t>Papaya {GLO}| papaya production | Cut-off, S</t>
  </si>
  <si>
    <t>Papaya</t>
  </si>
  <si>
    <t>Papayas, raw</t>
  </si>
  <si>
    <t>Q9. Oranges, raw, all commercial varieties {ID}</t>
  </si>
  <si>
    <t>Orange, fresh grade {ZA}| orange production, fresh grade | Cut-off, S</t>
  </si>
  <si>
    <t>Q9</t>
  </si>
  <si>
    <t>Orange</t>
  </si>
  <si>
    <t>Oranges, raw, all commercial varieties</t>
  </si>
  <si>
    <t>Citrus</t>
  </si>
  <si>
    <t>Q10.1. Bananas, raw {ID}</t>
  </si>
  <si>
    <t>Banana, at farm (WFLDB)/GLO U</t>
  </si>
  <si>
    <t>Q10.1</t>
  </si>
  <si>
    <t>Banana</t>
  </si>
  <si>
    <t>Bananas, raw</t>
  </si>
  <si>
    <t>Other fruits</t>
  </si>
  <si>
    <t>Q10.2. Apples, raw, with skin  {ID}</t>
  </si>
  <si>
    <t>Apple {CN}| apple production | Cut-off, S</t>
  </si>
  <si>
    <t>Q10.2</t>
  </si>
  <si>
    <t>Apple</t>
  </si>
  <si>
    <t xml:space="preserve">Apples, raw, with skin </t>
  </si>
  <si>
    <t>Q10.2. Avocados, raw, all commercial varieties {ID}</t>
  </si>
  <si>
    <t>Avocado {GLO}| avocado production | Cut-off, S</t>
  </si>
  <si>
    <t>Avocado</t>
  </si>
  <si>
    <t>Avocados, raw, all commercial varieties</t>
  </si>
  <si>
    <t>Q10.2. Pears, raw {ID}</t>
  </si>
  <si>
    <t>Pear {CN}| pear production | Cut-off, S</t>
  </si>
  <si>
    <t>Pear</t>
  </si>
  <si>
    <t>Pears, raw</t>
  </si>
  <si>
    <t>Q10.3. Pineapple, raw, all varieties {ID}</t>
  </si>
  <si>
    <t>Pineapple {GLO}| pineapple production | Cut-off, S</t>
  </si>
  <si>
    <t>Q10.3</t>
  </si>
  <si>
    <t>Pineapple</t>
  </si>
  <si>
    <t>Pineapple, raw, all varieties</t>
  </si>
  <si>
    <t>Q10.3. Nuts, coconut meat, raw {ID}</t>
  </si>
  <si>
    <t>Coconuts, dehusked, at processing {PH} Economic, S</t>
  </si>
  <si>
    <t>Coconut</t>
  </si>
  <si>
    <t>Nuts, coconut meat, raw</t>
  </si>
  <si>
    <t>Q9. Tangerines, (mandarin oranges), raw {ID}</t>
  </si>
  <si>
    <t>Mandarin {CN}| mandarin production | Cut-off, S</t>
  </si>
  <si>
    <t>Tangerine</t>
  </si>
  <si>
    <t>Tangerines, (mandarin oranges), raw</t>
  </si>
  <si>
    <t>Q9. Grapefruit, raw, pink and red and white, all areas {ID}</t>
  </si>
  <si>
    <t>Grapefruit for juice, conventional, at farm gate {US} S</t>
  </si>
  <si>
    <t>Grapefruit</t>
  </si>
  <si>
    <t>Grapefruit, raw, pink and red and white, all areas</t>
  </si>
  <si>
    <t>Q10.1. Guavas, common, raw {ID}</t>
  </si>
  <si>
    <t>Kiwi {GLO}| kiwi production | Cut-off, S</t>
  </si>
  <si>
    <t>Guava</t>
  </si>
  <si>
    <t>Guavas, common, raw</t>
  </si>
  <si>
    <t>Q10.1. Watermelon, raw {ID}</t>
  </si>
  <si>
    <t>Watermelon</t>
  </si>
  <si>
    <t>Watermelon, raw</t>
  </si>
  <si>
    <t>Q10.1. Longans, raw {ID}</t>
  </si>
  <si>
    <t>Longans</t>
  </si>
  <si>
    <t>Longans, raw</t>
  </si>
  <si>
    <t>Q10.2. Durian, raw or frozen {ID}</t>
  </si>
  <si>
    <t>Durian</t>
  </si>
  <si>
    <t>Durian, raw or frozen</t>
  </si>
  <si>
    <t>Q10.3. Carambola, raw (starfruit) {ID}</t>
  </si>
  <si>
    <t>Starfruit</t>
  </si>
  <si>
    <t>Carambola, raw (starfruit)</t>
  </si>
  <si>
    <t>Q1. Brown rice, cooked, unenriched, average of long- and medium-grain {ID}</t>
  </si>
  <si>
    <t>CER</t>
  </si>
  <si>
    <t>Brown rice (raw), at processing {CN} Economic, S</t>
  </si>
  <si>
    <t>Lentil, dried, processed in FR | Ambient (long) | LDPE | at packaging {FR} U</t>
  </si>
  <si>
    <t>Q1</t>
  </si>
  <si>
    <t>Brown rice</t>
  </si>
  <si>
    <t>Brown rice, cooked, unenriched, average of long- and medium-grain</t>
  </si>
  <si>
    <t>Whole grains</t>
  </si>
  <si>
    <t>Q1. White rice, cooked, unenriched, average of long-, medium-, and short-grain {ID}</t>
  </si>
  <si>
    <t>White rice (raw), at processing {CN} Economic, S</t>
  </si>
  <si>
    <t>White rice</t>
  </si>
  <si>
    <t>White rice, cooked, unenriched, average of long-, medium-, and short-grain</t>
  </si>
  <si>
    <t>Refined grains</t>
  </si>
  <si>
    <t>Q1. Congee (rice porridge) {ID}</t>
  </si>
  <si>
    <t>Congee (rice porridge)</t>
  </si>
  <si>
    <t>Q1. Rice (white) noodles, cooked {ID}</t>
  </si>
  <si>
    <t>Noodles, dried, from whole wheat, at plant (WFLDB)/ID U (adapted for GAIN)</t>
  </si>
  <si>
    <t>White rice noodles</t>
  </si>
  <si>
    <t>Rice (white) noodles, cooked</t>
  </si>
  <si>
    <t>Q1. Noodles, whole wheat, cooked {ID}</t>
  </si>
  <si>
    <t>Wheat grain, dried, at storage {UA} Economic, S</t>
  </si>
  <si>
    <t>International distribution, Ukraine {ID}| GAIN</t>
  </si>
  <si>
    <t>Whole wheat noodles</t>
  </si>
  <si>
    <t>Noodles, whole wheat, cooked</t>
  </si>
  <si>
    <t>Q1. Pasta, whole-wheat, cooked (Includes foods for USDA's Food Distribution Program) {ID}</t>
  </si>
  <si>
    <t>Pasta, dried, from whole wheat, at plant (WFLDB)/ID U (adapted for GAIN)</t>
  </si>
  <si>
    <t>Ukraine</t>
  </si>
  <si>
    <t>Whole wheat pasta</t>
  </si>
  <si>
    <t>Pasta, whole-wheat, cooked (Includes foods for USDA's Food Distribution Program)</t>
  </si>
  <si>
    <t>Q1. Pasta (white), cooked, unenriched, without added salt {ID}</t>
  </si>
  <si>
    <t>Pasta, dried, from wheat flour, at plant (WFLDB)/ID U (adapted for GAIN)</t>
  </si>
  <si>
    <t>Refined wheat pasta</t>
  </si>
  <si>
    <t>Pasta (white), cooked, unenriched, without added salt</t>
  </si>
  <si>
    <t>Q2. Corn, boiled, average of sweet white and yellow varieties {ID}</t>
  </si>
  <si>
    <t>Maize, dried, at storage {TH} Economic, S</t>
  </si>
  <si>
    <t>Q2</t>
  </si>
  <si>
    <t>Sweet corn</t>
  </si>
  <si>
    <t>Corn, boiled, average of sweet white and yellow varieties</t>
  </si>
  <si>
    <t>Q3. Potato, cooked, average of skin eaten and not eaten and of boiled, baked, fried, and roasted {ID}</t>
  </si>
  <si>
    <t>TUB</t>
  </si>
  <si>
    <t>Potatoes, cooled, at storage {US} Economic, S</t>
  </si>
  <si>
    <t>Q3</t>
  </si>
  <si>
    <t>Potato</t>
  </si>
  <si>
    <t>Potato, cooked, average of skin eaten and not eaten and of boiled, baked, fried, and roasted</t>
  </si>
  <si>
    <t>White roots, tubers, and plantains</t>
  </si>
  <si>
    <t>BD</t>
  </si>
  <si>
    <t>Q4. Dal {BD}</t>
  </si>
  <si>
    <t>Lentils, at farm {AU} Economic, S</t>
  </si>
  <si>
    <t>Processing dummy {BD}</t>
  </si>
  <si>
    <t>International distribution, Australia {BD}| GAIN</t>
  </si>
  <si>
    <t>Storage, in closed refrigerator, at retail (WFLDB)/RER U {BD}| GAIN</t>
  </si>
  <si>
    <t>Storage, in closed freezer, at retail (WFLDB)/RER U {BD}| GAIN</t>
  </si>
  <si>
    <t>Storage, in refrigerator, at home (WFLDB)/RER U {BD}| GAIN</t>
  </si>
  <si>
    <t>Storage, in freezer, at home (WFLDB)/RER U {BD}| GAIN</t>
  </si>
  <si>
    <t>(2,5,2,2,2,na)_x007f_</t>
  </si>
  <si>
    <t>Colour coding</t>
  </si>
  <si>
    <t>Dal</t>
  </si>
  <si>
    <t>Q4. Chickpeas (garbanzo beans, bengal gram), mature seeds, cooked, boiled, without salt {BD}</t>
  </si>
  <si>
    <t>Chick peas, at farm {AU} Economic, S</t>
  </si>
  <si>
    <t>Chick peas, dried, at storage {AU} Economic, U | GAIN</t>
  </si>
  <si>
    <t>Chickpeas</t>
  </si>
  <si>
    <t>Chickpeas (garbanzo beans, bengal gram), mature seeds, cooked, boiled, without salt</t>
  </si>
  <si>
    <t>Q21. Peanuts, average of raw and oil-roasted {BD}</t>
  </si>
  <si>
    <t>International distribution, India {BD}| GAIN</t>
  </si>
  <si>
    <t>(2,4,2,4,2,na)_x007f_</t>
  </si>
  <si>
    <t>India</t>
  </si>
  <si>
    <t>Peanuts (raw/oil-roasted)</t>
  </si>
  <si>
    <t>Q21. Peanuts, dry-roasted {BD}</t>
  </si>
  <si>
    <t>Q5. Carrots, average of raw and cooked (boiled) {BD}</t>
  </si>
  <si>
    <t>Domestic distribution {BD}| GAIN</t>
  </si>
  <si>
    <t>(3,4,2,3,1,na)_x007f_</t>
  </si>
  <si>
    <t>Requires modest revision</t>
  </si>
  <si>
    <t>Q5. Pumpkin, average of raw and cooked (boiled) {BD}</t>
  </si>
  <si>
    <t>Requires major modification or elimination</t>
  </si>
  <si>
    <t>Q6.1. Spinach, average of raw and cooked (boiled) {BD}</t>
  </si>
  <si>
    <t>(2,3,2,5,2,na)_x007f_</t>
  </si>
  <si>
    <t>Amendments from earlier version</t>
  </si>
  <si>
    <t>Q6.1. Amaranth leaves, average of raw and cooked (boiled) {BD}</t>
  </si>
  <si>
    <t>Mint {IN}| mint production | Cut-off, S</t>
  </si>
  <si>
    <t>Amaranth leaves</t>
  </si>
  <si>
    <t>Amaranth leaves, average of raw and cooked (boiled)</t>
  </si>
  <si>
    <t>Q7.1. Eggplant, average of boiled and fried {BD}</t>
  </si>
  <si>
    <t>Eggplant, peeled, at processing {FR} S</t>
  </si>
  <si>
    <t>Q7.1. Cauliflower, average of boiled and fried {BD}</t>
  </si>
  <si>
    <t>Q7.1. Tomatoes, average of red, yellow and green, and of raw and cooked {BD}</t>
  </si>
  <si>
    <t>Tomato, fresh grade {IN-UP}| tomato production, fresh grade, open field | Cut-off, S</t>
  </si>
  <si>
    <t>Q7.1. Yardlong bean (long bean), cooked, boiled, drained, without salt {BD}</t>
  </si>
  <si>
    <t>Q7.1. Beans, snap, green, cooked, boiled, drained, without salt {BD}</t>
  </si>
  <si>
    <t>Q7.1. Cabbage, common, average of raw and cooked {BD}</t>
  </si>
  <si>
    <t>Q7.2. Gourd, white-flowered (calabash or bottle gourd), cooked, boiled, drained, without salt {BD}</t>
  </si>
  <si>
    <t>Calabash</t>
  </si>
  <si>
    <t>Gourd, white-flowered (calabash or bottle gourd), cooked, boiled, drained, without salt</t>
  </si>
  <si>
    <t>Q7.2. Balsam-pear (bitter gourd or bitter melon), pods, cooked, boiled, drained, without salt {BD}</t>
  </si>
  <si>
    <t>Q7.2. Ash gourd, average of raw and cooked {BD}</t>
  </si>
  <si>
    <t>Ash gourd</t>
  </si>
  <si>
    <t>Ash gourd, average of raw and cooked</t>
  </si>
  <si>
    <t>Q7.3. Radish, average of oriental and icicle white radish, and of raw and cooked (boiled) {BD}</t>
  </si>
  <si>
    <t>Q13. Egg, average of various cooking methods (boiled, fried) {BD}</t>
  </si>
  <si>
    <t>Q13. Egg, omelet, scrambled {BD}</t>
  </si>
  <si>
    <t>Egg, omelet</t>
  </si>
  <si>
    <t>Q14. Cheese, hard cheeses, cheddar {BD}</t>
  </si>
  <si>
    <t>Cheddar cheese production, from cow's milk, hard cheese, French production mix, at plant, 1 kg of Cheddar cheese (PGi) {FR} U | GAIN processing only</t>
  </si>
  <si>
    <t>Domestic distribution, cooled {BD}| GAIN</t>
  </si>
  <si>
    <t>Q14. Cheese, soft cheeses, Camembert-style {BD}</t>
  </si>
  <si>
    <t>Camembert cheese production, from cow's milk, soft cheese, French production mix, at plant, 1 kg of Camembert soft cheese (PGi) {FR} U | GAIN processing only</t>
  </si>
  <si>
    <t>Soft-ripened cheese with bloomy rind (Camembert-type cheese), processed in FR | Chilled | LDPE | at packaging {FR} U | GAIN packaging only</t>
  </si>
  <si>
    <t>Q14. Cheese, paneer {BD}</t>
  </si>
  <si>
    <t>Cheese, from cheese production, at processing {RER} Economic, U | {BD} GAIN processing only</t>
  </si>
  <si>
    <t>Cheese, paneer</t>
  </si>
  <si>
    <t>Q15. Yogurt, plain, whole milk {BD}</t>
  </si>
  <si>
    <t>Yogurt, from cow milk {RoW}| yogurt production, from cow milk | Cut-off, S</t>
  </si>
  <si>
    <t>Q17. Beef, average of various cuts, deegrees of fat, and cooking methods {BD}</t>
  </si>
  <si>
    <t>Beef cattle, mixed system, live weight, at farm (WFLDB)/IN U</t>
  </si>
  <si>
    <t>Beef, fresh meat, at slaughterhouse (WFLDB)/BD U | GAIN processing only</t>
  </si>
  <si>
    <t>Q17. Game meat, goat, cooked, roasted {BD}</t>
  </si>
  <si>
    <t>Kid goat, conventional, intensive forage area, at farm gate {FR} S</t>
  </si>
  <si>
    <t>Goat</t>
  </si>
  <si>
    <t>Game meat, goat, cooked, roasted</t>
  </si>
  <si>
    <t>Q19. Chicken liver, average of various cooking methods {BD}</t>
  </si>
  <si>
    <t>Chicken co-product, food grade, at slaughterhouse {BR} Economic, U | GAIN processing only {BD}</t>
  </si>
  <si>
    <t>Chicken liver</t>
  </si>
  <si>
    <t>Chicken liver, average of various cooking methods</t>
  </si>
  <si>
    <t>Q19. Duck, average of with and without skin and of different cooking methods {BD}</t>
  </si>
  <si>
    <t>Fattening duck, conventional, at farm gate {FR} S</t>
  </si>
  <si>
    <t>Chicken meat, at slaughterhouse {BR} Economic, U | GAIN processing only {BD}</t>
  </si>
  <si>
    <t>Duck</t>
  </si>
  <si>
    <t>Duck, average of with and without skin and of different cooking methods</t>
  </si>
  <si>
    <t>Q19. Chicken, average of various cuts, with and without skin, and of different cooking methods {BD}</t>
  </si>
  <si>
    <t>Q20. Fish, consumed in Bangladesh, oily, herring, different cooking methods {BD}</t>
  </si>
  <si>
    <t>Atlantic Herring, at landing {NO} Economic, S</t>
  </si>
  <si>
    <t>Q20. Fish, consumed in Bangladesh, lean, tilapia, different cooking methods {BD}</t>
  </si>
  <si>
    <t>Tilapia {RLA}| tilapia production, extensive aquaculture, in pond | Cut-off, U | adapted for BD GAIN</t>
  </si>
  <si>
    <t>Q20. Dried fish, average of various species consumed in Bangladesh {BD}</t>
  </si>
  <si>
    <t>Dried fish</t>
  </si>
  <si>
    <t>Dried fish, average of various species consumed in Bangladesh</t>
  </si>
  <si>
    <t>Q25. Milk (cow), whole, 3.25% milkfat, without added vitamin A and vitamin D {BD}</t>
  </si>
  <si>
    <t>Cow milk {RoW}| milk production, from cow | Cut-off, S</t>
  </si>
  <si>
    <t>Liquid milk, whole milk, pasteurised, at dairy (WFLDB)/{BD} U</t>
  </si>
  <si>
    <t>Q25. Milk, goat, fluid, whole, unenriched {BD}</t>
  </si>
  <si>
    <t>Liquid milk, whole milk, pasteurised, at dairy (WFLDB)/RNA U {NZ}| GAIN</t>
  </si>
  <si>
    <t>Q25. Milk, sheep, fluid, whole, unenriched {BD}</t>
  </si>
  <si>
    <t>Q8. Mangos, raw {BD}</t>
  </si>
  <si>
    <t>Mango {BR}| market for mango | Cut-off, S</t>
  </si>
  <si>
    <t>Q8. Papayas, raw {BD}</t>
  </si>
  <si>
    <t>Q9. Oranges, raw, all commercial varieties {BD}</t>
  </si>
  <si>
    <t>Q10.1. Bananas, raw {BD}</t>
  </si>
  <si>
    <t>Q10.1. Apples, raw, with skin  {BD}</t>
  </si>
  <si>
    <t>Q8. Melons, cantaloupe, raw</t>
  </si>
  <si>
    <t>Q9. Grapefruit, raw, pink and red and white, all areas</t>
  </si>
  <si>
    <t>Q10.1. Guavas, common, raw</t>
  </si>
  <si>
    <t>Q10.1. Watermelon, raw</t>
  </si>
  <si>
    <t>Q10.1. Pineapple, raw, all varieties</t>
  </si>
  <si>
    <t>Q1. Brown rice, cooked, unenriched, average of long- and medium-grain {BD}</t>
  </si>
  <si>
    <t>Q1. White rice, cooked, unenriched, average of long-, medium-, and short-grain {BD}</t>
  </si>
  <si>
    <t>Q1. Bread, paratha {BD}</t>
  </si>
  <si>
    <t>Wheat flour, at processing {US} Economic, S</t>
  </si>
  <si>
    <t>Paratha</t>
  </si>
  <si>
    <t>Bread, paratha</t>
  </si>
  <si>
    <t>Q2. Bread, chappatti or roti {BD}</t>
  </si>
  <si>
    <t>Chapati (roti)</t>
  </si>
  <si>
    <t>Bread, chappatti or roti</t>
  </si>
  <si>
    <t>Q2. Corn, boiled, average of sweet white and yellow varieties {BD}</t>
  </si>
  <si>
    <t>Q3. Potato, cooked, average of skin eaten and not eaten and of boiled, baked, fried, and roasted {BD}</t>
  </si>
  <si>
    <t>Q6.1. Malabar/Vine spinach (pui shak), average of raw and cooked (boiled)  {BD}</t>
  </si>
  <si>
    <t>Spinach {GLO}| spinach production | Cut-off, S</t>
  </si>
  <si>
    <t>Sense-checking required</t>
  </si>
  <si>
    <t>Q7.1. Okra (lady finger), average of boiled and fried {BD}</t>
  </si>
  <si>
    <t>Seed-cotton {BD}| seed-cotton production, conventional | Cut-off, S</t>
  </si>
  <si>
    <t>Q7.1. Cabbage, chinese, average of raw and cooked {BD}</t>
  </si>
  <si>
    <t>Chinese cabbage (nappa cabbage or bok choy), consumption mix {FR} S</t>
  </si>
  <si>
    <t>Q7.3. Kohlrabi, average of raw and cooked (boiled) {BD}</t>
  </si>
  <si>
    <t>Primary production dummy {BD}</t>
  </si>
  <si>
    <t>Q7.3. Taro shoots, cooked, without salt {BD}</t>
  </si>
  <si>
    <t>Celery {GLO}| celery675 production | Cut-off, S</t>
  </si>
  <si>
    <t>Q19. Dove, cooked (includes pigeon) {BD}</t>
  </si>
  <si>
    <t>Q19. Quail, cooked, total edible {BD}</t>
  </si>
  <si>
    <t>Dragon fruit</t>
  </si>
  <si>
    <t>Snake fruit</t>
  </si>
  <si>
    <t>Rose-apples, raw (jamrul)</t>
  </si>
  <si>
    <t>Snacks, rice cakes, brown rice, plain, unsalted</t>
  </si>
  <si>
    <t>Sweet potato, cooked, average of boiled, baked and fried</t>
  </si>
  <si>
    <t>Taro, cooked, without salt</t>
  </si>
  <si>
    <t>Breadfruit, cooked</t>
  </si>
  <si>
    <t>Green banana, average of boiled and fried</t>
  </si>
  <si>
    <t>Orange, sweet, ripe, raw (malta)</t>
  </si>
  <si>
    <t>Custard-apple, (bullock's-heart), raw</t>
  </si>
  <si>
    <t>Jackfruit, raw</t>
  </si>
  <si>
    <t>Jujube, raw</t>
  </si>
  <si>
    <t>Java-plum, raw (jambolan)</t>
  </si>
  <si>
    <t>Hog plum, raw (amra)</t>
  </si>
  <si>
    <t>Litchis, raw</t>
  </si>
  <si>
    <t>Snacks, popcorn, air-popped (Unsalted)</t>
  </si>
  <si>
    <t>Plaintains, average of green and yellow and of boiled, baked, and frie</t>
  </si>
  <si>
    <t>nr</t>
  </si>
  <si>
    <t>Food_name</t>
  </si>
  <si>
    <t>Food</t>
  </si>
  <si>
    <t>Food_group</t>
  </si>
  <si>
    <t>DQQ_food_group</t>
  </si>
  <si>
    <t>Food_long</t>
  </si>
  <si>
    <t>description_FU_kg</t>
  </si>
  <si>
    <t>cooking_yield</t>
  </si>
  <si>
    <t>refuse</t>
  </si>
  <si>
    <t>kg_per_100NVS</t>
  </si>
  <si>
    <t>Primary_production_mPt_kg</t>
  </si>
  <si>
    <t>Processing_mPt_kg</t>
  </si>
  <si>
    <t>Packaging_mPt_kg</t>
  </si>
  <si>
    <t>Distribution_mPt_kg</t>
  </si>
  <si>
    <t>Retail_mPt_kg</t>
  </si>
  <si>
    <t>User_stage_mPt_kg</t>
  </si>
  <si>
    <t>Waste_treatment_mPt_kg</t>
  </si>
  <si>
    <t>TOTAL_mPt_kg</t>
  </si>
  <si>
    <t>TOTAL2.5_mPt_kg</t>
  </si>
  <si>
    <t>TOTAL97.5_mPt_kg</t>
  </si>
  <si>
    <t>Climate_change_mPt_kg</t>
  </si>
  <si>
    <t>Acidification_mPt_kg</t>
  </si>
  <si>
    <t>Particulate_matter_mPt_kg</t>
  </si>
  <si>
    <t>Eutrophication_mPt_kg</t>
  </si>
  <si>
    <t>Land_use_mPt_kg</t>
  </si>
  <si>
    <t>Resource_use_fossils_mPt_kg</t>
  </si>
  <si>
    <t>Water_use_mPt_kg</t>
  </si>
  <si>
    <t>Other_mPt_kg</t>
  </si>
  <si>
    <t>Primary_production_mPt_100NVS</t>
  </si>
  <si>
    <t>Processing_mPt_100NVS</t>
  </si>
  <si>
    <t>Packaging_mPt_100NVS</t>
  </si>
  <si>
    <t>Distribution_mPt_100NVS</t>
  </si>
  <si>
    <t>Retail_mPt_100NVS</t>
  </si>
  <si>
    <t>User_stage_mPt_100NVS</t>
  </si>
  <si>
    <t>Waste_treatment_mPt_100NVS</t>
  </si>
  <si>
    <t>TOTAL_mPt_100NVS</t>
  </si>
  <si>
    <t>TOTAL2.5_mPt_100NVS</t>
  </si>
  <si>
    <t>TOTAL97.5_mPt_100NVS</t>
  </si>
  <si>
    <t>Climate_change_mPt_100NVS</t>
  </si>
  <si>
    <t>Acidification_mPt_100NVS</t>
  </si>
  <si>
    <t>Particulate_matter_mPt_100NVS</t>
  </si>
  <si>
    <t>Eutrophication_mPt_100NVS</t>
  </si>
  <si>
    <t>Land_use_mPt_100NVS</t>
  </si>
  <si>
    <t>Resource_use_fossils_mPt_100NVS</t>
  </si>
  <si>
    <t>Water_use_mPt_100NVS</t>
  </si>
  <si>
    <t>Other_mPt_100NVS</t>
  </si>
  <si>
    <t>Animal-source foods</t>
  </si>
  <si>
    <t>Indonesia</t>
  </si>
  <si>
    <t>Raw, boneless</t>
  </si>
  <si>
    <t>Raw, whole (frozen)</t>
  </si>
  <si>
    <t>Raw, whole</t>
  </si>
  <si>
    <t>As sold in supermarket</t>
  </si>
  <si>
    <t>Raw, in shell</t>
  </si>
  <si>
    <t>Liquid</t>
  </si>
  <si>
    <t>Dry</t>
  </si>
  <si>
    <t>Fruits</t>
  </si>
  <si>
    <t>Fresh, as sold</t>
  </si>
  <si>
    <t>Pulses, nuts, and seeds</t>
  </si>
  <si>
    <t>Dry-roasted</t>
  </si>
  <si>
    <t xml:space="preserve">Crushed peanuts </t>
  </si>
  <si>
    <t>44% dry beans + 56% water</t>
  </si>
  <si>
    <t xml:space="preserve">Frozen </t>
  </si>
  <si>
    <t>Starchy staples</t>
  </si>
  <si>
    <t>Vegetables</t>
  </si>
  <si>
    <t>Bangladesh</t>
  </si>
  <si>
    <t>Product used for LCA analysis</t>
  </si>
  <si>
    <t>Energy_kcal</t>
  </si>
  <si>
    <t>NVS</t>
  </si>
  <si>
    <t>Cal_1000</t>
  </si>
  <si>
    <t>Average of cooking yields and refuse for common lean fish species available in the literature (not necessarily the specific species included under the lean fish food group for Indonesia).</t>
  </si>
  <si>
    <t>Average of cooking yields and refuse for common oily fish species available in the literature (not necessarily the specific species included under the oily fish food group for Indonesia).</t>
  </si>
  <si>
    <t>Milk, sheep, fluid, whole, unenriched</t>
  </si>
  <si>
    <t>Milk, goat, fluid, whole, unenriched</t>
  </si>
  <si>
    <t>Cooking yield for edamame not available; used cooking yield for soy beans as a proxy (boiled or pressure cooked)</t>
  </si>
  <si>
    <t>Cooking yield for tempeh not available; used cooking yield for soy beans as a proxy (boiled or pressure cooked)</t>
  </si>
  <si>
    <t>Cooking yield for Chinese broccoli not available; used cooking yield for broccoli as a proxy (average of boiled, steamed and stewed)</t>
  </si>
  <si>
    <t>Cooking yield for bitter gourd not available; used cooking yield for towelgourd as a proxy (steamed)</t>
  </si>
  <si>
    <t>Used average values for green leafy vegetables</t>
  </si>
  <si>
    <t>Lean fish, average of various species consumed in Bangladesh, and of different cooking methods</t>
  </si>
  <si>
    <t xml:space="preserve">Raw, whole </t>
  </si>
  <si>
    <t>Average of cooking yields and refuse for common lean fish species available in the literature (not necessarily the specific species included under the lean fish food group for Bangladesh).</t>
  </si>
  <si>
    <t>Oily fish, average of various species consumed in Bangladesh and of different cooking methods</t>
  </si>
  <si>
    <t>Average of cooking yields and refuse for common oily fish species available in the literature (not necessarily the specific species included under the oily fish food group for Bangladesh).</t>
  </si>
  <si>
    <t>Cooking yield for goat meat not available; used cooking yield for roasted lamb as a proxy</t>
  </si>
  <si>
    <t>Paneer</t>
  </si>
  <si>
    <t>Cooking yield for dal not available; used cooking yield for lentils (stewed) as a proxy</t>
  </si>
  <si>
    <t>Cooking yield for bottle gourd not available; used cooking yield for towelgourd as a proxy (steamed)</t>
  </si>
  <si>
    <t>Cooking yield for ash gourd not available; used cooking yield for towelgourd as a proxy (steamed)</t>
  </si>
  <si>
    <t>Average of bacon, fuerte and hass varieties</t>
  </si>
  <si>
    <t>Average of long- and short-grain (medium-grain not available)</t>
  </si>
  <si>
    <t>Assumed the same cooking yield as white rice (congee not available)</t>
  </si>
  <si>
    <t>Assumed the same cooking yield as white rice (rice noodles not available)</t>
  </si>
  <si>
    <t>Used whole-wheat pasta with egg (dry) because whole-wheat pasta without egg was not available</t>
  </si>
  <si>
    <t>Average of short and long pasta (macaroni and spaghetti)</t>
  </si>
  <si>
    <t>Used refuse for lychee as a proxy (refuse for longan unavailable)</t>
  </si>
  <si>
    <t>2=country specific; 3 = region; 4=global;5=other continent</t>
  </si>
  <si>
    <t>1=perfect match; 2=good match; 3=fair proxy; 4 = weak proxy; 5=global proxy</t>
  </si>
  <si>
    <t>all processing datasets are adapted for electricity and water specific for the country</t>
  </si>
  <si>
    <t>product</t>
  </si>
  <si>
    <t>primary production country</t>
  </si>
  <si>
    <t>selected dataset</t>
  </si>
  <si>
    <t>database</t>
  </si>
  <si>
    <t>processing geography</t>
  </si>
  <si>
    <t>processing technology</t>
  </si>
  <si>
    <t>Agri-footprint</t>
  </si>
  <si>
    <t>WFLDB</t>
  </si>
  <si>
    <t>Agribalyse</t>
  </si>
  <si>
    <t>ecoinvent</t>
  </si>
  <si>
    <t>ecoinvent (adapted)</t>
  </si>
  <si>
    <t>own model</t>
  </si>
  <si>
    <t>{SimaPro 9.5.0.0}</t>
  </si>
  <si>
    <t>{processes}</t>
  </si>
  <si>
    <t>{Date: 21/08/2023}</t>
  </si>
  <si>
    <t>{Time: 13:09:49}</t>
  </si>
  <si>
    <t>{Project: GAIN _ new}</t>
  </si>
  <si>
    <t>{CSV Format version: 9.0.0}</t>
  </si>
  <si>
    <t>{CSV separator: Semicolon}</t>
  </si>
  <si>
    <t>{Decimal separator: .}</t>
  </si>
  <si>
    <t>{Date separator: /}</t>
  </si>
  <si>
    <t>{Short date format: dd/MM/yyyy}</t>
  </si>
  <si>
    <t>Process</t>
  </si>
  <si>
    <t>Category type</t>
  </si>
  <si>
    <t>material</t>
  </si>
  <si>
    <t>Process identifier</t>
  </si>
  <si>
    <t>FootPrin000108900800231</t>
  </si>
  <si>
    <t>Type</t>
  </si>
  <si>
    <t>Status</t>
  </si>
  <si>
    <t>Time period</t>
  </si>
  <si>
    <t>Unspecified</t>
  </si>
  <si>
    <t>Geography</t>
  </si>
  <si>
    <t>Technology</t>
  </si>
  <si>
    <t>Representativeness</t>
  </si>
  <si>
    <t>Multiple output allocation</t>
  </si>
  <si>
    <t>Substitution allocation</t>
  </si>
  <si>
    <t>Cut off rules</t>
  </si>
  <si>
    <t>Capital goods</t>
  </si>
  <si>
    <t>Boundary with nature</t>
  </si>
  <si>
    <t>Infrastructure</t>
  </si>
  <si>
    <t>No</t>
  </si>
  <si>
    <t>Date</t>
  </si>
  <si>
    <t>Products</t>
  </si>
  <si>
    <t>kg</t>
  </si>
  <si>
    <t>not defined</t>
  </si>
  <si>
    <t>!My project\{ID}\0. Life cycles</t>
  </si>
  <si>
    <t>Avoided products</t>
  </si>
  <si>
    <t>Resources</t>
  </si>
  <si>
    <t>Materials/fuels</t>
  </si>
  <si>
    <t>primary*(1+PHAR_loss_PNS+PROC_loss_PNS+TRAN_loss_PNS+RET_loss_PNS)</t>
  </si>
  <si>
    <t>Undefined</t>
  </si>
  <si>
    <t>processing*(1+PROC_loss_PNS+TRAN_loss_PNS+RET_loss_PNS)</t>
  </si>
  <si>
    <t>packaging*(1+TRAN_loss_PNS+RET_loss_PNS)</t>
  </si>
  <si>
    <t>distrib*(1+TRAN_loss_PNS+RET_loss_PNS)</t>
  </si>
  <si>
    <t>l*day</t>
  </si>
  <si>
    <t>retail_cool*(1+RET_loss_PNS)</t>
  </si>
  <si>
    <t>retail_freez*(1+RET_loss_PNS)</t>
  </si>
  <si>
    <t>p</t>
  </si>
  <si>
    <t>boil*(1-USER_loss)</t>
  </si>
  <si>
    <t>fry*(1-USER_loss)</t>
  </si>
  <si>
    <t>Electricity/heat</t>
  </si>
  <si>
    <t>Emissions to air</t>
  </si>
  <si>
    <t>Emissions to water</t>
  </si>
  <si>
    <t>Emissions to soil</t>
  </si>
  <si>
    <t>Final waste flows</t>
  </si>
  <si>
    <t>Non material emissions</t>
  </si>
  <si>
    <t>Social issues</t>
  </si>
  <si>
    <t>Economic issues</t>
  </si>
  <si>
    <t>Waste to treatment</t>
  </si>
  <si>
    <t>(packwt*packaging*(1+TRAN_loss_PNS+RET_loss_PNS))*Perecycling_ID</t>
  </si>
  <si>
    <t>(packwt*packaging*(1+TRAN_loss_PNS+RET_loss_PNS)+PHAR_loss_PNS+PROC_loss_PNS+TRAN_loss_PNS+RET_loss_PNS+USER_loss)*landfill_ID*(1-Perecycling_ID)</t>
  </si>
  <si>
    <t>(packwt*packaging*(1+TRAN_loss_PNS+RET_loss_PNS)+PHAR_loss_PNS+PROC_loss_PNS+TRAN_loss_PNS+RET_loss_PNS+USER_loss)*opendump_ID*(1-Perecycling_ID)</t>
  </si>
  <si>
    <t>(packwt*packaging*(1+TRAN_loss_PNS+RET_loss_PNS)+PHAR_loss_PNS+PROC_loss_PNS+TRAN_loss_PNS+RET_loss_PNS+USER_loss)*openburn_ID*(1-Perecycling_ID)</t>
  </si>
  <si>
    <t>Input parameters</t>
  </si>
  <si>
    <t>Lognormal</t>
  </si>
  <si>
    <t>End</t>
  </si>
  <si>
    <t>Project Input parameters</t>
  </si>
  <si>
    <t>PErecycling_BD</t>
  </si>
  <si>
    <t>landfill_BD</t>
  </si>
  <si>
    <t>opendump_BD</t>
  </si>
  <si>
    <t>openburn_BD</t>
  </si>
  <si>
    <t>PErecycling_ID</t>
  </si>
  <si>
    <t>landfill_ID</t>
  </si>
  <si>
    <t>opendump_ID</t>
  </si>
  <si>
    <t>openburn_ID</t>
  </si>
  <si>
    <t>PHAR_loss_PNS</t>
  </si>
  <si>
    <t>Figure 5. Part of the initial production lost or wasted at different stages</t>
  </si>
  <si>
    <t>PROC_loss_PNS</t>
  </si>
  <si>
    <t>RET_loss_PNS</t>
  </si>
  <si>
    <t>TRAN_loss_PNS</t>
  </si>
  <si>
    <t>PHAR_loss_ANI</t>
  </si>
  <si>
    <t>Figure 7. Part of the initial production lost or wasted for meat products</t>
  </si>
  <si>
    <t>PROC_loss_ANI</t>
  </si>
  <si>
    <t>RET_loss_ANI</t>
  </si>
  <si>
    <t>TRAN_loss_ANI</t>
  </si>
  <si>
    <t>PHAR_loss_VEG</t>
  </si>
  <si>
    <t>Figure 6. Part of the initial production lost or wasted at different stages</t>
  </si>
  <si>
    <t>PROC_loss_VEG</t>
  </si>
  <si>
    <t>RET_loss_VEG</t>
  </si>
  <si>
    <t>TRAN_loss_VEG</t>
  </si>
  <si>
    <t>PHAR_loss_DAR</t>
  </si>
  <si>
    <t>Figure 9. Part of the initial milk and diary production lost or wasted for each region at different stages in the FSC</t>
  </si>
  <si>
    <t>PROC_loss_DAR</t>
  </si>
  <si>
    <t>RET_loss_DAR</t>
  </si>
  <si>
    <t>TRAN_loss_DAR</t>
  </si>
  <si>
    <t>PHAR_loss_SEA</t>
  </si>
  <si>
    <t>Figure 8. Part of the initial catchings (fish and seafood harvested) discarded,</t>
  </si>
  <si>
    <t>PROC_loss_SEA</t>
  </si>
  <si>
    <t>RET_loss_SEA</t>
  </si>
  <si>
    <t>TRAN_loss_SEA</t>
  </si>
  <si>
    <t>PHAR_loss_CER</t>
  </si>
  <si>
    <t>PROC_loss_CER</t>
  </si>
  <si>
    <t>RET_loss_CER</t>
  </si>
  <si>
    <t>TRAN_loss_CER</t>
  </si>
  <si>
    <t>PHAR_loss_TUB</t>
  </si>
  <si>
    <t>PROC_loss_TUB</t>
  </si>
  <si>
    <t>RET_loss_TUB</t>
  </si>
  <si>
    <t>TRAN_loss_TUB</t>
  </si>
  <si>
    <t>Pedigree</t>
  </si>
  <si>
    <t>SD2</t>
  </si>
  <si>
    <t>(2,3,2,3,2,na)_x007f_</t>
  </si>
  <si>
    <t>(2,3,3,2,2,na)_x007f_</t>
  </si>
  <si>
    <t>(2,3,3,4,2,na)_x007f_</t>
  </si>
  <si>
    <t>(2,3,4,2,2,na)_x007f_</t>
  </si>
  <si>
    <t>(2,3,4,4,2,na)_x007f_</t>
  </si>
  <si>
    <t>12/07/2023</t>
  </si>
  <si>
    <t>All GAIN processes</t>
  </si>
  <si>
    <t>Cattle for slaughtering, live weight {RoW}| beef cattle production on pasture | Cut-off, S</t>
  </si>
  <si>
    <t>Banana {EC}| banana production | Cut-off, S</t>
  </si>
  <si>
    <t>Wheat grain, dried, market mix, at regional storage {US} Economic, S</t>
  </si>
  <si>
    <t>Pasta, dried, from durum wheat, at plant (WFLDB)/GLO U (adapted for GAIN)</t>
  </si>
  <si>
    <t>All GAIN lilfe cycles</t>
  </si>
  <si>
    <t xml:space="preserve">Calculation: </t>
  </si>
  <si>
    <t>Analyse</t>
  </si>
  <si>
    <t xml:space="preserve">Results: </t>
  </si>
  <si>
    <t>Impact assessment</t>
  </si>
  <si>
    <t xml:space="preserve">Product: </t>
  </si>
  <si>
    <t>1 kg All GAIN processes (of project GAIN _ new)</t>
  </si>
  <si>
    <t xml:space="preserve">Method: </t>
  </si>
  <si>
    <t>Environmental Footprint 3.1 (adapted) V1.00 / EF 3.1 normalization and weighting set</t>
  </si>
  <si>
    <t xml:space="preserve">Indicator: </t>
  </si>
  <si>
    <t>Single score</t>
  </si>
  <si>
    <t xml:space="preserve">Skip categories: </t>
  </si>
  <si>
    <t>Never</t>
  </si>
  <si>
    <t xml:space="preserve">Default units: </t>
  </si>
  <si>
    <t xml:space="preserve">Exclude infrastructure processes: </t>
  </si>
  <si>
    <t xml:space="preserve">Exclude long-term emissions: </t>
  </si>
  <si>
    <t xml:space="preserve">Per impact category: </t>
  </si>
  <si>
    <t xml:space="preserve">Sorted on item: </t>
  </si>
  <si>
    <t>Damage category</t>
  </si>
  <si>
    <t xml:space="preserve">Sort order: </t>
  </si>
  <si>
    <t>Ascending</t>
  </si>
  <si>
    <t>Unit</t>
  </si>
  <si>
    <t>mPt</t>
  </si>
  <si>
    <t>Ecotoxicity, freshwater</t>
  </si>
  <si>
    <t>Human toxicity, cancer</t>
  </si>
  <si>
    <t>Human toxicity, non-cancer</t>
  </si>
  <si>
    <t>1 kg All GAIN lilfe cycles (of project GAIN _ new)</t>
  </si>
  <si>
    <t>(packwt*packaging*(1+TRAN_loss_PNS+RET_loss_PNS)+PHAR_loss_PNS+PROC_loss_PNS+TRAN_loss_PNS+RET_loss_PNS+USER_loss)*landfill</t>
  </si>
  <si>
    <t>(packwt*packaging*(1+TRAN_loss_PNS+RET_loss_PNS)+PHAR_loss_PNS+PROC_loss_PNS+TRAN_loss_PNS+RET_loss_PNS+USER_loss)*opendump</t>
  </si>
  <si>
    <t>(packwt*packaging*(1+TRAN_loss_PNS+RET_loss_PNS)+PHAR_loss_PNS+PROC_loss_PNS+TRAN_loss_PNS+RET_loss_PNS+USER_loss)*openburn</t>
  </si>
  <si>
    <t>{Date: 18/08/2023}</t>
  </si>
  <si>
    <t>{Time: 14:22:56}</t>
  </si>
  <si>
    <t>{Export platform IDs: No}</t>
  </si>
  <si>
    <t>{Skip empty fields: Yes}</t>
  </si>
  <si>
    <t>{Convert expressions to constants: No}</t>
  </si>
  <si>
    <t>{Selection: Selection (54)}</t>
  </si>
  <si>
    <t>{Related objects (system descriptions, substances, units, etc.): No}</t>
  </si>
  <si>
    <t>{Include sub product stages and processes: No}</t>
  </si>
  <si>
    <t>{Skip unused parameters: Yes}</t>
  </si>
  <si>
    <t>{Open project: 'GAIN _ new'}</t>
  </si>
  <si>
    <t>{Library 'Agri-footprint - economic - system'}</t>
  </si>
  <si>
    <t>{Library 'AGRIBALYSE - System'}</t>
  </si>
  <si>
    <t>{Library 'AGRIBALYSE 3'}</t>
  </si>
  <si>
    <t>{Library 'Ecoinvent 3 - allocation, cut-off by classification - system'}</t>
  </si>
  <si>
    <t>{Library 'Methods'}</t>
  </si>
  <si>
    <t>{Library 'World Food LCA Database'}</t>
  </si>
  <si>
    <t>FootPrin000108900800043</t>
  </si>
  <si>
    <t>Q13. Egg, average of various cooking methods (omelet, scrambled, boiled, fried)</t>
  </si>
  <si>
    <t>!My project\0. Life cycles</t>
  </si>
  <si>
    <t>Chicken egg, poultry industrial laying systems, at farm (WFLDB)/CN U</t>
  </si>
  <si>
    <t>FootPrin000108900800044</t>
  </si>
  <si>
    <t>Q14. Cheese, average of multiple varieties of soft and hard cheeses</t>
  </si>
  <si>
    <t>Hard cheese, Emmental-style, at dairy (WFLDB)/NZ U</t>
  </si>
  <si>
    <t>International distribution {ID}| GAIN</t>
  </si>
  <si>
    <t>FootPrin000108900800045</t>
  </si>
  <si>
    <t>Q15. Yogurt, plain, whole milk</t>
  </si>
  <si>
    <t>FootPrin000108900800046</t>
  </si>
  <si>
    <t>Q17. Beef organs, average of liver, spleen, kidney, heart, and tongue, cooked (braised or simmered)</t>
  </si>
  <si>
    <t>Beef, food grade offal, at slaughterhouse (WFLDB)/AU U</t>
  </si>
  <si>
    <t>FootPrin000108900800047</t>
  </si>
  <si>
    <t>Q17. Beef, average of various cuts, deegrees of fat, and cooking methods</t>
  </si>
  <si>
    <t>Beef, fresh meat, at slaughterhouse (WFLDB)/CN U</t>
  </si>
  <si>
    <t>FootPrin000108900800048</t>
  </si>
  <si>
    <t>Q17. Lamb, average of various cuts, deegrees of fat, and cooking methods</t>
  </si>
  <si>
    <t>Lamb, fresh meat, at slaughterhouse (WFLDB)/NZ U</t>
  </si>
  <si>
    <t>FootPrin000108900800049</t>
  </si>
  <si>
    <t>Q18. Pork, average of various cuts, deegrees of fat, and cooking methods</t>
  </si>
  <si>
    <t>Pig meat, at slaughterhouse {US} Economic, S</t>
  </si>
  <si>
    <t>FootPrin000108900800050</t>
  </si>
  <si>
    <t>Q18. Rabbit, average of domesticated and wild and of different cooking methods</t>
  </si>
  <si>
    <t>FootPrin000108900800051</t>
  </si>
  <si>
    <t>Q19. Chicken organs, average of heart and liver, cooked (pan-fried or simmered)</t>
  </si>
  <si>
    <t>Chicken co-product, food grade, at slaughterhouse {BR} Economic, S</t>
  </si>
  <si>
    <t>FootPrin000108900800052</t>
  </si>
  <si>
    <t>Q19. Chicken, average of various cuts, with and without skin, and of different cooking methods</t>
  </si>
  <si>
    <t>Chicken meat, at slaughterhouse {BR} Economic, S</t>
  </si>
  <si>
    <t>FootPrin000108900800053</t>
  </si>
  <si>
    <t>Q20. Bivalve mollusks, average of various species consumed in Indonesia, and of different cooking methods</t>
  </si>
  <si>
    <t>FootPrin000108900800054</t>
  </si>
  <si>
    <t>Q20. Crustaceans, average of various species consumed in Indonesia, and of different cooking methods</t>
  </si>
  <si>
    <t>FootPrin000108900800055</t>
  </si>
  <si>
    <t>Q20. Fish, average of various species consumed in Indonesia (both oily and lean), and of different cooking methods</t>
  </si>
  <si>
    <t>FootPrin000108900800056</t>
  </si>
  <si>
    <t>Q21. Cashew nuts, average of raw, dry-roasted and oil-roasted</t>
  </si>
  <si>
    <t>FootPrin000108900800057</t>
  </si>
  <si>
    <t>Q21. Peanut butter, average of chunk and smooth style</t>
  </si>
  <si>
    <t>FootPrin000108900800058</t>
  </si>
  <si>
    <t>Q21. Peanuts, average of raw, dry-roasted and oil-roasted</t>
  </si>
  <si>
    <t>FootPrin000108900800059</t>
  </si>
  <si>
    <t>Q21. Sunflower seeds, average of raw, dry-roasted and oil-roasted</t>
  </si>
  <si>
    <t>primary*(1+PHAR_loss+TRAN_loss+RET_loss)</t>
  </si>
  <si>
    <t>process*(1+PHAR_loss+TRAN_loss+RET_loss)</t>
  </si>
  <si>
    <t>distrib*(1+TRAN_loss+RET_loss)</t>
  </si>
  <si>
    <t>retail_cool*(1+RET_loss)</t>
  </si>
  <si>
    <t>retail_freez*(1+RET_loss)</t>
  </si>
  <si>
    <t>home_cool*(1+RET_loss+USER_loss)</t>
  </si>
  <si>
    <t>USER_loss*0.2</t>
  </si>
  <si>
    <t>USER_loss*0.4</t>
  </si>
  <si>
    <t>process</t>
  </si>
  <si>
    <t>FootPrin000108900800060</t>
  </si>
  <si>
    <t>Q25. Milk (cow), dry, whole, without added vitamin D</t>
  </si>
  <si>
    <t>Milk powder, whole milk, spray dried, at dairy (WFLDB)/RNA U</t>
  </si>
  <si>
    <t>FootPrin000108900800061</t>
  </si>
  <si>
    <t>Q25. Milk (cow), whole, 3.25% milkfat, without added vitamin A and vitamin D</t>
  </si>
  <si>
    <t>Liquid milk, whole milk, pasteurised, at dairy (WFLDB 3.1)/GLO U</t>
  </si>
  <si>
    <t>FootPrin000108900800062</t>
  </si>
  <si>
    <t>Q25. Milk, sheep/goat, fluid, whole, unenriched</t>
  </si>
  <si>
    <t>Sheep milk, consumption mix {FR} S</t>
  </si>
  <si>
    <t>Goat milk, consumption mix {FR} S</t>
  </si>
  <si>
    <t>FootPrin000108900800063</t>
  </si>
  <si>
    <t>Q4. Edamame, frozen, prepared</t>
  </si>
  <si>
    <t>FootPrin000108900800064</t>
  </si>
  <si>
    <t>Q4. Mung beans, mature seeds, cooked, boiled, without salt</t>
  </si>
  <si>
    <t>FootPrin000108900800065</t>
  </si>
  <si>
    <t>Q4. Red beans, average of cooked adzuki and kidney beans, and of sprouted and not</t>
  </si>
  <si>
    <t>FootPrin000108900800066</t>
  </si>
  <si>
    <t>Q4. Soymilk, original and vanilla, unfortified</t>
  </si>
  <si>
    <t>FootPrin000108900800067</t>
  </si>
  <si>
    <t>Q4. Tempeh, average of raw and cooked</t>
  </si>
  <si>
    <t>FootPrin000108900800068</t>
  </si>
  <si>
    <t>Q4. Tofu, average of firm and soft and of raw and fried</t>
  </si>
  <si>
    <t>FootPrin000108900800069</t>
  </si>
  <si>
    <t>Q5. Carrots, average of raw and cooked (boiled)</t>
  </si>
  <si>
    <t>FootPrin000108900800070</t>
  </si>
  <si>
    <t>Q5. Peppers, sweet, red, average of raw and cooked (boiled and sauted)</t>
  </si>
  <si>
    <t>FootPrin000108900800071</t>
  </si>
  <si>
    <t>Comment</t>
  </si>
  <si>
    <t>check_x007f_</t>
  </si>
  <si>
    <t>Q5. Pumpkin, average of raw and cooked (boiled)</t>
  </si>
  <si>
    <t>FootPrin000108900800072</t>
  </si>
  <si>
    <t>Q6.1. Broccoli, average of raw and cooked (boiled)</t>
  </si>
  <si>
    <t>FootPrin000108900800073</t>
  </si>
  <si>
    <t>Q6.1. Cabbage, chinese (pak/bok-choi), average of raw and cooked (boiled)</t>
  </si>
  <si>
    <t>FootPrin000108900800074</t>
  </si>
  <si>
    <t>Q6.1. Chinese broccoli, average of raw and cooked (boiled)</t>
  </si>
  <si>
    <t>FootPrin000108900800075</t>
  </si>
  <si>
    <t>Q6.1. Spinach, average of raw and cooked (boiled)</t>
  </si>
  <si>
    <t>FootPrin000108900800076</t>
  </si>
  <si>
    <t>Q6.1. Water spinach, average of raw and cooked (boiled)</t>
  </si>
  <si>
    <t>FootPrin000108900800077</t>
  </si>
  <si>
    <t>Q6.2. Drumstick leaves, average of raw and cooked (boiled)</t>
  </si>
  <si>
    <t>FootPrin000108900800078</t>
  </si>
  <si>
    <t>Q6.2. Pumpkin leaves, average of raw and cooked (boiled)</t>
  </si>
  <si>
    <t>FootPrin000108900800079</t>
  </si>
  <si>
    <t>Q6.2. Sweet potato leaves, average of raw and cooked (steamed)</t>
  </si>
  <si>
    <t>FootPrin000108900800080</t>
  </si>
  <si>
    <t>Q6.2. Tree fern, cooked, without salt</t>
  </si>
  <si>
    <t>FootPrin000108900800081</t>
  </si>
  <si>
    <t>Q7.1. Beans, snap, green, cooked, boiled, drained, without salt</t>
  </si>
  <si>
    <t>FootPrin000108900800082</t>
  </si>
  <si>
    <t>Q7.1. Cabbage, average of common and Chinese, and of raw and cooked</t>
  </si>
  <si>
    <t>FootPrin000108900800083</t>
  </si>
  <si>
    <t>Q7.1. Green pepper, average of raw and cooked (boiled and sauted)</t>
  </si>
  <si>
    <t>FootPrin000108900800084</t>
  </si>
  <si>
    <t>Q7.1. Tomatoes, average of red, yellow and green, and of raw and cooked</t>
  </si>
  <si>
    <t>FootPrin000108900800085</t>
  </si>
  <si>
    <t>Q7.1. Winged beans, mature seeds, cooked, boiled, without salt</t>
  </si>
  <si>
    <t>FootPrin000108900800086</t>
  </si>
  <si>
    <t>Q7.1. Yardlong bean (long bean), cooked, boiled, drained, without salt</t>
  </si>
  <si>
    <t>FootPrin000108900800087</t>
  </si>
  <si>
    <t>Q7.2. Cauliflower, average of boiled and fried</t>
  </si>
  <si>
    <t>FootPrin000108900800088</t>
  </si>
  <si>
    <t>Q7.2. Chayote, average of raw and cooked (boiled)</t>
  </si>
  <si>
    <t>FootPrin000108900800089</t>
  </si>
  <si>
    <t>Q7.2. Mung bean sprouts, average of boiled and styr-fried</t>
  </si>
  <si>
    <t>FootPrin000108900800090</t>
  </si>
  <si>
    <t>Q7.2. Mushrooms, average of multiple varieties consumed in Asia and of various cooking methods (boiled, grilled, styr-fried, fried)</t>
  </si>
  <si>
    <t>FootPrin000108900800091</t>
  </si>
  <si>
    <t>Q7.2. Radish, average of oriental and icicle white radish, and of raw and cooked (boiled)</t>
  </si>
  <si>
    <t>FootPrin000108900800092</t>
  </si>
  <si>
    <t>Q7.3. Balsam-pear (bitter gourd or bitter melon), pods, cooked, boiled, drained, without salt</t>
  </si>
  <si>
    <t>FootPrin000108900800093</t>
  </si>
  <si>
    <t>Q7.3. Cucumber, average of raw and cooked</t>
  </si>
  <si>
    <t>FootPrin000108900800094</t>
  </si>
  <si>
    <t>Q7.3. Eggplant, average of boiled and fried</t>
  </si>
  <si>
    <t>FootPrin000108900800095</t>
  </si>
  <si>
    <t>Q7.3. Loofa gourd, average of raw and cooked (boiled)</t>
  </si>
  <si>
    <t>FootPrin000108900800096</t>
  </si>
  <si>
    <t>Q7.3. Zucchini, average of raw and cooked (boiled)</t>
  </si>
  <si>
    <t>1*(1+PHAR_loss+TRAN_loss+RET_loss)</t>
  </si>
  <si>
    <t>1*(1+TRAN_loss+RET_loss)</t>
  </si>
  <si>
    <t>Database Input parameters</t>
  </si>
  <si>
    <t>Database Calculated parameters</t>
  </si>
  <si>
    <t>PHAR_loss</t>
  </si>
  <si>
    <t>TRAN_loss</t>
  </si>
  <si>
    <t>RET_loss</t>
  </si>
  <si>
    <t>{Library 'Agri-footprint - economic - unit'}</t>
  </si>
  <si>
    <t>{Library 'AGRIBALYSE - Unit'}</t>
  </si>
  <si>
    <t>packaging*(1+PHAR_loss+TRAN_loss+RET_loss)</t>
  </si>
  <si>
    <t>(0.05*packaging*(1+PHAR_loss+TRAN_loss+RET_loss)+USER_loss)*0.2</t>
  </si>
  <si>
    <t>(0.05*packaging*(1+PHAR_loss+TRAN_loss+RET_loss)+USER_loss)*0.4</t>
  </si>
  <si>
    <t>FootPrin000108900800232</t>
  </si>
  <si>
    <t>FootPrin000108900800233</t>
  </si>
  <si>
    <t>FootPrin000108900800234</t>
  </si>
  <si>
    <t>FootPrin000108900800235</t>
  </si>
  <si>
    <t>FootPrin000108900800236</t>
  </si>
  <si>
    <t>FootPrin000108900800237</t>
  </si>
  <si>
    <t>FootPrin000108900800238</t>
  </si>
  <si>
    <t>FootPrin000108900800239</t>
  </si>
  <si>
    <t>FootPrin000108900800240</t>
  </si>
  <si>
    <t>FootPrin000108900800241</t>
  </si>
  <si>
    <t>FootPrin000108900800242</t>
  </si>
  <si>
    <t>FootPrin000108900800243</t>
  </si>
  <si>
    <t>FootPrin000108900800244</t>
  </si>
  <si>
    <t>processing*(1+PHAR_loss+TRAN_loss+RET_loss)</t>
  </si>
  <si>
    <t>FootPrin000108900800245</t>
  </si>
  <si>
    <t>FootPrin000108900800246</t>
  </si>
  <si>
    <t>FootPrin000108900800247</t>
  </si>
  <si>
    <t>42/41*primary*(1+PHAR_loss+TRAN_loss+RET_loss)</t>
  </si>
  <si>
    <t>FootPrin000108900800248</t>
  </si>
  <si>
    <t>FootPrin000108900800249</t>
  </si>
  <si>
    <t>FootPrin000108900800250</t>
  </si>
  <si>
    <t>Milk, mix of goat and sheep {FR} | GAIN</t>
  </si>
  <si>
    <t>FootPrin000108900800251</t>
  </si>
  <si>
    <t>FootPrin000108900800252</t>
  </si>
  <si>
    <t>FootPrin000108900800253</t>
  </si>
  <si>
    <t>FootPrin000108900800254</t>
  </si>
  <si>
    <t>FootPrin000108900800255</t>
  </si>
  <si>
    <t>FootPrin000108900800256</t>
  </si>
  <si>
    <t>FootPrin000108900800257</t>
  </si>
  <si>
    <t>FootPrin000108900800258</t>
  </si>
  <si>
    <t>FootPrin000108900800259</t>
  </si>
  <si>
    <t>FootPrin000108900800260</t>
  </si>
  <si>
    <t>FootPrin000108900800261</t>
  </si>
  <si>
    <t>FootPrin000108900800262</t>
  </si>
  <si>
    <t>FootPrin000108900800263</t>
  </si>
  <si>
    <t>FootPrin000108900800264</t>
  </si>
  <si>
    <t>FootPrin000108900800265</t>
  </si>
  <si>
    <t>FootPrin000108900800266</t>
  </si>
  <si>
    <t>FootPrin000108900800267</t>
  </si>
  <si>
    <t>FootPrin000108900800268</t>
  </si>
  <si>
    <t>FootPrin000108900800269</t>
  </si>
  <si>
    <t>FootPrin000108900800270</t>
  </si>
  <si>
    <t>FootPrin000108900800271</t>
  </si>
  <si>
    <t>FootPrin000108900800272</t>
  </si>
  <si>
    <t>FootPrin000108900800273</t>
  </si>
  <si>
    <t>FootPrin000108900800274</t>
  </si>
  <si>
    <t>FootPrin000108900800275</t>
  </si>
  <si>
    <t>FootPrin000108900800276</t>
  </si>
  <si>
    <t>FootPrin000108900800277</t>
  </si>
  <si>
    <t>FootPrin000108900800278</t>
  </si>
  <si>
    <t>FootPrin000108900800279</t>
  </si>
  <si>
    <t>FootPrin000108900800280</t>
  </si>
  <si>
    <t>FootPrin000108900800281</t>
  </si>
  <si>
    <t>FootPrin000108900800282</t>
  </si>
  <si>
    <t>FootPrin000108900800283</t>
  </si>
  <si>
    <t>FootPrin000108900800284</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</si>
</sst>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000"/>
    <numFmt numFmtId="165" formatCode="0.0000"/>
    <numFmt numFmtId="166" formatCode="0.0000000"/>
    <numFmt numFmtId="167" formatCode="0.000000"/>
    <numFmt numFmtId="168" formatCode="0.0%"/>
  </numFmts>
  <fonts count="7">
    <font>
      <sz val="11.0"/>
      <color theme="1"/>
      <name val="Calibri"/>
      <scheme val="minor"/>
    </font>
    <font>
      <sz val="11.0"/>
      <color theme="1"/>
      <name val="Calibri"/>
    </font>
    <font>
      <b/>
      <sz val="15.0"/>
      <color rgb="FF44546A"/>
      <name val="Calibri"/>
    </font>
    <font>
      <b/>
      <sz val="11.0"/>
      <color theme="1"/>
      <name val="Calibri"/>
    </font>
    <font>
      <i/>
      <sz val="11.0"/>
      <color theme="1"/>
      <name val="Calibri"/>
    </font>
    <font>
      <color theme="1"/>
      <name val="Calibri"/>
      <scheme val="minor"/>
    </font>
    <font>
      <sz val="11.0"/>
      <color rgb="FFFFFF00"/>
      <name val="Calibri"/>
    </font>
  </fonts>
  <fills count="14">
    <fill>
      <patternFill patternType="none"/>
    </fill>
    <fill>
      <patternFill patternType="lightGray"/>
    </fill>
    <fill>
      <patternFill patternType="solid">
        <fgColor rgb="FFBDD6EE"/>
        <bgColor rgb="FFBDD6EE"/>
      </patternFill>
    </fill>
    <fill>
      <patternFill patternType="solid">
        <fgColor rgb="FFFFFF00"/>
        <bgColor rgb="FFFFFF00"/>
      </patternFill>
    </fill>
    <fill>
      <patternFill patternType="solid">
        <fgColor rgb="FFFFC000"/>
        <bgColor rgb="FFFFC000"/>
      </patternFill>
    </fill>
    <fill>
      <patternFill patternType="solid">
        <fgColor rgb="FFC5E0B3"/>
        <bgColor rgb="FFC5E0B3"/>
      </patternFill>
    </fill>
    <fill>
      <patternFill patternType="solid">
        <fgColor rgb="FF00B0F0"/>
        <bgColor rgb="FF00B0F0"/>
      </patternFill>
    </fill>
    <fill>
      <patternFill patternType="solid">
        <fgColor rgb="FFD8D8D8"/>
        <bgColor rgb="FFD8D8D8"/>
      </patternFill>
    </fill>
    <fill>
      <patternFill patternType="solid">
        <fgColor rgb="FFF2F2F2"/>
        <bgColor rgb="FFF2F2F2"/>
      </patternFill>
    </fill>
    <fill>
      <patternFill patternType="solid">
        <fgColor rgb="FFFF0000"/>
        <bgColor rgb="FFFF0000"/>
      </patternFill>
    </fill>
    <fill>
      <patternFill patternType="solid">
        <fgColor rgb="FFC00000"/>
        <bgColor rgb="FFC00000"/>
      </patternFill>
    </fill>
    <fill>
      <patternFill patternType="solid">
        <fgColor rgb="FFF7C2FF"/>
        <bgColor rgb="FFF7C2FF"/>
      </patternFill>
    </fill>
    <fill>
      <patternFill patternType="solid">
        <fgColor rgb="FFFFFFFF"/>
        <bgColor rgb="FFFFFFFF"/>
      </patternFill>
    </fill>
    <fill>
      <patternFill patternType="solid">
        <fgColor rgb="FFFF9900"/>
        <bgColor rgb="FFFF9900"/>
      </patternFill>
    </fill>
  </fills>
  <borders count="9">
    <border/>
    <border>
      <bottom style="thick">
        <color theme="4"/>
      </bottom>
    </border>
    <border>
      <left style="thin">
        <color rgb="FF000000"/>
      </left>
      <right style="thin">
        <color rgb="FF000000"/>
      </right>
      <top style="thin">
        <color rgb="FF000000"/>
      </top>
      <bottom style="thin">
        <color rgb="FF000000"/>
      </bottom>
    </border>
    <border>
      <left style="medium">
        <color rgb="FFCCCCCC"/>
      </left>
      <right style="medium">
        <color rgb="FFCCCCCC"/>
      </right>
      <top style="medium">
        <color rgb="FFCCCCCC"/>
      </top>
      <bottom style="medium">
        <color rgb="FFCCCCCC"/>
      </bottom>
    </border>
    <border>
      <left/>
      <right/>
      <top/>
      <bottom/>
    </border>
    <border>
      <left style="thin">
        <color rgb="FF000000"/>
      </left>
      <right style="thin">
        <color rgb="FF000000"/>
      </right>
      <top style="thin">
        <color rgb="FF000000"/>
      </top>
      <bottom/>
    </border>
    <border>
      <left style="thin">
        <color rgb="FF000000"/>
      </left>
      <right style="thin">
        <color rgb="FF000000"/>
      </right>
      <top/>
      <bottom/>
    </border>
    <border>
      <left style="thin">
        <color rgb="FF000000"/>
      </left>
      <right style="thin">
        <color rgb="FF000000"/>
      </right>
      <top/>
      <bottom style="thin">
        <color rgb="FF000000"/>
      </bottom>
    </border>
    <border>
      <left style="medium">
        <color rgb="FF000000"/>
      </left>
      <right/>
      <top/>
      <bottom/>
    </border>
  </borders>
  <cellStyleXfs count="1">
    <xf borderId="0" fillId="0" fontId="0" numFmtId="0" applyAlignment="1" applyFont="1"/>
  </cellStyleXfs>
  <cellXfs count="55">
    <xf borderId="0" fillId="0" fontId="0" numFmtId="0" xfId="0" applyAlignment="1" applyFont="1">
      <alignment readingOrder="0" shrinkToFit="0" vertical="bottom" wrapText="0"/>
    </xf>
    <xf borderId="0" fillId="0" fontId="1" numFmtId="0" xfId="0" applyFont="1"/>
    <xf borderId="1" fillId="0" fontId="2" numFmtId="0" xfId="0" applyBorder="1" applyFont="1"/>
    <xf borderId="0" fillId="0" fontId="3" numFmtId="0" xfId="0" applyFont="1"/>
    <xf borderId="2" fillId="2" fontId="1" numFmtId="0" xfId="0" applyBorder="1" applyFill="1" applyFont="1"/>
    <xf borderId="3" fillId="0" fontId="1" numFmtId="0" xfId="0" applyAlignment="1" applyBorder="1" applyFont="1">
      <alignment shrinkToFit="0" wrapText="1"/>
    </xf>
    <xf borderId="4" fillId="3" fontId="1" numFmtId="0" xfId="0" applyBorder="1" applyFill="1" applyFont="1"/>
    <xf borderId="4" fillId="4" fontId="1" numFmtId="0" xfId="0" applyBorder="1" applyFill="1" applyFont="1"/>
    <xf borderId="0" fillId="0" fontId="1" numFmtId="2" xfId="0" applyFont="1" applyNumberFormat="1"/>
    <xf borderId="0" fillId="0" fontId="1" numFmtId="11" xfId="0" applyFont="1" applyNumberFormat="1"/>
    <xf borderId="0" fillId="0" fontId="1" numFmtId="1" xfId="0" applyFont="1" applyNumberFormat="1"/>
    <xf borderId="0" fillId="0" fontId="1" numFmtId="164" xfId="0" applyFont="1" applyNumberFormat="1"/>
    <xf borderId="0" fillId="0" fontId="1" numFmtId="165" xfId="0" applyFont="1" applyNumberFormat="1"/>
    <xf borderId="4" fillId="5" fontId="1" numFmtId="0" xfId="0" applyBorder="1" applyFill="1" applyFont="1"/>
    <xf borderId="3" fillId="4" fontId="1" numFmtId="0" xfId="0" applyAlignment="1" applyBorder="1" applyFont="1">
      <alignment shrinkToFit="0" wrapText="1"/>
    </xf>
    <xf borderId="4" fillId="6" fontId="1" numFmtId="0" xfId="0" applyBorder="1" applyFill="1" applyFont="1"/>
    <xf borderId="4" fillId="3" fontId="4" numFmtId="0" xfId="0" applyBorder="1" applyFont="1"/>
    <xf borderId="3" fillId="5" fontId="1" numFmtId="0" xfId="0" applyAlignment="1" applyBorder="1" applyFont="1">
      <alignment shrinkToFit="0" wrapText="1"/>
    </xf>
    <xf borderId="0" fillId="0" fontId="5" numFmtId="0" xfId="0" applyFont="1"/>
    <xf borderId="3" fillId="0" fontId="1" numFmtId="0" xfId="0" applyAlignment="1" applyBorder="1" applyFont="1">
      <alignment shrinkToFit="0" vertical="top" wrapText="1"/>
    </xf>
    <xf borderId="5" fillId="7" fontId="3" numFmtId="0" xfId="0" applyBorder="1" applyFill="1" applyFont="1"/>
    <xf borderId="6" fillId="8" fontId="1" numFmtId="0" xfId="0" applyBorder="1" applyFill="1" applyFont="1"/>
    <xf borderId="3" fillId="5" fontId="1" numFmtId="0" xfId="0" applyAlignment="1" applyBorder="1" applyFont="1">
      <alignment shrinkToFit="0" vertical="top" wrapText="1"/>
    </xf>
    <xf borderId="6" fillId="4" fontId="1" numFmtId="0" xfId="0" applyBorder="1" applyFont="1"/>
    <xf borderId="6" fillId="9" fontId="1" numFmtId="0" xfId="0" applyBorder="1" applyFill="1" applyFont="1"/>
    <xf borderId="7" fillId="5" fontId="1" numFmtId="0" xfId="0" applyBorder="1" applyFont="1"/>
    <xf borderId="0" fillId="0" fontId="1" numFmtId="166" xfId="0" applyFont="1" applyNumberFormat="1"/>
    <xf borderId="0" fillId="0" fontId="1" numFmtId="0" xfId="0" applyAlignment="1" applyFont="1">
      <alignment vertical="bottom"/>
    </xf>
    <xf borderId="3" fillId="3" fontId="1" numFmtId="0" xfId="0" applyAlignment="1" applyBorder="1" applyFont="1">
      <alignment shrinkToFit="0" wrapText="1"/>
    </xf>
    <xf borderId="4" fillId="10" fontId="6" numFmtId="0" xfId="0" applyBorder="1" applyFill="1" applyFont="1"/>
    <xf borderId="4" fillId="9" fontId="1" numFmtId="0" xfId="0" applyBorder="1" applyFont="1"/>
    <xf borderId="8" fillId="11" fontId="1" numFmtId="0" xfId="0" applyBorder="1" applyFill="1" applyFont="1"/>
    <xf borderId="3" fillId="9" fontId="1" numFmtId="0" xfId="0" applyAlignment="1" applyBorder="1" applyFont="1">
      <alignment shrinkToFit="0" vertical="top" wrapText="1"/>
    </xf>
    <xf borderId="6" fillId="3" fontId="1" numFmtId="0" xfId="0" applyBorder="1" applyFont="1"/>
    <xf borderId="3" fillId="9" fontId="1" numFmtId="0" xfId="0" applyAlignment="1" applyBorder="1" applyFont="1">
      <alignment shrinkToFit="0" wrapText="1"/>
    </xf>
    <xf borderId="0" fillId="0" fontId="1" numFmtId="167" xfId="0" applyFont="1" applyNumberFormat="1"/>
    <xf borderId="0" fillId="0" fontId="5" numFmtId="164" xfId="0" applyFont="1" applyNumberFormat="1"/>
    <xf borderId="0" fillId="0" fontId="5" numFmtId="165" xfId="0" applyFont="1" applyNumberFormat="1"/>
    <xf borderId="0" fillId="0" fontId="5" numFmtId="1" xfId="0" applyFont="1" applyNumberFormat="1"/>
    <xf borderId="4" fillId="3" fontId="1" numFmtId="164" xfId="0" applyBorder="1" applyFont="1" applyNumberFormat="1"/>
    <xf borderId="0" fillId="0" fontId="5" numFmtId="0" xfId="0" applyFont="1"/>
    <xf borderId="0" fillId="0" fontId="1" numFmtId="0" xfId="0" applyAlignment="1" applyFont="1">
      <alignment vertical="bottom"/>
    </xf>
    <xf borderId="0" fillId="0" fontId="1" numFmtId="0" xfId="0" applyAlignment="1" applyFont="1">
      <alignment shrinkToFit="0" vertical="bottom" wrapText="0"/>
    </xf>
    <xf borderId="0" fillId="0" fontId="1" numFmtId="0" xfId="0" applyAlignment="1" applyFont="1">
      <alignment horizontal="right" vertical="bottom"/>
    </xf>
    <xf borderId="0" fillId="0" fontId="1" numFmtId="1" xfId="0" applyAlignment="1" applyFont="1" applyNumberFormat="1">
      <alignment horizontal="right" vertical="bottom"/>
    </xf>
    <xf borderId="0" fillId="12" fontId="1" numFmtId="0" xfId="0" applyAlignment="1" applyFill="1" applyFont="1">
      <alignment horizontal="right" vertical="bottom"/>
    </xf>
    <xf borderId="0" fillId="12" fontId="1" numFmtId="0" xfId="0" applyAlignment="1" applyFont="1">
      <alignment vertical="bottom"/>
    </xf>
    <xf borderId="0" fillId="0" fontId="1" numFmtId="0" xfId="0" applyAlignment="1" applyFont="1">
      <alignment horizontal="right" vertical="bottom"/>
    </xf>
    <xf borderId="4" fillId="13" fontId="1" numFmtId="0" xfId="0" applyBorder="1" applyFill="1" applyFont="1"/>
    <xf borderId="0" fillId="0" fontId="1" numFmtId="14" xfId="0" applyFont="1" applyNumberFormat="1"/>
    <xf borderId="0" fillId="0" fontId="1" numFmtId="9" xfId="0" applyFont="1" applyNumberFormat="1"/>
    <xf borderId="0" fillId="0" fontId="1" numFmtId="0" xfId="0" applyFont="1"/>
    <xf borderId="4" fillId="5" fontId="1" numFmtId="0" xfId="0" applyBorder="1" applyFont="1"/>
    <xf borderId="0" fillId="0" fontId="1" numFmtId="168" xfId="0" applyFont="1" applyNumberFormat="1"/>
    <xf quotePrefix="1" borderId="0" fillId="0" fontId="1" numFmtId="14" xfId="0" applyFont="1" applyNumberFormat="1"/>
  </cellXfs>
  <cellStyles count="1">
    <cellStyle xfId="0" name="Normal" builtinId="0"/>
  </cellStyles>
  <dxfs count="4">
    <dxf>
      <font/>
      <fill>
        <patternFill patternType="none"/>
      </fill>
      <border/>
    </dxf>
    <dxf>
      <font/>
      <fill>
        <patternFill patternType="solid">
          <fgColor theme="4"/>
          <bgColor theme="4"/>
        </patternFill>
      </fill>
      <border/>
    </dxf>
    <dxf>
      <font/>
      <fill>
        <patternFill patternType="solid">
          <fgColor rgb="FFB4C6E7"/>
          <bgColor rgb="FFB4C6E7"/>
        </patternFill>
      </fill>
      <border/>
    </dxf>
    <dxf>
      <font/>
      <fill>
        <patternFill patternType="solid">
          <fgColor rgb="FFD9E2F3"/>
          <bgColor rgb="FFD9E2F3"/>
        </patternFill>
      </fill>
      <border/>
    </dxf>
  </dxfs>
  <tableStyles count="1">
    <tableStyle count="3" pivot="0" name="uncertainty-style">
      <tableStyleElement dxfId="1" type="headerRow"/>
      <tableStyleElement dxfId="2"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18" Type="http://customschemas.google.com/relationships/workbookmetadata" Target="metadata"/><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mPt/100 NVS</a:t>
            </a:r>
          </a:p>
        </c:rich>
      </c:tx>
      <c:overlay val="0"/>
    </c:title>
    <c:plotArea>
      <c:layout/>
      <c:barChart>
        <c:barDir val="bar"/>
        <c:grouping val="stacked"/>
        <c:ser>
          <c:idx val="0"/>
          <c:order val="0"/>
          <c:tx>
            <c:v>Primary production</c:v>
          </c:tx>
          <c:spPr>
            <a:solidFill>
              <a:srgbClr val="4472C4"/>
            </a:solidFill>
            <a:ln cmpd="sng">
              <a:solidFill>
                <a:srgbClr val="000000"/>
              </a:solidFill>
            </a:ln>
          </c:spPr>
          <c:cat>
            <c:strRef>
              <c:f>table!$BS$7:$BS$140</c:f>
            </c:strRef>
          </c:cat>
          <c:val>
            <c:numRef>
              <c:f>table!$BT$7:$BT$140</c:f>
              <c:numCache/>
            </c:numRef>
          </c:val>
        </c:ser>
        <c:ser>
          <c:idx val="1"/>
          <c:order val="1"/>
          <c:tx>
            <c:v>Processing</c:v>
          </c:tx>
          <c:spPr>
            <a:solidFill>
              <a:srgbClr val="ED7D31"/>
            </a:solidFill>
            <a:ln cmpd="sng">
              <a:solidFill>
                <a:srgbClr val="000000"/>
              </a:solidFill>
            </a:ln>
          </c:spPr>
          <c:cat>
            <c:strRef>
              <c:f>table!$BS$7:$BS$140</c:f>
            </c:strRef>
          </c:cat>
          <c:val>
            <c:numRef>
              <c:f>table!$BU$7:$BU$140</c:f>
              <c:numCache/>
            </c:numRef>
          </c:val>
        </c:ser>
        <c:ser>
          <c:idx val="2"/>
          <c:order val="2"/>
          <c:tx>
            <c:v>Packaging</c:v>
          </c:tx>
          <c:spPr>
            <a:solidFill>
              <a:srgbClr val="A5A5A5"/>
            </a:solidFill>
            <a:ln cmpd="sng">
              <a:solidFill>
                <a:srgbClr val="000000"/>
              </a:solidFill>
            </a:ln>
          </c:spPr>
          <c:cat>
            <c:strRef>
              <c:f>table!$BS$7:$BS$140</c:f>
            </c:strRef>
          </c:cat>
          <c:val>
            <c:numRef>
              <c:f>table!$BV$7:$BV$140</c:f>
              <c:numCache/>
            </c:numRef>
          </c:val>
        </c:ser>
        <c:ser>
          <c:idx val="3"/>
          <c:order val="3"/>
          <c:tx>
            <c:v>Distribution</c:v>
          </c:tx>
          <c:spPr>
            <a:solidFill>
              <a:srgbClr val="FFC000"/>
            </a:solidFill>
            <a:ln cmpd="sng">
              <a:solidFill>
                <a:srgbClr val="000000"/>
              </a:solidFill>
            </a:ln>
          </c:spPr>
          <c:cat>
            <c:strRef>
              <c:f>table!$BS$7:$BS$140</c:f>
            </c:strRef>
          </c:cat>
          <c:val>
            <c:numRef>
              <c:f>table!$BW$7:$BW$140</c:f>
              <c:numCache/>
            </c:numRef>
          </c:val>
        </c:ser>
        <c:ser>
          <c:idx val="4"/>
          <c:order val="4"/>
          <c:tx>
            <c:v>Retail</c:v>
          </c:tx>
          <c:spPr>
            <a:solidFill>
              <a:srgbClr val="5B9BD5"/>
            </a:solidFill>
            <a:ln cmpd="sng">
              <a:solidFill>
                <a:srgbClr val="000000"/>
              </a:solidFill>
            </a:ln>
          </c:spPr>
          <c:cat>
            <c:strRef>
              <c:f>table!$BS$7:$BS$140</c:f>
            </c:strRef>
          </c:cat>
          <c:val>
            <c:numRef>
              <c:f>table!$BX$7:$BX$140</c:f>
              <c:numCache/>
            </c:numRef>
          </c:val>
        </c:ser>
        <c:ser>
          <c:idx val="5"/>
          <c:order val="5"/>
          <c:tx>
            <c:v>User stage</c:v>
          </c:tx>
          <c:spPr>
            <a:solidFill>
              <a:srgbClr val="70AD47"/>
            </a:solidFill>
            <a:ln cmpd="sng">
              <a:solidFill>
                <a:srgbClr val="000000"/>
              </a:solidFill>
            </a:ln>
          </c:spPr>
          <c:cat>
            <c:strRef>
              <c:f>table!$BS$7:$BS$140</c:f>
            </c:strRef>
          </c:cat>
          <c:val>
            <c:numRef>
              <c:f>table!$BY$7:$BY$140</c:f>
              <c:numCache/>
            </c:numRef>
          </c:val>
        </c:ser>
        <c:ser>
          <c:idx val="6"/>
          <c:order val="6"/>
          <c:tx>
            <c:v>Waste treatment</c:v>
          </c:tx>
          <c:spPr>
            <a:solidFill>
              <a:srgbClr val="4472C4"/>
            </a:solidFill>
            <a:ln cmpd="sng">
              <a:solidFill>
                <a:srgbClr val="000000"/>
              </a:solidFill>
            </a:ln>
          </c:spPr>
          <c:cat>
            <c:strRef>
              <c:f>table!$BS$7:$BS$140</c:f>
            </c:strRef>
          </c:cat>
          <c:val>
            <c:numRef>
              <c:f>table!$BZ$7:$BZ$140</c:f>
              <c:numCache/>
            </c:numRef>
          </c:val>
        </c:ser>
        <c:overlap val="100"/>
        <c:axId val="655712420"/>
        <c:axId val="820512960"/>
      </c:barChart>
      <c:catAx>
        <c:axId val="655712420"/>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820512960"/>
      </c:catAx>
      <c:valAx>
        <c:axId val="820512960"/>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655712420"/>
        <c:crosses val="max"/>
      </c:valAx>
    </c:plotArea>
    <c:legend>
      <c:legendPos val="b"/>
      <c:overlay val="0"/>
      <c:txPr>
        <a:bodyPr/>
        <a:lstStyle/>
        <a:p>
          <a:pPr lvl="0">
            <a:defRPr b="0" i="0" sz="900">
              <a:solidFill>
                <a:srgbClr val="1A1A1A"/>
              </a:solidFill>
              <a:latin typeface="+mn-lt"/>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Indonesia</a:t>
            </a:r>
          </a:p>
        </c:rich>
      </c:tx>
      <c:overlay val="0"/>
    </c:title>
    <c:plotArea>
      <c:layout/>
      <c:barChart>
        <c:barDir val="bar"/>
        <c:grouping val="stacked"/>
        <c:ser>
          <c:idx val="0"/>
          <c:order val="0"/>
          <c:tx>
            <c:v>Primary_production_mPt_100NVS</c:v>
          </c:tx>
          <c:spPr>
            <a:solidFill>
              <a:schemeClr val="accent1"/>
            </a:solidFill>
            <a:ln cmpd="sng">
              <a:solidFill>
                <a:srgbClr val="000000"/>
              </a:solidFill>
            </a:ln>
          </c:spPr>
          <c:cat>
            <c:strRef>
              <c:f>Results_copy!$B$2:$B$84</c:f>
            </c:strRef>
          </c:cat>
          <c:val>
            <c:numRef>
              <c:f>Results_copy!$AF$2:$AF$84</c:f>
              <c:numCache/>
            </c:numRef>
          </c:val>
        </c:ser>
        <c:ser>
          <c:idx val="1"/>
          <c:order val="1"/>
          <c:tx>
            <c:v>Processing_mPt_100NVS</c:v>
          </c:tx>
          <c:spPr>
            <a:solidFill>
              <a:schemeClr val="accent2"/>
            </a:solidFill>
            <a:ln cmpd="sng">
              <a:solidFill>
                <a:srgbClr val="000000"/>
              </a:solidFill>
            </a:ln>
          </c:spPr>
          <c:cat>
            <c:strRef>
              <c:f>Results_copy!$B$2:$B$84</c:f>
            </c:strRef>
          </c:cat>
          <c:val>
            <c:numRef>
              <c:f>Results_copy!$AG$2:$AG$84</c:f>
              <c:numCache/>
            </c:numRef>
          </c:val>
        </c:ser>
        <c:ser>
          <c:idx val="2"/>
          <c:order val="2"/>
          <c:tx>
            <c:v>Packaging_mPt_100NVS</c:v>
          </c:tx>
          <c:spPr>
            <a:solidFill>
              <a:schemeClr val="accent3"/>
            </a:solidFill>
            <a:ln cmpd="sng">
              <a:solidFill>
                <a:srgbClr val="000000"/>
              </a:solidFill>
            </a:ln>
          </c:spPr>
          <c:cat>
            <c:strRef>
              <c:f>Results_copy!$B$2:$B$84</c:f>
            </c:strRef>
          </c:cat>
          <c:val>
            <c:numRef>
              <c:f>Results_copy!$AH$2:$AH$84</c:f>
              <c:numCache/>
            </c:numRef>
          </c:val>
        </c:ser>
        <c:ser>
          <c:idx val="3"/>
          <c:order val="3"/>
          <c:tx>
            <c:v>Distribution_mPt_100NVS</c:v>
          </c:tx>
          <c:spPr>
            <a:solidFill>
              <a:schemeClr val="accent4"/>
            </a:solidFill>
            <a:ln cmpd="sng">
              <a:solidFill>
                <a:srgbClr val="000000"/>
              </a:solidFill>
            </a:ln>
          </c:spPr>
          <c:cat>
            <c:strRef>
              <c:f>Results_copy!$B$2:$B$84</c:f>
            </c:strRef>
          </c:cat>
          <c:val>
            <c:numRef>
              <c:f>Results_copy!$AI$2:$AI$84</c:f>
              <c:numCache/>
            </c:numRef>
          </c:val>
        </c:ser>
        <c:ser>
          <c:idx val="4"/>
          <c:order val="4"/>
          <c:tx>
            <c:v>Retail_mPt_100NVS</c:v>
          </c:tx>
          <c:spPr>
            <a:solidFill>
              <a:schemeClr val="accent5"/>
            </a:solidFill>
            <a:ln cmpd="sng">
              <a:solidFill>
                <a:srgbClr val="000000"/>
              </a:solidFill>
            </a:ln>
          </c:spPr>
          <c:cat>
            <c:strRef>
              <c:f>Results_copy!$B$2:$B$84</c:f>
            </c:strRef>
          </c:cat>
          <c:val>
            <c:numRef>
              <c:f>Results_copy!$AJ$2:$AJ$84</c:f>
              <c:numCache/>
            </c:numRef>
          </c:val>
        </c:ser>
        <c:ser>
          <c:idx val="5"/>
          <c:order val="5"/>
          <c:tx>
            <c:v>User_stage_mPt_100NVS</c:v>
          </c:tx>
          <c:spPr>
            <a:solidFill>
              <a:schemeClr val="accent6"/>
            </a:solidFill>
            <a:ln cmpd="sng">
              <a:solidFill>
                <a:srgbClr val="000000"/>
              </a:solidFill>
            </a:ln>
          </c:spPr>
          <c:cat>
            <c:strRef>
              <c:f>Results_copy!$B$2:$B$84</c:f>
            </c:strRef>
          </c:cat>
          <c:val>
            <c:numRef>
              <c:f>Results_copy!$AK$2:$AK$84</c:f>
              <c:numCache/>
            </c:numRef>
          </c:val>
        </c:ser>
        <c:ser>
          <c:idx val="6"/>
          <c:order val="6"/>
          <c:tx>
            <c:v>Waste_treatment_mPt_100NVS</c:v>
          </c:tx>
          <c:spPr>
            <a:solidFill>
              <a:schemeClr val="accent1"/>
            </a:solidFill>
            <a:ln cmpd="sng">
              <a:solidFill>
                <a:srgbClr val="000000"/>
              </a:solidFill>
            </a:ln>
          </c:spPr>
          <c:cat>
            <c:strRef>
              <c:f>Results_copy!$B$2:$B$84</c:f>
            </c:strRef>
          </c:cat>
          <c:val>
            <c:numRef>
              <c:f>Results_copy!$AL$2:$AL$84</c:f>
              <c:numCache/>
            </c:numRef>
          </c:val>
        </c:ser>
        <c:overlap val="100"/>
        <c:axId val="1987161066"/>
        <c:axId val="586416027"/>
      </c:barChart>
      <c:catAx>
        <c:axId val="1987161066"/>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586416027"/>
      </c:catAx>
      <c:valAx>
        <c:axId val="586416027"/>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987161066"/>
        <c:crosses val="max"/>
      </c:valAx>
    </c:plotArea>
    <c:legend>
      <c:legendPos val="b"/>
      <c:overlay val="0"/>
      <c:txPr>
        <a:bodyPr/>
        <a:lstStyle/>
        <a:p>
          <a:pPr lvl="0">
            <a:defRPr b="0" i="0" sz="90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Bangladesh</a:t>
            </a:r>
          </a:p>
        </c:rich>
      </c:tx>
      <c:overlay val="0"/>
    </c:title>
    <c:plotArea>
      <c:layout/>
      <c:barChart>
        <c:barDir val="bar"/>
        <c:grouping val="stacked"/>
        <c:ser>
          <c:idx val="0"/>
          <c:order val="0"/>
          <c:tx>
            <c:v>Primary_production_mPt_100NVS</c:v>
          </c:tx>
          <c:spPr>
            <a:solidFill>
              <a:schemeClr val="accent1"/>
            </a:solidFill>
            <a:ln cmpd="sng">
              <a:solidFill>
                <a:srgbClr val="000000"/>
              </a:solidFill>
            </a:ln>
          </c:spPr>
          <c:cat>
            <c:strRef>
              <c:f>Results_copy!$B$85:$B$135</c:f>
            </c:strRef>
          </c:cat>
          <c:val>
            <c:numRef>
              <c:f>Results_copy!$AF$85:$AF$135</c:f>
              <c:numCache/>
            </c:numRef>
          </c:val>
        </c:ser>
        <c:ser>
          <c:idx val="1"/>
          <c:order val="1"/>
          <c:tx>
            <c:v>Processing_mPt_100NVS</c:v>
          </c:tx>
          <c:spPr>
            <a:solidFill>
              <a:schemeClr val="accent2"/>
            </a:solidFill>
            <a:ln cmpd="sng">
              <a:solidFill>
                <a:srgbClr val="000000"/>
              </a:solidFill>
            </a:ln>
          </c:spPr>
          <c:cat>
            <c:strRef>
              <c:f>Results_copy!$B$85:$B$135</c:f>
            </c:strRef>
          </c:cat>
          <c:val>
            <c:numRef>
              <c:f>Results_copy!$AG$85:$AG$135</c:f>
              <c:numCache/>
            </c:numRef>
          </c:val>
        </c:ser>
        <c:ser>
          <c:idx val="2"/>
          <c:order val="2"/>
          <c:tx>
            <c:v>Packaging_mPt_100NVS</c:v>
          </c:tx>
          <c:spPr>
            <a:solidFill>
              <a:schemeClr val="accent3"/>
            </a:solidFill>
            <a:ln cmpd="sng">
              <a:solidFill>
                <a:srgbClr val="000000"/>
              </a:solidFill>
            </a:ln>
          </c:spPr>
          <c:cat>
            <c:strRef>
              <c:f>Results_copy!$B$85:$B$135</c:f>
            </c:strRef>
          </c:cat>
          <c:val>
            <c:numRef>
              <c:f>Results_copy!$AH$85:$AH$135</c:f>
              <c:numCache/>
            </c:numRef>
          </c:val>
        </c:ser>
        <c:ser>
          <c:idx val="3"/>
          <c:order val="3"/>
          <c:tx>
            <c:v>Distribution_mPt_100NVS</c:v>
          </c:tx>
          <c:spPr>
            <a:solidFill>
              <a:schemeClr val="accent4"/>
            </a:solidFill>
            <a:ln cmpd="sng">
              <a:solidFill>
                <a:srgbClr val="000000"/>
              </a:solidFill>
            </a:ln>
          </c:spPr>
          <c:cat>
            <c:strRef>
              <c:f>Results_copy!$B$85:$B$135</c:f>
            </c:strRef>
          </c:cat>
          <c:val>
            <c:numRef>
              <c:f>Results_copy!$AI$85:$AI$135</c:f>
              <c:numCache/>
            </c:numRef>
          </c:val>
        </c:ser>
        <c:ser>
          <c:idx val="4"/>
          <c:order val="4"/>
          <c:tx>
            <c:v>Retail_mPt_100NVS</c:v>
          </c:tx>
          <c:spPr>
            <a:solidFill>
              <a:schemeClr val="accent5"/>
            </a:solidFill>
            <a:ln cmpd="sng">
              <a:solidFill>
                <a:srgbClr val="000000"/>
              </a:solidFill>
            </a:ln>
          </c:spPr>
          <c:cat>
            <c:strRef>
              <c:f>Results_copy!$B$85:$B$135</c:f>
            </c:strRef>
          </c:cat>
          <c:val>
            <c:numRef>
              <c:f>Results_copy!$AJ$85:$AJ$135</c:f>
              <c:numCache/>
            </c:numRef>
          </c:val>
        </c:ser>
        <c:ser>
          <c:idx val="5"/>
          <c:order val="5"/>
          <c:tx>
            <c:v>User_stage_mPt_100NVS</c:v>
          </c:tx>
          <c:spPr>
            <a:solidFill>
              <a:schemeClr val="accent6"/>
            </a:solidFill>
            <a:ln cmpd="sng">
              <a:solidFill>
                <a:srgbClr val="000000"/>
              </a:solidFill>
            </a:ln>
          </c:spPr>
          <c:cat>
            <c:strRef>
              <c:f>Results_copy!$B$85:$B$135</c:f>
            </c:strRef>
          </c:cat>
          <c:val>
            <c:numRef>
              <c:f>Results_copy!$AK$85:$AK$135</c:f>
              <c:numCache/>
            </c:numRef>
          </c:val>
        </c:ser>
        <c:overlap val="100"/>
        <c:axId val="1541494299"/>
        <c:axId val="1671551234"/>
      </c:barChart>
      <c:catAx>
        <c:axId val="1541494299"/>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1671551234"/>
      </c:catAx>
      <c:valAx>
        <c:axId val="1671551234"/>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541494299"/>
        <c:crosses val="max"/>
      </c:valAx>
    </c:plotArea>
    <c:legend>
      <c:legendPos val="b"/>
      <c:overlay val="0"/>
      <c:txPr>
        <a:bodyPr/>
        <a:lstStyle/>
        <a:p>
          <a:pPr lvl="0">
            <a:defRPr b="0" i="0" sz="900">
              <a:solidFill>
                <a:srgbClr val="1A1A1A"/>
              </a:solidFill>
              <a:latin typeface="+mn-lt"/>
            </a:defRPr>
          </a:pPr>
        </a:p>
      </c:txPr>
    </c:legend>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Indonesia</a:t>
            </a:r>
          </a:p>
        </c:rich>
      </c:tx>
      <c:overlay val="0"/>
    </c:title>
    <c:plotArea>
      <c:layout/>
      <c:barChart>
        <c:barDir val="bar"/>
        <c:grouping val="stacked"/>
        <c:ser>
          <c:idx val="0"/>
          <c:order val="0"/>
          <c:tx>
            <c:v>Climate_change_mPt_100NVS</c:v>
          </c:tx>
          <c:spPr>
            <a:solidFill>
              <a:schemeClr val="accent1"/>
            </a:solidFill>
            <a:ln cmpd="sng">
              <a:solidFill>
                <a:srgbClr val="000000"/>
              </a:solidFill>
            </a:ln>
          </c:spPr>
          <c:cat>
            <c:strRef>
              <c:f>Results_copy!$B$2:$B$84</c:f>
            </c:strRef>
          </c:cat>
          <c:val>
            <c:numRef>
              <c:f>Results_copy!$AP$2:$AP$84</c:f>
              <c:numCache/>
            </c:numRef>
          </c:val>
        </c:ser>
        <c:ser>
          <c:idx val="1"/>
          <c:order val="1"/>
          <c:tx>
            <c:v>Acidification_mPt_100NVS</c:v>
          </c:tx>
          <c:spPr>
            <a:solidFill>
              <a:schemeClr val="accent2"/>
            </a:solidFill>
            <a:ln cmpd="sng">
              <a:solidFill>
                <a:srgbClr val="000000"/>
              </a:solidFill>
            </a:ln>
          </c:spPr>
          <c:cat>
            <c:strRef>
              <c:f>Results_copy!$B$2:$B$84</c:f>
            </c:strRef>
          </c:cat>
          <c:val>
            <c:numRef>
              <c:f>Results_copy!$AQ$2:$AQ$84</c:f>
              <c:numCache/>
            </c:numRef>
          </c:val>
        </c:ser>
        <c:ser>
          <c:idx val="2"/>
          <c:order val="2"/>
          <c:tx>
            <c:v>Particulate_matter_mPt_100NVS</c:v>
          </c:tx>
          <c:spPr>
            <a:solidFill>
              <a:schemeClr val="accent3"/>
            </a:solidFill>
            <a:ln cmpd="sng">
              <a:solidFill>
                <a:srgbClr val="000000"/>
              </a:solidFill>
            </a:ln>
          </c:spPr>
          <c:cat>
            <c:strRef>
              <c:f>Results_copy!$B$2:$B$84</c:f>
            </c:strRef>
          </c:cat>
          <c:val>
            <c:numRef>
              <c:f>Results_copy!$AR$2:$AR$84</c:f>
              <c:numCache/>
            </c:numRef>
          </c:val>
        </c:ser>
        <c:ser>
          <c:idx val="3"/>
          <c:order val="3"/>
          <c:tx>
            <c:v>Eutrophication_mPt_100NVS</c:v>
          </c:tx>
          <c:spPr>
            <a:solidFill>
              <a:schemeClr val="accent4"/>
            </a:solidFill>
            <a:ln cmpd="sng">
              <a:solidFill>
                <a:srgbClr val="000000"/>
              </a:solidFill>
            </a:ln>
          </c:spPr>
          <c:cat>
            <c:strRef>
              <c:f>Results_copy!$B$2:$B$84</c:f>
            </c:strRef>
          </c:cat>
          <c:val>
            <c:numRef>
              <c:f>Results_copy!$AS$2:$AS$84</c:f>
              <c:numCache/>
            </c:numRef>
          </c:val>
        </c:ser>
        <c:ser>
          <c:idx val="4"/>
          <c:order val="4"/>
          <c:tx>
            <c:v>Land_use_mPt_100NVS</c:v>
          </c:tx>
          <c:spPr>
            <a:solidFill>
              <a:schemeClr val="accent5"/>
            </a:solidFill>
            <a:ln cmpd="sng">
              <a:solidFill>
                <a:srgbClr val="000000"/>
              </a:solidFill>
            </a:ln>
          </c:spPr>
          <c:cat>
            <c:strRef>
              <c:f>Results_copy!$B$2:$B$84</c:f>
            </c:strRef>
          </c:cat>
          <c:val>
            <c:numRef>
              <c:f>Results_copy!$AT$2:$AT$84</c:f>
              <c:numCache/>
            </c:numRef>
          </c:val>
        </c:ser>
        <c:ser>
          <c:idx val="5"/>
          <c:order val="5"/>
          <c:tx>
            <c:v>Resource_use_fossils_mPt_100NVS</c:v>
          </c:tx>
          <c:spPr>
            <a:solidFill>
              <a:schemeClr val="accent6"/>
            </a:solidFill>
            <a:ln cmpd="sng">
              <a:solidFill>
                <a:srgbClr val="000000"/>
              </a:solidFill>
            </a:ln>
          </c:spPr>
          <c:cat>
            <c:strRef>
              <c:f>Results_copy!$B$2:$B$84</c:f>
            </c:strRef>
          </c:cat>
          <c:val>
            <c:numRef>
              <c:f>Results_copy!$AU$2:$AU$84</c:f>
              <c:numCache/>
            </c:numRef>
          </c:val>
        </c:ser>
        <c:ser>
          <c:idx val="6"/>
          <c:order val="6"/>
          <c:tx>
            <c:v>Water_use_mPt_100NVS</c:v>
          </c:tx>
          <c:spPr>
            <a:solidFill>
              <a:schemeClr val="accent1"/>
            </a:solidFill>
            <a:ln cmpd="sng">
              <a:solidFill>
                <a:srgbClr val="000000"/>
              </a:solidFill>
            </a:ln>
          </c:spPr>
          <c:cat>
            <c:strRef>
              <c:f>Results_copy!$B$2:$B$84</c:f>
            </c:strRef>
          </c:cat>
          <c:val>
            <c:numRef>
              <c:f>Results_copy!$AV$2:$AV$84</c:f>
              <c:numCache/>
            </c:numRef>
          </c:val>
        </c:ser>
        <c:ser>
          <c:idx val="7"/>
          <c:order val="7"/>
          <c:tx>
            <c:v>Other_mPt_100NVS</c:v>
          </c:tx>
          <c:spPr>
            <a:solidFill>
              <a:schemeClr val="accent2"/>
            </a:solidFill>
            <a:ln cmpd="sng">
              <a:solidFill>
                <a:srgbClr val="000000"/>
              </a:solidFill>
            </a:ln>
          </c:spPr>
          <c:cat>
            <c:strRef>
              <c:f>Results_copy!$B$2:$B$84</c:f>
            </c:strRef>
          </c:cat>
          <c:val>
            <c:numRef>
              <c:f>Results_copy!$AW$2:$AW$84</c:f>
              <c:numCache/>
            </c:numRef>
          </c:val>
        </c:ser>
        <c:overlap val="100"/>
        <c:axId val="1731777194"/>
        <c:axId val="154046654"/>
      </c:barChart>
      <c:catAx>
        <c:axId val="1731777194"/>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154046654"/>
      </c:catAx>
      <c:valAx>
        <c:axId val="154046654"/>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731777194"/>
        <c:crosses val="max"/>
      </c:valAx>
    </c:plotArea>
    <c:legend>
      <c:legendPos val="b"/>
      <c:overlay val="0"/>
      <c:txPr>
        <a:bodyPr/>
        <a:lstStyle/>
        <a:p>
          <a:pPr lvl="0">
            <a:defRPr b="0" i="0" sz="900">
              <a:solidFill>
                <a:srgbClr val="1A1A1A"/>
              </a:solidFill>
              <a:latin typeface="+mn-lt"/>
            </a:defRPr>
          </a:pPr>
        </a:p>
      </c:txPr>
    </c:legend>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Bangladesh</a:t>
            </a:r>
          </a:p>
        </c:rich>
      </c:tx>
      <c:overlay val="0"/>
    </c:title>
    <c:plotArea>
      <c:layout/>
      <c:barChart>
        <c:barDir val="bar"/>
        <c:grouping val="stacked"/>
        <c:ser>
          <c:idx val="0"/>
          <c:order val="0"/>
          <c:tx>
            <c:v>Climate_change_mPt_100NVS</c:v>
          </c:tx>
          <c:spPr>
            <a:solidFill>
              <a:schemeClr val="accent1"/>
            </a:solidFill>
            <a:ln cmpd="sng">
              <a:solidFill>
                <a:srgbClr val="000000"/>
              </a:solidFill>
            </a:ln>
          </c:spPr>
          <c:cat>
            <c:strRef>
              <c:f>Results_copy!$B$85:$B$135</c:f>
            </c:strRef>
          </c:cat>
          <c:val>
            <c:numRef>
              <c:f>Results_copy!$AP$85:$AP$135</c:f>
              <c:numCache/>
            </c:numRef>
          </c:val>
        </c:ser>
        <c:ser>
          <c:idx val="1"/>
          <c:order val="1"/>
          <c:tx>
            <c:v>Acidification_mPt_100NVS</c:v>
          </c:tx>
          <c:spPr>
            <a:solidFill>
              <a:schemeClr val="accent2"/>
            </a:solidFill>
            <a:ln cmpd="sng">
              <a:solidFill>
                <a:srgbClr val="000000"/>
              </a:solidFill>
            </a:ln>
          </c:spPr>
          <c:cat>
            <c:strRef>
              <c:f>Results_copy!$B$85:$B$135</c:f>
            </c:strRef>
          </c:cat>
          <c:val>
            <c:numRef>
              <c:f>Results_copy!$AQ$85:$AQ$135</c:f>
              <c:numCache/>
            </c:numRef>
          </c:val>
        </c:ser>
        <c:ser>
          <c:idx val="2"/>
          <c:order val="2"/>
          <c:tx>
            <c:v>Particulate_matter_mPt_100NVS</c:v>
          </c:tx>
          <c:spPr>
            <a:solidFill>
              <a:schemeClr val="accent3"/>
            </a:solidFill>
            <a:ln cmpd="sng">
              <a:solidFill>
                <a:srgbClr val="000000"/>
              </a:solidFill>
            </a:ln>
          </c:spPr>
          <c:cat>
            <c:strRef>
              <c:f>Results_copy!$B$85:$B$135</c:f>
            </c:strRef>
          </c:cat>
          <c:val>
            <c:numRef>
              <c:f>Results_copy!$AR$85:$AR$135</c:f>
              <c:numCache/>
            </c:numRef>
          </c:val>
        </c:ser>
        <c:ser>
          <c:idx val="3"/>
          <c:order val="3"/>
          <c:tx>
            <c:v>Eutrophication_mPt_100NVS</c:v>
          </c:tx>
          <c:spPr>
            <a:solidFill>
              <a:schemeClr val="accent4"/>
            </a:solidFill>
            <a:ln cmpd="sng">
              <a:solidFill>
                <a:srgbClr val="000000"/>
              </a:solidFill>
            </a:ln>
          </c:spPr>
          <c:cat>
            <c:strRef>
              <c:f>Results_copy!$B$85:$B$135</c:f>
            </c:strRef>
          </c:cat>
          <c:val>
            <c:numRef>
              <c:f>Results_copy!$AS$85:$AS$135</c:f>
              <c:numCache/>
            </c:numRef>
          </c:val>
        </c:ser>
        <c:ser>
          <c:idx val="4"/>
          <c:order val="4"/>
          <c:tx>
            <c:v>Land_use_mPt_100NVS</c:v>
          </c:tx>
          <c:spPr>
            <a:solidFill>
              <a:schemeClr val="accent5"/>
            </a:solidFill>
            <a:ln cmpd="sng">
              <a:solidFill>
                <a:srgbClr val="000000"/>
              </a:solidFill>
            </a:ln>
          </c:spPr>
          <c:cat>
            <c:strRef>
              <c:f>Results_copy!$B$85:$B$135</c:f>
            </c:strRef>
          </c:cat>
          <c:val>
            <c:numRef>
              <c:f>Results_copy!$AT$85:$AT$135</c:f>
              <c:numCache/>
            </c:numRef>
          </c:val>
        </c:ser>
        <c:ser>
          <c:idx val="5"/>
          <c:order val="5"/>
          <c:tx>
            <c:v>Resource_use_fossils_mPt_100NVS</c:v>
          </c:tx>
          <c:spPr>
            <a:solidFill>
              <a:schemeClr val="accent6"/>
            </a:solidFill>
            <a:ln cmpd="sng">
              <a:solidFill>
                <a:srgbClr val="000000"/>
              </a:solidFill>
            </a:ln>
          </c:spPr>
          <c:cat>
            <c:strRef>
              <c:f>Results_copy!$B$85:$B$135</c:f>
            </c:strRef>
          </c:cat>
          <c:val>
            <c:numRef>
              <c:f>Results_copy!$AU$85:$AU$135</c:f>
              <c:numCache/>
            </c:numRef>
          </c:val>
        </c:ser>
        <c:ser>
          <c:idx val="6"/>
          <c:order val="6"/>
          <c:tx>
            <c:v>Water_use_mPt_100NVS</c:v>
          </c:tx>
          <c:spPr>
            <a:solidFill>
              <a:schemeClr val="accent1"/>
            </a:solidFill>
            <a:ln cmpd="sng">
              <a:solidFill>
                <a:srgbClr val="000000"/>
              </a:solidFill>
            </a:ln>
          </c:spPr>
          <c:cat>
            <c:strRef>
              <c:f>Results_copy!$B$85:$B$135</c:f>
            </c:strRef>
          </c:cat>
          <c:val>
            <c:numRef>
              <c:f>Results_copy!$AV$85:$AV$135</c:f>
              <c:numCache/>
            </c:numRef>
          </c:val>
        </c:ser>
        <c:ser>
          <c:idx val="7"/>
          <c:order val="7"/>
          <c:tx>
            <c:v>Other_mPt_100NVS</c:v>
          </c:tx>
          <c:spPr>
            <a:solidFill>
              <a:schemeClr val="accent2"/>
            </a:solidFill>
            <a:ln cmpd="sng">
              <a:solidFill>
                <a:srgbClr val="000000"/>
              </a:solidFill>
            </a:ln>
          </c:spPr>
          <c:cat>
            <c:strRef>
              <c:f>Results_copy!$B$85:$B$135</c:f>
            </c:strRef>
          </c:cat>
          <c:val>
            <c:numRef>
              <c:f>Results_copy!$AW$85:$AW$135</c:f>
              <c:numCache/>
            </c:numRef>
          </c:val>
        </c:ser>
        <c:overlap val="100"/>
        <c:axId val="2145373093"/>
        <c:axId val="1456607517"/>
      </c:barChart>
      <c:catAx>
        <c:axId val="2145373093"/>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1456607517"/>
      </c:catAx>
      <c:valAx>
        <c:axId val="1456607517"/>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2145373093"/>
        <c:crosses val="max"/>
      </c:valAx>
    </c:plotArea>
    <c:legend>
      <c:legendPos val="b"/>
      <c:overlay val="0"/>
      <c:txPr>
        <a:bodyPr/>
        <a:lstStyle/>
        <a:p>
          <a:pPr lvl="0">
            <a:defRPr b="0" i="0" sz="900">
              <a:solidFill>
                <a:srgbClr val="1A1A1A"/>
              </a:solidFill>
              <a:latin typeface="+mn-lt"/>
            </a:defRPr>
          </a:pPr>
        </a:p>
      </c:txPr>
    </c:legend>
    <c:plotVisOnly val="1"/>
  </c:char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 Id="rId3" Type="http://schemas.openxmlformats.org/officeDocument/2006/relationships/chart" Target="../charts/chart4.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99</xdr:col>
      <xdr:colOff>66675</xdr:colOff>
      <xdr:row>7</xdr:row>
      <xdr:rowOff>152400</xdr:rowOff>
    </xdr:from>
    <xdr:ext cx="9534525" cy="24374475"/>
    <xdr:graphicFrame>
      <xdr:nvGraphicFramePr>
        <xdr:cNvPr id="1485188806"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600075</xdr:colOff>
      <xdr:row>6</xdr:row>
      <xdr:rowOff>19050</xdr:rowOff>
    </xdr:from>
    <xdr:ext cx="5400675" cy="3362325"/>
    <xdr:sp>
      <xdr:nvSpPr>
        <xdr:cNvPr id="3" name="Shape 3"/>
        <xdr:cNvSpPr txBox="1"/>
      </xdr:nvSpPr>
      <xdr:spPr>
        <a:xfrm>
          <a:off x="2650425" y="2103600"/>
          <a:ext cx="5391150" cy="3352800"/>
        </a:xfrm>
        <a:prstGeom prst="rect">
          <a:avLst/>
        </a:prstGeom>
        <a:solidFill>
          <a:srgbClr val="D8D8D8"/>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b="1" lang="en-US" sz="1100">
              <a:solidFill>
                <a:schemeClr val="dk1"/>
              </a:solidFill>
              <a:latin typeface="Calibri"/>
              <a:ea typeface="Calibri"/>
              <a:cs typeface="Calibri"/>
              <a:sym typeface="Calibri"/>
            </a:rPr>
            <a:t>Instructions</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do not modify</a:t>
          </a:r>
          <a:r>
            <a:rPr lang="en-US" sz="1100">
              <a:solidFill>
                <a:schemeClr val="dk1"/>
              </a:solidFill>
              <a:latin typeface="Calibri"/>
              <a:ea typeface="Calibri"/>
              <a:cs typeface="Calibri"/>
              <a:sym typeface="Calibri"/>
            </a:rPr>
            <a:t> this sheet</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to adapt numbers and descriptions, change in yield_refuse and table sheets</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for ordering the results table and making graphs:</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copy the contents of this sheet and paste as values in the results_copy sheet</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if you want to save the table in csv format to be able to process in other software, right click on the sheet name of results_copy</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select Move or Copy</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select (new book)</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and Create a copy (see screenshot below)</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Save the new file as "csv (comma delimited)"</a:t>
          </a:r>
          <a:endParaRPr sz="1400"/>
        </a:p>
        <a:p>
          <a:pPr indent="0" lvl="0" marL="0" rtl="0" algn="l">
            <a:spcBef>
              <a:spcPts val="0"/>
            </a:spcBef>
            <a:spcAft>
              <a:spcPts val="0"/>
            </a:spcAft>
            <a:buNone/>
          </a:pPr>
          <a:r>
            <a:t/>
          </a:r>
          <a:endParaRPr sz="1100"/>
        </a:p>
        <a:p>
          <a:pPr indent="0" lvl="0" marL="0" rtl="0" algn="l">
            <a:spcBef>
              <a:spcPts val="0"/>
            </a:spcBef>
            <a:spcAft>
              <a:spcPts val="0"/>
            </a:spcAft>
            <a:buNone/>
          </a:pPr>
          <a:r>
            <a:rPr lang="en-US" sz="1100">
              <a:solidFill>
                <a:schemeClr val="dk1"/>
              </a:solidFill>
              <a:latin typeface="Calibri"/>
              <a:ea typeface="Calibri"/>
              <a:cs typeface="Calibri"/>
              <a:sym typeface="Calibri"/>
            </a:rPr>
            <a:t>note</a:t>
          </a:r>
          <a:r>
            <a:rPr lang="en-US" sz="1100">
              <a:solidFill>
                <a:schemeClr val="dk1"/>
              </a:solidFill>
              <a:latin typeface="Calibri"/>
              <a:ea typeface="Calibri"/>
              <a:cs typeface="Calibri"/>
              <a:sym typeface="Calibri"/>
            </a:rPr>
            <a:t> that the LCA indicator results are given for each life cycle stage and total, and for each impact category separately, per kg product (as described in column G), and per 100NVS </a:t>
          </a:r>
          <a:endParaRPr sz="1400"/>
        </a:p>
        <a:p>
          <a:pPr indent="0" lvl="0" marL="0" rtl="0" algn="l">
            <a:spcBef>
              <a:spcPts val="0"/>
            </a:spcBef>
            <a:spcAft>
              <a:spcPts val="0"/>
            </a:spcAft>
            <a:buNone/>
          </a:pPr>
          <a:r>
            <a:t/>
          </a:r>
          <a:endParaRPr sz="1100"/>
        </a:p>
        <a:p>
          <a:pPr indent="0" lvl="0" marL="0" rtl="0" algn="l">
            <a:spcBef>
              <a:spcPts val="0"/>
            </a:spcBef>
            <a:spcAft>
              <a:spcPts val="0"/>
            </a:spcAft>
            <a:buNone/>
          </a:pPr>
          <a:r>
            <a:rPr lang="en-US" sz="1100">
              <a:solidFill>
                <a:schemeClr val="dk1"/>
              </a:solidFill>
              <a:latin typeface="Calibri"/>
              <a:ea typeface="Calibri"/>
              <a:cs typeface="Calibri"/>
              <a:sym typeface="Calibri"/>
            </a:rPr>
            <a:t>converted by multiplying by:</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nFU/(cooking_yield/100*(1-refuse/100))/1000)</a:t>
          </a:r>
          <a:endParaRPr sz="1400"/>
        </a:p>
        <a:p>
          <a:pPr indent="0" lvl="0" marL="0" rtl="0" algn="l">
            <a:spcBef>
              <a:spcPts val="0"/>
            </a:spcBef>
            <a:spcAft>
              <a:spcPts val="0"/>
            </a:spcAft>
            <a:buNone/>
          </a:pPr>
          <a:r>
            <a:t/>
          </a:r>
          <a:endParaRPr sz="1100"/>
        </a:p>
      </xdr:txBody>
    </xdr:sp>
    <xdr:clientData fLocksWithSheet="0"/>
  </xdr:oneCellAnchor>
  <xdr:oneCellAnchor>
    <xdr:from>
      <xdr:col>2</xdr:col>
      <xdr:colOff>676275</xdr:colOff>
      <xdr:row>24</xdr:row>
      <xdr:rowOff>57150</xdr:rowOff>
    </xdr:from>
    <xdr:ext cx="2924175" cy="310515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48</xdr:col>
      <xdr:colOff>0</xdr:colOff>
      <xdr:row>0</xdr:row>
      <xdr:rowOff>0</xdr:rowOff>
    </xdr:from>
    <xdr:ext cx="9582150" cy="14487525"/>
    <xdr:graphicFrame>
      <xdr:nvGraphicFramePr>
        <xdr:cNvPr id="548164668" name="Chart 2"/>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48</xdr:col>
      <xdr:colOff>19050</xdr:colOff>
      <xdr:row>73</xdr:row>
      <xdr:rowOff>0</xdr:rowOff>
    </xdr:from>
    <xdr:ext cx="9582150" cy="11906250"/>
    <xdr:graphicFrame>
      <xdr:nvGraphicFramePr>
        <xdr:cNvPr id="328387439" name="Chart 3"/>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65</xdr:col>
      <xdr:colOff>0</xdr:colOff>
      <xdr:row>0</xdr:row>
      <xdr:rowOff>0</xdr:rowOff>
    </xdr:from>
    <xdr:ext cx="9582150" cy="14535150"/>
    <xdr:graphicFrame>
      <xdr:nvGraphicFramePr>
        <xdr:cNvPr id="1705175219" name="Chart 4"/>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65</xdr:col>
      <xdr:colOff>19050</xdr:colOff>
      <xdr:row>73</xdr:row>
      <xdr:rowOff>0</xdr:rowOff>
    </xdr:from>
    <xdr:ext cx="9582150" cy="11906250"/>
    <xdr:graphicFrame>
      <xdr:nvGraphicFramePr>
        <xdr:cNvPr id="498196873" name="Chart 5"/>
        <xdr:cNvGraphicFramePr/>
      </xdr:nvGraphicFramePr>
      <xdr:xfrm>
        <a:off x="0" y="0"/>
        <a:ext cx="0" cy="0"/>
      </xdr:xfrm>
      <a:graphic>
        <a:graphicData uri="http://schemas.openxmlformats.org/drawingml/2006/chart">
          <c:chart r:id="rId4"/>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B3:C17" displayName="Table_1" name="Table_1" id="1">
  <tableColumns count="2">
    <tableColumn name="Pedigree" id="1"/>
    <tableColumn name="SD2" id="2"/>
  </tableColumns>
  <tableStyleInfo name="uncertainty-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xSplit="3.0" ySplit="6.0" topLeftCell="D7" activePane="bottomRight" state="frozen"/>
      <selection activeCell="D1" sqref="D1" pane="topRight"/>
      <selection activeCell="A7" sqref="A7" pane="bottomLeft"/>
      <selection activeCell="D7" sqref="D7" pane="bottomRight"/>
    </sheetView>
  </sheetViews>
  <sheetFormatPr customHeight="1" defaultColWidth="14.43" defaultRowHeight="15.0"/>
  <cols>
    <col customWidth="1" min="1" max="1" width="8.71"/>
    <col customWidth="1" min="2" max="2" width="76.86"/>
    <col customWidth="1" min="3" max="3" width="12.43"/>
    <col customWidth="1" min="4" max="4" width="116.86"/>
    <col customWidth="1" min="5" max="5" width="122.86"/>
    <col customWidth="1" min="6" max="6" width="116.57"/>
    <col customWidth="1" min="7" max="7" width="58.71"/>
    <col customWidth="1" min="8" max="8" width="63.43"/>
    <col customWidth="1" min="9" max="9" width="59.57"/>
    <col customWidth="1" min="10" max="10" width="57.29"/>
    <col customWidth="1" min="11" max="11" width="53.43"/>
    <col customWidth="1" min="12" max="12" width="70.29"/>
    <col customWidth="1" min="13" max="13" width="69.71"/>
    <col customWidth="1" min="14" max="14" width="24.0"/>
    <col customWidth="1" min="15" max="22" width="12.57"/>
    <col customWidth="1" min="23" max="23" width="13.43"/>
    <col customWidth="1" min="24" max="24" width="13.0"/>
    <col customWidth="1" min="25" max="25" width="13.43"/>
    <col customWidth="1" min="26" max="37" width="14.57"/>
    <col customWidth="1" min="38" max="38" width="14.86"/>
    <col customWidth="1" min="39" max="39" width="24.0"/>
    <col customWidth="1" min="40" max="40" width="42.29"/>
    <col customWidth="1" min="42" max="42" width="87.71"/>
    <col customWidth="1" min="43" max="43" width="84.0"/>
    <col customWidth="1" min="70" max="70" width="37.43"/>
    <col customWidth="1" min="71" max="71" width="41.0"/>
  </cols>
  <sheetData>
    <row r="1" ht="15.0" customHeight="1">
      <c r="CI1" s="1" t="s">
        <v>0</v>
      </c>
      <c r="CM1" s="1" t="s">
        <v>1</v>
      </c>
    </row>
    <row r="2">
      <c r="B2" s="2" t="s">
        <v>2</v>
      </c>
      <c r="N2" s="1" t="s">
        <v>3</v>
      </c>
      <c r="CI2" s="1" t="s">
        <v>4</v>
      </c>
      <c r="CM2" s="1" t="s">
        <v>5</v>
      </c>
    </row>
    <row r="3">
      <c r="N3" s="1" t="s">
        <v>6</v>
      </c>
      <c r="BB3" s="1" t="s">
        <v>7</v>
      </c>
      <c r="BC3" s="1" t="s">
        <v>8</v>
      </c>
      <c r="BD3" s="1" t="s">
        <v>9</v>
      </c>
      <c r="BE3" s="1" t="s">
        <v>10</v>
      </c>
      <c r="BT3" s="3" t="s">
        <v>11</v>
      </c>
      <c r="CF3" s="1" t="s">
        <v>12</v>
      </c>
      <c r="CG3" s="1" t="s">
        <v>13</v>
      </c>
      <c r="CH3" s="1" t="s">
        <v>14</v>
      </c>
      <c r="CI3" s="1" t="s">
        <v>15</v>
      </c>
      <c r="CJ3" s="1" t="s">
        <v>16</v>
      </c>
      <c r="CK3" s="1" t="s">
        <v>17</v>
      </c>
      <c r="CL3" s="1" t="s">
        <v>18</v>
      </c>
      <c r="CM3" s="1" t="s">
        <v>19</v>
      </c>
    </row>
    <row r="4">
      <c r="B4" s="1" t="s">
        <v>20</v>
      </c>
      <c r="D4" s="1" t="s">
        <v>21</v>
      </c>
      <c r="E4" s="1" t="s">
        <v>22</v>
      </c>
      <c r="F4" s="1" t="s">
        <v>23</v>
      </c>
      <c r="G4" s="1" t="s">
        <v>24</v>
      </c>
      <c r="H4" s="1" t="s">
        <v>25</v>
      </c>
      <c r="I4" s="1" t="s">
        <v>26</v>
      </c>
      <c r="J4" s="1" t="s">
        <v>27</v>
      </c>
      <c r="K4" s="1" t="s">
        <v>28</v>
      </c>
      <c r="L4" s="1" t="s">
        <v>29</v>
      </c>
      <c r="M4" s="1" t="s">
        <v>30</v>
      </c>
      <c r="N4" s="1" t="s">
        <v>31</v>
      </c>
      <c r="O4" s="1" t="s">
        <v>22</v>
      </c>
      <c r="P4" s="1" t="s">
        <v>23</v>
      </c>
      <c r="Q4" s="1" t="s">
        <v>32</v>
      </c>
      <c r="R4" s="1" t="s">
        <v>33</v>
      </c>
      <c r="S4" s="1" t="s">
        <v>34</v>
      </c>
      <c r="T4" s="1" t="s">
        <v>35</v>
      </c>
      <c r="U4" s="1" t="s">
        <v>36</v>
      </c>
      <c r="V4" s="1" t="s">
        <v>37</v>
      </c>
      <c r="W4" s="1" t="s">
        <v>38</v>
      </c>
      <c r="X4" s="1" t="s">
        <v>39</v>
      </c>
      <c r="Y4" s="1" t="s">
        <v>40</v>
      </c>
      <c r="Z4" s="1" t="s">
        <v>31</v>
      </c>
      <c r="AA4" s="1" t="s">
        <v>22</v>
      </c>
      <c r="AB4" s="1" t="s">
        <v>23</v>
      </c>
      <c r="AC4" s="1" t="s">
        <v>32</v>
      </c>
      <c r="AD4" s="1" t="s">
        <v>33</v>
      </c>
      <c r="AE4" s="1" t="s">
        <v>34</v>
      </c>
      <c r="AF4" s="1" t="s">
        <v>35</v>
      </c>
      <c r="AG4" s="1" t="s">
        <v>36</v>
      </c>
      <c r="AH4" s="1" t="s">
        <v>37</v>
      </c>
      <c r="AI4" s="1" t="s">
        <v>38</v>
      </c>
      <c r="AJ4" s="1" t="s">
        <v>39</v>
      </c>
      <c r="AK4" s="1" t="s">
        <v>40</v>
      </c>
      <c r="AR4" s="1" t="s">
        <v>21</v>
      </c>
      <c r="AS4" s="1" t="s">
        <v>22</v>
      </c>
      <c r="AT4" s="1" t="s">
        <v>23</v>
      </c>
      <c r="AU4" s="1" t="s">
        <v>24</v>
      </c>
      <c r="AV4" s="1" t="s">
        <v>25</v>
      </c>
      <c r="AW4" s="1" t="s">
        <v>26</v>
      </c>
      <c r="AX4" s="1" t="s">
        <v>27</v>
      </c>
      <c r="AY4" s="1" t="s">
        <v>28</v>
      </c>
      <c r="AZ4" s="1" t="s">
        <v>29</v>
      </c>
      <c r="BA4" s="1" t="s">
        <v>30</v>
      </c>
      <c r="CI4" s="1"/>
      <c r="CM4" s="1" t="s">
        <v>41</v>
      </c>
    </row>
    <row r="5">
      <c r="B5" s="4" t="s">
        <v>42</v>
      </c>
      <c r="N5" s="1" t="s">
        <v>43</v>
      </c>
      <c r="O5" s="1" t="s">
        <v>44</v>
      </c>
      <c r="P5" s="1" t="s">
        <v>44</v>
      </c>
      <c r="Q5" s="1" t="s">
        <v>44</v>
      </c>
      <c r="R5" s="1" t="s">
        <v>45</v>
      </c>
      <c r="S5" s="1" t="s">
        <v>45</v>
      </c>
      <c r="T5" s="1" t="s">
        <v>45</v>
      </c>
      <c r="U5" s="1" t="s">
        <v>45</v>
      </c>
      <c r="V5" s="1" t="s">
        <v>46</v>
      </c>
      <c r="W5" s="1" t="s">
        <v>46</v>
      </c>
      <c r="X5" s="1" t="s">
        <v>43</v>
      </c>
      <c r="BF5" s="1" t="s">
        <v>47</v>
      </c>
      <c r="BG5" s="1" t="s">
        <v>48</v>
      </c>
      <c r="BH5" s="1" t="s">
        <v>49</v>
      </c>
      <c r="BI5" s="1" t="s">
        <v>50</v>
      </c>
      <c r="BJ5" s="1" t="s">
        <v>51</v>
      </c>
      <c r="BK5" s="1" t="s">
        <v>52</v>
      </c>
      <c r="BL5" s="1" t="s">
        <v>53</v>
      </c>
      <c r="BM5" s="1" t="s">
        <v>54</v>
      </c>
      <c r="BN5" s="1"/>
      <c r="BO5" s="1"/>
      <c r="BP5" s="1"/>
      <c r="BQ5" s="1"/>
      <c r="BR5" s="1"/>
      <c r="BS5" s="1"/>
      <c r="BT5" s="3" t="s">
        <v>55</v>
      </c>
      <c r="BU5" s="3" t="s">
        <v>56</v>
      </c>
      <c r="BV5" s="3" t="s">
        <v>57</v>
      </c>
      <c r="BW5" s="3" t="s">
        <v>58</v>
      </c>
      <c r="BX5" s="3" t="s">
        <v>59</v>
      </c>
      <c r="BY5" s="3" t="s">
        <v>60</v>
      </c>
      <c r="BZ5" s="3" t="s">
        <v>61</v>
      </c>
      <c r="CA5" s="3" t="s">
        <v>62</v>
      </c>
      <c r="CB5" s="3" t="s">
        <v>55</v>
      </c>
      <c r="CC5" s="3" t="s">
        <v>63</v>
      </c>
      <c r="CD5" s="3" t="s">
        <v>64</v>
      </c>
      <c r="CE5" s="3" t="s">
        <v>65</v>
      </c>
      <c r="CF5" s="3" t="s">
        <v>12</v>
      </c>
      <c r="CG5" s="3" t="s">
        <v>13</v>
      </c>
      <c r="CH5" s="3" t="s">
        <v>14</v>
      </c>
      <c r="CI5" s="3" t="s">
        <v>66</v>
      </c>
      <c r="CJ5" s="3" t="s">
        <v>16</v>
      </c>
      <c r="CK5" s="3" t="s">
        <v>17</v>
      </c>
      <c r="CL5" s="3" t="s">
        <v>18</v>
      </c>
      <c r="CM5" s="3" t="s">
        <v>67</v>
      </c>
      <c r="CN5" s="3" t="s">
        <v>68</v>
      </c>
    </row>
    <row r="6">
      <c r="A6" s="1" t="s">
        <v>69</v>
      </c>
      <c r="B6" s="1" t="s">
        <v>70</v>
      </c>
      <c r="C6" s="1" t="s">
        <v>71</v>
      </c>
      <c r="D6" s="1" t="s">
        <v>72</v>
      </c>
      <c r="E6" s="1" t="s">
        <v>73</v>
      </c>
      <c r="F6" s="1" t="s">
        <v>74</v>
      </c>
      <c r="G6" s="1" t="s">
        <v>75</v>
      </c>
      <c r="H6" s="1" t="s">
        <v>76</v>
      </c>
      <c r="I6" s="1" t="s">
        <v>77</v>
      </c>
      <c r="J6" s="1" t="s">
        <v>78</v>
      </c>
      <c r="K6" s="1" t="s">
        <v>79</v>
      </c>
      <c r="L6" s="1" t="s">
        <v>80</v>
      </c>
      <c r="M6" s="1" t="s">
        <v>81</v>
      </c>
      <c r="N6" s="1" t="s">
        <v>82</v>
      </c>
      <c r="O6" s="1" t="s">
        <v>83</v>
      </c>
      <c r="P6" s="1" t="s">
        <v>84</v>
      </c>
      <c r="Q6" s="1" t="s">
        <v>85</v>
      </c>
      <c r="R6" s="1" t="s">
        <v>86</v>
      </c>
      <c r="S6" s="1" t="s">
        <v>87</v>
      </c>
      <c r="T6" s="1" t="s">
        <v>88</v>
      </c>
      <c r="U6" s="1" t="s">
        <v>89</v>
      </c>
      <c r="V6" s="1" t="s">
        <v>90</v>
      </c>
      <c r="W6" s="1" t="s">
        <v>91</v>
      </c>
      <c r="X6" s="1" t="s">
        <v>92</v>
      </c>
      <c r="Y6" s="1" t="s">
        <v>93</v>
      </c>
      <c r="Z6" s="1" t="s">
        <v>94</v>
      </c>
      <c r="AA6" s="1" t="s">
        <v>95</v>
      </c>
      <c r="AB6" s="1" t="s">
        <v>96</v>
      </c>
      <c r="AC6" s="1" t="s">
        <v>97</v>
      </c>
      <c r="AD6" s="1" t="s">
        <v>98</v>
      </c>
      <c r="AE6" s="1" t="s">
        <v>99</v>
      </c>
      <c r="AF6" s="1" t="s">
        <v>100</v>
      </c>
      <c r="AG6" s="1" t="s">
        <v>101</v>
      </c>
      <c r="AH6" s="1" t="s">
        <v>102</v>
      </c>
      <c r="AI6" s="1" t="s">
        <v>103</v>
      </c>
      <c r="AJ6" s="1" t="s">
        <v>104</v>
      </c>
      <c r="AK6" s="1" t="s">
        <v>105</v>
      </c>
      <c r="AM6" s="1" t="s">
        <v>106</v>
      </c>
      <c r="AN6" s="1" t="s">
        <v>107</v>
      </c>
      <c r="AO6" s="1" t="s">
        <v>108</v>
      </c>
      <c r="AP6" s="1" t="s">
        <v>109</v>
      </c>
      <c r="AQ6" s="1" t="s">
        <v>110</v>
      </c>
      <c r="BN6" s="1" t="s">
        <v>111</v>
      </c>
      <c r="BO6" s="1" t="s">
        <v>112</v>
      </c>
      <c r="BP6" s="1" t="s">
        <v>113</v>
      </c>
      <c r="BQ6" s="1" t="s">
        <v>114</v>
      </c>
      <c r="BR6" s="1"/>
      <c r="BS6" s="1" t="s">
        <v>115</v>
      </c>
      <c r="BT6" s="1" t="s">
        <v>116</v>
      </c>
      <c r="BU6" s="1" t="s">
        <v>116</v>
      </c>
      <c r="BV6" s="1" t="s">
        <v>116</v>
      </c>
      <c r="BW6" s="1" t="s">
        <v>116</v>
      </c>
      <c r="BX6" s="1" t="s">
        <v>116</v>
      </c>
      <c r="BY6" s="1" t="s">
        <v>116</v>
      </c>
      <c r="BZ6" s="1" t="s">
        <v>116</v>
      </c>
      <c r="CA6" s="1" t="s">
        <v>116</v>
      </c>
      <c r="CB6" s="1" t="s">
        <v>117</v>
      </c>
      <c r="CC6" s="1" t="s">
        <v>117</v>
      </c>
      <c r="CD6" s="1" t="s">
        <v>116</v>
      </c>
      <c r="CE6" s="1" t="s">
        <v>116</v>
      </c>
      <c r="CF6" s="1" t="s">
        <v>116</v>
      </c>
      <c r="CG6" s="1" t="s">
        <v>116</v>
      </c>
      <c r="CH6" s="1" t="s">
        <v>116</v>
      </c>
      <c r="CI6" s="1" t="s">
        <v>116</v>
      </c>
      <c r="CJ6" s="1" t="s">
        <v>116</v>
      </c>
      <c r="CK6" s="1" t="s">
        <v>116</v>
      </c>
      <c r="CL6" s="1" t="s">
        <v>116</v>
      </c>
      <c r="CM6" s="1" t="s">
        <v>116</v>
      </c>
      <c r="CN6" s="1" t="s">
        <v>116</v>
      </c>
    </row>
    <row r="7">
      <c r="A7" s="1" t="s">
        <v>118</v>
      </c>
      <c r="B7" s="1" t="s">
        <v>119</v>
      </c>
      <c r="C7" s="1" t="s">
        <v>120</v>
      </c>
      <c r="D7" s="5" t="s">
        <v>121</v>
      </c>
      <c r="E7" s="1" t="s">
        <v>122</v>
      </c>
      <c r="F7" s="1" t="s">
        <v>123</v>
      </c>
      <c r="G7" s="1" t="s">
        <v>124</v>
      </c>
      <c r="H7" s="1" t="s">
        <v>125</v>
      </c>
      <c r="I7" s="1" t="s">
        <v>126</v>
      </c>
      <c r="J7" s="1" t="s">
        <v>127</v>
      </c>
      <c r="K7" s="1" t="s">
        <v>128</v>
      </c>
      <c r="L7" s="6" t="s">
        <v>129</v>
      </c>
      <c r="M7" s="6" t="s">
        <v>130</v>
      </c>
      <c r="N7" s="1">
        <v>1.0</v>
      </c>
      <c r="O7" s="1">
        <v>1.0</v>
      </c>
      <c r="P7" s="1">
        <v>1.0</v>
      </c>
      <c r="Q7" s="1">
        <v>1.0</v>
      </c>
      <c r="R7" s="1">
        <v>5.0</v>
      </c>
      <c r="S7" s="1">
        <v>0.0</v>
      </c>
      <c r="T7" s="1">
        <v>0.0</v>
      </c>
      <c r="U7" s="1">
        <v>0.0</v>
      </c>
      <c r="V7" s="1">
        <v>0.5</v>
      </c>
      <c r="W7" s="1">
        <v>1.5</v>
      </c>
      <c r="X7" s="1">
        <v>0.05</v>
      </c>
      <c r="Y7" s="1">
        <f>SUMIFS(yield_refuse!$F:$F,yield_refuse!$A:$A,table!$A7,yield_refuse!$B:$B,IF(ISERROR(AO7),AQ7,table!$AP7))/100</f>
        <v>0</v>
      </c>
      <c r="Z7" s="1" t="str">
        <f t="shared" ref="Z7:Z89" si="2">"(2,3,"&amp;AN7&amp;","&amp;AM7&amp;",2,na)"</f>
        <v>(2,3,2,5,2,na)_x007f_</v>
      </c>
      <c r="AA7" s="1" t="s">
        <v>131</v>
      </c>
      <c r="AB7" s="1" t="s">
        <v>132</v>
      </c>
      <c r="AC7" s="1" t="s">
        <v>133</v>
      </c>
      <c r="AD7" s="1" t="s">
        <v>133</v>
      </c>
      <c r="AE7" s="1" t="s">
        <v>133</v>
      </c>
      <c r="AF7" s="1" t="s">
        <v>133</v>
      </c>
      <c r="AG7" s="1" t="s">
        <v>134</v>
      </c>
      <c r="AH7" s="1" t="s">
        <v>134</v>
      </c>
      <c r="AI7" s="1" t="s">
        <v>134</v>
      </c>
      <c r="AJ7" s="7" t="s">
        <v>135</v>
      </c>
      <c r="AK7" s="7" t="s">
        <v>135</v>
      </c>
      <c r="AL7" s="1" t="s">
        <v>136</v>
      </c>
      <c r="AM7" s="1">
        <v>5.0</v>
      </c>
      <c r="AN7" s="1">
        <v>2.0</v>
      </c>
      <c r="AO7" s="1" t="s">
        <v>137</v>
      </c>
      <c r="AP7" s="1" t="s">
        <v>138</v>
      </c>
      <c r="AQ7" s="1" t="s">
        <v>139</v>
      </c>
      <c r="AR7" s="8">
        <f>HLOOKUP(D7,SP_results_all_proc!$E$15:$FZ$33,19,0)*N7*(1+SUM($BF7:$BI7))</f>
        <v>0.4411781632</v>
      </c>
      <c r="AS7" s="8">
        <f>HLOOKUP(E7,SP_results_all_proc!$E$15:$FZ$33,19,0)*O7*(1+SUM($BG7:$BI7))</f>
        <v>0</v>
      </c>
      <c r="AT7" s="8">
        <f>HLOOKUP(F7,SP_results_all_proc!$E$15:$FZ$33,19,0)*P7*(1+SUM($BH7:$BI7))</f>
        <v>0.01061350034</v>
      </c>
      <c r="AU7" s="8">
        <f>HLOOKUP(G7,SP_results_all_proc!$E$15:$FZ$33,19,0)*Q7*(1+SUM($BH7:$BI7))</f>
        <v>0.01324503151</v>
      </c>
      <c r="AV7" s="8">
        <f>HLOOKUP(H7,SP_results_all_proc!$E$15:$FZ$33,19,0)*R7*(1+SUM($BI7))</f>
        <v>0.0115436758</v>
      </c>
      <c r="AW7" s="8">
        <f>HLOOKUP(I7,SP_results_all_proc!$E$15:$FZ$33,19,0)*S7*(1+SUM($BI7))</f>
        <v>0</v>
      </c>
      <c r="AX7" s="8">
        <f>HLOOKUP(J7,SP_results_all_proc!$E$15:$FZ$33,19,0)*T7</f>
        <v>0</v>
      </c>
      <c r="AY7" s="8">
        <f>HLOOKUP(K7,SP_results_all_proc!$E$15:$FZ$33,19,0)*U7</f>
        <v>0</v>
      </c>
      <c r="AZ7" s="8">
        <f>HLOOKUP(L7,SP_results_all_proc!$E$15:$FZ$33,19,0)*V7*(1-Y7)</f>
        <v>0.003088300583</v>
      </c>
      <c r="BA7" s="8">
        <f>HLOOKUP(M7,SP_results_all_proc!$E$15:$FZ$33,19,0)*W7*(1-Y7)</f>
        <v>0.005830103624</v>
      </c>
      <c r="BB7" s="9">
        <f>HLOOKUP(BB$3,SP_results_all_proc!$E$15:$FZ$33,19,0)</f>
        <v>0</v>
      </c>
      <c r="BC7" s="9">
        <f>HLOOKUP(BC$3,SP_results_all_proc!$E$15:$FZ$33,19,0)*BJ7*(1-$BM7)*($X7*$P7*(1+SUM($BH7:$BI7))+SUM($BF7:$BI7)+Y7)</f>
        <v>0.0008897803222</v>
      </c>
      <c r="BD7" s="9">
        <f>HLOOKUP(BD$3,SP_results_all_proc!$E$15:$FZ$33,19,0)*BK7*(1-$BM7)*($X7*$P7*(1+SUM($BH7:$BI7))+SUM($BF7:$BI7)+Y7)</f>
        <v>0.002052768343</v>
      </c>
      <c r="BE7" s="1">
        <f>HLOOKUP(BE$3,SP_results_all_proc!$E$15:$FZ$33,19,0)*BL7*(1-$BM7)*($X7*$P7*(1+SUM($BH7:$BI7))+SUM($BF7:$BI7)+Y7)</f>
        <v>0.01400873843</v>
      </c>
      <c r="BF7" s="1">
        <f>SUMIFS(template!$K$117:$K$180,template!$J$117:$J$180,table!$C7,template!$I$117:$I$180,table!BF$5)</f>
        <v>0.01</v>
      </c>
      <c r="BG7" s="1">
        <f>SUMIFS(template!$K$117:$K$180,template!$J$117:$J$180,table!$C7,template!$I$117:$I$180,table!BG$5)</f>
        <v>0.05</v>
      </c>
      <c r="BH7" s="1">
        <f>SUMIFS(template!$K$117:$K$180,template!$J$117:$J$180,table!$C7,template!$I$117:$I$180,table!BH$5)</f>
        <v>0.06</v>
      </c>
      <c r="BI7" s="1">
        <f>SUMIFS(template!$K$117:$K$180,template!$J$117:$J$180,table!$C7,template!$I$117:$I$180,table!BI$5)</f>
        <v>0.03</v>
      </c>
      <c r="BJ7" s="1">
        <f>SUMIFS(template!$K$117:$K$144,template!$J$117:$J$144,table!$A7,template!$I$117:$I$144,table!BJ$5)</f>
        <v>0.2</v>
      </c>
      <c r="BK7" s="1">
        <f>SUMIFS(template!$K$117:$K$144,template!$J$117:$J$144,table!$A7,template!$I$117:$I$144,table!BK$5)</f>
        <v>0.4</v>
      </c>
      <c r="BL7" s="1">
        <f>SUMIFS(template!$K$117:$K$144,template!$J$117:$J$144,table!$A7,template!$I$117:$I$144,table!BL$5)</f>
        <v>0.4</v>
      </c>
      <c r="BM7" s="1">
        <f>SUMIFS(template!$K$117:$K$144,template!$J$117:$J$144,table!$A7,template!$I$117:$I$144,table!BM$5)</f>
        <v>0</v>
      </c>
      <c r="BN7" s="1">
        <f>IFERROR(VLOOKUP($AP7,yield_refuse!$C:$K,3,0),VLOOKUP($AQ7,yield_refuse!$B:$K,4,0))</f>
        <v>93</v>
      </c>
      <c r="BO7" s="1">
        <f>IFERROR(VLOOKUP($AP7,yield_refuse!$C:$K,4,0),VLOOKUP($AQ7,yield_refuse!$B:$K,5,0))</f>
        <v>11</v>
      </c>
      <c r="BP7" s="10">
        <f>IFERROR(VLOOKUP($AP7,yield_refuse!$C:$Z,10,0),VLOOKUP($AQ7,yield_refuse!$B:$Z,11,0))</f>
        <v>391.5254237</v>
      </c>
      <c r="BQ7" s="11">
        <f t="shared" ref="BQ7:BQ140" si="3">$BP7/($BN7/100*(1-$BO7/100))/1000</f>
        <v>0.473028179</v>
      </c>
      <c r="BR7" s="1" t="str">
        <f>IFERROR(VLOOKUP($AP7,yield_refuse!$C:$K,6,0),VLOOKUP($AQ7,yield_refuse!$B:$K,7,0))</f>
        <v>Animal-source foods</v>
      </c>
      <c r="BS7" s="11" t="s">
        <v>138</v>
      </c>
      <c r="BT7" s="8">
        <f t="shared" ref="BT7:BW7" si="1">AR7*$BQ7</f>
        <v>0.2086897031</v>
      </c>
      <c r="BU7" s="8">
        <f t="shared" si="1"/>
        <v>0</v>
      </c>
      <c r="BV7" s="8">
        <f t="shared" si="1"/>
        <v>0.005020484736</v>
      </c>
      <c r="BW7" s="8">
        <f t="shared" si="1"/>
        <v>0.006265273135</v>
      </c>
      <c r="BX7" s="8">
        <f t="shared" ref="BX7:BX140" si="5">SUM(AV7:AW7)*$BQ7</f>
        <v>0.005460483943</v>
      </c>
      <c r="BY7" s="8">
        <f t="shared" ref="BY7:BY140" si="6">SUM(AX7:BA7)*$BQ7</f>
        <v>0.004218656501</v>
      </c>
      <c r="BZ7" s="8">
        <f t="shared" ref="BZ7:BZ140" si="7">SUM(BB7:BE7)*$BQ7</f>
        <v>0.008018436465</v>
      </c>
      <c r="CA7" s="8">
        <f t="shared" ref="CA7:CA140" si="8">SUM(AR7:BE7)*$BQ7</f>
        <v>0.2376730379</v>
      </c>
      <c r="CB7" s="1">
        <f>VLOOKUP(Z7,uncertainty!$B$4:$C$17,2,0)</f>
        <v>1.15</v>
      </c>
      <c r="CC7" s="1">
        <f>VLOOKUP(AA7,uncertainty!$B$4:$C$17,2,0)</f>
        <v>1.25</v>
      </c>
      <c r="CD7" s="11">
        <f t="shared" ref="CD7:CD140" si="9">BT7/CB7+SUM(BU7:BZ7)/CC7</f>
        <v>0.2046559749</v>
      </c>
      <c r="CE7" s="11">
        <f t="shared" ref="CE7:CE140" si="10">BT7*CB7+SUM(BU7:BZ7)*CC7</f>
        <v>0.2762223271</v>
      </c>
      <c r="CF7" s="11">
        <f t="array" ref="CF7">INDEX(SP_results_all_proc!$E$52:$EH$71,MATCH(CF$3,SP_results_all_proc!$A$52:$A$68,0),MATCH($B7,SP_results_all_proc!$E$51:$EH$51,0))*$BQ7</f>
        <v>0.04568679801</v>
      </c>
      <c r="CG7" s="11">
        <f t="array" ref="CG7">INDEX(SP_results_all_proc!$E$52:$EH$71,MATCH(CG$3,SP_results_all_proc!$A$52:$A$68,0),MATCH($B7,SP_results_all_proc!$E$51:$EH$51,0))*$BQ7</f>
        <v>0.03622536879</v>
      </c>
      <c r="CH7" s="11">
        <f t="array" ref="CH7">INDEX(SP_results_all_proc!$E$52:$EH$71,MATCH(CH$3,SP_results_all_proc!$A$52:$A$68,0),MATCH($B7,SP_results_all_proc!$E$51:$EH$51,0))*$BQ7</f>
        <v>0.05650774286</v>
      </c>
      <c r="CI7" s="11">
        <f t="array" ref="CI7">(INDEX(SP_results_all_proc!$E$52:$EH$71,MATCH(CI$3,SP_results_all_proc!$A$52:$A$68,0),MATCH($B7,SP_results_all_proc!$E$51:$EH$51,0))+INDEX(SP_results_all_proc!$E$52:$EH$71,MATCH(CI$2,SP_results_all_proc!$A$52:$A$68,0),MATCH($B7,SP_results_all_proc!$E$51:$EH$51,0))+INDEX(SP_results_all_proc!$E$52:$EH$71,MATCH(CI$1,SP_results_all_proc!$A$52:$A$68,0),MATCH($B7,SP_results_all_proc!$E$51:$EH$51,0)))*$BQ7</f>
        <v>0.05082985034</v>
      </c>
      <c r="CJ7" s="11">
        <f t="array" ref="CJ7">INDEX(SP_results_all_proc!$E$52:$EH$71,MATCH(CJ$3,SP_results_all_proc!$A$52:$A$68,0),MATCH($B7,SP_results_all_proc!$E$51:$EH$51,0))*$BQ7</f>
        <v>0.01461761092</v>
      </c>
      <c r="CK7" s="11">
        <f t="array" ref="CK7">INDEX(SP_results_all_proc!$E$52:$EH$71,MATCH(CK$3,SP_results_all_proc!$A$52:$A$68,0),MATCH($B7,SP_results_all_proc!$E$51:$EH$51,0))*$BQ7</f>
        <v>0.01161465491</v>
      </c>
      <c r="CL7" s="11">
        <f t="array" ref="CL7">INDEX(SP_results_all_proc!$E$52:$EH$71,MATCH(CL$3,SP_results_all_proc!$A$52:$A$68,0),MATCH($B7,SP_results_all_proc!$E$51:$EH$51,0))*$BQ7</f>
        <v>0.008536205024</v>
      </c>
      <c r="CM7" s="11">
        <f t="array" ref="CM7">(INDEX(SP_results_all_proc!$E$52:$EH$71,MATCH(CM$3,SP_results_all_proc!$A$52:$A$68,0),MATCH($B7,SP_results_all_proc!$E$51:$EH$51,0))+INDEX(SP_results_all_proc!$E$52:$EH$71,MATCH(CM$2,SP_results_all_proc!$A$52:$A$68,0),MATCH($B7,SP_results_all_proc!$E$51:$EH$51,0))+INDEX(SP_results_all_proc!$E$52:$EH$71,MATCH(CM$1,SP_results_all_proc!$A$52:$A$68,0),MATCH($B7,SP_results_all_proc!$E$51:$EH$51,0))+INDEX(SP_results_all_proc!$E$52:$EH$71,MATCH(CM$4,SP_results_all_proc!$A$52:$A$68,0),MATCH($B7,SP_results_all_proc!$E$51:$EH$51,0)))*$BQ7</f>
        <v>0.01365480281</v>
      </c>
      <c r="CN7" s="11">
        <f t="shared" ref="CN7:CN140" si="11">SUM(CF7:CM7)</f>
        <v>0.2376730337</v>
      </c>
      <c r="CO7" s="12" t="s">
        <v>140</v>
      </c>
      <c r="CP7" s="12"/>
      <c r="CQ7" s="8"/>
    </row>
    <row r="8">
      <c r="A8" s="1" t="s">
        <v>118</v>
      </c>
      <c r="B8" s="1" t="s">
        <v>141</v>
      </c>
      <c r="C8" s="1" t="s">
        <v>142</v>
      </c>
      <c r="D8" s="1" t="s">
        <v>143</v>
      </c>
      <c r="E8" s="1" t="s">
        <v>144</v>
      </c>
      <c r="F8" s="1" t="s">
        <v>145</v>
      </c>
      <c r="G8" s="1" t="s">
        <v>146</v>
      </c>
      <c r="H8" s="1" t="s">
        <v>125</v>
      </c>
      <c r="I8" s="1" t="s">
        <v>126</v>
      </c>
      <c r="J8" s="1" t="s">
        <v>127</v>
      </c>
      <c r="K8" s="1" t="s">
        <v>128</v>
      </c>
      <c r="L8" s="6" t="s">
        <v>129</v>
      </c>
      <c r="M8" s="6" t="s">
        <v>130</v>
      </c>
      <c r="N8" s="1">
        <v>5.103</v>
      </c>
      <c r="O8" s="1">
        <v>1.0</v>
      </c>
      <c r="P8" s="1">
        <v>1.0</v>
      </c>
      <c r="Q8" s="1">
        <v>1.0</v>
      </c>
      <c r="R8" s="1">
        <v>5.0</v>
      </c>
      <c r="S8" s="1">
        <v>0.0</v>
      </c>
      <c r="T8" s="1">
        <v>5.0</v>
      </c>
      <c r="U8" s="1">
        <v>0.0</v>
      </c>
      <c r="V8" s="1">
        <v>0.0</v>
      </c>
      <c r="W8" s="1">
        <v>0.0</v>
      </c>
      <c r="X8" s="1">
        <v>0.05</v>
      </c>
      <c r="Y8" s="1">
        <f>SUMIFS(yield_refuse!$F:$F,yield_refuse!$A:$A,table!$A8,yield_refuse!$B:$B,IF(ISERROR(AO8),AQ8,table!$AP8))/100</f>
        <v>0</v>
      </c>
      <c r="Z8" s="1" t="str">
        <f t="shared" si="2"/>
        <v>(2,3,2,2,2,na)_x007f_</v>
      </c>
      <c r="AA8" s="1" t="s">
        <v>131</v>
      </c>
      <c r="AB8" s="1" t="s">
        <v>132</v>
      </c>
      <c r="AC8" s="1" t="s">
        <v>133</v>
      </c>
      <c r="AD8" s="1" t="s">
        <v>133</v>
      </c>
      <c r="AE8" s="1" t="s">
        <v>133</v>
      </c>
      <c r="AF8" s="1" t="s">
        <v>133</v>
      </c>
      <c r="AG8" s="1" t="s">
        <v>134</v>
      </c>
      <c r="AH8" s="1" t="s">
        <v>134</v>
      </c>
      <c r="AI8" s="1" t="s">
        <v>134</v>
      </c>
      <c r="AJ8" s="7" t="s">
        <v>135</v>
      </c>
      <c r="AK8" s="7" t="s">
        <v>135</v>
      </c>
      <c r="AL8" s="1" t="s">
        <v>147</v>
      </c>
      <c r="AM8" s="1">
        <v>2.0</v>
      </c>
      <c r="AN8" s="1">
        <v>2.0</v>
      </c>
      <c r="AO8" s="1" t="s">
        <v>148</v>
      </c>
      <c r="AP8" s="1" t="s">
        <v>149</v>
      </c>
      <c r="AQ8" s="1" t="s">
        <v>150</v>
      </c>
      <c r="AR8" s="8">
        <f>HLOOKUP(D8,SP_results_all_proc!$E$15:$FZ$33,19,0)*N8*(1+SUM($BF8:$BI8))</f>
        <v>0.7003648838</v>
      </c>
      <c r="AS8" s="8">
        <f>HLOOKUP(E8,SP_results_all_proc!$E$15:$FZ$33,19,0)*O8*(1+SUM($BG8:$BI8))</f>
        <v>0.02337747004</v>
      </c>
      <c r="AT8" s="8">
        <f>HLOOKUP(F8,SP_results_all_proc!$E$15:$FZ$33,19,0)*P8*(1+SUM($BH8:$BI8))</f>
        <v>0.01952265006</v>
      </c>
      <c r="AU8" s="8">
        <f>HLOOKUP(G8,SP_results_all_proc!$E$15:$FZ$33,19,0)*Q8*(1+SUM($BH8:$BI8))</f>
        <v>0.03356828605</v>
      </c>
      <c r="AV8" s="8">
        <f>HLOOKUP(H8,SP_results_all_proc!$E$15:$FZ$33,19,0)*R8*(1+SUM($BI8))</f>
        <v>0.01143160128</v>
      </c>
      <c r="AW8" s="8">
        <f>HLOOKUP(I8,SP_results_all_proc!$E$15:$FZ$33,19,0)*S8*(1+SUM($BI8))</f>
        <v>0</v>
      </c>
      <c r="AX8" s="8">
        <f>HLOOKUP(J8,SP_results_all_proc!$E$15:$FZ$33,19,0)*T8</f>
        <v>0.001972574356</v>
      </c>
      <c r="AY8" s="8">
        <f>HLOOKUP(K8,SP_results_all_proc!$E$15:$FZ$33,19,0)*U8</f>
        <v>0</v>
      </c>
      <c r="AZ8" s="8">
        <f>HLOOKUP(L8,SP_results_all_proc!$E$15:$FZ$33,19,0)*V8*(1-Y8)</f>
        <v>0</v>
      </c>
      <c r="BA8" s="8">
        <f>HLOOKUP(M8,SP_results_all_proc!$E$15:$FZ$33,19,0)*W8*(1-Y8)</f>
        <v>0</v>
      </c>
      <c r="BB8" s="9">
        <f>HLOOKUP(BB$3,SP_results_all_proc!$E$15:$FZ$33,19,0)</f>
        <v>0</v>
      </c>
      <c r="BC8" s="9">
        <f>HLOOKUP(BC$3,SP_results_all_proc!$E$15:$FZ$33,19,0)*BJ8*(1-$BM8)*($X8*$P8*(1+SUM($BH8:$BI8))+SUM($BF8:$BI8)+Y8)</f>
        <v>0.001022485945</v>
      </c>
      <c r="BD8" s="9">
        <f>HLOOKUP(BD$3,SP_results_all_proc!$E$15:$FZ$33,19,0)*BK8*(1-$BM8)*($X8*$P8*(1+SUM($BH8:$BI8))+SUM($BF8:$BI8)+Y8)</f>
        <v>0.002358926947</v>
      </c>
      <c r="BE8" s="1">
        <f>HLOOKUP(BE$3,SP_results_all_proc!$E$15:$FZ$33,19,0)*BL8*(1-$BM8)*($X8*$P8*(1+SUM($BH8:$BI8))+SUM($BF8:$BI8)+Y8)</f>
        <v>0.01609806127</v>
      </c>
      <c r="BF8" s="1">
        <f>SUMIFS(template!$K$117:$K$180,template!$J$117:$J$180,table!$C8,template!$I$117:$I$180,table!BF$5)</f>
        <v>0.05</v>
      </c>
      <c r="BG8" s="1">
        <f>SUMIFS(template!$K$117:$K$180,template!$J$117:$J$180,table!$C8,template!$I$117:$I$180,table!BG$5)</f>
        <v>0.03</v>
      </c>
      <c r="BH8" s="1">
        <f>SUMIFS(template!$K$117:$K$180,template!$J$117:$J$180,table!$C8,template!$I$117:$I$180,table!BH$5)</f>
        <v>0.08</v>
      </c>
      <c r="BI8" s="1">
        <f>SUMIFS(template!$K$117:$K$180,template!$J$117:$J$180,table!$C8,template!$I$117:$I$180,table!BI$5)</f>
        <v>0.02</v>
      </c>
      <c r="BJ8" s="1">
        <f>SUMIFS(template!$K$117:$K$144,template!$J$117:$J$144,table!$A8,template!$I$117:$I$144,table!BJ$5)</f>
        <v>0.2</v>
      </c>
      <c r="BK8" s="1">
        <f>SUMIFS(template!$K$117:$K$144,template!$J$117:$J$144,table!$A8,template!$I$117:$I$144,table!BK$5)</f>
        <v>0.4</v>
      </c>
      <c r="BL8" s="1">
        <f>SUMIFS(template!$K$117:$K$144,template!$J$117:$J$144,table!$A8,template!$I$117:$I$144,table!BL$5)</f>
        <v>0.4</v>
      </c>
      <c r="BM8" s="1">
        <f>SUMIFS(template!$K$117:$K$144,template!$J$117:$J$144,table!$A8,template!$I$117:$I$144,table!BM$5)</f>
        <v>0</v>
      </c>
      <c r="BN8" s="1">
        <f>IFERROR(VLOOKUP($AP8,yield_refuse!$C:$K,3,0),VLOOKUP($AQ8,yield_refuse!$B:$K,4,0))</f>
        <v>100</v>
      </c>
      <c r="BO8" s="1">
        <f>IFERROR(VLOOKUP($AP8,yield_refuse!$C:$K,4,0),VLOOKUP($AQ8,yield_refuse!$B:$K,5,0))</f>
        <v>0</v>
      </c>
      <c r="BP8" s="10">
        <f>IFERROR(VLOOKUP($AP8,yield_refuse!$C:$Z,10,0),VLOOKUP($AQ8,yield_refuse!$B:$Z,11,0))</f>
        <v>462</v>
      </c>
      <c r="BQ8" s="11">
        <f t="shared" si="3"/>
        <v>0.462</v>
      </c>
      <c r="BR8" s="1" t="str">
        <f>IFERROR(VLOOKUP($AP8,yield_refuse!$C:$K,6,0),VLOOKUP($AQ8,yield_refuse!$B:$K,7,0))</f>
        <v>Animal-source foods</v>
      </c>
      <c r="BS8" s="11" t="s">
        <v>151</v>
      </c>
      <c r="BT8" s="8">
        <f t="shared" ref="BT8:BW8" si="4">AR8*$BQ8</f>
        <v>0.3235685763</v>
      </c>
      <c r="BU8" s="8">
        <f t="shared" si="4"/>
        <v>0.01080039116</v>
      </c>
      <c r="BV8" s="8">
        <f t="shared" si="4"/>
        <v>0.00901946433</v>
      </c>
      <c r="BW8" s="8">
        <f t="shared" si="4"/>
        <v>0.01550854815</v>
      </c>
      <c r="BX8" s="8">
        <f t="shared" si="5"/>
        <v>0.005281399791</v>
      </c>
      <c r="BY8" s="8">
        <f t="shared" si="6"/>
        <v>0.0009113293522</v>
      </c>
      <c r="BZ8" s="8">
        <f t="shared" si="7"/>
        <v>0.008999517065</v>
      </c>
      <c r="CA8" s="8">
        <f t="shared" si="8"/>
        <v>0.3740892262</v>
      </c>
      <c r="CB8" s="1">
        <f>VLOOKUP(Z8,uncertainty!$B$4:$C$17,2,0)</f>
        <v>1.11</v>
      </c>
      <c r="CC8" s="1">
        <f>VLOOKUP(AA8,uncertainty!$B$4:$C$17,2,0)</f>
        <v>1.25</v>
      </c>
      <c r="CD8" s="11">
        <f t="shared" si="9"/>
        <v>0.3319197418</v>
      </c>
      <c r="CE8" s="11">
        <f t="shared" si="10"/>
        <v>0.422311932</v>
      </c>
      <c r="CF8" s="11">
        <f t="array" ref="CF8">INDEX(SP_results_all_proc!$E$52:$EH$71,MATCH(CF$3,SP_results_all_proc!$A$52:$A$68,0),MATCH($B8,SP_results_all_proc!$E$51:$EH$51,0))*$BQ8</f>
        <v>0.1356737151</v>
      </c>
      <c r="CG8" s="11">
        <f t="array" ref="CG8">INDEX(SP_results_all_proc!$E$52:$EH$71,MATCH(CG$3,SP_results_all_proc!$A$52:$A$68,0),MATCH($B8,SP_results_all_proc!$E$51:$EH$51,0))*$BQ8</f>
        <v>0.04303821199</v>
      </c>
      <c r="CH8" s="11">
        <f t="array" ref="CH8">INDEX(SP_results_all_proc!$E$52:$EH$71,MATCH(CH$3,SP_results_all_proc!$A$52:$A$68,0),MATCH($B8,SP_results_all_proc!$E$51:$EH$51,0))*$BQ8</f>
        <v>0.0422668651</v>
      </c>
      <c r="CI8" s="11">
        <f t="array" ref="CI8">(INDEX(SP_results_all_proc!$E$52:$EH$71,MATCH(CI$3,SP_results_all_proc!$A$52:$A$68,0),MATCH($B8,SP_results_all_proc!$E$51:$EH$51,0))+INDEX(SP_results_all_proc!$E$52:$EH$71,MATCH(CI$2,SP_results_all_proc!$A$52:$A$68,0),MATCH($B8,SP_results_all_proc!$E$51:$EH$51,0))+INDEX(SP_results_all_proc!$E$52:$EH$71,MATCH(CI$1,SP_results_all_proc!$A$52:$A$68,0),MATCH($B8,SP_results_all_proc!$E$51:$EH$51,0)))*$BQ8</f>
        <v>0.06766783947</v>
      </c>
      <c r="CJ8" s="11">
        <f t="array" ref="CJ8">INDEX(SP_results_all_proc!$E$52:$EH$71,MATCH(CJ$3,SP_results_all_proc!$A$52:$A$68,0),MATCH($B8,SP_results_all_proc!$E$51:$EH$51,0))*$BQ8</f>
        <v>0.0274356524</v>
      </c>
      <c r="CK8" s="11">
        <f t="array" ref="CK8">INDEX(SP_results_all_proc!$E$52:$EH$71,MATCH(CK$3,SP_results_all_proc!$A$52:$A$68,0),MATCH($B8,SP_results_all_proc!$E$51:$EH$51,0))*$BQ8</f>
        <v>0.02260171129</v>
      </c>
      <c r="CL8" s="11">
        <f t="array" ref="CL8">INDEX(SP_results_all_proc!$E$52:$EH$71,MATCH(CL$3,SP_results_all_proc!$A$52:$A$68,0),MATCH($B8,SP_results_all_proc!$E$51:$EH$51,0))*$BQ8</f>
        <v>0.006808499082</v>
      </c>
      <c r="CM8" s="11">
        <f t="array" ref="CM8">(INDEX(SP_results_all_proc!$E$52:$EH$71,MATCH(CM$3,SP_results_all_proc!$A$52:$A$68,0),MATCH($B8,SP_results_all_proc!$E$51:$EH$51,0))+INDEX(SP_results_all_proc!$E$52:$EH$71,MATCH(CM$2,SP_results_all_proc!$A$52:$A$68,0),MATCH($B8,SP_results_all_proc!$E$51:$EH$51,0))+INDEX(SP_results_all_proc!$E$52:$EH$71,MATCH(CM$1,SP_results_all_proc!$A$52:$A$68,0),MATCH($B8,SP_results_all_proc!$E$51:$EH$51,0))+INDEX(SP_results_all_proc!$E$52:$EH$71,MATCH(CM$4,SP_results_all_proc!$A$52:$A$68,0),MATCH($B8,SP_results_all_proc!$E$51:$EH$51,0)))*$BQ8</f>
        <v>0.02859671904</v>
      </c>
      <c r="CN8" s="11">
        <f t="shared" si="11"/>
        <v>0.3740892135</v>
      </c>
      <c r="CO8" s="12" t="s">
        <v>152</v>
      </c>
      <c r="CP8" s="12"/>
      <c r="CQ8" s="8"/>
    </row>
    <row r="9">
      <c r="A9" s="1" t="s">
        <v>118</v>
      </c>
      <c r="B9" s="1" t="s">
        <v>153</v>
      </c>
      <c r="C9" s="1" t="s">
        <v>142</v>
      </c>
      <c r="D9" s="1" t="s">
        <v>143</v>
      </c>
      <c r="E9" s="7" t="s">
        <v>154</v>
      </c>
      <c r="F9" s="1" t="s">
        <v>145</v>
      </c>
      <c r="G9" s="1" t="s">
        <v>146</v>
      </c>
      <c r="H9" s="1" t="s">
        <v>125</v>
      </c>
      <c r="I9" s="1" t="s">
        <v>126</v>
      </c>
      <c r="J9" s="1" t="s">
        <v>127</v>
      </c>
      <c r="K9" s="1" t="s">
        <v>128</v>
      </c>
      <c r="L9" s="6" t="s">
        <v>129</v>
      </c>
      <c r="M9" s="6" t="s">
        <v>130</v>
      </c>
      <c r="N9" s="13">
        <f>6.9/1*0.55</f>
        <v>3.795</v>
      </c>
      <c r="O9" s="1">
        <v>1.0</v>
      </c>
      <c r="P9" s="1">
        <v>1.0</v>
      </c>
      <c r="Q9" s="1">
        <v>1.0</v>
      </c>
      <c r="R9" s="1">
        <v>5.0</v>
      </c>
      <c r="S9" s="1">
        <v>0.0</v>
      </c>
      <c r="T9" s="1">
        <v>5.0</v>
      </c>
      <c r="U9" s="1">
        <v>0.0</v>
      </c>
      <c r="V9" s="1">
        <v>0.0</v>
      </c>
      <c r="W9" s="1">
        <v>0.0</v>
      </c>
      <c r="X9" s="1">
        <v>0.05</v>
      </c>
      <c r="Y9" s="1">
        <f>SUMIFS(yield_refuse!$F:$F,yield_refuse!$A:$A,table!$A9,yield_refuse!$B:$B,IF(ISERROR(AO9),AQ9,table!$AP9))/100</f>
        <v>0</v>
      </c>
      <c r="Z9" s="1" t="str">
        <f t="shared" si="2"/>
        <v>(2,3,2,2,2,na)_x007f_</v>
      </c>
      <c r="AA9" s="1" t="s">
        <v>131</v>
      </c>
      <c r="AB9" s="1" t="s">
        <v>132</v>
      </c>
      <c r="AC9" s="1" t="s">
        <v>133</v>
      </c>
      <c r="AD9" s="1" t="s">
        <v>133</v>
      </c>
      <c r="AE9" s="1" t="s">
        <v>133</v>
      </c>
      <c r="AF9" s="1" t="s">
        <v>133</v>
      </c>
      <c r="AG9" s="1" t="s">
        <v>134</v>
      </c>
      <c r="AH9" s="1" t="s">
        <v>134</v>
      </c>
      <c r="AI9" s="1" t="s">
        <v>134</v>
      </c>
      <c r="AJ9" s="7" t="s">
        <v>135</v>
      </c>
      <c r="AK9" s="7" t="s">
        <v>135</v>
      </c>
      <c r="AL9" s="1" t="s">
        <v>147</v>
      </c>
      <c r="AM9" s="1">
        <v>2.0</v>
      </c>
      <c r="AN9" s="1">
        <v>2.0</v>
      </c>
      <c r="AO9" s="1" t="s">
        <v>148</v>
      </c>
      <c r="AP9" s="1" t="s">
        <v>155</v>
      </c>
      <c r="AQ9" s="1" t="s">
        <v>156</v>
      </c>
      <c r="AR9" s="8">
        <f>HLOOKUP(D9,SP_results_all_proc!$E$15:$FZ$33,19,0)*N9*(1+SUM($BF9:$BI9))</f>
        <v>0.5208474885</v>
      </c>
      <c r="AS9" s="8">
        <f>HLOOKUP(E9,SP_results_all_proc!$E$15:$FZ$33,19,0)*O9*(1+SUM($BG9:$BI9))</f>
        <v>0.03165285904</v>
      </c>
      <c r="AT9" s="8">
        <f>HLOOKUP(F9,SP_results_all_proc!$E$15:$FZ$33,19,0)*P9*(1+SUM($BH9:$BI9))</f>
        <v>0.01952265006</v>
      </c>
      <c r="AU9" s="8">
        <f>HLOOKUP(G9,SP_results_all_proc!$E$15:$FZ$33,19,0)*Q9*(1+SUM($BH9:$BI9))</f>
        <v>0.03356828605</v>
      </c>
      <c r="AV9" s="8">
        <f>HLOOKUP(H9,SP_results_all_proc!$E$15:$FZ$33,19,0)*R9*(1+SUM($BI9))</f>
        <v>0.01143160128</v>
      </c>
      <c r="AW9" s="8">
        <f>HLOOKUP(I9,SP_results_all_proc!$E$15:$FZ$33,19,0)*S9*(1+SUM($BI9))</f>
        <v>0</v>
      </c>
      <c r="AX9" s="8">
        <f>HLOOKUP(J9,SP_results_all_proc!$E$15:$FZ$33,19,0)*T9</f>
        <v>0.001972574356</v>
      </c>
      <c r="AY9" s="8">
        <f>HLOOKUP(K9,SP_results_all_proc!$E$15:$FZ$33,19,0)*U9</f>
        <v>0</v>
      </c>
      <c r="AZ9" s="8">
        <f>HLOOKUP(L9,SP_results_all_proc!$E$15:$FZ$33,19,0)*V9*(1-Y9)</f>
        <v>0</v>
      </c>
      <c r="BA9" s="8">
        <f>HLOOKUP(M9,SP_results_all_proc!$E$15:$FZ$33,19,0)*W9*(1-Y9)</f>
        <v>0</v>
      </c>
      <c r="BB9" s="9">
        <f>HLOOKUP(BB$3,SP_results_all_proc!$E$15:$FZ$33,19,0)</f>
        <v>0</v>
      </c>
      <c r="BC9" s="9">
        <f>HLOOKUP(BC$3,SP_results_all_proc!$E$15:$FZ$33,19,0)*BJ9*(1-$BM9)*($X9*$P9*(1+SUM($BH9:$BI9))+SUM($BF9:$BI9)+Y9)</f>
        <v>0.001022485945</v>
      </c>
      <c r="BD9" s="9">
        <f>HLOOKUP(BD$3,SP_results_all_proc!$E$15:$FZ$33,19,0)*BK9*(1-$BM9)*($X9*$P9*(1+SUM($BH9:$BI9))+SUM($BF9:$BI9)+Y9)</f>
        <v>0.002358926947</v>
      </c>
      <c r="BE9" s="1">
        <f>HLOOKUP(BE$3,SP_results_all_proc!$E$15:$FZ$33,19,0)*BL9*(1-$BM9)*($X9*$P9*(1+SUM($BH9:$BI9))+SUM($BF9:$BI9)+Y9)</f>
        <v>0.01609806127</v>
      </c>
      <c r="BF9" s="1">
        <f>SUMIFS(template!$K$117:$K$180,template!$J$117:$J$180,table!$C9,template!$I$117:$I$180,table!BF$5)</f>
        <v>0.05</v>
      </c>
      <c r="BG9" s="1">
        <f>SUMIFS(template!$K$117:$K$180,template!$J$117:$J$180,table!$C9,template!$I$117:$I$180,table!BG$5)</f>
        <v>0.03</v>
      </c>
      <c r="BH9" s="1">
        <f>SUMIFS(template!$K$117:$K$180,template!$J$117:$J$180,table!$C9,template!$I$117:$I$180,table!BH$5)</f>
        <v>0.08</v>
      </c>
      <c r="BI9" s="1">
        <f>SUMIFS(template!$K$117:$K$180,template!$J$117:$J$180,table!$C9,template!$I$117:$I$180,table!BI$5)</f>
        <v>0.02</v>
      </c>
      <c r="BJ9" s="1">
        <f>SUMIFS(template!$K$117:$K$144,template!$J$117:$J$144,table!$A9,template!$I$117:$I$144,table!BJ$5)</f>
        <v>0.2</v>
      </c>
      <c r="BK9" s="1">
        <f>SUMIFS(template!$K$117:$K$144,template!$J$117:$J$144,table!$A9,template!$I$117:$I$144,table!BK$5)</f>
        <v>0.4</v>
      </c>
      <c r="BL9" s="1">
        <f>SUMIFS(template!$K$117:$K$144,template!$J$117:$J$144,table!$A9,template!$I$117:$I$144,table!BL$5)</f>
        <v>0.4</v>
      </c>
      <c r="BM9" s="1">
        <f>SUMIFS(template!$K$117:$K$144,template!$J$117:$J$144,table!$A9,template!$I$117:$I$144,table!BM$5)</f>
        <v>0</v>
      </c>
      <c r="BN9" s="1">
        <f>IFERROR(VLOOKUP($AP9,yield_refuse!$C:$K,3,0),VLOOKUP($AQ9,yield_refuse!$B:$K,4,0))</f>
        <v>100</v>
      </c>
      <c r="BO9" s="1">
        <f>IFERROR(VLOOKUP($AP9,yield_refuse!$C:$K,4,0),VLOOKUP($AQ9,yield_refuse!$B:$K,5,0))</f>
        <v>0</v>
      </c>
      <c r="BP9" s="10">
        <f>IFERROR(VLOOKUP($AP9,yield_refuse!$C:$Z,10,0),VLOOKUP($AQ9,yield_refuse!$B:$Z,11,0))</f>
        <v>491.4893617</v>
      </c>
      <c r="BQ9" s="11">
        <f t="shared" si="3"/>
        <v>0.4914893617</v>
      </c>
      <c r="BR9" s="1" t="str">
        <f>IFERROR(VLOOKUP($AP9,yield_refuse!$C:$K,6,0),VLOOKUP($AQ9,yield_refuse!$B:$K,7,0))</f>
        <v>Animal-source foods</v>
      </c>
      <c r="BS9" s="11" t="s">
        <v>157</v>
      </c>
      <c r="BT9" s="8">
        <f t="shared" ref="BT9:BW9" si="12">AR9*$BQ9</f>
        <v>0.2559909997</v>
      </c>
      <c r="BU9" s="8">
        <f t="shared" si="12"/>
        <v>0.01555704348</v>
      </c>
      <c r="BV9" s="8">
        <f t="shared" si="12"/>
        <v>0.009595174819</v>
      </c>
      <c r="BW9" s="8">
        <f t="shared" si="12"/>
        <v>0.01649845548</v>
      </c>
      <c r="BX9" s="8">
        <f t="shared" si="5"/>
        <v>0.005618510416</v>
      </c>
      <c r="BY9" s="8">
        <f t="shared" si="6"/>
        <v>0.0009694993109</v>
      </c>
      <c r="BZ9" s="8">
        <f t="shared" si="7"/>
        <v>0.009573954324</v>
      </c>
      <c r="CA9" s="8">
        <f t="shared" si="8"/>
        <v>0.3138036375</v>
      </c>
      <c r="CB9" s="1">
        <f>VLOOKUP(Z9,uncertainty!$B$4:$C$17,2,0)</f>
        <v>1.11</v>
      </c>
      <c r="CC9" s="1">
        <f>VLOOKUP(AA9,uncertainty!$B$4:$C$17,2,0)</f>
        <v>1.25</v>
      </c>
      <c r="CD9" s="11">
        <f t="shared" si="9"/>
        <v>0.2768726325</v>
      </c>
      <c r="CE9" s="11">
        <f t="shared" si="10"/>
        <v>0.3564158069</v>
      </c>
      <c r="CF9" s="11">
        <f t="array" ref="CF9">INDEX(SP_results_all_proc!$E$52:$EH$71,MATCH(CF$3,SP_results_all_proc!$A$52:$A$68,0),MATCH($B9,SP_results_all_proc!$E$51:$EH$51,0))*$BQ9</f>
        <v>0.1115017684</v>
      </c>
      <c r="CG9" s="11">
        <f t="array" ref="CG9">INDEX(SP_results_all_proc!$E$52:$EH$71,MATCH(CG$3,SP_results_all_proc!$A$52:$A$68,0),MATCH($B9,SP_results_all_proc!$E$51:$EH$51,0))*$BQ9</f>
        <v>0.03553691909</v>
      </c>
      <c r="CH9" s="11">
        <f t="array" ref="CH9">INDEX(SP_results_all_proc!$E$52:$EH$71,MATCH(CH$3,SP_results_all_proc!$A$52:$A$68,0),MATCH($B9,SP_results_all_proc!$E$51:$EH$51,0))*$BQ9</f>
        <v>0.03597865056</v>
      </c>
      <c r="CI9" s="11">
        <f t="array" ref="CI9">(INDEX(SP_results_all_proc!$E$52:$EH$71,MATCH(CI$3,SP_results_all_proc!$A$52:$A$68,0),MATCH($B9,SP_results_all_proc!$E$51:$EH$51,0))+INDEX(SP_results_all_proc!$E$52:$EH$71,MATCH(CI$2,SP_results_all_proc!$A$52:$A$68,0),MATCH($B9,SP_results_all_proc!$E$51:$EH$51,0))+INDEX(SP_results_all_proc!$E$52:$EH$71,MATCH(CI$1,SP_results_all_proc!$A$52:$A$68,0),MATCH($B9,SP_results_all_proc!$E$51:$EH$51,0)))*$BQ9</f>
        <v>0.05681017404</v>
      </c>
      <c r="CJ9" s="11">
        <f t="array" ref="CJ9">INDEX(SP_results_all_proc!$E$52:$EH$71,MATCH(CJ$3,SP_results_all_proc!$A$52:$A$68,0),MATCH($B9,SP_results_all_proc!$E$51:$EH$51,0))*$BQ9</f>
        <v>0.02177379066</v>
      </c>
      <c r="CK9" s="11">
        <f t="array" ref="CK9">INDEX(SP_results_all_proc!$E$52:$EH$71,MATCH(CK$3,SP_results_all_proc!$A$52:$A$68,0),MATCH($B9,SP_results_all_proc!$E$51:$EH$51,0))*$BQ9</f>
        <v>0.021302849</v>
      </c>
      <c r="CL9" s="11">
        <f t="array" ref="CL9">INDEX(SP_results_all_proc!$E$52:$EH$71,MATCH(CL$3,SP_results_all_proc!$A$52:$A$68,0),MATCH($B9,SP_results_all_proc!$E$51:$EH$51,0))*$BQ9</f>
        <v>0.006138994072</v>
      </c>
      <c r="CM9" s="11">
        <f t="array" ref="CM9">(INDEX(SP_results_all_proc!$E$52:$EH$71,MATCH(CM$3,SP_results_all_proc!$A$52:$A$68,0),MATCH($B9,SP_results_all_proc!$E$51:$EH$51,0))+INDEX(SP_results_all_proc!$E$52:$EH$71,MATCH(CM$2,SP_results_all_proc!$A$52:$A$68,0),MATCH($B9,SP_results_all_proc!$E$51:$EH$51,0))+INDEX(SP_results_all_proc!$E$52:$EH$71,MATCH(CM$1,SP_results_all_proc!$A$52:$A$68,0),MATCH($B9,SP_results_all_proc!$E$51:$EH$51,0))+INDEX(SP_results_all_proc!$E$52:$EH$71,MATCH(CM$4,SP_results_all_proc!$A$52:$A$68,0),MATCH($B9,SP_results_all_proc!$E$51:$EH$51,0)))*$BQ9</f>
        <v>0.02476048067</v>
      </c>
      <c r="CN9" s="11">
        <f t="shared" si="11"/>
        <v>0.3138036265</v>
      </c>
      <c r="CO9" s="12" t="s">
        <v>152</v>
      </c>
      <c r="CP9" s="12"/>
      <c r="CQ9" s="8"/>
    </row>
    <row r="10">
      <c r="A10" s="1" t="s">
        <v>118</v>
      </c>
      <c r="B10" s="1" t="s">
        <v>158</v>
      </c>
      <c r="C10" s="1" t="s">
        <v>142</v>
      </c>
      <c r="D10" s="1" t="s">
        <v>159</v>
      </c>
      <c r="E10" s="1" t="s">
        <v>160</v>
      </c>
      <c r="F10" s="1" t="s">
        <v>161</v>
      </c>
      <c r="G10" s="1" t="s">
        <v>162</v>
      </c>
      <c r="H10" s="1" t="s">
        <v>125</v>
      </c>
      <c r="I10" s="1" t="s">
        <v>126</v>
      </c>
      <c r="J10" s="1" t="s">
        <v>127</v>
      </c>
      <c r="K10" s="1" t="s">
        <v>128</v>
      </c>
      <c r="L10" s="6" t="s">
        <v>129</v>
      </c>
      <c r="M10" s="6" t="s">
        <v>130</v>
      </c>
      <c r="N10" s="1">
        <v>0.933</v>
      </c>
      <c r="O10" s="1">
        <v>1.0</v>
      </c>
      <c r="P10" s="1">
        <v>1.0</v>
      </c>
      <c r="Q10" s="1">
        <v>1.0</v>
      </c>
      <c r="R10" s="1">
        <v>5.0</v>
      </c>
      <c r="S10" s="1">
        <v>0.0</v>
      </c>
      <c r="T10" s="1">
        <v>5.0</v>
      </c>
      <c r="U10" s="1">
        <v>0.0</v>
      </c>
      <c r="V10" s="1">
        <v>0.0</v>
      </c>
      <c r="W10" s="1">
        <v>0.0</v>
      </c>
      <c r="X10" s="1">
        <v>0.05</v>
      </c>
      <c r="Y10" s="1">
        <f>SUMIFS(yield_refuse!$F:$F,yield_refuse!$A:$A,table!$A10,yield_refuse!$B:$B,IF(ISERROR(AO10),AQ10,table!$AP10))/100</f>
        <v>0</v>
      </c>
      <c r="Z10" s="1" t="str">
        <f t="shared" si="2"/>
        <v>(2,3,2,2,2,na)_x007f_</v>
      </c>
      <c r="AA10" s="1" t="s">
        <v>131</v>
      </c>
      <c r="AB10" s="1" t="s">
        <v>132</v>
      </c>
      <c r="AC10" s="1" t="s">
        <v>133</v>
      </c>
      <c r="AD10" s="1" t="s">
        <v>133</v>
      </c>
      <c r="AE10" s="1" t="s">
        <v>133</v>
      </c>
      <c r="AF10" s="1" t="s">
        <v>133</v>
      </c>
      <c r="AG10" s="1" t="s">
        <v>134</v>
      </c>
      <c r="AH10" s="1" t="s">
        <v>134</v>
      </c>
      <c r="AI10" s="1" t="s">
        <v>134</v>
      </c>
      <c r="AJ10" s="7" t="s">
        <v>135</v>
      </c>
      <c r="AK10" s="7" t="s">
        <v>135</v>
      </c>
      <c r="AL10" s="1" t="s">
        <v>163</v>
      </c>
      <c r="AM10" s="1">
        <v>2.0</v>
      </c>
      <c r="AN10" s="1">
        <v>2.0</v>
      </c>
      <c r="AO10" s="1" t="s">
        <v>164</v>
      </c>
      <c r="AP10" s="1" t="s">
        <v>165</v>
      </c>
      <c r="AQ10" s="1" t="s">
        <v>166</v>
      </c>
      <c r="AR10" s="8">
        <f>HLOOKUP(D10,SP_results_all_proc!$E$15:$FZ$33,19,0)*N10*(1+SUM($BF10:$BI10))</f>
        <v>0.1051888157</v>
      </c>
      <c r="AS10" s="8">
        <f>HLOOKUP(E10,SP_results_all_proc!$E$15:$FZ$33,19,0)*O10*(1+SUM($BG10:$BI10))</f>
        <v>0.04133238638</v>
      </c>
      <c r="AT10" s="8">
        <f>HLOOKUP(F10,SP_results_all_proc!$E$15:$FZ$33,19,0)*P10*(1+SUM($BH10:$BI10))</f>
        <v>0.04184261669</v>
      </c>
      <c r="AU10" s="8">
        <f>HLOOKUP(G10,SP_results_all_proc!$E$15:$FZ$33,19,0)*Q10*(1+SUM($BH10:$BI10))</f>
        <v>0.04507294645</v>
      </c>
      <c r="AV10" s="8">
        <f>HLOOKUP(H10,SP_results_all_proc!$E$15:$FZ$33,19,0)*R10*(1+SUM($BI10))</f>
        <v>0.01143160128</v>
      </c>
      <c r="AW10" s="8">
        <f>HLOOKUP(I10,SP_results_all_proc!$E$15:$FZ$33,19,0)*S10*(1+SUM($BI10))</f>
        <v>0</v>
      </c>
      <c r="AX10" s="8">
        <f>HLOOKUP(J10,SP_results_all_proc!$E$15:$FZ$33,19,0)*T10</f>
        <v>0.001972574356</v>
      </c>
      <c r="AY10" s="8">
        <f>HLOOKUP(K10,SP_results_all_proc!$E$15:$FZ$33,19,0)*U10</f>
        <v>0</v>
      </c>
      <c r="AZ10" s="8">
        <f>HLOOKUP(L10,SP_results_all_proc!$E$15:$FZ$33,19,0)*V10*(1-Y10)</f>
        <v>0</v>
      </c>
      <c r="BA10" s="8">
        <f>HLOOKUP(M10,SP_results_all_proc!$E$15:$FZ$33,19,0)*W10*(1-Y10)</f>
        <v>0</v>
      </c>
      <c r="BB10" s="9">
        <f>HLOOKUP(BB$3,SP_results_all_proc!$E$15:$FZ$33,19,0)</f>
        <v>0</v>
      </c>
      <c r="BC10" s="9">
        <f>HLOOKUP(BC$3,SP_results_all_proc!$E$15:$FZ$33,19,0)*BJ10*(1-$BM10)*($X10*$P10*(1+SUM($BH10:$BI10))+SUM($BF10:$BI10)+Y10)</f>
        <v>0.001022485945</v>
      </c>
      <c r="BD10" s="9">
        <f>HLOOKUP(BD$3,SP_results_all_proc!$E$15:$FZ$33,19,0)*BK10*(1-$BM10)*($X10*$P10*(1+SUM($BH10:$BI10))+SUM($BF10:$BI10)+Y10)</f>
        <v>0.002358926947</v>
      </c>
      <c r="BE10" s="1">
        <f>HLOOKUP(BE$3,SP_results_all_proc!$E$15:$FZ$33,19,0)*BL10*(1-$BM10)*($X10*$P10*(1+SUM($BH10:$BI10))+SUM($BF10:$BI10)+Y10)</f>
        <v>0.01609806127</v>
      </c>
      <c r="BF10" s="1">
        <f>SUMIFS(template!$K$117:$K$180,template!$J$117:$J$180,table!$C10,template!$I$117:$I$180,table!BF$5)</f>
        <v>0.05</v>
      </c>
      <c r="BG10" s="1">
        <f>SUMIFS(template!$K$117:$K$180,template!$J$117:$J$180,table!$C10,template!$I$117:$I$180,table!BG$5)</f>
        <v>0.03</v>
      </c>
      <c r="BH10" s="1">
        <f>SUMIFS(template!$K$117:$K$180,template!$J$117:$J$180,table!$C10,template!$I$117:$I$180,table!BH$5)</f>
        <v>0.08</v>
      </c>
      <c r="BI10" s="1">
        <f>SUMIFS(template!$K$117:$K$180,template!$J$117:$J$180,table!$C10,template!$I$117:$I$180,table!BI$5)</f>
        <v>0.02</v>
      </c>
      <c r="BJ10" s="1">
        <f>SUMIFS(template!$K$117:$K$144,template!$J$117:$J$144,table!$A10,template!$I$117:$I$144,table!BJ$5)</f>
        <v>0.2</v>
      </c>
      <c r="BK10" s="1">
        <f>SUMIFS(template!$K$117:$K$144,template!$J$117:$J$144,table!$A10,template!$I$117:$I$144,table!BK$5)</f>
        <v>0.4</v>
      </c>
      <c r="BL10" s="1">
        <f>SUMIFS(template!$K$117:$K$144,template!$J$117:$J$144,table!$A10,template!$I$117:$I$144,table!BL$5)</f>
        <v>0.4</v>
      </c>
      <c r="BM10" s="1">
        <f>SUMIFS(template!$K$117:$K$144,template!$J$117:$J$144,table!$A10,template!$I$117:$I$144,table!BM$5)</f>
        <v>0</v>
      </c>
      <c r="BN10" s="1">
        <f>IFERROR(VLOOKUP($AP10,yield_refuse!$C:$K,3,0),VLOOKUP($AQ10,yield_refuse!$B:$K,4,0))</f>
        <v>100</v>
      </c>
      <c r="BO10" s="1">
        <f>IFERROR(VLOOKUP($AP10,yield_refuse!$C:$K,4,0),VLOOKUP($AQ10,yield_refuse!$B:$K,5,0))</f>
        <v>0</v>
      </c>
      <c r="BP10" s="10">
        <f>IFERROR(VLOOKUP($AP10,yield_refuse!$C:$Z,10,0),VLOOKUP($AQ10,yield_refuse!$B:$Z,11,0))</f>
        <v>435.8490566</v>
      </c>
      <c r="BQ10" s="11">
        <f t="shared" si="3"/>
        <v>0.4358490566</v>
      </c>
      <c r="BR10" s="1" t="str">
        <f>IFERROR(VLOOKUP($AP10,yield_refuse!$C:$K,6,0),VLOOKUP($AQ10,yield_refuse!$B:$K,7,0))</f>
        <v>Animal-source foods</v>
      </c>
      <c r="BS10" s="11" t="s">
        <v>165</v>
      </c>
      <c r="BT10" s="8">
        <f t="shared" ref="BT10:BW10" si="13">AR10*$BQ10</f>
        <v>0.0458464461</v>
      </c>
      <c r="BU10" s="8">
        <f t="shared" si="13"/>
        <v>0.01801468161</v>
      </c>
      <c r="BV10" s="8">
        <f t="shared" si="13"/>
        <v>0.01823706501</v>
      </c>
      <c r="BW10" s="8">
        <f t="shared" si="13"/>
        <v>0.01964500119</v>
      </c>
      <c r="BX10" s="8">
        <f t="shared" si="5"/>
        <v>0.004982452633</v>
      </c>
      <c r="BY10" s="8">
        <f t="shared" si="6"/>
        <v>0.0008597446719</v>
      </c>
      <c r="BZ10" s="8">
        <f t="shared" si="7"/>
        <v>0.008490110438</v>
      </c>
      <c r="CA10" s="8">
        <f t="shared" si="8"/>
        <v>0.1160755017</v>
      </c>
      <c r="CB10" s="1">
        <f>VLOOKUP(Z10,uncertainty!$B$4:$C$17,2,0)</f>
        <v>1.11</v>
      </c>
      <c r="CC10" s="1">
        <f>VLOOKUP(AA10,uncertainty!$B$4:$C$17,2,0)</f>
        <v>1.25</v>
      </c>
      <c r="CD10" s="11">
        <f t="shared" si="9"/>
        <v>0.09748634904</v>
      </c>
      <c r="CE10" s="11">
        <f t="shared" si="10"/>
        <v>0.1386758746</v>
      </c>
      <c r="CF10" s="11">
        <f t="array" ref="CF10">INDEX(SP_results_all_proc!$E$52:$EH$71,MATCH(CF$3,SP_results_all_proc!$A$52:$A$68,0),MATCH($B10,SP_results_all_proc!$E$51:$EH$51,0))*$BQ10</f>
        <v>0.02974926134</v>
      </c>
      <c r="CG10" s="11">
        <f t="array" ref="CG10">INDEX(SP_results_all_proc!$E$52:$EH$71,MATCH(CG$3,SP_results_all_proc!$A$52:$A$68,0),MATCH($B10,SP_results_all_proc!$E$51:$EH$51,0))*$BQ10</f>
        <v>0.01211528882</v>
      </c>
      <c r="CH10" s="11">
        <f t="array" ref="CH10">INDEX(SP_results_all_proc!$E$52:$EH$71,MATCH(CH$3,SP_results_all_proc!$A$52:$A$68,0),MATCH($B10,SP_results_all_proc!$E$51:$EH$51,0))*$BQ10</f>
        <v>0.01574379236</v>
      </c>
      <c r="CI10" s="11">
        <f t="array" ref="CI10">(INDEX(SP_results_all_proc!$E$52:$EH$71,MATCH(CI$3,SP_results_all_proc!$A$52:$A$68,0),MATCH($B10,SP_results_all_proc!$E$51:$EH$51,0))+INDEX(SP_results_all_proc!$E$52:$EH$71,MATCH(CI$2,SP_results_all_proc!$A$52:$A$68,0),MATCH($B10,SP_results_all_proc!$E$51:$EH$51,0))+INDEX(SP_results_all_proc!$E$52:$EH$71,MATCH(CI$1,SP_results_all_proc!$A$52:$A$68,0),MATCH($B10,SP_results_all_proc!$E$51:$EH$51,0)))*$BQ10</f>
        <v>0.0185999936</v>
      </c>
      <c r="CJ10" s="11">
        <f t="array" ref="CJ10">INDEX(SP_results_all_proc!$E$52:$EH$71,MATCH(CJ$3,SP_results_all_proc!$A$52:$A$68,0),MATCH($B10,SP_results_all_proc!$E$51:$EH$51,0))*$BQ10</f>
        <v>0.003552113456</v>
      </c>
      <c r="CK10" s="11">
        <f t="array" ref="CK10">INDEX(SP_results_all_proc!$E$52:$EH$71,MATCH(CK$3,SP_results_all_proc!$A$52:$A$68,0),MATCH($B10,SP_results_all_proc!$E$51:$EH$51,0))*$BQ10</f>
        <v>0.01028170365</v>
      </c>
      <c r="CL10" s="11">
        <f t="array" ref="CL10">INDEX(SP_results_all_proc!$E$52:$EH$71,MATCH(CL$3,SP_results_all_proc!$A$52:$A$68,0),MATCH($B10,SP_results_all_proc!$E$51:$EH$51,0))*$BQ10</f>
        <v>0.003113405448</v>
      </c>
      <c r="CM10" s="11">
        <f t="array" ref="CM10">(INDEX(SP_results_all_proc!$E$52:$EH$71,MATCH(CM$3,SP_results_all_proc!$A$52:$A$68,0),MATCH($B10,SP_results_all_proc!$E$51:$EH$51,0))+INDEX(SP_results_all_proc!$E$52:$EH$71,MATCH(CM$2,SP_results_all_proc!$A$52:$A$68,0),MATCH($B10,SP_results_all_proc!$E$51:$EH$51,0))+INDEX(SP_results_all_proc!$E$52:$EH$71,MATCH(CM$1,SP_results_all_proc!$A$52:$A$68,0),MATCH($B10,SP_results_all_proc!$E$51:$EH$51,0))+INDEX(SP_results_all_proc!$E$52:$EH$71,MATCH(CM$4,SP_results_all_proc!$A$52:$A$68,0),MATCH($B10,SP_results_all_proc!$E$51:$EH$51,0)))*$BQ10</f>
        <v>0.02291994443</v>
      </c>
      <c r="CN10" s="11">
        <f t="shared" si="11"/>
        <v>0.1160755031</v>
      </c>
      <c r="CO10" s="12" t="s">
        <v>167</v>
      </c>
      <c r="CP10" s="12"/>
      <c r="CQ10" s="8"/>
    </row>
    <row r="11">
      <c r="A11" s="1" t="s">
        <v>118</v>
      </c>
      <c r="B11" s="1" t="s">
        <v>168</v>
      </c>
      <c r="C11" s="1" t="s">
        <v>120</v>
      </c>
      <c r="D11" s="1" t="s">
        <v>169</v>
      </c>
      <c r="E11" s="1" t="s">
        <v>170</v>
      </c>
      <c r="F11" s="1" t="s">
        <v>171</v>
      </c>
      <c r="G11" s="1" t="s">
        <v>172</v>
      </c>
      <c r="H11" s="1" t="s">
        <v>125</v>
      </c>
      <c r="I11" s="1" t="s">
        <v>126</v>
      </c>
      <c r="J11" s="1" t="s">
        <v>127</v>
      </c>
      <c r="K11" s="1" t="s">
        <v>128</v>
      </c>
      <c r="L11" s="6" t="s">
        <v>129</v>
      </c>
      <c r="M11" s="6" t="s">
        <v>130</v>
      </c>
      <c r="N11" s="1">
        <v>0.2</v>
      </c>
      <c r="O11" s="1">
        <v>1.0</v>
      </c>
      <c r="P11" s="1">
        <v>1.0</v>
      </c>
      <c r="Q11" s="1">
        <v>1.0</v>
      </c>
      <c r="R11" s="1">
        <v>5.0</v>
      </c>
      <c r="S11" s="1">
        <v>0.0</v>
      </c>
      <c r="T11" s="1">
        <v>5.0</v>
      </c>
      <c r="U11" s="1">
        <v>0.0</v>
      </c>
      <c r="V11" s="1">
        <v>0.0</v>
      </c>
      <c r="W11" s="7">
        <v>4.0</v>
      </c>
      <c r="X11" s="1">
        <v>0.05</v>
      </c>
      <c r="Y11" s="1">
        <f>SUMIFS(yield_refuse!$F:$F,yield_refuse!$A:$A,table!$A11,yield_refuse!$B:$B,IF(ISERROR(AO11),AQ11,table!$AP11))/100</f>
        <v>0</v>
      </c>
      <c r="Z11" s="1" t="str">
        <f t="shared" si="2"/>
        <v>(2,3,2,2,2,na)_x007f_</v>
      </c>
      <c r="AA11" s="1" t="s">
        <v>131</v>
      </c>
      <c r="AB11" s="1" t="s">
        <v>132</v>
      </c>
      <c r="AC11" s="1" t="s">
        <v>133</v>
      </c>
      <c r="AD11" s="1" t="s">
        <v>133</v>
      </c>
      <c r="AE11" s="1" t="s">
        <v>133</v>
      </c>
      <c r="AF11" s="1" t="s">
        <v>133</v>
      </c>
      <c r="AG11" s="1" t="s">
        <v>134</v>
      </c>
      <c r="AH11" s="7" t="s">
        <v>135</v>
      </c>
      <c r="AI11" s="7" t="s">
        <v>135</v>
      </c>
      <c r="AJ11" s="7" t="s">
        <v>135</v>
      </c>
      <c r="AK11" s="7" t="s">
        <v>135</v>
      </c>
      <c r="AL11" s="1" t="s">
        <v>173</v>
      </c>
      <c r="AM11" s="1">
        <v>2.0</v>
      </c>
      <c r="AN11" s="1">
        <v>2.0</v>
      </c>
      <c r="AO11" s="1" t="s">
        <v>174</v>
      </c>
      <c r="AP11" s="1" t="s">
        <v>175</v>
      </c>
      <c r="AQ11" s="1" t="s">
        <v>176</v>
      </c>
      <c r="AR11" s="8">
        <f>HLOOKUP(D11,SP_results_all_proc!$E$15:$FZ$33,19,0)*N11*(1+SUM($BF11:$BI11))</f>
        <v>0.3921591454</v>
      </c>
      <c r="AS11" s="8">
        <f>HLOOKUP(E11,SP_results_all_proc!$E$15:$FZ$33,19,0)*O11*(1+SUM($BG11:$BI11))</f>
        <v>0.02224653097</v>
      </c>
      <c r="AT11" s="8">
        <f>HLOOKUP(F11,SP_results_all_proc!$E$15:$FZ$33,19,0)*P11*(1+SUM($BH11:$BI11))</f>
        <v>0.01575695618</v>
      </c>
      <c r="AU11" s="8">
        <f>HLOOKUP(G11,SP_results_all_proc!$E$15:$FZ$33,19,0)*Q11*(1+SUM($BH11:$BI11))</f>
        <v>0.02430644311</v>
      </c>
      <c r="AV11" s="8">
        <f>HLOOKUP(H11,SP_results_all_proc!$E$15:$FZ$33,19,0)*R11*(1+SUM($BI11))</f>
        <v>0.0115436758</v>
      </c>
      <c r="AW11" s="8">
        <f>HLOOKUP(I11,SP_results_all_proc!$E$15:$FZ$33,19,0)*S11*(1+SUM($BI11))</f>
        <v>0</v>
      </c>
      <c r="AX11" s="8">
        <f>HLOOKUP(J11,SP_results_all_proc!$E$15:$FZ$33,19,0)*T11</f>
        <v>0.001972574356</v>
      </c>
      <c r="AY11" s="8">
        <f>HLOOKUP(K11,SP_results_all_proc!$E$15:$FZ$33,19,0)*U11</f>
        <v>0</v>
      </c>
      <c r="AZ11" s="8">
        <f>HLOOKUP(L11,SP_results_all_proc!$E$15:$FZ$33,19,0)*V11*(1-Y11)</f>
        <v>0</v>
      </c>
      <c r="BA11" s="8">
        <f>HLOOKUP(M11,SP_results_all_proc!$E$15:$FZ$33,19,0)*W11*(1-Y11)</f>
        <v>0.015546943</v>
      </c>
      <c r="BB11" s="9">
        <f>HLOOKUP(BB$3,SP_results_all_proc!$E$15:$FZ$33,19,0)</f>
        <v>0</v>
      </c>
      <c r="BC11" s="9">
        <f>HLOOKUP(BC$3,SP_results_all_proc!$E$15:$FZ$33,19,0)*BJ11*(1-$BM11)*($X11*$P11*(1+SUM($BH11:$BI11))+SUM($BF11:$BI11)+Y11)</f>
        <v>0.0008897803222</v>
      </c>
      <c r="BD11" s="9">
        <f>HLOOKUP(BD$3,SP_results_all_proc!$E$15:$FZ$33,19,0)*BK11*(1-$BM11)*($X11*$P11*(1+SUM($BH11:$BI11))+SUM($BF11:$BI11)+Y11)</f>
        <v>0.002052768343</v>
      </c>
      <c r="BE11" s="1">
        <f>HLOOKUP(BE$3,SP_results_all_proc!$E$15:$FZ$33,19,0)*BL11*(1-$BM11)*($X11*$P11*(1+SUM($BH11:$BI11))+SUM($BF11:$BI11)+Y11)</f>
        <v>0.01400873843</v>
      </c>
      <c r="BF11" s="1">
        <f>SUMIFS(template!$K$117:$K$180,template!$J$117:$J$180,table!$C11,template!$I$117:$I$180,table!BF$5)</f>
        <v>0.01</v>
      </c>
      <c r="BG11" s="1">
        <f>SUMIFS(template!$K$117:$K$180,template!$J$117:$J$180,table!$C11,template!$I$117:$I$180,table!BG$5)</f>
        <v>0.05</v>
      </c>
      <c r="BH11" s="1">
        <f>SUMIFS(template!$K$117:$K$180,template!$J$117:$J$180,table!$C11,template!$I$117:$I$180,table!BH$5)</f>
        <v>0.06</v>
      </c>
      <c r="BI11" s="1">
        <f>SUMIFS(template!$K$117:$K$180,template!$J$117:$J$180,table!$C11,template!$I$117:$I$180,table!BI$5)</f>
        <v>0.03</v>
      </c>
      <c r="BJ11" s="1">
        <f>SUMIFS(template!$K$117:$K$144,template!$J$117:$J$144,table!$A11,template!$I$117:$I$144,table!BJ$5)</f>
        <v>0.2</v>
      </c>
      <c r="BK11" s="1">
        <f>SUMIFS(template!$K$117:$K$144,template!$J$117:$J$144,table!$A11,template!$I$117:$I$144,table!BK$5)</f>
        <v>0.4</v>
      </c>
      <c r="BL11" s="1">
        <f>SUMIFS(template!$K$117:$K$144,template!$J$117:$J$144,table!$A11,template!$I$117:$I$144,table!BL$5)</f>
        <v>0.4</v>
      </c>
      <c r="BM11" s="1">
        <f>SUMIFS(template!$K$117:$K$144,template!$J$117:$J$144,table!$A11,template!$I$117:$I$144,table!BM$5)</f>
        <v>0</v>
      </c>
      <c r="BN11" s="1">
        <f>IFERROR(VLOOKUP($AP11,yield_refuse!$C:$K,3,0),VLOOKUP($AQ11,yield_refuse!$B:$K,4,0))</f>
        <v>60</v>
      </c>
      <c r="BO11" s="1">
        <f>IFERROR(VLOOKUP($AP11,yield_refuse!$C:$K,4,0),VLOOKUP($AQ11,yield_refuse!$B:$K,5,0))</f>
        <v>0</v>
      </c>
      <c r="BP11" s="10">
        <f>IFERROR(VLOOKUP($AP11,yield_refuse!$C:$Z,10,0),VLOOKUP($AQ11,yield_refuse!$B:$Z,11,0))</f>
        <v>275</v>
      </c>
      <c r="BQ11" s="11">
        <f t="shared" si="3"/>
        <v>0.4583333333</v>
      </c>
      <c r="BR11" s="1" t="str">
        <f>IFERROR(VLOOKUP($AP11,yield_refuse!$C:$K,6,0),VLOOKUP($AQ11,yield_refuse!$B:$K,7,0))</f>
        <v>Animal-source foods</v>
      </c>
      <c r="BS11" s="11" t="s">
        <v>175</v>
      </c>
      <c r="BT11" s="8">
        <f t="shared" ref="BT11:BW11" si="14">AR11*$BQ11</f>
        <v>0.1797396083</v>
      </c>
      <c r="BU11" s="8">
        <f t="shared" si="14"/>
        <v>0.01019632669</v>
      </c>
      <c r="BV11" s="8">
        <f t="shared" si="14"/>
        <v>0.007221938251</v>
      </c>
      <c r="BW11" s="8">
        <f t="shared" si="14"/>
        <v>0.01114045309</v>
      </c>
      <c r="BX11" s="8">
        <f t="shared" si="5"/>
        <v>0.005290851409</v>
      </c>
      <c r="BY11" s="8">
        <f t="shared" si="6"/>
        <v>0.008029778786</v>
      </c>
      <c r="BZ11" s="8">
        <f t="shared" si="7"/>
        <v>0.007769339918</v>
      </c>
      <c r="CA11" s="8">
        <f t="shared" si="8"/>
        <v>0.2293882965</v>
      </c>
      <c r="CB11" s="1">
        <f>VLOOKUP(Z11,uncertainty!$B$4:$C$17,2,0)</f>
        <v>1.11</v>
      </c>
      <c r="CC11" s="1">
        <f>VLOOKUP(AA11,uncertainty!$B$4:$C$17,2,0)</f>
        <v>1.25</v>
      </c>
      <c r="CD11" s="11">
        <f t="shared" si="9"/>
        <v>0.2016465256</v>
      </c>
      <c r="CE11" s="11">
        <f t="shared" si="10"/>
        <v>0.2615718254</v>
      </c>
      <c r="CF11" s="11">
        <f t="array" ref="CF11">INDEX(SP_results_all_proc!$E$52:$EH$71,MATCH(CF$3,SP_results_all_proc!$A$52:$A$68,0),MATCH($B11,SP_results_all_proc!$E$51:$EH$51,0))*$BQ11</f>
        <v>0.07124546</v>
      </c>
      <c r="CG11" s="11">
        <f t="array" ref="CG11">INDEX(SP_results_all_proc!$E$52:$EH$71,MATCH(CG$3,SP_results_all_proc!$A$52:$A$68,0),MATCH($B11,SP_results_all_proc!$E$51:$EH$51,0))*$BQ11</f>
        <v>0.02686808804</v>
      </c>
      <c r="CH11" s="11">
        <f t="array" ref="CH11">INDEX(SP_results_all_proc!$E$52:$EH$71,MATCH(CH$3,SP_results_all_proc!$A$52:$A$68,0),MATCH($B11,SP_results_all_proc!$E$51:$EH$51,0))*$BQ11</f>
        <v>0.02687339508</v>
      </c>
      <c r="CI11" s="11">
        <f t="array" ref="CI11">(INDEX(SP_results_all_proc!$E$52:$EH$71,MATCH(CI$3,SP_results_all_proc!$A$52:$A$68,0),MATCH($B11,SP_results_all_proc!$E$51:$EH$51,0))+INDEX(SP_results_all_proc!$E$52:$EH$71,MATCH(CI$2,SP_results_all_proc!$A$52:$A$68,0),MATCH($B11,SP_results_all_proc!$E$51:$EH$51,0))+INDEX(SP_results_all_proc!$E$52:$EH$71,MATCH(CI$1,SP_results_all_proc!$A$52:$A$68,0),MATCH($B11,SP_results_all_proc!$E$51:$EH$51,0)))*$BQ11</f>
        <v>0.05064861725</v>
      </c>
      <c r="CJ11" s="11">
        <f t="array" ref="CJ11">INDEX(SP_results_all_proc!$E$52:$EH$71,MATCH(CJ$3,SP_results_all_proc!$A$52:$A$68,0),MATCH($B11,SP_results_all_proc!$E$51:$EH$51,0))*$BQ11</f>
        <v>0.01391324275</v>
      </c>
      <c r="CK11" s="11">
        <f t="array" ref="CK11">INDEX(SP_results_all_proc!$E$52:$EH$71,MATCH(CK$3,SP_results_all_proc!$A$52:$A$68,0),MATCH($B11,SP_results_all_proc!$E$51:$EH$51,0))*$BQ11</f>
        <v>0.01497824167</v>
      </c>
      <c r="CL11" s="11">
        <f t="array" ref="CL11">INDEX(SP_results_all_proc!$E$52:$EH$71,MATCH(CL$3,SP_results_all_proc!$A$52:$A$68,0),MATCH($B11,SP_results_all_proc!$E$51:$EH$51,0))*$BQ11</f>
        <v>0.006499522333</v>
      </c>
      <c r="CM11" s="11">
        <f t="array" ref="CM11">(INDEX(SP_results_all_proc!$E$52:$EH$71,MATCH(CM$3,SP_results_all_proc!$A$52:$A$68,0),MATCH($B11,SP_results_all_proc!$E$51:$EH$51,0))+INDEX(SP_results_all_proc!$E$52:$EH$71,MATCH(CM$2,SP_results_all_proc!$A$52:$A$68,0),MATCH($B11,SP_results_all_proc!$E$51:$EH$51,0))+INDEX(SP_results_all_proc!$E$52:$EH$71,MATCH(CM$1,SP_results_all_proc!$A$52:$A$68,0),MATCH($B11,SP_results_all_proc!$E$51:$EH$51,0))+INDEX(SP_results_all_proc!$E$52:$EH$71,MATCH(CM$4,SP_results_all_proc!$A$52:$A$68,0),MATCH($B11,SP_results_all_proc!$E$51:$EH$51,0)))*$BQ11</f>
        <v>0.01836173178</v>
      </c>
      <c r="CN11" s="11">
        <f t="shared" si="11"/>
        <v>0.2293882989</v>
      </c>
      <c r="CO11" s="12" t="s">
        <v>177</v>
      </c>
      <c r="CP11" s="12"/>
      <c r="CQ11" s="8"/>
    </row>
    <row r="12">
      <c r="A12" s="1" t="s">
        <v>118</v>
      </c>
      <c r="B12" s="1" t="s">
        <v>178</v>
      </c>
      <c r="C12" s="1" t="s">
        <v>120</v>
      </c>
      <c r="D12" s="1" t="s">
        <v>169</v>
      </c>
      <c r="E12" s="1" t="s">
        <v>179</v>
      </c>
      <c r="F12" s="1" t="s">
        <v>171</v>
      </c>
      <c r="G12" s="1" t="s">
        <v>172</v>
      </c>
      <c r="H12" s="1" t="s">
        <v>125</v>
      </c>
      <c r="I12" s="1" t="s">
        <v>126</v>
      </c>
      <c r="J12" s="1" t="s">
        <v>127</v>
      </c>
      <c r="K12" s="1" t="s">
        <v>128</v>
      </c>
      <c r="L12" s="6" t="s">
        <v>129</v>
      </c>
      <c r="M12" s="6" t="s">
        <v>130</v>
      </c>
      <c r="N12" s="1">
        <v>2.0065</v>
      </c>
      <c r="O12" s="1">
        <v>1.0</v>
      </c>
      <c r="P12" s="1">
        <v>1.0</v>
      </c>
      <c r="Q12" s="1">
        <v>1.0</v>
      </c>
      <c r="R12" s="1">
        <v>5.0</v>
      </c>
      <c r="S12" s="1">
        <v>0.0</v>
      </c>
      <c r="T12" s="1">
        <v>5.0</v>
      </c>
      <c r="U12" s="1">
        <v>0.0</v>
      </c>
      <c r="V12" s="1">
        <v>0.0</v>
      </c>
      <c r="W12" s="7">
        <v>4.0</v>
      </c>
      <c r="X12" s="1">
        <v>0.05</v>
      </c>
      <c r="Y12" s="1">
        <f>SUMIFS(yield_refuse!$F:$F,yield_refuse!$A:$A,table!$A12,yield_refuse!$B:$B,IF(ISERROR(AO12),AQ12,table!$AP12))/100</f>
        <v>0</v>
      </c>
      <c r="Z12" s="1" t="str">
        <f t="shared" si="2"/>
        <v>(2,3,2,2,2,na)_x007f_</v>
      </c>
      <c r="AA12" s="1" t="s">
        <v>131</v>
      </c>
      <c r="AB12" s="1" t="s">
        <v>132</v>
      </c>
      <c r="AC12" s="1" t="s">
        <v>133</v>
      </c>
      <c r="AD12" s="1" t="s">
        <v>133</v>
      </c>
      <c r="AE12" s="1" t="s">
        <v>133</v>
      </c>
      <c r="AF12" s="1" t="s">
        <v>133</v>
      </c>
      <c r="AG12" s="1" t="s">
        <v>134</v>
      </c>
      <c r="AH12" s="7" t="s">
        <v>135</v>
      </c>
      <c r="AI12" s="7" t="s">
        <v>135</v>
      </c>
      <c r="AJ12" s="7" t="s">
        <v>135</v>
      </c>
      <c r="AK12" s="7" t="s">
        <v>135</v>
      </c>
      <c r="AL12" s="1" t="s">
        <v>173</v>
      </c>
      <c r="AM12" s="1">
        <v>2.0</v>
      </c>
      <c r="AN12" s="1">
        <v>2.0</v>
      </c>
      <c r="AO12" s="1" t="s">
        <v>174</v>
      </c>
      <c r="AP12" s="1" t="s">
        <v>180</v>
      </c>
      <c r="AQ12" s="1" t="s">
        <v>181</v>
      </c>
      <c r="AR12" s="8">
        <f>HLOOKUP(D12,SP_results_all_proc!$E$15:$FZ$33,19,0)*N12*(1+SUM($BF12:$BI12))</f>
        <v>3.934336627</v>
      </c>
      <c r="AS12" s="8">
        <f>HLOOKUP(E12,SP_results_all_proc!$E$15:$FZ$33,19,0)*O12*(1+SUM($BG12:$BI12))</f>
        <v>0.2231907364</v>
      </c>
      <c r="AT12" s="8">
        <f>HLOOKUP(F12,SP_results_all_proc!$E$15:$FZ$33,19,0)*P12*(1+SUM($BH12:$BI12))</f>
        <v>0.01575695618</v>
      </c>
      <c r="AU12" s="8">
        <f>HLOOKUP(G12,SP_results_all_proc!$E$15:$FZ$33,19,0)*Q12*(1+SUM($BH12:$BI12))</f>
        <v>0.02430644311</v>
      </c>
      <c r="AV12" s="8">
        <f>HLOOKUP(H12,SP_results_all_proc!$E$15:$FZ$33,19,0)*R12*(1+SUM($BI12))</f>
        <v>0.0115436758</v>
      </c>
      <c r="AW12" s="8">
        <f>HLOOKUP(I12,SP_results_all_proc!$E$15:$FZ$33,19,0)*S12*(1+SUM($BI12))</f>
        <v>0</v>
      </c>
      <c r="AX12" s="8">
        <f>HLOOKUP(J12,SP_results_all_proc!$E$15:$FZ$33,19,0)*T12</f>
        <v>0.001972574356</v>
      </c>
      <c r="AY12" s="8">
        <f>HLOOKUP(K12,SP_results_all_proc!$E$15:$FZ$33,19,0)*U12</f>
        <v>0</v>
      </c>
      <c r="AZ12" s="8">
        <f>HLOOKUP(L12,SP_results_all_proc!$E$15:$FZ$33,19,0)*V12*(1-Y12)</f>
        <v>0</v>
      </c>
      <c r="BA12" s="8">
        <f>HLOOKUP(M12,SP_results_all_proc!$E$15:$FZ$33,19,0)*W12*(1-Y12)</f>
        <v>0.015546943</v>
      </c>
      <c r="BB12" s="9">
        <f>HLOOKUP(BB$3,SP_results_all_proc!$E$15:$FZ$33,19,0)</f>
        <v>0</v>
      </c>
      <c r="BC12" s="9">
        <f>HLOOKUP(BC$3,SP_results_all_proc!$E$15:$FZ$33,19,0)*BJ12*(1-$BM12)*($X12*$P12*(1+SUM($BH12:$BI12))+SUM($BF12:$BI12)+Y12)</f>
        <v>0.0008897803222</v>
      </c>
      <c r="BD12" s="9">
        <f>HLOOKUP(BD$3,SP_results_all_proc!$E$15:$FZ$33,19,0)*BK12*(1-$BM12)*($X12*$P12*(1+SUM($BH12:$BI12))+SUM($BF12:$BI12)+Y12)</f>
        <v>0.002052768343</v>
      </c>
      <c r="BE12" s="1">
        <f>HLOOKUP(BE$3,SP_results_all_proc!$E$15:$FZ$33,19,0)*BL12*(1-$BM12)*($X12*$P12*(1+SUM($BH12:$BI12))+SUM($BF12:$BI12)+Y12)</f>
        <v>0.01400873843</v>
      </c>
      <c r="BF12" s="1">
        <f>SUMIFS(template!$K$117:$K$180,template!$J$117:$J$180,table!$C12,template!$I$117:$I$180,table!BF$5)</f>
        <v>0.01</v>
      </c>
      <c r="BG12" s="1">
        <f>SUMIFS(template!$K$117:$K$180,template!$J$117:$J$180,table!$C12,template!$I$117:$I$180,table!BG$5)</f>
        <v>0.05</v>
      </c>
      <c r="BH12" s="1">
        <f>SUMIFS(template!$K$117:$K$180,template!$J$117:$J$180,table!$C12,template!$I$117:$I$180,table!BH$5)</f>
        <v>0.06</v>
      </c>
      <c r="BI12" s="1">
        <f>SUMIFS(template!$K$117:$K$180,template!$J$117:$J$180,table!$C12,template!$I$117:$I$180,table!BI$5)</f>
        <v>0.03</v>
      </c>
      <c r="BJ12" s="1">
        <f>SUMIFS(template!$K$117:$K$144,template!$J$117:$J$144,table!$A12,template!$I$117:$I$144,table!BJ$5)</f>
        <v>0.2</v>
      </c>
      <c r="BK12" s="1">
        <f>SUMIFS(template!$K$117:$K$144,template!$J$117:$J$144,table!$A12,template!$I$117:$I$144,table!BK$5)</f>
        <v>0.4</v>
      </c>
      <c r="BL12" s="1">
        <f>SUMIFS(template!$K$117:$K$144,template!$J$117:$J$144,table!$A12,template!$I$117:$I$144,table!BL$5)</f>
        <v>0.4</v>
      </c>
      <c r="BM12" s="1">
        <f>SUMIFS(template!$K$117:$K$144,template!$J$117:$J$144,table!$A12,template!$I$117:$I$144,table!BM$5)</f>
        <v>0</v>
      </c>
      <c r="BN12" s="1">
        <f>IFERROR(VLOOKUP($AP12,yield_refuse!$C:$K,3,0),VLOOKUP($AQ12,yield_refuse!$B:$K,4,0))</f>
        <v>74</v>
      </c>
      <c r="BO12" s="1">
        <f>IFERROR(VLOOKUP($AP12,yield_refuse!$C:$K,4,0),VLOOKUP($AQ12,yield_refuse!$B:$K,5,0))</f>
        <v>0</v>
      </c>
      <c r="BP12" s="10">
        <f>IFERROR(VLOOKUP($AP12,yield_refuse!$C:$Z,10,0),VLOOKUP($AQ12,yield_refuse!$B:$Z,11,0))</f>
        <v>372.5806452</v>
      </c>
      <c r="BQ12" s="11">
        <f t="shared" si="3"/>
        <v>0.5034873583</v>
      </c>
      <c r="BR12" s="1" t="str">
        <f>IFERROR(VLOOKUP($AP12,yield_refuse!$C:$K,6,0),VLOOKUP($AQ12,yield_refuse!$B:$K,7,0))</f>
        <v>Animal-source foods</v>
      </c>
      <c r="BS12" s="11" t="s">
        <v>180</v>
      </c>
      <c r="BT12" s="8">
        <f t="shared" ref="BT12:BW12" si="15">AR12*$BQ12</f>
        <v>1.980888755</v>
      </c>
      <c r="BU12" s="8">
        <f t="shared" si="15"/>
        <v>0.1123737143</v>
      </c>
      <c r="BV12" s="8">
        <f t="shared" si="15"/>
        <v>0.007933428245</v>
      </c>
      <c r="BW12" s="8">
        <f t="shared" si="15"/>
        <v>0.01223798683</v>
      </c>
      <c r="BX12" s="8">
        <f t="shared" si="5"/>
        <v>0.005812094835</v>
      </c>
      <c r="BY12" s="8">
        <f t="shared" si="6"/>
        <v>0.00882085551</v>
      </c>
      <c r="BZ12" s="8">
        <f t="shared" si="7"/>
        <v>0.008534758759</v>
      </c>
      <c r="CA12" s="8">
        <f t="shared" si="8"/>
        <v>2.136601593</v>
      </c>
      <c r="CB12" s="1">
        <f>VLOOKUP(Z12,uncertainty!$B$4:$C$17,2,0)</f>
        <v>1.11</v>
      </c>
      <c r="CC12" s="1">
        <f>VLOOKUP(AA12,uncertainty!$B$4:$C$17,2,0)</f>
        <v>1.25</v>
      </c>
      <c r="CD12" s="11">
        <f t="shared" si="9"/>
        <v>1.909154735</v>
      </c>
      <c r="CE12" s="11">
        <f t="shared" si="10"/>
        <v>2.393427566</v>
      </c>
      <c r="CF12" s="11">
        <f t="array" ref="CF12">INDEX(SP_results_all_proc!$E$52:$EH$71,MATCH(CF$3,SP_results_all_proc!$A$52:$A$68,0),MATCH($B12,SP_results_all_proc!$E$51:$EH$51,0))*$BQ12</f>
        <v>0.6665299074</v>
      </c>
      <c r="CG12" s="11">
        <f t="array" ref="CG12">INDEX(SP_results_all_proc!$E$52:$EH$71,MATCH(CG$3,SP_results_all_proc!$A$52:$A$68,0),MATCH($B12,SP_results_all_proc!$E$51:$EH$51,0))*$BQ12</f>
        <v>0.2676027203</v>
      </c>
      <c r="CH12" s="11">
        <f t="array" ref="CH12">INDEX(SP_results_all_proc!$E$52:$EH$71,MATCH(CH$3,SP_results_all_proc!$A$52:$A$68,0),MATCH($B12,SP_results_all_proc!$E$51:$EH$51,0))*$BQ12</f>
        <v>0.2160813171</v>
      </c>
      <c r="CI12" s="11">
        <f t="array" ref="CI12">(INDEX(SP_results_all_proc!$E$52:$EH$71,MATCH(CI$3,SP_results_all_proc!$A$52:$A$68,0),MATCH($B12,SP_results_all_proc!$E$51:$EH$51,0))+INDEX(SP_results_all_proc!$E$52:$EH$71,MATCH(CI$2,SP_results_all_proc!$A$52:$A$68,0),MATCH($B12,SP_results_all_proc!$E$51:$EH$51,0))+INDEX(SP_results_all_proc!$E$52:$EH$71,MATCH(CI$1,SP_results_all_proc!$A$52:$A$68,0),MATCH($B12,SP_results_all_proc!$E$51:$EH$51,0)))*$BQ12</f>
        <v>0.5041641209</v>
      </c>
      <c r="CJ12" s="11">
        <f t="array" ref="CJ12">INDEX(SP_results_all_proc!$E$52:$EH$71,MATCH(CJ$3,SP_results_all_proc!$A$52:$A$68,0),MATCH($B12,SP_results_all_proc!$E$51:$EH$51,0))*$BQ12</f>
        <v>0.1524584694</v>
      </c>
      <c r="CK12" s="11">
        <f t="array" ref="CK12">INDEX(SP_results_all_proc!$E$52:$EH$71,MATCH(CK$3,SP_results_all_proc!$A$52:$A$68,0),MATCH($B12,SP_results_all_proc!$E$51:$EH$51,0))*$BQ12</f>
        <v>0.1062463656</v>
      </c>
      <c r="CL12" s="11">
        <f t="array" ref="CL12">INDEX(SP_results_all_proc!$E$52:$EH$71,MATCH(CL$3,SP_results_all_proc!$A$52:$A$68,0),MATCH($B12,SP_results_all_proc!$E$51:$EH$51,0))*$BQ12</f>
        <v>0.06492972973</v>
      </c>
      <c r="CM12" s="11">
        <f t="array" ref="CM12">(INDEX(SP_results_all_proc!$E$52:$EH$71,MATCH(CM$3,SP_results_all_proc!$A$52:$A$68,0),MATCH($B12,SP_results_all_proc!$E$51:$EH$51,0))+INDEX(SP_results_all_proc!$E$52:$EH$71,MATCH(CM$2,SP_results_all_proc!$A$52:$A$68,0),MATCH($B12,SP_results_all_proc!$E$51:$EH$51,0))+INDEX(SP_results_all_proc!$E$52:$EH$71,MATCH(CM$1,SP_results_all_proc!$A$52:$A$68,0),MATCH($B12,SP_results_all_proc!$E$51:$EH$51,0))+INDEX(SP_results_all_proc!$E$52:$EH$71,MATCH(CM$4,SP_results_all_proc!$A$52:$A$68,0),MATCH($B12,SP_results_all_proc!$E$51:$EH$51,0)))*$BQ12</f>
        <v>0.1585890174</v>
      </c>
      <c r="CN12" s="11">
        <f t="shared" si="11"/>
        <v>2.136601648</v>
      </c>
      <c r="CO12" s="12" t="s">
        <v>182</v>
      </c>
      <c r="CP12" s="12"/>
      <c r="CQ12" s="8"/>
    </row>
    <row r="13">
      <c r="A13" s="1" t="s">
        <v>118</v>
      </c>
      <c r="B13" s="1" t="s">
        <v>183</v>
      </c>
      <c r="C13" s="1" t="s">
        <v>120</v>
      </c>
      <c r="D13" s="7" t="s">
        <v>184</v>
      </c>
      <c r="E13" s="1" t="s">
        <v>185</v>
      </c>
      <c r="F13" s="1" t="s">
        <v>171</v>
      </c>
      <c r="G13" s="1" t="s">
        <v>186</v>
      </c>
      <c r="H13" s="1" t="s">
        <v>125</v>
      </c>
      <c r="I13" s="1" t="s">
        <v>126</v>
      </c>
      <c r="J13" s="1" t="s">
        <v>127</v>
      </c>
      <c r="K13" s="1" t="s">
        <v>128</v>
      </c>
      <c r="L13" s="6" t="s">
        <v>129</v>
      </c>
      <c r="M13" s="6" t="s">
        <v>130</v>
      </c>
      <c r="N13" s="1">
        <v>2.22</v>
      </c>
      <c r="O13" s="1">
        <v>1.0</v>
      </c>
      <c r="P13" s="1">
        <v>1.0</v>
      </c>
      <c r="Q13" s="1">
        <v>1.0</v>
      </c>
      <c r="R13" s="1">
        <v>5.0</v>
      </c>
      <c r="S13" s="1">
        <v>0.0</v>
      </c>
      <c r="T13" s="1">
        <v>5.0</v>
      </c>
      <c r="U13" s="1">
        <v>0.0</v>
      </c>
      <c r="V13" s="1">
        <v>0.0</v>
      </c>
      <c r="W13" s="7">
        <v>4.0</v>
      </c>
      <c r="X13" s="1">
        <v>0.05</v>
      </c>
      <c r="Y13" s="1">
        <f>SUMIFS(yield_refuse!$F:$F,yield_refuse!$A:$A,table!$A13,yield_refuse!$B:$B,IF(ISERROR(AO13),AQ13,table!$AP13))/100</f>
        <v>0</v>
      </c>
      <c r="Z13" s="1" t="str">
        <f t="shared" si="2"/>
        <v>(2,3,2,5,2,na)_x007f_</v>
      </c>
      <c r="AA13" s="1" t="s">
        <v>131</v>
      </c>
      <c r="AB13" s="1" t="s">
        <v>132</v>
      </c>
      <c r="AC13" s="1" t="s">
        <v>133</v>
      </c>
      <c r="AD13" s="1" t="s">
        <v>133</v>
      </c>
      <c r="AE13" s="1" t="s">
        <v>133</v>
      </c>
      <c r="AF13" s="1" t="s">
        <v>133</v>
      </c>
      <c r="AG13" s="1" t="s">
        <v>134</v>
      </c>
      <c r="AH13" s="7" t="s">
        <v>135</v>
      </c>
      <c r="AI13" s="7" t="s">
        <v>135</v>
      </c>
      <c r="AJ13" s="7" t="s">
        <v>135</v>
      </c>
      <c r="AK13" s="7" t="s">
        <v>135</v>
      </c>
      <c r="AL13" s="1" t="s">
        <v>136</v>
      </c>
      <c r="AM13" s="1">
        <v>5.0</v>
      </c>
      <c r="AN13" s="1">
        <v>2.0</v>
      </c>
      <c r="AO13" s="1" t="s">
        <v>174</v>
      </c>
      <c r="AP13" s="1" t="s">
        <v>187</v>
      </c>
      <c r="AQ13" s="1" t="s">
        <v>188</v>
      </c>
      <c r="AR13" s="8">
        <f>HLOOKUP(D13,SP_results_all_proc!$E$15:$FZ$33,19,0)*N13*(1+SUM($BF13:$BI13))</f>
        <v>1.516126999</v>
      </c>
      <c r="AS13" s="8">
        <f>HLOOKUP(E13,SP_results_all_proc!$E$15:$FZ$33,19,0)*O13*(1+SUM($BG13:$BI13))</f>
        <v>0.2471142133</v>
      </c>
      <c r="AT13" s="8">
        <f>HLOOKUP(F13,SP_results_all_proc!$E$15:$FZ$33,19,0)*P13*(1+SUM($BH13:$BI13))</f>
        <v>0.01575695618</v>
      </c>
      <c r="AU13" s="8">
        <f>HLOOKUP(G13,SP_results_all_proc!$E$15:$FZ$33,19,0)*Q13*(1+SUM($BH13:$BI13))</f>
        <v>0.01338470594</v>
      </c>
      <c r="AV13" s="8">
        <f>HLOOKUP(H13,SP_results_all_proc!$E$15:$FZ$33,19,0)*R13*(1+SUM($BI13))</f>
        <v>0.0115436758</v>
      </c>
      <c r="AW13" s="8">
        <f>HLOOKUP(I13,SP_results_all_proc!$E$15:$FZ$33,19,0)*S13*(1+SUM($BI13))</f>
        <v>0</v>
      </c>
      <c r="AX13" s="8">
        <f>HLOOKUP(J13,SP_results_all_proc!$E$15:$FZ$33,19,0)*T13</f>
        <v>0.001972574356</v>
      </c>
      <c r="AY13" s="8">
        <f>HLOOKUP(K13,SP_results_all_proc!$E$15:$FZ$33,19,0)*U13</f>
        <v>0</v>
      </c>
      <c r="AZ13" s="8">
        <f>HLOOKUP(L13,SP_results_all_proc!$E$15:$FZ$33,19,0)*V13*(1-Y13)</f>
        <v>0</v>
      </c>
      <c r="BA13" s="8">
        <f>HLOOKUP(M13,SP_results_all_proc!$E$15:$FZ$33,19,0)*W13*(1-Y13)</f>
        <v>0.015546943</v>
      </c>
      <c r="BB13" s="9">
        <f>HLOOKUP(BB$3,SP_results_all_proc!$E$15:$FZ$33,19,0)</f>
        <v>0</v>
      </c>
      <c r="BC13" s="9">
        <f>HLOOKUP(BC$3,SP_results_all_proc!$E$15:$FZ$33,19,0)*BJ13*(1-$BM13)*($X13*$P13*(1+SUM($BH13:$BI13))+SUM($BF13:$BI13)+Y13)</f>
        <v>0.0008897803222</v>
      </c>
      <c r="BD13" s="9">
        <f>HLOOKUP(BD$3,SP_results_all_proc!$E$15:$FZ$33,19,0)*BK13*(1-$BM13)*($X13*$P13*(1+SUM($BH13:$BI13))+SUM($BF13:$BI13)+Y13)</f>
        <v>0.002052768343</v>
      </c>
      <c r="BE13" s="1">
        <f>HLOOKUP(BE$3,SP_results_all_proc!$E$15:$FZ$33,19,0)*BL13*(1-$BM13)*($X13*$P13*(1+SUM($BH13:$BI13))+SUM($BF13:$BI13)+Y13)</f>
        <v>0.01400873843</v>
      </c>
      <c r="BF13" s="1">
        <f>SUMIFS(template!$K$117:$K$180,template!$J$117:$J$180,table!$C13,template!$I$117:$I$180,table!BF$5)</f>
        <v>0.01</v>
      </c>
      <c r="BG13" s="1">
        <f>SUMIFS(template!$K$117:$K$180,template!$J$117:$J$180,table!$C13,template!$I$117:$I$180,table!BG$5)</f>
        <v>0.05</v>
      </c>
      <c r="BH13" s="1">
        <f>SUMIFS(template!$K$117:$K$180,template!$J$117:$J$180,table!$C13,template!$I$117:$I$180,table!BH$5)</f>
        <v>0.06</v>
      </c>
      <c r="BI13" s="1">
        <f>SUMIFS(template!$K$117:$K$180,template!$J$117:$J$180,table!$C13,template!$I$117:$I$180,table!BI$5)</f>
        <v>0.03</v>
      </c>
      <c r="BJ13" s="1">
        <f>SUMIFS(template!$K$117:$K$144,template!$J$117:$J$144,table!$A13,template!$I$117:$I$144,table!BJ$5)</f>
        <v>0.2</v>
      </c>
      <c r="BK13" s="1">
        <f>SUMIFS(template!$K$117:$K$144,template!$J$117:$J$144,table!$A13,template!$I$117:$I$144,table!BK$5)</f>
        <v>0.4</v>
      </c>
      <c r="BL13" s="1">
        <f>SUMIFS(template!$K$117:$K$144,template!$J$117:$J$144,table!$A13,template!$I$117:$I$144,table!BL$5)</f>
        <v>0.4</v>
      </c>
      <c r="BM13" s="1">
        <f>SUMIFS(template!$K$117:$K$144,template!$J$117:$J$144,table!$A13,template!$I$117:$I$144,table!BM$5)</f>
        <v>0</v>
      </c>
      <c r="BN13" s="1">
        <f>IFERROR(VLOOKUP($AP13,yield_refuse!$C:$K,3,0),VLOOKUP($AQ13,yield_refuse!$B:$K,4,0))</f>
        <v>74</v>
      </c>
      <c r="BO13" s="1">
        <f>IFERROR(VLOOKUP($AP13,yield_refuse!$C:$K,4,0),VLOOKUP($AQ13,yield_refuse!$B:$K,5,0))</f>
        <v>0</v>
      </c>
      <c r="BP13" s="10">
        <f>IFERROR(VLOOKUP($AP13,yield_refuse!$C:$Z,10,0),VLOOKUP($AQ13,yield_refuse!$B:$Z,11,0))</f>
        <v>372.5806452</v>
      </c>
      <c r="BQ13" s="11">
        <f t="shared" si="3"/>
        <v>0.5034873583</v>
      </c>
      <c r="BR13" s="1" t="str">
        <f>IFERROR(VLOOKUP($AP13,yield_refuse!$C:$K,6,0),VLOOKUP($AQ13,yield_refuse!$B:$K,7,0))</f>
        <v>Animal-source foods</v>
      </c>
      <c r="BS13" s="11" t="s">
        <v>187</v>
      </c>
      <c r="BT13" s="8">
        <f t="shared" ref="BT13:BW13" si="16">AR13*$BQ13</f>
        <v>0.7633507779</v>
      </c>
      <c r="BU13" s="8">
        <f t="shared" si="16"/>
        <v>0.1244188825</v>
      </c>
      <c r="BV13" s="8">
        <f t="shared" si="16"/>
        <v>0.007933428245</v>
      </c>
      <c r="BW13" s="8">
        <f t="shared" si="16"/>
        <v>0.006739030236</v>
      </c>
      <c r="BX13" s="8">
        <f t="shared" si="5"/>
        <v>0.005812094835</v>
      </c>
      <c r="BY13" s="8">
        <f t="shared" si="6"/>
        <v>0.00882085551</v>
      </c>
      <c r="BZ13" s="8">
        <f t="shared" si="7"/>
        <v>0.008534758759</v>
      </c>
      <c r="CA13" s="8">
        <f t="shared" si="8"/>
        <v>0.9256098279</v>
      </c>
      <c r="CB13" s="1">
        <f>VLOOKUP(Z13,uncertainty!$B$4:$C$17,2,0)</f>
        <v>1.15</v>
      </c>
      <c r="CC13" s="1">
        <f>VLOOKUP(AA13,uncertainty!$B$4:$C$17,2,0)</f>
        <v>1.25</v>
      </c>
      <c r="CD13" s="11">
        <f t="shared" si="9"/>
        <v>0.7935905251</v>
      </c>
      <c r="CE13" s="11">
        <f t="shared" si="10"/>
        <v>1.080677207</v>
      </c>
      <c r="CF13" s="11">
        <f t="array" ref="CF13">INDEX(SP_results_all_proc!$E$52:$EH$71,MATCH(CF$3,SP_results_all_proc!$A$52:$A$68,0),MATCH($B13,SP_results_all_proc!$E$51:$EH$51,0))*$BQ13</f>
        <v>0.2913500087</v>
      </c>
      <c r="CG13" s="11">
        <f t="array" ref="CG13">INDEX(SP_results_all_proc!$E$52:$EH$71,MATCH(CG$3,SP_results_all_proc!$A$52:$A$68,0),MATCH($B13,SP_results_all_proc!$E$51:$EH$51,0))*$BQ13</f>
        <v>0.1038086459</v>
      </c>
      <c r="CH13" s="11">
        <f t="array" ref="CH13">INDEX(SP_results_all_proc!$E$52:$EH$71,MATCH(CH$3,SP_results_all_proc!$A$52:$A$68,0),MATCH($B13,SP_results_all_proc!$E$51:$EH$51,0))*$BQ13</f>
        <v>0.08314916495</v>
      </c>
      <c r="CI13" s="11">
        <f t="array" ref="CI13">(INDEX(SP_results_all_proc!$E$52:$EH$71,MATCH(CI$3,SP_results_all_proc!$A$52:$A$68,0),MATCH($B13,SP_results_all_proc!$E$51:$EH$51,0))+INDEX(SP_results_all_proc!$E$52:$EH$71,MATCH(CI$2,SP_results_all_proc!$A$52:$A$68,0),MATCH($B13,SP_results_all_proc!$E$51:$EH$51,0))+INDEX(SP_results_all_proc!$E$52:$EH$71,MATCH(CI$1,SP_results_all_proc!$A$52:$A$68,0),MATCH($B13,SP_results_all_proc!$E$51:$EH$51,0)))*$BQ13</f>
        <v>0.1969286223</v>
      </c>
      <c r="CJ13" s="11">
        <f t="array" ref="CJ13">INDEX(SP_results_all_proc!$E$52:$EH$71,MATCH(CJ$3,SP_results_all_proc!$A$52:$A$68,0),MATCH($B13,SP_results_all_proc!$E$51:$EH$51,0))*$BQ13</f>
        <v>0.09238880748</v>
      </c>
      <c r="CK13" s="11">
        <f t="array" ref="CK13">INDEX(SP_results_all_proc!$E$52:$EH$71,MATCH(CK$3,SP_results_all_proc!$A$52:$A$68,0),MATCH($B13,SP_results_all_proc!$E$51:$EH$51,0))*$BQ13</f>
        <v>0.05885702772</v>
      </c>
      <c r="CL13" s="11">
        <f t="array" ref="CL13">INDEX(SP_results_all_proc!$E$52:$EH$71,MATCH(CL$3,SP_results_all_proc!$A$52:$A$68,0),MATCH($B13,SP_results_all_proc!$E$51:$EH$51,0))*$BQ13</f>
        <v>0.0317098614</v>
      </c>
      <c r="CM13" s="11">
        <f t="array" ref="CM13">(INDEX(SP_results_all_proc!$E$52:$EH$71,MATCH(CM$3,SP_results_all_proc!$A$52:$A$68,0),MATCH($B13,SP_results_all_proc!$E$51:$EH$51,0))+INDEX(SP_results_all_proc!$E$52:$EH$71,MATCH(CM$2,SP_results_all_proc!$A$52:$A$68,0),MATCH($B13,SP_results_all_proc!$E$51:$EH$51,0))+INDEX(SP_results_all_proc!$E$52:$EH$71,MATCH(CM$1,SP_results_all_proc!$A$52:$A$68,0),MATCH($B13,SP_results_all_proc!$E$51:$EH$51,0))+INDEX(SP_results_all_proc!$E$52:$EH$71,MATCH(CM$4,SP_results_all_proc!$A$52:$A$68,0),MATCH($B13,SP_results_all_proc!$E$51:$EH$51,0)))*$BQ13</f>
        <v>0.06741769708</v>
      </c>
      <c r="CN13" s="11">
        <f t="shared" si="11"/>
        <v>0.9256098356</v>
      </c>
      <c r="CO13" s="12" t="s">
        <v>182</v>
      </c>
      <c r="CP13" s="12"/>
      <c r="CQ13" s="8"/>
    </row>
    <row r="14">
      <c r="A14" s="1" t="s">
        <v>118</v>
      </c>
      <c r="B14" s="1" t="s">
        <v>189</v>
      </c>
      <c r="C14" s="1" t="s">
        <v>120</v>
      </c>
      <c r="D14" s="1" t="s">
        <v>190</v>
      </c>
      <c r="E14" s="6" t="s">
        <v>191</v>
      </c>
      <c r="F14" s="1" t="s">
        <v>171</v>
      </c>
      <c r="G14" s="1" t="s">
        <v>192</v>
      </c>
      <c r="H14" s="1" t="s">
        <v>125</v>
      </c>
      <c r="I14" s="1" t="s">
        <v>126</v>
      </c>
      <c r="J14" s="1" t="s">
        <v>127</v>
      </c>
      <c r="K14" s="1" t="s">
        <v>128</v>
      </c>
      <c r="L14" s="6" t="s">
        <v>129</v>
      </c>
      <c r="M14" s="6" t="s">
        <v>130</v>
      </c>
      <c r="N14" s="1">
        <v>1.7122</v>
      </c>
      <c r="O14" s="1">
        <v>1.0</v>
      </c>
      <c r="P14" s="1">
        <v>1.0</v>
      </c>
      <c r="Q14" s="1">
        <v>1.0</v>
      </c>
      <c r="R14" s="1">
        <v>5.0</v>
      </c>
      <c r="S14" s="1">
        <v>0.0</v>
      </c>
      <c r="T14" s="1">
        <v>5.0</v>
      </c>
      <c r="U14" s="1">
        <v>0.0</v>
      </c>
      <c r="V14" s="1">
        <v>0.0</v>
      </c>
      <c r="W14" s="7">
        <v>3.0</v>
      </c>
      <c r="X14" s="1">
        <v>0.05</v>
      </c>
      <c r="Y14" s="1">
        <f>SUMIFS(yield_refuse!$F:$F,yield_refuse!$A:$A,table!$A14,yield_refuse!$B:$B,IF(ISERROR(AO14),AQ14,table!$AP14))/100</f>
        <v>0</v>
      </c>
      <c r="Z14" s="1" t="str">
        <f t="shared" si="2"/>
        <v>(2,3,2,3,2,na)_x007f_</v>
      </c>
      <c r="AA14" s="1" t="s">
        <v>131</v>
      </c>
      <c r="AB14" s="1" t="s">
        <v>132</v>
      </c>
      <c r="AC14" s="1" t="s">
        <v>133</v>
      </c>
      <c r="AD14" s="1" t="s">
        <v>133</v>
      </c>
      <c r="AE14" s="1" t="s">
        <v>133</v>
      </c>
      <c r="AF14" s="1" t="s">
        <v>133</v>
      </c>
      <c r="AG14" s="1" t="s">
        <v>134</v>
      </c>
      <c r="AH14" s="7" t="s">
        <v>135</v>
      </c>
      <c r="AI14" s="7" t="s">
        <v>135</v>
      </c>
      <c r="AJ14" s="7" t="s">
        <v>135</v>
      </c>
      <c r="AK14" s="7" t="s">
        <v>135</v>
      </c>
      <c r="AL14" s="1" t="s">
        <v>193</v>
      </c>
      <c r="AM14" s="1">
        <v>3.0</v>
      </c>
      <c r="AN14" s="1">
        <v>2.0</v>
      </c>
      <c r="AO14" s="1" t="s">
        <v>194</v>
      </c>
      <c r="AP14" s="1" t="s">
        <v>195</v>
      </c>
      <c r="AQ14" s="1" t="s">
        <v>196</v>
      </c>
      <c r="AR14" s="8">
        <f>HLOOKUP(D14,SP_results_all_proc!$E$15:$FZ$33,19,0)*N14*(1+SUM($BF14:$BI14))</f>
        <v>0.8246237252</v>
      </c>
      <c r="AS14" s="8">
        <f>HLOOKUP(E14,SP_results_all_proc!$E$15:$FZ$33,19,0)*O14*(1+SUM($BG14:$BI14))</f>
        <v>0.01403638998</v>
      </c>
      <c r="AT14" s="8">
        <f>HLOOKUP(F14,SP_results_all_proc!$E$15:$FZ$33,19,0)*P14*(1+SUM($BH14:$BI14))</f>
        <v>0.01575695618</v>
      </c>
      <c r="AU14" s="8">
        <f>HLOOKUP(G14,SP_results_all_proc!$E$15:$FZ$33,19,0)*Q14*(1+SUM($BH14:$BI14))</f>
        <v>0.06307637414</v>
      </c>
      <c r="AV14" s="8">
        <f>HLOOKUP(H14,SP_results_all_proc!$E$15:$FZ$33,19,0)*R14*(1+SUM($BI14))</f>
        <v>0.0115436758</v>
      </c>
      <c r="AW14" s="8">
        <f>HLOOKUP(I14,SP_results_all_proc!$E$15:$FZ$33,19,0)*S14*(1+SUM($BI14))</f>
        <v>0</v>
      </c>
      <c r="AX14" s="8">
        <f>HLOOKUP(J14,SP_results_all_proc!$E$15:$FZ$33,19,0)*T14</f>
        <v>0.001972574356</v>
      </c>
      <c r="AY14" s="8">
        <f>HLOOKUP(K14,SP_results_all_proc!$E$15:$FZ$33,19,0)*U14</f>
        <v>0</v>
      </c>
      <c r="AZ14" s="8">
        <f>HLOOKUP(L14,SP_results_all_proc!$E$15:$FZ$33,19,0)*V14*(1-Y14)</f>
        <v>0</v>
      </c>
      <c r="BA14" s="8">
        <f>HLOOKUP(M14,SP_results_all_proc!$E$15:$FZ$33,19,0)*W14*(1-Y14)</f>
        <v>0.01166020725</v>
      </c>
      <c r="BB14" s="9">
        <f>HLOOKUP(BB$3,SP_results_all_proc!$E$15:$FZ$33,19,0)</f>
        <v>0</v>
      </c>
      <c r="BC14" s="9">
        <f>HLOOKUP(BC$3,SP_results_all_proc!$E$15:$FZ$33,19,0)*BJ14*(1-$BM14)*($X14*$P14*(1+SUM($BH14:$BI14))+SUM($BF14:$BI14)+Y14)</f>
        <v>0.0008897803222</v>
      </c>
      <c r="BD14" s="9">
        <f>HLOOKUP(BD$3,SP_results_all_proc!$E$15:$FZ$33,19,0)*BK14*(1-$BM14)*($X14*$P14*(1+SUM($BH14:$BI14))+SUM($BF14:$BI14)+Y14)</f>
        <v>0.002052768343</v>
      </c>
      <c r="BE14" s="1">
        <f>HLOOKUP(BE$3,SP_results_all_proc!$E$15:$FZ$33,19,0)*BL14*(1-$BM14)*($X14*$P14*(1+SUM($BH14:$BI14))+SUM($BF14:$BI14)+Y14)</f>
        <v>0.01400873843</v>
      </c>
      <c r="BF14" s="1">
        <f>SUMIFS(template!$K$117:$K$180,template!$J$117:$J$180,table!$C14,template!$I$117:$I$180,table!BF$5)</f>
        <v>0.01</v>
      </c>
      <c r="BG14" s="1">
        <f>SUMIFS(template!$K$117:$K$180,template!$J$117:$J$180,table!$C14,template!$I$117:$I$180,table!BG$5)</f>
        <v>0.05</v>
      </c>
      <c r="BH14" s="1">
        <f>SUMIFS(template!$K$117:$K$180,template!$J$117:$J$180,table!$C14,template!$I$117:$I$180,table!BH$5)</f>
        <v>0.06</v>
      </c>
      <c r="BI14" s="1">
        <f>SUMIFS(template!$K$117:$K$180,template!$J$117:$J$180,table!$C14,template!$I$117:$I$180,table!BI$5)</f>
        <v>0.03</v>
      </c>
      <c r="BJ14" s="1">
        <f>SUMIFS(template!$K$117:$K$144,template!$J$117:$J$144,table!$A14,template!$I$117:$I$144,table!BJ$5)</f>
        <v>0.2</v>
      </c>
      <c r="BK14" s="1">
        <f>SUMIFS(template!$K$117:$K$144,template!$J$117:$J$144,table!$A14,template!$I$117:$I$144,table!BK$5)</f>
        <v>0.4</v>
      </c>
      <c r="BL14" s="1">
        <f>SUMIFS(template!$K$117:$K$144,template!$J$117:$J$144,table!$A14,template!$I$117:$I$144,table!BL$5)</f>
        <v>0.4</v>
      </c>
      <c r="BM14" s="1">
        <f>SUMIFS(template!$K$117:$K$144,template!$J$117:$J$144,table!$A14,template!$I$117:$I$144,table!BM$5)</f>
        <v>0</v>
      </c>
      <c r="BN14" s="1">
        <f>IFERROR(VLOOKUP($AP14,yield_refuse!$C:$K,3,0),VLOOKUP($AQ14,yield_refuse!$B:$K,4,0))</f>
        <v>75</v>
      </c>
      <c r="BO14" s="1">
        <f>IFERROR(VLOOKUP($AP14,yield_refuse!$C:$K,4,0),VLOOKUP($AQ14,yield_refuse!$B:$K,5,0))</f>
        <v>0</v>
      </c>
      <c r="BP14" s="10">
        <f>IFERROR(VLOOKUP($AP14,yield_refuse!$C:$Z,10,0),VLOOKUP($AQ14,yield_refuse!$B:$Z,11,0))</f>
        <v>385</v>
      </c>
      <c r="BQ14" s="11">
        <f t="shared" si="3"/>
        <v>0.5133333333</v>
      </c>
      <c r="BR14" s="1" t="str">
        <f>IFERROR(VLOOKUP($AP14,yield_refuse!$C:$K,6,0),VLOOKUP($AQ14,yield_refuse!$B:$K,7,0))</f>
        <v>Animal-source foods</v>
      </c>
      <c r="BS14" s="11" t="s">
        <v>195</v>
      </c>
      <c r="BT14" s="8">
        <f t="shared" ref="BT14:BW14" si="17">AR14*$BQ14</f>
        <v>0.4233068456</v>
      </c>
      <c r="BU14" s="8">
        <f t="shared" si="17"/>
        <v>0.007205346858</v>
      </c>
      <c r="BV14" s="8">
        <f t="shared" si="17"/>
        <v>0.008088570841</v>
      </c>
      <c r="BW14" s="8">
        <f t="shared" si="17"/>
        <v>0.03237920539</v>
      </c>
      <c r="BX14" s="8">
        <f t="shared" si="5"/>
        <v>0.005925753578</v>
      </c>
      <c r="BY14" s="8">
        <f t="shared" si="6"/>
        <v>0.006998161223</v>
      </c>
      <c r="BZ14" s="8">
        <f t="shared" si="7"/>
        <v>0.008701660708</v>
      </c>
      <c r="CA14" s="8">
        <f t="shared" si="8"/>
        <v>0.4926055442</v>
      </c>
      <c r="CB14" s="1">
        <f>VLOOKUP(Z14,uncertainty!$B$4:$C$17,2,0)</f>
        <v>1.11</v>
      </c>
      <c r="CC14" s="1">
        <f>VLOOKUP(AA14,uncertainty!$B$4:$C$17,2,0)</f>
        <v>1.25</v>
      </c>
      <c r="CD14" s="11">
        <f t="shared" si="9"/>
        <v>0.4367964774</v>
      </c>
      <c r="CE14" s="11">
        <f t="shared" si="10"/>
        <v>0.5564939719</v>
      </c>
      <c r="CF14" s="11">
        <f t="array" ref="CF14">INDEX(SP_results_all_proc!$E$52:$EH$71,MATCH(CF$3,SP_results_all_proc!$A$52:$A$68,0),MATCH($B14,SP_results_all_proc!$E$51:$EH$51,0))*$BQ14</f>
        <v>0.0926456762</v>
      </c>
      <c r="CG14" s="11">
        <f t="array" ref="CG14">INDEX(SP_results_all_proc!$E$52:$EH$71,MATCH(CG$3,SP_results_all_proc!$A$52:$A$68,0),MATCH($B14,SP_results_all_proc!$E$51:$EH$51,0))*$BQ14</f>
        <v>0.0844681992</v>
      </c>
      <c r="CH14" s="11">
        <f t="array" ref="CH14">INDEX(SP_results_all_proc!$E$52:$EH$71,MATCH(CH$3,SP_results_all_proc!$A$52:$A$68,0),MATCH($B14,SP_results_all_proc!$E$51:$EH$51,0))*$BQ14</f>
        <v>0.0871798158</v>
      </c>
      <c r="CI14" s="11">
        <f t="array" ref="CI14">(INDEX(SP_results_all_proc!$E$52:$EH$71,MATCH(CI$3,SP_results_all_proc!$A$52:$A$68,0),MATCH($B14,SP_results_all_proc!$E$51:$EH$51,0))+INDEX(SP_results_all_proc!$E$52:$EH$71,MATCH(CI$2,SP_results_all_proc!$A$52:$A$68,0),MATCH($B14,SP_results_all_proc!$E$51:$EH$51,0))+INDEX(SP_results_all_proc!$E$52:$EH$71,MATCH(CI$1,SP_results_all_proc!$A$52:$A$68,0),MATCH($B14,SP_results_all_proc!$E$51:$EH$51,0)))*$BQ14</f>
        <v>0.1116572678</v>
      </c>
      <c r="CJ14" s="11">
        <f t="array" ref="CJ14">INDEX(SP_results_all_proc!$E$52:$EH$71,MATCH(CJ$3,SP_results_all_proc!$A$52:$A$68,0),MATCH($B14,SP_results_all_proc!$E$51:$EH$51,0))*$BQ14</f>
        <v>0.01709994645</v>
      </c>
      <c r="CK14" s="11">
        <f t="array" ref="CK14">INDEX(SP_results_all_proc!$E$52:$EH$71,MATCH(CK$3,SP_results_all_proc!$A$52:$A$68,0),MATCH($B14,SP_results_all_proc!$E$51:$EH$51,0))*$BQ14</f>
        <v>0.03452615731</v>
      </c>
      <c r="CL14" s="11">
        <f t="array" ref="CL14">INDEX(SP_results_all_proc!$E$52:$EH$71,MATCH(CL$3,SP_results_all_proc!$A$52:$A$68,0),MATCH($B14,SP_results_all_proc!$E$51:$EH$51,0))*$BQ14</f>
        <v>0.02748248837</v>
      </c>
      <c r="CM14" s="11">
        <f t="array" ref="CM14">(INDEX(SP_results_all_proc!$E$52:$EH$71,MATCH(CM$3,SP_results_all_proc!$A$52:$A$68,0),MATCH($B14,SP_results_all_proc!$E$51:$EH$51,0))+INDEX(SP_results_all_proc!$E$52:$EH$71,MATCH(CM$2,SP_results_all_proc!$A$52:$A$68,0),MATCH($B14,SP_results_all_proc!$E$51:$EH$51,0))+INDEX(SP_results_all_proc!$E$52:$EH$71,MATCH(CM$1,SP_results_all_proc!$A$52:$A$68,0),MATCH($B14,SP_results_all_proc!$E$51:$EH$51,0))+INDEX(SP_results_all_proc!$E$52:$EH$71,MATCH(CM$4,SP_results_all_proc!$A$52:$A$68,0),MATCH($B14,SP_results_all_proc!$E$51:$EH$51,0)))*$BQ14</f>
        <v>0.03754599228</v>
      </c>
      <c r="CN14" s="11">
        <f t="shared" si="11"/>
        <v>0.4926055434</v>
      </c>
      <c r="CO14" s="12" t="s">
        <v>197</v>
      </c>
      <c r="CP14" s="12"/>
      <c r="CQ14" s="8"/>
    </row>
    <row r="15">
      <c r="A15" s="1" t="s">
        <v>118</v>
      </c>
      <c r="B15" s="1" t="s">
        <v>198</v>
      </c>
      <c r="C15" s="1" t="s">
        <v>120</v>
      </c>
      <c r="D15" s="7" t="s">
        <v>199</v>
      </c>
      <c r="E15" s="6" t="s">
        <v>200</v>
      </c>
      <c r="F15" s="1" t="s">
        <v>171</v>
      </c>
      <c r="G15" s="1" t="s">
        <v>186</v>
      </c>
      <c r="H15" s="1" t="s">
        <v>125</v>
      </c>
      <c r="I15" s="1" t="s">
        <v>126</v>
      </c>
      <c r="J15" s="1" t="s">
        <v>127</v>
      </c>
      <c r="K15" s="1" t="s">
        <v>128</v>
      </c>
      <c r="L15" s="6" t="s">
        <v>129</v>
      </c>
      <c r="M15" s="6" t="s">
        <v>130</v>
      </c>
      <c r="N15" s="1">
        <v>1.396</v>
      </c>
      <c r="O15" s="1">
        <v>1.0</v>
      </c>
      <c r="P15" s="1">
        <v>1.0</v>
      </c>
      <c r="Q15" s="1">
        <v>1.0</v>
      </c>
      <c r="R15" s="1">
        <v>5.0</v>
      </c>
      <c r="S15" s="1">
        <v>0.0</v>
      </c>
      <c r="T15" s="1">
        <v>5.0</v>
      </c>
      <c r="U15" s="1">
        <v>0.0</v>
      </c>
      <c r="V15" s="1">
        <v>0.0</v>
      </c>
      <c r="W15" s="7">
        <v>4.0</v>
      </c>
      <c r="X15" s="1">
        <v>0.05</v>
      </c>
      <c r="Y15" s="1">
        <f>SUMIFS(yield_refuse!$F:$F,yield_refuse!$A:$A,table!$A15,yield_refuse!$B:$B,IF(ISERROR(AO15),AQ15,table!$AP15))/100</f>
        <v>0</v>
      </c>
      <c r="Z15" s="1" t="str">
        <f t="shared" si="2"/>
        <v>(2,3,2,5,2,na)_x007f_</v>
      </c>
      <c r="AA15" s="1" t="s">
        <v>131</v>
      </c>
      <c r="AB15" s="1" t="s">
        <v>132</v>
      </c>
      <c r="AC15" s="1" t="s">
        <v>133</v>
      </c>
      <c r="AD15" s="1" t="s">
        <v>133</v>
      </c>
      <c r="AE15" s="1" t="s">
        <v>133</v>
      </c>
      <c r="AF15" s="1" t="s">
        <v>133</v>
      </c>
      <c r="AG15" s="1" t="s">
        <v>134</v>
      </c>
      <c r="AH15" s="7" t="s">
        <v>135</v>
      </c>
      <c r="AI15" s="7" t="s">
        <v>135</v>
      </c>
      <c r="AJ15" s="7" t="s">
        <v>135</v>
      </c>
      <c r="AK15" s="7" t="s">
        <v>135</v>
      </c>
      <c r="AL15" s="1" t="s">
        <v>136</v>
      </c>
      <c r="AM15" s="1">
        <v>5.0</v>
      </c>
      <c r="AN15" s="1">
        <v>2.0</v>
      </c>
      <c r="AO15" s="1" t="s">
        <v>194</v>
      </c>
      <c r="AP15" s="1" t="s">
        <v>201</v>
      </c>
      <c r="AQ15" s="1" t="s">
        <v>202</v>
      </c>
      <c r="AR15" s="8">
        <f>HLOOKUP(D15,SP_results_all_proc!$E$15:$FZ$33,19,0)*N15*(1+SUM($BF15:$BI15))</f>
        <v>1.219311694</v>
      </c>
      <c r="AS15" s="8">
        <f>HLOOKUP(E15,SP_results_all_proc!$E$15:$FZ$33,19,0)*O15*(1+SUM($BG15:$BI15))</f>
        <v>0.04550699144</v>
      </c>
      <c r="AT15" s="8">
        <f>HLOOKUP(F15,SP_results_all_proc!$E$15:$FZ$33,19,0)*P15*(1+SUM($BH15:$BI15))</f>
        <v>0.01575695618</v>
      </c>
      <c r="AU15" s="8">
        <f>HLOOKUP(G15,SP_results_all_proc!$E$15:$FZ$33,19,0)*Q15*(1+SUM($BH15:$BI15))</f>
        <v>0.01338470594</v>
      </c>
      <c r="AV15" s="8">
        <f>HLOOKUP(H15,SP_results_all_proc!$E$15:$FZ$33,19,0)*R15*(1+SUM($BI15))</f>
        <v>0.0115436758</v>
      </c>
      <c r="AW15" s="8">
        <f>HLOOKUP(I15,SP_results_all_proc!$E$15:$FZ$33,19,0)*S15*(1+SUM($BI15))</f>
        <v>0</v>
      </c>
      <c r="AX15" s="8">
        <f>HLOOKUP(J15,SP_results_all_proc!$E$15:$FZ$33,19,0)*T15</f>
        <v>0.001972574356</v>
      </c>
      <c r="AY15" s="8">
        <f>HLOOKUP(K15,SP_results_all_proc!$E$15:$FZ$33,19,0)*U15</f>
        <v>0</v>
      </c>
      <c r="AZ15" s="8">
        <f>HLOOKUP(L15,SP_results_all_proc!$E$15:$FZ$33,19,0)*V15*(1-Y15)</f>
        <v>0</v>
      </c>
      <c r="BA15" s="8">
        <f>HLOOKUP(M15,SP_results_all_proc!$E$15:$FZ$33,19,0)*W15*(1-Y15)</f>
        <v>0.015546943</v>
      </c>
      <c r="BB15" s="9">
        <f>HLOOKUP(BB$3,SP_results_all_proc!$E$15:$FZ$33,19,0)</f>
        <v>0</v>
      </c>
      <c r="BC15" s="9">
        <f>HLOOKUP(BC$3,SP_results_all_proc!$E$15:$FZ$33,19,0)*BJ15*(1-$BM15)*($X15*$P15*(1+SUM($BH15:$BI15))+SUM($BF15:$BI15)+Y15)</f>
        <v>0.0008897803222</v>
      </c>
      <c r="BD15" s="9">
        <f>HLOOKUP(BD$3,SP_results_all_proc!$E$15:$FZ$33,19,0)*BK15*(1-$BM15)*($X15*$P15*(1+SUM($BH15:$BI15))+SUM($BF15:$BI15)+Y15)</f>
        <v>0.002052768343</v>
      </c>
      <c r="BE15" s="1">
        <f>HLOOKUP(BE$3,SP_results_all_proc!$E$15:$FZ$33,19,0)*BL15*(1-$BM15)*($X15*$P15*(1+SUM($BH15:$BI15))+SUM($BF15:$BI15)+Y15)</f>
        <v>0.01400873843</v>
      </c>
      <c r="BF15" s="1">
        <f>SUMIFS(template!$K$117:$K$180,template!$J$117:$J$180,table!$C15,template!$I$117:$I$180,table!BF$5)</f>
        <v>0.01</v>
      </c>
      <c r="BG15" s="1">
        <f>SUMIFS(template!$K$117:$K$180,template!$J$117:$J$180,table!$C15,template!$I$117:$I$180,table!BG$5)</f>
        <v>0.05</v>
      </c>
      <c r="BH15" s="1">
        <f>SUMIFS(template!$K$117:$K$180,template!$J$117:$J$180,table!$C15,template!$I$117:$I$180,table!BH$5)</f>
        <v>0.06</v>
      </c>
      <c r="BI15" s="1">
        <f>SUMIFS(template!$K$117:$K$180,template!$J$117:$J$180,table!$C15,template!$I$117:$I$180,table!BI$5)</f>
        <v>0.03</v>
      </c>
      <c r="BJ15" s="1">
        <f>SUMIFS(template!$K$117:$K$144,template!$J$117:$J$144,table!$A15,template!$I$117:$I$144,table!BJ$5)</f>
        <v>0.2</v>
      </c>
      <c r="BK15" s="1">
        <f>SUMIFS(template!$K$117:$K$144,template!$J$117:$J$144,table!$A15,template!$I$117:$I$144,table!BK$5)</f>
        <v>0.4</v>
      </c>
      <c r="BL15" s="1">
        <f>SUMIFS(template!$K$117:$K$144,template!$J$117:$J$144,table!$A15,template!$I$117:$I$144,table!BL$5)</f>
        <v>0.4</v>
      </c>
      <c r="BM15" s="1">
        <f>SUMIFS(template!$K$117:$K$144,template!$J$117:$J$144,table!$A15,template!$I$117:$I$144,table!BM$5)</f>
        <v>0</v>
      </c>
      <c r="BN15" s="1">
        <f>IFERROR(VLOOKUP($AP15,yield_refuse!$C:$K,3,0),VLOOKUP($AQ15,yield_refuse!$B:$K,4,0))</f>
        <v>78</v>
      </c>
      <c r="BO15" s="1">
        <f>IFERROR(VLOOKUP($AP15,yield_refuse!$C:$K,4,0),VLOOKUP($AQ15,yield_refuse!$B:$K,5,0))</f>
        <v>0</v>
      </c>
      <c r="BP15" s="10">
        <f>IFERROR(VLOOKUP($AP15,yield_refuse!$C:$Z,10,0),VLOOKUP($AQ15,yield_refuse!$B:$Z,11,0))</f>
        <v>339.7058824</v>
      </c>
      <c r="BQ15" s="11">
        <f t="shared" si="3"/>
        <v>0.435520362</v>
      </c>
      <c r="BR15" s="1" t="str">
        <f>IFERROR(VLOOKUP($AP15,yield_refuse!$C:$K,6,0),VLOOKUP($AQ15,yield_refuse!$B:$K,7,0))</f>
        <v>Animal-source foods</v>
      </c>
      <c r="BS15" s="11" t="s">
        <v>201</v>
      </c>
      <c r="BT15" s="8">
        <f t="shared" ref="BT15:BW15" si="18">AR15*$BQ15</f>
        <v>0.5310350704</v>
      </c>
      <c r="BU15" s="8">
        <f t="shared" si="18"/>
        <v>0.01981922138</v>
      </c>
      <c r="BV15" s="8">
        <f t="shared" si="18"/>
        <v>0.006862475261</v>
      </c>
      <c r="BW15" s="8">
        <f t="shared" si="18"/>
        <v>0.005829311976</v>
      </c>
      <c r="BX15" s="8">
        <f t="shared" si="5"/>
        <v>0.005027505864</v>
      </c>
      <c r="BY15" s="8">
        <f t="shared" si="6"/>
        <v>0.007630106539</v>
      </c>
      <c r="BZ15" s="8">
        <f t="shared" si="7"/>
        <v>0.007382630691</v>
      </c>
      <c r="CA15" s="8">
        <f t="shared" si="8"/>
        <v>0.5835863221</v>
      </c>
      <c r="CB15" s="1">
        <f>VLOOKUP(Z15,uncertainty!$B$4:$C$17,2,0)</f>
        <v>1.15</v>
      </c>
      <c r="CC15" s="1">
        <f>VLOOKUP(AA15,uncertainty!$B$4:$C$17,2,0)</f>
        <v>1.25</v>
      </c>
      <c r="CD15" s="11">
        <f t="shared" si="9"/>
        <v>0.5038106278</v>
      </c>
      <c r="CE15" s="11">
        <f t="shared" si="10"/>
        <v>0.6763793955</v>
      </c>
      <c r="CF15" s="11">
        <f t="array" ref="CF15">INDEX(SP_results_all_proc!$E$52:$EH$71,MATCH(CF$3,SP_results_all_proc!$A$52:$A$68,0),MATCH($B15,SP_results_all_proc!$E$51:$EH$51,0))*$BQ15</f>
        <v>0.1890352874</v>
      </c>
      <c r="CG15" s="11">
        <f t="array" ref="CG15">INDEX(SP_results_all_proc!$E$52:$EH$71,MATCH(CG$3,SP_results_all_proc!$A$52:$A$68,0),MATCH($B15,SP_results_all_proc!$E$51:$EH$51,0))*$BQ15</f>
        <v>0.04249367251</v>
      </c>
      <c r="CH15" s="11">
        <f t="array" ref="CH15">INDEX(SP_results_all_proc!$E$52:$EH$71,MATCH(CH$3,SP_results_all_proc!$A$52:$A$68,0),MATCH($B15,SP_results_all_proc!$E$51:$EH$51,0))*$BQ15</f>
        <v>0.06050285452</v>
      </c>
      <c r="CI15" s="11">
        <f t="array" ref="CI15">(INDEX(SP_results_all_proc!$E$52:$EH$71,MATCH(CI$3,SP_results_all_proc!$A$52:$A$68,0),MATCH($B15,SP_results_all_proc!$E$51:$EH$51,0))+INDEX(SP_results_all_proc!$E$52:$EH$71,MATCH(CI$2,SP_results_all_proc!$A$52:$A$68,0),MATCH($B15,SP_results_all_proc!$E$51:$EH$51,0))+INDEX(SP_results_all_proc!$E$52:$EH$71,MATCH(CI$1,SP_results_all_proc!$A$52:$A$68,0),MATCH($B15,SP_results_all_proc!$E$51:$EH$51,0)))*$BQ15</f>
        <v>0.131018421</v>
      </c>
      <c r="CJ15" s="11">
        <f t="array" ref="CJ15">INDEX(SP_results_all_proc!$E$52:$EH$71,MATCH(CJ$3,SP_results_all_proc!$A$52:$A$68,0),MATCH($B15,SP_results_all_proc!$E$51:$EH$51,0))*$BQ15</f>
        <v>0.0287461905</v>
      </c>
      <c r="CK15" s="11">
        <f t="array" ref="CK15">INDEX(SP_results_all_proc!$E$52:$EH$71,MATCH(CK$3,SP_results_all_proc!$A$52:$A$68,0),MATCH($B15,SP_results_all_proc!$E$51:$EH$51,0))*$BQ15</f>
        <v>0.06042764451</v>
      </c>
      <c r="CL15" s="11">
        <f t="array" ref="CL15">INDEX(SP_results_all_proc!$E$52:$EH$71,MATCH(CL$3,SP_results_all_proc!$A$52:$A$68,0),MATCH($B15,SP_results_all_proc!$E$51:$EH$51,0))*$BQ15</f>
        <v>0.01800903786</v>
      </c>
      <c r="CM15" s="11">
        <f t="array" ref="CM15">(INDEX(SP_results_all_proc!$E$52:$EH$71,MATCH(CM$3,SP_results_all_proc!$A$52:$A$68,0),MATCH($B15,SP_results_all_proc!$E$51:$EH$51,0))+INDEX(SP_results_all_proc!$E$52:$EH$71,MATCH(CM$2,SP_results_all_proc!$A$52:$A$68,0),MATCH($B15,SP_results_all_proc!$E$51:$EH$51,0))+INDEX(SP_results_all_proc!$E$52:$EH$71,MATCH(CM$1,SP_results_all_proc!$A$52:$A$68,0),MATCH($B15,SP_results_all_proc!$E$51:$EH$51,0))+INDEX(SP_results_all_proc!$E$52:$EH$71,MATCH(CM$4,SP_results_all_proc!$A$52:$A$68,0),MATCH($B15,SP_results_all_proc!$E$51:$EH$51,0)))*$BQ15</f>
        <v>0.05335320689</v>
      </c>
      <c r="CN15" s="11">
        <f t="shared" si="11"/>
        <v>0.5835863153</v>
      </c>
      <c r="CO15" s="12" t="s">
        <v>197</v>
      </c>
      <c r="CP15" s="12"/>
      <c r="CQ15" s="8"/>
    </row>
    <row r="16">
      <c r="A16" s="1" t="s">
        <v>118</v>
      </c>
      <c r="B16" s="1" t="s">
        <v>203</v>
      </c>
      <c r="C16" s="1" t="s">
        <v>120</v>
      </c>
      <c r="D16" s="14" t="s">
        <v>204</v>
      </c>
      <c r="E16" s="6" t="s">
        <v>205</v>
      </c>
      <c r="F16" s="1" t="s">
        <v>171</v>
      </c>
      <c r="G16" s="1" t="s">
        <v>186</v>
      </c>
      <c r="H16" s="1" t="s">
        <v>125</v>
      </c>
      <c r="I16" s="1" t="s">
        <v>126</v>
      </c>
      <c r="J16" s="1" t="s">
        <v>127</v>
      </c>
      <c r="K16" s="1" t="s">
        <v>128</v>
      </c>
      <c r="L16" s="6" t="s">
        <v>129</v>
      </c>
      <c r="M16" s="6" t="s">
        <v>130</v>
      </c>
      <c r="N16" s="1">
        <v>0.558</v>
      </c>
      <c r="O16" s="1">
        <v>1.0</v>
      </c>
      <c r="P16" s="1">
        <v>1.0</v>
      </c>
      <c r="Q16" s="1">
        <v>1.0</v>
      </c>
      <c r="R16" s="1">
        <v>5.0</v>
      </c>
      <c r="S16" s="1">
        <v>0.0</v>
      </c>
      <c r="T16" s="1">
        <v>5.0</v>
      </c>
      <c r="U16" s="1">
        <v>0.0</v>
      </c>
      <c r="V16" s="1">
        <v>0.0</v>
      </c>
      <c r="W16" s="7">
        <v>3.0</v>
      </c>
      <c r="X16" s="1">
        <v>0.05</v>
      </c>
      <c r="Y16" s="1">
        <f>SUMIFS(yield_refuse!$F:$F,yield_refuse!$A:$A,table!$A16,yield_refuse!$B:$B,IF(ISERROR(AO16),AQ16,table!$AP16))/100</f>
        <v>0</v>
      </c>
      <c r="Z16" s="1" t="str">
        <f t="shared" si="2"/>
        <v>(2,3,2,4,2,na)_x007f_</v>
      </c>
      <c r="AA16" s="1" t="s">
        <v>131</v>
      </c>
      <c r="AB16" s="1" t="s">
        <v>132</v>
      </c>
      <c r="AC16" s="1" t="s">
        <v>133</v>
      </c>
      <c r="AD16" s="1" t="s">
        <v>133</v>
      </c>
      <c r="AE16" s="1" t="s">
        <v>133</v>
      </c>
      <c r="AF16" s="1" t="s">
        <v>133</v>
      </c>
      <c r="AG16" s="1" t="s">
        <v>134</v>
      </c>
      <c r="AH16" s="7" t="s">
        <v>135</v>
      </c>
      <c r="AI16" s="7" t="s">
        <v>135</v>
      </c>
      <c r="AJ16" s="7" t="s">
        <v>135</v>
      </c>
      <c r="AK16" s="7" t="s">
        <v>135</v>
      </c>
      <c r="AL16" s="1" t="s">
        <v>136</v>
      </c>
      <c r="AM16" s="1">
        <v>4.0</v>
      </c>
      <c r="AN16" s="1">
        <v>2.0</v>
      </c>
      <c r="AO16" s="1" t="s">
        <v>206</v>
      </c>
      <c r="AP16" s="1" t="s">
        <v>207</v>
      </c>
      <c r="AQ16" s="1" t="s">
        <v>208</v>
      </c>
      <c r="AR16" s="8">
        <f>HLOOKUP(D16,SP_results_all_proc!$E$15:$FZ$33,19,0)*N16*(1+SUM($BF16:$BI16))</f>
        <v>0.1908127323</v>
      </c>
      <c r="AS16" s="8">
        <f>HLOOKUP(E16,SP_results_all_proc!$E$15:$FZ$33,19,0)*O16*(1+SUM($BG16:$BI16))</f>
        <v>0.009929202355</v>
      </c>
      <c r="AT16" s="8">
        <f>HLOOKUP(F16,SP_results_all_proc!$E$15:$FZ$33,19,0)*P16*(1+SUM($BH16:$BI16))</f>
        <v>0.01575695618</v>
      </c>
      <c r="AU16" s="8">
        <f>HLOOKUP(G16,SP_results_all_proc!$E$15:$FZ$33,19,0)*Q16*(1+SUM($BH16:$BI16))</f>
        <v>0.01338470594</v>
      </c>
      <c r="AV16" s="8">
        <f>HLOOKUP(H16,SP_results_all_proc!$E$15:$FZ$33,19,0)*R16*(1+SUM($BI16))</f>
        <v>0.0115436758</v>
      </c>
      <c r="AW16" s="8">
        <f>HLOOKUP(I16,SP_results_all_proc!$E$15:$FZ$33,19,0)*S16*(1+SUM($BI16))</f>
        <v>0</v>
      </c>
      <c r="AX16" s="8">
        <f>HLOOKUP(J16,SP_results_all_proc!$E$15:$FZ$33,19,0)*T16</f>
        <v>0.001972574356</v>
      </c>
      <c r="AY16" s="8">
        <f>HLOOKUP(K16,SP_results_all_proc!$E$15:$FZ$33,19,0)*U16</f>
        <v>0</v>
      </c>
      <c r="AZ16" s="8">
        <f>HLOOKUP(L16,SP_results_all_proc!$E$15:$FZ$33,19,0)*V16*(1-Y16)</f>
        <v>0</v>
      </c>
      <c r="BA16" s="8">
        <f>HLOOKUP(M16,SP_results_all_proc!$E$15:$FZ$33,19,0)*W16*(1-Y16)</f>
        <v>0.01166020725</v>
      </c>
      <c r="BB16" s="9">
        <f>HLOOKUP(BB$3,SP_results_all_proc!$E$15:$FZ$33,19,0)</f>
        <v>0</v>
      </c>
      <c r="BC16" s="9">
        <f>HLOOKUP(BC$3,SP_results_all_proc!$E$15:$FZ$33,19,0)*BJ16*(1-$BM16)*($X16*$P16*(1+SUM($BH16:$BI16))+SUM($BF16:$BI16)+Y16)</f>
        <v>0.0008897803222</v>
      </c>
      <c r="BD16" s="9">
        <f>HLOOKUP(BD$3,SP_results_all_proc!$E$15:$FZ$33,19,0)*BK16*(1-$BM16)*($X16*$P16*(1+SUM($BH16:$BI16))+SUM($BF16:$BI16)+Y16)</f>
        <v>0.002052768343</v>
      </c>
      <c r="BE16" s="1">
        <f>HLOOKUP(BE$3,SP_results_all_proc!$E$15:$FZ$33,19,0)*BL16*(1-$BM16)*($X16*$P16*(1+SUM($BH16:$BI16))+SUM($BF16:$BI16)+Y16)</f>
        <v>0.01400873843</v>
      </c>
      <c r="BF16" s="1">
        <f>SUMIFS(template!$K$117:$K$180,template!$J$117:$J$180,table!$C16,template!$I$117:$I$180,table!BF$5)</f>
        <v>0.01</v>
      </c>
      <c r="BG16" s="1">
        <f>SUMIFS(template!$K$117:$K$180,template!$J$117:$J$180,table!$C16,template!$I$117:$I$180,table!BG$5)</f>
        <v>0.05</v>
      </c>
      <c r="BH16" s="1">
        <f>SUMIFS(template!$K$117:$K$180,template!$J$117:$J$180,table!$C16,template!$I$117:$I$180,table!BH$5)</f>
        <v>0.06</v>
      </c>
      <c r="BI16" s="1">
        <f>SUMIFS(template!$K$117:$K$180,template!$J$117:$J$180,table!$C16,template!$I$117:$I$180,table!BI$5)</f>
        <v>0.03</v>
      </c>
      <c r="BJ16" s="1">
        <f>SUMIFS(template!$K$117:$K$144,template!$J$117:$J$144,table!$A16,template!$I$117:$I$144,table!BJ$5)</f>
        <v>0.2</v>
      </c>
      <c r="BK16" s="1">
        <f>SUMIFS(template!$K$117:$K$144,template!$J$117:$J$144,table!$A16,template!$I$117:$I$144,table!BK$5)</f>
        <v>0.4</v>
      </c>
      <c r="BL16" s="1">
        <f>SUMIFS(template!$K$117:$K$144,template!$J$117:$J$144,table!$A16,template!$I$117:$I$144,table!BL$5)</f>
        <v>0.4</v>
      </c>
      <c r="BM16" s="1">
        <f>SUMIFS(template!$K$117:$K$144,template!$J$117:$J$144,table!$A16,template!$I$117:$I$144,table!BM$5)</f>
        <v>0</v>
      </c>
      <c r="BN16" s="1">
        <f>IFERROR(VLOOKUP($AP16,yield_refuse!$C:$K,3,0),VLOOKUP($AQ16,yield_refuse!$B:$K,4,0))</f>
        <v>62</v>
      </c>
      <c r="BO16" s="1">
        <f>IFERROR(VLOOKUP($AP16,yield_refuse!$C:$K,4,0),VLOOKUP($AQ16,yield_refuse!$B:$K,5,0))</f>
        <v>0</v>
      </c>
      <c r="BP16" s="10">
        <f>IFERROR(VLOOKUP($AP16,yield_refuse!$C:$Z,10,0),VLOOKUP($AQ16,yield_refuse!$B:$Z,11,0))</f>
        <v>253.8461538</v>
      </c>
      <c r="BQ16" s="11">
        <f t="shared" si="3"/>
        <v>0.4094292804</v>
      </c>
      <c r="BR16" s="1" t="str">
        <f>IFERROR(VLOOKUP($AP16,yield_refuse!$C:$K,6,0),VLOOKUP($AQ16,yield_refuse!$B:$K,7,0))</f>
        <v>Animal-source foods</v>
      </c>
      <c r="BS16" s="11" t="s">
        <v>207</v>
      </c>
      <c r="BT16" s="8">
        <f t="shared" ref="BT16:BW16" si="19">AR16*$BQ16</f>
        <v>0.07812431968</v>
      </c>
      <c r="BU16" s="8">
        <f t="shared" si="19"/>
        <v>0.004065306175</v>
      </c>
      <c r="BV16" s="8">
        <f t="shared" si="19"/>
        <v>0.006451359232</v>
      </c>
      <c r="BW16" s="8">
        <f t="shared" si="19"/>
        <v>0.005480090521</v>
      </c>
      <c r="BX16" s="8">
        <f t="shared" si="5"/>
        <v>0.004726318877</v>
      </c>
      <c r="BY16" s="8">
        <f t="shared" si="6"/>
        <v>0.005581659961</v>
      </c>
      <c r="BZ16" s="8">
        <f t="shared" si="7"/>
        <v>0.006940353276</v>
      </c>
      <c r="CA16" s="8">
        <f t="shared" si="8"/>
        <v>0.1113694077</v>
      </c>
      <c r="CB16" s="1">
        <f>VLOOKUP(Z16,uncertainty!$B$4:$C$17,2,0)</f>
        <v>1.12</v>
      </c>
      <c r="CC16" s="1">
        <f>VLOOKUP(AA16,uncertainty!$B$4:$C$17,2,0)</f>
        <v>1.25</v>
      </c>
      <c r="CD16" s="11">
        <f t="shared" si="9"/>
        <v>0.09634992729</v>
      </c>
      <c r="CE16" s="11">
        <f t="shared" si="10"/>
        <v>0.1290555981</v>
      </c>
      <c r="CF16" s="11">
        <f t="array" ref="CF16">INDEX(SP_results_all_proc!$E$52:$EH$71,MATCH(CF$3,SP_results_all_proc!$A$52:$A$68,0),MATCH($B16,SP_results_all_proc!$E$51:$EH$51,0))*$BQ16</f>
        <v>0.02662356558</v>
      </c>
      <c r="CG16" s="11">
        <f t="array" ref="CG16">INDEX(SP_results_all_proc!$E$52:$EH$71,MATCH(CG$3,SP_results_all_proc!$A$52:$A$68,0),MATCH($B16,SP_results_all_proc!$E$51:$EH$51,0))*$BQ16</f>
        <v>0.01282518264</v>
      </c>
      <c r="CH16" s="11">
        <f t="array" ref="CH16">INDEX(SP_results_all_proc!$E$52:$EH$71,MATCH(CH$3,SP_results_all_proc!$A$52:$A$68,0),MATCH($B16,SP_results_all_proc!$E$51:$EH$51,0))*$BQ16</f>
        <v>0.02143318269</v>
      </c>
      <c r="CI16" s="11">
        <f t="array" ref="CI16">(INDEX(SP_results_all_proc!$E$52:$EH$71,MATCH(CI$3,SP_results_all_proc!$A$52:$A$68,0),MATCH($B16,SP_results_all_proc!$E$51:$EH$51,0))+INDEX(SP_results_all_proc!$E$52:$EH$71,MATCH(CI$2,SP_results_all_proc!$A$52:$A$68,0),MATCH($B16,SP_results_all_proc!$E$51:$EH$51,0))+INDEX(SP_results_all_proc!$E$52:$EH$71,MATCH(CI$1,SP_results_all_proc!$A$52:$A$68,0),MATCH($B16,SP_results_all_proc!$E$51:$EH$51,0)))*$BQ16</f>
        <v>0.0212523865</v>
      </c>
      <c r="CJ16" s="11">
        <f t="array" ref="CJ16">INDEX(SP_results_all_proc!$E$52:$EH$71,MATCH(CJ$3,SP_results_all_proc!$A$52:$A$68,0),MATCH($B16,SP_results_all_proc!$E$51:$EH$51,0))*$BQ16</f>
        <v>0.01077091749</v>
      </c>
      <c r="CK16" s="11">
        <f t="array" ref="CK16">INDEX(SP_results_all_proc!$E$52:$EH$71,MATCH(CK$3,SP_results_all_proc!$A$52:$A$68,0),MATCH($B16,SP_results_all_proc!$E$51:$EH$51,0))*$BQ16</f>
        <v>0.008530199479</v>
      </c>
      <c r="CL16" s="11">
        <f t="array" ref="CL16">INDEX(SP_results_all_proc!$E$52:$EH$71,MATCH(CL$3,SP_results_all_proc!$A$52:$A$68,0),MATCH($B16,SP_results_all_proc!$E$51:$EH$51,0))*$BQ16</f>
        <v>0.001629637813</v>
      </c>
      <c r="CM16" s="11">
        <f t="array" ref="CM16">(INDEX(SP_results_all_proc!$E$52:$EH$71,MATCH(CM$3,SP_results_all_proc!$A$52:$A$68,0),MATCH($B16,SP_results_all_proc!$E$51:$EH$51,0))+INDEX(SP_results_all_proc!$E$52:$EH$71,MATCH(CM$2,SP_results_all_proc!$A$52:$A$68,0),MATCH($B16,SP_results_all_proc!$E$51:$EH$51,0))+INDEX(SP_results_all_proc!$E$52:$EH$71,MATCH(CM$1,SP_results_all_proc!$A$52:$A$68,0),MATCH($B16,SP_results_all_proc!$E$51:$EH$51,0))+INDEX(SP_results_all_proc!$E$52:$EH$71,MATCH(CM$4,SP_results_all_proc!$A$52:$A$68,0),MATCH($B16,SP_results_all_proc!$E$51:$EH$51,0)))*$BQ16</f>
        <v>0.008304333915</v>
      </c>
      <c r="CN16" s="11">
        <f t="shared" si="11"/>
        <v>0.1113694061</v>
      </c>
      <c r="CO16" s="12" t="s">
        <v>177</v>
      </c>
      <c r="CP16" s="12"/>
      <c r="CQ16" s="8"/>
    </row>
    <row r="17">
      <c r="A17" s="1" t="s">
        <v>118</v>
      </c>
      <c r="B17" s="1" t="s">
        <v>209</v>
      </c>
      <c r="C17" s="1" t="s">
        <v>120</v>
      </c>
      <c r="D17" s="14" t="s">
        <v>204</v>
      </c>
      <c r="E17" s="6" t="s">
        <v>210</v>
      </c>
      <c r="F17" s="1" t="s">
        <v>171</v>
      </c>
      <c r="G17" s="1" t="s">
        <v>186</v>
      </c>
      <c r="H17" s="1" t="s">
        <v>125</v>
      </c>
      <c r="I17" s="1" t="s">
        <v>126</v>
      </c>
      <c r="J17" s="1" t="s">
        <v>127</v>
      </c>
      <c r="K17" s="1" t="s">
        <v>128</v>
      </c>
      <c r="L17" s="6" t="s">
        <v>129</v>
      </c>
      <c r="M17" s="6" t="s">
        <v>130</v>
      </c>
      <c r="N17" s="1">
        <v>1.396</v>
      </c>
      <c r="O17" s="1">
        <v>1.0</v>
      </c>
      <c r="P17" s="1">
        <v>1.0</v>
      </c>
      <c r="Q17" s="1">
        <v>1.0</v>
      </c>
      <c r="R17" s="1">
        <v>5.0</v>
      </c>
      <c r="S17" s="1">
        <v>0.0</v>
      </c>
      <c r="T17" s="1">
        <v>5.0</v>
      </c>
      <c r="U17" s="1">
        <v>0.0</v>
      </c>
      <c r="V17" s="1">
        <v>0.0</v>
      </c>
      <c r="W17" s="7">
        <v>3.0</v>
      </c>
      <c r="X17" s="1">
        <v>0.05</v>
      </c>
      <c r="Y17" s="1">
        <f>SUMIFS(yield_refuse!$F:$F,yield_refuse!$A:$A,table!$A17,yield_refuse!$B:$B,IF(ISERROR(AO17),AQ17,table!$AP17))/100</f>
        <v>0</v>
      </c>
      <c r="Z17" s="1" t="str">
        <f t="shared" si="2"/>
        <v>(2,3,2,4,2,na)_x007f_</v>
      </c>
      <c r="AA17" s="1" t="s">
        <v>131</v>
      </c>
      <c r="AB17" s="1" t="s">
        <v>132</v>
      </c>
      <c r="AC17" s="1" t="s">
        <v>133</v>
      </c>
      <c r="AD17" s="1" t="s">
        <v>133</v>
      </c>
      <c r="AE17" s="1" t="s">
        <v>133</v>
      </c>
      <c r="AF17" s="1" t="s">
        <v>133</v>
      </c>
      <c r="AG17" s="1" t="s">
        <v>134</v>
      </c>
      <c r="AH17" s="7" t="s">
        <v>135</v>
      </c>
      <c r="AI17" s="7" t="s">
        <v>135</v>
      </c>
      <c r="AJ17" s="7" t="s">
        <v>135</v>
      </c>
      <c r="AK17" s="7" t="s">
        <v>135</v>
      </c>
      <c r="AL17" s="1" t="s">
        <v>136</v>
      </c>
      <c r="AM17" s="1">
        <v>4.0</v>
      </c>
      <c r="AN17" s="1">
        <v>2.0</v>
      </c>
      <c r="AO17" s="1" t="s">
        <v>206</v>
      </c>
      <c r="AP17" s="1" t="s">
        <v>211</v>
      </c>
      <c r="AQ17" s="1" t="s">
        <v>212</v>
      </c>
      <c r="AR17" s="8">
        <f>HLOOKUP(D17,SP_results_all_proc!$E$15:$FZ$33,19,0)*N17*(1+SUM($BF17:$BI17))</f>
        <v>0.4773737891</v>
      </c>
      <c r="AS17" s="8">
        <f>HLOOKUP(E17,SP_results_all_proc!$E$15:$FZ$33,19,0)*O17*(1+SUM($BG17:$BI17))</f>
        <v>0.02484234982</v>
      </c>
      <c r="AT17" s="8">
        <f>HLOOKUP(F17,SP_results_all_proc!$E$15:$FZ$33,19,0)*P17*(1+SUM($BH17:$BI17))</f>
        <v>0.01575695618</v>
      </c>
      <c r="AU17" s="8">
        <f>HLOOKUP(G17,SP_results_all_proc!$E$15:$FZ$33,19,0)*Q17*(1+SUM($BH17:$BI17))</f>
        <v>0.01338470594</v>
      </c>
      <c r="AV17" s="8">
        <f>HLOOKUP(H17,SP_results_all_proc!$E$15:$FZ$33,19,0)*R17*(1+SUM($BI17))</f>
        <v>0.0115436758</v>
      </c>
      <c r="AW17" s="8">
        <f>HLOOKUP(I17,SP_results_all_proc!$E$15:$FZ$33,19,0)*S17*(1+SUM($BI17))</f>
        <v>0</v>
      </c>
      <c r="AX17" s="8">
        <f>HLOOKUP(J17,SP_results_all_proc!$E$15:$FZ$33,19,0)*T17</f>
        <v>0.001972574356</v>
      </c>
      <c r="AY17" s="8">
        <f>HLOOKUP(K17,SP_results_all_proc!$E$15:$FZ$33,19,0)*U17</f>
        <v>0</v>
      </c>
      <c r="AZ17" s="8">
        <f>HLOOKUP(L17,SP_results_all_proc!$E$15:$FZ$33,19,0)*V17*(1-Y17)</f>
        <v>0</v>
      </c>
      <c r="BA17" s="8">
        <f>HLOOKUP(M17,SP_results_all_proc!$E$15:$FZ$33,19,0)*W17*(1-Y17)</f>
        <v>0.01166020725</v>
      </c>
      <c r="BB17" s="9">
        <f>HLOOKUP(BB$3,SP_results_all_proc!$E$15:$FZ$33,19,0)</f>
        <v>0</v>
      </c>
      <c r="BC17" s="9">
        <f>HLOOKUP(BC$3,SP_results_all_proc!$E$15:$FZ$33,19,0)*BJ17*(1-$BM17)*($X17*$P17*(1+SUM($BH17:$BI17))+SUM($BF17:$BI17)+Y17)</f>
        <v>0.0008897803222</v>
      </c>
      <c r="BD17" s="9">
        <f>HLOOKUP(BD$3,SP_results_all_proc!$E$15:$FZ$33,19,0)*BK17*(1-$BM17)*($X17*$P17*(1+SUM($BH17:$BI17))+SUM($BF17:$BI17)+Y17)</f>
        <v>0.002052768343</v>
      </c>
      <c r="BE17" s="1">
        <f>HLOOKUP(BE$3,SP_results_all_proc!$E$15:$FZ$33,19,0)*BL17*(1-$BM17)*($X17*$P17*(1+SUM($BH17:$BI17))+SUM($BF17:$BI17)+Y17)</f>
        <v>0.01400873843</v>
      </c>
      <c r="BF17" s="1">
        <f>SUMIFS(template!$K$117:$K$180,template!$J$117:$J$180,table!$C17,template!$I$117:$I$180,table!BF$5)</f>
        <v>0.01</v>
      </c>
      <c r="BG17" s="1">
        <f>SUMIFS(template!$K$117:$K$180,template!$J$117:$J$180,table!$C17,template!$I$117:$I$180,table!BG$5)</f>
        <v>0.05</v>
      </c>
      <c r="BH17" s="1">
        <f>SUMIFS(template!$K$117:$K$180,template!$J$117:$J$180,table!$C17,template!$I$117:$I$180,table!BH$5)</f>
        <v>0.06</v>
      </c>
      <c r="BI17" s="1">
        <f>SUMIFS(template!$K$117:$K$180,template!$J$117:$J$180,table!$C17,template!$I$117:$I$180,table!BI$5)</f>
        <v>0.03</v>
      </c>
      <c r="BJ17" s="1">
        <f>SUMIFS(template!$K$117:$K$144,template!$J$117:$J$144,table!$A17,template!$I$117:$I$144,table!BJ$5)</f>
        <v>0.2</v>
      </c>
      <c r="BK17" s="1">
        <f>SUMIFS(template!$K$117:$K$144,template!$J$117:$J$144,table!$A17,template!$I$117:$I$144,table!BK$5)</f>
        <v>0.4</v>
      </c>
      <c r="BL17" s="1">
        <f>SUMIFS(template!$K$117:$K$144,template!$J$117:$J$144,table!$A17,template!$I$117:$I$144,table!BL$5)</f>
        <v>0.4</v>
      </c>
      <c r="BM17" s="1">
        <f>SUMIFS(template!$K$117:$K$144,template!$J$117:$J$144,table!$A17,template!$I$117:$I$144,table!BM$5)</f>
        <v>0</v>
      </c>
      <c r="BN17" s="1">
        <f>IFERROR(VLOOKUP($AP17,yield_refuse!$C:$K,3,0),VLOOKUP($AQ17,yield_refuse!$B:$K,4,0))</f>
        <v>71</v>
      </c>
      <c r="BO17" s="1">
        <f>IFERROR(VLOOKUP($AP17,yield_refuse!$C:$K,4,0),VLOOKUP($AQ17,yield_refuse!$B:$K,5,0))</f>
        <v>0</v>
      </c>
      <c r="BP17" s="10">
        <f>IFERROR(VLOOKUP($AP17,yield_refuse!$C:$Z,10,0),VLOOKUP($AQ17,yield_refuse!$B:$Z,11,0))</f>
        <v>405.2631579</v>
      </c>
      <c r="BQ17" s="11">
        <f t="shared" si="3"/>
        <v>0.5707931801</v>
      </c>
      <c r="BR17" s="1" t="str">
        <f>IFERROR(VLOOKUP($AP17,yield_refuse!$C:$K,6,0),VLOOKUP($AQ17,yield_refuse!$B:$K,7,0))</f>
        <v>Animal-source foods</v>
      </c>
      <c r="BS17" s="11" t="s">
        <v>211</v>
      </c>
      <c r="BT17" s="8">
        <f t="shared" ref="BT17:BW17" si="20">AR17*$BQ17</f>
        <v>0.2724817032</v>
      </c>
      <c r="BU17" s="8">
        <f t="shared" si="20"/>
        <v>0.01417984386</v>
      </c>
      <c r="BV17" s="8">
        <f t="shared" si="20"/>
        <v>0.00899396313</v>
      </c>
      <c r="BW17" s="8">
        <f t="shared" si="20"/>
        <v>0.007639898869</v>
      </c>
      <c r="BX17" s="8">
        <f t="shared" si="5"/>
        <v>0.006589051421</v>
      </c>
      <c r="BY17" s="8">
        <f t="shared" si="6"/>
        <v>0.007781498765</v>
      </c>
      <c r="BZ17" s="8">
        <f t="shared" si="7"/>
        <v>0.009675679067</v>
      </c>
      <c r="CA17" s="8">
        <f t="shared" si="8"/>
        <v>0.3273416383</v>
      </c>
      <c r="CB17" s="1">
        <f>VLOOKUP(Z17,uncertainty!$B$4:$C$17,2,0)</f>
        <v>1.12</v>
      </c>
      <c r="CC17" s="1">
        <f>VLOOKUP(AA17,uncertainty!$B$4:$C$17,2,0)</f>
        <v>1.25</v>
      </c>
      <c r="CD17" s="11">
        <f t="shared" si="9"/>
        <v>0.2871751831</v>
      </c>
      <c r="CE17" s="11">
        <f t="shared" si="10"/>
        <v>0.3737544264</v>
      </c>
      <c r="CF17" s="11">
        <f t="array" ref="CF17">INDEX(SP_results_all_proc!$E$52:$EH$71,MATCH(CF$3,SP_results_all_proc!$A$52:$A$68,0),MATCH($B17,SP_results_all_proc!$E$51:$EH$51,0))*$BQ17</f>
        <v>0.07404899926</v>
      </c>
      <c r="CG17" s="11">
        <f t="array" ref="CG17">INDEX(SP_results_all_proc!$E$52:$EH$71,MATCH(CG$3,SP_results_all_proc!$A$52:$A$68,0),MATCH($B17,SP_results_all_proc!$E$51:$EH$51,0))*$BQ17</f>
        <v>0.04136657244</v>
      </c>
      <c r="CH17" s="11">
        <f t="array" ref="CH17">INDEX(SP_results_all_proc!$E$52:$EH$71,MATCH(CH$3,SP_results_all_proc!$A$52:$A$68,0),MATCH($B17,SP_results_all_proc!$E$51:$EH$51,0))*$BQ17</f>
        <v>0.06038135656</v>
      </c>
      <c r="CI17" s="11">
        <f t="array" ref="CI17">(INDEX(SP_results_all_proc!$E$52:$EH$71,MATCH(CI$3,SP_results_all_proc!$A$52:$A$68,0),MATCH($B17,SP_results_all_proc!$E$51:$EH$51,0))+INDEX(SP_results_all_proc!$E$52:$EH$71,MATCH(CI$2,SP_results_all_proc!$A$52:$A$68,0),MATCH($B17,SP_results_all_proc!$E$51:$EH$51,0))+INDEX(SP_results_all_proc!$E$52:$EH$71,MATCH(CI$1,SP_results_all_proc!$A$52:$A$68,0),MATCH($B17,SP_results_all_proc!$E$51:$EH$51,0)))*$BQ17</f>
        <v>0.06620452865</v>
      </c>
      <c r="CJ17" s="11">
        <f t="array" ref="CJ17">INDEX(SP_results_all_proc!$E$52:$EH$71,MATCH(CJ$3,SP_results_all_proc!$A$52:$A$68,0),MATCH($B17,SP_results_all_proc!$E$51:$EH$51,0))*$BQ17</f>
        <v>0.03742211987</v>
      </c>
      <c r="CK17" s="11">
        <f t="array" ref="CK17">INDEX(SP_results_all_proc!$E$52:$EH$71,MATCH(CK$3,SP_results_all_proc!$A$52:$A$68,0),MATCH($B17,SP_results_all_proc!$E$51:$EH$51,0))*$BQ17</f>
        <v>0.02021343724</v>
      </c>
      <c r="CL17" s="11">
        <f t="array" ref="CL17">INDEX(SP_results_all_proc!$E$52:$EH$71,MATCH(CL$3,SP_results_all_proc!$A$52:$A$68,0),MATCH($B17,SP_results_all_proc!$E$51:$EH$51,0))*$BQ17</f>
        <v>0.004466089329</v>
      </c>
      <c r="CM17" s="11">
        <f t="array" ref="CM17">(INDEX(SP_results_all_proc!$E$52:$EH$71,MATCH(CM$3,SP_results_all_proc!$A$52:$A$68,0),MATCH($B17,SP_results_all_proc!$E$51:$EH$51,0))+INDEX(SP_results_all_proc!$E$52:$EH$71,MATCH(CM$2,SP_results_all_proc!$A$52:$A$68,0),MATCH($B17,SP_results_all_proc!$E$51:$EH$51,0))+INDEX(SP_results_all_proc!$E$52:$EH$71,MATCH(CM$1,SP_results_all_proc!$A$52:$A$68,0),MATCH($B17,SP_results_all_proc!$E$51:$EH$51,0))+INDEX(SP_results_all_proc!$E$52:$EH$71,MATCH(CM$4,SP_results_all_proc!$A$52:$A$68,0),MATCH($B17,SP_results_all_proc!$E$51:$EH$51,0)))*$BQ17</f>
        <v>0.02323853145</v>
      </c>
      <c r="CN17" s="11">
        <f t="shared" si="11"/>
        <v>0.3273416348</v>
      </c>
      <c r="CO17" s="12" t="s">
        <v>213</v>
      </c>
      <c r="CP17" s="12"/>
      <c r="CQ17" s="8"/>
    </row>
    <row r="18">
      <c r="A18" s="1" t="s">
        <v>118</v>
      </c>
      <c r="B18" s="15" t="s">
        <v>214</v>
      </c>
      <c r="C18" s="1" t="s">
        <v>215</v>
      </c>
      <c r="D18" s="7" t="s">
        <v>216</v>
      </c>
      <c r="E18" s="1" t="s">
        <v>122</v>
      </c>
      <c r="F18" s="1" t="s">
        <v>171</v>
      </c>
      <c r="G18" s="1" t="s">
        <v>186</v>
      </c>
      <c r="H18" s="1" t="s">
        <v>125</v>
      </c>
      <c r="I18" s="1" t="s">
        <v>126</v>
      </c>
      <c r="J18" s="1" t="s">
        <v>127</v>
      </c>
      <c r="K18" s="1" t="s">
        <v>128</v>
      </c>
      <c r="L18" s="6" t="s">
        <v>129</v>
      </c>
      <c r="M18" s="6" t="s">
        <v>130</v>
      </c>
      <c r="N18" s="1">
        <v>1.0</v>
      </c>
      <c r="O18" s="1">
        <v>1.0</v>
      </c>
      <c r="P18" s="1">
        <v>1.0</v>
      </c>
      <c r="Q18" s="1">
        <v>1.0</v>
      </c>
      <c r="R18" s="1">
        <v>5.0</v>
      </c>
      <c r="S18" s="1">
        <v>0.0</v>
      </c>
      <c r="T18" s="1">
        <v>5.0</v>
      </c>
      <c r="U18" s="1">
        <v>0.0</v>
      </c>
      <c r="V18" s="1">
        <v>1.0</v>
      </c>
      <c r="W18" s="1">
        <v>1.0</v>
      </c>
      <c r="X18" s="1">
        <v>0.05</v>
      </c>
      <c r="Y18" s="1">
        <f>SUMIFS(yield_refuse!$F:$F,yield_refuse!$A:$A,table!$A18,yield_refuse!$B:$B,IF(ISERROR(AO18),AQ18,table!$AP18))/100</f>
        <v>0</v>
      </c>
      <c r="Z18" s="1" t="str">
        <f t="shared" si="2"/>
        <v>(2,3,2,5,2,na)_x007f_</v>
      </c>
      <c r="AA18" s="1" t="s">
        <v>131</v>
      </c>
      <c r="AB18" s="1" t="s">
        <v>132</v>
      </c>
      <c r="AC18" s="1" t="s">
        <v>133</v>
      </c>
      <c r="AD18" s="1" t="s">
        <v>133</v>
      </c>
      <c r="AE18" s="1" t="s">
        <v>133</v>
      </c>
      <c r="AF18" s="1" t="s">
        <v>133</v>
      </c>
      <c r="AG18" s="1" t="s">
        <v>134</v>
      </c>
      <c r="AH18" s="7" t="s">
        <v>135</v>
      </c>
      <c r="AI18" s="7" t="s">
        <v>135</v>
      </c>
      <c r="AJ18" s="7" t="s">
        <v>135</v>
      </c>
      <c r="AK18" s="7" t="s">
        <v>135</v>
      </c>
      <c r="AL18" s="1" t="s">
        <v>136</v>
      </c>
      <c r="AM18" s="1">
        <v>5.0</v>
      </c>
      <c r="AN18" s="1">
        <v>2.0</v>
      </c>
      <c r="AO18" s="1" t="s">
        <v>217</v>
      </c>
      <c r="AP18" s="1" t="s">
        <v>218</v>
      </c>
      <c r="AQ18" s="1" t="s">
        <v>219</v>
      </c>
      <c r="AR18" s="8">
        <f>HLOOKUP(D18,SP_results_all_proc!$E$15:$FZ$33,19,0)*N18*(1+SUM($BF18:$BI18))</f>
        <v>0.06851117895</v>
      </c>
      <c r="AS18" s="8">
        <f>HLOOKUP(E18,SP_results_all_proc!$E$15:$FZ$33,19,0)*O18*(1+SUM($BG18:$BI18))</f>
        <v>0</v>
      </c>
      <c r="AT18" s="8">
        <f>HLOOKUP(F18,SP_results_all_proc!$E$15:$FZ$33,19,0)*P18*(1+SUM($BH18:$BI18))</f>
        <v>0.01633519311</v>
      </c>
      <c r="AU18" s="8">
        <f>HLOOKUP(G18,SP_results_all_proc!$E$15:$FZ$33,19,0)*Q18*(1+SUM($BH18:$BI18))</f>
        <v>0.01387588781</v>
      </c>
      <c r="AV18" s="8">
        <f>HLOOKUP(H18,SP_results_all_proc!$E$15:$FZ$33,19,0)*R18*(1+SUM($BI18))</f>
        <v>0.01143160128</v>
      </c>
      <c r="AW18" s="8">
        <f>HLOOKUP(I18,SP_results_all_proc!$E$15:$FZ$33,19,0)*S18*(1+SUM($BI18))</f>
        <v>0</v>
      </c>
      <c r="AX18" s="8">
        <f>HLOOKUP(J18,SP_results_all_proc!$E$15:$FZ$33,19,0)*T18</f>
        <v>0.001972574356</v>
      </c>
      <c r="AY18" s="8">
        <f>HLOOKUP(K18,SP_results_all_proc!$E$15:$FZ$33,19,0)*U18</f>
        <v>0</v>
      </c>
      <c r="AZ18" s="8">
        <f>HLOOKUP(L18,SP_results_all_proc!$E$15:$FZ$33,19,0)*V18*(1-Y18)</f>
        <v>0.006176601165</v>
      </c>
      <c r="BA18" s="8">
        <f>HLOOKUP(M18,SP_results_all_proc!$E$15:$FZ$33,19,0)*W18*(1-Y18)</f>
        <v>0.003886735749</v>
      </c>
      <c r="BB18" s="9">
        <f>HLOOKUP(BB$3,SP_results_all_proc!$E$15:$FZ$33,19,0)</f>
        <v>0</v>
      </c>
      <c r="BC18" s="9">
        <f>HLOOKUP(BC$3,SP_results_all_proc!$E$15:$FZ$33,19,0)*BJ18*(1-$BM18)*($X18*$P18*(1+SUM($BH18:$BI18))+SUM($BF18:$BI18)+Y18)</f>
        <v>0.001333582732</v>
      </c>
      <c r="BD18" s="9">
        <f>HLOOKUP(BD$3,SP_results_all_proc!$E$15:$FZ$33,19,0)*BK18*(1-$BM18)*($X18*$P18*(1+SUM($BH18:$BI18))+SUM($BF18:$BI18)+Y18)</f>
        <v>0.003076643018</v>
      </c>
      <c r="BE18" s="1">
        <f>HLOOKUP(BE$3,SP_results_all_proc!$E$15:$FZ$33,19,0)*BL18*(1-$BM18)*($X18*$P18*(1+SUM($BH18:$BI18))+SUM($BF18:$BI18)+Y18)</f>
        <v>0.02099598204</v>
      </c>
      <c r="BF18" s="1">
        <f>SUMIFS(template!$K$117:$K$180,template!$J$117:$J$180,table!$C18,template!$I$117:$I$180,table!BF$5)</f>
        <v>0.05</v>
      </c>
      <c r="BG18" s="1">
        <f>SUMIFS(template!$K$117:$K$180,template!$J$117:$J$180,table!$C18,template!$I$117:$I$180,table!BG$5)</f>
        <v>0.07</v>
      </c>
      <c r="BH18" s="1">
        <f>SUMIFS(template!$K$117:$K$180,template!$J$117:$J$180,table!$C18,template!$I$117:$I$180,table!BH$5)</f>
        <v>0.11</v>
      </c>
      <c r="BI18" s="1">
        <f>SUMIFS(template!$K$117:$K$180,template!$J$117:$J$180,table!$C18,template!$I$117:$I$180,table!BI$5)</f>
        <v>0.02</v>
      </c>
      <c r="BJ18" s="1">
        <f>SUMIFS(template!$K$117:$K$144,template!$J$117:$J$144,table!$A18,template!$I$117:$I$144,table!BJ$5)</f>
        <v>0.2</v>
      </c>
      <c r="BK18" s="1">
        <f>SUMIFS(template!$K$117:$K$144,template!$J$117:$J$144,table!$A18,template!$I$117:$I$144,table!BK$5)</f>
        <v>0.4</v>
      </c>
      <c r="BL18" s="1">
        <f>SUMIFS(template!$K$117:$K$144,template!$J$117:$J$144,table!$A18,template!$I$117:$I$144,table!BL$5)</f>
        <v>0.4</v>
      </c>
      <c r="BM18" s="1">
        <f>SUMIFS(template!$K$117:$K$144,template!$J$117:$J$144,table!$A18,template!$I$117:$I$144,table!BM$5)</f>
        <v>0</v>
      </c>
      <c r="BN18" s="1">
        <f>IFERROR(VLOOKUP($AP18,yield_refuse!$C:$K,3,0),VLOOKUP($AQ18,yield_refuse!$B:$K,4,0))</f>
        <v>100</v>
      </c>
      <c r="BO18" s="1">
        <f>IFERROR(VLOOKUP($AP18,yield_refuse!$C:$K,4,0),VLOOKUP($AQ18,yield_refuse!$B:$K,5,0))</f>
        <v>80</v>
      </c>
      <c r="BP18" s="10">
        <f>IFERROR(VLOOKUP($AP18,yield_refuse!$C:$Z,10,0),VLOOKUP($AQ18,yield_refuse!$B:$Z,11,0))</f>
        <v>303.9473684</v>
      </c>
      <c r="BQ18" s="11">
        <f t="shared" si="3"/>
        <v>1.519736842</v>
      </c>
      <c r="BR18" s="1" t="str">
        <f>IFERROR(VLOOKUP($AP18,yield_refuse!$C:$K,6,0),VLOOKUP($AQ18,yield_refuse!$B:$K,7,0))</f>
        <v>Animal-source foods</v>
      </c>
      <c r="BS18" s="11" t="s">
        <v>220</v>
      </c>
      <c r="BT18" s="8">
        <f t="shared" ref="BT18:BW18" si="21">AR18*$BQ18</f>
        <v>0.1041189627</v>
      </c>
      <c r="BU18" s="8">
        <f t="shared" si="21"/>
        <v>0</v>
      </c>
      <c r="BV18" s="8">
        <f t="shared" si="21"/>
        <v>0.02482519479</v>
      </c>
      <c r="BW18" s="8">
        <f t="shared" si="21"/>
        <v>0.02108769792</v>
      </c>
      <c r="BX18" s="8">
        <f t="shared" si="5"/>
        <v>0.01737302563</v>
      </c>
      <c r="BY18" s="8">
        <f t="shared" si="6"/>
        <v>0.01829141778</v>
      </c>
      <c r="BZ18" s="8">
        <f t="shared" si="7"/>
        <v>0.03861075</v>
      </c>
      <c r="CA18" s="8">
        <f t="shared" si="8"/>
        <v>0.2243070489</v>
      </c>
      <c r="CB18" s="1">
        <f>VLOOKUP(Z18,uncertainty!$B$4:$C$17,2,0)</f>
        <v>1.15</v>
      </c>
      <c r="CC18" s="1">
        <f>VLOOKUP(AA18,uncertainty!$B$4:$C$17,2,0)</f>
        <v>1.25</v>
      </c>
      <c r="CD18" s="11">
        <f t="shared" si="9"/>
        <v>0.1866886974</v>
      </c>
      <c r="CE18" s="11">
        <f t="shared" si="10"/>
        <v>0.2699719148</v>
      </c>
      <c r="CF18" s="11">
        <f t="array" ref="CF18">INDEX(SP_results_all_proc!$E$52:$EH$71,MATCH(CF$3,SP_results_all_proc!$A$52:$A$68,0),MATCH($B18,SP_results_all_proc!$E$51:$EH$51,0))*$BQ18</f>
        <v>0.0610176181</v>
      </c>
      <c r="CG18" s="11">
        <f t="array" ref="CG18">INDEX(SP_results_all_proc!$E$52:$EH$71,MATCH(CG$3,SP_results_all_proc!$A$52:$A$68,0),MATCH($B18,SP_results_all_proc!$E$51:$EH$51,0))*$BQ18</f>
        <v>0.01577580306</v>
      </c>
      <c r="CH18" s="11">
        <f t="array" ref="CH18">INDEX(SP_results_all_proc!$E$52:$EH$71,MATCH(CH$3,SP_results_all_proc!$A$52:$A$68,0),MATCH($B18,SP_results_all_proc!$E$51:$EH$51,0))*$BQ18</f>
        <v>0.03902478286</v>
      </c>
      <c r="CI18" s="11">
        <f t="array" ref="CI18">(INDEX(SP_results_all_proc!$E$52:$EH$71,MATCH(CI$3,SP_results_all_proc!$A$52:$A$68,0),MATCH($B18,SP_results_all_proc!$E$51:$EH$51,0))+INDEX(SP_results_all_proc!$E$52:$EH$71,MATCH(CI$2,SP_results_all_proc!$A$52:$A$68,0),MATCH($B18,SP_results_all_proc!$E$51:$EH$51,0))+INDEX(SP_results_all_proc!$E$52:$EH$71,MATCH(CI$1,SP_results_all_proc!$A$52:$A$68,0),MATCH($B18,SP_results_all_proc!$E$51:$EH$51,0)))*$BQ18</f>
        <v>0.02906889061</v>
      </c>
      <c r="CJ18" s="11">
        <f t="array" ref="CJ18">INDEX(SP_results_all_proc!$E$52:$EH$71,MATCH(CJ$3,SP_results_all_proc!$A$52:$A$68,0),MATCH($B18,SP_results_all_proc!$E$51:$EH$51,0))*$BQ18</f>
        <v>0.01071313031</v>
      </c>
      <c r="CK18" s="11">
        <f t="array" ref="CK18">INDEX(SP_results_all_proc!$E$52:$EH$71,MATCH(CK$3,SP_results_all_proc!$A$52:$A$68,0),MATCH($B18,SP_results_all_proc!$E$51:$EH$51,0))*$BQ18</f>
        <v>0.03474005049</v>
      </c>
      <c r="CL18" s="11">
        <f t="array" ref="CL18">INDEX(SP_results_all_proc!$E$52:$EH$71,MATCH(CL$3,SP_results_all_proc!$A$52:$A$68,0),MATCH($B18,SP_results_all_proc!$E$51:$EH$51,0))*$BQ18</f>
        <v>0.003346544416</v>
      </c>
      <c r="CM18" s="11">
        <f t="array" ref="CM18">(INDEX(SP_results_all_proc!$E$52:$EH$71,MATCH(CM$3,SP_results_all_proc!$A$52:$A$68,0),MATCH($B18,SP_results_all_proc!$E$51:$EH$51,0))+INDEX(SP_results_all_proc!$E$52:$EH$71,MATCH(CM$2,SP_results_all_proc!$A$52:$A$68,0),MATCH($B18,SP_results_all_proc!$E$51:$EH$51,0))+INDEX(SP_results_all_proc!$E$52:$EH$71,MATCH(CM$1,SP_results_all_proc!$A$52:$A$68,0),MATCH($B18,SP_results_all_proc!$E$51:$EH$51,0))+INDEX(SP_results_all_proc!$E$52:$EH$71,MATCH(CM$4,SP_results_all_proc!$A$52:$A$68,0),MATCH($B18,SP_results_all_proc!$E$51:$EH$51,0)))*$BQ18</f>
        <v>0.03062022444</v>
      </c>
      <c r="CN18" s="11">
        <f t="shared" si="11"/>
        <v>0.2243070443</v>
      </c>
      <c r="CO18" s="12" t="s">
        <v>221</v>
      </c>
      <c r="CP18" s="12"/>
      <c r="CQ18" s="8"/>
    </row>
    <row r="19">
      <c r="A19" s="1" t="s">
        <v>118</v>
      </c>
      <c r="B19" s="15" t="s">
        <v>222</v>
      </c>
      <c r="C19" s="1" t="s">
        <v>215</v>
      </c>
      <c r="D19" s="7" t="s">
        <v>223</v>
      </c>
      <c r="E19" s="1" t="s">
        <v>122</v>
      </c>
      <c r="F19" s="1" t="s">
        <v>171</v>
      </c>
      <c r="G19" s="1" t="s">
        <v>186</v>
      </c>
      <c r="H19" s="1" t="s">
        <v>125</v>
      </c>
      <c r="I19" s="1" t="s">
        <v>126</v>
      </c>
      <c r="J19" s="1" t="s">
        <v>127</v>
      </c>
      <c r="K19" s="1" t="s">
        <v>128</v>
      </c>
      <c r="L19" s="6" t="s">
        <v>129</v>
      </c>
      <c r="M19" s="6" t="s">
        <v>130</v>
      </c>
      <c r="N19" s="1">
        <v>1.0</v>
      </c>
      <c r="O19" s="1">
        <v>1.0</v>
      </c>
      <c r="P19" s="1">
        <v>1.0</v>
      </c>
      <c r="Q19" s="1">
        <v>1.0</v>
      </c>
      <c r="R19" s="1">
        <v>5.0</v>
      </c>
      <c r="S19" s="1">
        <v>0.0</v>
      </c>
      <c r="T19" s="1">
        <v>5.0</v>
      </c>
      <c r="U19" s="1">
        <v>0.0</v>
      </c>
      <c r="V19" s="1">
        <v>1.0</v>
      </c>
      <c r="W19" s="1">
        <v>1.0</v>
      </c>
      <c r="X19" s="1">
        <v>0.05</v>
      </c>
      <c r="Y19" s="1">
        <f>SUMIFS(yield_refuse!$F:$F,yield_refuse!$A:$A,table!$A19,yield_refuse!$B:$B,IF(ISERROR(AO19),AQ19,table!$AP19))/100</f>
        <v>0</v>
      </c>
      <c r="Z19" s="1" t="str">
        <f t="shared" si="2"/>
        <v>(2,3,2,5,2,na)_x007f_</v>
      </c>
      <c r="AA19" s="1" t="s">
        <v>131</v>
      </c>
      <c r="AB19" s="1" t="s">
        <v>132</v>
      </c>
      <c r="AC19" s="1" t="s">
        <v>133</v>
      </c>
      <c r="AD19" s="1" t="s">
        <v>133</v>
      </c>
      <c r="AE19" s="1" t="s">
        <v>133</v>
      </c>
      <c r="AF19" s="1" t="s">
        <v>133</v>
      </c>
      <c r="AG19" s="1" t="s">
        <v>134</v>
      </c>
      <c r="AH19" s="7" t="s">
        <v>135</v>
      </c>
      <c r="AI19" s="7" t="s">
        <v>135</v>
      </c>
      <c r="AJ19" s="7" t="s">
        <v>135</v>
      </c>
      <c r="AK19" s="7" t="s">
        <v>135</v>
      </c>
      <c r="AL19" s="1" t="s">
        <v>136</v>
      </c>
      <c r="AM19" s="1">
        <v>5.0</v>
      </c>
      <c r="AN19" s="1">
        <v>2.0</v>
      </c>
      <c r="AO19" s="1" t="s">
        <v>217</v>
      </c>
      <c r="AP19" s="1" t="s">
        <v>224</v>
      </c>
      <c r="AQ19" s="1" t="s">
        <v>225</v>
      </c>
      <c r="AR19" s="8">
        <f>HLOOKUP(D19,SP_results_all_proc!$E$15:$FZ$33,19,0)*N19*(1+SUM($BF19:$BI19))</f>
        <v>0.3023731216</v>
      </c>
      <c r="AS19" s="8">
        <f>HLOOKUP(E19,SP_results_all_proc!$E$15:$FZ$33,19,0)*O19*(1+SUM($BG19:$BI19))</f>
        <v>0</v>
      </c>
      <c r="AT19" s="8">
        <f>HLOOKUP(F19,SP_results_all_proc!$E$15:$FZ$33,19,0)*P19*(1+SUM($BH19:$BI19))</f>
        <v>0.01633519311</v>
      </c>
      <c r="AU19" s="8">
        <f>HLOOKUP(G19,SP_results_all_proc!$E$15:$FZ$33,19,0)*Q19*(1+SUM($BH19:$BI19))</f>
        <v>0.01387588781</v>
      </c>
      <c r="AV19" s="8">
        <f>HLOOKUP(H19,SP_results_all_proc!$E$15:$FZ$33,19,0)*R19*(1+SUM($BI19))</f>
        <v>0.01143160128</v>
      </c>
      <c r="AW19" s="8">
        <f>HLOOKUP(I19,SP_results_all_proc!$E$15:$FZ$33,19,0)*S19*(1+SUM($BI19))</f>
        <v>0</v>
      </c>
      <c r="AX19" s="8">
        <f>HLOOKUP(J19,SP_results_all_proc!$E$15:$FZ$33,19,0)*T19</f>
        <v>0.001972574356</v>
      </c>
      <c r="AY19" s="8">
        <f>HLOOKUP(K19,SP_results_all_proc!$E$15:$FZ$33,19,0)*U19</f>
        <v>0</v>
      </c>
      <c r="AZ19" s="8">
        <f>HLOOKUP(L19,SP_results_all_proc!$E$15:$FZ$33,19,0)*V19*(1-Y19)</f>
        <v>0.006176601165</v>
      </c>
      <c r="BA19" s="8">
        <f>HLOOKUP(M19,SP_results_all_proc!$E$15:$FZ$33,19,0)*W19*(1-Y19)</f>
        <v>0.003886735749</v>
      </c>
      <c r="BB19" s="9">
        <f>HLOOKUP(BB$3,SP_results_all_proc!$E$15:$FZ$33,19,0)</f>
        <v>0</v>
      </c>
      <c r="BC19" s="9">
        <f>HLOOKUP(BC$3,SP_results_all_proc!$E$15:$FZ$33,19,0)*BJ19*(1-$BM19)*($X19*$P19*(1+SUM($BH19:$BI19))+SUM($BF19:$BI19)+Y19)</f>
        <v>0.001333582732</v>
      </c>
      <c r="BD19" s="9">
        <f>HLOOKUP(BD$3,SP_results_all_proc!$E$15:$FZ$33,19,0)*BK19*(1-$BM19)*($X19*$P19*(1+SUM($BH19:$BI19))+SUM($BF19:$BI19)+Y19)</f>
        <v>0.003076643018</v>
      </c>
      <c r="BE19" s="1">
        <f>HLOOKUP(BE$3,SP_results_all_proc!$E$15:$FZ$33,19,0)*BL19*(1-$BM19)*($X19*$P19*(1+SUM($BH19:$BI19))+SUM($BF19:$BI19)+Y19)</f>
        <v>0.02099598204</v>
      </c>
      <c r="BF19" s="1">
        <f>SUMIFS(template!$K$117:$K$180,template!$J$117:$J$180,table!$C19,template!$I$117:$I$180,table!BF$5)</f>
        <v>0.05</v>
      </c>
      <c r="BG19" s="1">
        <f>SUMIFS(template!$K$117:$K$180,template!$J$117:$J$180,table!$C19,template!$I$117:$I$180,table!BG$5)</f>
        <v>0.07</v>
      </c>
      <c r="BH19" s="1">
        <f>SUMIFS(template!$K$117:$K$180,template!$J$117:$J$180,table!$C19,template!$I$117:$I$180,table!BH$5)</f>
        <v>0.11</v>
      </c>
      <c r="BI19" s="1">
        <f>SUMIFS(template!$K$117:$K$180,template!$J$117:$J$180,table!$C19,template!$I$117:$I$180,table!BI$5)</f>
        <v>0.02</v>
      </c>
      <c r="BJ19" s="1">
        <f>SUMIFS(template!$K$117:$K$144,template!$J$117:$J$144,table!$A19,template!$I$117:$I$144,table!BJ$5)</f>
        <v>0.2</v>
      </c>
      <c r="BK19" s="1">
        <f>SUMIFS(template!$K$117:$K$144,template!$J$117:$J$144,table!$A19,template!$I$117:$I$144,table!BK$5)</f>
        <v>0.4</v>
      </c>
      <c r="BL19" s="1">
        <f>SUMIFS(template!$K$117:$K$144,template!$J$117:$J$144,table!$A19,template!$I$117:$I$144,table!BL$5)</f>
        <v>0.4</v>
      </c>
      <c r="BM19" s="1">
        <f>SUMIFS(template!$K$117:$K$144,template!$J$117:$J$144,table!$A19,template!$I$117:$I$144,table!BM$5)</f>
        <v>0</v>
      </c>
      <c r="BN19" s="1">
        <f>IFERROR(VLOOKUP($AP19,yield_refuse!$C:$K,3,0),VLOOKUP($AQ19,yield_refuse!$B:$K,4,0))</f>
        <v>80</v>
      </c>
      <c r="BO19" s="1">
        <f>IFERROR(VLOOKUP($AP19,yield_refuse!$C:$K,4,0),VLOOKUP($AQ19,yield_refuse!$B:$K,5,0))</f>
        <v>60</v>
      </c>
      <c r="BP19" s="10">
        <f>IFERROR(VLOOKUP($AP19,yield_refuse!$C:$Z,10,0),VLOOKUP($AQ19,yield_refuse!$B:$Z,11,0))</f>
        <v>325.3521127</v>
      </c>
      <c r="BQ19" s="11">
        <f t="shared" si="3"/>
        <v>1.016725352</v>
      </c>
      <c r="BR19" s="1" t="str">
        <f>IFERROR(VLOOKUP($AP19,yield_refuse!$C:$K,6,0),VLOOKUP($AQ19,yield_refuse!$B:$K,7,0))</f>
        <v>Animal-source foods</v>
      </c>
      <c r="BS19" s="11" t="s">
        <v>226</v>
      </c>
      <c r="BT19" s="8">
        <f t="shared" ref="BT19:BW19" si="22">AR19*$BQ19</f>
        <v>0.3074304186</v>
      </c>
      <c r="BU19" s="8">
        <f t="shared" si="22"/>
        <v>0</v>
      </c>
      <c r="BV19" s="8">
        <f t="shared" si="22"/>
        <v>0.01660840497</v>
      </c>
      <c r="BW19" s="8">
        <f t="shared" si="22"/>
        <v>0.01410796692</v>
      </c>
      <c r="BX19" s="8">
        <f t="shared" si="5"/>
        <v>0.01162279884</v>
      </c>
      <c r="BY19" s="8">
        <f t="shared" si="6"/>
        <v>0.01223721612</v>
      </c>
      <c r="BZ19" s="8">
        <f t="shared" si="7"/>
        <v>0.02583113557</v>
      </c>
      <c r="CA19" s="8">
        <f t="shared" si="8"/>
        <v>0.387837941</v>
      </c>
      <c r="CB19" s="1">
        <f>VLOOKUP(Z19,uncertainty!$B$4:$C$17,2,0)</f>
        <v>1.15</v>
      </c>
      <c r="CC19" s="1">
        <f>VLOOKUP(AA19,uncertainty!$B$4:$C$17,2,0)</f>
        <v>1.25</v>
      </c>
      <c r="CD19" s="11">
        <f t="shared" si="9"/>
        <v>0.3316568167</v>
      </c>
      <c r="CE19" s="11">
        <f t="shared" si="10"/>
        <v>0.4540543843</v>
      </c>
      <c r="CF19" s="11">
        <f t="array" ref="CF19">INDEX(SP_results_all_proc!$E$52:$EH$71,MATCH(CF$3,SP_results_all_proc!$A$52:$A$68,0),MATCH($B19,SP_results_all_proc!$E$51:$EH$51,0))*$BQ19</f>
        <v>0.1077839493</v>
      </c>
      <c r="CG19" s="11">
        <f t="array" ref="CG19">INDEX(SP_results_all_proc!$E$52:$EH$71,MATCH(CG$3,SP_results_all_proc!$A$52:$A$68,0),MATCH($B19,SP_results_all_proc!$E$51:$EH$51,0))*$BQ19</f>
        <v>0.03859731722</v>
      </c>
      <c r="CH19" s="11">
        <f t="array" ref="CH19">INDEX(SP_results_all_proc!$E$52:$EH$71,MATCH(CH$3,SP_results_all_proc!$A$52:$A$68,0),MATCH($B19,SP_results_all_proc!$E$51:$EH$51,0))*$BQ19</f>
        <v>0.06279368877</v>
      </c>
      <c r="CI19" s="11">
        <f t="array" ref="CI19">(INDEX(SP_results_all_proc!$E$52:$EH$71,MATCH(CI$3,SP_results_all_proc!$A$52:$A$68,0),MATCH($B19,SP_results_all_proc!$E$51:$EH$51,0))+INDEX(SP_results_all_proc!$E$52:$EH$71,MATCH(CI$2,SP_results_all_proc!$A$52:$A$68,0),MATCH($B19,SP_results_all_proc!$E$51:$EH$51,0))+INDEX(SP_results_all_proc!$E$52:$EH$71,MATCH(CI$1,SP_results_all_proc!$A$52:$A$68,0),MATCH($B19,SP_results_all_proc!$E$51:$EH$51,0)))*$BQ19</f>
        <v>0.06074925642</v>
      </c>
      <c r="CJ19" s="11">
        <f t="array" ref="CJ19">INDEX(SP_results_all_proc!$E$52:$EH$71,MATCH(CJ$3,SP_results_all_proc!$A$52:$A$68,0),MATCH($B19,SP_results_all_proc!$E$51:$EH$51,0))*$BQ19</f>
        <v>0.01271129048</v>
      </c>
      <c r="CK19" s="11">
        <f t="array" ref="CK19">INDEX(SP_results_all_proc!$E$52:$EH$71,MATCH(CK$3,SP_results_all_proc!$A$52:$A$68,0),MATCH($B19,SP_results_all_proc!$E$51:$EH$51,0))*$BQ19</f>
        <v>0.04317441751</v>
      </c>
      <c r="CL19" s="11">
        <f t="array" ref="CL19">INDEX(SP_results_all_proc!$E$52:$EH$71,MATCH(CL$3,SP_results_all_proc!$A$52:$A$68,0),MATCH($B19,SP_results_all_proc!$E$51:$EH$51,0))*$BQ19</f>
        <v>0.007576492644</v>
      </c>
      <c r="CM19" s="11">
        <f t="array" ref="CM19">(INDEX(SP_results_all_proc!$E$52:$EH$71,MATCH(CM$3,SP_results_all_proc!$A$52:$A$68,0),MATCH($B19,SP_results_all_proc!$E$51:$EH$51,0))+INDEX(SP_results_all_proc!$E$52:$EH$71,MATCH(CM$2,SP_results_all_proc!$A$52:$A$68,0),MATCH($B19,SP_results_all_proc!$E$51:$EH$51,0))+INDEX(SP_results_all_proc!$E$52:$EH$71,MATCH(CM$1,SP_results_all_proc!$A$52:$A$68,0),MATCH($B19,SP_results_all_proc!$E$51:$EH$51,0))+INDEX(SP_results_all_proc!$E$52:$EH$71,MATCH(CM$4,SP_results_all_proc!$A$52:$A$68,0),MATCH($B19,SP_results_all_proc!$E$51:$EH$51,0)))*$BQ19</f>
        <v>0.05445152934</v>
      </c>
      <c r="CN19" s="11">
        <f t="shared" si="11"/>
        <v>0.3878379417</v>
      </c>
      <c r="CO19" s="12" t="s">
        <v>221</v>
      </c>
      <c r="CP19" s="12"/>
      <c r="CQ19" s="8"/>
    </row>
    <row r="20">
      <c r="A20" s="1" t="s">
        <v>118</v>
      </c>
      <c r="B20" s="15" t="s">
        <v>227</v>
      </c>
      <c r="C20" s="1" t="s">
        <v>120</v>
      </c>
      <c r="D20" s="7" t="s">
        <v>228</v>
      </c>
      <c r="E20" s="1" t="s">
        <v>122</v>
      </c>
      <c r="F20" s="1" t="s">
        <v>171</v>
      </c>
      <c r="G20" s="1" t="s">
        <v>186</v>
      </c>
      <c r="H20" s="1" t="s">
        <v>125</v>
      </c>
      <c r="I20" s="1" t="s">
        <v>126</v>
      </c>
      <c r="J20" s="1" t="s">
        <v>127</v>
      </c>
      <c r="K20" s="1" t="s">
        <v>128</v>
      </c>
      <c r="L20" s="6" t="s">
        <v>129</v>
      </c>
      <c r="M20" s="6" t="s">
        <v>130</v>
      </c>
      <c r="N20" s="1">
        <v>1.0</v>
      </c>
      <c r="O20" s="1">
        <v>1.0</v>
      </c>
      <c r="P20" s="1">
        <v>1.0</v>
      </c>
      <c r="Q20" s="1">
        <v>1.0</v>
      </c>
      <c r="R20" s="1">
        <v>5.0</v>
      </c>
      <c r="S20" s="1">
        <v>0.0</v>
      </c>
      <c r="T20" s="1">
        <v>5.0</v>
      </c>
      <c r="U20" s="1">
        <v>0.0</v>
      </c>
      <c r="V20" s="1">
        <v>1.5</v>
      </c>
      <c r="W20" s="1">
        <v>1.5</v>
      </c>
      <c r="X20" s="1">
        <v>0.05</v>
      </c>
      <c r="Y20" s="1">
        <f>SUMIFS(yield_refuse!$F:$F,yield_refuse!$A:$A,table!$A20,yield_refuse!$B:$B,IF(ISERROR(AO20),AQ20,table!$AP20))/100</f>
        <v>0</v>
      </c>
      <c r="Z20" s="1" t="str">
        <f t="shared" si="2"/>
        <v>(2,3,2,5,2,na)_x007f_</v>
      </c>
      <c r="AA20" s="1" t="s">
        <v>131</v>
      </c>
      <c r="AB20" s="1" t="s">
        <v>132</v>
      </c>
      <c r="AC20" s="1" t="s">
        <v>133</v>
      </c>
      <c r="AD20" s="1" t="s">
        <v>133</v>
      </c>
      <c r="AE20" s="1" t="s">
        <v>133</v>
      </c>
      <c r="AF20" s="1" t="s">
        <v>133</v>
      </c>
      <c r="AG20" s="1" t="s">
        <v>134</v>
      </c>
      <c r="AH20" s="7" t="s">
        <v>135</v>
      </c>
      <c r="AI20" s="7" t="s">
        <v>135</v>
      </c>
      <c r="AJ20" s="7" t="s">
        <v>135</v>
      </c>
      <c r="AK20" s="7" t="s">
        <v>135</v>
      </c>
      <c r="AL20" s="1" t="s">
        <v>136</v>
      </c>
      <c r="AM20" s="1">
        <v>5.0</v>
      </c>
      <c r="AN20" s="1">
        <v>2.0</v>
      </c>
      <c r="AO20" s="1" t="s">
        <v>217</v>
      </c>
      <c r="AP20" s="1" t="s">
        <v>229</v>
      </c>
      <c r="AQ20" s="1" t="s">
        <v>230</v>
      </c>
      <c r="AR20" s="8">
        <f>HLOOKUP(D20,SP_results_all_proc!$E$15:$FZ$33,19,0)*N20*(1+SUM($BF20:$BI20))</f>
        <v>0.2904007487</v>
      </c>
      <c r="AS20" s="8">
        <f>HLOOKUP(E20,SP_results_all_proc!$E$15:$FZ$33,19,0)*O20*(1+SUM($BG20:$BI20))</f>
        <v>0</v>
      </c>
      <c r="AT20" s="8">
        <f>HLOOKUP(F20,SP_results_all_proc!$E$15:$FZ$33,19,0)*P20*(1+SUM($BH20:$BI20))</f>
        <v>0.01575695618</v>
      </c>
      <c r="AU20" s="8">
        <f>HLOOKUP(G20,SP_results_all_proc!$E$15:$FZ$33,19,0)*Q20*(1+SUM($BH20:$BI20))</f>
        <v>0.01338470594</v>
      </c>
      <c r="AV20" s="8">
        <f>HLOOKUP(H20,SP_results_all_proc!$E$15:$FZ$33,19,0)*R20*(1+SUM($BI20))</f>
        <v>0.0115436758</v>
      </c>
      <c r="AW20" s="8">
        <f>HLOOKUP(I20,SP_results_all_proc!$E$15:$FZ$33,19,0)*S20*(1+SUM($BI20))</f>
        <v>0</v>
      </c>
      <c r="AX20" s="8">
        <f>HLOOKUP(J20,SP_results_all_proc!$E$15:$FZ$33,19,0)*T20</f>
        <v>0.001972574356</v>
      </c>
      <c r="AY20" s="8">
        <f>HLOOKUP(K20,SP_results_all_proc!$E$15:$FZ$33,19,0)*U20</f>
        <v>0</v>
      </c>
      <c r="AZ20" s="8">
        <f>HLOOKUP(L20,SP_results_all_proc!$E$15:$FZ$33,19,0)*V20*(1-Y20)</f>
        <v>0.009264901748</v>
      </c>
      <c r="BA20" s="8">
        <f>HLOOKUP(M20,SP_results_all_proc!$E$15:$FZ$33,19,0)*W20*(1-Y20)</f>
        <v>0.005830103624</v>
      </c>
      <c r="BB20" s="9">
        <f>HLOOKUP(BB$3,SP_results_all_proc!$E$15:$FZ$33,19,0)</f>
        <v>0</v>
      </c>
      <c r="BC20" s="9">
        <f>HLOOKUP(BC$3,SP_results_all_proc!$E$15:$FZ$33,19,0)*BJ20*(1-$BM20)*($X20*$P20*(1+SUM($BH20:$BI20))+SUM($BF20:$BI20)+Y20)</f>
        <v>0.0008897803222</v>
      </c>
      <c r="BD20" s="9">
        <f>HLOOKUP(BD$3,SP_results_all_proc!$E$15:$FZ$33,19,0)*BK20*(1-$BM20)*($X20*$P20*(1+SUM($BH20:$BI20))+SUM($BF20:$BI20)+Y20)</f>
        <v>0.002052768343</v>
      </c>
      <c r="BE20" s="1">
        <f>HLOOKUP(BE$3,SP_results_all_proc!$E$15:$FZ$33,19,0)*BL20*(1-$BM20)*($X20*$P20*(1+SUM($BH20:$BI20))+SUM($BF20:$BI20)+Y20)</f>
        <v>0.01400873843</v>
      </c>
      <c r="BF20" s="1">
        <f>SUMIFS(template!$K$117:$K$180,template!$J$117:$J$180,table!$C20,template!$I$117:$I$180,table!BF$5)</f>
        <v>0.01</v>
      </c>
      <c r="BG20" s="1">
        <f>SUMIFS(template!$K$117:$K$180,template!$J$117:$J$180,table!$C20,template!$I$117:$I$180,table!BG$5)</f>
        <v>0.05</v>
      </c>
      <c r="BH20" s="1">
        <f>SUMIFS(template!$K$117:$K$180,template!$J$117:$J$180,table!$C20,template!$I$117:$I$180,table!BH$5)</f>
        <v>0.06</v>
      </c>
      <c r="BI20" s="1">
        <f>SUMIFS(template!$K$117:$K$180,template!$J$117:$J$180,table!$C20,template!$I$117:$I$180,table!BI$5)</f>
        <v>0.03</v>
      </c>
      <c r="BJ20" s="1">
        <f>SUMIFS(template!$K$117:$K$144,template!$J$117:$J$144,table!$A20,template!$I$117:$I$144,table!BJ$5)</f>
        <v>0.2</v>
      </c>
      <c r="BK20" s="1">
        <f>SUMIFS(template!$K$117:$K$144,template!$J$117:$J$144,table!$A20,template!$I$117:$I$144,table!BK$5)</f>
        <v>0.4</v>
      </c>
      <c r="BL20" s="1">
        <f>SUMIFS(template!$K$117:$K$144,template!$J$117:$J$144,table!$A20,template!$I$117:$I$144,table!BL$5)</f>
        <v>0.4</v>
      </c>
      <c r="BM20" s="1">
        <f>SUMIFS(template!$K$117:$K$144,template!$J$117:$J$144,table!$A20,template!$I$117:$I$144,table!BM$5)</f>
        <v>0</v>
      </c>
      <c r="BN20" s="1">
        <f>IFERROR(VLOOKUP($AP20,yield_refuse!$C:$K,3,0),VLOOKUP($AQ20,yield_refuse!$B:$K,4,0))</f>
        <v>86</v>
      </c>
      <c r="BO20" s="1">
        <f>IFERROR(VLOOKUP($AP20,yield_refuse!$C:$K,4,0),VLOOKUP($AQ20,yield_refuse!$B:$K,5,0))</f>
        <v>34</v>
      </c>
      <c r="BP20" s="10">
        <f>IFERROR(VLOOKUP($AP20,yield_refuse!$C:$Z,10,0),VLOOKUP($AQ20,yield_refuse!$B:$Z,11,0))</f>
        <v>278.313253</v>
      </c>
      <c r="BQ20" s="11">
        <f t="shared" si="3"/>
        <v>0.4903334267</v>
      </c>
      <c r="BR20" s="1" t="str">
        <f>IFERROR(VLOOKUP($AP20,yield_refuse!$C:$K,6,0),VLOOKUP($AQ20,yield_refuse!$B:$K,7,0))</f>
        <v>Animal-source foods</v>
      </c>
      <c r="BS20" s="11" t="s">
        <v>231</v>
      </c>
      <c r="BT20" s="8">
        <f t="shared" ref="BT20:BW20" si="23">AR20*$BQ20</f>
        <v>0.1423931942</v>
      </c>
      <c r="BU20" s="8">
        <f t="shared" si="23"/>
        <v>0</v>
      </c>
      <c r="BV20" s="8">
        <f t="shared" si="23"/>
        <v>0.007726162321</v>
      </c>
      <c r="BW20" s="8">
        <f t="shared" si="23"/>
        <v>0.006562968729</v>
      </c>
      <c r="BX20" s="8">
        <f t="shared" si="5"/>
        <v>0.005660250113</v>
      </c>
      <c r="BY20" s="8">
        <f t="shared" si="6"/>
        <v>0.008368804853</v>
      </c>
      <c r="BZ20" s="8">
        <f t="shared" si="7"/>
        <v>0.008311782688</v>
      </c>
      <c r="CA20" s="8">
        <f t="shared" si="8"/>
        <v>0.1790231629</v>
      </c>
      <c r="CB20" s="1">
        <f>VLOOKUP(Z20,uncertainty!$B$4:$C$17,2,0)</f>
        <v>1.15</v>
      </c>
      <c r="CC20" s="1">
        <f>VLOOKUP(AA20,uncertainty!$B$4:$C$17,2,0)</f>
        <v>1.25</v>
      </c>
      <c r="CD20" s="11">
        <f t="shared" si="9"/>
        <v>0.1531241439</v>
      </c>
      <c r="CE20" s="11">
        <f t="shared" si="10"/>
        <v>0.2095396342</v>
      </c>
      <c r="CF20" s="11">
        <f t="array" ref="CF20">INDEX(SP_results_all_proc!$E$52:$EH$71,MATCH(CF$3,SP_results_all_proc!$A$52:$A$68,0),MATCH($B20,SP_results_all_proc!$E$51:$EH$51,0))*$BQ20</f>
        <v>0.03548403019</v>
      </c>
      <c r="CG20" s="11">
        <f t="array" ref="CG20">INDEX(SP_results_all_proc!$E$52:$EH$71,MATCH(CG$3,SP_results_all_proc!$A$52:$A$68,0),MATCH($B20,SP_results_all_proc!$E$51:$EH$51,0))*$BQ20</f>
        <v>0.03057206213</v>
      </c>
      <c r="CH20" s="11">
        <f t="array" ref="CH20">INDEX(SP_results_all_proc!$E$52:$EH$71,MATCH(CH$3,SP_results_all_proc!$A$52:$A$68,0),MATCH($B20,SP_results_all_proc!$E$51:$EH$51,0))*$BQ20</f>
        <v>0.03783516083</v>
      </c>
      <c r="CI20" s="11">
        <f t="array" ref="CI20">(INDEX(SP_results_all_proc!$E$52:$EH$71,MATCH(CI$3,SP_results_all_proc!$A$52:$A$68,0),MATCH($B20,SP_results_all_proc!$E$51:$EH$51,0))+INDEX(SP_results_all_proc!$E$52:$EH$71,MATCH(CI$2,SP_results_all_proc!$A$52:$A$68,0),MATCH($B20,SP_results_all_proc!$E$51:$EH$51,0))+INDEX(SP_results_all_proc!$E$52:$EH$71,MATCH(CI$1,SP_results_all_proc!$A$52:$A$68,0),MATCH($B20,SP_results_all_proc!$E$51:$EH$51,0)))*$BQ20</f>
        <v>0.02870004727</v>
      </c>
      <c r="CJ20" s="11">
        <f t="array" ref="CJ20">INDEX(SP_results_all_proc!$E$52:$EH$71,MATCH(CJ$3,SP_results_all_proc!$A$52:$A$68,0),MATCH($B20,SP_results_all_proc!$E$51:$EH$51,0))*$BQ20</f>
        <v>0.000144933578</v>
      </c>
      <c r="CK20" s="11">
        <f t="array" ref="CK20">INDEX(SP_results_all_proc!$E$52:$EH$71,MATCH(CK$3,SP_results_all_proc!$A$52:$A$68,0),MATCH($B20,SP_results_all_proc!$E$51:$EH$51,0))*$BQ20</f>
        <v>0.01913918023</v>
      </c>
      <c r="CL20" s="11">
        <f t="array" ref="CL20">INDEX(SP_results_all_proc!$E$52:$EH$71,MATCH(CL$3,SP_results_all_proc!$A$52:$A$68,0),MATCH($B20,SP_results_all_proc!$E$51:$EH$51,0))*$BQ20</f>
        <v>0.0009198969389</v>
      </c>
      <c r="CM20" s="11">
        <f t="array" ref="CM20">(INDEX(SP_results_all_proc!$E$52:$EH$71,MATCH(CM$3,SP_results_all_proc!$A$52:$A$68,0),MATCH($B20,SP_results_all_proc!$E$51:$EH$51,0))+INDEX(SP_results_all_proc!$E$52:$EH$71,MATCH(CM$2,SP_results_all_proc!$A$52:$A$68,0),MATCH($B20,SP_results_all_proc!$E$51:$EH$51,0))+INDEX(SP_results_all_proc!$E$52:$EH$71,MATCH(CM$1,SP_results_all_proc!$A$52:$A$68,0),MATCH($B20,SP_results_all_proc!$E$51:$EH$51,0))+INDEX(SP_results_all_proc!$E$52:$EH$71,MATCH(CM$4,SP_results_all_proc!$A$52:$A$68,0),MATCH($B20,SP_results_all_proc!$E$51:$EH$51,0)))*$BQ20</f>
        <v>0.02622784839</v>
      </c>
      <c r="CN20" s="11">
        <f t="shared" si="11"/>
        <v>0.1790231596</v>
      </c>
      <c r="CO20" s="12" t="s">
        <v>221</v>
      </c>
      <c r="CP20" s="12"/>
      <c r="CQ20" s="8"/>
    </row>
    <row r="21" ht="15.75" customHeight="1">
      <c r="A21" s="1" t="s">
        <v>118</v>
      </c>
      <c r="B21" s="15" t="s">
        <v>232</v>
      </c>
      <c r="C21" s="1" t="s">
        <v>120</v>
      </c>
      <c r="D21" s="7" t="s">
        <v>233</v>
      </c>
      <c r="E21" s="1" t="s">
        <v>122</v>
      </c>
      <c r="F21" s="1" t="s">
        <v>171</v>
      </c>
      <c r="G21" s="1" t="s">
        <v>186</v>
      </c>
      <c r="H21" s="1" t="s">
        <v>125</v>
      </c>
      <c r="I21" s="1" t="s">
        <v>126</v>
      </c>
      <c r="J21" s="1" t="s">
        <v>127</v>
      </c>
      <c r="K21" s="1" t="s">
        <v>128</v>
      </c>
      <c r="L21" s="6" t="s">
        <v>129</v>
      </c>
      <c r="M21" s="6" t="s">
        <v>130</v>
      </c>
      <c r="N21" s="1">
        <v>1.0</v>
      </c>
      <c r="O21" s="1">
        <v>1.0</v>
      </c>
      <c r="P21" s="1">
        <v>1.0</v>
      </c>
      <c r="Q21" s="1">
        <v>1.0</v>
      </c>
      <c r="R21" s="1">
        <v>5.0</v>
      </c>
      <c r="S21" s="1">
        <v>0.0</v>
      </c>
      <c r="T21" s="1">
        <v>5.0</v>
      </c>
      <c r="U21" s="1">
        <v>0.0</v>
      </c>
      <c r="V21" s="1">
        <v>1.5</v>
      </c>
      <c r="W21" s="1">
        <v>1.5</v>
      </c>
      <c r="X21" s="1">
        <v>0.05</v>
      </c>
      <c r="Y21" s="1">
        <f>SUMIFS(yield_refuse!$F:$F,yield_refuse!$A:$A,table!$A21,yield_refuse!$B:$B,IF(ISERROR(AO21),AQ21,table!$AP21))/100</f>
        <v>0</v>
      </c>
      <c r="Z21" s="1" t="str">
        <f t="shared" si="2"/>
        <v>(2,3,2,3,2,na)_x007f_</v>
      </c>
      <c r="AA21" s="1" t="s">
        <v>131</v>
      </c>
      <c r="AB21" s="1" t="s">
        <v>132</v>
      </c>
      <c r="AC21" s="1" t="s">
        <v>133</v>
      </c>
      <c r="AD21" s="1" t="s">
        <v>133</v>
      </c>
      <c r="AE21" s="1" t="s">
        <v>133</v>
      </c>
      <c r="AF21" s="1" t="s">
        <v>133</v>
      </c>
      <c r="AG21" s="1" t="s">
        <v>134</v>
      </c>
      <c r="AH21" s="7" t="s">
        <v>135</v>
      </c>
      <c r="AI21" s="7" t="s">
        <v>135</v>
      </c>
      <c r="AJ21" s="7" t="s">
        <v>135</v>
      </c>
      <c r="AK21" s="7" t="s">
        <v>135</v>
      </c>
      <c r="AL21" s="1" t="s">
        <v>136</v>
      </c>
      <c r="AM21" s="1">
        <v>3.0</v>
      </c>
      <c r="AN21" s="1">
        <v>2.0</v>
      </c>
      <c r="AO21" s="1" t="s">
        <v>217</v>
      </c>
      <c r="AP21" s="1" t="s">
        <v>234</v>
      </c>
      <c r="AQ21" s="1" t="s">
        <v>235</v>
      </c>
      <c r="AR21" s="8">
        <f>HLOOKUP(D21,SP_results_all_proc!$E$15:$FZ$33,19,0)*N21*(1+SUM($BF21:$BI21))</f>
        <v>1.372947092</v>
      </c>
      <c r="AS21" s="8">
        <f>HLOOKUP(E21,SP_results_all_proc!$E$15:$FZ$33,19,0)*O21*(1+SUM($BG21:$BI21))</f>
        <v>0</v>
      </c>
      <c r="AT21" s="8">
        <f>HLOOKUP(F21,SP_results_all_proc!$E$15:$FZ$33,19,0)*P21*(1+SUM($BH21:$BI21))</f>
        <v>0.01575695618</v>
      </c>
      <c r="AU21" s="8">
        <f>HLOOKUP(G21,SP_results_all_proc!$E$15:$FZ$33,19,0)*Q21*(1+SUM($BH21:$BI21))</f>
        <v>0.01338470594</v>
      </c>
      <c r="AV21" s="8">
        <f>HLOOKUP(H21,SP_results_all_proc!$E$15:$FZ$33,19,0)*R21*(1+SUM($BI21))</f>
        <v>0.0115436758</v>
      </c>
      <c r="AW21" s="8">
        <f>HLOOKUP(I21,SP_results_all_proc!$E$15:$FZ$33,19,0)*S21*(1+SUM($BI21))</f>
        <v>0</v>
      </c>
      <c r="AX21" s="8">
        <f>HLOOKUP(J21,SP_results_all_proc!$E$15:$FZ$33,19,0)*T21</f>
        <v>0.001972574356</v>
      </c>
      <c r="AY21" s="8">
        <f>HLOOKUP(K21,SP_results_all_proc!$E$15:$FZ$33,19,0)*U21</f>
        <v>0</v>
      </c>
      <c r="AZ21" s="8">
        <f>HLOOKUP(L21,SP_results_all_proc!$E$15:$FZ$33,19,0)*V21*(1-Y21)</f>
        <v>0.009264901748</v>
      </c>
      <c r="BA21" s="8">
        <f>HLOOKUP(M21,SP_results_all_proc!$E$15:$FZ$33,19,0)*W21*(1-Y21)</f>
        <v>0.005830103624</v>
      </c>
      <c r="BB21" s="9">
        <f>HLOOKUP(BB$3,SP_results_all_proc!$E$15:$FZ$33,19,0)</f>
        <v>0</v>
      </c>
      <c r="BC21" s="9">
        <f>HLOOKUP(BC$3,SP_results_all_proc!$E$15:$FZ$33,19,0)*BJ21*(1-$BM21)*($X21*$P21*(1+SUM($BH21:$BI21))+SUM($BF21:$BI21)+Y21)</f>
        <v>0.0008897803222</v>
      </c>
      <c r="BD21" s="9">
        <f>HLOOKUP(BD$3,SP_results_all_proc!$E$15:$FZ$33,19,0)*BK21*(1-$BM21)*($X21*$P21*(1+SUM($BH21:$BI21))+SUM($BF21:$BI21)+Y21)</f>
        <v>0.002052768343</v>
      </c>
      <c r="BE21" s="1">
        <f>HLOOKUP(BE$3,SP_results_all_proc!$E$15:$FZ$33,19,0)*BL21*(1-$BM21)*($X21*$P21*(1+SUM($BH21:$BI21))+SUM($BF21:$BI21)+Y21)</f>
        <v>0.01400873843</v>
      </c>
      <c r="BF21" s="1">
        <f>SUMIFS(template!$K$117:$K$180,template!$J$117:$J$180,table!$C21,template!$I$117:$I$180,table!BF$5)</f>
        <v>0.01</v>
      </c>
      <c r="BG21" s="1">
        <f>SUMIFS(template!$K$117:$K$180,template!$J$117:$J$180,table!$C21,template!$I$117:$I$180,table!BG$5)</f>
        <v>0.05</v>
      </c>
      <c r="BH21" s="1">
        <f>SUMIFS(template!$K$117:$K$180,template!$J$117:$J$180,table!$C21,template!$I$117:$I$180,table!BH$5)</f>
        <v>0.06</v>
      </c>
      <c r="BI21" s="1">
        <f>SUMIFS(template!$K$117:$K$180,template!$J$117:$J$180,table!$C21,template!$I$117:$I$180,table!BI$5)</f>
        <v>0.03</v>
      </c>
      <c r="BJ21" s="1">
        <f>SUMIFS(template!$K$117:$K$144,template!$J$117:$J$144,table!$A21,template!$I$117:$I$144,table!BJ$5)</f>
        <v>0.2</v>
      </c>
      <c r="BK21" s="1">
        <f>SUMIFS(template!$K$117:$K$144,template!$J$117:$J$144,table!$A21,template!$I$117:$I$144,table!BK$5)</f>
        <v>0.4</v>
      </c>
      <c r="BL21" s="1">
        <f>SUMIFS(template!$K$117:$K$144,template!$J$117:$J$144,table!$A21,template!$I$117:$I$144,table!BL$5)</f>
        <v>0.4</v>
      </c>
      <c r="BM21" s="1">
        <f>SUMIFS(template!$K$117:$K$144,template!$J$117:$J$144,table!$A21,template!$I$117:$I$144,table!BM$5)</f>
        <v>0</v>
      </c>
      <c r="BN21" s="1">
        <f>IFERROR(VLOOKUP($AP21,yield_refuse!$C:$K,3,0),VLOOKUP($AQ21,yield_refuse!$B:$K,4,0))</f>
        <v>89</v>
      </c>
      <c r="BO21" s="1">
        <f>IFERROR(VLOOKUP($AP21,yield_refuse!$C:$K,4,0),VLOOKUP($AQ21,yield_refuse!$B:$K,5,0))</f>
        <v>38</v>
      </c>
      <c r="BP21" s="10">
        <f>IFERROR(VLOOKUP($AP21,yield_refuse!$C:$Z,10,0),VLOOKUP($AQ21,yield_refuse!$B:$Z,11,0))</f>
        <v>385</v>
      </c>
      <c r="BQ21" s="11">
        <f t="shared" si="3"/>
        <v>0.697716564</v>
      </c>
      <c r="BR21" s="1" t="str">
        <f>IFERROR(VLOOKUP($AP21,yield_refuse!$C:$K,6,0),VLOOKUP($AQ21,yield_refuse!$B:$K,7,0))</f>
        <v>Animal-source foods</v>
      </c>
      <c r="BS21" s="11" t="s">
        <v>236</v>
      </c>
      <c r="BT21" s="8">
        <f t="shared" ref="BT21:BW21" si="24">AR21*$BQ21</f>
        <v>0.9579279276</v>
      </c>
      <c r="BU21" s="8">
        <f t="shared" si="24"/>
        <v>0</v>
      </c>
      <c r="BV21" s="8">
        <f t="shared" si="24"/>
        <v>0.01099388933</v>
      </c>
      <c r="BW21" s="8">
        <f t="shared" si="24"/>
        <v>0.009338731038</v>
      </c>
      <c r="BX21" s="8">
        <f t="shared" si="5"/>
        <v>0.008054213816</v>
      </c>
      <c r="BY21" s="8">
        <f t="shared" si="6"/>
        <v>0.01190833308</v>
      </c>
      <c r="BZ21" s="8">
        <f t="shared" si="7"/>
        <v>0.01182719379</v>
      </c>
      <c r="CA21" s="8">
        <f t="shared" si="8"/>
        <v>1.010050289</v>
      </c>
      <c r="CB21" s="1">
        <f>VLOOKUP(Z21,uncertainty!$B$4:$C$17,2,0)</f>
        <v>1.11</v>
      </c>
      <c r="CC21" s="1">
        <f>VLOOKUP(AA21,uncertainty!$B$4:$C$17,2,0)</f>
        <v>1.25</v>
      </c>
      <c r="CD21" s="11">
        <f t="shared" si="9"/>
        <v>0.9046960218</v>
      </c>
      <c r="CE21" s="11">
        <f t="shared" si="10"/>
        <v>1.128452951</v>
      </c>
      <c r="CF21" s="11">
        <f t="array" ref="CF21">INDEX(SP_results_all_proc!$E$52:$EH$71,MATCH(CF$3,SP_results_all_proc!$A$52:$A$68,0),MATCH($B21,SP_results_all_proc!$E$51:$EH$51,0))*$BQ21</f>
        <v>0.1014836696</v>
      </c>
      <c r="CG21" s="11">
        <f t="array" ref="CG21">INDEX(SP_results_all_proc!$E$52:$EH$71,MATCH(CG$3,SP_results_all_proc!$A$52:$A$68,0),MATCH($B21,SP_results_all_proc!$E$51:$EH$51,0))*$BQ21</f>
        <v>0.01955971429</v>
      </c>
      <c r="CH21" s="11">
        <f t="array" ref="CH21">INDEX(SP_results_all_proc!$E$52:$EH$71,MATCH(CH$3,SP_results_all_proc!$A$52:$A$68,0),MATCH($B21,SP_results_all_proc!$E$51:$EH$51,0))*$BQ21</f>
        <v>0.03791290779</v>
      </c>
      <c r="CI21" s="11">
        <f t="array" ref="CI21">(INDEX(SP_results_all_proc!$E$52:$EH$71,MATCH(CI$3,SP_results_all_proc!$A$52:$A$68,0),MATCH($B21,SP_results_all_proc!$E$51:$EH$51,0))+INDEX(SP_results_all_proc!$E$52:$EH$71,MATCH(CI$2,SP_results_all_proc!$A$52:$A$68,0),MATCH($B21,SP_results_all_proc!$E$51:$EH$51,0))+INDEX(SP_results_all_proc!$E$52:$EH$71,MATCH(CI$1,SP_results_all_proc!$A$52:$A$68,0),MATCH($B21,SP_results_all_proc!$E$51:$EH$51,0)))*$BQ21</f>
        <v>0.2002585719</v>
      </c>
      <c r="CJ21" s="11">
        <f t="array" ref="CJ21">INDEX(SP_results_all_proc!$E$52:$EH$71,MATCH(CJ$3,SP_results_all_proc!$A$52:$A$68,0),MATCH($B21,SP_results_all_proc!$E$51:$EH$51,0))*$BQ21</f>
        <v>0.006487240302</v>
      </c>
      <c r="CK21" s="11">
        <f t="array" ref="CK21">INDEX(SP_results_all_proc!$E$52:$EH$71,MATCH(CK$3,SP_results_all_proc!$A$52:$A$68,0),MATCH($B21,SP_results_all_proc!$E$51:$EH$51,0))*$BQ21</f>
        <v>0.03378418747</v>
      </c>
      <c r="CL21" s="11">
        <f t="array" ref="CL21">INDEX(SP_results_all_proc!$E$52:$EH$71,MATCH(CL$3,SP_results_all_proc!$A$52:$A$68,0),MATCH($B21,SP_results_all_proc!$E$51:$EH$51,0))*$BQ21</f>
        <v>0.5891532272</v>
      </c>
      <c r="CM21" s="11">
        <f t="array" ref="CM21">(INDEX(SP_results_all_proc!$E$52:$EH$71,MATCH(CM$3,SP_results_all_proc!$A$52:$A$68,0),MATCH($B21,SP_results_all_proc!$E$51:$EH$51,0))+INDEX(SP_results_all_proc!$E$52:$EH$71,MATCH(CM$2,SP_results_all_proc!$A$52:$A$68,0),MATCH($B21,SP_results_all_proc!$E$51:$EH$51,0))+INDEX(SP_results_all_proc!$E$52:$EH$71,MATCH(CM$1,SP_results_all_proc!$A$52:$A$68,0),MATCH($B21,SP_results_all_proc!$E$51:$EH$51,0))+INDEX(SP_results_all_proc!$E$52:$EH$71,MATCH(CM$4,SP_results_all_proc!$A$52:$A$68,0),MATCH($B21,SP_results_all_proc!$E$51:$EH$51,0)))*$BQ21</f>
        <v>0.02141074088</v>
      </c>
      <c r="CN21" s="11">
        <f t="shared" si="11"/>
        <v>1.010050259</v>
      </c>
      <c r="CO21" s="12" t="s">
        <v>221</v>
      </c>
      <c r="CP21" s="12"/>
      <c r="CQ21" s="8"/>
    </row>
    <row r="22" ht="15.75" customHeight="1">
      <c r="A22" s="1" t="s">
        <v>118</v>
      </c>
      <c r="B22" s="15" t="s">
        <v>237</v>
      </c>
      <c r="C22" s="1" t="s">
        <v>238</v>
      </c>
      <c r="D22" s="7" t="s">
        <v>239</v>
      </c>
      <c r="E22" s="1" t="s">
        <v>240</v>
      </c>
      <c r="F22" s="1" t="s">
        <v>241</v>
      </c>
      <c r="G22" s="1" t="s">
        <v>242</v>
      </c>
      <c r="H22" s="1" t="s">
        <v>125</v>
      </c>
      <c r="I22" s="1" t="s">
        <v>126</v>
      </c>
      <c r="J22" s="1" t="s">
        <v>127</v>
      </c>
      <c r="K22" s="1" t="s">
        <v>128</v>
      </c>
      <c r="L22" s="6" t="s">
        <v>129</v>
      </c>
      <c r="M22" s="6" t="s">
        <v>130</v>
      </c>
      <c r="N22" s="1">
        <v>1.024</v>
      </c>
      <c r="O22" s="1">
        <v>1.0</v>
      </c>
      <c r="P22" s="1">
        <v>1.0</v>
      </c>
      <c r="Q22" s="1">
        <v>1.0</v>
      </c>
      <c r="R22" s="1">
        <v>0.0</v>
      </c>
      <c r="S22" s="1">
        <v>0.0</v>
      </c>
      <c r="T22" s="1">
        <v>0.0</v>
      </c>
      <c r="U22" s="1">
        <v>0.0</v>
      </c>
      <c r="V22" s="1">
        <v>0.0</v>
      </c>
      <c r="W22" s="1">
        <v>0.0</v>
      </c>
      <c r="X22" s="1">
        <v>0.05</v>
      </c>
      <c r="Y22" s="1">
        <f>SUMIFS(yield_refuse!$F:$F,yield_refuse!$A:$A,table!$A22,yield_refuse!$B:$B,IF(ISERROR(AO22),AQ22,table!$AP22))/100</f>
        <v>0</v>
      </c>
      <c r="Z22" s="1" t="str">
        <f t="shared" si="2"/>
        <v>(2,3,2,4,2,na)_x007f_</v>
      </c>
      <c r="AA22" s="1" t="s">
        <v>131</v>
      </c>
      <c r="AB22" s="1" t="s">
        <v>132</v>
      </c>
      <c r="AC22" s="1" t="s">
        <v>133</v>
      </c>
      <c r="AD22" s="1" t="s">
        <v>133</v>
      </c>
      <c r="AE22" s="1" t="s">
        <v>133</v>
      </c>
      <c r="AF22" s="1" t="s">
        <v>133</v>
      </c>
      <c r="AG22" s="1" t="s">
        <v>134</v>
      </c>
      <c r="AH22" s="1" t="s">
        <v>134</v>
      </c>
      <c r="AI22" s="1" t="s">
        <v>134</v>
      </c>
      <c r="AJ22" s="7" t="s">
        <v>135</v>
      </c>
      <c r="AK22" s="7" t="s">
        <v>135</v>
      </c>
      <c r="AL22" s="1" t="s">
        <v>243</v>
      </c>
      <c r="AM22" s="1">
        <v>4.0</v>
      </c>
      <c r="AN22" s="1">
        <v>2.0</v>
      </c>
      <c r="AO22" s="1" t="s">
        <v>244</v>
      </c>
      <c r="AP22" s="1" t="s">
        <v>245</v>
      </c>
      <c r="AQ22" s="1" t="s">
        <v>246</v>
      </c>
      <c r="AR22" s="8">
        <f>HLOOKUP(D22,SP_results_all_proc!$E$15:$FZ$33,19,0)*N22*(1+SUM($BF22:$BI22))</f>
        <v>1.927325775</v>
      </c>
      <c r="AS22" s="8">
        <f>HLOOKUP(E22,SP_results_all_proc!$E$15:$FZ$33,19,0)*O22*(1+SUM($BG22:$BI22))</f>
        <v>0.03436747805</v>
      </c>
      <c r="AT22" s="8">
        <f>HLOOKUP(F22,SP_results_all_proc!$E$15:$FZ$33,19,0)*P22*(1+SUM($BH22:$BI22))</f>
        <v>0.01810282097</v>
      </c>
      <c r="AU22" s="8">
        <f>HLOOKUP(G22,SP_results_all_proc!$E$15:$FZ$33,19,0)*Q22*(1+SUM($BH22:$BI22))</f>
        <v>0.01528747311</v>
      </c>
      <c r="AV22" s="8">
        <f>HLOOKUP(H22,SP_results_all_proc!$E$15:$FZ$33,19,0)*R22*(1+SUM($BI22))</f>
        <v>0</v>
      </c>
      <c r="AW22" s="8">
        <f>HLOOKUP(I22,SP_results_all_proc!$E$15:$FZ$33,19,0)*S22*(1+SUM($BI22))</f>
        <v>0</v>
      </c>
      <c r="AX22" s="8">
        <f>HLOOKUP(J22,SP_results_all_proc!$E$15:$FZ$33,19,0)*T22</f>
        <v>0</v>
      </c>
      <c r="AY22" s="8">
        <f>HLOOKUP(K22,SP_results_all_proc!$E$15:$FZ$33,19,0)*U22</f>
        <v>0</v>
      </c>
      <c r="AZ22" s="8">
        <f>HLOOKUP(L22,SP_results_all_proc!$E$15:$FZ$33,19,0)*V22*(1-Y22)</f>
        <v>0</v>
      </c>
      <c r="BA22" s="8">
        <f>HLOOKUP(M22,SP_results_all_proc!$E$15:$FZ$33,19,0)*W22*(1-Y22)</f>
        <v>0</v>
      </c>
      <c r="BB22" s="9">
        <f>HLOOKUP(BB$3,SP_results_all_proc!$E$15:$FZ$33,19,0)</f>
        <v>0</v>
      </c>
      <c r="BC22" s="9">
        <f>HLOOKUP(BC$3,SP_results_all_proc!$E$15:$FZ$33,19,0)*BJ22*(1-$BM22)*($X22*$P22*(1+SUM($BH22:$BI22))+SUM($BF22:$BI22)+Y22)</f>
        <v>0.001092102009</v>
      </c>
      <c r="BD22" s="9">
        <f>HLOOKUP(BD$3,SP_results_all_proc!$E$15:$FZ$33,19,0)*BK22*(1-$BM22)*($X22*$P22*(1+SUM($BH22:$BI22))+SUM($BF22:$BI22)+Y22)</f>
        <v>0.002519534739</v>
      </c>
      <c r="BE22" s="1">
        <f>HLOOKUP(BE$3,SP_results_all_proc!$E$15:$FZ$33,19,0)*BL22*(1-$BM22)*($X22*$P22*(1+SUM($BH22:$BI22))+SUM($BF22:$BI22)+Y22)</f>
        <v>0.01719409949</v>
      </c>
      <c r="BF22" s="1">
        <f>SUMIFS(template!$K$117:$K$180,template!$J$117:$J$180,table!$C22,template!$I$117:$I$180,table!BF$5)</f>
        <v>0.11</v>
      </c>
      <c r="BG22" s="1">
        <f>SUMIFS(template!$K$117:$K$180,template!$J$117:$J$180,table!$C22,template!$I$117:$I$180,table!BG$5)</f>
        <v>0.07</v>
      </c>
      <c r="BH22" s="1">
        <f>SUMIFS(template!$K$117:$K$180,template!$J$117:$J$180,table!$C22,template!$I$117:$I$180,table!BH$5)</f>
        <v>0.01</v>
      </c>
      <c r="BI22" s="1">
        <f>SUMIFS(template!$K$117:$K$180,template!$J$117:$J$180,table!$C22,template!$I$117:$I$180,table!BI$5)</f>
        <v>0.01</v>
      </c>
      <c r="BJ22" s="1">
        <f>SUMIFS(template!$K$117:$K$144,template!$J$117:$J$144,table!$A22,template!$I$117:$I$144,table!BJ$5)</f>
        <v>0.2</v>
      </c>
      <c r="BK22" s="1">
        <f>SUMIFS(template!$K$117:$K$144,template!$J$117:$J$144,table!$A22,template!$I$117:$I$144,table!BK$5)</f>
        <v>0.4</v>
      </c>
      <c r="BL22" s="1">
        <f>SUMIFS(template!$K$117:$K$144,template!$J$117:$J$144,table!$A22,template!$I$117:$I$144,table!BL$5)</f>
        <v>0.4</v>
      </c>
      <c r="BM22" s="1">
        <f>SUMIFS(template!$K$117:$K$144,template!$J$117:$J$144,table!$A22,template!$I$117:$I$144,table!BM$5)</f>
        <v>0</v>
      </c>
      <c r="BN22" s="1">
        <f>IFERROR(VLOOKUP($AP22,yield_refuse!$C:$K,3,0),VLOOKUP($AQ22,yield_refuse!$B:$K,4,0))</f>
        <v>100</v>
      </c>
      <c r="BO22" s="1">
        <f>IFERROR(VLOOKUP($AP22,yield_refuse!$C:$K,4,0),VLOOKUP($AQ22,yield_refuse!$B:$K,5,0))</f>
        <v>0</v>
      </c>
      <c r="BP22" s="10">
        <f>IFERROR(VLOOKUP($AP22,yield_refuse!$C:$Z,10,0),VLOOKUP($AQ22,yield_refuse!$B:$Z,11,0))</f>
        <v>502.173913</v>
      </c>
      <c r="BQ22" s="11">
        <f t="shared" si="3"/>
        <v>0.502173913</v>
      </c>
      <c r="BR22" s="1" t="str">
        <f>IFERROR(VLOOKUP($AP22,yield_refuse!$C:$K,6,0),VLOOKUP($AQ22,yield_refuse!$B:$K,7,0))</f>
        <v>Pulses, nuts, and seeds</v>
      </c>
      <c r="BS22" s="11" t="s">
        <v>245</v>
      </c>
      <c r="BT22" s="8">
        <f t="shared" ref="BT22:BW22" si="25">AR22*$BQ22</f>
        <v>0.9678527264</v>
      </c>
      <c r="BU22" s="8">
        <f t="shared" si="25"/>
        <v>0.01725845094</v>
      </c>
      <c r="BV22" s="8">
        <f t="shared" si="25"/>
        <v>0.009090764443</v>
      </c>
      <c r="BW22" s="8">
        <f t="shared" si="25"/>
        <v>0.007676970195</v>
      </c>
      <c r="BX22" s="8">
        <f t="shared" si="5"/>
        <v>0</v>
      </c>
      <c r="BY22" s="8">
        <f t="shared" si="6"/>
        <v>0</v>
      </c>
      <c r="BZ22" s="8">
        <f t="shared" si="7"/>
        <v>0.01044809798</v>
      </c>
      <c r="CA22" s="8">
        <f t="shared" si="8"/>
        <v>1.01232701</v>
      </c>
      <c r="CB22" s="1">
        <f>VLOOKUP(Z22,uncertainty!$B$4:$C$17,2,0)</f>
        <v>1.12</v>
      </c>
      <c r="CC22" s="1">
        <f>VLOOKUP(AA22,uncertainty!$B$4:$C$17,2,0)</f>
        <v>1.25</v>
      </c>
      <c r="CD22" s="11">
        <f t="shared" si="9"/>
        <v>0.8997336468</v>
      </c>
      <c r="CE22" s="11">
        <f t="shared" si="10"/>
        <v>1.139587908</v>
      </c>
      <c r="CF22" s="11">
        <f t="array" ref="CF22">INDEX(SP_results_all_proc!$E$52:$EH$71,MATCH(CF$3,SP_results_all_proc!$A$52:$A$68,0),MATCH($B22,SP_results_all_proc!$E$51:$EH$51,0))*$BQ22</f>
        <v>0.1289536007</v>
      </c>
      <c r="CG22" s="11">
        <f t="array" ref="CG22">INDEX(SP_results_all_proc!$E$52:$EH$71,MATCH(CG$3,SP_results_all_proc!$A$52:$A$68,0),MATCH($B22,SP_results_all_proc!$E$51:$EH$51,0))*$BQ22</f>
        <v>0.2217840943</v>
      </c>
      <c r="CH22" s="11">
        <f t="array" ref="CH22">INDEX(SP_results_all_proc!$E$52:$EH$71,MATCH(CH$3,SP_results_all_proc!$A$52:$A$68,0),MATCH($B22,SP_results_all_proc!$E$51:$EH$51,0))*$BQ22</f>
        <v>0.2071713657</v>
      </c>
      <c r="CI22" s="11">
        <f t="array" ref="CI22">(INDEX(SP_results_all_proc!$E$52:$EH$71,MATCH(CI$3,SP_results_all_proc!$A$52:$A$68,0),MATCH($B22,SP_results_all_proc!$E$51:$EH$51,0))+INDEX(SP_results_all_proc!$E$52:$EH$71,MATCH(CI$2,SP_results_all_proc!$A$52:$A$68,0),MATCH($B22,SP_results_all_proc!$E$51:$EH$51,0))+INDEX(SP_results_all_proc!$E$52:$EH$71,MATCH(CI$1,SP_results_all_proc!$A$52:$A$68,0),MATCH($B22,SP_results_all_proc!$E$51:$EH$51,0)))*$BQ22</f>
        <v>0.3109670582</v>
      </c>
      <c r="CJ22" s="11">
        <f t="array" ref="CJ22">INDEX(SP_results_all_proc!$E$52:$EH$71,MATCH(CJ$3,SP_results_all_proc!$A$52:$A$68,0),MATCH($B22,SP_results_all_proc!$E$51:$EH$51,0))*$BQ22</f>
        <v>0.03796578756</v>
      </c>
      <c r="CK22" s="11">
        <f t="array" ref="CK22">INDEX(SP_results_all_proc!$E$52:$EH$71,MATCH(CK$3,SP_results_all_proc!$A$52:$A$68,0),MATCH($B22,SP_results_all_proc!$E$51:$EH$51,0))*$BQ22</f>
        <v>0.06286088504</v>
      </c>
      <c r="CL22" s="11">
        <f t="array" ref="CL22">INDEX(SP_results_all_proc!$E$52:$EH$71,MATCH(CL$3,SP_results_all_proc!$A$52:$A$68,0),MATCH($B22,SP_results_all_proc!$E$51:$EH$51,0))*$BQ22</f>
        <v>-0.02508598082</v>
      </c>
      <c r="CM22" s="11">
        <f t="array" ref="CM22">(INDEX(SP_results_all_proc!$E$52:$EH$71,MATCH(CM$3,SP_results_all_proc!$A$52:$A$68,0),MATCH($B22,SP_results_all_proc!$E$51:$EH$51,0))+INDEX(SP_results_all_proc!$E$52:$EH$71,MATCH(CM$2,SP_results_all_proc!$A$52:$A$68,0),MATCH($B22,SP_results_all_proc!$E$51:$EH$51,0))+INDEX(SP_results_all_proc!$E$52:$EH$71,MATCH(CM$1,SP_results_all_proc!$A$52:$A$68,0),MATCH($B22,SP_results_all_proc!$E$51:$EH$51,0))+INDEX(SP_results_all_proc!$E$52:$EH$71,MATCH(CM$4,SP_results_all_proc!$A$52:$A$68,0),MATCH($B22,SP_results_all_proc!$E$51:$EH$51,0)))*$BQ22</f>
        <v>0.06771019903</v>
      </c>
      <c r="CN22" s="11">
        <f t="shared" si="11"/>
        <v>1.01232701</v>
      </c>
      <c r="CO22" s="12" t="s">
        <v>247</v>
      </c>
      <c r="CP22" s="12"/>
      <c r="CQ22" s="8"/>
    </row>
    <row r="23" ht="15.75" customHeight="1">
      <c r="A23" s="1" t="s">
        <v>118</v>
      </c>
      <c r="B23" s="16" t="s">
        <v>248</v>
      </c>
      <c r="C23" s="1" t="s">
        <v>238</v>
      </c>
      <c r="D23" s="1" t="s">
        <v>249</v>
      </c>
      <c r="E23" s="1" t="s">
        <v>250</v>
      </c>
      <c r="F23" s="1" t="s">
        <v>251</v>
      </c>
      <c r="G23" s="1" t="s">
        <v>124</v>
      </c>
      <c r="H23" s="1" t="s">
        <v>125</v>
      </c>
      <c r="I23" s="1" t="s">
        <v>126</v>
      </c>
      <c r="J23" s="1" t="s">
        <v>127</v>
      </c>
      <c r="K23" s="1" t="s">
        <v>128</v>
      </c>
      <c r="L23" s="6" t="s">
        <v>129</v>
      </c>
      <c r="M23" s="6" t="s">
        <v>130</v>
      </c>
      <c r="N23" s="1">
        <v>1.024</v>
      </c>
      <c r="O23" s="1">
        <v>1.0</v>
      </c>
      <c r="P23" s="1">
        <v>1.0</v>
      </c>
      <c r="Q23" s="1">
        <v>1.0</v>
      </c>
      <c r="R23" s="1">
        <v>0.0</v>
      </c>
      <c r="S23" s="1">
        <v>0.0</v>
      </c>
      <c r="T23" s="1">
        <v>0.0</v>
      </c>
      <c r="U23" s="1">
        <v>0.0</v>
      </c>
      <c r="V23" s="1">
        <v>0.0</v>
      </c>
      <c r="W23" s="1">
        <v>0.0</v>
      </c>
      <c r="X23" s="1">
        <v>0.05</v>
      </c>
      <c r="Y23" s="1">
        <f>SUMIFS(yield_refuse!$F:$F,yield_refuse!$A:$A,table!$A23,yield_refuse!$B:$B,IF(ISERROR(AO23),AQ23,table!$AP23))/100</f>
        <v>0</v>
      </c>
      <c r="Z23" s="1" t="str">
        <f t="shared" si="2"/>
        <v>(2,3,2,4,2,na)_x007f_</v>
      </c>
      <c r="AA23" s="1" t="s">
        <v>131</v>
      </c>
      <c r="AB23" s="1" t="s">
        <v>132</v>
      </c>
      <c r="AC23" s="1" t="s">
        <v>133</v>
      </c>
      <c r="AD23" s="1" t="s">
        <v>133</v>
      </c>
      <c r="AE23" s="1" t="s">
        <v>133</v>
      </c>
      <c r="AF23" s="1" t="s">
        <v>133</v>
      </c>
      <c r="AG23" s="1" t="s">
        <v>134</v>
      </c>
      <c r="AH23" s="1" t="s">
        <v>134</v>
      </c>
      <c r="AI23" s="1" t="s">
        <v>134</v>
      </c>
      <c r="AJ23" s="7" t="s">
        <v>135</v>
      </c>
      <c r="AK23" s="7" t="s">
        <v>135</v>
      </c>
      <c r="AL23" s="1" t="s">
        <v>136</v>
      </c>
      <c r="AM23" s="1">
        <v>4.0</v>
      </c>
      <c r="AN23" s="1">
        <v>2.0</v>
      </c>
      <c r="AO23" s="1" t="s">
        <v>244</v>
      </c>
      <c r="AP23" s="1" t="s">
        <v>252</v>
      </c>
      <c r="AQ23" s="1" t="s">
        <v>253</v>
      </c>
      <c r="AR23" s="8">
        <f>HLOOKUP(D23,SP_results_all_proc!$E$15:$FZ$33,19,0)*N23*(1+SUM($BF23:$BI23))</f>
        <v>0.2626794994</v>
      </c>
      <c r="AS23" s="8">
        <f>HLOOKUP(E23,SP_results_all_proc!$E$15:$FZ$33,19,0)*O23*(1+SUM($BG23:$BI23))</f>
        <v>0.03436747805</v>
      </c>
      <c r="AT23" s="8">
        <f>HLOOKUP(F23,SP_results_all_proc!$E$15:$FZ$33,19,0)*P23*(1+SUM($BH23:$BI23))</f>
        <v>0.014758996</v>
      </c>
      <c r="AU23" s="8">
        <f>HLOOKUP(G23,SP_results_all_proc!$E$15:$FZ$33,19,0)*Q23*(1+SUM($BH23:$BI23))</f>
        <v>0.01239443316</v>
      </c>
      <c r="AV23" s="8">
        <f>HLOOKUP(H23,SP_results_all_proc!$E$15:$FZ$33,19,0)*R23*(1+SUM($BI23))</f>
        <v>0</v>
      </c>
      <c r="AW23" s="8">
        <f>HLOOKUP(I23,SP_results_all_proc!$E$15:$FZ$33,19,0)*S23*(1+SUM($BI23))</f>
        <v>0</v>
      </c>
      <c r="AX23" s="8">
        <f>HLOOKUP(J23,SP_results_all_proc!$E$15:$FZ$33,19,0)*T23</f>
        <v>0</v>
      </c>
      <c r="AY23" s="8">
        <f>HLOOKUP(K23,SP_results_all_proc!$E$15:$FZ$33,19,0)*U23</f>
        <v>0</v>
      </c>
      <c r="AZ23" s="8">
        <f>HLOOKUP(L23,SP_results_all_proc!$E$15:$FZ$33,19,0)*V23*(1-Y23)</f>
        <v>0</v>
      </c>
      <c r="BA23" s="8">
        <f>HLOOKUP(M23,SP_results_all_proc!$E$15:$FZ$33,19,0)*W23*(1-Y23)</f>
        <v>0</v>
      </c>
      <c r="BB23" s="9">
        <f>HLOOKUP(BB$3,SP_results_all_proc!$E$15:$FZ$33,19,0)</f>
        <v>0</v>
      </c>
      <c r="BC23" s="9">
        <f>HLOOKUP(BC$3,SP_results_all_proc!$E$15:$FZ$33,19,0)*BJ23*(1-$BM23)*($X23*$P23*(1+SUM($BH23:$BI23))+SUM($BF23:$BI23)+Y23)</f>
        <v>0.001092102009</v>
      </c>
      <c r="BD23" s="9">
        <f>HLOOKUP(BD$3,SP_results_all_proc!$E$15:$FZ$33,19,0)*BK23*(1-$BM23)*($X23*$P23*(1+SUM($BH23:$BI23))+SUM($BF23:$BI23)+Y23)</f>
        <v>0.002519534739</v>
      </c>
      <c r="BE23" s="1">
        <f>HLOOKUP(BE$3,SP_results_all_proc!$E$15:$FZ$33,19,0)*BL23*(1-$BM23)*($X23*$P23*(1+SUM($BH23:$BI23))+SUM($BF23:$BI23)+Y23)</f>
        <v>0.01719409949</v>
      </c>
      <c r="BF23" s="1">
        <f>SUMIFS(template!$K$117:$K$180,template!$J$117:$J$180,table!$C23,template!$I$117:$I$180,table!BF$5)</f>
        <v>0.11</v>
      </c>
      <c r="BG23" s="1">
        <f>SUMIFS(template!$K$117:$K$180,template!$J$117:$J$180,table!$C23,template!$I$117:$I$180,table!BG$5)</f>
        <v>0.07</v>
      </c>
      <c r="BH23" s="1">
        <f>SUMIFS(template!$K$117:$K$180,template!$J$117:$J$180,table!$C23,template!$I$117:$I$180,table!BH$5)</f>
        <v>0.01</v>
      </c>
      <c r="BI23" s="1">
        <f>SUMIFS(template!$K$117:$K$180,template!$J$117:$J$180,table!$C23,template!$I$117:$I$180,table!BI$5)</f>
        <v>0.01</v>
      </c>
      <c r="BJ23" s="1">
        <f>SUMIFS(template!$K$117:$K$144,template!$J$117:$J$144,table!$A23,template!$I$117:$I$144,table!BJ$5)</f>
        <v>0.2</v>
      </c>
      <c r="BK23" s="1">
        <f>SUMIFS(template!$K$117:$K$144,template!$J$117:$J$144,table!$A23,template!$I$117:$I$144,table!BK$5)</f>
        <v>0.4</v>
      </c>
      <c r="BL23" s="1">
        <f>SUMIFS(template!$K$117:$K$144,template!$J$117:$J$144,table!$A23,template!$I$117:$I$144,table!BL$5)</f>
        <v>0.4</v>
      </c>
      <c r="BM23" s="1">
        <f>SUMIFS(template!$K$117:$K$144,template!$J$117:$J$144,table!$A23,template!$I$117:$I$144,table!BM$5)</f>
        <v>0</v>
      </c>
      <c r="BN23" s="1">
        <f>IFERROR(VLOOKUP($AP23,yield_refuse!$C:$K,3,0),VLOOKUP($AQ23,yield_refuse!$B:$K,4,0))</f>
        <v>100</v>
      </c>
      <c r="BO23" s="1">
        <f>IFERROR(VLOOKUP($AP23,yield_refuse!$C:$K,4,0),VLOOKUP($AQ23,yield_refuse!$B:$K,5,0))</f>
        <v>0</v>
      </c>
      <c r="BP23" s="10">
        <f>IFERROR(VLOOKUP($AP23,yield_refuse!$C:$Z,10,0),VLOOKUP($AQ23,yield_refuse!$B:$Z,11,0))</f>
        <v>491.4893617</v>
      </c>
      <c r="BQ23" s="11">
        <f t="shared" si="3"/>
        <v>0.4914893617</v>
      </c>
      <c r="BR23" s="1" t="str">
        <f>IFERROR(VLOOKUP($AP23,yield_refuse!$C:$K,6,0),VLOOKUP($AQ23,yield_refuse!$B:$K,7,0))</f>
        <v>Pulses, nuts, and seeds</v>
      </c>
      <c r="BS23" s="11" t="s">
        <v>252</v>
      </c>
      <c r="BT23" s="8">
        <f t="shared" ref="BT23:BW23" si="26">AR23*$BQ23</f>
        <v>0.1291041795</v>
      </c>
      <c r="BU23" s="8">
        <f t="shared" si="26"/>
        <v>0.01689124985</v>
      </c>
      <c r="BV23" s="8">
        <f t="shared" si="26"/>
        <v>0.007253889525</v>
      </c>
      <c r="BW23" s="8">
        <f t="shared" si="26"/>
        <v>0.00609173204</v>
      </c>
      <c r="BX23" s="8">
        <f t="shared" si="5"/>
        <v>0</v>
      </c>
      <c r="BY23" s="8">
        <f t="shared" si="6"/>
        <v>0</v>
      </c>
      <c r="BZ23" s="8">
        <f t="shared" si="7"/>
        <v>0.01022579802</v>
      </c>
      <c r="CA23" s="8">
        <f t="shared" si="8"/>
        <v>0.169566849</v>
      </c>
      <c r="CB23" s="1">
        <f>VLOOKUP(Z23,uncertainty!$B$4:$C$17,2,0)</f>
        <v>1.12</v>
      </c>
      <c r="CC23" s="1">
        <f>VLOOKUP(AA23,uncertainty!$B$4:$C$17,2,0)</f>
        <v>1.25</v>
      </c>
      <c r="CD23" s="11">
        <f t="shared" si="9"/>
        <v>0.1476417244</v>
      </c>
      <c r="CE23" s="11">
        <f t="shared" si="10"/>
        <v>0.1951750179</v>
      </c>
      <c r="CF23" s="11">
        <f t="array" ref="CF23">INDEX(SP_results_all_proc!$E$52:$EH$71,MATCH(CF$3,SP_results_all_proc!$A$52:$A$68,0),MATCH($B23,SP_results_all_proc!$E$51:$EH$51,0))*$BQ23</f>
        <v>0.03670664018</v>
      </c>
      <c r="CG23" s="11">
        <f t="array" ref="CG23">INDEX(SP_results_all_proc!$E$52:$EH$71,MATCH(CG$3,SP_results_all_proc!$A$52:$A$68,0),MATCH($B23,SP_results_all_proc!$E$51:$EH$51,0))*$BQ23</f>
        <v>0.01162824855</v>
      </c>
      <c r="CH23" s="11">
        <f t="array" ref="CH23">INDEX(SP_results_all_proc!$E$52:$EH$71,MATCH(CH$3,SP_results_all_proc!$A$52:$A$68,0),MATCH($B23,SP_results_all_proc!$E$51:$EH$51,0))*$BQ23</f>
        <v>0.01857655161</v>
      </c>
      <c r="CI23" s="11">
        <f t="array" ref="CI23">(INDEX(SP_results_all_proc!$E$52:$EH$71,MATCH(CI$3,SP_results_all_proc!$A$52:$A$68,0),MATCH($B23,SP_results_all_proc!$E$51:$EH$51,0))+INDEX(SP_results_all_proc!$E$52:$EH$71,MATCH(CI$2,SP_results_all_proc!$A$52:$A$68,0),MATCH($B23,SP_results_all_proc!$E$51:$EH$51,0))+INDEX(SP_results_all_proc!$E$52:$EH$71,MATCH(CI$1,SP_results_all_proc!$A$52:$A$68,0),MATCH($B23,SP_results_all_proc!$E$51:$EH$51,0)))*$BQ23</f>
        <v>0.0330499903</v>
      </c>
      <c r="CJ23" s="11">
        <f t="array" ref="CJ23">INDEX(SP_results_all_proc!$E$52:$EH$71,MATCH(CJ$3,SP_results_all_proc!$A$52:$A$68,0),MATCH($B23,SP_results_all_proc!$E$51:$EH$51,0))*$BQ23</f>
        <v>0.05300289594</v>
      </c>
      <c r="CK23" s="11">
        <f t="array" ref="CK23">INDEX(SP_results_all_proc!$E$52:$EH$71,MATCH(CK$3,SP_results_all_proc!$A$52:$A$68,0),MATCH($B23,SP_results_all_proc!$E$51:$EH$51,0))*$BQ23</f>
        <v>0.008977921162</v>
      </c>
      <c r="CL23" s="11">
        <f t="array" ref="CL23">INDEX(SP_results_all_proc!$E$52:$EH$71,MATCH(CL$3,SP_results_all_proc!$A$52:$A$68,0),MATCH($B23,SP_results_all_proc!$E$51:$EH$51,0))*$BQ23</f>
        <v>0.001111138113</v>
      </c>
      <c r="CM23" s="11">
        <f t="array" ref="CM23">(INDEX(SP_results_all_proc!$E$52:$EH$71,MATCH(CM$3,SP_results_all_proc!$A$52:$A$68,0),MATCH($B23,SP_results_all_proc!$E$51:$EH$51,0))+INDEX(SP_results_all_proc!$E$52:$EH$71,MATCH(CM$2,SP_results_all_proc!$A$52:$A$68,0),MATCH($B23,SP_results_all_proc!$E$51:$EH$51,0))+INDEX(SP_results_all_proc!$E$52:$EH$71,MATCH(CM$1,SP_results_all_proc!$A$52:$A$68,0),MATCH($B23,SP_results_all_proc!$E$51:$EH$51,0))+INDEX(SP_results_all_proc!$E$52:$EH$71,MATCH(CM$4,SP_results_all_proc!$A$52:$A$68,0),MATCH($B23,SP_results_all_proc!$E$51:$EH$51,0)))*$BQ23</f>
        <v>0.006513457826</v>
      </c>
      <c r="CN23" s="11">
        <f t="shared" si="11"/>
        <v>0.1695668437</v>
      </c>
      <c r="CO23" s="12" t="s">
        <v>247</v>
      </c>
      <c r="CP23" s="12"/>
      <c r="CQ23" s="8"/>
    </row>
    <row r="24" ht="15.75" customHeight="1">
      <c r="A24" s="1" t="s">
        <v>118</v>
      </c>
      <c r="B24" s="15" t="s">
        <v>254</v>
      </c>
      <c r="C24" s="1" t="s">
        <v>238</v>
      </c>
      <c r="D24" s="1" t="s">
        <v>249</v>
      </c>
      <c r="E24" s="1" t="s">
        <v>250</v>
      </c>
      <c r="F24" s="1" t="s">
        <v>241</v>
      </c>
      <c r="G24" s="1" t="s">
        <v>124</v>
      </c>
      <c r="H24" s="1" t="s">
        <v>125</v>
      </c>
      <c r="I24" s="1" t="s">
        <v>126</v>
      </c>
      <c r="J24" s="1" t="s">
        <v>127</v>
      </c>
      <c r="K24" s="1" t="s">
        <v>128</v>
      </c>
      <c r="L24" s="6" t="s">
        <v>129</v>
      </c>
      <c r="M24" s="6" t="s">
        <v>130</v>
      </c>
      <c r="N24" s="1">
        <v>1.024</v>
      </c>
      <c r="O24" s="1">
        <v>1.0</v>
      </c>
      <c r="P24" s="1">
        <v>1.0</v>
      </c>
      <c r="Q24" s="1">
        <v>1.0</v>
      </c>
      <c r="R24" s="1">
        <v>0.0</v>
      </c>
      <c r="S24" s="1">
        <v>0.0</v>
      </c>
      <c r="T24" s="1">
        <v>0.0</v>
      </c>
      <c r="U24" s="1">
        <v>0.0</v>
      </c>
      <c r="V24" s="1">
        <v>0.0</v>
      </c>
      <c r="W24" s="1">
        <v>0.0</v>
      </c>
      <c r="X24" s="1">
        <v>0.05</v>
      </c>
      <c r="Y24" s="1">
        <f>SUMIFS(yield_refuse!$F:$F,yield_refuse!$A:$A,table!$A24,yield_refuse!$B:$B,IF(ISERROR(AO24),AQ24,table!$AP24))/100</f>
        <v>0</v>
      </c>
      <c r="Z24" s="1" t="str">
        <f t="shared" si="2"/>
        <v>(2,3,2,4,2,na)_x007f_</v>
      </c>
      <c r="AA24" s="1" t="s">
        <v>131</v>
      </c>
      <c r="AB24" s="1" t="s">
        <v>132</v>
      </c>
      <c r="AC24" s="1" t="s">
        <v>133</v>
      </c>
      <c r="AD24" s="1" t="s">
        <v>133</v>
      </c>
      <c r="AE24" s="1" t="s">
        <v>133</v>
      </c>
      <c r="AF24" s="1" t="s">
        <v>133</v>
      </c>
      <c r="AG24" s="1" t="s">
        <v>134</v>
      </c>
      <c r="AH24" s="1" t="s">
        <v>134</v>
      </c>
      <c r="AI24" s="1" t="s">
        <v>134</v>
      </c>
      <c r="AJ24" s="7" t="s">
        <v>135</v>
      </c>
      <c r="AK24" s="7" t="s">
        <v>135</v>
      </c>
      <c r="AL24" s="1" t="s">
        <v>136</v>
      </c>
      <c r="AM24" s="1">
        <v>4.0</v>
      </c>
      <c r="AN24" s="1">
        <v>2.0</v>
      </c>
      <c r="AO24" s="1" t="s">
        <v>244</v>
      </c>
      <c r="AP24" s="1" t="s">
        <v>255</v>
      </c>
      <c r="AQ24" s="1" t="s">
        <v>256</v>
      </c>
      <c r="AR24" s="8">
        <f>HLOOKUP(D24,SP_results_all_proc!$E$15:$FZ$33,19,0)*N24*(1+SUM($BF24:$BI24))</f>
        <v>0.2626794994</v>
      </c>
      <c r="AS24" s="8">
        <f>HLOOKUP(E24,SP_results_all_proc!$E$15:$FZ$33,19,0)*O24*(1+SUM($BG24:$BI24))</f>
        <v>0.03436747805</v>
      </c>
      <c r="AT24" s="8">
        <f>HLOOKUP(F24,SP_results_all_proc!$E$15:$FZ$33,19,0)*P24*(1+SUM($BH24:$BI24))</f>
        <v>0.01810282097</v>
      </c>
      <c r="AU24" s="8">
        <f>HLOOKUP(G24,SP_results_all_proc!$E$15:$FZ$33,19,0)*Q24*(1+SUM($BH24:$BI24))</f>
        <v>0.01239443316</v>
      </c>
      <c r="AV24" s="8">
        <f>HLOOKUP(H24,SP_results_all_proc!$E$15:$FZ$33,19,0)*R24*(1+SUM($BI24))</f>
        <v>0</v>
      </c>
      <c r="AW24" s="8">
        <f>HLOOKUP(I24,SP_results_all_proc!$E$15:$FZ$33,19,0)*S24*(1+SUM($BI24))</f>
        <v>0</v>
      </c>
      <c r="AX24" s="8">
        <f>HLOOKUP(J24,SP_results_all_proc!$E$15:$FZ$33,19,0)*T24</f>
        <v>0</v>
      </c>
      <c r="AY24" s="8">
        <f>HLOOKUP(K24,SP_results_all_proc!$E$15:$FZ$33,19,0)*U24</f>
        <v>0</v>
      </c>
      <c r="AZ24" s="8">
        <f>HLOOKUP(L24,SP_results_all_proc!$E$15:$FZ$33,19,0)*V24*(1-Y24)</f>
        <v>0</v>
      </c>
      <c r="BA24" s="8">
        <f>HLOOKUP(M24,SP_results_all_proc!$E$15:$FZ$33,19,0)*W24*(1-Y24)</f>
        <v>0</v>
      </c>
      <c r="BB24" s="9">
        <f>HLOOKUP(BB$3,SP_results_all_proc!$E$15:$FZ$33,19,0)</f>
        <v>0</v>
      </c>
      <c r="BC24" s="9">
        <f>HLOOKUP(BC$3,SP_results_all_proc!$E$15:$FZ$33,19,0)*BJ24*(1-$BM24)*($X24*$P24*(1+SUM($BH24:$BI24))+SUM($BF24:$BI24)+Y24)</f>
        <v>0.001092102009</v>
      </c>
      <c r="BD24" s="9">
        <f>HLOOKUP(BD$3,SP_results_all_proc!$E$15:$FZ$33,19,0)*BK24*(1-$BM24)*($X24*$P24*(1+SUM($BH24:$BI24))+SUM($BF24:$BI24)+Y24)</f>
        <v>0.002519534739</v>
      </c>
      <c r="BE24" s="1">
        <f>HLOOKUP(BE$3,SP_results_all_proc!$E$15:$FZ$33,19,0)*BL24*(1-$BM24)*($X24*$P24*(1+SUM($BH24:$BI24))+SUM($BF24:$BI24)+Y24)</f>
        <v>0.01719409949</v>
      </c>
      <c r="BF24" s="1">
        <f>SUMIFS(template!$K$117:$K$180,template!$J$117:$J$180,table!$C24,template!$I$117:$I$180,table!BF$5)</f>
        <v>0.11</v>
      </c>
      <c r="BG24" s="1">
        <f>SUMIFS(template!$K$117:$K$180,template!$J$117:$J$180,table!$C24,template!$I$117:$I$180,table!BG$5)</f>
        <v>0.07</v>
      </c>
      <c r="BH24" s="1">
        <f>SUMIFS(template!$K$117:$K$180,template!$J$117:$J$180,table!$C24,template!$I$117:$I$180,table!BH$5)</f>
        <v>0.01</v>
      </c>
      <c r="BI24" s="1">
        <f>SUMIFS(template!$K$117:$K$180,template!$J$117:$J$180,table!$C24,template!$I$117:$I$180,table!BI$5)</f>
        <v>0.01</v>
      </c>
      <c r="BJ24" s="1">
        <f>SUMIFS(template!$K$117:$K$144,template!$J$117:$J$144,table!$A24,template!$I$117:$I$144,table!BJ$5)</f>
        <v>0.2</v>
      </c>
      <c r="BK24" s="1">
        <f>SUMIFS(template!$K$117:$K$144,template!$J$117:$J$144,table!$A24,template!$I$117:$I$144,table!BK$5)</f>
        <v>0.4</v>
      </c>
      <c r="BL24" s="1">
        <f>SUMIFS(template!$K$117:$K$144,template!$J$117:$J$144,table!$A24,template!$I$117:$I$144,table!BL$5)</f>
        <v>0.4</v>
      </c>
      <c r="BM24" s="1">
        <f>SUMIFS(template!$K$117:$K$144,template!$J$117:$J$144,table!$A24,template!$I$117:$I$144,table!BM$5)</f>
        <v>0</v>
      </c>
      <c r="BN24" s="1">
        <f>IFERROR(VLOOKUP($AP24,yield_refuse!$C:$K,3,0),VLOOKUP($AQ24,yield_refuse!$B:$K,4,0))</f>
        <v>100</v>
      </c>
      <c r="BO24" s="1">
        <f>IFERROR(VLOOKUP($AP24,yield_refuse!$C:$K,4,0),VLOOKUP($AQ24,yield_refuse!$B:$K,5,0))</f>
        <v>0</v>
      </c>
      <c r="BP24" s="10">
        <f>IFERROR(VLOOKUP($AP24,yield_refuse!$C:$Z,10,0),VLOOKUP($AQ24,yield_refuse!$B:$Z,11,0))</f>
        <v>427.7777778</v>
      </c>
      <c r="BQ24" s="11">
        <f t="shared" si="3"/>
        <v>0.4277777778</v>
      </c>
      <c r="BR24" s="1" t="str">
        <f>IFERROR(VLOOKUP($AP24,yield_refuse!$C:$K,6,0),VLOOKUP($AQ24,yield_refuse!$B:$K,7,0))</f>
        <v>Pulses, nuts, and seeds</v>
      </c>
      <c r="BS24" s="11" t="s">
        <v>255</v>
      </c>
      <c r="BT24" s="8">
        <f t="shared" ref="BT24:BW24" si="27">AR24*$BQ24</f>
        <v>0.1123684525</v>
      </c>
      <c r="BU24" s="8">
        <f t="shared" si="27"/>
        <v>0.01470164339</v>
      </c>
      <c r="BV24" s="8">
        <f t="shared" si="27"/>
        <v>0.007743984526</v>
      </c>
      <c r="BW24" s="8">
        <f t="shared" si="27"/>
        <v>0.005302063072</v>
      </c>
      <c r="BX24" s="8">
        <f t="shared" si="5"/>
        <v>0</v>
      </c>
      <c r="BY24" s="8">
        <f t="shared" si="6"/>
        <v>0</v>
      </c>
      <c r="BZ24" s="8">
        <f t="shared" si="7"/>
        <v>0.008900231612</v>
      </c>
      <c r="CA24" s="8">
        <f t="shared" si="8"/>
        <v>0.1490163751</v>
      </c>
      <c r="CB24" s="1">
        <f>VLOOKUP(Z24,uncertainty!$B$4:$C$17,2,0)</f>
        <v>1.12</v>
      </c>
      <c r="CC24" s="1">
        <f>VLOOKUP(AA24,uncertainty!$B$4:$C$17,2,0)</f>
        <v>1.25</v>
      </c>
      <c r="CD24" s="11">
        <f t="shared" si="9"/>
        <v>0.1296473136</v>
      </c>
      <c r="CE24" s="11">
        <f t="shared" si="10"/>
        <v>0.1716625701</v>
      </c>
      <c r="CF24" s="11">
        <f t="array" ref="CF24">INDEX(SP_results_all_proc!$E$52:$EH$71,MATCH(CF$3,SP_results_all_proc!$A$52:$A$68,0),MATCH($B24,SP_results_all_proc!$E$51:$EH$51,0))*$BQ24</f>
        <v>0.03263235103</v>
      </c>
      <c r="CG24" s="11">
        <f t="array" ref="CG24">INDEX(SP_results_all_proc!$E$52:$EH$71,MATCH(CG$3,SP_results_all_proc!$A$52:$A$68,0),MATCH($B24,SP_results_all_proc!$E$51:$EH$51,0))*$BQ24</f>
        <v>0.01024999702</v>
      </c>
      <c r="CH24" s="11">
        <f t="array" ref="CH24">INDEX(SP_results_all_proc!$E$52:$EH$71,MATCH(CH$3,SP_results_all_proc!$A$52:$A$68,0),MATCH($B24,SP_results_all_proc!$E$51:$EH$51,0))*$BQ24</f>
        <v>0.0163510655</v>
      </c>
      <c r="CI24" s="11">
        <f t="array" ref="CI24">(INDEX(SP_results_all_proc!$E$52:$EH$71,MATCH(CI$3,SP_results_all_proc!$A$52:$A$68,0),MATCH($B24,SP_results_all_proc!$E$51:$EH$51,0))+INDEX(SP_results_all_proc!$E$52:$EH$71,MATCH(CI$2,SP_results_all_proc!$A$52:$A$68,0),MATCH($B24,SP_results_all_proc!$E$51:$EH$51,0))+INDEX(SP_results_all_proc!$E$52:$EH$71,MATCH(CI$1,SP_results_all_proc!$A$52:$A$68,0),MATCH($B24,SP_results_all_proc!$E$51:$EH$51,0)))*$BQ24</f>
        <v>0.02898370133</v>
      </c>
      <c r="CJ24" s="11">
        <f t="array" ref="CJ24">INDEX(SP_results_all_proc!$E$52:$EH$71,MATCH(CJ$3,SP_results_all_proc!$A$52:$A$68,0),MATCH($B24,SP_results_all_proc!$E$51:$EH$51,0))*$BQ24</f>
        <v>0.04616001989</v>
      </c>
      <c r="CK24" s="11">
        <f t="array" ref="CK24">INDEX(SP_results_all_proc!$E$52:$EH$71,MATCH(CK$3,SP_results_all_proc!$A$52:$A$68,0),MATCH($B24,SP_results_all_proc!$E$51:$EH$51,0))*$BQ24</f>
        <v>0.008479776861</v>
      </c>
      <c r="CL24" s="11">
        <f t="array" ref="CL24">INDEX(SP_results_all_proc!$E$52:$EH$71,MATCH(CL$3,SP_results_all_proc!$A$52:$A$68,0),MATCH($B24,SP_results_all_proc!$E$51:$EH$51,0))*$BQ24</f>
        <v>0.0009056946617</v>
      </c>
      <c r="CM24" s="11">
        <f t="array" ref="CM24">(INDEX(SP_results_all_proc!$E$52:$EH$71,MATCH(CM$3,SP_results_all_proc!$A$52:$A$68,0),MATCH($B24,SP_results_all_proc!$E$51:$EH$51,0))+INDEX(SP_results_all_proc!$E$52:$EH$71,MATCH(CM$2,SP_results_all_proc!$A$52:$A$68,0),MATCH($B24,SP_results_all_proc!$E$51:$EH$51,0))+INDEX(SP_results_all_proc!$E$52:$EH$71,MATCH(CM$1,SP_results_all_proc!$A$52:$A$68,0),MATCH($B24,SP_results_all_proc!$E$51:$EH$51,0))+INDEX(SP_results_all_proc!$E$52:$EH$71,MATCH(CM$4,SP_results_all_proc!$A$52:$A$68,0),MATCH($B24,SP_results_all_proc!$E$51:$EH$51,0)))*$BQ24</f>
        <v>0.005253764631</v>
      </c>
      <c r="CN24" s="11">
        <f t="shared" si="11"/>
        <v>0.1490163709</v>
      </c>
      <c r="CO24" s="12" t="s">
        <v>247</v>
      </c>
      <c r="CP24" s="12"/>
      <c r="CQ24" s="8"/>
    </row>
    <row r="25" ht="15.75" customHeight="1">
      <c r="A25" s="1" t="s">
        <v>118</v>
      </c>
      <c r="B25" s="15" t="s">
        <v>257</v>
      </c>
      <c r="C25" s="1" t="s">
        <v>238</v>
      </c>
      <c r="D25" s="1" t="s">
        <v>258</v>
      </c>
      <c r="E25" s="1" t="s">
        <v>259</v>
      </c>
      <c r="F25" s="1" t="s">
        <v>241</v>
      </c>
      <c r="G25" s="1" t="s">
        <v>260</v>
      </c>
      <c r="H25" s="1" t="s">
        <v>125</v>
      </c>
      <c r="I25" s="1" t="s">
        <v>126</v>
      </c>
      <c r="J25" s="1" t="s">
        <v>127</v>
      </c>
      <c r="K25" s="1" t="s">
        <v>128</v>
      </c>
      <c r="L25" s="6" t="s">
        <v>129</v>
      </c>
      <c r="M25" s="6" t="s">
        <v>130</v>
      </c>
      <c r="N25" s="1">
        <v>1.0</v>
      </c>
      <c r="O25" s="1">
        <v>1.0</v>
      </c>
      <c r="P25" s="1">
        <v>1.0</v>
      </c>
      <c r="Q25" s="1">
        <v>1.0</v>
      </c>
      <c r="R25" s="1">
        <v>0.0</v>
      </c>
      <c r="S25" s="1">
        <v>0.0</v>
      </c>
      <c r="T25" s="1">
        <v>0.0</v>
      </c>
      <c r="U25" s="1">
        <v>0.0</v>
      </c>
      <c r="V25" s="1">
        <v>0.0</v>
      </c>
      <c r="W25" s="1">
        <v>0.0</v>
      </c>
      <c r="X25" s="1">
        <v>0.05</v>
      </c>
      <c r="Y25" s="1">
        <f>SUMIFS(yield_refuse!$F:$F,yield_refuse!$A:$A,table!$A25,yield_refuse!$B:$B,IF(ISERROR(AO25),AQ25,table!$AP25))/100</f>
        <v>0</v>
      </c>
      <c r="Z25" s="1" t="str">
        <f t="shared" si="2"/>
        <v>(2,3,2,4,2,na)_x007f_</v>
      </c>
      <c r="AA25" s="1" t="s">
        <v>131</v>
      </c>
      <c r="AB25" s="1" t="s">
        <v>132</v>
      </c>
      <c r="AC25" s="1" t="s">
        <v>133</v>
      </c>
      <c r="AD25" s="1" t="s">
        <v>133</v>
      </c>
      <c r="AE25" s="1" t="s">
        <v>133</v>
      </c>
      <c r="AF25" s="1" t="s">
        <v>133</v>
      </c>
      <c r="AG25" s="1" t="s">
        <v>134</v>
      </c>
      <c r="AH25" s="1" t="s">
        <v>134</v>
      </c>
      <c r="AI25" s="1" t="s">
        <v>134</v>
      </c>
      <c r="AJ25" s="7" t="s">
        <v>135</v>
      </c>
      <c r="AK25" s="7" t="s">
        <v>135</v>
      </c>
      <c r="AL25" s="1" t="s">
        <v>261</v>
      </c>
      <c r="AM25" s="1">
        <v>4.0</v>
      </c>
      <c r="AN25" s="1">
        <v>2.0</v>
      </c>
      <c r="AO25" s="1" t="s">
        <v>244</v>
      </c>
      <c r="AP25" s="1" t="s">
        <v>262</v>
      </c>
      <c r="AQ25" s="1" t="s">
        <v>263</v>
      </c>
      <c r="AR25" s="8">
        <f>HLOOKUP(D25,SP_results_all_proc!$E$15:$FZ$33,19,0)*N25*(1+SUM($BF25:$BI25))</f>
        <v>0.2199333745</v>
      </c>
      <c r="AS25" s="8">
        <f>HLOOKUP(E25,SP_results_all_proc!$E$15:$FZ$33,19,0)*O25*(1+SUM($BG25:$BI25))</f>
        <v>0.03436747805</v>
      </c>
      <c r="AT25" s="8">
        <f>HLOOKUP(F25,SP_results_all_proc!$E$15:$FZ$33,19,0)*P25*(1+SUM($BH25:$BI25))</f>
        <v>0.01810282097</v>
      </c>
      <c r="AU25" s="8">
        <f>HLOOKUP(G25,SP_results_all_proc!$E$15:$FZ$33,19,0)*Q25*(1+SUM($BH25:$BI25))</f>
        <v>0.02938201334</v>
      </c>
      <c r="AV25" s="8">
        <f>HLOOKUP(H25,SP_results_all_proc!$E$15:$FZ$33,19,0)*R25*(1+SUM($BI25))</f>
        <v>0</v>
      </c>
      <c r="AW25" s="8">
        <f>HLOOKUP(I25,SP_results_all_proc!$E$15:$FZ$33,19,0)*S25*(1+SUM($BI25))</f>
        <v>0</v>
      </c>
      <c r="AX25" s="8">
        <f>HLOOKUP(J25,SP_results_all_proc!$E$15:$FZ$33,19,0)*T25</f>
        <v>0</v>
      </c>
      <c r="AY25" s="8">
        <f>HLOOKUP(K25,SP_results_all_proc!$E$15:$FZ$33,19,0)*U25</f>
        <v>0</v>
      </c>
      <c r="AZ25" s="8">
        <f>HLOOKUP(L25,SP_results_all_proc!$E$15:$FZ$33,19,0)*V25*(1-Y25)</f>
        <v>0</v>
      </c>
      <c r="BA25" s="8">
        <f>HLOOKUP(M25,SP_results_all_proc!$E$15:$FZ$33,19,0)*W25*(1-Y25)</f>
        <v>0</v>
      </c>
      <c r="BB25" s="9">
        <f>HLOOKUP(BB$3,SP_results_all_proc!$E$15:$FZ$33,19,0)</f>
        <v>0</v>
      </c>
      <c r="BC25" s="9">
        <f>HLOOKUP(BC$3,SP_results_all_proc!$E$15:$FZ$33,19,0)*BJ25*(1-$BM25)*($X25*$P25*(1+SUM($BH25:$BI25))+SUM($BF25:$BI25)+Y25)</f>
        <v>0.001092102009</v>
      </c>
      <c r="BD25" s="9">
        <f>HLOOKUP(BD$3,SP_results_all_proc!$E$15:$FZ$33,19,0)*BK25*(1-$BM25)*($X25*$P25*(1+SUM($BH25:$BI25))+SUM($BF25:$BI25)+Y25)</f>
        <v>0.002519534739</v>
      </c>
      <c r="BE25" s="1">
        <f>HLOOKUP(BE$3,SP_results_all_proc!$E$15:$FZ$33,19,0)*BL25*(1-$BM25)*($X25*$P25*(1+SUM($BH25:$BI25))+SUM($BF25:$BI25)+Y25)</f>
        <v>0.01719409949</v>
      </c>
      <c r="BF25" s="1">
        <f>SUMIFS(template!$K$117:$K$180,template!$J$117:$J$180,table!$C25,template!$I$117:$I$180,table!BF$5)</f>
        <v>0.11</v>
      </c>
      <c r="BG25" s="1">
        <f>SUMIFS(template!$K$117:$K$180,template!$J$117:$J$180,table!$C25,template!$I$117:$I$180,table!BG$5)</f>
        <v>0.07</v>
      </c>
      <c r="BH25" s="1">
        <f>SUMIFS(template!$K$117:$K$180,template!$J$117:$J$180,table!$C25,template!$I$117:$I$180,table!BH$5)</f>
        <v>0.01</v>
      </c>
      <c r="BI25" s="1">
        <f>SUMIFS(template!$K$117:$K$180,template!$J$117:$J$180,table!$C25,template!$I$117:$I$180,table!BI$5)</f>
        <v>0.01</v>
      </c>
      <c r="BJ25" s="1">
        <f>SUMIFS(template!$K$117:$K$144,template!$J$117:$J$144,table!$A25,template!$I$117:$I$144,table!BJ$5)</f>
        <v>0.2</v>
      </c>
      <c r="BK25" s="1">
        <f>SUMIFS(template!$K$117:$K$144,template!$J$117:$J$144,table!$A25,template!$I$117:$I$144,table!BK$5)</f>
        <v>0.4</v>
      </c>
      <c r="BL25" s="1">
        <f>SUMIFS(template!$K$117:$K$144,template!$J$117:$J$144,table!$A25,template!$I$117:$I$144,table!BL$5)</f>
        <v>0.4</v>
      </c>
      <c r="BM25" s="1">
        <f>SUMIFS(template!$K$117:$K$144,template!$J$117:$J$144,table!$A25,template!$I$117:$I$144,table!BM$5)</f>
        <v>0</v>
      </c>
      <c r="BN25" s="1">
        <f>IFERROR(VLOOKUP($AP25,yield_refuse!$C:$K,3,0),VLOOKUP($AQ25,yield_refuse!$B:$K,4,0))</f>
        <v>100</v>
      </c>
      <c r="BO25" s="1">
        <f>IFERROR(VLOOKUP($AP25,yield_refuse!$C:$K,4,0),VLOOKUP($AQ25,yield_refuse!$B:$K,5,0))</f>
        <v>0</v>
      </c>
      <c r="BP25" s="10">
        <f>IFERROR(VLOOKUP($AP25,yield_refuse!$C:$Z,10,0),VLOOKUP($AQ25,yield_refuse!$B:$Z,11,0))</f>
        <v>355.3846154</v>
      </c>
      <c r="BQ25" s="11">
        <f t="shared" si="3"/>
        <v>0.3553846154</v>
      </c>
      <c r="BR25" s="1" t="str">
        <f>IFERROR(VLOOKUP($AP25,yield_refuse!$C:$K,6,0),VLOOKUP($AQ25,yield_refuse!$B:$K,7,0))</f>
        <v>Pulses, nuts, and seeds</v>
      </c>
      <c r="BS25" s="11" t="s">
        <v>262</v>
      </c>
      <c r="BT25" s="8">
        <f t="shared" ref="BT25:BW25" si="28">AR25*$BQ25</f>
        <v>0.07816093771</v>
      </c>
      <c r="BU25" s="8">
        <f t="shared" si="28"/>
        <v>0.01221367297</v>
      </c>
      <c r="BV25" s="8">
        <f t="shared" si="28"/>
        <v>0.006433464067</v>
      </c>
      <c r="BW25" s="8">
        <f t="shared" si="28"/>
        <v>0.01044191551</v>
      </c>
      <c r="BX25" s="8">
        <f t="shared" si="5"/>
        <v>0</v>
      </c>
      <c r="BY25" s="8">
        <f t="shared" si="6"/>
        <v>0</v>
      </c>
      <c r="BZ25" s="8">
        <f t="shared" si="7"/>
        <v>0.00739403857</v>
      </c>
      <c r="CA25" s="8">
        <f t="shared" si="8"/>
        <v>0.1146440288</v>
      </c>
      <c r="CB25" s="1">
        <f>VLOOKUP(Z25,uncertainty!$B$4:$C$17,2,0)</f>
        <v>1.12</v>
      </c>
      <c r="CC25" s="1">
        <f>VLOOKUP(AA25,uncertainty!$B$4:$C$17,2,0)</f>
        <v>1.25</v>
      </c>
      <c r="CD25" s="11">
        <f t="shared" si="9"/>
        <v>0.09897302442</v>
      </c>
      <c r="CE25" s="11">
        <f t="shared" si="10"/>
        <v>0.1331441141</v>
      </c>
      <c r="CF25" s="11">
        <f t="array" ref="CF25">INDEX(SP_results_all_proc!$E$52:$EH$71,MATCH(CF$3,SP_results_all_proc!$A$52:$A$68,0),MATCH($B25,SP_results_all_proc!$E$51:$EH$51,0))*$BQ25</f>
        <v>0.01935938111</v>
      </c>
      <c r="CG25" s="11">
        <f t="array" ref="CG25">INDEX(SP_results_all_proc!$E$52:$EH$71,MATCH(CG$3,SP_results_all_proc!$A$52:$A$68,0),MATCH($B25,SP_results_all_proc!$E$51:$EH$51,0))*$BQ25</f>
        <v>0.01057967171</v>
      </c>
      <c r="CH25" s="11">
        <f t="array" ref="CH25">INDEX(SP_results_all_proc!$E$52:$EH$71,MATCH(CH$3,SP_results_all_proc!$A$52:$A$68,0),MATCH($B25,SP_results_all_proc!$E$51:$EH$51,0))*$BQ25</f>
        <v>0.01542653432</v>
      </c>
      <c r="CI25" s="11">
        <f t="array" ref="CI25">(INDEX(SP_results_all_proc!$E$52:$EH$71,MATCH(CI$3,SP_results_all_proc!$A$52:$A$68,0),MATCH($B25,SP_results_all_proc!$E$51:$EH$51,0))+INDEX(SP_results_all_proc!$E$52:$EH$71,MATCH(CI$2,SP_results_all_proc!$A$52:$A$68,0),MATCH($B25,SP_results_all_proc!$E$51:$EH$51,0))+INDEX(SP_results_all_proc!$E$52:$EH$71,MATCH(CI$1,SP_results_all_proc!$A$52:$A$68,0),MATCH($B25,SP_results_all_proc!$E$51:$EH$51,0)))*$BQ25</f>
        <v>0.02245898282</v>
      </c>
      <c r="CJ25" s="11">
        <f t="array" ref="CJ25">INDEX(SP_results_all_proc!$E$52:$EH$71,MATCH(CJ$3,SP_results_all_proc!$A$52:$A$68,0),MATCH($B25,SP_results_all_proc!$E$51:$EH$51,0))*$BQ25</f>
        <v>0.01110531469</v>
      </c>
      <c r="CK25" s="11">
        <f t="array" ref="CK25">INDEX(SP_results_all_proc!$E$52:$EH$71,MATCH(CK$3,SP_results_all_proc!$A$52:$A$68,0),MATCH($B25,SP_results_all_proc!$E$51:$EH$51,0))*$BQ25</f>
        <v>0.009637162209</v>
      </c>
      <c r="CL25" s="11">
        <f t="array" ref="CL25">INDEX(SP_results_all_proc!$E$52:$EH$71,MATCH(CL$3,SP_results_all_proc!$A$52:$A$68,0),MATCH($B25,SP_results_all_proc!$E$51:$EH$51,0))*$BQ25</f>
        <v>0.0175119451</v>
      </c>
      <c r="CM25" s="11">
        <f t="array" ref="CM25">(INDEX(SP_results_all_proc!$E$52:$EH$71,MATCH(CM$3,SP_results_all_proc!$A$52:$A$68,0),MATCH($B25,SP_results_all_proc!$E$51:$EH$51,0))+INDEX(SP_results_all_proc!$E$52:$EH$71,MATCH(CM$2,SP_results_all_proc!$A$52:$A$68,0),MATCH($B25,SP_results_all_proc!$E$51:$EH$51,0))+INDEX(SP_results_all_proc!$E$52:$EH$71,MATCH(CM$1,SP_results_all_proc!$A$52:$A$68,0),MATCH($B25,SP_results_all_proc!$E$51:$EH$51,0))+INDEX(SP_results_all_proc!$E$52:$EH$71,MATCH(CM$4,SP_results_all_proc!$A$52:$A$68,0),MATCH($B25,SP_results_all_proc!$E$51:$EH$51,0)))*$BQ25</f>
        <v>0.008565057139</v>
      </c>
      <c r="CN25" s="11">
        <f t="shared" si="11"/>
        <v>0.1146440491</v>
      </c>
      <c r="CO25" s="12" t="s">
        <v>247</v>
      </c>
      <c r="CP25" s="12"/>
      <c r="CQ25" s="8"/>
    </row>
    <row r="26" ht="15.75" customHeight="1">
      <c r="A26" s="1" t="s">
        <v>118</v>
      </c>
      <c r="B26" s="1" t="s">
        <v>264</v>
      </c>
      <c r="C26" s="1" t="s">
        <v>142</v>
      </c>
      <c r="D26" s="1" t="s">
        <v>265</v>
      </c>
      <c r="E26" s="1" t="s">
        <v>266</v>
      </c>
      <c r="F26" s="1" t="s">
        <v>145</v>
      </c>
      <c r="G26" s="1" t="s">
        <v>146</v>
      </c>
      <c r="H26" s="1" t="s">
        <v>125</v>
      </c>
      <c r="I26" s="1" t="s">
        <v>126</v>
      </c>
      <c r="J26" s="1" t="s">
        <v>127</v>
      </c>
      <c r="K26" s="1" t="s">
        <v>128</v>
      </c>
      <c r="L26" s="6" t="s">
        <v>129</v>
      </c>
      <c r="M26" s="6" t="s">
        <v>130</v>
      </c>
      <c r="N26" s="1">
        <v>7.42</v>
      </c>
      <c r="O26" s="1">
        <v>1.0</v>
      </c>
      <c r="P26" s="1">
        <v>1.0</v>
      </c>
      <c r="Q26" s="1">
        <v>1.0</v>
      </c>
      <c r="R26" s="1">
        <v>5.0</v>
      </c>
      <c r="S26" s="1">
        <v>0.0</v>
      </c>
      <c r="T26" s="1">
        <v>0.0</v>
      </c>
      <c r="U26" s="1">
        <v>0.0</v>
      </c>
      <c r="V26" s="1">
        <v>0.0</v>
      </c>
      <c r="W26" s="1">
        <v>0.0</v>
      </c>
      <c r="X26" s="1">
        <v>0.05</v>
      </c>
      <c r="Y26" s="1">
        <f>SUMIFS(yield_refuse!$F:$F,yield_refuse!$A:$A,table!$A26,yield_refuse!$B:$B,IF(ISERROR(AO26),AQ26,table!$AP26))/100</f>
        <v>0</v>
      </c>
      <c r="Z26" s="1" t="str">
        <f t="shared" si="2"/>
        <v>(2,3,2,2,2,na)_x007f_</v>
      </c>
      <c r="AA26" s="1" t="s">
        <v>131</v>
      </c>
      <c r="AB26" s="1" t="s">
        <v>132</v>
      </c>
      <c r="AC26" s="1" t="s">
        <v>133</v>
      </c>
      <c r="AD26" s="1" t="s">
        <v>133</v>
      </c>
      <c r="AE26" s="1" t="s">
        <v>133</v>
      </c>
      <c r="AF26" s="1" t="s">
        <v>133</v>
      </c>
      <c r="AG26" s="1" t="s">
        <v>134</v>
      </c>
      <c r="AH26" s="1" t="s">
        <v>134</v>
      </c>
      <c r="AI26" s="1" t="s">
        <v>134</v>
      </c>
      <c r="AJ26" s="7" t="s">
        <v>135</v>
      </c>
      <c r="AK26" s="7" t="s">
        <v>135</v>
      </c>
      <c r="AL26" s="1" t="s">
        <v>147</v>
      </c>
      <c r="AM26" s="1">
        <v>2.0</v>
      </c>
      <c r="AN26" s="1">
        <v>2.0</v>
      </c>
      <c r="AO26" s="1" t="s">
        <v>267</v>
      </c>
      <c r="AP26" s="1" t="s">
        <v>268</v>
      </c>
      <c r="AQ26" s="1" t="s">
        <v>269</v>
      </c>
      <c r="AR26" s="8">
        <f>HLOOKUP(D26,SP_results_all_proc!$E$15:$FZ$33,19,0)*N26*(1+SUM($BF26:$BI26))</f>
        <v>0.8494666845</v>
      </c>
      <c r="AS26" s="8">
        <f>HLOOKUP(E26,SP_results_all_proc!$E$15:$FZ$33,19,0)*O26*(1+SUM($BG26:$BI26))</f>
        <v>0.03536113832</v>
      </c>
      <c r="AT26" s="8">
        <f>HLOOKUP(F26,SP_results_all_proc!$E$15:$FZ$33,19,0)*P26*(1+SUM($BH26:$BI26))</f>
        <v>0.01952265006</v>
      </c>
      <c r="AU26" s="8">
        <f>HLOOKUP(G26,SP_results_all_proc!$E$15:$FZ$33,19,0)*Q26*(1+SUM($BH26:$BI26))</f>
        <v>0.03356828605</v>
      </c>
      <c r="AV26" s="8">
        <f>HLOOKUP(H26,SP_results_all_proc!$E$15:$FZ$33,19,0)*R26*(1+SUM($BI26))</f>
        <v>0.01143160128</v>
      </c>
      <c r="AW26" s="8">
        <f>HLOOKUP(I26,SP_results_all_proc!$E$15:$FZ$33,19,0)*S26*(1+SUM($BI26))</f>
        <v>0</v>
      </c>
      <c r="AX26" s="8">
        <f>HLOOKUP(J26,SP_results_all_proc!$E$15:$FZ$33,19,0)*T26</f>
        <v>0</v>
      </c>
      <c r="AY26" s="8">
        <f>HLOOKUP(K26,SP_results_all_proc!$E$15:$FZ$33,19,0)*U26</f>
        <v>0</v>
      </c>
      <c r="AZ26" s="8">
        <f>HLOOKUP(L26,SP_results_all_proc!$E$15:$FZ$33,19,0)*V26*(1-Y26)</f>
        <v>0</v>
      </c>
      <c r="BA26" s="8">
        <f>HLOOKUP(M26,SP_results_all_proc!$E$15:$FZ$33,19,0)*W26*(1-Y26)</f>
        <v>0</v>
      </c>
      <c r="BB26" s="9">
        <f>HLOOKUP(BB$3,SP_results_all_proc!$E$15:$FZ$33,19,0)</f>
        <v>0</v>
      </c>
      <c r="BC26" s="9">
        <f>HLOOKUP(BC$3,SP_results_all_proc!$E$15:$FZ$33,19,0)*BJ26*(1-$BM26)*($X26*$P26*(1+SUM($BH26:$BI26))+SUM($BF26:$BI26)+Y26)</f>
        <v>0.001022485945</v>
      </c>
      <c r="BD26" s="9">
        <f>HLOOKUP(BD$3,SP_results_all_proc!$E$15:$FZ$33,19,0)*BK26*(1-$BM26)*($X26*$P26*(1+SUM($BH26:$BI26))+SUM($BF26:$BI26)+Y26)</f>
        <v>0.002358926947</v>
      </c>
      <c r="BE26" s="1">
        <f>HLOOKUP(BE$3,SP_results_all_proc!$E$15:$FZ$33,19,0)*BL26*(1-$BM26)*($X26*$P26*(1+SUM($BH26:$BI26))+SUM($BF26:$BI26)+Y26)</f>
        <v>0.01609806127</v>
      </c>
      <c r="BF26" s="1">
        <f>SUMIFS(template!$K$117:$K$180,template!$J$117:$J$180,table!$C26,template!$I$117:$I$180,table!BF$5)</f>
        <v>0.05</v>
      </c>
      <c r="BG26" s="1">
        <f>SUMIFS(template!$K$117:$K$180,template!$J$117:$J$180,table!$C26,template!$I$117:$I$180,table!BG$5)</f>
        <v>0.03</v>
      </c>
      <c r="BH26" s="1">
        <f>SUMIFS(template!$K$117:$K$180,template!$J$117:$J$180,table!$C26,template!$I$117:$I$180,table!BH$5)</f>
        <v>0.08</v>
      </c>
      <c r="BI26" s="1">
        <f>SUMIFS(template!$K$117:$K$180,template!$J$117:$J$180,table!$C26,template!$I$117:$I$180,table!BI$5)</f>
        <v>0.02</v>
      </c>
      <c r="BJ26" s="1">
        <f>SUMIFS(template!$K$117:$K$144,template!$J$117:$J$144,table!$A26,template!$I$117:$I$144,table!BJ$5)</f>
        <v>0.2</v>
      </c>
      <c r="BK26" s="1">
        <f>SUMIFS(template!$K$117:$K$144,template!$J$117:$J$144,table!$A26,template!$I$117:$I$144,table!BK$5)</f>
        <v>0.4</v>
      </c>
      <c r="BL26" s="1">
        <f>SUMIFS(template!$K$117:$K$144,template!$J$117:$J$144,table!$A26,template!$I$117:$I$144,table!BL$5)</f>
        <v>0.4</v>
      </c>
      <c r="BM26" s="1">
        <f>SUMIFS(template!$K$117:$K$144,template!$J$117:$J$144,table!$A26,template!$I$117:$I$144,table!BM$5)</f>
        <v>0</v>
      </c>
      <c r="BN26" s="1">
        <f>IFERROR(VLOOKUP($AP26,yield_refuse!$C:$K,3,0),VLOOKUP($AQ26,yield_refuse!$B:$K,4,0))</f>
        <v>813</v>
      </c>
      <c r="BO26" s="1">
        <f>IFERROR(VLOOKUP($AP26,yield_refuse!$C:$K,4,0),VLOOKUP($AQ26,yield_refuse!$B:$K,5,0))</f>
        <v>0</v>
      </c>
      <c r="BP26" s="10">
        <f>IFERROR(VLOOKUP($AP26,yield_refuse!$C:$Z,10,0),VLOOKUP($AQ26,yield_refuse!$B:$Z,11,0))</f>
        <v>444.2307692</v>
      </c>
      <c r="BQ26" s="11">
        <f t="shared" si="3"/>
        <v>0.05464093102</v>
      </c>
      <c r="BR26" s="1" t="str">
        <f>IFERROR(VLOOKUP($AP26,yield_refuse!$C:$K,6,0),VLOOKUP($AQ26,yield_refuse!$B:$K,7,0))</f>
        <v>Animal-source foods</v>
      </c>
      <c r="BS26" s="11" t="s">
        <v>268</v>
      </c>
      <c r="BT26" s="8">
        <f t="shared" ref="BT26:BW26" si="29">AR26*$BQ26</f>
        <v>0.04641565052</v>
      </c>
      <c r="BU26" s="8">
        <f t="shared" si="29"/>
        <v>0.00193216552</v>
      </c>
      <c r="BV26" s="8">
        <f t="shared" si="29"/>
        <v>0.001066735776</v>
      </c>
      <c r="BW26" s="8">
        <f t="shared" si="29"/>
        <v>0.001834202403</v>
      </c>
      <c r="BX26" s="8">
        <f t="shared" si="5"/>
        <v>0.000624633337</v>
      </c>
      <c r="BY26" s="8">
        <f t="shared" si="6"/>
        <v>0</v>
      </c>
      <c r="BZ26" s="8">
        <f t="shared" si="7"/>
        <v>0.001064376604</v>
      </c>
      <c r="CA26" s="8">
        <f t="shared" si="8"/>
        <v>0.05293776416</v>
      </c>
      <c r="CB26" s="1">
        <f>VLOOKUP(Z26,uncertainty!$B$4:$C$17,2,0)</f>
        <v>1.11</v>
      </c>
      <c r="CC26" s="1">
        <f>VLOOKUP(AA26,uncertainty!$B$4:$C$17,2,0)</f>
        <v>1.25</v>
      </c>
      <c r="CD26" s="11">
        <f t="shared" si="9"/>
        <v>0.04703359228</v>
      </c>
      <c r="CE26" s="11">
        <f t="shared" si="10"/>
        <v>0.05967401412</v>
      </c>
      <c r="CF26" s="11">
        <f t="array" ref="CF26">INDEX(SP_results_all_proc!$E$52:$EH$71,MATCH(CF$3,SP_results_all_proc!$A$52:$A$68,0),MATCH($B26,SP_results_all_proc!$E$51:$EH$51,0))*$BQ26</f>
        <v>0.01962149167</v>
      </c>
      <c r="CG26" s="11">
        <f t="array" ref="CG26">INDEX(SP_results_all_proc!$E$52:$EH$71,MATCH(CG$3,SP_results_all_proc!$A$52:$A$68,0),MATCH($B26,SP_results_all_proc!$E$51:$EH$51,0))*$BQ26</f>
        <v>0.006021932749</v>
      </c>
      <c r="CH26" s="11">
        <f t="array" ref="CH26">INDEX(SP_results_all_proc!$E$52:$EH$71,MATCH(CH$3,SP_results_all_proc!$A$52:$A$68,0),MATCH($B26,SP_results_all_proc!$E$51:$EH$51,0))*$BQ26</f>
        <v>0.00584827786</v>
      </c>
      <c r="CI26" s="11">
        <f t="array" ref="CI26">(INDEX(SP_results_all_proc!$E$52:$EH$71,MATCH(CI$3,SP_results_all_proc!$A$52:$A$68,0),MATCH($B26,SP_results_all_proc!$E$51:$EH$51,0))+INDEX(SP_results_all_proc!$E$52:$EH$71,MATCH(CI$2,SP_results_all_proc!$A$52:$A$68,0),MATCH($B26,SP_results_all_proc!$E$51:$EH$51,0))+INDEX(SP_results_all_proc!$E$52:$EH$71,MATCH(CI$1,SP_results_all_proc!$A$52:$A$68,0),MATCH($B26,SP_results_all_proc!$E$51:$EH$51,0)))*$BQ26</f>
        <v>0.009265535292</v>
      </c>
      <c r="CJ26" s="11">
        <f t="array" ref="CJ26">INDEX(SP_results_all_proc!$E$52:$EH$71,MATCH(CJ$3,SP_results_all_proc!$A$52:$A$68,0),MATCH($B26,SP_results_all_proc!$E$51:$EH$51,0))*$BQ26</f>
        <v>0.003777243743</v>
      </c>
      <c r="CK26" s="11">
        <f t="array" ref="CK26">INDEX(SP_results_all_proc!$E$52:$EH$71,MATCH(CK$3,SP_results_all_proc!$A$52:$A$68,0),MATCH($B26,SP_results_all_proc!$E$51:$EH$51,0))*$BQ26</f>
        <v>0.003744356841</v>
      </c>
      <c r="CL26" s="11">
        <f t="array" ref="CL26">INDEX(SP_results_all_proc!$E$52:$EH$71,MATCH(CL$3,SP_results_all_proc!$A$52:$A$68,0),MATCH($B26,SP_results_all_proc!$E$51:$EH$51,0))*$BQ26</f>
        <v>0.000441331516</v>
      </c>
      <c r="CM26" s="11">
        <f t="array" ref="CM26">(INDEX(SP_results_all_proc!$E$52:$EH$71,MATCH(CM$3,SP_results_all_proc!$A$52:$A$68,0),MATCH($B26,SP_results_all_proc!$E$51:$EH$51,0))+INDEX(SP_results_all_proc!$E$52:$EH$71,MATCH(CM$2,SP_results_all_proc!$A$52:$A$68,0),MATCH($B26,SP_results_all_proc!$E$51:$EH$51,0))+INDEX(SP_results_all_proc!$E$52:$EH$71,MATCH(CM$1,SP_results_all_proc!$A$52:$A$68,0),MATCH($B26,SP_results_all_proc!$E$51:$EH$51,0))+INDEX(SP_results_all_proc!$E$52:$EH$71,MATCH(CM$4,SP_results_all_proc!$A$52:$A$68,0),MATCH($B26,SP_results_all_proc!$E$51:$EH$51,0)))*$BQ26</f>
        <v>0.004217594374</v>
      </c>
      <c r="CN26" s="11">
        <f t="shared" si="11"/>
        <v>0.05293776404</v>
      </c>
      <c r="CO26" s="12" t="s">
        <v>270</v>
      </c>
      <c r="CP26" s="12"/>
      <c r="CQ26" s="8"/>
    </row>
    <row r="27" ht="15.75" customHeight="1">
      <c r="A27" s="1" t="s">
        <v>118</v>
      </c>
      <c r="B27" s="1" t="s">
        <v>271</v>
      </c>
      <c r="C27" s="1" t="s">
        <v>142</v>
      </c>
      <c r="D27" s="7" t="s">
        <v>272</v>
      </c>
      <c r="E27" s="15" t="s">
        <v>273</v>
      </c>
      <c r="F27" s="1" t="s">
        <v>161</v>
      </c>
      <c r="G27" s="1" t="s">
        <v>186</v>
      </c>
      <c r="H27" s="1" t="s">
        <v>125</v>
      </c>
      <c r="I27" s="1" t="s">
        <v>126</v>
      </c>
      <c r="J27" s="1" t="s">
        <v>127</v>
      </c>
      <c r="K27" s="1" t="s">
        <v>128</v>
      </c>
      <c r="L27" s="6" t="s">
        <v>129</v>
      </c>
      <c r="M27" s="6" t="s">
        <v>130</v>
      </c>
      <c r="N27" s="13">
        <f t="shared" ref="N27:N29" si="31">1/0.403*0.428</f>
        <v>1.062034739</v>
      </c>
      <c r="O27" s="1">
        <v>1.0</v>
      </c>
      <c r="P27" s="1">
        <v>1.0</v>
      </c>
      <c r="Q27" s="1">
        <v>1.0</v>
      </c>
      <c r="R27" s="1">
        <v>5.0</v>
      </c>
      <c r="S27" s="1">
        <v>0.0</v>
      </c>
      <c r="T27" s="1">
        <v>5.0</v>
      </c>
      <c r="U27" s="1">
        <v>0.0</v>
      </c>
      <c r="V27" s="1">
        <v>0.0</v>
      </c>
      <c r="W27" s="1">
        <v>0.0</v>
      </c>
      <c r="X27" s="1">
        <v>0.05</v>
      </c>
      <c r="Y27" s="1">
        <f>SUMIFS(yield_refuse!$F:$F,yield_refuse!$A:$A,table!$A27,yield_refuse!$B:$B,IF(ISERROR(AO27),AQ27,table!$AP27))/100</f>
        <v>0</v>
      </c>
      <c r="Z27" s="1" t="str">
        <f t="shared" si="2"/>
        <v>(2,3,2,4,2,na)_x007f_</v>
      </c>
      <c r="AA27" s="1" t="s">
        <v>131</v>
      </c>
      <c r="AB27" s="1" t="s">
        <v>132</v>
      </c>
      <c r="AC27" s="1" t="s">
        <v>133</v>
      </c>
      <c r="AD27" s="1" t="s">
        <v>133</v>
      </c>
      <c r="AE27" s="1" t="s">
        <v>133</v>
      </c>
      <c r="AF27" s="1" t="s">
        <v>133</v>
      </c>
      <c r="AG27" s="1" t="s">
        <v>134</v>
      </c>
      <c r="AH27" s="1" t="s">
        <v>134</v>
      </c>
      <c r="AI27" s="1" t="s">
        <v>134</v>
      </c>
      <c r="AJ27" s="7" t="s">
        <v>135</v>
      </c>
      <c r="AK27" s="7" t="s">
        <v>135</v>
      </c>
      <c r="AL27" s="1" t="s">
        <v>136</v>
      </c>
      <c r="AM27" s="1">
        <v>4.0</v>
      </c>
      <c r="AN27" s="1">
        <v>2.0</v>
      </c>
      <c r="AO27" s="1" t="s">
        <v>267</v>
      </c>
      <c r="AP27" s="1" t="s">
        <v>274</v>
      </c>
      <c r="AQ27" s="1" t="s">
        <v>275</v>
      </c>
      <c r="AR27" s="8">
        <f>HLOOKUP(D27,SP_results_all_proc!$E$15:$FZ$33,19,0)*N27*(1+SUM($BF27:$BI27))</f>
        <v>0.2813170468</v>
      </c>
      <c r="AS27" s="8">
        <f>HLOOKUP(E27,SP_results_all_proc!$E$15:$FZ$33,19,0)*O27*(1+SUM($BG27:$BI27))</f>
        <v>0.01579863347</v>
      </c>
      <c r="AT27" s="8">
        <f>HLOOKUP(F27,SP_results_all_proc!$E$15:$FZ$33,19,0)*P27*(1+SUM($BH27:$BI27))</f>
        <v>0.04184261669</v>
      </c>
      <c r="AU27" s="8">
        <f>HLOOKUP(G27,SP_results_all_proc!$E$15:$FZ$33,19,0)*Q27*(1+SUM($BH27:$BI27))</f>
        <v>0.01350750141</v>
      </c>
      <c r="AV27" s="8">
        <f>HLOOKUP(H27,SP_results_all_proc!$E$15:$FZ$33,19,0)*R27*(1+SUM($BI27))</f>
        <v>0.01143160128</v>
      </c>
      <c r="AW27" s="8">
        <f>HLOOKUP(I27,SP_results_all_proc!$E$15:$FZ$33,19,0)*S27*(1+SUM($BI27))</f>
        <v>0</v>
      </c>
      <c r="AX27" s="8">
        <f>HLOOKUP(J27,SP_results_all_proc!$E$15:$FZ$33,19,0)*T27</f>
        <v>0.001972574356</v>
      </c>
      <c r="AY27" s="8">
        <f>HLOOKUP(K27,SP_results_all_proc!$E$15:$FZ$33,19,0)*U27</f>
        <v>0</v>
      </c>
      <c r="AZ27" s="8">
        <f>HLOOKUP(L27,SP_results_all_proc!$E$15:$FZ$33,19,0)*V27*(1-Y27)</f>
        <v>0</v>
      </c>
      <c r="BA27" s="8">
        <f>HLOOKUP(M27,SP_results_all_proc!$E$15:$FZ$33,19,0)*W27*(1-Y27)</f>
        <v>0</v>
      </c>
      <c r="BB27" s="9">
        <f>HLOOKUP(BB$3,SP_results_all_proc!$E$15:$FZ$33,19,0)</f>
        <v>0</v>
      </c>
      <c r="BC27" s="9">
        <f>HLOOKUP(BC$3,SP_results_all_proc!$E$15:$FZ$33,19,0)*BJ27*(1-$BM27)*($X27*$P27*(1+SUM($BH27:$BI27))+SUM($BF27:$BI27)+Y27)</f>
        <v>0.001022485945</v>
      </c>
      <c r="BD27" s="9">
        <f>HLOOKUP(BD$3,SP_results_all_proc!$E$15:$FZ$33,19,0)*BK27*(1-$BM27)*($X27*$P27*(1+SUM($BH27:$BI27))+SUM($BF27:$BI27)+Y27)</f>
        <v>0.002358926947</v>
      </c>
      <c r="BE27" s="1">
        <f>HLOOKUP(BE$3,SP_results_all_proc!$E$15:$FZ$33,19,0)*BL27*(1-$BM27)*($X27*$P27*(1+SUM($BH27:$BI27))+SUM($BF27:$BI27)+Y27)</f>
        <v>0.01609806127</v>
      </c>
      <c r="BF27" s="1">
        <f>SUMIFS(template!$K$117:$K$180,template!$J$117:$J$180,table!$C27,template!$I$117:$I$180,table!BF$5)</f>
        <v>0.05</v>
      </c>
      <c r="BG27" s="1">
        <f>SUMIFS(template!$K$117:$K$180,template!$J$117:$J$180,table!$C27,template!$I$117:$I$180,table!BG$5)</f>
        <v>0.03</v>
      </c>
      <c r="BH27" s="1">
        <f>SUMIFS(template!$K$117:$K$180,template!$J$117:$J$180,table!$C27,template!$I$117:$I$180,table!BH$5)</f>
        <v>0.08</v>
      </c>
      <c r="BI27" s="1">
        <f>SUMIFS(template!$K$117:$K$180,template!$J$117:$J$180,table!$C27,template!$I$117:$I$180,table!BI$5)</f>
        <v>0.02</v>
      </c>
      <c r="BJ27" s="1">
        <f>SUMIFS(template!$K$117:$K$144,template!$J$117:$J$144,table!$A27,template!$I$117:$I$144,table!BJ$5)</f>
        <v>0.2</v>
      </c>
      <c r="BK27" s="1">
        <f>SUMIFS(template!$K$117:$K$144,template!$J$117:$J$144,table!$A27,template!$I$117:$I$144,table!BK$5)</f>
        <v>0.4</v>
      </c>
      <c r="BL27" s="1">
        <f>SUMIFS(template!$K$117:$K$144,template!$J$117:$J$144,table!$A27,template!$I$117:$I$144,table!BL$5)</f>
        <v>0.4</v>
      </c>
      <c r="BM27" s="1">
        <f>SUMIFS(template!$K$117:$K$144,template!$J$117:$J$144,table!$A27,template!$I$117:$I$144,table!BM$5)</f>
        <v>0</v>
      </c>
      <c r="BN27" s="1">
        <f>IFERROR(VLOOKUP($AP27,yield_refuse!$C:$K,3,0),VLOOKUP($AQ27,yield_refuse!$B:$K,4,0))</f>
        <v>100</v>
      </c>
      <c r="BO27" s="1">
        <f>IFERROR(VLOOKUP($AP27,yield_refuse!$C:$K,4,0),VLOOKUP($AQ27,yield_refuse!$B:$K,5,0))</f>
        <v>0</v>
      </c>
      <c r="BP27" s="10">
        <f>IFERROR(VLOOKUP($AP27,yield_refuse!$C:$Z,10,0),VLOOKUP($AQ27,yield_refuse!$B:$Z,11,0))</f>
        <v>435.8490566</v>
      </c>
      <c r="BQ27" s="11">
        <f t="shared" si="3"/>
        <v>0.4358490566</v>
      </c>
      <c r="BR27" s="1" t="str">
        <f>IFERROR(VLOOKUP($AP27,yield_refuse!$C:$K,6,0),VLOOKUP($AQ27,yield_refuse!$B:$K,7,0))</f>
        <v>Animal-source foods</v>
      </c>
      <c r="BS27" s="11" t="s">
        <v>274</v>
      </c>
      <c r="BT27" s="8">
        <f t="shared" ref="BT27:BW27" si="30">AR27*$BQ27</f>
        <v>0.1226117695</v>
      </c>
      <c r="BU27" s="8">
        <f t="shared" si="30"/>
        <v>0.006885819494</v>
      </c>
      <c r="BV27" s="8">
        <f t="shared" si="30"/>
        <v>0.01823706501</v>
      </c>
      <c r="BW27" s="8">
        <f t="shared" si="30"/>
        <v>0.005887231745</v>
      </c>
      <c r="BX27" s="8">
        <f t="shared" si="5"/>
        <v>0.004982452633</v>
      </c>
      <c r="BY27" s="8">
        <f t="shared" si="6"/>
        <v>0.0008597446719</v>
      </c>
      <c r="BZ27" s="8">
        <f t="shared" si="7"/>
        <v>0.008490110438</v>
      </c>
      <c r="CA27" s="8">
        <f t="shared" si="8"/>
        <v>0.1679541935</v>
      </c>
      <c r="CB27" s="1">
        <f>VLOOKUP(Z27,uncertainty!$B$4:$C$17,2,0)</f>
        <v>1.12</v>
      </c>
      <c r="CC27" s="1">
        <f>VLOOKUP(AA27,uncertainty!$B$4:$C$17,2,0)</f>
        <v>1.25</v>
      </c>
      <c r="CD27" s="11">
        <f t="shared" si="9"/>
        <v>0.1457487334</v>
      </c>
      <c r="CE27" s="11">
        <f t="shared" si="10"/>
        <v>0.1940032118</v>
      </c>
      <c r="CF27" s="11">
        <f t="array" ref="CF27">INDEX(SP_results_all_proc!$E$52:$EH$71,MATCH(CF$3,SP_results_all_proc!$A$52:$A$68,0),MATCH($B27,SP_results_all_proc!$E$51:$EH$51,0))*$BQ27</f>
        <v>0.05130506949</v>
      </c>
      <c r="CG27" s="11">
        <f t="array" ref="CG27">INDEX(SP_results_all_proc!$E$52:$EH$71,MATCH(CG$3,SP_results_all_proc!$A$52:$A$68,0),MATCH($B27,SP_results_all_proc!$E$51:$EH$51,0))*$BQ27</f>
        <v>0.01920351946</v>
      </c>
      <c r="CH27" s="11">
        <f t="array" ref="CH27">INDEX(SP_results_all_proc!$E$52:$EH$71,MATCH(CH$3,SP_results_all_proc!$A$52:$A$68,0),MATCH($B27,SP_results_all_proc!$E$51:$EH$51,0))*$BQ27</f>
        <v>0.02129396878</v>
      </c>
      <c r="CI27" s="11">
        <f t="array" ref="CI27">(INDEX(SP_results_all_proc!$E$52:$EH$71,MATCH(CI$3,SP_results_all_proc!$A$52:$A$68,0),MATCH($B27,SP_results_all_proc!$E$51:$EH$51,0))+INDEX(SP_results_all_proc!$E$52:$EH$71,MATCH(CI$2,SP_results_all_proc!$A$52:$A$68,0),MATCH($B27,SP_results_all_proc!$E$51:$EH$51,0))+INDEX(SP_results_all_proc!$E$52:$EH$71,MATCH(CI$1,SP_results_all_proc!$A$52:$A$68,0),MATCH($B27,SP_results_all_proc!$E$51:$EH$51,0)))*$BQ27</f>
        <v>0.0324259551</v>
      </c>
      <c r="CJ27" s="11">
        <f t="array" ref="CJ27">INDEX(SP_results_all_proc!$E$52:$EH$71,MATCH(CJ$3,SP_results_all_proc!$A$52:$A$68,0),MATCH($B27,SP_results_all_proc!$E$51:$EH$51,0))*$BQ27</f>
        <v>0.008588142843</v>
      </c>
      <c r="CK27" s="11">
        <f t="array" ref="CK27">INDEX(SP_results_all_proc!$E$52:$EH$71,MATCH(CK$3,SP_results_all_proc!$A$52:$A$68,0),MATCH($B27,SP_results_all_proc!$E$51:$EH$51,0))*$BQ27</f>
        <v>0.01055822024</v>
      </c>
      <c r="CL27" s="11">
        <f t="array" ref="CL27">INDEX(SP_results_all_proc!$E$52:$EH$71,MATCH(CL$3,SP_results_all_proc!$A$52:$A$68,0),MATCH($B27,SP_results_all_proc!$E$51:$EH$51,0))*$BQ27</f>
        <v>0.001633380689</v>
      </c>
      <c r="CM27" s="11">
        <f t="array" ref="CM27">(INDEX(SP_results_all_proc!$E$52:$EH$71,MATCH(CM$3,SP_results_all_proc!$A$52:$A$68,0),MATCH($B27,SP_results_all_proc!$E$51:$EH$51,0))+INDEX(SP_results_all_proc!$E$52:$EH$71,MATCH(CM$2,SP_results_all_proc!$A$52:$A$68,0),MATCH($B27,SP_results_all_proc!$E$51:$EH$51,0))+INDEX(SP_results_all_proc!$E$52:$EH$71,MATCH(CM$1,SP_results_all_proc!$A$52:$A$68,0),MATCH($B27,SP_results_all_proc!$E$51:$EH$51,0))+INDEX(SP_results_all_proc!$E$52:$EH$71,MATCH(CM$4,SP_results_all_proc!$A$52:$A$68,0),MATCH($B27,SP_results_all_proc!$E$51:$EH$51,0)))*$BQ27</f>
        <v>0.02294593834</v>
      </c>
      <c r="CN27" s="11">
        <f t="shared" si="11"/>
        <v>0.1679541949</v>
      </c>
      <c r="CO27" s="12" t="s">
        <v>270</v>
      </c>
      <c r="CP27" s="12"/>
      <c r="CQ27" s="8"/>
    </row>
    <row r="28" ht="15.75" customHeight="1">
      <c r="A28" s="1" t="s">
        <v>118</v>
      </c>
      <c r="B28" s="15" t="s">
        <v>276</v>
      </c>
      <c r="C28" s="1" t="s">
        <v>142</v>
      </c>
      <c r="D28" s="13" t="s">
        <v>277</v>
      </c>
      <c r="E28" s="15" t="s">
        <v>273</v>
      </c>
      <c r="F28" s="1" t="s">
        <v>161</v>
      </c>
      <c r="G28" s="1" t="s">
        <v>186</v>
      </c>
      <c r="H28" s="1" t="s">
        <v>125</v>
      </c>
      <c r="I28" s="1" t="s">
        <v>126</v>
      </c>
      <c r="J28" s="1" t="s">
        <v>127</v>
      </c>
      <c r="K28" s="1" t="s">
        <v>128</v>
      </c>
      <c r="L28" s="6" t="s">
        <v>129</v>
      </c>
      <c r="M28" s="6" t="s">
        <v>130</v>
      </c>
      <c r="N28" s="13">
        <f t="shared" si="31"/>
        <v>1.062034739</v>
      </c>
      <c r="O28" s="1">
        <v>1.0</v>
      </c>
      <c r="P28" s="1">
        <v>1.0</v>
      </c>
      <c r="Q28" s="1">
        <v>1.0</v>
      </c>
      <c r="R28" s="1">
        <v>5.0</v>
      </c>
      <c r="S28" s="1">
        <v>0.0</v>
      </c>
      <c r="T28" s="1">
        <v>5.0</v>
      </c>
      <c r="U28" s="1">
        <v>0.0</v>
      </c>
      <c r="V28" s="1">
        <v>0.0</v>
      </c>
      <c r="W28" s="1">
        <v>0.0</v>
      </c>
      <c r="X28" s="1">
        <v>0.05</v>
      </c>
      <c r="Y28" s="1">
        <f>SUMIFS(yield_refuse!$F:$F,yield_refuse!$A:$A,table!$A28,yield_refuse!$B:$B,IF(ISERROR(AO28),AQ28,table!$AP28))/100</f>
        <v>0</v>
      </c>
      <c r="Z28" s="1" t="str">
        <f t="shared" si="2"/>
        <v>(2,3,2,5,2,na)_x007f_</v>
      </c>
      <c r="AA28" s="1" t="s">
        <v>131</v>
      </c>
      <c r="AB28" s="1" t="s">
        <v>132</v>
      </c>
      <c r="AC28" s="1" t="s">
        <v>133</v>
      </c>
      <c r="AD28" s="1" t="s">
        <v>133</v>
      </c>
      <c r="AE28" s="1" t="s">
        <v>133</v>
      </c>
      <c r="AF28" s="1" t="s">
        <v>133</v>
      </c>
      <c r="AG28" s="1" t="s">
        <v>134</v>
      </c>
      <c r="AH28" s="1" t="s">
        <v>134</v>
      </c>
      <c r="AI28" s="1" t="s">
        <v>134</v>
      </c>
      <c r="AJ28" s="7" t="s">
        <v>135</v>
      </c>
      <c r="AK28" s="7" t="s">
        <v>135</v>
      </c>
      <c r="AL28" s="1" t="s">
        <v>136</v>
      </c>
      <c r="AM28" s="1">
        <v>5.0</v>
      </c>
      <c r="AN28" s="1">
        <v>2.0</v>
      </c>
      <c r="AO28" s="1" t="s">
        <v>267</v>
      </c>
      <c r="AP28" s="1" t="s">
        <v>278</v>
      </c>
      <c r="AQ28" s="1" t="s">
        <v>279</v>
      </c>
      <c r="AR28" s="8">
        <f>HLOOKUP(D28,SP_results_all_proc!$E$15:$FZ$33,19,0)*N28*(1+SUM($BF28:$BI28))</f>
        <v>0.2726068175</v>
      </c>
      <c r="AS28" s="8">
        <f>HLOOKUP(E28,SP_results_all_proc!$E$15:$FZ$33,19,0)*O28*(1+SUM($BG28:$BI28))</f>
        <v>0.01579863347</v>
      </c>
      <c r="AT28" s="8">
        <f>HLOOKUP(F28,SP_results_all_proc!$E$15:$FZ$33,19,0)*P28*(1+SUM($BH28:$BI28))</f>
        <v>0.04184261669</v>
      </c>
      <c r="AU28" s="8">
        <f>HLOOKUP(G28,SP_results_all_proc!$E$15:$FZ$33,19,0)*Q28*(1+SUM($BH28:$BI28))</f>
        <v>0.01350750141</v>
      </c>
      <c r="AV28" s="8">
        <f>HLOOKUP(H28,SP_results_all_proc!$E$15:$FZ$33,19,0)*R28*(1+SUM($BI28))</f>
        <v>0.01143160128</v>
      </c>
      <c r="AW28" s="8">
        <f>HLOOKUP(I28,SP_results_all_proc!$E$15:$FZ$33,19,0)*S28*(1+SUM($BI28))</f>
        <v>0</v>
      </c>
      <c r="AX28" s="8">
        <f>HLOOKUP(J28,SP_results_all_proc!$E$15:$FZ$33,19,0)*T28</f>
        <v>0.001972574356</v>
      </c>
      <c r="AY28" s="8">
        <f>HLOOKUP(K28,SP_results_all_proc!$E$15:$FZ$33,19,0)*U28</f>
        <v>0</v>
      </c>
      <c r="AZ28" s="8">
        <f>HLOOKUP(L28,SP_results_all_proc!$E$15:$FZ$33,19,0)*V28*(1-Y28)</f>
        <v>0</v>
      </c>
      <c r="BA28" s="8">
        <f>HLOOKUP(M28,SP_results_all_proc!$E$15:$FZ$33,19,0)*W28*(1-Y28)</f>
        <v>0</v>
      </c>
      <c r="BB28" s="9">
        <f>HLOOKUP(BB$3,SP_results_all_proc!$E$15:$FZ$33,19,0)</f>
        <v>0</v>
      </c>
      <c r="BC28" s="9">
        <f>HLOOKUP(BC$3,SP_results_all_proc!$E$15:$FZ$33,19,0)*BJ28*(1-$BM28)*($X28*$P28*(1+SUM($BH28:$BI28))+SUM($BF28:$BI28)+Y28)</f>
        <v>0.001022485945</v>
      </c>
      <c r="BD28" s="9">
        <f>HLOOKUP(BD$3,SP_results_all_proc!$E$15:$FZ$33,19,0)*BK28*(1-$BM28)*($X28*$P28*(1+SUM($BH28:$BI28))+SUM($BF28:$BI28)+Y28)</f>
        <v>0.002358926947</v>
      </c>
      <c r="BE28" s="1">
        <f>HLOOKUP(BE$3,SP_results_all_proc!$E$15:$FZ$33,19,0)*BL28*(1-$BM28)*($X28*$P28*(1+SUM($BH28:$BI28))+SUM($BF28:$BI28)+Y28)</f>
        <v>0.01609806127</v>
      </c>
      <c r="BF28" s="1">
        <f>SUMIFS(template!$K$117:$K$180,template!$J$117:$J$180,table!$C28,template!$I$117:$I$180,table!BF$5)</f>
        <v>0.05</v>
      </c>
      <c r="BG28" s="1">
        <f>SUMIFS(template!$K$117:$K$180,template!$J$117:$J$180,table!$C28,template!$I$117:$I$180,table!BG$5)</f>
        <v>0.03</v>
      </c>
      <c r="BH28" s="1">
        <f>SUMIFS(template!$K$117:$K$180,template!$J$117:$J$180,table!$C28,template!$I$117:$I$180,table!BH$5)</f>
        <v>0.08</v>
      </c>
      <c r="BI28" s="1">
        <f>SUMIFS(template!$K$117:$K$180,template!$J$117:$J$180,table!$C28,template!$I$117:$I$180,table!BI$5)</f>
        <v>0.02</v>
      </c>
      <c r="BJ28" s="1">
        <f>SUMIFS(template!$K$117:$K$144,template!$J$117:$J$144,table!$A28,template!$I$117:$I$144,table!BJ$5)</f>
        <v>0.2</v>
      </c>
      <c r="BK28" s="1">
        <f>SUMIFS(template!$K$117:$K$144,template!$J$117:$J$144,table!$A28,template!$I$117:$I$144,table!BK$5)</f>
        <v>0.4</v>
      </c>
      <c r="BL28" s="1">
        <f>SUMIFS(template!$K$117:$K$144,template!$J$117:$J$144,table!$A28,template!$I$117:$I$144,table!BL$5)</f>
        <v>0.4</v>
      </c>
      <c r="BM28" s="1">
        <f>SUMIFS(template!$K$117:$K$144,template!$J$117:$J$144,table!$A28,template!$I$117:$I$144,table!BM$5)</f>
        <v>0</v>
      </c>
      <c r="BN28" s="1">
        <f>IFERROR(VLOOKUP($AP28,yield_refuse!$C:$K,3,0),VLOOKUP($AQ28,yield_refuse!$B:$K,4,0))</f>
        <v>100</v>
      </c>
      <c r="BO28" s="1">
        <f>IFERROR(VLOOKUP($AP28,yield_refuse!$C:$K,4,0),VLOOKUP($AQ28,yield_refuse!$B:$K,5,0))</f>
        <v>0</v>
      </c>
      <c r="BP28" s="10">
        <f>IFERROR(VLOOKUP($AP28,yield_refuse!$C:$Z,10,0),VLOOKUP($AQ28,yield_refuse!$B:$Z,11,0))</f>
        <v>444.2307692</v>
      </c>
      <c r="BQ28" s="11">
        <f t="shared" si="3"/>
        <v>0.4442307692</v>
      </c>
      <c r="BR28" s="1" t="str">
        <f>IFERROR(VLOOKUP($AP28,yield_refuse!$C:$K,6,0),VLOOKUP($AQ28,yield_refuse!$B:$K,7,0))</f>
        <v>Animal-source foods</v>
      </c>
      <c r="BS28" s="11" t="s">
        <v>278</v>
      </c>
      <c r="BT28" s="8">
        <f t="shared" ref="BT28:BW28" si="32">AR28*$BQ28</f>
        <v>0.1211003363</v>
      </c>
      <c r="BU28" s="8">
        <f t="shared" si="32"/>
        <v>0.0070182391</v>
      </c>
      <c r="BV28" s="8">
        <f t="shared" si="32"/>
        <v>0.0185877778</v>
      </c>
      <c r="BW28" s="8">
        <f t="shared" si="32"/>
        <v>0.006000447741</v>
      </c>
      <c r="BX28" s="8">
        <f t="shared" si="5"/>
        <v>0.00507826903</v>
      </c>
      <c r="BY28" s="8">
        <f t="shared" si="6"/>
        <v>0.0008762782233</v>
      </c>
      <c r="BZ28" s="8">
        <f t="shared" si="7"/>
        <v>0.008653381793</v>
      </c>
      <c r="CA28" s="8">
        <f t="shared" si="8"/>
        <v>0.1673147299</v>
      </c>
      <c r="CB28" s="1">
        <f>VLOOKUP(Z28,uncertainty!$B$4:$C$17,2,0)</f>
        <v>1.15</v>
      </c>
      <c r="CC28" s="1">
        <f>VLOOKUP(AA28,uncertainty!$B$4:$C$17,2,0)</f>
        <v>1.25</v>
      </c>
      <c r="CD28" s="11">
        <f t="shared" si="9"/>
        <v>0.1422761552</v>
      </c>
      <c r="CE28" s="11">
        <f t="shared" si="10"/>
        <v>0.1970333788</v>
      </c>
      <c r="CF28" s="11">
        <f t="array" ref="CF28">INDEX(SP_results_all_proc!$E$52:$EH$71,MATCH(CF$3,SP_results_all_proc!$A$52:$A$68,0),MATCH($B28,SP_results_all_proc!$E$51:$EH$51,0))*$BQ28</f>
        <v>0.03638676506</v>
      </c>
      <c r="CG28" s="11">
        <f t="array" ref="CG28">INDEX(SP_results_all_proc!$E$52:$EH$71,MATCH(CG$3,SP_results_all_proc!$A$52:$A$68,0),MATCH($B28,SP_results_all_proc!$E$51:$EH$51,0))*$BQ28</f>
        <v>0.02638021777</v>
      </c>
      <c r="CH28" s="11">
        <f t="array" ref="CH28">INDEX(SP_results_all_proc!$E$52:$EH$71,MATCH(CH$3,SP_results_all_proc!$A$52:$A$68,0),MATCH($B28,SP_results_all_proc!$E$51:$EH$51,0))*$BQ28</f>
        <v>0.03083555075</v>
      </c>
      <c r="CI28" s="11">
        <f t="array" ref="CI28">(INDEX(SP_results_all_proc!$E$52:$EH$71,MATCH(CI$3,SP_results_all_proc!$A$52:$A$68,0),MATCH($B28,SP_results_all_proc!$E$51:$EH$51,0))+INDEX(SP_results_all_proc!$E$52:$EH$71,MATCH(CI$2,SP_results_all_proc!$A$52:$A$68,0),MATCH($B28,SP_results_all_proc!$E$51:$EH$51,0))+INDEX(SP_results_all_proc!$E$52:$EH$71,MATCH(CI$1,SP_results_all_proc!$A$52:$A$68,0),MATCH($B28,SP_results_all_proc!$E$51:$EH$51,0)))*$BQ28</f>
        <v>0.03446029791</v>
      </c>
      <c r="CJ28" s="11">
        <f t="array" ref="CJ28">INDEX(SP_results_all_proc!$E$52:$EH$71,MATCH(CJ$3,SP_results_all_proc!$A$52:$A$68,0),MATCH($B28,SP_results_all_proc!$E$51:$EH$51,0))*$BQ28</f>
        <v>0.01120296959</v>
      </c>
      <c r="CK28" s="11">
        <f t="array" ref="CK28">INDEX(SP_results_all_proc!$E$52:$EH$71,MATCH(CK$3,SP_results_all_proc!$A$52:$A$68,0),MATCH($B28,SP_results_all_proc!$E$51:$EH$51,0))*$BQ28</f>
        <v>0.009059191413</v>
      </c>
      <c r="CL28" s="11">
        <f t="array" ref="CL28">INDEX(SP_results_all_proc!$E$52:$EH$71,MATCH(CL$3,SP_results_all_proc!$A$52:$A$68,0),MATCH($B28,SP_results_all_proc!$E$51:$EH$51,0))*$BQ28</f>
        <v>0.001043607624</v>
      </c>
      <c r="CM28" s="11">
        <f t="array" ref="CM28">(INDEX(SP_results_all_proc!$E$52:$EH$71,MATCH(CM$3,SP_results_all_proc!$A$52:$A$68,0),MATCH($B28,SP_results_all_proc!$E$51:$EH$51,0))+INDEX(SP_results_all_proc!$E$52:$EH$71,MATCH(CM$2,SP_results_all_proc!$A$52:$A$68,0),MATCH($B28,SP_results_all_proc!$E$51:$EH$51,0))+INDEX(SP_results_all_proc!$E$52:$EH$71,MATCH(CM$1,SP_results_all_proc!$A$52:$A$68,0),MATCH($B28,SP_results_all_proc!$E$51:$EH$51,0))+INDEX(SP_results_all_proc!$E$52:$EH$71,MATCH(CM$4,SP_results_all_proc!$A$52:$A$68,0),MATCH($B28,SP_results_all_proc!$E$51:$EH$51,0)))*$BQ28</f>
        <v>0.01794612835</v>
      </c>
      <c r="CN28" s="11">
        <f t="shared" si="11"/>
        <v>0.1673147285</v>
      </c>
      <c r="CO28" s="12" t="s">
        <v>270</v>
      </c>
      <c r="CP28" s="12"/>
      <c r="CQ28" s="8"/>
    </row>
    <row r="29" ht="15.75" customHeight="1">
      <c r="A29" s="1" t="s">
        <v>118</v>
      </c>
      <c r="B29" s="15" t="s">
        <v>280</v>
      </c>
      <c r="C29" s="1" t="s">
        <v>142</v>
      </c>
      <c r="D29" s="17" t="s">
        <v>281</v>
      </c>
      <c r="E29" s="15" t="s">
        <v>273</v>
      </c>
      <c r="F29" s="1" t="s">
        <v>161</v>
      </c>
      <c r="G29" s="1" t="s">
        <v>186</v>
      </c>
      <c r="H29" s="1" t="s">
        <v>125</v>
      </c>
      <c r="I29" s="1" t="s">
        <v>126</v>
      </c>
      <c r="J29" s="1" t="s">
        <v>127</v>
      </c>
      <c r="K29" s="1" t="s">
        <v>128</v>
      </c>
      <c r="L29" s="6" t="s">
        <v>129</v>
      </c>
      <c r="M29" s="6" t="s">
        <v>130</v>
      </c>
      <c r="N29" s="13">
        <f t="shared" si="31"/>
        <v>1.062034739</v>
      </c>
      <c r="O29" s="1">
        <v>1.0</v>
      </c>
      <c r="P29" s="1">
        <v>1.0</v>
      </c>
      <c r="Q29" s="1">
        <v>1.0</v>
      </c>
      <c r="R29" s="1">
        <v>5.0</v>
      </c>
      <c r="S29" s="1">
        <v>0.0</v>
      </c>
      <c r="T29" s="1">
        <v>5.0</v>
      </c>
      <c r="U29" s="1">
        <v>0.0</v>
      </c>
      <c r="V29" s="1">
        <v>0.0</v>
      </c>
      <c r="W29" s="1">
        <v>0.0</v>
      </c>
      <c r="X29" s="1">
        <v>0.05</v>
      </c>
      <c r="Y29" s="1">
        <f>SUMIFS(yield_refuse!$F:$F,yield_refuse!$A:$A,table!$A29,yield_refuse!$B:$B,IF(ISERROR(AO29),AQ29,table!$AP29))/100</f>
        <v>0</v>
      </c>
      <c r="Z29" s="1" t="str">
        <f t="shared" si="2"/>
        <v>(2,3,2,5,2,na)_x007f_</v>
      </c>
      <c r="AA29" s="1" t="s">
        <v>131</v>
      </c>
      <c r="AB29" s="1" t="s">
        <v>132</v>
      </c>
      <c r="AC29" s="1" t="s">
        <v>133</v>
      </c>
      <c r="AD29" s="1" t="s">
        <v>133</v>
      </c>
      <c r="AE29" s="1" t="s">
        <v>133</v>
      </c>
      <c r="AF29" s="1" t="s">
        <v>133</v>
      </c>
      <c r="AG29" s="1" t="s">
        <v>134</v>
      </c>
      <c r="AH29" s="1" t="s">
        <v>134</v>
      </c>
      <c r="AI29" s="1" t="s">
        <v>134</v>
      </c>
      <c r="AJ29" s="7" t="s">
        <v>135</v>
      </c>
      <c r="AK29" s="7" t="s">
        <v>135</v>
      </c>
      <c r="AL29" s="1" t="s">
        <v>136</v>
      </c>
      <c r="AM29" s="1">
        <v>5.0</v>
      </c>
      <c r="AN29" s="1">
        <v>2.0</v>
      </c>
      <c r="AO29" s="1" t="s">
        <v>267</v>
      </c>
      <c r="AP29" s="1" t="s">
        <v>282</v>
      </c>
      <c r="AQ29" s="1" t="s">
        <v>279</v>
      </c>
      <c r="AR29" s="8">
        <f>HLOOKUP(D29,SP_results_all_proc!$E$15:$FZ$33,19,0)*N29*(1+SUM($BF29:$BI29))</f>
        <v>0.2072730685</v>
      </c>
      <c r="AS29" s="8">
        <f>HLOOKUP(E29,SP_results_all_proc!$E$15:$FZ$33,19,0)*O29*(1+SUM($BG29:$BI29))</f>
        <v>0.01579863347</v>
      </c>
      <c r="AT29" s="8">
        <f>HLOOKUP(F29,SP_results_all_proc!$E$15:$FZ$33,19,0)*P29*(1+SUM($BH29:$BI29))</f>
        <v>0.04184261669</v>
      </c>
      <c r="AU29" s="8">
        <f>HLOOKUP(G29,SP_results_all_proc!$E$15:$FZ$33,19,0)*Q29*(1+SUM($BH29:$BI29))</f>
        <v>0.01350750141</v>
      </c>
      <c r="AV29" s="8">
        <f>HLOOKUP(H29,SP_results_all_proc!$E$15:$FZ$33,19,0)*R29*(1+SUM($BI29))</f>
        <v>0.01143160128</v>
      </c>
      <c r="AW29" s="8">
        <f>HLOOKUP(I29,SP_results_all_proc!$E$15:$FZ$33,19,0)*S29*(1+SUM($BI29))</f>
        <v>0</v>
      </c>
      <c r="AX29" s="8">
        <f>HLOOKUP(J29,SP_results_all_proc!$E$15:$FZ$33,19,0)*T29</f>
        <v>0.001972574356</v>
      </c>
      <c r="AY29" s="8">
        <f>HLOOKUP(K29,SP_results_all_proc!$E$15:$FZ$33,19,0)*U29</f>
        <v>0</v>
      </c>
      <c r="AZ29" s="8">
        <f>HLOOKUP(L29,SP_results_all_proc!$E$15:$FZ$33,19,0)*V29*(1-Y29)</f>
        <v>0</v>
      </c>
      <c r="BA29" s="8">
        <f>HLOOKUP(M29,SP_results_all_proc!$E$15:$FZ$33,19,0)*W29*(1-Y29)</f>
        <v>0</v>
      </c>
      <c r="BB29" s="9">
        <f>HLOOKUP(BB$3,SP_results_all_proc!$E$15:$FZ$33,19,0)</f>
        <v>0</v>
      </c>
      <c r="BC29" s="9">
        <f>HLOOKUP(BC$3,SP_results_all_proc!$E$15:$FZ$33,19,0)*BJ29*(1-$BM29)*($X29*$P29*(1+SUM($BH29:$BI29))+SUM($BF29:$BI29)+Y29)</f>
        <v>0.001022485945</v>
      </c>
      <c r="BD29" s="9">
        <f>HLOOKUP(BD$3,SP_results_all_proc!$E$15:$FZ$33,19,0)*BK29*(1-$BM29)*($X29*$P29*(1+SUM($BH29:$BI29))+SUM($BF29:$BI29)+Y29)</f>
        <v>0.002358926947</v>
      </c>
      <c r="BE29" s="1">
        <f>HLOOKUP(BE$3,SP_results_all_proc!$E$15:$FZ$33,19,0)*BL29*(1-$BM29)*($X29*$P29*(1+SUM($BH29:$BI29))+SUM($BF29:$BI29)+Y29)</f>
        <v>0.01609806127</v>
      </c>
      <c r="BF29" s="1">
        <f>SUMIFS(template!$K$117:$K$180,template!$J$117:$J$180,table!$C29,template!$I$117:$I$180,table!BF$5)</f>
        <v>0.05</v>
      </c>
      <c r="BG29" s="1">
        <f>SUMIFS(template!$K$117:$K$180,template!$J$117:$J$180,table!$C29,template!$I$117:$I$180,table!BG$5)</f>
        <v>0.03</v>
      </c>
      <c r="BH29" s="1">
        <f>SUMIFS(template!$K$117:$K$180,template!$J$117:$J$180,table!$C29,template!$I$117:$I$180,table!BH$5)</f>
        <v>0.08</v>
      </c>
      <c r="BI29" s="1">
        <f>SUMIFS(template!$K$117:$K$180,template!$J$117:$J$180,table!$C29,template!$I$117:$I$180,table!BI$5)</f>
        <v>0.02</v>
      </c>
      <c r="BJ29" s="1">
        <f>SUMIFS(template!$K$117:$K$144,template!$J$117:$J$144,table!$A29,template!$I$117:$I$144,table!BJ$5)</f>
        <v>0.2</v>
      </c>
      <c r="BK29" s="1">
        <f>SUMIFS(template!$K$117:$K$144,template!$J$117:$J$144,table!$A29,template!$I$117:$I$144,table!BK$5)</f>
        <v>0.4</v>
      </c>
      <c r="BL29" s="1">
        <f>SUMIFS(template!$K$117:$K$144,template!$J$117:$J$144,table!$A29,template!$I$117:$I$144,table!BL$5)</f>
        <v>0.4</v>
      </c>
      <c r="BM29" s="1">
        <f>SUMIFS(template!$K$117:$K$144,template!$J$117:$J$144,table!$A29,template!$I$117:$I$144,table!BM$5)</f>
        <v>0</v>
      </c>
      <c r="BN29" s="1">
        <f>IFERROR(VLOOKUP($AP29,yield_refuse!$C:$K,3,0),VLOOKUP($AQ29,yield_refuse!$B:$K,4,0))</f>
        <v>100</v>
      </c>
      <c r="BO29" s="1">
        <f>IFERROR(VLOOKUP($AP29,yield_refuse!$C:$K,4,0),VLOOKUP($AQ29,yield_refuse!$B:$K,5,0))</f>
        <v>0</v>
      </c>
      <c r="BP29" s="10">
        <f>IFERROR(VLOOKUP($AP29,yield_refuse!$C:$Z,10,0),VLOOKUP($AQ29,yield_refuse!$B:$Z,11,0))</f>
        <v>444.2307692</v>
      </c>
      <c r="BQ29" s="11">
        <f t="shared" si="3"/>
        <v>0.4442307692</v>
      </c>
      <c r="BR29" s="1" t="str">
        <f>IFERROR(VLOOKUP($AP29,yield_refuse!$C:$K,6,0),VLOOKUP($AQ29,yield_refuse!$B:$K,7,0))</f>
        <v>Animal-source foods</v>
      </c>
      <c r="BS29" s="11" t="s">
        <v>282</v>
      </c>
      <c r="BT29" s="8">
        <f t="shared" ref="BT29:BW29" si="33">AR29*$BQ29</f>
        <v>0.09207707468</v>
      </c>
      <c r="BU29" s="8">
        <f t="shared" si="33"/>
        <v>0.0070182391</v>
      </c>
      <c r="BV29" s="8">
        <f t="shared" si="33"/>
        <v>0.0185877778</v>
      </c>
      <c r="BW29" s="8">
        <f t="shared" si="33"/>
        <v>0.006000447741</v>
      </c>
      <c r="BX29" s="8">
        <f t="shared" si="5"/>
        <v>0.00507826903</v>
      </c>
      <c r="BY29" s="8">
        <f t="shared" si="6"/>
        <v>0.0008762782233</v>
      </c>
      <c r="BZ29" s="8">
        <f t="shared" si="7"/>
        <v>0.008653381793</v>
      </c>
      <c r="CA29" s="8">
        <f t="shared" si="8"/>
        <v>0.1382914684</v>
      </c>
      <c r="CB29" s="1">
        <f>VLOOKUP(Z29,uncertainty!$B$4:$C$17,2,0)</f>
        <v>1.15</v>
      </c>
      <c r="CC29" s="1">
        <f>VLOOKUP(AA29,uncertainty!$B$4:$C$17,2,0)</f>
        <v>1.25</v>
      </c>
      <c r="CD29" s="11">
        <f t="shared" si="9"/>
        <v>0.1170385364</v>
      </c>
      <c r="CE29" s="11">
        <f t="shared" si="10"/>
        <v>0.163656628</v>
      </c>
      <c r="CF29" s="11">
        <f t="array" ref="CF29">INDEX(SP_results_all_proc!$E$52:$EH$71,MATCH(CF$3,SP_results_all_proc!$A$52:$A$68,0),MATCH($B29,SP_results_all_proc!$E$51:$EH$51,0))*$BQ29</f>
        <v>0.02717106759</v>
      </c>
      <c r="CG29" s="11">
        <f t="array" ref="CG29">INDEX(SP_results_all_proc!$E$52:$EH$71,MATCH(CG$3,SP_results_all_proc!$A$52:$A$68,0),MATCH($B29,SP_results_all_proc!$E$51:$EH$51,0))*$BQ29</f>
        <v>0.02105048315</v>
      </c>
      <c r="CH29" s="11">
        <f t="array" ref="CH29">INDEX(SP_results_all_proc!$E$52:$EH$71,MATCH(CH$3,SP_results_all_proc!$A$52:$A$68,0),MATCH($B29,SP_results_all_proc!$E$51:$EH$51,0))*$BQ29</f>
        <v>0.02639037288</v>
      </c>
      <c r="CI29" s="11">
        <f t="array" ref="CI29">(INDEX(SP_results_all_proc!$E$52:$EH$71,MATCH(CI$3,SP_results_all_proc!$A$52:$A$68,0),MATCH($B29,SP_results_all_proc!$E$51:$EH$51,0))+INDEX(SP_results_all_proc!$E$52:$EH$71,MATCH(CI$2,SP_results_all_proc!$A$52:$A$68,0),MATCH($B29,SP_results_all_proc!$E$51:$EH$51,0))+INDEX(SP_results_all_proc!$E$52:$EH$71,MATCH(CI$1,SP_results_all_proc!$A$52:$A$68,0),MATCH($B29,SP_results_all_proc!$E$51:$EH$51,0)))*$BQ29</f>
        <v>0.02747198418</v>
      </c>
      <c r="CJ29" s="11">
        <f t="array" ref="CJ29">INDEX(SP_results_all_proc!$E$52:$EH$71,MATCH(CJ$3,SP_results_all_proc!$A$52:$A$68,0),MATCH($B29,SP_results_all_proc!$E$51:$EH$51,0))*$BQ29</f>
        <v>0.005031325708</v>
      </c>
      <c r="CK29" s="11">
        <f t="array" ref="CK29">INDEX(SP_results_all_proc!$E$52:$EH$71,MATCH(CK$3,SP_results_all_proc!$A$52:$A$68,0),MATCH($B29,SP_results_all_proc!$E$51:$EH$51,0))*$BQ29</f>
        <v>0.009131841358</v>
      </c>
      <c r="CL29" s="11">
        <f t="array" ref="CL29">INDEX(SP_results_all_proc!$E$52:$EH$71,MATCH(CL$3,SP_results_all_proc!$A$52:$A$68,0),MATCH($B29,SP_results_all_proc!$E$51:$EH$51,0))*$BQ29</f>
        <v>0.004098533892</v>
      </c>
      <c r="CM29" s="11">
        <f t="array" ref="CM29">(INDEX(SP_results_all_proc!$E$52:$EH$71,MATCH(CM$3,SP_results_all_proc!$A$52:$A$68,0),MATCH($B29,SP_results_all_proc!$E$51:$EH$51,0))+INDEX(SP_results_all_proc!$E$52:$EH$71,MATCH(CM$2,SP_results_all_proc!$A$52:$A$68,0),MATCH($B29,SP_results_all_proc!$E$51:$EH$51,0))+INDEX(SP_results_all_proc!$E$52:$EH$71,MATCH(CM$1,SP_results_all_proc!$A$52:$A$68,0),MATCH($B29,SP_results_all_proc!$E$51:$EH$51,0))+INDEX(SP_results_all_proc!$E$52:$EH$71,MATCH(CM$4,SP_results_all_proc!$A$52:$A$68,0),MATCH($B29,SP_results_all_proc!$E$51:$EH$51,0)))*$BQ29</f>
        <v>0.01794585821</v>
      </c>
      <c r="CN29" s="11">
        <f t="shared" si="11"/>
        <v>0.138291467</v>
      </c>
      <c r="CO29" s="12" t="s">
        <v>270</v>
      </c>
      <c r="CP29" s="12"/>
      <c r="CQ29" s="8"/>
    </row>
    <row r="30" ht="15.75" customHeight="1">
      <c r="A30" s="1" t="s">
        <v>118</v>
      </c>
      <c r="B30" s="1" t="s">
        <v>283</v>
      </c>
      <c r="C30" s="1" t="s">
        <v>238</v>
      </c>
      <c r="D30" s="1" t="s">
        <v>284</v>
      </c>
      <c r="E30" s="1" t="s">
        <v>285</v>
      </c>
      <c r="F30" s="1" t="s">
        <v>286</v>
      </c>
      <c r="G30" s="1" t="s">
        <v>287</v>
      </c>
      <c r="H30" s="1" t="s">
        <v>125</v>
      </c>
      <c r="I30" s="1" t="s">
        <v>126</v>
      </c>
      <c r="J30" s="1" t="s">
        <v>127</v>
      </c>
      <c r="K30" s="1" t="s">
        <v>128</v>
      </c>
      <c r="L30" s="6" t="s">
        <v>129</v>
      </c>
      <c r="M30" s="6" t="s">
        <v>130</v>
      </c>
      <c r="N30" s="1">
        <v>1.0</v>
      </c>
      <c r="O30" s="1">
        <v>1.0</v>
      </c>
      <c r="P30" s="1">
        <v>1.0</v>
      </c>
      <c r="Q30" s="1">
        <v>1.0</v>
      </c>
      <c r="R30" s="1">
        <v>0.0</v>
      </c>
      <c r="S30" s="1">
        <v>10.0</v>
      </c>
      <c r="T30" s="1">
        <v>0.0</v>
      </c>
      <c r="U30" s="1">
        <v>10.0</v>
      </c>
      <c r="V30" s="1">
        <v>3.0</v>
      </c>
      <c r="W30" s="1">
        <v>0.0</v>
      </c>
      <c r="X30" s="1">
        <v>0.05</v>
      </c>
      <c r="Y30" s="1">
        <f>SUMIFS(yield_refuse!$F:$F,yield_refuse!$A:$A,table!$A30,yield_refuse!$B:$B,IF(ISERROR(AO30),AQ30,table!$AP30))/100</f>
        <v>0</v>
      </c>
      <c r="Z30" s="1" t="str">
        <f t="shared" si="2"/>
        <v>(2,3,2,2,2,na)_x007f_</v>
      </c>
      <c r="AA30" s="1" t="s">
        <v>131</v>
      </c>
      <c r="AB30" s="1" t="s">
        <v>132</v>
      </c>
      <c r="AC30" s="1" t="s">
        <v>133</v>
      </c>
      <c r="AD30" s="1" t="s">
        <v>133</v>
      </c>
      <c r="AE30" s="1" t="s">
        <v>133</v>
      </c>
      <c r="AF30" s="1" t="s">
        <v>133</v>
      </c>
      <c r="AG30" s="1" t="s">
        <v>134</v>
      </c>
      <c r="AH30" s="1" t="s">
        <v>134</v>
      </c>
      <c r="AI30" s="1" t="s">
        <v>134</v>
      </c>
      <c r="AJ30" s="7" t="s">
        <v>135</v>
      </c>
      <c r="AK30" s="7" t="s">
        <v>135</v>
      </c>
      <c r="AL30" s="1" t="s">
        <v>288</v>
      </c>
      <c r="AM30" s="1">
        <v>2.0</v>
      </c>
      <c r="AN30" s="1">
        <v>2.0</v>
      </c>
      <c r="AO30" s="1" t="s">
        <v>289</v>
      </c>
      <c r="AP30" s="1" t="s">
        <v>290</v>
      </c>
      <c r="AQ30" s="1" t="s">
        <v>291</v>
      </c>
      <c r="AR30" s="8">
        <f>HLOOKUP(D30,SP_results_all_proc!$E$15:$FZ$33,19,0)*N30*(1+SUM($BF30:$BI30))</f>
        <v>0.1020209775</v>
      </c>
      <c r="AS30" s="8">
        <f>HLOOKUP(E30,SP_results_all_proc!$E$15:$FZ$33,19,0)*O30*(1+SUM($BG30:$BI30))</f>
        <v>0.01242446852</v>
      </c>
      <c r="AT30" s="8">
        <f>HLOOKUP(F30,SP_results_all_proc!$E$15:$FZ$33,19,0)*P30*(1+SUM($BH30:$BI30))</f>
        <v>0.01810282097</v>
      </c>
      <c r="AU30" s="8">
        <f>HLOOKUP(G30,SP_results_all_proc!$E$15:$FZ$33,19,0)*Q30*(1+SUM($BH30:$BI30))</f>
        <v>0.01077787971</v>
      </c>
      <c r="AV30" s="8">
        <f>HLOOKUP(H30,SP_results_all_proc!$E$15:$FZ$33,19,0)*R30*(1+SUM($BI30))</f>
        <v>0</v>
      </c>
      <c r="AW30" s="8">
        <f>HLOOKUP(I30,SP_results_all_proc!$E$15:$FZ$33,19,0)*S30*(1+SUM($BI30))</f>
        <v>0.03187206379</v>
      </c>
      <c r="AX30" s="8">
        <f>HLOOKUP(J30,SP_results_all_proc!$E$15:$FZ$33,19,0)*T30</f>
        <v>0</v>
      </c>
      <c r="AY30" s="8">
        <f>HLOOKUP(K30,SP_results_all_proc!$E$15:$FZ$33,19,0)*U30</f>
        <v>0.004966283071</v>
      </c>
      <c r="AZ30" s="8">
        <f>HLOOKUP(L30,SP_results_all_proc!$E$15:$FZ$33,19,0)*V30*(1-Y30)</f>
        <v>0.0185298035</v>
      </c>
      <c r="BA30" s="8">
        <f>HLOOKUP(M30,SP_results_all_proc!$E$15:$FZ$33,19,0)*W30*(1-Y30)</f>
        <v>0</v>
      </c>
      <c r="BB30" s="9">
        <f>HLOOKUP(BB$3,SP_results_all_proc!$E$15:$FZ$33,19,0)</f>
        <v>0</v>
      </c>
      <c r="BC30" s="9">
        <f>HLOOKUP(BC$3,SP_results_all_proc!$E$15:$FZ$33,19,0)*BJ30*(1-$BM30)*($X30*$P30*(1+SUM($BH30:$BI30))+SUM($BF30:$BI30)+Y30)</f>
        <v>0.001092102009</v>
      </c>
      <c r="BD30" s="9">
        <f>HLOOKUP(BD$3,SP_results_all_proc!$E$15:$FZ$33,19,0)*BK30*(1-$BM30)*($X30*$P30*(1+SUM($BH30:$BI30))+SUM($BF30:$BI30)+Y30)</f>
        <v>0.002519534739</v>
      </c>
      <c r="BE30" s="1">
        <f>HLOOKUP(BE$3,SP_results_all_proc!$E$15:$FZ$33,19,0)*BL30*(1-$BM30)*($X30*$P30*(1+SUM($BH30:$BI30))+SUM($BF30:$BI30)+Y30)</f>
        <v>0.01719409949</v>
      </c>
      <c r="BF30" s="1">
        <f>SUMIFS(template!$K$117:$K$180,template!$J$117:$J$180,table!$C30,template!$I$117:$I$180,table!BF$5)</f>
        <v>0.11</v>
      </c>
      <c r="BG30" s="1">
        <f>SUMIFS(template!$K$117:$K$180,template!$J$117:$J$180,table!$C30,template!$I$117:$I$180,table!BG$5)</f>
        <v>0.07</v>
      </c>
      <c r="BH30" s="1">
        <f>SUMIFS(template!$K$117:$K$180,template!$J$117:$J$180,table!$C30,template!$I$117:$I$180,table!BH$5)</f>
        <v>0.01</v>
      </c>
      <c r="BI30" s="1">
        <f>SUMIFS(template!$K$117:$K$180,template!$J$117:$J$180,table!$C30,template!$I$117:$I$180,table!BI$5)</f>
        <v>0.01</v>
      </c>
      <c r="BJ30" s="1">
        <f>SUMIFS(template!$K$117:$K$144,template!$J$117:$J$144,table!$A30,template!$I$117:$I$144,table!BJ$5)</f>
        <v>0.2</v>
      </c>
      <c r="BK30" s="1">
        <f>SUMIFS(template!$K$117:$K$144,template!$J$117:$J$144,table!$A30,template!$I$117:$I$144,table!BK$5)</f>
        <v>0.4</v>
      </c>
      <c r="BL30" s="1">
        <f>SUMIFS(template!$K$117:$K$144,template!$J$117:$J$144,table!$A30,template!$I$117:$I$144,table!BL$5)</f>
        <v>0.4</v>
      </c>
      <c r="BM30" s="1">
        <f>SUMIFS(template!$K$117:$K$144,template!$J$117:$J$144,table!$A30,template!$I$117:$I$144,table!BM$5)</f>
        <v>0</v>
      </c>
      <c r="BN30" s="1">
        <f>IFERROR(VLOOKUP($AP30,yield_refuse!$C:$K,3,0),VLOOKUP($AQ30,yield_refuse!$B:$K,4,0))</f>
        <v>101</v>
      </c>
      <c r="BO30" s="1">
        <f>IFERROR(VLOOKUP($AP30,yield_refuse!$C:$K,4,0),VLOOKUP($AQ30,yield_refuse!$B:$K,5,0))</f>
        <v>0</v>
      </c>
      <c r="BP30" s="10">
        <f>IFERROR(VLOOKUP($AP30,yield_refuse!$C:$Z,10,0),VLOOKUP($AQ30,yield_refuse!$B:$Z,11,0))</f>
        <v>339.7058824</v>
      </c>
      <c r="BQ30" s="11">
        <f t="shared" si="3"/>
        <v>0.3363424578</v>
      </c>
      <c r="BR30" s="1" t="str">
        <f>IFERROR(VLOOKUP($AP30,yield_refuse!$C:$K,6,0),VLOOKUP($AQ30,yield_refuse!$B:$K,7,0))</f>
        <v>Pulses, nuts, and seeds</v>
      </c>
      <c r="BS30" s="11" t="s">
        <v>290</v>
      </c>
      <c r="BT30" s="8">
        <f t="shared" ref="BT30:BW30" si="34">AR30*$BQ30</f>
        <v>0.03431398632</v>
      </c>
      <c r="BU30" s="8">
        <f t="shared" si="34"/>
        <v>0.004178876277</v>
      </c>
      <c r="BV30" s="8">
        <f t="shared" si="34"/>
        <v>0.006088747297</v>
      </c>
      <c r="BW30" s="8">
        <f t="shared" si="34"/>
        <v>0.00362505855</v>
      </c>
      <c r="BX30" s="8">
        <f t="shared" si="5"/>
        <v>0.01071992827</v>
      </c>
      <c r="BY30" s="8">
        <f t="shared" si="6"/>
        <v>0.007902731504</v>
      </c>
      <c r="BZ30" s="8">
        <f t="shared" si="7"/>
        <v>0.006997852462</v>
      </c>
      <c r="CA30" s="8">
        <f t="shared" si="8"/>
        <v>0.07382718068</v>
      </c>
      <c r="CB30" s="1">
        <f>VLOOKUP(Z30,uncertainty!$B$4:$C$17,2,0)</f>
        <v>1.11</v>
      </c>
      <c r="CC30" s="1">
        <f>VLOOKUP(AA30,uncertainty!$B$4:$C$17,2,0)</f>
        <v>1.25</v>
      </c>
      <c r="CD30" s="11">
        <f t="shared" si="9"/>
        <v>0.06252405667</v>
      </c>
      <c r="CE30" s="11">
        <f t="shared" si="10"/>
        <v>0.08748001776</v>
      </c>
      <c r="CF30" s="11">
        <f t="array" ref="CF30">INDEX(SP_results_all_proc!$E$52:$EH$71,MATCH(CF$3,SP_results_all_proc!$A$52:$A$68,0),MATCH($B30,SP_results_all_proc!$E$51:$EH$51,0))*$BQ30</f>
        <v>0.01871697714</v>
      </c>
      <c r="CG30" s="11">
        <f t="array" ref="CG30">INDEX(SP_results_all_proc!$E$52:$EH$71,MATCH(CG$3,SP_results_all_proc!$A$52:$A$68,0),MATCH($B30,SP_results_all_proc!$E$51:$EH$51,0))*$BQ30</f>
        <v>0.004436513754</v>
      </c>
      <c r="CH30" s="11">
        <f t="array" ref="CH30">INDEX(SP_results_all_proc!$E$52:$EH$71,MATCH(CH$3,SP_results_all_proc!$A$52:$A$68,0),MATCH($B30,SP_results_all_proc!$E$51:$EH$51,0))*$BQ30</f>
        <v>0.01048727051</v>
      </c>
      <c r="CI30" s="11">
        <f t="array" ref="CI30">(INDEX(SP_results_all_proc!$E$52:$EH$71,MATCH(CI$3,SP_results_all_proc!$A$52:$A$68,0),MATCH($B30,SP_results_all_proc!$E$51:$EH$51,0))+INDEX(SP_results_all_proc!$E$52:$EH$71,MATCH(CI$2,SP_results_all_proc!$A$52:$A$68,0),MATCH($B30,SP_results_all_proc!$E$51:$EH$51,0))+INDEX(SP_results_all_proc!$E$52:$EH$71,MATCH(CI$1,SP_results_all_proc!$A$52:$A$68,0),MATCH($B30,SP_results_all_proc!$E$51:$EH$51,0)))*$BQ30</f>
        <v>0.01387623047</v>
      </c>
      <c r="CJ30" s="11">
        <f t="array" ref="CJ30">INDEX(SP_results_all_proc!$E$52:$EH$71,MATCH(CJ$3,SP_results_all_proc!$A$52:$A$68,0),MATCH($B30,SP_results_all_proc!$E$51:$EH$51,0))*$BQ30</f>
        <v>0.007342262014</v>
      </c>
      <c r="CK30" s="11">
        <f t="array" ref="CK30">INDEX(SP_results_all_proc!$E$52:$EH$71,MATCH(CK$3,SP_results_all_proc!$A$52:$A$68,0),MATCH($B30,SP_results_all_proc!$E$51:$EH$51,0))*$BQ30</f>
        <v>0.007095852484</v>
      </c>
      <c r="CL30" s="11">
        <f t="array" ref="CL30">INDEX(SP_results_all_proc!$E$52:$EH$71,MATCH(CL$3,SP_results_all_proc!$A$52:$A$68,0),MATCH($B30,SP_results_all_proc!$E$51:$EH$51,0))*$BQ30</f>
        <v>0.00625410335</v>
      </c>
      <c r="CM30" s="11">
        <f t="array" ref="CM30">(INDEX(SP_results_all_proc!$E$52:$EH$71,MATCH(CM$3,SP_results_all_proc!$A$52:$A$68,0),MATCH($B30,SP_results_all_proc!$E$51:$EH$51,0))+INDEX(SP_results_all_proc!$E$52:$EH$71,MATCH(CM$2,SP_results_all_proc!$A$52:$A$68,0),MATCH($B30,SP_results_all_proc!$E$51:$EH$51,0))+INDEX(SP_results_all_proc!$E$52:$EH$71,MATCH(CM$1,SP_results_all_proc!$A$52:$A$68,0),MATCH($B30,SP_results_all_proc!$E$51:$EH$51,0))+INDEX(SP_results_all_proc!$E$52:$EH$71,MATCH(CM$4,SP_results_all_proc!$A$52:$A$68,0),MATCH($B30,SP_results_all_proc!$E$51:$EH$51,0)))*$BQ30</f>
        <v>0.005617969962</v>
      </c>
      <c r="CN30" s="11">
        <f t="shared" si="11"/>
        <v>0.07382717969</v>
      </c>
      <c r="CO30" s="12" t="s">
        <v>292</v>
      </c>
      <c r="CP30" s="12"/>
      <c r="CQ30" s="8"/>
    </row>
    <row r="31" ht="15.75" customHeight="1">
      <c r="A31" s="1" t="s">
        <v>118</v>
      </c>
      <c r="B31" s="1" t="s">
        <v>293</v>
      </c>
      <c r="C31" s="1" t="s">
        <v>238</v>
      </c>
      <c r="D31" s="7" t="s">
        <v>294</v>
      </c>
      <c r="E31" s="1" t="s">
        <v>122</v>
      </c>
      <c r="F31" s="1" t="s">
        <v>286</v>
      </c>
      <c r="G31" s="1" t="s">
        <v>295</v>
      </c>
      <c r="H31" s="1" t="s">
        <v>125</v>
      </c>
      <c r="I31" s="1" t="s">
        <v>126</v>
      </c>
      <c r="J31" s="1" t="s">
        <v>127</v>
      </c>
      <c r="K31" s="1" t="s">
        <v>128</v>
      </c>
      <c r="L31" s="6" t="s">
        <v>129</v>
      </c>
      <c r="M31" s="6" t="s">
        <v>130</v>
      </c>
      <c r="N31" s="1">
        <v>1.0</v>
      </c>
      <c r="O31" s="1">
        <v>1.0</v>
      </c>
      <c r="P31" s="1">
        <v>1.0</v>
      </c>
      <c r="Q31" s="1">
        <v>1.0</v>
      </c>
      <c r="R31" s="1">
        <v>0.0</v>
      </c>
      <c r="S31" s="1">
        <v>0.0</v>
      </c>
      <c r="T31" s="1">
        <v>0.0</v>
      </c>
      <c r="U31" s="1">
        <v>0.0</v>
      </c>
      <c r="V31" s="7">
        <v>4.0</v>
      </c>
      <c r="W31" s="1">
        <v>0.0</v>
      </c>
      <c r="X31" s="1">
        <v>0.05</v>
      </c>
      <c r="Y31" s="1">
        <f>SUMIFS(yield_refuse!$F:$F,yield_refuse!$A:$A,table!$A31,yield_refuse!$B:$B,IF(ISERROR(AO31),AQ31,table!$AP31))/100</f>
        <v>0</v>
      </c>
      <c r="Z31" s="1" t="str">
        <f t="shared" si="2"/>
        <v>(2,3,4,4,2,na)_x007f_</v>
      </c>
      <c r="AA31" s="1" t="s">
        <v>131</v>
      </c>
      <c r="AB31" s="1" t="s">
        <v>132</v>
      </c>
      <c r="AC31" s="1" t="s">
        <v>133</v>
      </c>
      <c r="AD31" s="1" t="s">
        <v>133</v>
      </c>
      <c r="AE31" s="1" t="s">
        <v>133</v>
      </c>
      <c r="AF31" s="1" t="s">
        <v>133</v>
      </c>
      <c r="AG31" s="1" t="s">
        <v>134</v>
      </c>
      <c r="AH31" s="1" t="s">
        <v>134</v>
      </c>
      <c r="AI31" s="1" t="s">
        <v>134</v>
      </c>
      <c r="AJ31" s="7" t="s">
        <v>135</v>
      </c>
      <c r="AK31" s="7" t="s">
        <v>135</v>
      </c>
      <c r="AL31" s="1" t="s">
        <v>296</v>
      </c>
      <c r="AM31" s="1">
        <v>4.0</v>
      </c>
      <c r="AN31" s="1">
        <v>4.0</v>
      </c>
      <c r="AO31" s="1" t="s">
        <v>289</v>
      </c>
      <c r="AP31" s="1" t="s">
        <v>297</v>
      </c>
      <c r="AQ31" s="1" t="s">
        <v>298</v>
      </c>
      <c r="AR31" s="8">
        <f>HLOOKUP(D31,SP_results_all_proc!$E$15:$FZ$33,19,0)*N31*(1+SUM($BF31:$BI31))</f>
        <v>0.2842476227</v>
      </c>
      <c r="AS31" s="8">
        <f>HLOOKUP(E31,SP_results_all_proc!$E$15:$FZ$33,19,0)*O31*(1+SUM($BG31:$BI31))</f>
        <v>0</v>
      </c>
      <c r="AT31" s="8">
        <f>HLOOKUP(F31,SP_results_all_proc!$E$15:$FZ$33,19,0)*P31*(1+SUM($BH31:$BI31))</f>
        <v>0.01810282097</v>
      </c>
      <c r="AU31" s="8">
        <f>HLOOKUP(G31,SP_results_all_proc!$E$15:$FZ$33,19,0)*Q31*(1+SUM($BH31:$BI31))</f>
        <v>0.01528747311</v>
      </c>
      <c r="AV31" s="8">
        <f>HLOOKUP(H31,SP_results_all_proc!$E$15:$FZ$33,19,0)*R31*(1+SUM($BI31))</f>
        <v>0</v>
      </c>
      <c r="AW31" s="8">
        <f>HLOOKUP(I31,SP_results_all_proc!$E$15:$FZ$33,19,0)*S31*(1+SUM($BI31))</f>
        <v>0</v>
      </c>
      <c r="AX31" s="8">
        <f>HLOOKUP(J31,SP_results_all_proc!$E$15:$FZ$33,19,0)*T31</f>
        <v>0</v>
      </c>
      <c r="AY31" s="8">
        <f>HLOOKUP(K31,SP_results_all_proc!$E$15:$FZ$33,19,0)*U31</f>
        <v>0</v>
      </c>
      <c r="AZ31" s="8">
        <f>HLOOKUP(L31,SP_results_all_proc!$E$15:$FZ$33,19,0)*V31*(1-Y31)</f>
        <v>0.02470640466</v>
      </c>
      <c r="BA31" s="8">
        <f>HLOOKUP(M31,SP_results_all_proc!$E$15:$FZ$33,19,0)*W31*(1-Y31)</f>
        <v>0</v>
      </c>
      <c r="BB31" s="9">
        <f>HLOOKUP(BB$3,SP_results_all_proc!$E$15:$FZ$33,19,0)</f>
        <v>0</v>
      </c>
      <c r="BC31" s="9">
        <f>HLOOKUP(BC$3,SP_results_all_proc!$E$15:$FZ$33,19,0)*BJ31*(1-$BM31)*($X31*$P31*(1+SUM($BH31:$BI31))+SUM($BF31:$BI31)+Y31)</f>
        <v>0.001092102009</v>
      </c>
      <c r="BD31" s="9">
        <f>HLOOKUP(BD$3,SP_results_all_proc!$E$15:$FZ$33,19,0)*BK31*(1-$BM31)*($X31*$P31*(1+SUM($BH31:$BI31))+SUM($BF31:$BI31)+Y31)</f>
        <v>0.002519534739</v>
      </c>
      <c r="BE31" s="1">
        <f>HLOOKUP(BE$3,SP_results_all_proc!$E$15:$FZ$33,19,0)*BL31*(1-$BM31)*($X31*$P31*(1+SUM($BH31:$BI31))+SUM($BF31:$BI31)+Y31)</f>
        <v>0.01719409949</v>
      </c>
      <c r="BF31" s="1">
        <f>SUMIFS(template!$K$117:$K$180,template!$J$117:$J$180,table!$C31,template!$I$117:$I$180,table!BF$5)</f>
        <v>0.11</v>
      </c>
      <c r="BG31" s="1">
        <f>SUMIFS(template!$K$117:$K$180,template!$J$117:$J$180,table!$C31,template!$I$117:$I$180,table!BG$5)</f>
        <v>0.07</v>
      </c>
      <c r="BH31" s="1">
        <f>SUMIFS(template!$K$117:$K$180,template!$J$117:$J$180,table!$C31,template!$I$117:$I$180,table!BH$5)</f>
        <v>0.01</v>
      </c>
      <c r="BI31" s="1">
        <f>SUMIFS(template!$K$117:$K$180,template!$J$117:$J$180,table!$C31,template!$I$117:$I$180,table!BI$5)</f>
        <v>0.01</v>
      </c>
      <c r="BJ31" s="1">
        <f>SUMIFS(template!$K$117:$K$144,template!$J$117:$J$144,table!$A31,template!$I$117:$I$144,table!BJ$5)</f>
        <v>0.2</v>
      </c>
      <c r="BK31" s="1">
        <f>SUMIFS(template!$K$117:$K$144,template!$J$117:$J$144,table!$A31,template!$I$117:$I$144,table!BK$5)</f>
        <v>0.4</v>
      </c>
      <c r="BL31" s="1">
        <f>SUMIFS(template!$K$117:$K$144,template!$J$117:$J$144,table!$A31,template!$I$117:$I$144,table!BL$5)</f>
        <v>0.4</v>
      </c>
      <c r="BM31" s="1">
        <f>SUMIFS(template!$K$117:$K$144,template!$J$117:$J$144,table!$A31,template!$I$117:$I$144,table!BM$5)</f>
        <v>0</v>
      </c>
      <c r="BN31" s="1">
        <f>IFERROR(VLOOKUP($AP31,yield_refuse!$C:$K,3,0),VLOOKUP($AQ31,yield_refuse!$B:$K,4,0))</f>
        <v>244</v>
      </c>
      <c r="BO31" s="1">
        <f>IFERROR(VLOOKUP($AP31,yield_refuse!$C:$K,4,0),VLOOKUP($AQ31,yield_refuse!$B:$K,5,0))</f>
        <v>0</v>
      </c>
      <c r="BP31" s="10">
        <f>IFERROR(VLOOKUP($AP31,yield_refuse!$C:$Z,10,0),VLOOKUP($AQ31,yield_refuse!$B:$Z,11,0))</f>
        <v>372.5806452</v>
      </c>
      <c r="BQ31" s="11">
        <f t="shared" si="3"/>
        <v>0.1526969857</v>
      </c>
      <c r="BR31" s="1" t="str">
        <f>IFERROR(VLOOKUP($AP31,yield_refuse!$C:$K,6,0),VLOOKUP($AQ31,yield_refuse!$B:$K,7,0))</f>
        <v>Pulses, nuts, and seeds</v>
      </c>
      <c r="BS31" s="11" t="s">
        <v>297</v>
      </c>
      <c r="BT31" s="8">
        <f t="shared" ref="BT31:BW31" si="35">AR31*$BQ31</f>
        <v>0.04340375518</v>
      </c>
      <c r="BU31" s="8">
        <f t="shared" si="35"/>
        <v>0</v>
      </c>
      <c r="BV31" s="8">
        <f t="shared" si="35"/>
        <v>0.002764246195</v>
      </c>
      <c r="BW31" s="8">
        <f t="shared" si="35"/>
        <v>0.002334351064</v>
      </c>
      <c r="BX31" s="8">
        <f t="shared" si="5"/>
        <v>0</v>
      </c>
      <c r="BY31" s="8">
        <f t="shared" si="6"/>
        <v>0.00377259352</v>
      </c>
      <c r="BZ31" s="8">
        <f t="shared" si="7"/>
        <v>0.003176973209</v>
      </c>
      <c r="CA31" s="8">
        <f t="shared" si="8"/>
        <v>0.05545191917</v>
      </c>
      <c r="CB31" s="1">
        <f>VLOOKUP(Z31,uncertainty!$B$4:$C$17,2,0)</f>
        <v>1.24</v>
      </c>
      <c r="CC31" s="1">
        <f>VLOOKUP(AA31,uncertainty!$B$4:$C$17,2,0)</f>
        <v>1.25</v>
      </c>
      <c r="CD31" s="11">
        <f t="shared" si="9"/>
        <v>0.04464155956</v>
      </c>
      <c r="CE31" s="11">
        <f t="shared" si="10"/>
        <v>0.06888086141</v>
      </c>
      <c r="CF31" s="11">
        <f t="array" ref="CF31">INDEX(SP_results_all_proc!$E$52:$EH$71,MATCH(CF$3,SP_results_all_proc!$A$52:$A$68,0),MATCH($B31,SP_results_all_proc!$E$51:$EH$51,0))*$BQ31</f>
        <v>0.01078170176</v>
      </c>
      <c r="CG31" s="11">
        <f t="array" ref="CG31">INDEX(SP_results_all_proc!$E$52:$EH$71,MATCH(CG$3,SP_results_all_proc!$A$52:$A$68,0),MATCH($B31,SP_results_all_proc!$E$51:$EH$51,0))*$BQ31</f>
        <v>0.007154128483</v>
      </c>
      <c r="CH31" s="11">
        <f t="array" ref="CH31">INDEX(SP_results_all_proc!$E$52:$EH$71,MATCH(CH$3,SP_results_all_proc!$A$52:$A$68,0),MATCH($B31,SP_results_all_proc!$E$51:$EH$51,0))*$BQ31</f>
        <v>0.008803666378</v>
      </c>
      <c r="CI31" s="11">
        <f t="array" ref="CI31">(INDEX(SP_results_all_proc!$E$52:$EH$71,MATCH(CI$3,SP_results_all_proc!$A$52:$A$68,0),MATCH($B31,SP_results_all_proc!$E$51:$EH$51,0))+INDEX(SP_results_all_proc!$E$52:$EH$71,MATCH(CI$2,SP_results_all_proc!$A$52:$A$68,0),MATCH($B31,SP_results_all_proc!$E$51:$EH$51,0))+INDEX(SP_results_all_proc!$E$52:$EH$71,MATCH(CI$1,SP_results_all_proc!$A$52:$A$68,0),MATCH($B31,SP_results_all_proc!$E$51:$EH$51,0)))*$BQ31</f>
        <v>0.01526587275</v>
      </c>
      <c r="CJ31" s="11">
        <f t="array" ref="CJ31">INDEX(SP_results_all_proc!$E$52:$EH$71,MATCH(CJ$3,SP_results_all_proc!$A$52:$A$68,0),MATCH($B31,SP_results_all_proc!$E$51:$EH$51,0))*$BQ31</f>
        <v>0.004276269007</v>
      </c>
      <c r="CK31" s="11">
        <f t="array" ref="CK31">INDEX(SP_results_all_proc!$E$52:$EH$71,MATCH(CK$3,SP_results_all_proc!$A$52:$A$68,0),MATCH($B31,SP_results_all_proc!$E$51:$EH$51,0))*$BQ31</f>
        <v>0.003621048532</v>
      </c>
      <c r="CL31" s="11">
        <f t="array" ref="CL31">INDEX(SP_results_all_proc!$E$52:$EH$71,MATCH(CL$3,SP_results_all_proc!$A$52:$A$68,0),MATCH($B31,SP_results_all_proc!$E$51:$EH$51,0))*$BQ31</f>
        <v>0.0003329979065</v>
      </c>
      <c r="CM31" s="11">
        <f t="array" ref="CM31">(INDEX(SP_results_all_proc!$E$52:$EH$71,MATCH(CM$3,SP_results_all_proc!$A$52:$A$68,0),MATCH($B31,SP_results_all_proc!$E$51:$EH$51,0))+INDEX(SP_results_all_proc!$E$52:$EH$71,MATCH(CM$2,SP_results_all_proc!$A$52:$A$68,0),MATCH($B31,SP_results_all_proc!$E$51:$EH$51,0))+INDEX(SP_results_all_proc!$E$52:$EH$71,MATCH(CM$1,SP_results_all_proc!$A$52:$A$68,0),MATCH($B31,SP_results_all_proc!$E$51:$EH$51,0))+INDEX(SP_results_all_proc!$E$52:$EH$71,MATCH(CM$4,SP_results_all_proc!$A$52:$A$68,0),MATCH($B31,SP_results_all_proc!$E$51:$EH$51,0)))*$BQ31</f>
        <v>0.00521624957</v>
      </c>
      <c r="CN31" s="11">
        <f t="shared" si="11"/>
        <v>0.05545193438</v>
      </c>
      <c r="CO31" s="12" t="s">
        <v>292</v>
      </c>
      <c r="CP31" s="12"/>
      <c r="CQ31" s="8"/>
    </row>
    <row r="32" ht="15.75" customHeight="1">
      <c r="A32" s="1" t="s">
        <v>118</v>
      </c>
      <c r="B32" s="1" t="s">
        <v>299</v>
      </c>
      <c r="C32" s="1" t="s">
        <v>238</v>
      </c>
      <c r="D32" s="7" t="s">
        <v>294</v>
      </c>
      <c r="E32" s="1" t="s">
        <v>122</v>
      </c>
      <c r="F32" s="1" t="s">
        <v>286</v>
      </c>
      <c r="G32" s="1" t="s">
        <v>295</v>
      </c>
      <c r="H32" s="1" t="s">
        <v>125</v>
      </c>
      <c r="I32" s="1" t="s">
        <v>126</v>
      </c>
      <c r="J32" s="1" t="s">
        <v>127</v>
      </c>
      <c r="K32" s="1" t="s">
        <v>128</v>
      </c>
      <c r="L32" s="6" t="s">
        <v>129</v>
      </c>
      <c r="M32" s="6" t="s">
        <v>130</v>
      </c>
      <c r="N32" s="1">
        <v>1.0</v>
      </c>
      <c r="O32" s="1">
        <v>1.0</v>
      </c>
      <c r="P32" s="1">
        <v>1.0</v>
      </c>
      <c r="Q32" s="1">
        <v>1.0</v>
      </c>
      <c r="R32" s="1">
        <v>0.0</v>
      </c>
      <c r="S32" s="1">
        <v>0.0</v>
      </c>
      <c r="T32" s="1">
        <v>0.0</v>
      </c>
      <c r="U32" s="1">
        <v>0.0</v>
      </c>
      <c r="V32" s="7">
        <v>4.0</v>
      </c>
      <c r="W32" s="1">
        <v>0.0</v>
      </c>
      <c r="X32" s="1">
        <v>0.05</v>
      </c>
      <c r="Y32" s="1">
        <f>SUMIFS(yield_refuse!$F:$F,yield_refuse!$A:$A,table!$A32,yield_refuse!$B:$B,IF(ISERROR(AO32),AQ32,table!$AP32))/100</f>
        <v>0</v>
      </c>
      <c r="Z32" s="1" t="str">
        <f t="shared" si="2"/>
        <v>(2,3,4,4,2,na)_x007f_</v>
      </c>
      <c r="AA32" s="1" t="s">
        <v>131</v>
      </c>
      <c r="AB32" s="1" t="s">
        <v>132</v>
      </c>
      <c r="AC32" s="1" t="s">
        <v>133</v>
      </c>
      <c r="AD32" s="1" t="s">
        <v>133</v>
      </c>
      <c r="AE32" s="1" t="s">
        <v>133</v>
      </c>
      <c r="AF32" s="1" t="s">
        <v>133</v>
      </c>
      <c r="AG32" s="1" t="s">
        <v>134</v>
      </c>
      <c r="AH32" s="1" t="s">
        <v>134</v>
      </c>
      <c r="AI32" s="1" t="s">
        <v>134</v>
      </c>
      <c r="AJ32" s="7" t="s">
        <v>135</v>
      </c>
      <c r="AK32" s="7" t="s">
        <v>135</v>
      </c>
      <c r="AL32" s="1" t="s">
        <v>296</v>
      </c>
      <c r="AM32" s="1">
        <v>4.0</v>
      </c>
      <c r="AN32" s="1">
        <v>4.0</v>
      </c>
      <c r="AO32" s="1" t="s">
        <v>289</v>
      </c>
      <c r="AP32" s="1" t="s">
        <v>300</v>
      </c>
      <c r="AQ32" s="1" t="s">
        <v>301</v>
      </c>
      <c r="AR32" s="8">
        <f>HLOOKUP(D32,SP_results_all_proc!$E$15:$FZ$33,19,0)*N32*(1+SUM($BF32:$BI32))</f>
        <v>0.2842476227</v>
      </c>
      <c r="AS32" s="8">
        <f>HLOOKUP(E32,SP_results_all_proc!$E$15:$FZ$33,19,0)*O32*(1+SUM($BG32:$BI32))</f>
        <v>0</v>
      </c>
      <c r="AT32" s="8">
        <f>HLOOKUP(F32,SP_results_all_proc!$E$15:$FZ$33,19,0)*P32*(1+SUM($BH32:$BI32))</f>
        <v>0.01810282097</v>
      </c>
      <c r="AU32" s="8">
        <f>HLOOKUP(G32,SP_results_all_proc!$E$15:$FZ$33,19,0)*Q32*(1+SUM($BH32:$BI32))</f>
        <v>0.01528747311</v>
      </c>
      <c r="AV32" s="8">
        <f>HLOOKUP(H32,SP_results_all_proc!$E$15:$FZ$33,19,0)*R32*(1+SUM($BI32))</f>
        <v>0</v>
      </c>
      <c r="AW32" s="8">
        <f>HLOOKUP(I32,SP_results_all_proc!$E$15:$FZ$33,19,0)*S32*(1+SUM($BI32))</f>
        <v>0</v>
      </c>
      <c r="AX32" s="8">
        <f>HLOOKUP(J32,SP_results_all_proc!$E$15:$FZ$33,19,0)*T32</f>
        <v>0</v>
      </c>
      <c r="AY32" s="8">
        <f>HLOOKUP(K32,SP_results_all_proc!$E$15:$FZ$33,19,0)*U32</f>
        <v>0</v>
      </c>
      <c r="AZ32" s="8">
        <f>HLOOKUP(L32,SP_results_all_proc!$E$15:$FZ$33,19,0)*V32*(1-Y32)</f>
        <v>0.02470640466</v>
      </c>
      <c r="BA32" s="8">
        <f>HLOOKUP(M32,SP_results_all_proc!$E$15:$FZ$33,19,0)*W32*(1-Y32)</f>
        <v>0</v>
      </c>
      <c r="BB32" s="9">
        <f>HLOOKUP(BB$3,SP_results_all_proc!$E$15:$FZ$33,19,0)</f>
        <v>0</v>
      </c>
      <c r="BC32" s="9">
        <f>HLOOKUP(BC$3,SP_results_all_proc!$E$15:$FZ$33,19,0)*BJ32*(1-$BM32)*($X32*$P32*(1+SUM($BH32:$BI32))+SUM($BF32:$BI32)+Y32)</f>
        <v>0.001092102009</v>
      </c>
      <c r="BD32" s="9">
        <f>HLOOKUP(BD$3,SP_results_all_proc!$E$15:$FZ$33,19,0)*BK32*(1-$BM32)*($X32*$P32*(1+SUM($BH32:$BI32))+SUM($BF32:$BI32)+Y32)</f>
        <v>0.002519534739</v>
      </c>
      <c r="BE32" s="1">
        <f>HLOOKUP(BE$3,SP_results_all_proc!$E$15:$FZ$33,19,0)*BL32*(1-$BM32)*($X32*$P32*(1+SUM($BH32:$BI32))+SUM($BF32:$BI32)+Y32)</f>
        <v>0.01719409949</v>
      </c>
      <c r="BF32" s="1">
        <f>SUMIFS(template!$K$117:$K$180,template!$J$117:$J$180,table!$C32,template!$I$117:$I$180,table!BF$5)</f>
        <v>0.11</v>
      </c>
      <c r="BG32" s="1">
        <f>SUMIFS(template!$K$117:$K$180,template!$J$117:$J$180,table!$C32,template!$I$117:$I$180,table!BG$5)</f>
        <v>0.07</v>
      </c>
      <c r="BH32" s="1">
        <f>SUMIFS(template!$K$117:$K$180,template!$J$117:$J$180,table!$C32,template!$I$117:$I$180,table!BH$5)</f>
        <v>0.01</v>
      </c>
      <c r="BI32" s="1">
        <f>SUMIFS(template!$K$117:$K$180,template!$J$117:$J$180,table!$C32,template!$I$117:$I$180,table!BI$5)</f>
        <v>0.01</v>
      </c>
      <c r="BJ32" s="1">
        <f>SUMIFS(template!$K$117:$K$144,template!$J$117:$J$144,table!$A32,template!$I$117:$I$144,table!BJ$5)</f>
        <v>0.2</v>
      </c>
      <c r="BK32" s="1">
        <f>SUMIFS(template!$K$117:$K$144,template!$J$117:$J$144,table!$A32,template!$I$117:$I$144,table!BK$5)</f>
        <v>0.4</v>
      </c>
      <c r="BL32" s="1">
        <f>SUMIFS(template!$K$117:$K$144,template!$J$117:$J$144,table!$A32,template!$I$117:$I$144,table!BL$5)</f>
        <v>0.4</v>
      </c>
      <c r="BM32" s="1">
        <f>SUMIFS(template!$K$117:$K$144,template!$J$117:$J$144,table!$A32,template!$I$117:$I$144,table!BM$5)</f>
        <v>0</v>
      </c>
      <c r="BN32" s="1">
        <f>IFERROR(VLOOKUP($AP32,yield_refuse!$C:$K,3,0),VLOOKUP($AQ32,yield_refuse!$B:$K,4,0))</f>
        <v>250</v>
      </c>
      <c r="BO32" s="1">
        <f>IFERROR(VLOOKUP($AP32,yield_refuse!$C:$K,4,0),VLOOKUP($AQ32,yield_refuse!$B:$K,5,0))</f>
        <v>0</v>
      </c>
      <c r="BP32" s="10">
        <f>IFERROR(VLOOKUP($AP32,yield_refuse!$C:$Z,10,0),VLOOKUP($AQ32,yield_refuse!$B:$Z,11,0))</f>
        <v>350</v>
      </c>
      <c r="BQ32" s="11">
        <f t="shared" si="3"/>
        <v>0.14</v>
      </c>
      <c r="BR32" s="1" t="str">
        <f>IFERROR(VLOOKUP($AP32,yield_refuse!$C:$K,6,0),VLOOKUP($AQ32,yield_refuse!$B:$K,7,0))</f>
        <v>Pulses, nuts, and seeds</v>
      </c>
      <c r="BS32" s="11" t="s">
        <v>300</v>
      </c>
      <c r="BT32" s="8">
        <f t="shared" ref="BT32:BW32" si="36">AR32*$BQ32</f>
        <v>0.03979466718</v>
      </c>
      <c r="BU32" s="8">
        <f t="shared" si="36"/>
        <v>0</v>
      </c>
      <c r="BV32" s="8">
        <f t="shared" si="36"/>
        <v>0.002534394936</v>
      </c>
      <c r="BW32" s="8">
        <f t="shared" si="36"/>
        <v>0.002140246236</v>
      </c>
      <c r="BX32" s="8">
        <f t="shared" si="5"/>
        <v>0</v>
      </c>
      <c r="BY32" s="8">
        <f t="shared" si="6"/>
        <v>0.003458896652</v>
      </c>
      <c r="BZ32" s="8">
        <f t="shared" si="7"/>
        <v>0.002912803073</v>
      </c>
      <c r="CA32" s="8">
        <f t="shared" si="8"/>
        <v>0.05084100807</v>
      </c>
      <c r="CB32" s="1">
        <f>VLOOKUP(Z32,uncertainty!$B$4:$C$17,2,0)</f>
        <v>1.24</v>
      </c>
      <c r="CC32" s="1">
        <f>VLOOKUP(AA32,uncertainty!$B$4:$C$17,2,0)</f>
        <v>1.25</v>
      </c>
      <c r="CD32" s="11">
        <f t="shared" si="9"/>
        <v>0.04092954625</v>
      </c>
      <c r="CE32" s="11">
        <f t="shared" si="10"/>
        <v>0.06315331342</v>
      </c>
      <c r="CF32" s="11">
        <f t="array" ref="CF32">INDEX(SP_results_all_proc!$E$52:$EH$71,MATCH(CF$3,SP_results_all_proc!$A$52:$A$68,0),MATCH($B32,SP_results_all_proc!$E$51:$EH$51,0))*$BQ32</f>
        <v>0.00988518692</v>
      </c>
      <c r="CG32" s="11">
        <f t="array" ref="CG32">INDEX(SP_results_all_proc!$E$52:$EH$71,MATCH(CG$3,SP_results_all_proc!$A$52:$A$68,0),MATCH($B32,SP_results_all_proc!$E$51:$EH$51,0))*$BQ32</f>
        <v>0.00655925186</v>
      </c>
      <c r="CH32" s="11">
        <f t="array" ref="CH32">INDEX(SP_results_all_proc!$E$52:$EH$71,MATCH(CH$3,SP_results_all_proc!$A$52:$A$68,0),MATCH($B32,SP_results_all_proc!$E$51:$EH$51,0))*$BQ32</f>
        <v>0.00807162818</v>
      </c>
      <c r="CI32" s="11">
        <f t="array" ref="CI32">(INDEX(SP_results_all_proc!$E$52:$EH$71,MATCH(CI$3,SP_results_all_proc!$A$52:$A$68,0),MATCH($B32,SP_results_all_proc!$E$51:$EH$51,0))+INDEX(SP_results_all_proc!$E$52:$EH$71,MATCH(CI$2,SP_results_all_proc!$A$52:$A$68,0),MATCH($B32,SP_results_all_proc!$E$51:$EH$51,0))+INDEX(SP_results_all_proc!$E$52:$EH$71,MATCH(CI$1,SP_results_all_proc!$A$52:$A$68,0),MATCH($B32,SP_results_all_proc!$E$51:$EH$51,0)))*$BQ32</f>
        <v>0.0139964923</v>
      </c>
      <c r="CJ32" s="11">
        <f t="array" ref="CJ32">INDEX(SP_results_all_proc!$E$52:$EH$71,MATCH(CJ$3,SP_results_all_proc!$A$52:$A$68,0),MATCH($B32,SP_results_all_proc!$E$51:$EH$51,0))*$BQ32</f>
        <v>0.00392069076</v>
      </c>
      <c r="CK32" s="11">
        <f t="array" ref="CK32">INDEX(SP_results_all_proc!$E$52:$EH$71,MATCH(CK$3,SP_results_all_proc!$A$52:$A$68,0),MATCH($B32,SP_results_all_proc!$E$51:$EH$51,0))*$BQ32</f>
        <v>0.00331995286</v>
      </c>
      <c r="CL32" s="11">
        <f t="array" ref="CL32">INDEX(SP_results_all_proc!$E$52:$EH$71,MATCH(CL$3,SP_results_all_proc!$A$52:$A$68,0),MATCH($B32,SP_results_all_proc!$E$51:$EH$51,0))*$BQ32</f>
        <v>0.000305308626</v>
      </c>
      <c r="CM32" s="11">
        <f t="array" ref="CM32">(INDEX(SP_results_all_proc!$E$52:$EH$71,MATCH(CM$3,SP_results_all_proc!$A$52:$A$68,0),MATCH($B32,SP_results_all_proc!$E$51:$EH$51,0))+INDEX(SP_results_all_proc!$E$52:$EH$71,MATCH(CM$2,SP_results_all_proc!$A$52:$A$68,0),MATCH($B32,SP_results_all_proc!$E$51:$EH$51,0))+INDEX(SP_results_all_proc!$E$52:$EH$71,MATCH(CM$1,SP_results_all_proc!$A$52:$A$68,0),MATCH($B32,SP_results_all_proc!$E$51:$EH$51,0))+INDEX(SP_results_all_proc!$E$52:$EH$71,MATCH(CM$4,SP_results_all_proc!$A$52:$A$68,0),MATCH($B32,SP_results_all_proc!$E$51:$EH$51,0)))*$BQ32</f>
        <v>0.004782510515</v>
      </c>
      <c r="CN32" s="11">
        <f t="shared" si="11"/>
        <v>0.05084102202</v>
      </c>
      <c r="CO32" s="12" t="s">
        <v>292</v>
      </c>
      <c r="CP32" s="12"/>
      <c r="CQ32" s="8"/>
    </row>
    <row r="33" ht="15.75" customHeight="1">
      <c r="A33" s="1" t="s">
        <v>118</v>
      </c>
      <c r="B33" s="1" t="s">
        <v>302</v>
      </c>
      <c r="C33" s="1" t="s">
        <v>238</v>
      </c>
      <c r="D33" s="1" t="s">
        <v>284</v>
      </c>
      <c r="E33" s="1" t="s">
        <v>303</v>
      </c>
      <c r="F33" s="1" t="s">
        <v>161</v>
      </c>
      <c r="G33" s="1" t="s">
        <v>186</v>
      </c>
      <c r="H33" s="1" t="s">
        <v>125</v>
      </c>
      <c r="I33" s="1" t="s">
        <v>126</v>
      </c>
      <c r="J33" s="1" t="s">
        <v>127</v>
      </c>
      <c r="K33" s="1" t="s">
        <v>128</v>
      </c>
      <c r="L33" s="6" t="s">
        <v>129</v>
      </c>
      <c r="M33" s="6" t="s">
        <v>130</v>
      </c>
      <c r="N33" s="1">
        <v>0.0237</v>
      </c>
      <c r="O33" s="1">
        <v>1.0</v>
      </c>
      <c r="P33" s="1">
        <v>1.0</v>
      </c>
      <c r="Q33" s="1">
        <v>1.0</v>
      </c>
      <c r="R33" s="1">
        <v>5.0</v>
      </c>
      <c r="S33" s="1">
        <v>0.0</v>
      </c>
      <c r="T33" s="1">
        <v>5.0</v>
      </c>
      <c r="U33" s="1">
        <v>0.0</v>
      </c>
      <c r="V33" s="1">
        <v>0.0</v>
      </c>
      <c r="W33" s="1">
        <v>0.0</v>
      </c>
      <c r="X33" s="1">
        <v>0.05</v>
      </c>
      <c r="Y33" s="1">
        <f>SUMIFS(yield_refuse!$F:$F,yield_refuse!$A:$A,table!$A33,yield_refuse!$B:$B,IF(ISERROR(AO33),AQ33,table!$AP33))/100</f>
        <v>0</v>
      </c>
      <c r="Z33" s="1" t="str">
        <f t="shared" si="2"/>
        <v>(2,3,2,2,2,na)_x007f_</v>
      </c>
      <c r="AA33" s="1" t="s">
        <v>131</v>
      </c>
      <c r="AB33" s="1" t="s">
        <v>132</v>
      </c>
      <c r="AC33" s="1" t="s">
        <v>133</v>
      </c>
      <c r="AD33" s="1" t="s">
        <v>133</v>
      </c>
      <c r="AE33" s="1" t="s">
        <v>133</v>
      </c>
      <c r="AF33" s="1" t="s">
        <v>133</v>
      </c>
      <c r="AG33" s="1" t="s">
        <v>134</v>
      </c>
      <c r="AH33" s="1" t="s">
        <v>134</v>
      </c>
      <c r="AI33" s="1" t="s">
        <v>134</v>
      </c>
      <c r="AJ33" s="7" t="s">
        <v>135</v>
      </c>
      <c r="AK33" s="7" t="s">
        <v>135</v>
      </c>
      <c r="AL33" s="1" t="s">
        <v>288</v>
      </c>
      <c r="AM33" s="1">
        <v>2.0</v>
      </c>
      <c r="AN33" s="1">
        <v>2.0</v>
      </c>
      <c r="AO33" s="1" t="s">
        <v>289</v>
      </c>
      <c r="AP33" s="1" t="s">
        <v>304</v>
      </c>
      <c r="AQ33" s="1" t="s">
        <v>305</v>
      </c>
      <c r="AR33" s="8">
        <f>HLOOKUP(D33,SP_results_all_proc!$E$15:$FZ$33,19,0)*N33*(1+SUM($BF33:$BI33))</f>
        <v>0.002417897167</v>
      </c>
      <c r="AS33" s="8">
        <f>HLOOKUP(E33,SP_results_all_proc!$E$15:$FZ$33,19,0)*O33*(1+SUM($BG33:$BI33))</f>
        <v>0.01039721856</v>
      </c>
      <c r="AT33" s="8">
        <f>HLOOKUP(F33,SP_results_all_proc!$E$15:$FZ$33,19,0)*P33*(1+SUM($BH33:$BI33))</f>
        <v>0.03879951729</v>
      </c>
      <c r="AU33" s="8">
        <f>HLOOKUP(G33,SP_results_all_proc!$E$15:$FZ$33,19,0)*Q33*(1+SUM($BH33:$BI33))</f>
        <v>0.01252513767</v>
      </c>
      <c r="AV33" s="8">
        <f>HLOOKUP(H33,SP_results_all_proc!$E$15:$FZ$33,19,0)*R33*(1+SUM($BI33))</f>
        <v>0.01131952676</v>
      </c>
      <c r="AW33" s="8">
        <f>HLOOKUP(I33,SP_results_all_proc!$E$15:$FZ$33,19,0)*S33*(1+SUM($BI33))</f>
        <v>0</v>
      </c>
      <c r="AX33" s="8">
        <f>HLOOKUP(J33,SP_results_all_proc!$E$15:$FZ$33,19,0)*T33</f>
        <v>0.001972574356</v>
      </c>
      <c r="AY33" s="8">
        <f>HLOOKUP(K33,SP_results_all_proc!$E$15:$FZ$33,19,0)*U33</f>
        <v>0</v>
      </c>
      <c r="AZ33" s="8">
        <f>HLOOKUP(L33,SP_results_all_proc!$E$15:$FZ$33,19,0)*V33*(1-Y33)</f>
        <v>0</v>
      </c>
      <c r="BA33" s="8">
        <f>HLOOKUP(M33,SP_results_all_proc!$E$15:$FZ$33,19,0)*W33*(1-Y33)</f>
        <v>0</v>
      </c>
      <c r="BB33" s="9">
        <f>HLOOKUP(BB$3,SP_results_all_proc!$E$15:$FZ$33,19,0)</f>
        <v>0</v>
      </c>
      <c r="BC33" s="9">
        <f>HLOOKUP(BC$3,SP_results_all_proc!$E$15:$FZ$33,19,0)*BJ33*(1-$BM33)*($X33*$P33*(1+SUM($BH33:$BI33))+SUM($BF33:$BI33)+Y33)</f>
        <v>0.001092102009</v>
      </c>
      <c r="BD33" s="9">
        <f>HLOOKUP(BD$3,SP_results_all_proc!$E$15:$FZ$33,19,0)*BK33*(1-$BM33)*($X33*$P33*(1+SUM($BH33:$BI33))+SUM($BF33:$BI33)+Y33)</f>
        <v>0.002519534739</v>
      </c>
      <c r="BE33" s="1">
        <f>HLOOKUP(BE$3,SP_results_all_proc!$E$15:$FZ$33,19,0)*BL33*(1-$BM33)*($X33*$P33*(1+SUM($BH33:$BI33))+SUM($BF33:$BI33)+Y33)</f>
        <v>0.01719409949</v>
      </c>
      <c r="BF33" s="1">
        <f>SUMIFS(template!$K$117:$K$180,template!$J$117:$J$180,table!$C33,template!$I$117:$I$180,table!BF$5)</f>
        <v>0.11</v>
      </c>
      <c r="BG33" s="1">
        <f>SUMIFS(template!$K$117:$K$180,template!$J$117:$J$180,table!$C33,template!$I$117:$I$180,table!BG$5)</f>
        <v>0.07</v>
      </c>
      <c r="BH33" s="1">
        <f>SUMIFS(template!$K$117:$K$180,template!$J$117:$J$180,table!$C33,template!$I$117:$I$180,table!BH$5)</f>
        <v>0.01</v>
      </c>
      <c r="BI33" s="1">
        <f>SUMIFS(template!$K$117:$K$180,template!$J$117:$J$180,table!$C33,template!$I$117:$I$180,table!BI$5)</f>
        <v>0.01</v>
      </c>
      <c r="BJ33" s="1">
        <f>SUMIFS(template!$K$117:$K$144,template!$J$117:$J$144,table!$A33,template!$I$117:$I$144,table!BJ$5)</f>
        <v>0.2</v>
      </c>
      <c r="BK33" s="1">
        <f>SUMIFS(template!$K$117:$K$144,template!$J$117:$J$144,table!$A33,template!$I$117:$I$144,table!BK$5)</f>
        <v>0.4</v>
      </c>
      <c r="BL33" s="1">
        <f>SUMIFS(template!$K$117:$K$144,template!$J$117:$J$144,table!$A33,template!$I$117:$I$144,table!BL$5)</f>
        <v>0.4</v>
      </c>
      <c r="BM33" s="1">
        <f>SUMIFS(template!$K$117:$K$144,template!$J$117:$J$144,table!$A33,template!$I$117:$I$144,table!BM$5)</f>
        <v>0</v>
      </c>
      <c r="BN33" s="1">
        <f>IFERROR(VLOOKUP($AP33,yield_refuse!$C:$K,3,0),VLOOKUP($AQ33,yield_refuse!$B:$K,4,0))</f>
        <v>100</v>
      </c>
      <c r="BO33" s="1">
        <f>IFERROR(VLOOKUP($AP33,yield_refuse!$C:$K,4,0),VLOOKUP($AQ33,yield_refuse!$B:$K,5,0))</f>
        <v>0</v>
      </c>
      <c r="BP33" s="10">
        <f>IFERROR(VLOOKUP($AP33,yield_refuse!$C:$Z,10,0),VLOOKUP($AQ33,yield_refuse!$B:$Z,11,0))</f>
        <v>427.7777778</v>
      </c>
      <c r="BQ33" s="11">
        <f t="shared" si="3"/>
        <v>0.4277777778</v>
      </c>
      <c r="BR33" s="1" t="str">
        <f>IFERROR(VLOOKUP($AP33,yield_refuse!$C:$K,6,0),VLOOKUP($AQ33,yield_refuse!$B:$K,7,0))</f>
        <v>Pulses, nuts, and seeds</v>
      </c>
      <c r="BS33" s="11" t="s">
        <v>304</v>
      </c>
      <c r="BT33" s="8">
        <f t="shared" ref="BT33:BW33" si="37">AR33*$BQ33</f>
        <v>0.001034322677</v>
      </c>
      <c r="BU33" s="8">
        <f t="shared" si="37"/>
        <v>0.004447699053</v>
      </c>
      <c r="BV33" s="8">
        <f t="shared" si="37"/>
        <v>0.01659757129</v>
      </c>
      <c r="BW33" s="8">
        <f t="shared" si="37"/>
        <v>0.005357975558</v>
      </c>
      <c r="BX33" s="8">
        <f t="shared" si="5"/>
        <v>0.004842242002</v>
      </c>
      <c r="BY33" s="8">
        <f t="shared" si="6"/>
        <v>0.0008438234743</v>
      </c>
      <c r="BZ33" s="8">
        <f t="shared" si="7"/>
        <v>0.008900231612</v>
      </c>
      <c r="CA33" s="8">
        <f t="shared" si="8"/>
        <v>0.04202386566</v>
      </c>
      <c r="CB33" s="1">
        <f>VLOOKUP(Z33,uncertainty!$B$4:$C$17,2,0)</f>
        <v>1.11</v>
      </c>
      <c r="CC33" s="1">
        <f>VLOOKUP(AA33,uncertainty!$B$4:$C$17,2,0)</f>
        <v>1.25</v>
      </c>
      <c r="CD33" s="11">
        <f t="shared" si="9"/>
        <v>0.03372345662</v>
      </c>
      <c r="CE33" s="11">
        <f t="shared" si="10"/>
        <v>0.0523850269</v>
      </c>
      <c r="CF33" s="11">
        <f t="array" ref="CF33">INDEX(SP_results_all_proc!$E$52:$EH$71,MATCH(CF$3,SP_results_all_proc!$A$52:$A$68,0),MATCH($B33,SP_results_all_proc!$E$51:$EH$51,0))*$BQ33</f>
        <v>0.00905535785</v>
      </c>
      <c r="CG33" s="11">
        <f t="array" ref="CG33">INDEX(SP_results_all_proc!$E$52:$EH$71,MATCH(CG$3,SP_results_all_proc!$A$52:$A$68,0),MATCH($B33,SP_results_all_proc!$E$51:$EH$51,0))*$BQ33</f>
        <v>0.001723315868</v>
      </c>
      <c r="CH33" s="11">
        <f t="array" ref="CH33">INDEX(SP_results_all_proc!$E$52:$EH$71,MATCH(CH$3,SP_results_all_proc!$A$52:$A$68,0),MATCH($B33,SP_results_all_proc!$E$51:$EH$51,0))*$BQ33</f>
        <v>0.008032582678</v>
      </c>
      <c r="CI33" s="11">
        <f t="array" ref="CI33">(INDEX(SP_results_all_proc!$E$52:$EH$71,MATCH(CI$3,SP_results_all_proc!$A$52:$A$68,0),MATCH($B33,SP_results_all_proc!$E$51:$EH$51,0))+INDEX(SP_results_all_proc!$E$52:$EH$71,MATCH(CI$2,SP_results_all_proc!$A$52:$A$68,0),MATCH($B33,SP_results_all_proc!$E$51:$EH$51,0))+INDEX(SP_results_all_proc!$E$52:$EH$71,MATCH(CI$1,SP_results_all_proc!$A$52:$A$68,0),MATCH($B33,SP_results_all_proc!$E$51:$EH$51,0)))*$BQ33</f>
        <v>0.004589391088</v>
      </c>
      <c r="CJ33" s="11">
        <f t="array" ref="CJ33">INDEX(SP_results_all_proc!$E$52:$EH$71,MATCH(CJ$3,SP_results_all_proc!$A$52:$A$68,0),MATCH($B33,SP_results_all_proc!$E$51:$EH$51,0))*$BQ33</f>
        <v>0.0002930023293</v>
      </c>
      <c r="CK33" s="11">
        <f t="array" ref="CK33">INDEX(SP_results_all_proc!$E$52:$EH$71,MATCH(CK$3,SP_results_all_proc!$A$52:$A$68,0),MATCH($B33,SP_results_all_proc!$E$51:$EH$51,0))*$BQ33</f>
        <v>0.005152071283</v>
      </c>
      <c r="CL33" s="11">
        <f t="array" ref="CL33">INDEX(SP_results_all_proc!$E$52:$EH$71,MATCH(CL$3,SP_results_all_proc!$A$52:$A$68,0),MATCH($B33,SP_results_all_proc!$E$51:$EH$51,0))*$BQ33</f>
        <v>0.0006727540478</v>
      </c>
      <c r="CM33" s="11">
        <f t="array" ref="CM33">(INDEX(SP_results_all_proc!$E$52:$EH$71,MATCH(CM$3,SP_results_all_proc!$A$52:$A$68,0),MATCH($B33,SP_results_all_proc!$E$51:$EH$51,0))+INDEX(SP_results_all_proc!$E$52:$EH$71,MATCH(CM$2,SP_results_all_proc!$A$52:$A$68,0),MATCH($B33,SP_results_all_proc!$E$51:$EH$51,0))+INDEX(SP_results_all_proc!$E$52:$EH$71,MATCH(CM$1,SP_results_all_proc!$A$52:$A$68,0),MATCH($B33,SP_results_all_proc!$E$51:$EH$51,0))+INDEX(SP_results_all_proc!$E$52:$EH$71,MATCH(CM$4,SP_results_all_proc!$A$52:$A$68,0),MATCH($B33,SP_results_all_proc!$E$51:$EH$51,0)))*$BQ33</f>
        <v>0.0125053905</v>
      </c>
      <c r="CN33" s="11">
        <f t="shared" si="11"/>
        <v>0.04202386564</v>
      </c>
      <c r="CO33" s="12" t="s">
        <v>292</v>
      </c>
      <c r="CP33" s="12"/>
      <c r="CQ33" s="8"/>
    </row>
    <row r="34" ht="15.75" customHeight="1">
      <c r="A34" s="1" t="s">
        <v>118</v>
      </c>
      <c r="B34" s="16" t="s">
        <v>306</v>
      </c>
      <c r="C34" s="1" t="s">
        <v>238</v>
      </c>
      <c r="D34" s="1" t="s">
        <v>284</v>
      </c>
      <c r="E34" s="6" t="s">
        <v>307</v>
      </c>
      <c r="F34" s="1" t="s">
        <v>308</v>
      </c>
      <c r="G34" s="1" t="s">
        <v>186</v>
      </c>
      <c r="H34" s="1" t="s">
        <v>125</v>
      </c>
      <c r="I34" s="1" t="s">
        <v>126</v>
      </c>
      <c r="J34" s="1" t="s">
        <v>127</v>
      </c>
      <c r="K34" s="1" t="s">
        <v>128</v>
      </c>
      <c r="L34" s="6" t="s">
        <v>129</v>
      </c>
      <c r="M34" s="6" t="s">
        <v>130</v>
      </c>
      <c r="N34" s="1">
        <v>0.4367874225</v>
      </c>
      <c r="O34" s="1">
        <v>1.0</v>
      </c>
      <c r="P34" s="1">
        <v>1.0</v>
      </c>
      <c r="Q34" s="1">
        <v>1.0</v>
      </c>
      <c r="R34" s="1">
        <v>5.0</v>
      </c>
      <c r="S34" s="1">
        <v>0.0</v>
      </c>
      <c r="T34" s="1">
        <v>5.0</v>
      </c>
      <c r="U34" s="1">
        <v>0.0</v>
      </c>
      <c r="V34" s="1">
        <v>1.0</v>
      </c>
      <c r="W34" s="1">
        <v>0.0</v>
      </c>
      <c r="X34" s="1">
        <v>0.05</v>
      </c>
      <c r="Y34" s="1">
        <f>SUMIFS(yield_refuse!$F:$F,yield_refuse!$A:$A,table!$A34,yield_refuse!$B:$B,IF(ISERROR(AO34),AQ34,table!$AP34))/100</f>
        <v>0</v>
      </c>
      <c r="Z34" s="1" t="str">
        <f t="shared" si="2"/>
        <v>(2,3,2,2,2,na)_x007f_</v>
      </c>
      <c r="AA34" s="1" t="s">
        <v>131</v>
      </c>
      <c r="AB34" s="1" t="s">
        <v>132</v>
      </c>
      <c r="AC34" s="1" t="s">
        <v>133</v>
      </c>
      <c r="AD34" s="1" t="s">
        <v>133</v>
      </c>
      <c r="AE34" s="1" t="s">
        <v>133</v>
      </c>
      <c r="AF34" s="1" t="s">
        <v>133</v>
      </c>
      <c r="AG34" s="1" t="s">
        <v>134</v>
      </c>
      <c r="AH34" s="1" t="s">
        <v>134</v>
      </c>
      <c r="AI34" s="1" t="s">
        <v>134</v>
      </c>
      <c r="AJ34" s="7" t="s">
        <v>135</v>
      </c>
      <c r="AK34" s="7" t="s">
        <v>135</v>
      </c>
      <c r="AL34" s="1" t="s">
        <v>288</v>
      </c>
      <c r="AM34" s="1">
        <v>2.0</v>
      </c>
      <c r="AN34" s="1">
        <v>2.0</v>
      </c>
      <c r="AO34" s="1" t="s">
        <v>289</v>
      </c>
      <c r="AP34" s="1" t="s">
        <v>309</v>
      </c>
      <c r="AQ34" s="1" t="s">
        <v>310</v>
      </c>
      <c r="AR34" s="8">
        <f>HLOOKUP(D34,SP_results_all_proc!$E$15:$FZ$33,19,0)*N34*(1+SUM($BF34:$BI34))</f>
        <v>0.0445614798</v>
      </c>
      <c r="AS34" s="8">
        <f>HLOOKUP(E34,SP_results_all_proc!$E$15:$FZ$33,19,0)*O34*(1+SUM($BG34:$BI34))</f>
        <v>0.07708839541</v>
      </c>
      <c r="AT34" s="8">
        <f>HLOOKUP(F34,SP_results_all_proc!$E$15:$FZ$33,19,0)*P34*(1+SUM($BH34:$BI34))</f>
        <v>0.01395734967</v>
      </c>
      <c r="AU34" s="8">
        <f>HLOOKUP(G34,SP_results_all_proc!$E$15:$FZ$33,19,0)*Q34*(1+SUM($BH34:$BI34))</f>
        <v>0.01252513767</v>
      </c>
      <c r="AV34" s="8">
        <f>HLOOKUP(H34,SP_results_all_proc!$E$15:$FZ$33,19,0)*R34*(1+SUM($BI34))</f>
        <v>0.01131952676</v>
      </c>
      <c r="AW34" s="8">
        <f>HLOOKUP(I34,SP_results_all_proc!$E$15:$FZ$33,19,0)*S34*(1+SUM($BI34))</f>
        <v>0</v>
      </c>
      <c r="AX34" s="8">
        <f>HLOOKUP(J34,SP_results_all_proc!$E$15:$FZ$33,19,0)*T34</f>
        <v>0.001972574356</v>
      </c>
      <c r="AY34" s="8">
        <f>HLOOKUP(K34,SP_results_all_proc!$E$15:$FZ$33,19,0)*U34</f>
        <v>0</v>
      </c>
      <c r="AZ34" s="8">
        <f>HLOOKUP(L34,SP_results_all_proc!$E$15:$FZ$33,19,0)*V34*(1-Y34)</f>
        <v>0.006176601165</v>
      </c>
      <c r="BA34" s="8">
        <f>HLOOKUP(M34,SP_results_all_proc!$E$15:$FZ$33,19,0)*W34*(1-Y34)</f>
        <v>0</v>
      </c>
      <c r="BB34" s="9">
        <f>HLOOKUP(BB$3,SP_results_all_proc!$E$15:$FZ$33,19,0)</f>
        <v>0</v>
      </c>
      <c r="BC34" s="9">
        <f>HLOOKUP(BC$3,SP_results_all_proc!$E$15:$FZ$33,19,0)*BJ34*(1-$BM34)*($X34*$P34*(1+SUM($BH34:$BI34))+SUM($BF34:$BI34)+Y34)</f>
        <v>0.001092102009</v>
      </c>
      <c r="BD34" s="9">
        <f>HLOOKUP(BD$3,SP_results_all_proc!$E$15:$FZ$33,19,0)*BK34*(1-$BM34)*($X34*$P34*(1+SUM($BH34:$BI34))+SUM($BF34:$BI34)+Y34)</f>
        <v>0.002519534739</v>
      </c>
      <c r="BE34" s="1">
        <f>HLOOKUP(BE$3,SP_results_all_proc!$E$15:$FZ$33,19,0)*BL34*(1-$BM34)*($X34*$P34*(1+SUM($BH34:$BI34))+SUM($BF34:$BI34)+Y34)</f>
        <v>0.01719409949</v>
      </c>
      <c r="BF34" s="1">
        <f>SUMIFS(template!$K$117:$K$180,template!$J$117:$J$180,table!$C34,template!$I$117:$I$180,table!BF$5)</f>
        <v>0.11</v>
      </c>
      <c r="BG34" s="1">
        <f>SUMIFS(template!$K$117:$K$180,template!$J$117:$J$180,table!$C34,template!$I$117:$I$180,table!BG$5)</f>
        <v>0.07</v>
      </c>
      <c r="BH34" s="1">
        <f>SUMIFS(template!$K$117:$K$180,template!$J$117:$J$180,table!$C34,template!$I$117:$I$180,table!BH$5)</f>
        <v>0.01</v>
      </c>
      <c r="BI34" s="1">
        <f>SUMIFS(template!$K$117:$K$180,template!$J$117:$J$180,table!$C34,template!$I$117:$I$180,table!BI$5)</f>
        <v>0.01</v>
      </c>
      <c r="BJ34" s="1">
        <f>SUMIFS(template!$K$117:$K$144,template!$J$117:$J$144,table!$A34,template!$I$117:$I$144,table!BJ$5)</f>
        <v>0.2</v>
      </c>
      <c r="BK34" s="1">
        <f>SUMIFS(template!$K$117:$K$144,template!$J$117:$J$144,table!$A34,template!$I$117:$I$144,table!BK$5)</f>
        <v>0.4</v>
      </c>
      <c r="BL34" s="1">
        <f>SUMIFS(template!$K$117:$K$144,template!$J$117:$J$144,table!$A34,template!$I$117:$I$144,table!BL$5)</f>
        <v>0.4</v>
      </c>
      <c r="BM34" s="1">
        <f>SUMIFS(template!$K$117:$K$144,template!$J$117:$J$144,table!$A34,template!$I$117:$I$144,table!BM$5)</f>
        <v>0</v>
      </c>
      <c r="BN34" s="1">
        <f>IFERROR(VLOOKUP($AP34,yield_refuse!$C:$K,3,0),VLOOKUP($AQ34,yield_refuse!$B:$K,4,0))</f>
        <v>101</v>
      </c>
      <c r="BO34" s="1">
        <f>IFERROR(VLOOKUP($AP34,yield_refuse!$C:$K,4,0),VLOOKUP($AQ34,yield_refuse!$B:$K,5,0))</f>
        <v>0</v>
      </c>
      <c r="BP34" s="10">
        <f>IFERROR(VLOOKUP($AP34,yield_refuse!$C:$Z,10,0),VLOOKUP($AQ34,yield_refuse!$B:$Z,11,0))</f>
        <v>391.5254237</v>
      </c>
      <c r="BQ34" s="11">
        <f t="shared" si="3"/>
        <v>0.3876489344</v>
      </c>
      <c r="BR34" s="1" t="str">
        <f>IFERROR(VLOOKUP($AP34,yield_refuse!$C:$K,6,0),VLOOKUP($AQ34,yield_refuse!$B:$K,7,0))</f>
        <v>Pulses, nuts, and seeds</v>
      </c>
      <c r="BS34" s="11" t="s">
        <v>309</v>
      </c>
      <c r="BT34" s="8">
        <f t="shared" ref="BT34:BW34" si="38">AR34*$BQ34</f>
        <v>0.01727421016</v>
      </c>
      <c r="BU34" s="8">
        <f t="shared" si="38"/>
        <v>0.02988323433</v>
      </c>
      <c r="BV34" s="8">
        <f t="shared" si="38"/>
        <v>0.005410551727</v>
      </c>
      <c r="BW34" s="8">
        <f t="shared" si="38"/>
        <v>0.00485535627</v>
      </c>
      <c r="BX34" s="8">
        <f t="shared" si="5"/>
        <v>0.004388002485</v>
      </c>
      <c r="BY34" s="8">
        <f t="shared" si="6"/>
        <v>0.003159019207</v>
      </c>
      <c r="BZ34" s="8">
        <f t="shared" si="7"/>
        <v>0.008065321481</v>
      </c>
      <c r="CA34" s="8">
        <f t="shared" si="8"/>
        <v>0.07303569566</v>
      </c>
      <c r="CB34" s="1">
        <f>VLOOKUP(Z34,uncertainty!$B$4:$C$17,2,0)</f>
        <v>1.11</v>
      </c>
      <c r="CC34" s="1">
        <f>VLOOKUP(AA34,uncertainty!$B$4:$C$17,2,0)</f>
        <v>1.25</v>
      </c>
      <c r="CD34" s="11">
        <f t="shared" si="9"/>
        <v>0.0601715399</v>
      </c>
      <c r="CE34" s="11">
        <f t="shared" si="10"/>
        <v>0.08887623016</v>
      </c>
      <c r="CF34" s="11">
        <f t="array" ref="CF34">INDEX(SP_results_all_proc!$E$52:$EH$71,MATCH(CF$3,SP_results_all_proc!$A$52:$A$68,0),MATCH($B34,SP_results_all_proc!$E$51:$EH$51,0))*$BQ34</f>
        <v>0.02134976855</v>
      </c>
      <c r="CG34" s="11">
        <f t="array" ref="CG34">INDEX(SP_results_all_proc!$E$52:$EH$71,MATCH(CG$3,SP_results_all_proc!$A$52:$A$68,0),MATCH($B34,SP_results_all_proc!$E$51:$EH$51,0))*$BQ34</f>
        <v>0.004550056503</v>
      </c>
      <c r="CH34" s="11">
        <f t="array" ref="CH34">INDEX(SP_results_all_proc!$E$52:$EH$71,MATCH(CH$3,SP_results_all_proc!$A$52:$A$68,0),MATCH($B34,SP_results_all_proc!$E$51:$EH$51,0))*$BQ34</f>
        <v>0.0113971225</v>
      </c>
      <c r="CI34" s="11">
        <f t="array" ref="CI34">(INDEX(SP_results_all_proc!$E$52:$EH$71,MATCH(CI$3,SP_results_all_proc!$A$52:$A$68,0),MATCH($B34,SP_results_all_proc!$E$51:$EH$51,0))+INDEX(SP_results_all_proc!$E$52:$EH$71,MATCH(CI$2,SP_results_all_proc!$A$52:$A$68,0),MATCH($B34,SP_results_all_proc!$E$51:$EH$51,0))+INDEX(SP_results_all_proc!$E$52:$EH$71,MATCH(CI$1,SP_results_all_proc!$A$52:$A$68,0),MATCH($B34,SP_results_all_proc!$E$51:$EH$51,0)))*$BQ34</f>
        <v>0.01233692761</v>
      </c>
      <c r="CJ34" s="11">
        <f t="array" ref="CJ34">INDEX(SP_results_all_proc!$E$52:$EH$71,MATCH(CJ$3,SP_results_all_proc!$A$52:$A$68,0),MATCH($B34,SP_results_all_proc!$E$51:$EH$51,0))*$BQ34</f>
        <v>0.00373683114</v>
      </c>
      <c r="CK34" s="11">
        <f t="array" ref="CK34">INDEX(SP_results_all_proc!$E$52:$EH$71,MATCH(CK$3,SP_results_all_proc!$A$52:$A$68,0),MATCH($B34,SP_results_all_proc!$E$51:$EH$51,0))*$BQ34</f>
        <v>0.01083219047</v>
      </c>
      <c r="CL34" s="11">
        <f t="array" ref="CL34">INDEX(SP_results_all_proc!$E$52:$EH$71,MATCH(CL$3,SP_results_all_proc!$A$52:$A$68,0),MATCH($B34,SP_results_all_proc!$E$51:$EH$51,0))*$BQ34</f>
        <v>0.003451205784</v>
      </c>
      <c r="CM34" s="11">
        <f t="array" ref="CM34">(INDEX(SP_results_all_proc!$E$52:$EH$71,MATCH(CM$3,SP_results_all_proc!$A$52:$A$68,0),MATCH($B34,SP_results_all_proc!$E$51:$EH$51,0))+INDEX(SP_results_all_proc!$E$52:$EH$71,MATCH(CM$2,SP_results_all_proc!$A$52:$A$68,0),MATCH($B34,SP_results_all_proc!$E$51:$EH$51,0))+INDEX(SP_results_all_proc!$E$52:$EH$71,MATCH(CM$1,SP_results_all_proc!$A$52:$A$68,0),MATCH($B34,SP_results_all_proc!$E$51:$EH$51,0))+INDEX(SP_results_all_proc!$E$52:$EH$71,MATCH(CM$4,SP_results_all_proc!$A$52:$A$68,0),MATCH($B34,SP_results_all_proc!$E$51:$EH$51,0)))*$BQ34</f>
        <v>0.005381592126</v>
      </c>
      <c r="CN34" s="11">
        <f t="shared" si="11"/>
        <v>0.07303569468</v>
      </c>
      <c r="CO34" s="12" t="s">
        <v>292</v>
      </c>
      <c r="CP34" s="12"/>
      <c r="CQ34" s="8"/>
    </row>
    <row r="35" ht="15.75" customHeight="1">
      <c r="A35" s="1" t="s">
        <v>118</v>
      </c>
      <c r="B35" s="1" t="s">
        <v>311</v>
      </c>
      <c r="C35" s="1" t="s">
        <v>238</v>
      </c>
      <c r="D35" s="1" t="s">
        <v>284</v>
      </c>
      <c r="E35" s="1" t="s">
        <v>307</v>
      </c>
      <c r="F35" s="1" t="s">
        <v>308</v>
      </c>
      <c r="G35" s="1" t="s">
        <v>186</v>
      </c>
      <c r="H35" s="1" t="s">
        <v>125</v>
      </c>
      <c r="I35" s="1" t="s">
        <v>126</v>
      </c>
      <c r="J35" s="1" t="s">
        <v>127</v>
      </c>
      <c r="K35" s="1" t="s">
        <v>128</v>
      </c>
      <c r="L35" s="6" t="s">
        <v>129</v>
      </c>
      <c r="M35" s="6" t="s">
        <v>130</v>
      </c>
      <c r="N35" s="1">
        <v>0.4367874225</v>
      </c>
      <c r="O35" s="1">
        <v>1.0</v>
      </c>
      <c r="P35" s="1">
        <v>1.0</v>
      </c>
      <c r="Q35" s="1">
        <v>1.0</v>
      </c>
      <c r="R35" s="1">
        <v>5.0</v>
      </c>
      <c r="S35" s="1">
        <v>0.0</v>
      </c>
      <c r="T35" s="1">
        <v>5.0</v>
      </c>
      <c r="U35" s="1">
        <v>0.0</v>
      </c>
      <c r="V35" s="1">
        <v>0.0</v>
      </c>
      <c r="W35" s="1">
        <v>1.0</v>
      </c>
      <c r="X35" s="1">
        <v>0.05</v>
      </c>
      <c r="Y35" s="1">
        <f>SUMIFS(yield_refuse!$F:$F,yield_refuse!$A:$A,table!$A35,yield_refuse!$B:$B,IF(ISERROR(AO35),AQ35,table!$AP35))/100</f>
        <v>0</v>
      </c>
      <c r="Z35" s="1" t="str">
        <f t="shared" si="2"/>
        <v>(2,3,2,2,2,na)_x007f_</v>
      </c>
      <c r="AA35" s="1" t="s">
        <v>131</v>
      </c>
      <c r="AB35" s="1" t="s">
        <v>132</v>
      </c>
      <c r="AC35" s="1" t="s">
        <v>133</v>
      </c>
      <c r="AD35" s="1" t="s">
        <v>133</v>
      </c>
      <c r="AE35" s="1" t="s">
        <v>133</v>
      </c>
      <c r="AF35" s="1" t="s">
        <v>133</v>
      </c>
      <c r="AG35" s="1" t="s">
        <v>134</v>
      </c>
      <c r="AH35" s="1" t="s">
        <v>134</v>
      </c>
      <c r="AI35" s="1" t="s">
        <v>134</v>
      </c>
      <c r="AJ35" s="7" t="s">
        <v>135</v>
      </c>
      <c r="AK35" s="7" t="s">
        <v>135</v>
      </c>
      <c r="AL35" s="1" t="s">
        <v>288</v>
      </c>
      <c r="AM35" s="1">
        <v>2.0</v>
      </c>
      <c r="AN35" s="1">
        <v>2.0</v>
      </c>
      <c r="AO35" s="1" t="s">
        <v>289</v>
      </c>
      <c r="AP35" s="1" t="s">
        <v>312</v>
      </c>
      <c r="AQ35" s="1" t="s">
        <v>313</v>
      </c>
      <c r="AR35" s="8">
        <f>HLOOKUP(D35,SP_results_all_proc!$E$15:$FZ$33,19,0)*N35*(1+SUM($BF35:$BI35))</f>
        <v>0.0445614798</v>
      </c>
      <c r="AS35" s="8">
        <f>HLOOKUP(E35,SP_results_all_proc!$E$15:$FZ$33,19,0)*O35*(1+SUM($BG35:$BI35))</f>
        <v>0.07708839541</v>
      </c>
      <c r="AT35" s="8">
        <f>HLOOKUP(F35,SP_results_all_proc!$E$15:$FZ$33,19,0)*P35*(1+SUM($BH35:$BI35))</f>
        <v>0.01395734967</v>
      </c>
      <c r="AU35" s="8">
        <f>HLOOKUP(G35,SP_results_all_proc!$E$15:$FZ$33,19,0)*Q35*(1+SUM($BH35:$BI35))</f>
        <v>0.01252513767</v>
      </c>
      <c r="AV35" s="8">
        <f>HLOOKUP(H35,SP_results_all_proc!$E$15:$FZ$33,19,0)*R35*(1+SUM($BI35))</f>
        <v>0.01131952676</v>
      </c>
      <c r="AW35" s="8">
        <f>HLOOKUP(I35,SP_results_all_proc!$E$15:$FZ$33,19,0)*S35*(1+SUM($BI35))</f>
        <v>0</v>
      </c>
      <c r="AX35" s="8">
        <f>HLOOKUP(J35,SP_results_all_proc!$E$15:$FZ$33,19,0)*T35</f>
        <v>0.001972574356</v>
      </c>
      <c r="AY35" s="8">
        <f>HLOOKUP(K35,SP_results_all_proc!$E$15:$FZ$33,19,0)*U35</f>
        <v>0</v>
      </c>
      <c r="AZ35" s="8">
        <f>HLOOKUP(L35,SP_results_all_proc!$E$15:$FZ$33,19,0)*V35*(1-Y35)</f>
        <v>0</v>
      </c>
      <c r="BA35" s="8">
        <f>HLOOKUP(M35,SP_results_all_proc!$E$15:$FZ$33,19,0)*W35*(1-Y35)</f>
        <v>0.003886735749</v>
      </c>
      <c r="BB35" s="9">
        <f>HLOOKUP(BB$3,SP_results_all_proc!$E$15:$FZ$33,19,0)</f>
        <v>0</v>
      </c>
      <c r="BC35" s="9">
        <f>HLOOKUP(BC$3,SP_results_all_proc!$E$15:$FZ$33,19,0)*BJ35*(1-$BM35)*($X35*$P35*(1+SUM($BH35:$BI35))+SUM($BF35:$BI35)+Y35)</f>
        <v>0.001092102009</v>
      </c>
      <c r="BD35" s="9">
        <f>HLOOKUP(BD$3,SP_results_all_proc!$E$15:$FZ$33,19,0)*BK35*(1-$BM35)*($X35*$P35*(1+SUM($BH35:$BI35))+SUM($BF35:$BI35)+Y35)</f>
        <v>0.002519534739</v>
      </c>
      <c r="BE35" s="1">
        <f>HLOOKUP(BE$3,SP_results_all_proc!$E$15:$FZ$33,19,0)*BL35*(1-$BM35)*($X35*$P35*(1+SUM($BH35:$BI35))+SUM($BF35:$BI35)+Y35)</f>
        <v>0.01719409949</v>
      </c>
      <c r="BF35" s="1">
        <f>SUMIFS(template!$K$117:$K$180,template!$J$117:$J$180,table!$C35,template!$I$117:$I$180,table!BF$5)</f>
        <v>0.11</v>
      </c>
      <c r="BG35" s="1">
        <f>SUMIFS(template!$K$117:$K$180,template!$J$117:$J$180,table!$C35,template!$I$117:$I$180,table!BG$5)</f>
        <v>0.07</v>
      </c>
      <c r="BH35" s="1">
        <f>SUMIFS(template!$K$117:$K$180,template!$J$117:$J$180,table!$C35,template!$I$117:$I$180,table!BH$5)</f>
        <v>0.01</v>
      </c>
      <c r="BI35" s="1">
        <f>SUMIFS(template!$K$117:$K$180,template!$J$117:$J$180,table!$C35,template!$I$117:$I$180,table!BI$5)</f>
        <v>0.01</v>
      </c>
      <c r="BJ35" s="1">
        <f>SUMIFS(template!$K$117:$K$144,template!$J$117:$J$144,table!$A35,template!$I$117:$I$144,table!BJ$5)</f>
        <v>0.2</v>
      </c>
      <c r="BK35" s="1">
        <f>SUMIFS(template!$K$117:$K$144,template!$J$117:$J$144,table!$A35,template!$I$117:$I$144,table!BK$5)</f>
        <v>0.4</v>
      </c>
      <c r="BL35" s="1">
        <f>SUMIFS(template!$K$117:$K$144,template!$J$117:$J$144,table!$A35,template!$I$117:$I$144,table!BL$5)</f>
        <v>0.4</v>
      </c>
      <c r="BM35" s="1">
        <f>SUMIFS(template!$K$117:$K$144,template!$J$117:$J$144,table!$A35,template!$I$117:$I$144,table!BM$5)</f>
        <v>0</v>
      </c>
      <c r="BN35" s="1">
        <f>IFERROR(VLOOKUP($AP35,yield_refuse!$C:$K,3,0),VLOOKUP($AQ35,yield_refuse!$B:$K,4,0))</f>
        <v>101</v>
      </c>
      <c r="BO35" s="1">
        <f>IFERROR(VLOOKUP($AP35,yield_refuse!$C:$K,4,0),VLOOKUP($AQ35,yield_refuse!$B:$K,5,0))</f>
        <v>0</v>
      </c>
      <c r="BP35" s="10">
        <f>IFERROR(VLOOKUP($AP35,yield_refuse!$C:$Z,10,0),VLOOKUP($AQ35,yield_refuse!$B:$Z,11,0))</f>
        <v>420</v>
      </c>
      <c r="BQ35" s="11">
        <f t="shared" si="3"/>
        <v>0.4158415842</v>
      </c>
      <c r="BR35" s="1" t="str">
        <f>IFERROR(VLOOKUP($AP35,yield_refuse!$C:$K,6,0),VLOOKUP($AQ35,yield_refuse!$B:$K,7,0))</f>
        <v>Pulses, nuts, and seeds</v>
      </c>
      <c r="BS35" s="11" t="s">
        <v>312</v>
      </c>
      <c r="BT35" s="8">
        <f t="shared" ref="BT35:BW35" si="39">AR35*$BQ35</f>
        <v>0.01853051635</v>
      </c>
      <c r="BU35" s="8">
        <f t="shared" si="39"/>
        <v>0.03205656047</v>
      </c>
      <c r="BV35" s="8">
        <f t="shared" si="39"/>
        <v>0.005804046398</v>
      </c>
      <c r="BW35" s="8">
        <f t="shared" si="39"/>
        <v>0.00520847309</v>
      </c>
      <c r="BX35" s="8">
        <f t="shared" si="5"/>
        <v>0.004707129939</v>
      </c>
      <c r="BY35" s="8">
        <f t="shared" si="6"/>
        <v>0.002436544796</v>
      </c>
      <c r="BZ35" s="8">
        <f t="shared" si="7"/>
        <v>0.008651890316</v>
      </c>
      <c r="CA35" s="8">
        <f t="shared" si="8"/>
        <v>0.07739516136</v>
      </c>
      <c r="CB35" s="1">
        <f>VLOOKUP(Z35,uncertainty!$B$4:$C$17,2,0)</f>
        <v>1.11</v>
      </c>
      <c r="CC35" s="1">
        <f>VLOOKUP(AA35,uncertainty!$B$4:$C$17,2,0)</f>
        <v>1.25</v>
      </c>
      <c r="CD35" s="11">
        <f t="shared" si="9"/>
        <v>0.06378587488</v>
      </c>
      <c r="CE35" s="11">
        <f t="shared" si="10"/>
        <v>0.09414967941</v>
      </c>
      <c r="CF35" s="11">
        <f t="array" ref="CF35">INDEX(SP_results_all_proc!$E$52:$EH$71,MATCH(CF$3,SP_results_all_proc!$A$52:$A$68,0),MATCH($B35,SP_results_all_proc!$E$51:$EH$51,0))*$BQ35</f>
        <v>0.02192571701</v>
      </c>
      <c r="CG35" s="11">
        <f t="array" ref="CG35">INDEX(SP_results_all_proc!$E$52:$EH$71,MATCH(CG$3,SP_results_all_proc!$A$52:$A$68,0),MATCH($B35,SP_results_all_proc!$E$51:$EH$51,0))*$BQ35</f>
        <v>0.004855499406</v>
      </c>
      <c r="CH35" s="11">
        <f t="array" ref="CH35">INDEX(SP_results_all_proc!$E$52:$EH$71,MATCH(CH$3,SP_results_all_proc!$A$52:$A$68,0),MATCH($B35,SP_results_all_proc!$E$51:$EH$51,0))*$BQ35</f>
        <v>0.01211199119</v>
      </c>
      <c r="CI35" s="11">
        <f t="array" ref="CI35">(INDEX(SP_results_all_proc!$E$52:$EH$71,MATCH(CI$3,SP_results_all_proc!$A$52:$A$68,0),MATCH($B35,SP_results_all_proc!$E$51:$EH$51,0))+INDEX(SP_results_all_proc!$E$52:$EH$71,MATCH(CI$2,SP_results_all_proc!$A$52:$A$68,0),MATCH($B35,SP_results_all_proc!$E$51:$EH$51,0))+INDEX(SP_results_all_proc!$E$52:$EH$71,MATCH(CI$1,SP_results_all_proc!$A$52:$A$68,0),MATCH($B35,SP_results_all_proc!$E$51:$EH$51,0)))*$BQ35</f>
        <v>0.01324435298</v>
      </c>
      <c r="CJ35" s="11">
        <f t="array" ref="CJ35">INDEX(SP_results_all_proc!$E$52:$EH$71,MATCH(CJ$3,SP_results_all_proc!$A$52:$A$68,0),MATCH($B35,SP_results_all_proc!$E$51:$EH$51,0))*$BQ35</f>
        <v>0.004011345356</v>
      </c>
      <c r="CK35" s="11">
        <f t="array" ref="CK35">INDEX(SP_results_all_proc!$E$52:$EH$71,MATCH(CK$3,SP_results_all_proc!$A$52:$A$68,0),MATCH($B35,SP_results_all_proc!$E$51:$EH$51,0))*$BQ35</f>
        <v>0.01169858394</v>
      </c>
      <c r="CL35" s="11">
        <f t="array" ref="CL35">INDEX(SP_results_all_proc!$E$52:$EH$71,MATCH(CL$3,SP_results_all_proc!$A$52:$A$68,0),MATCH($B35,SP_results_all_proc!$E$51:$EH$51,0))*$BQ35</f>
        <v>0.003707258412</v>
      </c>
      <c r="CM35" s="11">
        <f t="array" ref="CM35">(INDEX(SP_results_all_proc!$E$52:$EH$71,MATCH(CM$3,SP_results_all_proc!$A$52:$A$68,0),MATCH($B35,SP_results_all_proc!$E$51:$EH$51,0))+INDEX(SP_results_all_proc!$E$52:$EH$71,MATCH(CM$2,SP_results_all_proc!$A$52:$A$68,0),MATCH($B35,SP_results_all_proc!$E$51:$EH$51,0))+INDEX(SP_results_all_proc!$E$52:$EH$71,MATCH(CM$1,SP_results_all_proc!$A$52:$A$68,0),MATCH($B35,SP_results_all_proc!$E$51:$EH$51,0))+INDEX(SP_results_all_proc!$E$52:$EH$71,MATCH(CM$4,SP_results_all_proc!$A$52:$A$68,0),MATCH($B35,SP_results_all_proc!$E$51:$EH$51,0)))*$BQ35</f>
        <v>0.005840412755</v>
      </c>
      <c r="CN35" s="11">
        <f t="shared" si="11"/>
        <v>0.07739516105</v>
      </c>
      <c r="CO35" s="12" t="s">
        <v>292</v>
      </c>
      <c r="CP35" s="12"/>
      <c r="CQ35" s="8"/>
    </row>
    <row r="36" ht="15.75" customHeight="1">
      <c r="A36" s="1" t="s">
        <v>118</v>
      </c>
      <c r="B36" s="1" t="s">
        <v>314</v>
      </c>
      <c r="C36" s="1" t="s">
        <v>315</v>
      </c>
      <c r="D36" s="7" t="s">
        <v>316</v>
      </c>
      <c r="E36" s="1" t="s">
        <v>122</v>
      </c>
      <c r="F36" s="6" t="s">
        <v>317</v>
      </c>
      <c r="G36" s="1" t="s">
        <v>124</v>
      </c>
      <c r="H36" s="1" t="s">
        <v>125</v>
      </c>
      <c r="I36" s="1" t="s">
        <v>126</v>
      </c>
      <c r="J36" s="1" t="s">
        <v>127</v>
      </c>
      <c r="K36" s="1" t="s">
        <v>128</v>
      </c>
      <c r="L36" s="6" t="s">
        <v>129</v>
      </c>
      <c r="M36" s="6" t="s">
        <v>130</v>
      </c>
      <c r="N36" s="1">
        <v>1.0</v>
      </c>
      <c r="O36" s="1">
        <v>1.0</v>
      </c>
      <c r="P36" s="1">
        <v>1.0</v>
      </c>
      <c r="Q36" s="1">
        <v>1.0</v>
      </c>
      <c r="R36" s="1">
        <v>0.0</v>
      </c>
      <c r="S36" s="1">
        <v>0.0</v>
      </c>
      <c r="T36" s="1">
        <v>0.0</v>
      </c>
      <c r="U36" s="1">
        <v>0.0</v>
      </c>
      <c r="V36" s="1">
        <v>1.0</v>
      </c>
      <c r="W36" s="1">
        <v>0.0</v>
      </c>
      <c r="X36" s="1">
        <v>0.0</v>
      </c>
      <c r="Y36" s="1">
        <f>SUMIFS(yield_refuse!$F:$F,yield_refuse!$A:$A,table!$A36,yield_refuse!$B:$B,IF(ISERROR(AO36),AQ36,table!$AP36))/100</f>
        <v>0</v>
      </c>
      <c r="Z36" s="1" t="str">
        <f t="shared" si="2"/>
        <v>(2,3,2,4,2,na)_x007f_</v>
      </c>
      <c r="AA36" s="1" t="s">
        <v>131</v>
      </c>
      <c r="AB36" s="1" t="s">
        <v>132</v>
      </c>
      <c r="AC36" s="1" t="s">
        <v>133</v>
      </c>
      <c r="AD36" s="1" t="s">
        <v>133</v>
      </c>
      <c r="AE36" s="1" t="s">
        <v>133</v>
      </c>
      <c r="AF36" s="1" t="s">
        <v>133</v>
      </c>
      <c r="AG36" s="1" t="s">
        <v>134</v>
      </c>
      <c r="AH36" s="1" t="s">
        <v>134</v>
      </c>
      <c r="AI36" s="1" t="s">
        <v>134</v>
      </c>
      <c r="AJ36" s="7" t="s">
        <v>135</v>
      </c>
      <c r="AK36" s="7" t="s">
        <v>135</v>
      </c>
      <c r="AL36" s="1" t="s">
        <v>136</v>
      </c>
      <c r="AM36" s="1">
        <v>4.0</v>
      </c>
      <c r="AN36" s="1">
        <v>2.0</v>
      </c>
      <c r="AO36" s="1" t="s">
        <v>318</v>
      </c>
      <c r="AP36" s="1" t="s">
        <v>319</v>
      </c>
      <c r="AQ36" s="1" t="s">
        <v>320</v>
      </c>
      <c r="AR36" s="8">
        <f>HLOOKUP(D36,SP_results_all_proc!$E$15:$FZ$33,19,0)*N36*(1+SUM($BF36:$BI36))</f>
        <v>0.05103368722</v>
      </c>
      <c r="AS36" s="8">
        <f>HLOOKUP(E36,SP_results_all_proc!$E$15:$FZ$33,19,0)*O36*(1+SUM($BG36:$BI36))</f>
        <v>0</v>
      </c>
      <c r="AT36" s="8">
        <f>HLOOKUP(F36,SP_results_all_proc!$E$15:$FZ$33,19,0)*P36*(1+SUM($BH36:$BI36))</f>
        <v>0</v>
      </c>
      <c r="AU36" s="8">
        <f>HLOOKUP(G36,SP_results_all_proc!$E$15:$FZ$33,19,0)*Q36*(1+SUM($BH36:$BI36))</f>
        <v>0.01312351746</v>
      </c>
      <c r="AV36" s="8">
        <f>HLOOKUP(H36,SP_results_all_proc!$E$15:$FZ$33,19,0)*R36*(1+SUM($BI36))</f>
        <v>0</v>
      </c>
      <c r="AW36" s="8">
        <f>HLOOKUP(I36,SP_results_all_proc!$E$15:$FZ$33,19,0)*S36*(1+SUM($BI36))</f>
        <v>0</v>
      </c>
      <c r="AX36" s="8">
        <f>HLOOKUP(J36,SP_results_all_proc!$E$15:$FZ$33,19,0)*T36</f>
        <v>0</v>
      </c>
      <c r="AY36" s="8">
        <f>HLOOKUP(K36,SP_results_all_proc!$E$15:$FZ$33,19,0)*U36</f>
        <v>0</v>
      </c>
      <c r="AZ36" s="8">
        <f>HLOOKUP(L36,SP_results_all_proc!$E$15:$FZ$33,19,0)*V36*(1-Y36)</f>
        <v>0.006176601165</v>
      </c>
      <c r="BA36" s="8">
        <f>HLOOKUP(M36,SP_results_all_proc!$E$15:$FZ$33,19,0)*W36*(1-Y36)</f>
        <v>0</v>
      </c>
      <c r="BB36" s="9">
        <f>HLOOKUP(BB$3,SP_results_all_proc!$E$15:$FZ$33,19,0)</f>
        <v>0</v>
      </c>
      <c r="BC36" s="9">
        <f>HLOOKUP(BC$3,SP_results_all_proc!$E$15:$FZ$33,19,0)*BJ36*(1-$BM36)*($X36*$P36*(1+SUM($BH36:$BI36))+SUM($BF36:$BI36)+Y36)</f>
        <v>0.001392321287</v>
      </c>
      <c r="BD36" s="9">
        <f>HLOOKUP(BD$3,SP_results_all_proc!$E$15:$FZ$33,19,0)*BK36*(1-$BM36)*($X36*$P36*(1+SUM($BH36:$BI36))+SUM($BF36:$BI36)+Y36)</f>
        <v>0.003212155843</v>
      </c>
      <c r="BE36" s="1">
        <f>HLOOKUP(BE$3,SP_results_all_proc!$E$15:$FZ$33,19,0)*BL36*(1-$BM36)*($X36*$P36*(1+SUM($BH36:$BI36))+SUM($BF36:$BI36)+Y36)</f>
        <v>0.02192076429</v>
      </c>
      <c r="BF36" s="1">
        <f>SUMIFS(template!$K$117:$K$180,template!$J$117:$J$180,table!$C36,template!$I$117:$I$180,table!BF$5)</f>
        <v>0.06</v>
      </c>
      <c r="BG36" s="1">
        <f>SUMIFS(template!$K$117:$K$180,template!$J$117:$J$180,table!$C36,template!$I$117:$I$180,table!BG$5)</f>
        <v>0.18</v>
      </c>
      <c r="BH36" s="1">
        <f>SUMIFS(template!$K$117:$K$180,template!$J$117:$J$180,table!$C36,template!$I$117:$I$180,table!BH$5)</f>
        <v>0.05</v>
      </c>
      <c r="BI36" s="1">
        <f>SUMIFS(template!$K$117:$K$180,template!$J$117:$J$180,table!$C36,template!$I$117:$I$180,table!BI$5)</f>
        <v>0.03</v>
      </c>
      <c r="BJ36" s="1">
        <f>SUMIFS(template!$K$117:$K$144,template!$J$117:$J$144,table!$A36,template!$I$117:$I$144,table!BJ$5)</f>
        <v>0.2</v>
      </c>
      <c r="BK36" s="1">
        <f>SUMIFS(template!$K$117:$K$144,template!$J$117:$J$144,table!$A36,template!$I$117:$I$144,table!BK$5)</f>
        <v>0.4</v>
      </c>
      <c r="BL36" s="1">
        <f>SUMIFS(template!$K$117:$K$144,template!$J$117:$J$144,table!$A36,template!$I$117:$I$144,table!BL$5)</f>
        <v>0.4</v>
      </c>
      <c r="BM36" s="1">
        <f>SUMIFS(template!$K$117:$K$144,template!$J$117:$J$144,table!$A36,template!$I$117:$I$144,table!BM$5)</f>
        <v>0</v>
      </c>
      <c r="BN36" s="1">
        <f>IFERROR(VLOOKUP($AP36,yield_refuse!$C:$K,3,0),VLOOKUP($AQ36,yield_refuse!$B:$K,4,0))</f>
        <v>97</v>
      </c>
      <c r="BO36" s="1">
        <f>IFERROR(VLOOKUP($AP36,yield_refuse!$C:$K,4,0),VLOOKUP($AQ36,yield_refuse!$B:$K,5,0))</f>
        <v>18</v>
      </c>
      <c r="BP36" s="10">
        <f>IFERROR(VLOOKUP($AP36,yield_refuse!$C:$Z,10,0),VLOOKUP($AQ36,yield_refuse!$B:$Z,11,0))</f>
        <v>385</v>
      </c>
      <c r="BQ36" s="11">
        <f t="shared" si="3"/>
        <v>0.4840331908</v>
      </c>
      <c r="BR36" s="1" t="str">
        <f>IFERROR(VLOOKUP($AP36,yield_refuse!$C:$K,6,0),VLOOKUP($AQ36,yield_refuse!$B:$K,7,0))</f>
        <v>Vegetables</v>
      </c>
      <c r="BS36" s="11" t="s">
        <v>319</v>
      </c>
      <c r="BT36" s="8">
        <f t="shared" ref="BT36:BW36" si="40">AR36*$BQ36</f>
        <v>0.02470199847</v>
      </c>
      <c r="BU36" s="8">
        <f t="shared" si="40"/>
        <v>0</v>
      </c>
      <c r="BV36" s="8">
        <f t="shared" si="40"/>
        <v>0</v>
      </c>
      <c r="BW36" s="8">
        <f t="shared" si="40"/>
        <v>0.00635221803</v>
      </c>
      <c r="BX36" s="8">
        <f t="shared" si="5"/>
        <v>0</v>
      </c>
      <c r="BY36" s="8">
        <f t="shared" si="6"/>
        <v>0.00298967997</v>
      </c>
      <c r="BZ36" s="8">
        <f t="shared" si="7"/>
        <v>0.01283909724</v>
      </c>
      <c r="CA36" s="8">
        <f t="shared" si="8"/>
        <v>0.04688299371</v>
      </c>
      <c r="CB36" s="1">
        <f>VLOOKUP(Z36,uncertainty!$B$4:$C$17,2,0)</f>
        <v>1.12</v>
      </c>
      <c r="CC36" s="1">
        <f>VLOOKUP(AA36,uncertainty!$B$4:$C$17,2,0)</f>
        <v>1.25</v>
      </c>
      <c r="CD36" s="11">
        <f t="shared" si="9"/>
        <v>0.03980015197</v>
      </c>
      <c r="CE36" s="11">
        <f t="shared" si="10"/>
        <v>0.05539248234</v>
      </c>
      <c r="CF36" s="11">
        <f t="array" ref="CF36">INDEX(SP_results_all_proc!$E$52:$EH$71,MATCH(CF$3,SP_results_all_proc!$A$52:$A$68,0),MATCH($B36,SP_results_all_proc!$E$51:$EH$51,0))*$BQ36</f>
        <v>0.008781352414</v>
      </c>
      <c r="CG36" s="11">
        <f t="array" ref="CG36">INDEX(SP_results_all_proc!$E$52:$EH$71,MATCH(CG$3,SP_results_all_proc!$A$52:$A$68,0),MATCH($B36,SP_results_all_proc!$E$51:$EH$51,0))*$BQ36</f>
        <v>0.003677541685</v>
      </c>
      <c r="CH36" s="11">
        <f t="array" ref="CH36">INDEX(SP_results_all_proc!$E$52:$EH$71,MATCH(CH$3,SP_results_all_proc!$A$52:$A$68,0),MATCH($B36,SP_results_all_proc!$E$51:$EH$51,0))*$BQ36</f>
        <v>0.01214471609</v>
      </c>
      <c r="CI36" s="11">
        <f t="array" ref="CI36">(INDEX(SP_results_all_proc!$E$52:$EH$71,MATCH(CI$3,SP_results_all_proc!$A$52:$A$68,0),MATCH($B36,SP_results_all_proc!$E$51:$EH$51,0))+INDEX(SP_results_all_proc!$E$52:$EH$71,MATCH(CI$2,SP_results_all_proc!$A$52:$A$68,0),MATCH($B36,SP_results_all_proc!$E$51:$EH$51,0))+INDEX(SP_results_all_proc!$E$52:$EH$71,MATCH(CI$1,SP_results_all_proc!$A$52:$A$68,0),MATCH($B36,SP_results_all_proc!$E$51:$EH$51,0)))*$BQ36</f>
        <v>0.005785143254</v>
      </c>
      <c r="CJ36" s="11">
        <f t="array" ref="CJ36">INDEX(SP_results_all_proc!$E$52:$EH$71,MATCH(CJ$3,SP_results_all_proc!$A$52:$A$68,0),MATCH($B36,SP_results_all_proc!$E$51:$EH$51,0))*$BQ36</f>
        <v>0.0009768821266</v>
      </c>
      <c r="CK36" s="11">
        <f t="array" ref="CK36">INDEX(SP_results_all_proc!$E$52:$EH$71,MATCH(CK$3,SP_results_all_proc!$A$52:$A$68,0),MATCH($B36,SP_results_all_proc!$E$51:$EH$51,0))*$BQ36</f>
        <v>0.001945566715</v>
      </c>
      <c r="CL36" s="11">
        <f t="array" ref="CL36">INDEX(SP_results_all_proc!$E$52:$EH$71,MATCH(CL$3,SP_results_all_proc!$A$52:$A$68,0),MATCH($B36,SP_results_all_proc!$E$51:$EH$51,0))*$BQ36</f>
        <v>0.01096678018</v>
      </c>
      <c r="CM36" s="11">
        <f t="array" ref="CM36">(INDEX(SP_results_all_proc!$E$52:$EH$71,MATCH(CM$3,SP_results_all_proc!$A$52:$A$68,0),MATCH($B36,SP_results_all_proc!$E$51:$EH$51,0))+INDEX(SP_results_all_proc!$E$52:$EH$71,MATCH(CM$2,SP_results_all_proc!$A$52:$A$68,0),MATCH($B36,SP_results_all_proc!$E$51:$EH$51,0))+INDEX(SP_results_all_proc!$E$52:$EH$71,MATCH(CM$1,SP_results_all_proc!$A$52:$A$68,0),MATCH($B36,SP_results_all_proc!$E$51:$EH$51,0))+INDEX(SP_results_all_proc!$E$52:$EH$71,MATCH(CM$4,SP_results_all_proc!$A$52:$A$68,0),MATCH($B36,SP_results_all_proc!$E$51:$EH$51,0)))*$BQ36</f>
        <v>0.002605010877</v>
      </c>
      <c r="CN36" s="11">
        <f t="shared" si="11"/>
        <v>0.04688299334</v>
      </c>
      <c r="CO36" s="12" t="s">
        <v>321</v>
      </c>
      <c r="CP36" s="12"/>
      <c r="CQ36" s="8"/>
    </row>
    <row r="37" ht="15.75" customHeight="1">
      <c r="A37" s="1" t="s">
        <v>118</v>
      </c>
      <c r="B37" s="1" t="s">
        <v>322</v>
      </c>
      <c r="C37" s="1" t="s">
        <v>315</v>
      </c>
      <c r="D37" s="7" t="s">
        <v>323</v>
      </c>
      <c r="E37" s="1" t="s">
        <v>122</v>
      </c>
      <c r="F37" s="6" t="s">
        <v>317</v>
      </c>
      <c r="G37" s="1" t="s">
        <v>124</v>
      </c>
      <c r="H37" s="1" t="s">
        <v>125</v>
      </c>
      <c r="I37" s="1" t="s">
        <v>126</v>
      </c>
      <c r="J37" s="1" t="s">
        <v>127</v>
      </c>
      <c r="K37" s="1" t="s">
        <v>128</v>
      </c>
      <c r="L37" s="6" t="s">
        <v>129</v>
      </c>
      <c r="M37" s="6" t="s">
        <v>130</v>
      </c>
      <c r="N37" s="1">
        <v>1.0</v>
      </c>
      <c r="O37" s="1">
        <v>1.0</v>
      </c>
      <c r="P37" s="1">
        <v>1.0</v>
      </c>
      <c r="Q37" s="1">
        <v>1.0</v>
      </c>
      <c r="R37" s="1">
        <v>0.0</v>
      </c>
      <c r="S37" s="1">
        <v>0.0</v>
      </c>
      <c r="T37" s="1">
        <v>0.0</v>
      </c>
      <c r="U37" s="1">
        <v>0.0</v>
      </c>
      <c r="V37" s="1">
        <v>1.0</v>
      </c>
      <c r="W37" s="1">
        <v>0.0</v>
      </c>
      <c r="X37" s="1">
        <v>0.0</v>
      </c>
      <c r="Y37" s="1">
        <f>SUMIFS(yield_refuse!$F:$F,yield_refuse!$A:$A,table!$A37,yield_refuse!$B:$B,IF(ISERROR(AO37),AQ37,table!$AP37))/100</f>
        <v>0</v>
      </c>
      <c r="Z37" s="1" t="str">
        <f t="shared" si="2"/>
        <v>(2,3,2,4,2,na)_x007f_</v>
      </c>
      <c r="AA37" s="1" t="s">
        <v>131</v>
      </c>
      <c r="AB37" s="1" t="s">
        <v>132</v>
      </c>
      <c r="AC37" s="1" t="s">
        <v>133</v>
      </c>
      <c r="AD37" s="1" t="s">
        <v>133</v>
      </c>
      <c r="AE37" s="1" t="s">
        <v>133</v>
      </c>
      <c r="AF37" s="1" t="s">
        <v>133</v>
      </c>
      <c r="AG37" s="1" t="s">
        <v>134</v>
      </c>
      <c r="AH37" s="1" t="s">
        <v>134</v>
      </c>
      <c r="AI37" s="1" t="s">
        <v>134</v>
      </c>
      <c r="AJ37" s="7" t="s">
        <v>135</v>
      </c>
      <c r="AK37" s="7" t="s">
        <v>135</v>
      </c>
      <c r="AL37" s="1" t="s">
        <v>136</v>
      </c>
      <c r="AM37" s="1">
        <v>4.0</v>
      </c>
      <c r="AN37" s="1">
        <v>2.0</v>
      </c>
      <c r="AO37" s="1" t="s">
        <v>318</v>
      </c>
      <c r="AP37" s="1" t="s">
        <v>324</v>
      </c>
      <c r="AQ37" s="1" t="s">
        <v>325</v>
      </c>
      <c r="AR37" s="8">
        <f>HLOOKUP(D37,SP_results_all_proc!$E$15:$FZ$33,19,0)*N37*(1+SUM($BF37:$BI37))</f>
        <v>0.65089702</v>
      </c>
      <c r="AS37" s="8">
        <f>HLOOKUP(E37,SP_results_all_proc!$E$15:$FZ$33,19,0)*O37*(1+SUM($BG37:$BI37))</f>
        <v>0</v>
      </c>
      <c r="AT37" s="8">
        <f>HLOOKUP(F37,SP_results_all_proc!$E$15:$FZ$33,19,0)*P37*(1+SUM($BH37:$BI37))</f>
        <v>0</v>
      </c>
      <c r="AU37" s="8">
        <f>HLOOKUP(G37,SP_results_all_proc!$E$15:$FZ$33,19,0)*Q37*(1+SUM($BH37:$BI37))</f>
        <v>0.01312351746</v>
      </c>
      <c r="AV37" s="8">
        <f>HLOOKUP(H37,SP_results_all_proc!$E$15:$FZ$33,19,0)*R37*(1+SUM($BI37))</f>
        <v>0</v>
      </c>
      <c r="AW37" s="8">
        <f>HLOOKUP(I37,SP_results_all_proc!$E$15:$FZ$33,19,0)*S37*(1+SUM($BI37))</f>
        <v>0</v>
      </c>
      <c r="AX37" s="8">
        <f>HLOOKUP(J37,SP_results_all_proc!$E$15:$FZ$33,19,0)*T37</f>
        <v>0</v>
      </c>
      <c r="AY37" s="8">
        <f>HLOOKUP(K37,SP_results_all_proc!$E$15:$FZ$33,19,0)*U37</f>
        <v>0</v>
      </c>
      <c r="AZ37" s="8">
        <f>HLOOKUP(L37,SP_results_all_proc!$E$15:$FZ$33,19,0)*V37*(1-Y37)</f>
        <v>0.006176601165</v>
      </c>
      <c r="BA37" s="8">
        <f>HLOOKUP(M37,SP_results_all_proc!$E$15:$FZ$33,19,0)*W37*(1-Y37)</f>
        <v>0</v>
      </c>
      <c r="BB37" s="9">
        <f>HLOOKUP(BB$3,SP_results_all_proc!$E$15:$FZ$33,19,0)</f>
        <v>0</v>
      </c>
      <c r="BC37" s="9">
        <f>HLOOKUP(BC$3,SP_results_all_proc!$E$15:$FZ$33,19,0)*BJ37*(1-$BM37)*($X37*$P37*(1+SUM($BH37:$BI37))+SUM($BF37:$BI37)+Y37)</f>
        <v>0.001392321287</v>
      </c>
      <c r="BD37" s="9">
        <f>HLOOKUP(BD$3,SP_results_all_proc!$E$15:$FZ$33,19,0)*BK37*(1-$BM37)*($X37*$P37*(1+SUM($BH37:$BI37))+SUM($BF37:$BI37)+Y37)</f>
        <v>0.003212155843</v>
      </c>
      <c r="BE37" s="1">
        <f>HLOOKUP(BE$3,SP_results_all_proc!$E$15:$FZ$33,19,0)*BL37*(1-$BM37)*($X37*$P37*(1+SUM($BH37:$BI37))+SUM($BF37:$BI37)+Y37)</f>
        <v>0.02192076429</v>
      </c>
      <c r="BF37" s="1">
        <f>SUMIFS(template!$K$117:$K$180,template!$J$117:$J$180,table!$C37,template!$I$117:$I$180,table!BF$5)</f>
        <v>0.06</v>
      </c>
      <c r="BG37" s="1">
        <f>SUMIFS(template!$K$117:$K$180,template!$J$117:$J$180,table!$C37,template!$I$117:$I$180,table!BG$5)</f>
        <v>0.18</v>
      </c>
      <c r="BH37" s="1">
        <f>SUMIFS(template!$K$117:$K$180,template!$J$117:$J$180,table!$C37,template!$I$117:$I$180,table!BH$5)</f>
        <v>0.05</v>
      </c>
      <c r="BI37" s="1">
        <f>SUMIFS(template!$K$117:$K$180,template!$J$117:$J$180,table!$C37,template!$I$117:$I$180,table!BI$5)</f>
        <v>0.03</v>
      </c>
      <c r="BJ37" s="1">
        <f>SUMIFS(template!$K$117:$K$144,template!$J$117:$J$144,table!$A37,template!$I$117:$I$144,table!BJ$5)</f>
        <v>0.2</v>
      </c>
      <c r="BK37" s="1">
        <f>SUMIFS(template!$K$117:$K$144,template!$J$117:$J$144,table!$A37,template!$I$117:$I$144,table!BK$5)</f>
        <v>0.4</v>
      </c>
      <c r="BL37" s="1">
        <f>SUMIFS(template!$K$117:$K$144,template!$J$117:$J$144,table!$A37,template!$I$117:$I$144,table!BL$5)</f>
        <v>0.4</v>
      </c>
      <c r="BM37" s="1">
        <f>SUMIFS(template!$K$117:$K$144,template!$J$117:$J$144,table!$A37,template!$I$117:$I$144,table!BM$5)</f>
        <v>0</v>
      </c>
      <c r="BN37" s="1">
        <f>IFERROR(VLOOKUP($AP37,yield_refuse!$C:$K,3,0),VLOOKUP($AQ37,yield_refuse!$B:$K,4,0))</f>
        <v>98</v>
      </c>
      <c r="BO37" s="1">
        <f>IFERROR(VLOOKUP($AP37,yield_refuse!$C:$K,4,0),VLOOKUP($AQ37,yield_refuse!$B:$K,5,0))</f>
        <v>3</v>
      </c>
      <c r="BP37" s="10">
        <f>IFERROR(VLOOKUP($AP37,yield_refuse!$C:$Z,10,0),VLOOKUP($AQ37,yield_refuse!$B:$Z,11,0))</f>
        <v>435.8490566</v>
      </c>
      <c r="BQ37" s="11">
        <f t="shared" si="3"/>
        <v>0.4584989024</v>
      </c>
      <c r="BR37" s="1" t="str">
        <f>IFERROR(VLOOKUP($AP37,yield_refuse!$C:$K,6,0),VLOOKUP($AQ37,yield_refuse!$B:$K,7,0))</f>
        <v>Vegetables</v>
      </c>
      <c r="BS37" s="11" t="s">
        <v>324</v>
      </c>
      <c r="BT37" s="8">
        <f t="shared" ref="BT37:BW37" si="41">AR37*$BQ37</f>
        <v>0.2984355692</v>
      </c>
      <c r="BU37" s="8">
        <f t="shared" si="41"/>
        <v>0</v>
      </c>
      <c r="BV37" s="8">
        <f t="shared" si="41"/>
        <v>0</v>
      </c>
      <c r="BW37" s="8">
        <f t="shared" si="41"/>
        <v>0.00601711835</v>
      </c>
      <c r="BX37" s="8">
        <f t="shared" si="5"/>
        <v>0</v>
      </c>
      <c r="BY37" s="8">
        <f t="shared" si="6"/>
        <v>0.002831964855</v>
      </c>
      <c r="BZ37" s="8">
        <f t="shared" si="7"/>
        <v>0.01216179408</v>
      </c>
      <c r="CA37" s="8">
        <f t="shared" si="8"/>
        <v>0.3194464465</v>
      </c>
      <c r="CB37" s="1">
        <f>VLOOKUP(Z37,uncertainty!$B$4:$C$17,2,0)</f>
        <v>1.12</v>
      </c>
      <c r="CC37" s="1">
        <f>VLOOKUP(AA37,uncertainty!$B$4:$C$17,2,0)</f>
        <v>1.25</v>
      </c>
      <c r="CD37" s="11">
        <f t="shared" si="9"/>
        <v>0.2832690315</v>
      </c>
      <c r="CE37" s="11">
        <f t="shared" si="10"/>
        <v>0.3605114341</v>
      </c>
      <c r="CF37" s="11">
        <f t="array" ref="CF37">INDEX(SP_results_all_proc!$E$52:$EH$71,MATCH(CF$3,SP_results_all_proc!$A$52:$A$68,0),MATCH($B37,SP_results_all_proc!$E$51:$EH$51,0))*$BQ37</f>
        <v>0.03838577111</v>
      </c>
      <c r="CG37" s="11">
        <f t="array" ref="CG37">INDEX(SP_results_all_proc!$E$52:$EH$71,MATCH(CG$3,SP_results_all_proc!$A$52:$A$68,0),MATCH($B37,SP_results_all_proc!$E$51:$EH$51,0))*$BQ37</f>
        <v>0.06390723678</v>
      </c>
      <c r="CH37" s="11">
        <f t="array" ref="CH37">INDEX(SP_results_all_proc!$E$52:$EH$71,MATCH(CH$3,SP_results_all_proc!$A$52:$A$68,0),MATCH($B37,SP_results_all_proc!$E$51:$EH$51,0))*$BQ37</f>
        <v>0.06327922625</v>
      </c>
      <c r="CI37" s="11">
        <f t="array" ref="CI37">(INDEX(SP_results_all_proc!$E$52:$EH$71,MATCH(CI$3,SP_results_all_proc!$A$52:$A$68,0),MATCH($B37,SP_results_all_proc!$E$51:$EH$51,0))+INDEX(SP_results_all_proc!$E$52:$EH$71,MATCH(CI$2,SP_results_all_proc!$A$52:$A$68,0),MATCH($B37,SP_results_all_proc!$E$51:$EH$51,0))+INDEX(SP_results_all_proc!$E$52:$EH$71,MATCH(CI$1,SP_results_all_proc!$A$52:$A$68,0),MATCH($B37,SP_results_all_proc!$E$51:$EH$51,0)))*$BQ37</f>
        <v>0.1019238017</v>
      </c>
      <c r="CJ37" s="11">
        <f t="array" ref="CJ37">INDEX(SP_results_all_proc!$E$52:$EH$71,MATCH(CJ$3,SP_results_all_proc!$A$52:$A$68,0),MATCH($B37,SP_results_all_proc!$E$51:$EH$51,0))*$BQ37</f>
        <v>0.006353337677</v>
      </c>
      <c r="CK37" s="11">
        <f t="array" ref="CK37">INDEX(SP_results_all_proc!$E$52:$EH$71,MATCH(CK$3,SP_results_all_proc!$A$52:$A$68,0),MATCH($B37,SP_results_all_proc!$E$51:$EH$51,0))*$BQ37</f>
        <v>0.007691002723</v>
      </c>
      <c r="CL37" s="11">
        <f t="array" ref="CL37">INDEX(SP_results_all_proc!$E$52:$EH$71,MATCH(CL$3,SP_results_all_proc!$A$52:$A$68,0),MATCH($B37,SP_results_all_proc!$E$51:$EH$51,0))*$BQ37</f>
        <v>0.02127610054</v>
      </c>
      <c r="CM37" s="11">
        <f t="array" ref="CM37">(INDEX(SP_results_all_proc!$E$52:$EH$71,MATCH(CM$3,SP_results_all_proc!$A$52:$A$68,0),MATCH($B37,SP_results_all_proc!$E$51:$EH$51,0))+INDEX(SP_results_all_proc!$E$52:$EH$71,MATCH(CM$2,SP_results_all_proc!$A$52:$A$68,0),MATCH($B37,SP_results_all_proc!$E$51:$EH$51,0))+INDEX(SP_results_all_proc!$E$52:$EH$71,MATCH(CM$1,SP_results_all_proc!$A$52:$A$68,0),MATCH($B37,SP_results_all_proc!$E$51:$EH$51,0))+INDEX(SP_results_all_proc!$E$52:$EH$71,MATCH(CM$4,SP_results_all_proc!$A$52:$A$68,0),MATCH($B37,SP_results_all_proc!$E$51:$EH$51,0)))*$BQ37</f>
        <v>0.01662997633</v>
      </c>
      <c r="CN37" s="11">
        <f t="shared" si="11"/>
        <v>0.3194464531</v>
      </c>
      <c r="CO37" s="12" t="s">
        <v>321</v>
      </c>
      <c r="CP37" s="12"/>
      <c r="CQ37" s="8"/>
    </row>
    <row r="38" ht="15.75" customHeight="1">
      <c r="A38" s="1" t="s">
        <v>118</v>
      </c>
      <c r="B38" s="6" t="s">
        <v>326</v>
      </c>
      <c r="C38" s="1" t="s">
        <v>315</v>
      </c>
      <c r="D38" s="6" t="s">
        <v>327</v>
      </c>
      <c r="E38" s="1" t="s">
        <v>122</v>
      </c>
      <c r="F38" s="6" t="s">
        <v>317</v>
      </c>
      <c r="G38" s="1" t="s">
        <v>124</v>
      </c>
      <c r="H38" s="1" t="s">
        <v>125</v>
      </c>
      <c r="I38" s="1" t="s">
        <v>126</v>
      </c>
      <c r="J38" s="1" t="s">
        <v>127</v>
      </c>
      <c r="K38" s="1" t="s">
        <v>128</v>
      </c>
      <c r="L38" s="6" t="s">
        <v>129</v>
      </c>
      <c r="M38" s="6" t="s">
        <v>130</v>
      </c>
      <c r="N38" s="1">
        <v>1.0</v>
      </c>
      <c r="O38" s="1">
        <v>1.0</v>
      </c>
      <c r="P38" s="1">
        <v>1.0</v>
      </c>
      <c r="Q38" s="1">
        <v>1.0</v>
      </c>
      <c r="R38" s="1">
        <v>0.0</v>
      </c>
      <c r="S38" s="1">
        <v>0.0</v>
      </c>
      <c r="T38" s="1">
        <v>0.0</v>
      </c>
      <c r="U38" s="1">
        <v>0.0</v>
      </c>
      <c r="V38" s="1">
        <v>1.0</v>
      </c>
      <c r="W38" s="1">
        <v>0.0</v>
      </c>
      <c r="X38" s="1">
        <v>0.0</v>
      </c>
      <c r="Y38" s="1">
        <f>SUMIFS(yield_refuse!$F:$F,yield_refuse!$A:$A,table!$A38,yield_refuse!$B:$B,IF(ISERROR(AO38),AQ38,table!$AP38))/100</f>
        <v>0</v>
      </c>
      <c r="Z38" s="1" t="str">
        <f t="shared" si="2"/>
        <v>(2,3,3,2,2,na)_x007f_</v>
      </c>
      <c r="AA38" s="1" t="s">
        <v>131</v>
      </c>
      <c r="AB38" s="1" t="s">
        <v>132</v>
      </c>
      <c r="AC38" s="1" t="s">
        <v>133</v>
      </c>
      <c r="AD38" s="1" t="s">
        <v>133</v>
      </c>
      <c r="AE38" s="1" t="s">
        <v>133</v>
      </c>
      <c r="AF38" s="1" t="s">
        <v>133</v>
      </c>
      <c r="AG38" s="1" t="s">
        <v>134</v>
      </c>
      <c r="AH38" s="1" t="s">
        <v>134</v>
      </c>
      <c r="AI38" s="1" t="s">
        <v>134</v>
      </c>
      <c r="AJ38" s="7" t="s">
        <v>135</v>
      </c>
      <c r="AK38" s="7" t="s">
        <v>135</v>
      </c>
      <c r="AL38" s="1" t="s">
        <v>136</v>
      </c>
      <c r="AM38" s="1">
        <v>2.0</v>
      </c>
      <c r="AN38" s="1">
        <v>3.0</v>
      </c>
      <c r="AO38" s="1" t="s">
        <v>318</v>
      </c>
      <c r="AP38" s="1" t="s">
        <v>328</v>
      </c>
      <c r="AQ38" s="1" t="s">
        <v>329</v>
      </c>
      <c r="AR38" s="8">
        <f>HLOOKUP(D38,SP_results_all_proc!$E$15:$FZ$33,19,0)*N38*(1+SUM($BF38:$BI38))</f>
        <v>0.1998212187</v>
      </c>
      <c r="AS38" s="8">
        <f>HLOOKUP(E38,SP_results_all_proc!$E$15:$FZ$33,19,0)*O38*(1+SUM($BG38:$BI38))</f>
        <v>0</v>
      </c>
      <c r="AT38" s="8">
        <f>HLOOKUP(F38,SP_results_all_proc!$E$15:$FZ$33,19,0)*P38*(1+SUM($BH38:$BI38))</f>
        <v>0</v>
      </c>
      <c r="AU38" s="8">
        <f>HLOOKUP(G38,SP_results_all_proc!$E$15:$FZ$33,19,0)*Q38*(1+SUM($BH38:$BI38))</f>
        <v>0.01312351746</v>
      </c>
      <c r="AV38" s="8">
        <f>HLOOKUP(H38,SP_results_all_proc!$E$15:$FZ$33,19,0)*R38*(1+SUM($BI38))</f>
        <v>0</v>
      </c>
      <c r="AW38" s="8">
        <f>HLOOKUP(I38,SP_results_all_proc!$E$15:$FZ$33,19,0)*S38*(1+SUM($BI38))</f>
        <v>0</v>
      </c>
      <c r="AX38" s="8">
        <f>HLOOKUP(J38,SP_results_all_proc!$E$15:$FZ$33,19,0)*T38</f>
        <v>0</v>
      </c>
      <c r="AY38" s="8">
        <f>HLOOKUP(K38,SP_results_all_proc!$E$15:$FZ$33,19,0)*U38</f>
        <v>0</v>
      </c>
      <c r="AZ38" s="8">
        <f>HLOOKUP(L38,SP_results_all_proc!$E$15:$FZ$33,19,0)*V38*(1-Y38)</f>
        <v>0.006176601165</v>
      </c>
      <c r="BA38" s="8">
        <f>HLOOKUP(M38,SP_results_all_proc!$E$15:$FZ$33,19,0)*W38*(1-Y38)</f>
        <v>0</v>
      </c>
      <c r="BB38" s="9">
        <f>HLOOKUP(BB$3,SP_results_all_proc!$E$15:$FZ$33,19,0)</f>
        <v>0</v>
      </c>
      <c r="BC38" s="9">
        <f>HLOOKUP(BC$3,SP_results_all_proc!$E$15:$FZ$33,19,0)*BJ38*(1-$BM38)*($X38*$P38*(1+SUM($BH38:$BI38))+SUM($BF38:$BI38)+Y38)</f>
        <v>0.001392321287</v>
      </c>
      <c r="BD38" s="9">
        <f>HLOOKUP(BD$3,SP_results_all_proc!$E$15:$FZ$33,19,0)*BK38*(1-$BM38)*($X38*$P38*(1+SUM($BH38:$BI38))+SUM($BF38:$BI38)+Y38)</f>
        <v>0.003212155843</v>
      </c>
      <c r="BE38" s="1">
        <f>HLOOKUP(BE$3,SP_results_all_proc!$E$15:$FZ$33,19,0)*BL38*(1-$BM38)*($X38*$P38*(1+SUM($BH38:$BI38))+SUM($BF38:$BI38)+Y38)</f>
        <v>0.02192076429</v>
      </c>
      <c r="BF38" s="1">
        <f>SUMIFS(template!$K$117:$K$180,template!$J$117:$J$180,table!$C38,template!$I$117:$I$180,table!BF$5)</f>
        <v>0.06</v>
      </c>
      <c r="BG38" s="1">
        <f>SUMIFS(template!$K$117:$K$180,template!$J$117:$J$180,table!$C38,template!$I$117:$I$180,table!BG$5)</f>
        <v>0.18</v>
      </c>
      <c r="BH38" s="1">
        <f>SUMIFS(template!$K$117:$K$180,template!$J$117:$J$180,table!$C38,template!$I$117:$I$180,table!BH$5)</f>
        <v>0.05</v>
      </c>
      <c r="BI38" s="1">
        <f>SUMIFS(template!$K$117:$K$180,template!$J$117:$J$180,table!$C38,template!$I$117:$I$180,table!BI$5)</f>
        <v>0.03</v>
      </c>
      <c r="BJ38" s="1">
        <f>SUMIFS(template!$K$117:$K$144,template!$J$117:$J$144,table!$A38,template!$I$117:$I$144,table!BJ$5)</f>
        <v>0.2</v>
      </c>
      <c r="BK38" s="1">
        <f>SUMIFS(template!$K$117:$K$144,template!$J$117:$J$144,table!$A38,template!$I$117:$I$144,table!BK$5)</f>
        <v>0.4</v>
      </c>
      <c r="BL38" s="1">
        <f>SUMIFS(template!$K$117:$K$144,template!$J$117:$J$144,table!$A38,template!$I$117:$I$144,table!BL$5)</f>
        <v>0.4</v>
      </c>
      <c r="BM38" s="1">
        <f>SUMIFS(template!$K$117:$K$144,template!$J$117:$J$144,table!$A38,template!$I$117:$I$144,table!BM$5)</f>
        <v>0</v>
      </c>
      <c r="BN38" s="1">
        <f>IFERROR(VLOOKUP($AP38,yield_refuse!$C:$K,3,0),VLOOKUP($AQ38,yield_refuse!$B:$K,4,0))</f>
        <v>96</v>
      </c>
      <c r="BO38" s="1">
        <f>IFERROR(VLOOKUP($AP38,yield_refuse!$C:$K,4,0),VLOOKUP($AQ38,yield_refuse!$B:$K,5,0))</f>
        <v>30</v>
      </c>
      <c r="BP38" s="10">
        <f>IFERROR(VLOOKUP($AP38,yield_refuse!$C:$Z,10,0),VLOOKUP($AQ38,yield_refuse!$B:$Z,11,0))</f>
        <v>385</v>
      </c>
      <c r="BQ38" s="11">
        <f t="shared" si="3"/>
        <v>0.5729166667</v>
      </c>
      <c r="BR38" s="1" t="str">
        <f>IFERROR(VLOOKUP($AP38,yield_refuse!$C:$K,6,0),VLOOKUP($AQ38,yield_refuse!$B:$K,7,0))</f>
        <v>Vegetables</v>
      </c>
      <c r="BS38" s="11" t="s">
        <v>328</v>
      </c>
      <c r="BT38" s="8">
        <f t="shared" ref="BT38:BW38" si="42">AR38*$BQ38</f>
        <v>0.1144809066</v>
      </c>
      <c r="BU38" s="8">
        <f t="shared" si="42"/>
        <v>0</v>
      </c>
      <c r="BV38" s="8">
        <f t="shared" si="42"/>
        <v>0</v>
      </c>
      <c r="BW38" s="8">
        <f t="shared" si="42"/>
        <v>0.007518681877</v>
      </c>
      <c r="BX38" s="8">
        <f t="shared" si="5"/>
        <v>0</v>
      </c>
      <c r="BY38" s="8">
        <f t="shared" si="6"/>
        <v>0.003538677751</v>
      </c>
      <c r="BZ38" s="8">
        <f t="shared" si="7"/>
        <v>0.0151967529</v>
      </c>
      <c r="CA38" s="8">
        <f t="shared" si="8"/>
        <v>0.1407350191</v>
      </c>
      <c r="CB38" s="1">
        <f>VLOOKUP(Z38,uncertainty!$B$4:$C$17,2,0)</f>
        <v>1.15</v>
      </c>
      <c r="CC38" s="1">
        <f>VLOOKUP(AA38,uncertainty!$B$4:$C$17,2,0)</f>
        <v>1.25</v>
      </c>
      <c r="CD38" s="11">
        <f t="shared" si="9"/>
        <v>0.1205519044</v>
      </c>
      <c r="CE38" s="11">
        <f t="shared" si="10"/>
        <v>0.1644706832</v>
      </c>
      <c r="CF38" s="11">
        <f t="array" ref="CF38">INDEX(SP_results_all_proc!$E$52:$EH$71,MATCH(CF$3,SP_results_all_proc!$A$52:$A$68,0),MATCH($B38,SP_results_all_proc!$E$51:$EH$51,0))*$BQ38</f>
        <v>0.01552020479</v>
      </c>
      <c r="CG38" s="11">
        <f t="array" ref="CG38">INDEX(SP_results_all_proc!$E$52:$EH$71,MATCH(CG$3,SP_results_all_proc!$A$52:$A$68,0),MATCH($B38,SP_results_all_proc!$E$51:$EH$51,0))*$BQ38</f>
        <v>0.01640464547</v>
      </c>
      <c r="CH38" s="11">
        <f t="array" ref="CH38">INDEX(SP_results_all_proc!$E$52:$EH$71,MATCH(CH$3,SP_results_all_proc!$A$52:$A$68,0),MATCH($B38,SP_results_all_proc!$E$51:$EH$51,0))*$BQ38</f>
        <v>0.02495758833</v>
      </c>
      <c r="CI38" s="11">
        <f t="array" ref="CI38">(INDEX(SP_results_all_proc!$E$52:$EH$71,MATCH(CI$3,SP_results_all_proc!$A$52:$A$68,0),MATCH($B38,SP_results_all_proc!$E$51:$EH$51,0))+INDEX(SP_results_all_proc!$E$52:$EH$71,MATCH(CI$2,SP_results_all_proc!$A$52:$A$68,0),MATCH($B38,SP_results_all_proc!$E$51:$EH$51,0))+INDEX(SP_results_all_proc!$E$52:$EH$71,MATCH(CI$1,SP_results_all_proc!$A$52:$A$68,0),MATCH($B38,SP_results_all_proc!$E$51:$EH$51,0)))*$BQ38</f>
        <v>0.0391934604</v>
      </c>
      <c r="CJ38" s="11">
        <f t="array" ref="CJ38">INDEX(SP_results_all_proc!$E$52:$EH$71,MATCH(CJ$3,SP_results_all_proc!$A$52:$A$68,0),MATCH($B38,SP_results_all_proc!$E$51:$EH$51,0))*$BQ38</f>
        <v>0.002659654193</v>
      </c>
      <c r="CK38" s="11">
        <f t="array" ref="CK38">INDEX(SP_results_all_proc!$E$52:$EH$71,MATCH(CK$3,SP_results_all_proc!$A$52:$A$68,0),MATCH($B38,SP_results_all_proc!$E$51:$EH$51,0))*$BQ38</f>
        <v>0.004358153193</v>
      </c>
      <c r="CL38" s="11">
        <f t="array" ref="CL38">INDEX(SP_results_all_proc!$E$52:$EH$71,MATCH(CL$3,SP_results_all_proc!$A$52:$A$68,0),MATCH($B38,SP_results_all_proc!$E$51:$EH$51,0))*$BQ38</f>
        <v>0.0319516874</v>
      </c>
      <c r="CM38" s="11">
        <f t="array" ref="CM38">(INDEX(SP_results_all_proc!$E$52:$EH$71,MATCH(CM$3,SP_results_all_proc!$A$52:$A$68,0),MATCH($B38,SP_results_all_proc!$E$51:$EH$51,0))+INDEX(SP_results_all_proc!$E$52:$EH$71,MATCH(CM$2,SP_results_all_proc!$A$52:$A$68,0),MATCH($B38,SP_results_all_proc!$E$51:$EH$51,0))+INDEX(SP_results_all_proc!$E$52:$EH$71,MATCH(CM$1,SP_results_all_proc!$A$52:$A$68,0),MATCH($B38,SP_results_all_proc!$E$51:$EH$51,0))+INDEX(SP_results_all_proc!$E$52:$EH$71,MATCH(CM$4,SP_results_all_proc!$A$52:$A$68,0),MATCH($B38,SP_results_all_proc!$E$51:$EH$51,0)))*$BQ38</f>
        <v>0.005689628285</v>
      </c>
      <c r="CN38" s="11">
        <f t="shared" si="11"/>
        <v>0.1407350221</v>
      </c>
      <c r="CO38" s="12" t="s">
        <v>321</v>
      </c>
      <c r="CP38" s="12"/>
      <c r="CQ38" s="8"/>
    </row>
    <row r="39" ht="15.75" customHeight="1">
      <c r="A39" s="1" t="s">
        <v>118</v>
      </c>
      <c r="B39" s="1" t="s">
        <v>330</v>
      </c>
      <c r="C39" s="1" t="s">
        <v>315</v>
      </c>
      <c r="D39" s="1" t="s">
        <v>331</v>
      </c>
      <c r="E39" s="1" t="s">
        <v>122</v>
      </c>
      <c r="F39" s="6" t="s">
        <v>317</v>
      </c>
      <c r="G39" s="1" t="s">
        <v>124</v>
      </c>
      <c r="H39" s="1" t="s">
        <v>125</v>
      </c>
      <c r="I39" s="1" t="s">
        <v>126</v>
      </c>
      <c r="J39" s="1" t="s">
        <v>127</v>
      </c>
      <c r="K39" s="1" t="s">
        <v>128</v>
      </c>
      <c r="L39" s="6" t="s">
        <v>129</v>
      </c>
      <c r="M39" s="6" t="s">
        <v>130</v>
      </c>
      <c r="N39" s="1">
        <v>1.0</v>
      </c>
      <c r="O39" s="1">
        <v>1.0</v>
      </c>
      <c r="P39" s="1">
        <v>1.0</v>
      </c>
      <c r="Q39" s="1">
        <v>1.0</v>
      </c>
      <c r="R39" s="1">
        <v>0.0</v>
      </c>
      <c r="S39" s="1">
        <v>0.0</v>
      </c>
      <c r="T39" s="1">
        <v>0.0</v>
      </c>
      <c r="U39" s="1">
        <v>0.0</v>
      </c>
      <c r="V39" s="1">
        <v>1.0</v>
      </c>
      <c r="W39" s="1">
        <v>0.0</v>
      </c>
      <c r="X39" s="1">
        <v>0.0</v>
      </c>
      <c r="Y39" s="1">
        <f>SUMIFS(yield_refuse!$F:$F,yield_refuse!$A:$A,table!$A39,yield_refuse!$B:$B,IF(ISERROR(AO39),AQ39,table!$AP39))/100</f>
        <v>0</v>
      </c>
      <c r="Z39" s="1" t="str">
        <f t="shared" si="2"/>
        <v>(2,3,2,2,2,na)_x007f_</v>
      </c>
      <c r="AA39" s="1" t="s">
        <v>131</v>
      </c>
      <c r="AB39" s="1" t="s">
        <v>132</v>
      </c>
      <c r="AC39" s="1" t="s">
        <v>133</v>
      </c>
      <c r="AD39" s="1" t="s">
        <v>133</v>
      </c>
      <c r="AE39" s="1" t="s">
        <v>133</v>
      </c>
      <c r="AF39" s="1" t="s">
        <v>133</v>
      </c>
      <c r="AG39" s="1" t="s">
        <v>134</v>
      </c>
      <c r="AH39" s="1" t="s">
        <v>134</v>
      </c>
      <c r="AI39" s="1" t="s">
        <v>134</v>
      </c>
      <c r="AJ39" s="7" t="s">
        <v>135</v>
      </c>
      <c r="AK39" s="7" t="s">
        <v>135</v>
      </c>
      <c r="AL39" s="1" t="s">
        <v>136</v>
      </c>
      <c r="AM39" s="1">
        <v>2.0</v>
      </c>
      <c r="AN39" s="1">
        <v>2.0</v>
      </c>
      <c r="AO39" s="1" t="s">
        <v>332</v>
      </c>
      <c r="AP39" s="1" t="s">
        <v>333</v>
      </c>
      <c r="AQ39" s="1" t="s">
        <v>334</v>
      </c>
      <c r="AR39" s="8">
        <f>HLOOKUP(D39,SP_results_all_proc!$E$15:$FZ$33,19,0)*N39*(1+SUM($BF39:$BI39))</f>
        <v>0.2647938021</v>
      </c>
      <c r="AS39" s="8">
        <f>HLOOKUP(E39,SP_results_all_proc!$E$15:$FZ$33,19,0)*O39*(1+SUM($BG39:$BI39))</f>
        <v>0</v>
      </c>
      <c r="AT39" s="8">
        <f>HLOOKUP(F39,SP_results_all_proc!$E$15:$FZ$33,19,0)*P39*(1+SUM($BH39:$BI39))</f>
        <v>0</v>
      </c>
      <c r="AU39" s="8">
        <f>HLOOKUP(G39,SP_results_all_proc!$E$15:$FZ$33,19,0)*Q39*(1+SUM($BH39:$BI39))</f>
        <v>0.01312351746</v>
      </c>
      <c r="AV39" s="8">
        <f>HLOOKUP(H39,SP_results_all_proc!$E$15:$FZ$33,19,0)*R39*(1+SUM($BI39))</f>
        <v>0</v>
      </c>
      <c r="AW39" s="8">
        <f>HLOOKUP(I39,SP_results_all_proc!$E$15:$FZ$33,19,0)*S39*(1+SUM($BI39))</f>
        <v>0</v>
      </c>
      <c r="AX39" s="8">
        <f>HLOOKUP(J39,SP_results_all_proc!$E$15:$FZ$33,19,0)*T39</f>
        <v>0</v>
      </c>
      <c r="AY39" s="8">
        <f>HLOOKUP(K39,SP_results_all_proc!$E$15:$FZ$33,19,0)*U39</f>
        <v>0</v>
      </c>
      <c r="AZ39" s="8">
        <f>HLOOKUP(L39,SP_results_all_proc!$E$15:$FZ$33,19,0)*V39*(1-Y39)</f>
        <v>0.006176601165</v>
      </c>
      <c r="BA39" s="8">
        <f>HLOOKUP(M39,SP_results_all_proc!$E$15:$FZ$33,19,0)*W39*(1-Y39)</f>
        <v>0</v>
      </c>
      <c r="BB39" s="9">
        <f>HLOOKUP(BB$3,SP_results_all_proc!$E$15:$FZ$33,19,0)</f>
        <v>0</v>
      </c>
      <c r="BC39" s="9">
        <f>HLOOKUP(BC$3,SP_results_all_proc!$E$15:$FZ$33,19,0)*BJ39*(1-$BM39)*($X39*$P39*(1+SUM($BH39:$BI39))+SUM($BF39:$BI39)+Y39)</f>
        <v>0.001392321287</v>
      </c>
      <c r="BD39" s="9">
        <f>HLOOKUP(BD$3,SP_results_all_proc!$E$15:$FZ$33,19,0)*BK39*(1-$BM39)*($X39*$P39*(1+SUM($BH39:$BI39))+SUM($BF39:$BI39)+Y39)</f>
        <v>0.003212155843</v>
      </c>
      <c r="BE39" s="1">
        <f>HLOOKUP(BE$3,SP_results_all_proc!$E$15:$FZ$33,19,0)*BL39*(1-$BM39)*($X39*$P39*(1+SUM($BH39:$BI39))+SUM($BF39:$BI39)+Y39)</f>
        <v>0.02192076429</v>
      </c>
      <c r="BF39" s="1">
        <f>SUMIFS(template!$K$117:$K$180,template!$J$117:$J$180,table!$C39,template!$I$117:$I$180,table!BF$5)</f>
        <v>0.06</v>
      </c>
      <c r="BG39" s="1">
        <f>SUMIFS(template!$K$117:$K$180,template!$J$117:$J$180,table!$C39,template!$I$117:$I$180,table!BG$5)</f>
        <v>0.18</v>
      </c>
      <c r="BH39" s="1">
        <f>SUMIFS(template!$K$117:$K$180,template!$J$117:$J$180,table!$C39,template!$I$117:$I$180,table!BH$5)</f>
        <v>0.05</v>
      </c>
      <c r="BI39" s="1">
        <f>SUMIFS(template!$K$117:$K$180,template!$J$117:$J$180,table!$C39,template!$I$117:$I$180,table!BI$5)</f>
        <v>0.03</v>
      </c>
      <c r="BJ39" s="1">
        <f>SUMIFS(template!$K$117:$K$144,template!$J$117:$J$144,table!$A39,template!$I$117:$I$144,table!BJ$5)</f>
        <v>0.2</v>
      </c>
      <c r="BK39" s="1">
        <f>SUMIFS(template!$K$117:$K$144,template!$J$117:$J$144,table!$A39,template!$I$117:$I$144,table!BK$5)</f>
        <v>0.4</v>
      </c>
      <c r="BL39" s="1">
        <f>SUMIFS(template!$K$117:$K$144,template!$J$117:$J$144,table!$A39,template!$I$117:$I$144,table!BL$5)</f>
        <v>0.4</v>
      </c>
      <c r="BM39" s="1">
        <f>SUMIFS(template!$K$117:$K$144,template!$J$117:$J$144,table!$A39,template!$I$117:$I$144,table!BM$5)</f>
        <v>0</v>
      </c>
      <c r="BN39" s="1">
        <f>IFERROR(VLOOKUP($AP39,yield_refuse!$C:$K,3,0),VLOOKUP($AQ39,yield_refuse!$B:$K,4,0))</f>
        <v>105</v>
      </c>
      <c r="BO39" s="1">
        <f>IFERROR(VLOOKUP($AP39,yield_refuse!$C:$K,4,0),VLOOKUP($AQ39,yield_refuse!$B:$K,5,0))</f>
        <v>39</v>
      </c>
      <c r="BP39" s="10">
        <f>IFERROR(VLOOKUP($AP39,yield_refuse!$C:$Z,10,0),VLOOKUP($AQ39,yield_refuse!$B:$Z,11,0))</f>
        <v>316.4383562</v>
      </c>
      <c r="BQ39" s="11">
        <f t="shared" si="3"/>
        <v>0.4940489558</v>
      </c>
      <c r="BR39" s="1" t="str">
        <f>IFERROR(VLOOKUP($AP39,yield_refuse!$C:$K,6,0),VLOOKUP($AQ39,yield_refuse!$B:$K,7,0))</f>
        <v>Vegetables</v>
      </c>
      <c r="BS39" s="11" t="s">
        <v>333</v>
      </c>
      <c r="BT39" s="8">
        <f t="shared" ref="BT39:BW39" si="43">AR39*$BQ39</f>
        <v>0.1308211014</v>
      </c>
      <c r="BU39" s="8">
        <f t="shared" si="43"/>
        <v>0</v>
      </c>
      <c r="BV39" s="8">
        <f t="shared" si="43"/>
        <v>0</v>
      </c>
      <c r="BW39" s="8">
        <f t="shared" si="43"/>
        <v>0.006483660096</v>
      </c>
      <c r="BX39" s="8">
        <f t="shared" si="5"/>
        <v>0</v>
      </c>
      <c r="BY39" s="8">
        <f t="shared" si="6"/>
        <v>0.003051543356</v>
      </c>
      <c r="BZ39" s="8">
        <f t="shared" si="7"/>
        <v>0.01310476782</v>
      </c>
      <c r="CA39" s="8">
        <f t="shared" si="8"/>
        <v>0.1534610727</v>
      </c>
      <c r="CB39" s="1">
        <f>VLOOKUP(Z39,uncertainty!$B$4:$C$17,2,0)</f>
        <v>1.11</v>
      </c>
      <c r="CC39" s="1">
        <f>VLOOKUP(AA39,uncertainty!$B$4:$C$17,2,0)</f>
        <v>1.25</v>
      </c>
      <c r="CD39" s="11">
        <f t="shared" si="9"/>
        <v>0.1359688252</v>
      </c>
      <c r="CE39" s="11">
        <f t="shared" si="10"/>
        <v>0.1735113867</v>
      </c>
      <c r="CF39" s="11">
        <f t="array" ref="CF39">INDEX(SP_results_all_proc!$E$52:$EH$71,MATCH(CF$3,SP_results_all_proc!$A$52:$A$68,0),MATCH($B39,SP_results_all_proc!$E$51:$EH$51,0))*$BQ39</f>
        <v>0.0151841594</v>
      </c>
      <c r="CG39" s="11">
        <f t="array" ref="CG39">INDEX(SP_results_all_proc!$E$52:$EH$71,MATCH(CG$3,SP_results_all_proc!$A$52:$A$68,0),MATCH($B39,SP_results_all_proc!$E$51:$EH$51,0))*$BQ39</f>
        <v>0.02321413371</v>
      </c>
      <c r="CH39" s="11">
        <f t="array" ref="CH39">INDEX(SP_results_all_proc!$E$52:$EH$71,MATCH(CH$3,SP_results_all_proc!$A$52:$A$68,0),MATCH($B39,SP_results_all_proc!$E$51:$EH$51,0))*$BQ39</f>
        <v>0.0298342746</v>
      </c>
      <c r="CI39" s="11">
        <f t="array" ref="CI39">(INDEX(SP_results_all_proc!$E$52:$EH$71,MATCH(CI$3,SP_results_all_proc!$A$52:$A$68,0),MATCH($B39,SP_results_all_proc!$E$51:$EH$51,0))+INDEX(SP_results_all_proc!$E$52:$EH$71,MATCH(CI$2,SP_results_all_proc!$A$52:$A$68,0),MATCH($B39,SP_results_all_proc!$E$51:$EH$51,0))+INDEX(SP_results_all_proc!$E$52:$EH$71,MATCH(CI$1,SP_results_all_proc!$A$52:$A$68,0),MATCH($B39,SP_results_all_proc!$E$51:$EH$51,0)))*$BQ39</f>
        <v>0.05971527586</v>
      </c>
      <c r="CJ39" s="11">
        <f t="array" ref="CJ39">INDEX(SP_results_all_proc!$E$52:$EH$71,MATCH(CJ$3,SP_results_all_proc!$A$52:$A$68,0),MATCH($B39,SP_results_all_proc!$E$51:$EH$51,0))*$BQ39</f>
        <v>0.001297238275</v>
      </c>
      <c r="CK39" s="11">
        <f t="array" ref="CK39">INDEX(SP_results_all_proc!$E$52:$EH$71,MATCH(CK$3,SP_results_all_proc!$A$52:$A$68,0),MATCH($B39,SP_results_all_proc!$E$51:$EH$51,0))*$BQ39</f>
        <v>0.003237525632</v>
      </c>
      <c r="CL39" s="11">
        <f t="array" ref="CL39">INDEX(SP_results_all_proc!$E$52:$EH$71,MATCH(CL$3,SP_results_all_proc!$A$52:$A$68,0),MATCH($B39,SP_results_all_proc!$E$51:$EH$51,0))*$BQ39</f>
        <v>0.01525855181</v>
      </c>
      <c r="CM39" s="11">
        <f t="array" ref="CM39">(INDEX(SP_results_all_proc!$E$52:$EH$71,MATCH(CM$3,SP_results_all_proc!$A$52:$A$68,0),MATCH($B39,SP_results_all_proc!$E$51:$EH$51,0))+INDEX(SP_results_all_proc!$E$52:$EH$71,MATCH(CM$2,SP_results_all_proc!$A$52:$A$68,0),MATCH($B39,SP_results_all_proc!$E$51:$EH$51,0))+INDEX(SP_results_all_proc!$E$52:$EH$71,MATCH(CM$1,SP_results_all_proc!$A$52:$A$68,0),MATCH($B39,SP_results_all_proc!$E$51:$EH$51,0))+INDEX(SP_results_all_proc!$E$52:$EH$71,MATCH(CM$4,SP_results_all_proc!$A$52:$A$68,0),MATCH($B39,SP_results_all_proc!$E$51:$EH$51,0)))*$BQ39</f>
        <v>0.005719913053</v>
      </c>
      <c r="CN39" s="11">
        <f t="shared" si="11"/>
        <v>0.1534610723</v>
      </c>
      <c r="CO39" s="12" t="s">
        <v>335</v>
      </c>
      <c r="CP39" s="12"/>
      <c r="CQ39" s="8"/>
    </row>
    <row r="40" ht="15.75" customHeight="1">
      <c r="A40" s="1" t="s">
        <v>118</v>
      </c>
      <c r="B40" s="1" t="s">
        <v>336</v>
      </c>
      <c r="C40" s="1" t="s">
        <v>315</v>
      </c>
      <c r="D40" s="1" t="s">
        <v>337</v>
      </c>
      <c r="E40" s="1" t="s">
        <v>122</v>
      </c>
      <c r="F40" s="6" t="s">
        <v>317</v>
      </c>
      <c r="G40" s="1" t="s">
        <v>124</v>
      </c>
      <c r="H40" s="1" t="s">
        <v>125</v>
      </c>
      <c r="I40" s="1" t="s">
        <v>126</v>
      </c>
      <c r="J40" s="1" t="s">
        <v>127</v>
      </c>
      <c r="K40" s="1" t="s">
        <v>128</v>
      </c>
      <c r="L40" s="6" t="s">
        <v>129</v>
      </c>
      <c r="M40" s="6" t="s">
        <v>130</v>
      </c>
      <c r="N40" s="1">
        <v>1.0</v>
      </c>
      <c r="O40" s="1">
        <v>1.0</v>
      </c>
      <c r="P40" s="1">
        <v>1.0</v>
      </c>
      <c r="Q40" s="1">
        <v>1.0</v>
      </c>
      <c r="R40" s="1">
        <v>0.0</v>
      </c>
      <c r="S40" s="1">
        <v>0.0</v>
      </c>
      <c r="T40" s="1">
        <v>0.0</v>
      </c>
      <c r="U40" s="1">
        <v>0.0</v>
      </c>
      <c r="V40" s="1">
        <v>1.0</v>
      </c>
      <c r="W40" s="1">
        <v>0.0</v>
      </c>
      <c r="X40" s="1">
        <v>0.0</v>
      </c>
      <c r="Y40" s="1">
        <f>SUMIFS(yield_refuse!$F:$F,yield_refuse!$A:$A,table!$A40,yield_refuse!$B:$B,IF(ISERROR(AO40),AQ40,table!$AP40))/100</f>
        <v>0</v>
      </c>
      <c r="Z40" s="1" t="str">
        <f t="shared" si="2"/>
        <v>(2,3,2,2,2,na)_x007f_</v>
      </c>
      <c r="AA40" s="1" t="s">
        <v>131</v>
      </c>
      <c r="AB40" s="1" t="s">
        <v>132</v>
      </c>
      <c r="AC40" s="1" t="s">
        <v>133</v>
      </c>
      <c r="AD40" s="1" t="s">
        <v>133</v>
      </c>
      <c r="AE40" s="1" t="s">
        <v>133</v>
      </c>
      <c r="AF40" s="1" t="s">
        <v>133</v>
      </c>
      <c r="AG40" s="1" t="s">
        <v>134</v>
      </c>
      <c r="AH40" s="1" t="s">
        <v>134</v>
      </c>
      <c r="AI40" s="1" t="s">
        <v>134</v>
      </c>
      <c r="AJ40" s="7" t="s">
        <v>135</v>
      </c>
      <c r="AK40" s="7" t="s">
        <v>135</v>
      </c>
      <c r="AL40" s="1" t="s">
        <v>136</v>
      </c>
      <c r="AM40" s="1">
        <v>2.0</v>
      </c>
      <c r="AN40" s="1">
        <v>2.0</v>
      </c>
      <c r="AO40" s="1" t="s">
        <v>332</v>
      </c>
      <c r="AP40" s="1" t="s">
        <v>338</v>
      </c>
      <c r="AQ40" s="1" t="s">
        <v>339</v>
      </c>
      <c r="AR40" s="8">
        <f>HLOOKUP(D40,SP_results_all_proc!$E$15:$FZ$33,19,0)*N40*(1+SUM($BF40:$BI40))</f>
        <v>0.1215766819</v>
      </c>
      <c r="AS40" s="8">
        <f>HLOOKUP(E40,SP_results_all_proc!$E$15:$FZ$33,19,0)*O40*(1+SUM($BG40:$BI40))</f>
        <v>0</v>
      </c>
      <c r="AT40" s="8">
        <f>HLOOKUP(F40,SP_results_all_proc!$E$15:$FZ$33,19,0)*P40*(1+SUM($BH40:$BI40))</f>
        <v>0</v>
      </c>
      <c r="AU40" s="8">
        <f>HLOOKUP(G40,SP_results_all_proc!$E$15:$FZ$33,19,0)*Q40*(1+SUM($BH40:$BI40))</f>
        <v>0.01312351746</v>
      </c>
      <c r="AV40" s="8">
        <f>HLOOKUP(H40,SP_results_all_proc!$E$15:$FZ$33,19,0)*R40*(1+SUM($BI40))</f>
        <v>0</v>
      </c>
      <c r="AW40" s="8">
        <f>HLOOKUP(I40,SP_results_all_proc!$E$15:$FZ$33,19,0)*S40*(1+SUM($BI40))</f>
        <v>0</v>
      </c>
      <c r="AX40" s="8">
        <f>HLOOKUP(J40,SP_results_all_proc!$E$15:$FZ$33,19,0)*T40</f>
        <v>0</v>
      </c>
      <c r="AY40" s="8">
        <f>HLOOKUP(K40,SP_results_all_proc!$E$15:$FZ$33,19,0)*U40</f>
        <v>0</v>
      </c>
      <c r="AZ40" s="8">
        <f>HLOOKUP(L40,SP_results_all_proc!$E$15:$FZ$33,19,0)*V40*(1-Y40)</f>
        <v>0.006176601165</v>
      </c>
      <c r="BA40" s="8">
        <f>HLOOKUP(M40,SP_results_all_proc!$E$15:$FZ$33,19,0)*W40*(1-Y40)</f>
        <v>0</v>
      </c>
      <c r="BB40" s="9">
        <f>HLOOKUP(BB$3,SP_results_all_proc!$E$15:$FZ$33,19,0)</f>
        <v>0</v>
      </c>
      <c r="BC40" s="9">
        <f>HLOOKUP(BC$3,SP_results_all_proc!$E$15:$FZ$33,19,0)*BJ40*(1-$BM40)*($X40*$P40*(1+SUM($BH40:$BI40))+SUM($BF40:$BI40)+Y40)</f>
        <v>0.001392321287</v>
      </c>
      <c r="BD40" s="9">
        <f>HLOOKUP(BD$3,SP_results_all_proc!$E$15:$FZ$33,19,0)*BK40*(1-$BM40)*($X40*$P40*(1+SUM($BH40:$BI40))+SUM($BF40:$BI40)+Y40)</f>
        <v>0.003212155843</v>
      </c>
      <c r="BE40" s="1">
        <f>HLOOKUP(BE$3,SP_results_all_proc!$E$15:$FZ$33,19,0)*BL40*(1-$BM40)*($X40*$P40*(1+SUM($BH40:$BI40))+SUM($BF40:$BI40)+Y40)</f>
        <v>0.02192076429</v>
      </c>
      <c r="BF40" s="1">
        <f>SUMIFS(template!$K$117:$K$180,template!$J$117:$J$180,table!$C40,template!$I$117:$I$180,table!BF$5)</f>
        <v>0.06</v>
      </c>
      <c r="BG40" s="1">
        <f>SUMIFS(template!$K$117:$K$180,template!$J$117:$J$180,table!$C40,template!$I$117:$I$180,table!BG$5)</f>
        <v>0.18</v>
      </c>
      <c r="BH40" s="1">
        <f>SUMIFS(template!$K$117:$K$180,template!$J$117:$J$180,table!$C40,template!$I$117:$I$180,table!BH$5)</f>
        <v>0.05</v>
      </c>
      <c r="BI40" s="1">
        <f>SUMIFS(template!$K$117:$K$180,template!$J$117:$J$180,table!$C40,template!$I$117:$I$180,table!BI$5)</f>
        <v>0.03</v>
      </c>
      <c r="BJ40" s="1">
        <f>SUMIFS(template!$K$117:$K$144,template!$J$117:$J$144,table!$A40,template!$I$117:$I$144,table!BJ$5)</f>
        <v>0.2</v>
      </c>
      <c r="BK40" s="1">
        <f>SUMIFS(template!$K$117:$K$144,template!$J$117:$J$144,table!$A40,template!$I$117:$I$144,table!BK$5)</f>
        <v>0.4</v>
      </c>
      <c r="BL40" s="1">
        <f>SUMIFS(template!$K$117:$K$144,template!$J$117:$J$144,table!$A40,template!$I$117:$I$144,table!BL$5)</f>
        <v>0.4</v>
      </c>
      <c r="BM40" s="1">
        <f>SUMIFS(template!$K$117:$K$144,template!$J$117:$J$144,table!$A40,template!$I$117:$I$144,table!BM$5)</f>
        <v>0</v>
      </c>
      <c r="BN40" s="1">
        <f>IFERROR(VLOOKUP($AP40,yield_refuse!$C:$K,3,0),VLOOKUP($AQ40,yield_refuse!$B:$K,4,0))</f>
        <v>98</v>
      </c>
      <c r="BO40" s="1">
        <f>IFERROR(VLOOKUP($AP40,yield_refuse!$C:$K,4,0),VLOOKUP($AQ40,yield_refuse!$B:$K,5,0))</f>
        <v>31</v>
      </c>
      <c r="BP40" s="10">
        <f>IFERROR(VLOOKUP($AP40,yield_refuse!$C:$Z,10,0),VLOOKUP($AQ40,yield_refuse!$B:$Z,11,0))</f>
        <v>334.7826087</v>
      </c>
      <c r="BQ40" s="11">
        <f t="shared" si="3"/>
        <v>0.4950940679</v>
      </c>
      <c r="BR40" s="1" t="str">
        <f>IFERROR(VLOOKUP($AP40,yield_refuse!$C:$K,6,0),VLOOKUP($AQ40,yield_refuse!$B:$K,7,0))</f>
        <v>Vegetables</v>
      </c>
      <c r="BS40" s="11" t="s">
        <v>338</v>
      </c>
      <c r="BT40" s="8">
        <f t="shared" ref="BT40:BW40" si="44">AR40*$BQ40</f>
        <v>0.06019189398</v>
      </c>
      <c r="BU40" s="8">
        <f t="shared" si="44"/>
        <v>0</v>
      </c>
      <c r="BV40" s="8">
        <f t="shared" si="44"/>
        <v>0</v>
      </c>
      <c r="BW40" s="8">
        <f t="shared" si="44"/>
        <v>0.006497375643</v>
      </c>
      <c r="BX40" s="8">
        <f t="shared" si="5"/>
        <v>0</v>
      </c>
      <c r="BY40" s="8">
        <f t="shared" si="6"/>
        <v>0.003057998596</v>
      </c>
      <c r="BZ40" s="8">
        <f t="shared" si="7"/>
        <v>0.01313248967</v>
      </c>
      <c r="CA40" s="8">
        <f t="shared" si="8"/>
        <v>0.08287975789</v>
      </c>
      <c r="CB40" s="1">
        <f>VLOOKUP(Z40,uncertainty!$B$4:$C$17,2,0)</f>
        <v>1.11</v>
      </c>
      <c r="CC40" s="1">
        <f>VLOOKUP(AA40,uncertainty!$B$4:$C$17,2,0)</f>
        <v>1.25</v>
      </c>
      <c r="CD40" s="11">
        <f t="shared" si="9"/>
        <v>0.07237722264</v>
      </c>
      <c r="CE40" s="11">
        <f t="shared" si="10"/>
        <v>0.09517283221</v>
      </c>
      <c r="CF40" s="11">
        <f t="array" ref="CF40">INDEX(SP_results_all_proc!$E$52:$EH$71,MATCH(CF$3,SP_results_all_proc!$A$52:$A$68,0),MATCH($B40,SP_results_all_proc!$E$51:$EH$51,0))*$BQ40</f>
        <v>0.01092784549</v>
      </c>
      <c r="CG40" s="11">
        <f t="array" ref="CG40">INDEX(SP_results_all_proc!$E$52:$EH$71,MATCH(CG$3,SP_results_all_proc!$A$52:$A$68,0),MATCH($B40,SP_results_all_proc!$E$51:$EH$51,0))*$BQ40</f>
        <v>0.01135022905</v>
      </c>
      <c r="CH40" s="11">
        <f t="array" ref="CH40">INDEX(SP_results_all_proc!$E$52:$EH$71,MATCH(CH$3,SP_results_all_proc!$A$52:$A$68,0),MATCH($B40,SP_results_all_proc!$E$51:$EH$51,0))*$BQ40</f>
        <v>0.01910043555</v>
      </c>
      <c r="CI40" s="11">
        <f t="array" ref="CI40">(INDEX(SP_results_all_proc!$E$52:$EH$71,MATCH(CI$3,SP_results_all_proc!$A$52:$A$68,0),MATCH($B40,SP_results_all_proc!$E$51:$EH$51,0))+INDEX(SP_results_all_proc!$E$52:$EH$71,MATCH(CI$2,SP_results_all_proc!$A$52:$A$68,0),MATCH($B40,SP_results_all_proc!$E$51:$EH$51,0))+INDEX(SP_results_all_proc!$E$52:$EH$71,MATCH(CI$1,SP_results_all_proc!$A$52:$A$68,0),MATCH($B40,SP_results_all_proc!$E$51:$EH$51,0)))*$BQ40</f>
        <v>0.02915121902</v>
      </c>
      <c r="CJ40" s="11">
        <f t="array" ref="CJ40">INDEX(SP_results_all_proc!$E$52:$EH$71,MATCH(CJ$3,SP_results_all_proc!$A$52:$A$68,0),MATCH($B40,SP_results_all_proc!$E$51:$EH$51,0))*$BQ40</f>
        <v>0.0005492255243</v>
      </c>
      <c r="CK40" s="11">
        <f t="array" ref="CK40">INDEX(SP_results_all_proc!$E$52:$EH$71,MATCH(CK$3,SP_results_all_proc!$A$52:$A$68,0),MATCH($B40,SP_results_all_proc!$E$51:$EH$51,0))*$BQ40</f>
        <v>0.00220276416</v>
      </c>
      <c r="CL40" s="11">
        <f t="array" ref="CL40">INDEX(SP_results_all_proc!$E$52:$EH$71,MATCH(CL$3,SP_results_all_proc!$A$52:$A$68,0),MATCH($B40,SP_results_all_proc!$E$51:$EH$51,0))*$BQ40</f>
        <v>0.006046609101</v>
      </c>
      <c r="CM40" s="11">
        <f t="array" ref="CM40">(INDEX(SP_results_all_proc!$E$52:$EH$71,MATCH(CM$3,SP_results_all_proc!$A$52:$A$68,0),MATCH($B40,SP_results_all_proc!$E$51:$EH$51,0))+INDEX(SP_results_all_proc!$E$52:$EH$71,MATCH(CM$2,SP_results_all_proc!$A$52:$A$68,0),MATCH($B40,SP_results_all_proc!$E$51:$EH$51,0))+INDEX(SP_results_all_proc!$E$52:$EH$71,MATCH(CM$1,SP_results_all_proc!$A$52:$A$68,0),MATCH($B40,SP_results_all_proc!$E$51:$EH$51,0))+INDEX(SP_results_all_proc!$E$52:$EH$71,MATCH(CM$4,SP_results_all_proc!$A$52:$A$68,0),MATCH($B40,SP_results_all_proc!$E$51:$EH$51,0)))*$BQ40</f>
        <v>0.003551430058</v>
      </c>
      <c r="CN40" s="11">
        <f t="shared" si="11"/>
        <v>0.08287975795</v>
      </c>
      <c r="CO40" s="12" t="s">
        <v>340</v>
      </c>
      <c r="CP40" s="12"/>
      <c r="CQ40" s="8"/>
    </row>
    <row r="41" ht="15.75" customHeight="1">
      <c r="A41" s="1" t="s">
        <v>118</v>
      </c>
      <c r="B41" s="6" t="s">
        <v>341</v>
      </c>
      <c r="C41" s="1" t="s">
        <v>315</v>
      </c>
      <c r="D41" s="6" t="s">
        <v>331</v>
      </c>
      <c r="E41" s="1" t="s">
        <v>122</v>
      </c>
      <c r="F41" s="6" t="s">
        <v>317</v>
      </c>
      <c r="G41" s="1" t="s">
        <v>124</v>
      </c>
      <c r="H41" s="1" t="s">
        <v>125</v>
      </c>
      <c r="I41" s="1" t="s">
        <v>126</v>
      </c>
      <c r="J41" s="1" t="s">
        <v>127</v>
      </c>
      <c r="K41" s="1" t="s">
        <v>128</v>
      </c>
      <c r="L41" s="6" t="s">
        <v>129</v>
      </c>
      <c r="M41" s="6" t="s">
        <v>130</v>
      </c>
      <c r="N41" s="1">
        <v>1.0</v>
      </c>
      <c r="O41" s="1">
        <v>1.0</v>
      </c>
      <c r="P41" s="1">
        <v>1.0</v>
      </c>
      <c r="Q41" s="1">
        <v>1.0</v>
      </c>
      <c r="R41" s="1">
        <v>0.0</v>
      </c>
      <c r="S41" s="1">
        <v>0.0</v>
      </c>
      <c r="T41" s="1">
        <v>0.0</v>
      </c>
      <c r="U41" s="1">
        <v>0.0</v>
      </c>
      <c r="V41" s="1">
        <v>1.0</v>
      </c>
      <c r="W41" s="1">
        <v>0.0</v>
      </c>
      <c r="X41" s="1">
        <v>0.0</v>
      </c>
      <c r="Y41" s="1">
        <f>SUMIFS(yield_refuse!$F:$F,yield_refuse!$A:$A,table!$A41,yield_refuse!$B:$B,IF(ISERROR(AO41),AQ41,table!$AP41))/100</f>
        <v>0</v>
      </c>
      <c r="Z41" s="1" t="str">
        <f t="shared" si="2"/>
        <v>(2,3,3,2,2,na)_x007f_</v>
      </c>
      <c r="AA41" s="1" t="s">
        <v>131</v>
      </c>
      <c r="AB41" s="1" t="s">
        <v>132</v>
      </c>
      <c r="AC41" s="1" t="s">
        <v>133</v>
      </c>
      <c r="AD41" s="1" t="s">
        <v>133</v>
      </c>
      <c r="AE41" s="1" t="s">
        <v>133</v>
      </c>
      <c r="AF41" s="1" t="s">
        <v>133</v>
      </c>
      <c r="AG41" s="1" t="s">
        <v>134</v>
      </c>
      <c r="AH41" s="1" t="s">
        <v>134</v>
      </c>
      <c r="AI41" s="1" t="s">
        <v>134</v>
      </c>
      <c r="AJ41" s="7" t="s">
        <v>135</v>
      </c>
      <c r="AK41" s="7" t="s">
        <v>135</v>
      </c>
      <c r="AL41" s="1" t="s">
        <v>136</v>
      </c>
      <c r="AM41" s="1">
        <v>2.0</v>
      </c>
      <c r="AN41" s="1">
        <v>3.0</v>
      </c>
      <c r="AO41" s="1" t="s">
        <v>332</v>
      </c>
      <c r="AP41" s="1" t="s">
        <v>342</v>
      </c>
      <c r="AQ41" s="1" t="s">
        <v>343</v>
      </c>
      <c r="AR41" s="8">
        <f>HLOOKUP(D41,SP_results_all_proc!$E$15:$FZ$33,19,0)*N41*(1+SUM($BF41:$BI41))</f>
        <v>0.2647938021</v>
      </c>
      <c r="AS41" s="8">
        <f>HLOOKUP(E41,SP_results_all_proc!$E$15:$FZ$33,19,0)*O41*(1+SUM($BG41:$BI41))</f>
        <v>0</v>
      </c>
      <c r="AT41" s="8">
        <f>HLOOKUP(F41,SP_results_all_proc!$E$15:$FZ$33,19,0)*P41*(1+SUM($BH41:$BI41))</f>
        <v>0</v>
      </c>
      <c r="AU41" s="8">
        <f>HLOOKUP(G41,SP_results_all_proc!$E$15:$FZ$33,19,0)*Q41*(1+SUM($BH41:$BI41))</f>
        <v>0.01312351746</v>
      </c>
      <c r="AV41" s="8">
        <f>HLOOKUP(H41,SP_results_all_proc!$E$15:$FZ$33,19,0)*R41*(1+SUM($BI41))</f>
        <v>0</v>
      </c>
      <c r="AW41" s="8">
        <f>HLOOKUP(I41,SP_results_all_proc!$E$15:$FZ$33,19,0)*S41*(1+SUM($BI41))</f>
        <v>0</v>
      </c>
      <c r="AX41" s="8">
        <f>HLOOKUP(J41,SP_results_all_proc!$E$15:$FZ$33,19,0)*T41</f>
        <v>0</v>
      </c>
      <c r="AY41" s="8">
        <f>HLOOKUP(K41,SP_results_all_proc!$E$15:$FZ$33,19,0)*U41</f>
        <v>0</v>
      </c>
      <c r="AZ41" s="8">
        <f>HLOOKUP(L41,SP_results_all_proc!$E$15:$FZ$33,19,0)*V41*(1-Y41)</f>
        <v>0.006176601165</v>
      </c>
      <c r="BA41" s="8">
        <f>HLOOKUP(M41,SP_results_all_proc!$E$15:$FZ$33,19,0)*W41*(1-Y41)</f>
        <v>0</v>
      </c>
      <c r="BB41" s="9">
        <f>HLOOKUP(BB$3,SP_results_all_proc!$E$15:$FZ$33,19,0)</f>
        <v>0</v>
      </c>
      <c r="BC41" s="9">
        <f>HLOOKUP(BC$3,SP_results_all_proc!$E$15:$FZ$33,19,0)*BJ41*(1-$BM41)*($X41*$P41*(1+SUM($BH41:$BI41))+SUM($BF41:$BI41)+Y41)</f>
        <v>0.001392321287</v>
      </c>
      <c r="BD41" s="9">
        <f>HLOOKUP(BD$3,SP_results_all_proc!$E$15:$FZ$33,19,0)*BK41*(1-$BM41)*($X41*$P41*(1+SUM($BH41:$BI41))+SUM($BF41:$BI41)+Y41)</f>
        <v>0.003212155843</v>
      </c>
      <c r="BE41" s="1">
        <f>HLOOKUP(BE$3,SP_results_all_proc!$E$15:$FZ$33,19,0)*BL41*(1-$BM41)*($X41*$P41*(1+SUM($BH41:$BI41))+SUM($BF41:$BI41)+Y41)</f>
        <v>0.02192076429</v>
      </c>
      <c r="BF41" s="1">
        <f>SUMIFS(template!$K$117:$K$180,template!$J$117:$J$180,table!$C41,template!$I$117:$I$180,table!BF$5)</f>
        <v>0.06</v>
      </c>
      <c r="BG41" s="1">
        <f>SUMIFS(template!$K$117:$K$180,template!$J$117:$J$180,table!$C41,template!$I$117:$I$180,table!BG$5)</f>
        <v>0.18</v>
      </c>
      <c r="BH41" s="1">
        <f>SUMIFS(template!$K$117:$K$180,template!$J$117:$J$180,table!$C41,template!$I$117:$I$180,table!BH$5)</f>
        <v>0.05</v>
      </c>
      <c r="BI41" s="1">
        <f>SUMIFS(template!$K$117:$K$180,template!$J$117:$J$180,table!$C41,template!$I$117:$I$180,table!BI$5)</f>
        <v>0.03</v>
      </c>
      <c r="BJ41" s="1">
        <f>SUMIFS(template!$K$117:$K$144,template!$J$117:$J$144,table!$A41,template!$I$117:$I$144,table!BJ$5)</f>
        <v>0.2</v>
      </c>
      <c r="BK41" s="1">
        <f>SUMIFS(template!$K$117:$K$144,template!$J$117:$J$144,table!$A41,template!$I$117:$I$144,table!BK$5)</f>
        <v>0.4</v>
      </c>
      <c r="BL41" s="1">
        <f>SUMIFS(template!$K$117:$K$144,template!$J$117:$J$144,table!$A41,template!$I$117:$I$144,table!BL$5)</f>
        <v>0.4</v>
      </c>
      <c r="BM41" s="1">
        <f>SUMIFS(template!$K$117:$K$144,template!$J$117:$J$144,table!$A41,template!$I$117:$I$144,table!BM$5)</f>
        <v>0</v>
      </c>
      <c r="BN41" s="1">
        <f>IFERROR(VLOOKUP($AP41,yield_refuse!$C:$K,3,0),VLOOKUP($AQ41,yield_refuse!$B:$K,4,0))</f>
        <v>105</v>
      </c>
      <c r="BO41" s="1">
        <f>IFERROR(VLOOKUP($AP41,yield_refuse!$C:$K,4,0),VLOOKUP($AQ41,yield_refuse!$B:$K,5,0))</f>
        <v>39</v>
      </c>
      <c r="BP41" s="10">
        <f>IFERROR(VLOOKUP($AP41,yield_refuse!$C:$Z,10,0),VLOOKUP($AQ41,yield_refuse!$B:$Z,11,0))</f>
        <v>281.7073171</v>
      </c>
      <c r="BQ41" s="11">
        <f t="shared" si="3"/>
        <v>0.4398240704</v>
      </c>
      <c r="BR41" s="1" t="str">
        <f>IFERROR(VLOOKUP($AP41,yield_refuse!$C:$K,6,0),VLOOKUP($AQ41,yield_refuse!$B:$K,7,0))</f>
        <v>Vegetables</v>
      </c>
      <c r="BS41" s="11" t="s">
        <v>342</v>
      </c>
      <c r="BT41" s="8">
        <f t="shared" ref="BT41:BW41" si="45">AR41*$BQ41</f>
        <v>0.1164626879</v>
      </c>
      <c r="BU41" s="8">
        <f t="shared" si="45"/>
        <v>0</v>
      </c>
      <c r="BV41" s="8">
        <f t="shared" si="45"/>
        <v>0</v>
      </c>
      <c r="BW41" s="8">
        <f t="shared" si="45"/>
        <v>0.005772038866</v>
      </c>
      <c r="BX41" s="8">
        <f t="shared" si="5"/>
        <v>0</v>
      </c>
      <c r="BY41" s="8">
        <f t="shared" si="6"/>
        <v>0.002716617865</v>
      </c>
      <c r="BZ41" s="8">
        <f t="shared" si="7"/>
        <v>0.01166643965</v>
      </c>
      <c r="CA41" s="8">
        <f t="shared" si="8"/>
        <v>0.1366177842</v>
      </c>
      <c r="CB41" s="1">
        <f>VLOOKUP(Z41,uncertainty!$B$4:$C$17,2,0)</f>
        <v>1.15</v>
      </c>
      <c r="CC41" s="1">
        <f>VLOOKUP(AA41,uncertainty!$B$4:$C$17,2,0)</f>
        <v>1.25</v>
      </c>
      <c r="CD41" s="11">
        <f t="shared" si="9"/>
        <v>0.1173959796</v>
      </c>
      <c r="CE41" s="11">
        <f t="shared" si="10"/>
        <v>0.1591259615</v>
      </c>
      <c r="CF41" s="11">
        <f t="array" ref="CF41">INDEX(SP_results_all_proc!$E$52:$EH$71,MATCH(CF$3,SP_results_all_proc!$A$52:$A$68,0),MATCH($B41,SP_results_all_proc!$E$51:$EH$51,0))*$BQ41</f>
        <v>0.01351760532</v>
      </c>
      <c r="CG41" s="11">
        <f t="array" ref="CG41">INDEX(SP_results_all_proc!$E$52:$EH$71,MATCH(CG$3,SP_results_all_proc!$A$52:$A$68,0),MATCH($B41,SP_results_all_proc!$E$51:$EH$51,0))*$BQ41</f>
        <v>0.02066624098</v>
      </c>
      <c r="CH41" s="11">
        <f t="array" ref="CH41">INDEX(SP_results_all_proc!$E$52:$EH$71,MATCH(CH$3,SP_results_all_proc!$A$52:$A$68,0),MATCH($B41,SP_results_all_proc!$E$51:$EH$51,0))*$BQ41</f>
        <v>0.02655978105</v>
      </c>
      <c r="CI41" s="11">
        <f t="array" ref="CI41">(INDEX(SP_results_all_proc!$E$52:$EH$71,MATCH(CI$3,SP_results_all_proc!$A$52:$A$68,0),MATCH($B41,SP_results_all_proc!$E$51:$EH$51,0))+INDEX(SP_results_all_proc!$E$52:$EH$71,MATCH(CI$2,SP_results_all_proc!$A$52:$A$68,0),MATCH($B41,SP_results_all_proc!$E$51:$EH$51,0))+INDEX(SP_results_all_proc!$E$52:$EH$71,MATCH(CI$1,SP_results_all_proc!$A$52:$A$68,0),MATCH($B41,SP_results_all_proc!$E$51:$EH$51,0)))*$BQ41</f>
        <v>0.05316116022</v>
      </c>
      <c r="CJ41" s="11">
        <f t="array" ref="CJ41">INDEX(SP_results_all_proc!$E$52:$EH$71,MATCH(CJ$3,SP_results_all_proc!$A$52:$A$68,0),MATCH($B41,SP_results_all_proc!$E$51:$EH$51,0))*$BQ41</f>
        <v>0.001154858465</v>
      </c>
      <c r="CK41" s="11">
        <f t="array" ref="CK41">INDEX(SP_results_all_proc!$E$52:$EH$71,MATCH(CK$3,SP_results_all_proc!$A$52:$A$68,0),MATCH($B41,SP_results_all_proc!$E$51:$EH$51,0))*$BQ41</f>
        <v>0.002882187453</v>
      </c>
      <c r="CL41" s="11">
        <f t="array" ref="CL41">INDEX(SP_results_all_proc!$E$52:$EH$71,MATCH(CL$3,SP_results_all_proc!$A$52:$A$68,0),MATCH($B41,SP_results_all_proc!$E$51:$EH$51,0))*$BQ41</f>
        <v>0.01358383271</v>
      </c>
      <c r="CM41" s="11">
        <f t="array" ref="CM41">(INDEX(SP_results_all_proc!$E$52:$EH$71,MATCH(CM$3,SP_results_all_proc!$A$52:$A$68,0),MATCH($B41,SP_results_all_proc!$E$51:$EH$51,0))+INDEX(SP_results_all_proc!$E$52:$EH$71,MATCH(CM$2,SP_results_all_proc!$A$52:$A$68,0),MATCH($B41,SP_results_all_proc!$E$51:$EH$51,0))+INDEX(SP_results_all_proc!$E$52:$EH$71,MATCH(CM$1,SP_results_all_proc!$A$52:$A$68,0),MATCH($B41,SP_results_all_proc!$E$51:$EH$51,0))+INDEX(SP_results_all_proc!$E$52:$EH$71,MATCH(CM$4,SP_results_all_proc!$A$52:$A$68,0),MATCH($B41,SP_results_all_proc!$E$51:$EH$51,0)))*$BQ41</f>
        <v>0.005092117718</v>
      </c>
      <c r="CN41" s="11">
        <f t="shared" si="11"/>
        <v>0.1366177839</v>
      </c>
      <c r="CO41" s="12" t="s">
        <v>335</v>
      </c>
      <c r="CP41" s="12"/>
      <c r="CQ41" s="8"/>
    </row>
    <row r="42" ht="15.75" customHeight="1">
      <c r="A42" s="1" t="s">
        <v>118</v>
      </c>
      <c r="B42" s="6" t="s">
        <v>344</v>
      </c>
      <c r="C42" s="1" t="s">
        <v>315</v>
      </c>
      <c r="D42" s="6" t="s">
        <v>345</v>
      </c>
      <c r="E42" s="1" t="s">
        <v>122</v>
      </c>
      <c r="F42" s="6" t="s">
        <v>317</v>
      </c>
      <c r="G42" s="1" t="s">
        <v>124</v>
      </c>
      <c r="H42" s="1" t="s">
        <v>125</v>
      </c>
      <c r="I42" s="1" t="s">
        <v>126</v>
      </c>
      <c r="J42" s="1" t="s">
        <v>127</v>
      </c>
      <c r="K42" s="1" t="s">
        <v>128</v>
      </c>
      <c r="L42" s="6" t="s">
        <v>129</v>
      </c>
      <c r="M42" s="6" t="s">
        <v>130</v>
      </c>
      <c r="N42" s="1">
        <v>1.0</v>
      </c>
      <c r="O42" s="1">
        <v>1.0</v>
      </c>
      <c r="P42" s="1">
        <v>1.0</v>
      </c>
      <c r="Q42" s="1">
        <v>1.0</v>
      </c>
      <c r="R42" s="1">
        <v>0.0</v>
      </c>
      <c r="S42" s="1">
        <v>0.0</v>
      </c>
      <c r="T42" s="1">
        <v>0.0</v>
      </c>
      <c r="U42" s="1">
        <v>0.0</v>
      </c>
      <c r="V42" s="1">
        <v>1.0</v>
      </c>
      <c r="W42" s="1">
        <v>0.0</v>
      </c>
      <c r="X42" s="1">
        <v>0.0</v>
      </c>
      <c r="Y42" s="1">
        <f>SUMIFS(yield_refuse!$F:$F,yield_refuse!$A:$A,table!$A42,yield_refuse!$B:$B,IF(ISERROR(AO42),AQ42,table!$AP42))/100</f>
        <v>0</v>
      </c>
      <c r="Z42" s="1" t="str">
        <f t="shared" si="2"/>
        <v>(2,3,3,2,2,na)_x007f_</v>
      </c>
      <c r="AA42" s="1" t="s">
        <v>131</v>
      </c>
      <c r="AB42" s="1" t="s">
        <v>132</v>
      </c>
      <c r="AC42" s="1" t="s">
        <v>133</v>
      </c>
      <c r="AD42" s="1" t="s">
        <v>133</v>
      </c>
      <c r="AE42" s="1" t="s">
        <v>133</v>
      </c>
      <c r="AF42" s="1" t="s">
        <v>133</v>
      </c>
      <c r="AG42" s="1" t="s">
        <v>134</v>
      </c>
      <c r="AH42" s="1" t="s">
        <v>134</v>
      </c>
      <c r="AI42" s="1" t="s">
        <v>134</v>
      </c>
      <c r="AJ42" s="7" t="s">
        <v>135</v>
      </c>
      <c r="AK42" s="7" t="s">
        <v>135</v>
      </c>
      <c r="AL42" s="1" t="s">
        <v>136</v>
      </c>
      <c r="AM42" s="1">
        <v>2.0</v>
      </c>
      <c r="AN42" s="1">
        <v>3.0</v>
      </c>
      <c r="AO42" s="1" t="s">
        <v>332</v>
      </c>
      <c r="AP42" s="1" t="s">
        <v>346</v>
      </c>
      <c r="AQ42" s="1" t="s">
        <v>347</v>
      </c>
      <c r="AR42" s="8">
        <f>HLOOKUP(D42,SP_results_all_proc!$E$15:$FZ$33,19,0)*N42*(1+SUM($BF42:$BI42))</f>
        <v>0.2514836729</v>
      </c>
      <c r="AS42" s="8">
        <f>HLOOKUP(E42,SP_results_all_proc!$E$15:$FZ$33,19,0)*O42*(1+SUM($BG42:$BI42))</f>
        <v>0</v>
      </c>
      <c r="AT42" s="8">
        <f>HLOOKUP(F42,SP_results_all_proc!$E$15:$FZ$33,19,0)*P42*(1+SUM($BH42:$BI42))</f>
        <v>0</v>
      </c>
      <c r="AU42" s="8">
        <f>HLOOKUP(G42,SP_results_all_proc!$E$15:$FZ$33,19,0)*Q42*(1+SUM($BH42:$BI42))</f>
        <v>0.01312351746</v>
      </c>
      <c r="AV42" s="8">
        <f>HLOOKUP(H42,SP_results_all_proc!$E$15:$FZ$33,19,0)*R42*(1+SUM($BI42))</f>
        <v>0</v>
      </c>
      <c r="AW42" s="8">
        <f>HLOOKUP(I42,SP_results_all_proc!$E$15:$FZ$33,19,0)*S42*(1+SUM($BI42))</f>
        <v>0</v>
      </c>
      <c r="AX42" s="8">
        <f>HLOOKUP(J42,SP_results_all_proc!$E$15:$FZ$33,19,0)*T42</f>
        <v>0</v>
      </c>
      <c r="AY42" s="8">
        <f>HLOOKUP(K42,SP_results_all_proc!$E$15:$FZ$33,19,0)*U42</f>
        <v>0</v>
      </c>
      <c r="AZ42" s="8">
        <f>HLOOKUP(L42,SP_results_all_proc!$E$15:$FZ$33,19,0)*V42*(1-Y42)</f>
        <v>0.006176601165</v>
      </c>
      <c r="BA42" s="8">
        <f>HLOOKUP(M42,SP_results_all_proc!$E$15:$FZ$33,19,0)*W42*(1-Y42)</f>
        <v>0</v>
      </c>
      <c r="BB42" s="9">
        <f>HLOOKUP(BB$3,SP_results_all_proc!$E$15:$FZ$33,19,0)</f>
        <v>0</v>
      </c>
      <c r="BC42" s="9">
        <f>HLOOKUP(BC$3,SP_results_all_proc!$E$15:$FZ$33,19,0)*BJ42*(1-$BM42)*($X42*$P42*(1+SUM($BH42:$BI42))+SUM($BF42:$BI42)+Y42)</f>
        <v>0.001392321287</v>
      </c>
      <c r="BD42" s="9">
        <f>HLOOKUP(BD$3,SP_results_all_proc!$E$15:$FZ$33,19,0)*BK42*(1-$BM42)*($X42*$P42*(1+SUM($BH42:$BI42))+SUM($BF42:$BI42)+Y42)</f>
        <v>0.003212155843</v>
      </c>
      <c r="BE42" s="1">
        <f>HLOOKUP(BE$3,SP_results_all_proc!$E$15:$FZ$33,19,0)*BL42*(1-$BM42)*($X42*$P42*(1+SUM($BH42:$BI42))+SUM($BF42:$BI42)+Y42)</f>
        <v>0.02192076429</v>
      </c>
      <c r="BF42" s="1">
        <f>SUMIFS(template!$K$117:$K$180,template!$J$117:$J$180,table!$C42,template!$I$117:$I$180,table!BF$5)</f>
        <v>0.06</v>
      </c>
      <c r="BG42" s="1">
        <f>SUMIFS(template!$K$117:$K$180,template!$J$117:$J$180,table!$C42,template!$I$117:$I$180,table!BG$5)</f>
        <v>0.18</v>
      </c>
      <c r="BH42" s="1">
        <f>SUMIFS(template!$K$117:$K$180,template!$J$117:$J$180,table!$C42,template!$I$117:$I$180,table!BH$5)</f>
        <v>0.05</v>
      </c>
      <c r="BI42" s="1">
        <f>SUMIFS(template!$K$117:$K$180,template!$J$117:$J$180,table!$C42,template!$I$117:$I$180,table!BI$5)</f>
        <v>0.03</v>
      </c>
      <c r="BJ42" s="1">
        <f>SUMIFS(template!$K$117:$K$144,template!$J$117:$J$144,table!$A42,template!$I$117:$I$144,table!BJ$5)</f>
        <v>0.2</v>
      </c>
      <c r="BK42" s="1">
        <f>SUMIFS(template!$K$117:$K$144,template!$J$117:$J$144,table!$A42,template!$I$117:$I$144,table!BK$5)</f>
        <v>0.4</v>
      </c>
      <c r="BL42" s="1">
        <f>SUMIFS(template!$K$117:$K$144,template!$J$117:$J$144,table!$A42,template!$I$117:$I$144,table!BL$5)</f>
        <v>0.4</v>
      </c>
      <c r="BM42" s="1">
        <f>SUMIFS(template!$K$117:$K$144,template!$J$117:$J$144,table!$A42,template!$I$117:$I$144,table!BM$5)</f>
        <v>0</v>
      </c>
      <c r="BN42" s="1">
        <f>IFERROR(VLOOKUP($AP42,yield_refuse!$C:$K,3,0),VLOOKUP($AQ42,yield_refuse!$B:$K,4,0))</f>
        <v>77</v>
      </c>
      <c r="BO42" s="1">
        <f>IFERROR(VLOOKUP($AP42,yield_refuse!$C:$K,4,0),VLOOKUP($AQ42,yield_refuse!$B:$K,5,0))</f>
        <v>5</v>
      </c>
      <c r="BP42" s="10">
        <f>IFERROR(VLOOKUP($AP42,yield_refuse!$C:$Z,10,0),VLOOKUP($AQ42,yield_refuse!$B:$Z,11,0))</f>
        <v>233.3333333</v>
      </c>
      <c r="BQ42" s="11">
        <f t="shared" si="3"/>
        <v>0.3189792663</v>
      </c>
      <c r="BR42" s="1" t="str">
        <f>IFERROR(VLOOKUP($AP42,yield_refuse!$C:$K,6,0),VLOOKUP($AQ42,yield_refuse!$B:$K,7,0))</f>
        <v>Vegetables</v>
      </c>
      <c r="BS42" s="11" t="s">
        <v>346</v>
      </c>
      <c r="BT42" s="8">
        <f t="shared" ref="BT42:BW42" si="46">AR42*$BQ42</f>
        <v>0.08021807747</v>
      </c>
      <c r="BU42" s="8">
        <f t="shared" si="46"/>
        <v>0</v>
      </c>
      <c r="BV42" s="8">
        <f t="shared" si="46"/>
        <v>0</v>
      </c>
      <c r="BW42" s="8">
        <f t="shared" si="46"/>
        <v>0.004186129971</v>
      </c>
      <c r="BX42" s="8">
        <f t="shared" si="5"/>
        <v>0</v>
      </c>
      <c r="BY42" s="8">
        <f t="shared" si="6"/>
        <v>0.001970207708</v>
      </c>
      <c r="BZ42" s="8">
        <f t="shared" si="7"/>
        <v>0.008461002047</v>
      </c>
      <c r="CA42" s="8">
        <f t="shared" si="8"/>
        <v>0.0948354172</v>
      </c>
      <c r="CB42" s="1">
        <f>VLOOKUP(Z42,uncertainty!$B$4:$C$17,2,0)</f>
        <v>1.15</v>
      </c>
      <c r="CC42" s="1">
        <f>VLOOKUP(AA42,uncertainty!$B$4:$C$17,2,0)</f>
        <v>1.25</v>
      </c>
      <c r="CD42" s="11">
        <f t="shared" si="9"/>
        <v>0.08144872176</v>
      </c>
      <c r="CE42" s="11">
        <f t="shared" si="10"/>
        <v>0.1105224638</v>
      </c>
      <c r="CF42" s="11">
        <f t="array" ref="CF42">INDEX(SP_results_all_proc!$E$52:$EH$71,MATCH(CF$3,SP_results_all_proc!$A$52:$A$68,0),MATCH($B42,SP_results_all_proc!$E$51:$EH$51,0))*$BQ42</f>
        <v>0.009913643062</v>
      </c>
      <c r="CG42" s="11">
        <f t="array" ref="CG42">INDEX(SP_results_all_proc!$E$52:$EH$71,MATCH(CG$3,SP_results_all_proc!$A$52:$A$68,0),MATCH($B42,SP_results_all_proc!$E$51:$EH$51,0))*$BQ42</f>
        <v>0.01323409506</v>
      </c>
      <c r="CH42" s="11">
        <f t="array" ref="CH42">INDEX(SP_results_all_proc!$E$52:$EH$71,MATCH(CH$3,SP_results_all_proc!$A$52:$A$68,0),MATCH($B42,SP_results_all_proc!$E$51:$EH$51,0))*$BQ42</f>
        <v>0.01764428357</v>
      </c>
      <c r="CI42" s="11">
        <f t="array" ref="CI42">(INDEX(SP_results_all_proc!$E$52:$EH$71,MATCH(CI$3,SP_results_all_proc!$A$52:$A$68,0),MATCH($B42,SP_results_all_proc!$E$51:$EH$51,0))+INDEX(SP_results_all_proc!$E$52:$EH$71,MATCH(CI$2,SP_results_all_proc!$A$52:$A$68,0),MATCH($B42,SP_results_all_proc!$E$51:$EH$51,0))+INDEX(SP_results_all_proc!$E$52:$EH$71,MATCH(CI$1,SP_results_all_proc!$A$52:$A$68,0),MATCH($B42,SP_results_all_proc!$E$51:$EH$51,0)))*$BQ42</f>
        <v>0.03598999681</v>
      </c>
      <c r="CJ42" s="11">
        <f t="array" ref="CJ42">INDEX(SP_results_all_proc!$E$52:$EH$71,MATCH(CJ$3,SP_results_all_proc!$A$52:$A$68,0),MATCH($B42,SP_results_all_proc!$E$51:$EH$51,0))*$BQ42</f>
        <v>0.0008977327592</v>
      </c>
      <c r="CK42" s="11">
        <f t="array" ref="CK42">INDEX(SP_results_all_proc!$E$52:$EH$71,MATCH(CK$3,SP_results_all_proc!$A$52:$A$68,0),MATCH($B42,SP_results_all_proc!$E$51:$EH$51,0))*$BQ42</f>
        <v>0.002321118884</v>
      </c>
      <c r="CL42" s="11">
        <f t="array" ref="CL42">INDEX(SP_results_all_proc!$E$52:$EH$71,MATCH(CL$3,SP_results_all_proc!$A$52:$A$68,0),MATCH($B42,SP_results_all_proc!$E$51:$EH$51,0))*$BQ42</f>
        <v>0.01058855279</v>
      </c>
      <c r="CM42" s="11">
        <f t="array" ref="CM42">(INDEX(SP_results_all_proc!$E$52:$EH$71,MATCH(CM$3,SP_results_all_proc!$A$52:$A$68,0),MATCH($B42,SP_results_all_proc!$E$51:$EH$51,0))+INDEX(SP_results_all_proc!$E$52:$EH$71,MATCH(CM$2,SP_results_all_proc!$A$52:$A$68,0),MATCH($B42,SP_results_all_proc!$E$51:$EH$51,0))+INDEX(SP_results_all_proc!$E$52:$EH$71,MATCH(CM$1,SP_results_all_proc!$A$52:$A$68,0),MATCH($B42,SP_results_all_proc!$E$51:$EH$51,0))+INDEX(SP_results_all_proc!$E$52:$EH$71,MATCH(CM$4,SP_results_all_proc!$A$52:$A$68,0),MATCH($B42,SP_results_all_proc!$E$51:$EH$51,0)))*$BQ42</f>
        <v>0.004245993782</v>
      </c>
      <c r="CN42" s="11">
        <f t="shared" si="11"/>
        <v>0.09483541672</v>
      </c>
      <c r="CO42" s="12" t="s">
        <v>335</v>
      </c>
      <c r="CP42" s="12"/>
      <c r="CQ42" s="8"/>
    </row>
    <row r="43" ht="15.75" customHeight="1">
      <c r="A43" s="1" t="s">
        <v>118</v>
      </c>
      <c r="B43" s="1" t="s">
        <v>348</v>
      </c>
      <c r="C43" s="1" t="s">
        <v>315</v>
      </c>
      <c r="D43" s="1" t="s">
        <v>349</v>
      </c>
      <c r="E43" s="1" t="s">
        <v>122</v>
      </c>
      <c r="F43" s="6" t="s">
        <v>317</v>
      </c>
      <c r="G43" s="1" t="s">
        <v>124</v>
      </c>
      <c r="H43" s="1" t="s">
        <v>125</v>
      </c>
      <c r="I43" s="1" t="s">
        <v>126</v>
      </c>
      <c r="J43" s="1" t="s">
        <v>127</v>
      </c>
      <c r="K43" s="1" t="s">
        <v>128</v>
      </c>
      <c r="L43" s="6" t="s">
        <v>129</v>
      </c>
      <c r="M43" s="6" t="s">
        <v>130</v>
      </c>
      <c r="N43" s="1">
        <v>1.0</v>
      </c>
      <c r="O43" s="1">
        <v>1.0</v>
      </c>
      <c r="P43" s="1">
        <v>1.0</v>
      </c>
      <c r="Q43" s="1">
        <v>1.0</v>
      </c>
      <c r="R43" s="1">
        <v>0.0</v>
      </c>
      <c r="S43" s="1">
        <v>0.0</v>
      </c>
      <c r="T43" s="1">
        <v>0.0</v>
      </c>
      <c r="U43" s="1">
        <v>0.0</v>
      </c>
      <c r="V43" s="1">
        <v>1.0</v>
      </c>
      <c r="W43" s="1">
        <v>0.0</v>
      </c>
      <c r="X43" s="1">
        <v>0.0</v>
      </c>
      <c r="Y43" s="1">
        <f>SUMIFS(yield_refuse!$F:$F,yield_refuse!$A:$A,table!$A43,yield_refuse!$B:$B,IF(ISERROR(AO43),AQ43,table!$AP43))/100</f>
        <v>0</v>
      </c>
      <c r="Z43" s="1" t="str">
        <f t="shared" si="2"/>
        <v>(2,3,2,2,2,na)_x007f_</v>
      </c>
      <c r="AA43" s="1" t="s">
        <v>131</v>
      </c>
      <c r="AB43" s="1" t="s">
        <v>132</v>
      </c>
      <c r="AC43" s="1" t="s">
        <v>133</v>
      </c>
      <c r="AD43" s="1" t="s">
        <v>133</v>
      </c>
      <c r="AE43" s="1" t="s">
        <v>133</v>
      </c>
      <c r="AF43" s="1" t="s">
        <v>133</v>
      </c>
      <c r="AG43" s="1" t="s">
        <v>134</v>
      </c>
      <c r="AH43" s="1" t="s">
        <v>134</v>
      </c>
      <c r="AI43" s="1" t="s">
        <v>134</v>
      </c>
      <c r="AJ43" s="7" t="s">
        <v>135</v>
      </c>
      <c r="AK43" s="7" t="s">
        <v>135</v>
      </c>
      <c r="AL43" s="1" t="s">
        <v>136</v>
      </c>
      <c r="AM43" s="1">
        <v>2.0</v>
      </c>
      <c r="AN43" s="1">
        <v>2.0</v>
      </c>
      <c r="AO43" s="1" t="s">
        <v>332</v>
      </c>
      <c r="AP43" s="1" t="s">
        <v>350</v>
      </c>
      <c r="AQ43" s="1" t="s">
        <v>351</v>
      </c>
      <c r="AR43" s="8">
        <f>HLOOKUP(D43,SP_results_all_proc!$E$15:$FZ$33,19,0)*N43*(1+SUM($BF43:$BI43))</f>
        <v>0.07177382085</v>
      </c>
      <c r="AS43" s="8">
        <f>HLOOKUP(E43,SP_results_all_proc!$E$15:$FZ$33,19,0)*O43*(1+SUM($BG43:$BI43))</f>
        <v>0</v>
      </c>
      <c r="AT43" s="8">
        <f>HLOOKUP(F43,SP_results_all_proc!$E$15:$FZ$33,19,0)*P43*(1+SUM($BH43:$BI43))</f>
        <v>0</v>
      </c>
      <c r="AU43" s="8">
        <f>HLOOKUP(G43,SP_results_all_proc!$E$15:$FZ$33,19,0)*Q43*(1+SUM($BH43:$BI43))</f>
        <v>0.01312351746</v>
      </c>
      <c r="AV43" s="8">
        <f>HLOOKUP(H43,SP_results_all_proc!$E$15:$FZ$33,19,0)*R43*(1+SUM($BI43))</f>
        <v>0</v>
      </c>
      <c r="AW43" s="8">
        <f>HLOOKUP(I43,SP_results_all_proc!$E$15:$FZ$33,19,0)*S43*(1+SUM($BI43))</f>
        <v>0</v>
      </c>
      <c r="AX43" s="8">
        <f>HLOOKUP(J43,SP_results_all_proc!$E$15:$FZ$33,19,0)*T43</f>
        <v>0</v>
      </c>
      <c r="AY43" s="8">
        <f>HLOOKUP(K43,SP_results_all_proc!$E$15:$FZ$33,19,0)*U43</f>
        <v>0</v>
      </c>
      <c r="AZ43" s="8">
        <f>HLOOKUP(L43,SP_results_all_proc!$E$15:$FZ$33,19,0)*V43*(1-Y43)</f>
        <v>0.006176601165</v>
      </c>
      <c r="BA43" s="8">
        <f>HLOOKUP(M43,SP_results_all_proc!$E$15:$FZ$33,19,0)*W43*(1-Y43)</f>
        <v>0</v>
      </c>
      <c r="BB43" s="9">
        <f>HLOOKUP(BB$3,SP_results_all_proc!$E$15:$FZ$33,19,0)</f>
        <v>0</v>
      </c>
      <c r="BC43" s="9">
        <f>HLOOKUP(BC$3,SP_results_all_proc!$E$15:$FZ$33,19,0)*BJ43*(1-$BM43)*($X43*$P43*(1+SUM($BH43:$BI43))+SUM($BF43:$BI43)+Y43)</f>
        <v>0.001392321287</v>
      </c>
      <c r="BD43" s="9">
        <f>HLOOKUP(BD$3,SP_results_all_proc!$E$15:$FZ$33,19,0)*BK43*(1-$BM43)*($X43*$P43*(1+SUM($BH43:$BI43))+SUM($BF43:$BI43)+Y43)</f>
        <v>0.003212155843</v>
      </c>
      <c r="BE43" s="1">
        <f>HLOOKUP(BE$3,SP_results_all_proc!$E$15:$FZ$33,19,0)*BL43*(1-$BM43)*($X43*$P43*(1+SUM($BH43:$BI43))+SUM($BF43:$BI43)+Y43)</f>
        <v>0.02192076429</v>
      </c>
      <c r="BF43" s="1">
        <f>SUMIFS(template!$K$117:$K$180,template!$J$117:$J$180,table!$C43,template!$I$117:$I$180,table!BF$5)</f>
        <v>0.06</v>
      </c>
      <c r="BG43" s="1">
        <f>SUMIFS(template!$K$117:$K$180,template!$J$117:$J$180,table!$C43,template!$I$117:$I$180,table!BG$5)</f>
        <v>0.18</v>
      </c>
      <c r="BH43" s="1">
        <f>SUMIFS(template!$K$117:$K$180,template!$J$117:$J$180,table!$C43,template!$I$117:$I$180,table!BH$5)</f>
        <v>0.05</v>
      </c>
      <c r="BI43" s="1">
        <f>SUMIFS(template!$K$117:$K$180,template!$J$117:$J$180,table!$C43,template!$I$117:$I$180,table!BI$5)</f>
        <v>0.03</v>
      </c>
      <c r="BJ43" s="1">
        <f>SUMIFS(template!$K$117:$K$144,template!$J$117:$J$144,table!$A43,template!$I$117:$I$144,table!BJ$5)</f>
        <v>0.2</v>
      </c>
      <c r="BK43" s="1">
        <f>SUMIFS(template!$K$117:$K$144,template!$J$117:$J$144,table!$A43,template!$I$117:$I$144,table!BK$5)</f>
        <v>0.4</v>
      </c>
      <c r="BL43" s="1">
        <f>SUMIFS(template!$K$117:$K$144,template!$J$117:$J$144,table!$A43,template!$I$117:$I$144,table!BL$5)</f>
        <v>0.4</v>
      </c>
      <c r="BM43" s="1">
        <f>SUMIFS(template!$K$117:$K$144,template!$J$117:$J$144,table!$A43,template!$I$117:$I$144,table!BM$5)</f>
        <v>0</v>
      </c>
      <c r="BN43" s="1">
        <f>IFERROR(VLOOKUP($AP43,yield_refuse!$C:$K,3,0),VLOOKUP($AQ43,yield_refuse!$B:$K,4,0))</f>
        <v>99</v>
      </c>
      <c r="BO43" s="1">
        <f>IFERROR(VLOOKUP($AP43,yield_refuse!$C:$K,4,0),VLOOKUP($AQ43,yield_refuse!$B:$K,5,0))</f>
        <v>2</v>
      </c>
      <c r="BP43" s="10">
        <f>IFERROR(VLOOKUP($AP43,yield_refuse!$C:$Z,10,0),VLOOKUP($AQ43,yield_refuse!$B:$Z,11,0))</f>
        <v>265.5172414</v>
      </c>
      <c r="BQ43" s="11">
        <f t="shared" si="3"/>
        <v>0.2736726875</v>
      </c>
      <c r="BR43" s="1" t="str">
        <f>IFERROR(VLOOKUP($AP43,yield_refuse!$C:$K,6,0),VLOOKUP($AQ43,yield_refuse!$B:$K,7,0))</f>
        <v>Vegetables</v>
      </c>
      <c r="BS43" s="11" t="s">
        <v>350</v>
      </c>
      <c r="BT43" s="8">
        <f t="shared" ref="BT43:BW43" si="47">AR43*$BQ43</f>
        <v>0.01964253444</v>
      </c>
      <c r="BU43" s="8">
        <f t="shared" si="47"/>
        <v>0</v>
      </c>
      <c r="BV43" s="8">
        <f t="shared" si="47"/>
        <v>0</v>
      </c>
      <c r="BW43" s="8">
        <f t="shared" si="47"/>
        <v>0.003591548292</v>
      </c>
      <c r="BX43" s="8">
        <f t="shared" si="5"/>
        <v>0</v>
      </c>
      <c r="BY43" s="8">
        <f t="shared" si="6"/>
        <v>0.00169036704</v>
      </c>
      <c r="BZ43" s="8">
        <f t="shared" si="7"/>
        <v>0.007259234104</v>
      </c>
      <c r="CA43" s="8">
        <f t="shared" si="8"/>
        <v>0.03218368388</v>
      </c>
      <c r="CB43" s="1">
        <f>VLOOKUP(Z43,uncertainty!$B$4:$C$17,2,0)</f>
        <v>1.11</v>
      </c>
      <c r="CC43" s="1">
        <f>VLOOKUP(AA43,uncertainty!$B$4:$C$17,2,0)</f>
        <v>1.25</v>
      </c>
      <c r="CD43" s="11">
        <f t="shared" si="9"/>
        <v>0.02772889652</v>
      </c>
      <c r="CE43" s="11">
        <f t="shared" si="10"/>
        <v>0.03747965003</v>
      </c>
      <c r="CF43" s="11">
        <f t="array" ref="CF43">INDEX(SP_results_all_proc!$E$52:$EH$71,MATCH(CF$3,SP_results_all_proc!$A$52:$A$68,0),MATCH($B43,SP_results_all_proc!$E$51:$EH$51,0))*$BQ43</f>
        <v>0.005499677614</v>
      </c>
      <c r="CG43" s="11">
        <f t="array" ref="CG43">INDEX(SP_results_all_proc!$E$52:$EH$71,MATCH(CG$3,SP_results_all_proc!$A$52:$A$68,0),MATCH($B43,SP_results_all_proc!$E$51:$EH$51,0))*$BQ43</f>
        <v>0.004147813629</v>
      </c>
      <c r="CH43" s="11">
        <f t="array" ref="CH43">INDEX(SP_results_all_proc!$E$52:$EH$71,MATCH(CH$3,SP_results_all_proc!$A$52:$A$68,0),MATCH($B43,SP_results_all_proc!$E$51:$EH$51,0))*$BQ43</f>
        <v>0.008626275862</v>
      </c>
      <c r="CI43" s="11">
        <f t="array" ref="CI43">(INDEX(SP_results_all_proc!$E$52:$EH$71,MATCH(CI$3,SP_results_all_proc!$A$52:$A$68,0),MATCH($B43,SP_results_all_proc!$E$51:$EH$51,0))+INDEX(SP_results_all_proc!$E$52:$EH$71,MATCH(CI$2,SP_results_all_proc!$A$52:$A$68,0),MATCH($B43,SP_results_all_proc!$E$51:$EH$51,0))+INDEX(SP_results_all_proc!$E$52:$EH$71,MATCH(CI$1,SP_results_all_proc!$A$52:$A$68,0),MATCH($B43,SP_results_all_proc!$E$51:$EH$51,0)))*$BQ43</f>
        <v>0.01014421464</v>
      </c>
      <c r="CJ43" s="11">
        <f t="array" ref="CJ43">INDEX(SP_results_all_proc!$E$52:$EH$71,MATCH(CJ$3,SP_results_all_proc!$A$52:$A$68,0),MATCH($B43,SP_results_all_proc!$E$51:$EH$51,0))*$BQ43</f>
        <v>0.0001232770662</v>
      </c>
      <c r="CK43" s="11">
        <f t="array" ref="CK43">INDEX(SP_results_all_proc!$E$52:$EH$71,MATCH(CK$3,SP_results_all_proc!$A$52:$A$68,0),MATCH($B43,SP_results_all_proc!$E$51:$EH$51,0))*$BQ43</f>
        <v>0.001061355282</v>
      </c>
      <c r="CL43" s="11">
        <f t="array" ref="CL43">INDEX(SP_results_all_proc!$E$52:$EH$71,MATCH(CL$3,SP_results_all_proc!$A$52:$A$68,0),MATCH($B43,SP_results_all_proc!$E$51:$EH$51,0))*$BQ43</f>
        <v>0.001117561357</v>
      </c>
      <c r="CM43" s="11">
        <f t="array" ref="CM43">(INDEX(SP_results_all_proc!$E$52:$EH$71,MATCH(CM$3,SP_results_all_proc!$A$52:$A$68,0),MATCH($B43,SP_results_all_proc!$E$51:$EH$51,0))+INDEX(SP_results_all_proc!$E$52:$EH$71,MATCH(CM$2,SP_results_all_proc!$A$52:$A$68,0),MATCH($B43,SP_results_all_proc!$E$51:$EH$51,0))+INDEX(SP_results_all_proc!$E$52:$EH$71,MATCH(CM$1,SP_results_all_proc!$A$52:$A$68,0),MATCH($B43,SP_results_all_proc!$E$51:$EH$51,0))+INDEX(SP_results_all_proc!$E$52:$EH$71,MATCH(CM$4,SP_results_all_proc!$A$52:$A$68,0),MATCH($B43,SP_results_all_proc!$E$51:$EH$51,0)))*$BQ43</f>
        <v>0.001463508591</v>
      </c>
      <c r="CN43" s="11">
        <f t="shared" si="11"/>
        <v>0.03218368404</v>
      </c>
      <c r="CO43" s="12" t="s">
        <v>335</v>
      </c>
      <c r="CP43" s="12"/>
      <c r="CQ43" s="8"/>
    </row>
    <row r="44" ht="15.75" customHeight="1">
      <c r="A44" s="1" t="s">
        <v>118</v>
      </c>
      <c r="B44" s="1" t="s">
        <v>352</v>
      </c>
      <c r="C44" s="1" t="s">
        <v>315</v>
      </c>
      <c r="D44" s="6" t="s">
        <v>353</v>
      </c>
      <c r="E44" s="1" t="s">
        <v>122</v>
      </c>
      <c r="F44" s="6" t="s">
        <v>317</v>
      </c>
      <c r="G44" s="1" t="s">
        <v>124</v>
      </c>
      <c r="H44" s="1" t="s">
        <v>125</v>
      </c>
      <c r="I44" s="1" t="s">
        <v>126</v>
      </c>
      <c r="J44" s="1" t="s">
        <v>127</v>
      </c>
      <c r="K44" s="1" t="s">
        <v>128</v>
      </c>
      <c r="L44" s="6" t="s">
        <v>129</v>
      </c>
      <c r="M44" s="6" t="s">
        <v>130</v>
      </c>
      <c r="N44" s="1">
        <v>0.0</v>
      </c>
      <c r="O44" s="1">
        <v>1.0</v>
      </c>
      <c r="P44" s="1">
        <v>1.0</v>
      </c>
      <c r="Q44" s="1">
        <v>1.0</v>
      </c>
      <c r="R44" s="1">
        <v>0.0</v>
      </c>
      <c r="S44" s="1">
        <v>0.0</v>
      </c>
      <c r="T44" s="1">
        <v>0.0</v>
      </c>
      <c r="U44" s="1">
        <v>0.0</v>
      </c>
      <c r="V44" s="1">
        <v>1.0</v>
      </c>
      <c r="W44" s="1">
        <v>0.0</v>
      </c>
      <c r="X44" s="1">
        <v>0.0</v>
      </c>
      <c r="Y44" s="1">
        <f>SUMIFS(yield_refuse!$F:$F,yield_refuse!$A:$A,table!$A44,yield_refuse!$B:$B,IF(ISERROR(AO44),AQ44,table!$AP44))/100</f>
        <v>0</v>
      </c>
      <c r="Z44" s="1" t="str">
        <f t="shared" si="2"/>
        <v>(2,3,3,2,2,na)_x007f_</v>
      </c>
      <c r="AA44" s="1" t="s">
        <v>131</v>
      </c>
      <c r="AB44" s="1" t="s">
        <v>132</v>
      </c>
      <c r="AC44" s="1" t="s">
        <v>133</v>
      </c>
      <c r="AD44" s="1" t="s">
        <v>133</v>
      </c>
      <c r="AE44" s="1" t="s">
        <v>133</v>
      </c>
      <c r="AF44" s="1" t="s">
        <v>133</v>
      </c>
      <c r="AG44" s="1" t="s">
        <v>134</v>
      </c>
      <c r="AH44" s="1" t="s">
        <v>134</v>
      </c>
      <c r="AI44" s="1" t="s">
        <v>134</v>
      </c>
      <c r="AJ44" s="7" t="s">
        <v>135</v>
      </c>
      <c r="AK44" s="7" t="s">
        <v>135</v>
      </c>
      <c r="AL44" s="1" t="s">
        <v>136</v>
      </c>
      <c r="AM44" s="1">
        <v>2.0</v>
      </c>
      <c r="AN44" s="1">
        <v>3.0</v>
      </c>
      <c r="AO44" s="1" t="s">
        <v>354</v>
      </c>
      <c r="AP44" s="1" t="s">
        <v>355</v>
      </c>
      <c r="AQ44" s="1" t="s">
        <v>356</v>
      </c>
      <c r="AR44" s="8">
        <f>HLOOKUP(D44,SP_results_all_proc!$E$15:$FZ$33,19,0)*N44*(1+SUM($BF44:$BI44))</f>
        <v>0</v>
      </c>
      <c r="AS44" s="8">
        <f>HLOOKUP(E44,SP_results_all_proc!$E$15:$FZ$33,19,0)*O44*(1+SUM($BG44:$BI44))</f>
        <v>0</v>
      </c>
      <c r="AT44" s="8">
        <f>HLOOKUP(F44,SP_results_all_proc!$E$15:$FZ$33,19,0)*P44*(1+SUM($BH44:$BI44))</f>
        <v>0</v>
      </c>
      <c r="AU44" s="8">
        <f>HLOOKUP(G44,SP_results_all_proc!$E$15:$FZ$33,19,0)*Q44*(1+SUM($BH44:$BI44))</f>
        <v>0.01312351746</v>
      </c>
      <c r="AV44" s="8">
        <f>HLOOKUP(H44,SP_results_all_proc!$E$15:$FZ$33,19,0)*R44*(1+SUM($BI44))</f>
        <v>0</v>
      </c>
      <c r="AW44" s="8">
        <f>HLOOKUP(I44,SP_results_all_proc!$E$15:$FZ$33,19,0)*S44*(1+SUM($BI44))</f>
        <v>0</v>
      </c>
      <c r="AX44" s="8">
        <f>HLOOKUP(J44,SP_results_all_proc!$E$15:$FZ$33,19,0)*T44</f>
        <v>0</v>
      </c>
      <c r="AY44" s="8">
        <f>HLOOKUP(K44,SP_results_all_proc!$E$15:$FZ$33,19,0)*U44</f>
        <v>0</v>
      </c>
      <c r="AZ44" s="8">
        <f>HLOOKUP(L44,SP_results_all_proc!$E$15:$FZ$33,19,0)*V44*(1-Y44)</f>
        <v>0.006176601165</v>
      </c>
      <c r="BA44" s="8">
        <f>HLOOKUP(M44,SP_results_all_proc!$E$15:$FZ$33,19,0)*W44*(1-Y44)</f>
        <v>0</v>
      </c>
      <c r="BB44" s="9">
        <f>HLOOKUP(BB$3,SP_results_all_proc!$E$15:$FZ$33,19,0)</f>
        <v>0</v>
      </c>
      <c r="BC44" s="9">
        <f>HLOOKUP(BC$3,SP_results_all_proc!$E$15:$FZ$33,19,0)*BJ44*(1-$BM44)*($X44*$P44*(1+SUM($BH44:$BI44))+SUM($BF44:$BI44)+Y44)</f>
        <v>0.001392321287</v>
      </c>
      <c r="BD44" s="9">
        <f>HLOOKUP(BD$3,SP_results_all_proc!$E$15:$FZ$33,19,0)*BK44*(1-$BM44)*($X44*$P44*(1+SUM($BH44:$BI44))+SUM($BF44:$BI44)+Y44)</f>
        <v>0.003212155843</v>
      </c>
      <c r="BE44" s="1">
        <f>HLOOKUP(BE$3,SP_results_all_proc!$E$15:$FZ$33,19,0)*BL44*(1-$BM44)*($X44*$P44*(1+SUM($BH44:$BI44))+SUM($BF44:$BI44)+Y44)</f>
        <v>0.02192076429</v>
      </c>
      <c r="BF44" s="1">
        <f>SUMIFS(template!$K$117:$K$180,template!$J$117:$J$180,table!$C44,template!$I$117:$I$180,table!BF$5)</f>
        <v>0.06</v>
      </c>
      <c r="BG44" s="1">
        <f>SUMIFS(template!$K$117:$K$180,template!$J$117:$J$180,table!$C44,template!$I$117:$I$180,table!BG$5)</f>
        <v>0.18</v>
      </c>
      <c r="BH44" s="1">
        <f>SUMIFS(template!$K$117:$K$180,template!$J$117:$J$180,table!$C44,template!$I$117:$I$180,table!BH$5)</f>
        <v>0.05</v>
      </c>
      <c r="BI44" s="1">
        <f>SUMIFS(template!$K$117:$K$180,template!$J$117:$J$180,table!$C44,template!$I$117:$I$180,table!BI$5)</f>
        <v>0.03</v>
      </c>
      <c r="BJ44" s="1">
        <f>SUMIFS(template!$K$117:$K$144,template!$J$117:$J$144,table!$A44,template!$I$117:$I$144,table!BJ$5)</f>
        <v>0.2</v>
      </c>
      <c r="BK44" s="1">
        <f>SUMIFS(template!$K$117:$K$144,template!$J$117:$J$144,table!$A44,template!$I$117:$I$144,table!BK$5)</f>
        <v>0.4</v>
      </c>
      <c r="BL44" s="1">
        <f>SUMIFS(template!$K$117:$K$144,template!$J$117:$J$144,table!$A44,template!$I$117:$I$144,table!BL$5)</f>
        <v>0.4</v>
      </c>
      <c r="BM44" s="1">
        <f>SUMIFS(template!$K$117:$K$144,template!$J$117:$J$144,table!$A44,template!$I$117:$I$144,table!BM$5)</f>
        <v>0</v>
      </c>
      <c r="BN44" s="1">
        <f>IFERROR(VLOOKUP($AP44,yield_refuse!$C:$K,3,0),VLOOKUP($AQ44,yield_refuse!$B:$K,4,0))</f>
        <v>99</v>
      </c>
      <c r="BO44" s="1">
        <f>IFERROR(VLOOKUP($AP44,yield_refuse!$C:$K,4,0),VLOOKUP($AQ44,yield_refuse!$B:$K,5,0))</f>
        <v>2</v>
      </c>
      <c r="BP44" s="10">
        <f>IFERROR(VLOOKUP($AP44,yield_refuse!$C:$Z,10,0),VLOOKUP($AQ44,yield_refuse!$B:$Z,11,0))</f>
        <v>285.1851852</v>
      </c>
      <c r="BQ44" s="11">
        <f t="shared" si="3"/>
        <v>0.2939447384</v>
      </c>
      <c r="BR44" s="1" t="str">
        <f>IFERROR(VLOOKUP($AP44,yield_refuse!$C:$K,6,0),VLOOKUP($AQ44,yield_refuse!$B:$K,7,0))</f>
        <v>Vegetables</v>
      </c>
      <c r="BS44" s="11" t="s">
        <v>355</v>
      </c>
      <c r="BT44" s="8">
        <f t="shared" ref="BT44:BW44" si="48">AR44*$BQ44</f>
        <v>0</v>
      </c>
      <c r="BU44" s="8">
        <f t="shared" si="48"/>
        <v>0</v>
      </c>
      <c r="BV44" s="8">
        <f t="shared" si="48"/>
        <v>0</v>
      </c>
      <c r="BW44" s="8">
        <f t="shared" si="48"/>
        <v>0.003857588906</v>
      </c>
      <c r="BX44" s="8">
        <f t="shared" si="5"/>
        <v>0</v>
      </c>
      <c r="BY44" s="8">
        <f t="shared" si="6"/>
        <v>0.001815579414</v>
      </c>
      <c r="BZ44" s="8">
        <f t="shared" si="7"/>
        <v>0.007796955149</v>
      </c>
      <c r="CA44" s="8">
        <f t="shared" si="8"/>
        <v>0.01347012347</v>
      </c>
      <c r="CB44" s="1">
        <f>VLOOKUP(Z44,uncertainty!$B$4:$C$17,2,0)</f>
        <v>1.15</v>
      </c>
      <c r="CC44" s="1">
        <f>VLOOKUP(AA44,uncertainty!$B$4:$C$17,2,0)</f>
        <v>1.25</v>
      </c>
      <c r="CD44" s="11">
        <f t="shared" si="9"/>
        <v>0.01077609878</v>
      </c>
      <c r="CE44" s="11">
        <f t="shared" si="10"/>
        <v>0.01683765434</v>
      </c>
      <c r="CF44" s="11">
        <f t="array" ref="CF44">INDEX(SP_results_all_proc!$E$52:$EH$71,MATCH(CF$3,SP_results_all_proc!$A$52:$A$68,0),MATCH($B44,SP_results_all_proc!$E$51:$EH$51,0))*$BQ44</f>
        <v>0.004162419165</v>
      </c>
      <c r="CG44" s="11">
        <f t="array" ref="CG44">INDEX(SP_results_all_proc!$E$52:$EH$71,MATCH(CG$3,SP_results_all_proc!$A$52:$A$68,0),MATCH($B44,SP_results_all_proc!$E$51:$EH$51,0))*$BQ44</f>
        <v>0.0005939784245</v>
      </c>
      <c r="CH44" s="11">
        <f t="array" ref="CH44">INDEX(SP_results_all_proc!$E$52:$EH$71,MATCH(CH$3,SP_results_all_proc!$A$52:$A$68,0),MATCH($B44,SP_results_all_proc!$E$51:$EH$51,0))*$BQ44</f>
        <v>0.005769455908</v>
      </c>
      <c r="CI44" s="11">
        <f t="array" ref="CI44">(INDEX(SP_results_all_proc!$E$52:$EH$71,MATCH(CI$3,SP_results_all_proc!$A$52:$A$68,0),MATCH($B44,SP_results_all_proc!$E$51:$EH$51,0))+INDEX(SP_results_all_proc!$E$52:$EH$71,MATCH(CI$2,SP_results_all_proc!$A$52:$A$68,0),MATCH($B44,SP_results_all_proc!$E$51:$EH$51,0))+INDEX(SP_results_all_proc!$E$52:$EH$71,MATCH(CI$1,SP_results_all_proc!$A$52:$A$68,0),MATCH($B44,SP_results_all_proc!$E$51:$EH$51,0)))*$BQ44</f>
        <v>0.00102358423</v>
      </c>
      <c r="CJ44" s="11">
        <f t="array" ref="CJ44">INDEX(SP_results_all_proc!$E$52:$EH$71,MATCH(CJ$3,SP_results_all_proc!$A$52:$A$68,0),MATCH($B44,SP_results_all_proc!$E$51:$EH$51,0))*$BQ44</f>
        <v>0.00003648425926</v>
      </c>
      <c r="CK44" s="11">
        <f t="array" ref="CK44">INDEX(SP_results_all_proc!$E$52:$EH$71,MATCH(CK$3,SP_results_all_proc!$A$52:$A$68,0),MATCH($B44,SP_results_all_proc!$E$51:$EH$51,0))*$BQ44</f>
        <v>0.0008088176073</v>
      </c>
      <c r="CL44" s="11">
        <f t="array" ref="CL44">INDEX(SP_results_all_proc!$E$52:$EH$71,MATCH(CL$3,SP_results_all_proc!$A$52:$A$68,0),MATCH($B44,SP_results_all_proc!$E$51:$EH$51,0))*$BQ44</f>
        <v>0.00002790788683</v>
      </c>
      <c r="CM44" s="11">
        <f t="array" ref="CM44">(INDEX(SP_results_all_proc!$E$52:$EH$71,MATCH(CM$3,SP_results_all_proc!$A$52:$A$68,0),MATCH($B44,SP_results_all_proc!$E$51:$EH$51,0))+INDEX(SP_results_all_proc!$E$52:$EH$71,MATCH(CM$2,SP_results_all_proc!$A$52:$A$68,0),MATCH($B44,SP_results_all_proc!$E$51:$EH$51,0))+INDEX(SP_results_all_proc!$E$52:$EH$71,MATCH(CM$1,SP_results_all_proc!$A$52:$A$68,0),MATCH($B44,SP_results_all_proc!$E$51:$EH$51,0))+INDEX(SP_results_all_proc!$E$52:$EH$71,MATCH(CM$4,SP_results_all_proc!$A$52:$A$68,0),MATCH($B44,SP_results_all_proc!$E$51:$EH$51,0)))*$BQ44</f>
        <v>0.001047475958</v>
      </c>
      <c r="CN44" s="11">
        <f t="shared" si="11"/>
        <v>0.01347012344</v>
      </c>
      <c r="CO44" s="12" t="s">
        <v>335</v>
      </c>
      <c r="CP44" s="12"/>
      <c r="CQ44" s="8"/>
    </row>
    <row r="45" ht="15.75" customHeight="1">
      <c r="A45" s="1" t="s">
        <v>118</v>
      </c>
      <c r="B45" s="1" t="s">
        <v>357</v>
      </c>
      <c r="C45" s="1" t="s">
        <v>315</v>
      </c>
      <c r="D45" s="6" t="s">
        <v>353</v>
      </c>
      <c r="E45" s="1" t="s">
        <v>122</v>
      </c>
      <c r="F45" s="6" t="s">
        <v>317</v>
      </c>
      <c r="G45" s="1" t="s">
        <v>124</v>
      </c>
      <c r="H45" s="1" t="s">
        <v>125</v>
      </c>
      <c r="I45" s="1" t="s">
        <v>126</v>
      </c>
      <c r="J45" s="1" t="s">
        <v>127</v>
      </c>
      <c r="K45" s="1" t="s">
        <v>128</v>
      </c>
      <c r="L45" s="6" t="s">
        <v>129</v>
      </c>
      <c r="M45" s="6" t="s">
        <v>130</v>
      </c>
      <c r="N45" s="1">
        <v>0.0</v>
      </c>
      <c r="O45" s="1">
        <v>1.0</v>
      </c>
      <c r="P45" s="1">
        <v>1.0</v>
      </c>
      <c r="Q45" s="1">
        <v>1.0</v>
      </c>
      <c r="R45" s="1">
        <v>0.0</v>
      </c>
      <c r="S45" s="1">
        <v>0.0</v>
      </c>
      <c r="T45" s="1">
        <v>0.0</v>
      </c>
      <c r="U45" s="1">
        <v>0.0</v>
      </c>
      <c r="V45" s="1">
        <v>1.0</v>
      </c>
      <c r="W45" s="1">
        <v>0.0</v>
      </c>
      <c r="X45" s="1">
        <v>0.0</v>
      </c>
      <c r="Y45" s="1">
        <f>SUMIFS(yield_refuse!$F:$F,yield_refuse!$A:$A,table!$A45,yield_refuse!$B:$B,IF(ISERROR(AO45),AQ45,table!$AP45))/100</f>
        <v>0</v>
      </c>
      <c r="Z45" s="1" t="str">
        <f t="shared" si="2"/>
        <v>(2,3,3,2,2,na)_x007f_</v>
      </c>
      <c r="AA45" s="1" t="s">
        <v>131</v>
      </c>
      <c r="AB45" s="1" t="s">
        <v>132</v>
      </c>
      <c r="AC45" s="1" t="s">
        <v>133</v>
      </c>
      <c r="AD45" s="1" t="s">
        <v>133</v>
      </c>
      <c r="AE45" s="1" t="s">
        <v>133</v>
      </c>
      <c r="AF45" s="1" t="s">
        <v>133</v>
      </c>
      <c r="AG45" s="1" t="s">
        <v>134</v>
      </c>
      <c r="AH45" s="1" t="s">
        <v>134</v>
      </c>
      <c r="AI45" s="1" t="s">
        <v>134</v>
      </c>
      <c r="AJ45" s="7" t="s">
        <v>135</v>
      </c>
      <c r="AK45" s="7" t="s">
        <v>135</v>
      </c>
      <c r="AL45" s="1" t="s">
        <v>136</v>
      </c>
      <c r="AM45" s="1">
        <v>2.0</v>
      </c>
      <c r="AN45" s="1">
        <v>3.0</v>
      </c>
      <c r="AO45" s="1" t="s">
        <v>354</v>
      </c>
      <c r="AP45" s="1" t="s">
        <v>358</v>
      </c>
      <c r="AQ45" s="1" t="s">
        <v>359</v>
      </c>
      <c r="AR45" s="8">
        <f>HLOOKUP(D45,SP_results_all_proc!$E$15:$FZ$33,19,0)*N45*(1+SUM($BF45:$BI45))</f>
        <v>0</v>
      </c>
      <c r="AS45" s="8">
        <f>HLOOKUP(E45,SP_results_all_proc!$E$15:$FZ$33,19,0)*O45*(1+SUM($BG45:$BI45))</f>
        <v>0</v>
      </c>
      <c r="AT45" s="8">
        <f>HLOOKUP(F45,SP_results_all_proc!$E$15:$FZ$33,19,0)*P45*(1+SUM($BH45:$BI45))</f>
        <v>0</v>
      </c>
      <c r="AU45" s="8">
        <f>HLOOKUP(G45,SP_results_all_proc!$E$15:$FZ$33,19,0)*Q45*(1+SUM($BH45:$BI45))</f>
        <v>0.01312351746</v>
      </c>
      <c r="AV45" s="8">
        <f>HLOOKUP(H45,SP_results_all_proc!$E$15:$FZ$33,19,0)*R45*(1+SUM($BI45))</f>
        <v>0</v>
      </c>
      <c r="AW45" s="8">
        <f>HLOOKUP(I45,SP_results_all_proc!$E$15:$FZ$33,19,0)*S45*(1+SUM($BI45))</f>
        <v>0</v>
      </c>
      <c r="AX45" s="8">
        <f>HLOOKUP(J45,SP_results_all_proc!$E$15:$FZ$33,19,0)*T45</f>
        <v>0</v>
      </c>
      <c r="AY45" s="8">
        <f>HLOOKUP(K45,SP_results_all_proc!$E$15:$FZ$33,19,0)*U45</f>
        <v>0</v>
      </c>
      <c r="AZ45" s="8">
        <f>HLOOKUP(L45,SP_results_all_proc!$E$15:$FZ$33,19,0)*V45*(1-Y45)</f>
        <v>0.006176601165</v>
      </c>
      <c r="BA45" s="8">
        <f>HLOOKUP(M45,SP_results_all_proc!$E$15:$FZ$33,19,0)*W45*(1-Y45)</f>
        <v>0</v>
      </c>
      <c r="BB45" s="9">
        <f>HLOOKUP(BB$3,SP_results_all_proc!$E$15:$FZ$33,19,0)</f>
        <v>0</v>
      </c>
      <c r="BC45" s="9">
        <f>HLOOKUP(BC$3,SP_results_all_proc!$E$15:$FZ$33,19,0)*BJ45*(1-$BM45)*($X45*$P45*(1+SUM($BH45:$BI45))+SUM($BF45:$BI45)+Y45)</f>
        <v>0.001392321287</v>
      </c>
      <c r="BD45" s="9">
        <f>HLOOKUP(BD$3,SP_results_all_proc!$E$15:$FZ$33,19,0)*BK45*(1-$BM45)*($X45*$P45*(1+SUM($BH45:$BI45))+SUM($BF45:$BI45)+Y45)</f>
        <v>0.003212155843</v>
      </c>
      <c r="BE45" s="1">
        <f>HLOOKUP(BE$3,SP_results_all_proc!$E$15:$FZ$33,19,0)*BL45*(1-$BM45)*($X45*$P45*(1+SUM($BH45:$BI45))+SUM($BF45:$BI45)+Y45)</f>
        <v>0.02192076429</v>
      </c>
      <c r="BF45" s="1">
        <f>SUMIFS(template!$K$117:$K$180,template!$J$117:$J$180,table!$C45,template!$I$117:$I$180,table!BF$5)</f>
        <v>0.06</v>
      </c>
      <c r="BG45" s="1">
        <f>SUMIFS(template!$K$117:$K$180,template!$J$117:$J$180,table!$C45,template!$I$117:$I$180,table!BG$5)</f>
        <v>0.18</v>
      </c>
      <c r="BH45" s="1">
        <f>SUMIFS(template!$K$117:$K$180,template!$J$117:$J$180,table!$C45,template!$I$117:$I$180,table!BH$5)</f>
        <v>0.05</v>
      </c>
      <c r="BI45" s="1">
        <f>SUMIFS(template!$K$117:$K$180,template!$J$117:$J$180,table!$C45,template!$I$117:$I$180,table!BI$5)</f>
        <v>0.03</v>
      </c>
      <c r="BJ45" s="1">
        <f>SUMIFS(template!$K$117:$K$144,template!$J$117:$J$144,table!$A45,template!$I$117:$I$144,table!BJ$5)</f>
        <v>0.2</v>
      </c>
      <c r="BK45" s="1">
        <f>SUMIFS(template!$K$117:$K$144,template!$J$117:$J$144,table!$A45,template!$I$117:$I$144,table!BK$5)</f>
        <v>0.4</v>
      </c>
      <c r="BL45" s="1">
        <f>SUMIFS(template!$K$117:$K$144,template!$J$117:$J$144,table!$A45,template!$I$117:$I$144,table!BL$5)</f>
        <v>0.4</v>
      </c>
      <c r="BM45" s="1">
        <f>SUMIFS(template!$K$117:$K$144,template!$J$117:$J$144,table!$A45,template!$I$117:$I$144,table!BM$5)</f>
        <v>0</v>
      </c>
      <c r="BN45" s="1">
        <f>IFERROR(VLOOKUP($AP45,yield_refuse!$C:$K,3,0),VLOOKUP($AQ45,yield_refuse!$B:$K,4,0))</f>
        <v>99</v>
      </c>
      <c r="BO45" s="1">
        <f>IFERROR(VLOOKUP($AP45,yield_refuse!$C:$K,4,0),VLOOKUP($AQ45,yield_refuse!$B:$K,5,0))</f>
        <v>2</v>
      </c>
      <c r="BP45" s="10">
        <f>IFERROR(VLOOKUP($AP45,yield_refuse!$C:$Z,10,0),VLOOKUP($AQ45,yield_refuse!$B:$Z,11,0))</f>
        <v>256.6666667</v>
      </c>
      <c r="BQ45" s="11">
        <f t="shared" si="3"/>
        <v>0.2645502646</v>
      </c>
      <c r="BR45" s="1" t="str">
        <f>IFERROR(VLOOKUP($AP45,yield_refuse!$C:$K,6,0),VLOOKUP($AQ45,yield_refuse!$B:$K,7,0))</f>
        <v>Vegetables</v>
      </c>
      <c r="BS45" s="11" t="s">
        <v>358</v>
      </c>
      <c r="BT45" s="8">
        <f t="shared" ref="BT45:BW45" si="49">AR45*$BQ45</f>
        <v>0</v>
      </c>
      <c r="BU45" s="8">
        <f t="shared" si="49"/>
        <v>0</v>
      </c>
      <c r="BV45" s="8">
        <f t="shared" si="49"/>
        <v>0</v>
      </c>
      <c r="BW45" s="8">
        <f t="shared" si="49"/>
        <v>0.003471830015</v>
      </c>
      <c r="BX45" s="8">
        <f t="shared" si="5"/>
        <v>0</v>
      </c>
      <c r="BY45" s="8">
        <f t="shared" si="6"/>
        <v>0.001634021472</v>
      </c>
      <c r="BZ45" s="8">
        <f t="shared" si="7"/>
        <v>0.007017259634</v>
      </c>
      <c r="CA45" s="8">
        <f t="shared" si="8"/>
        <v>0.01212311112</v>
      </c>
      <c r="CB45" s="1">
        <f>VLOOKUP(Z45,uncertainty!$B$4:$C$17,2,0)</f>
        <v>1.15</v>
      </c>
      <c r="CC45" s="1">
        <f>VLOOKUP(AA45,uncertainty!$B$4:$C$17,2,0)</f>
        <v>1.25</v>
      </c>
      <c r="CD45" s="11">
        <f t="shared" si="9"/>
        <v>0.009698488898</v>
      </c>
      <c r="CE45" s="11">
        <f t="shared" si="10"/>
        <v>0.0151538889</v>
      </c>
      <c r="CF45" s="11">
        <f t="array" ref="CF45">INDEX(SP_results_all_proc!$E$52:$EH$71,MATCH(CF$3,SP_results_all_proc!$A$52:$A$68,0),MATCH($B45,SP_results_all_proc!$E$51:$EH$51,0))*$BQ45</f>
        <v>0.003746177249</v>
      </c>
      <c r="CG45" s="11">
        <f t="array" ref="CG45">INDEX(SP_results_all_proc!$E$52:$EH$71,MATCH(CG$3,SP_results_all_proc!$A$52:$A$68,0),MATCH($B45,SP_results_all_proc!$E$51:$EH$51,0))*$BQ45</f>
        <v>0.000534580582</v>
      </c>
      <c r="CH45" s="11">
        <f t="array" ref="CH45">INDEX(SP_results_all_proc!$E$52:$EH$71,MATCH(CH$3,SP_results_all_proc!$A$52:$A$68,0),MATCH($B45,SP_results_all_proc!$E$51:$EH$51,0))*$BQ45</f>
        <v>0.005192510317</v>
      </c>
      <c r="CI45" s="11">
        <f t="array" ref="CI45">(INDEX(SP_results_all_proc!$E$52:$EH$71,MATCH(CI$3,SP_results_all_proc!$A$52:$A$68,0),MATCH($B45,SP_results_all_proc!$E$51:$EH$51,0))+INDEX(SP_results_all_proc!$E$52:$EH$71,MATCH(CI$2,SP_results_all_proc!$A$52:$A$68,0),MATCH($B45,SP_results_all_proc!$E$51:$EH$51,0))+INDEX(SP_results_all_proc!$E$52:$EH$71,MATCH(CI$1,SP_results_all_proc!$A$52:$A$68,0),MATCH($B45,SP_results_all_proc!$E$51:$EH$51,0)))*$BQ45</f>
        <v>0.0009212258069</v>
      </c>
      <c r="CJ45" s="11">
        <f t="array" ref="CJ45">INDEX(SP_results_all_proc!$E$52:$EH$71,MATCH(CJ$3,SP_results_all_proc!$A$52:$A$68,0),MATCH($B45,SP_results_all_proc!$E$51:$EH$51,0))*$BQ45</f>
        <v>0.00003283583333</v>
      </c>
      <c r="CK45" s="11">
        <f t="array" ref="CK45">INDEX(SP_results_all_proc!$E$52:$EH$71,MATCH(CK$3,SP_results_all_proc!$A$52:$A$68,0),MATCH($B45,SP_results_all_proc!$E$51:$EH$51,0))*$BQ45</f>
        <v>0.0007279358466</v>
      </c>
      <c r="CL45" s="11">
        <f t="array" ref="CL45">INDEX(SP_results_all_proc!$E$52:$EH$71,MATCH(CL$3,SP_results_all_proc!$A$52:$A$68,0),MATCH($B45,SP_results_all_proc!$E$51:$EH$51,0))*$BQ45</f>
        <v>0.00002511709815</v>
      </c>
      <c r="CM45" s="11">
        <f t="array" ref="CM45">(INDEX(SP_results_all_proc!$E$52:$EH$71,MATCH(CM$3,SP_results_all_proc!$A$52:$A$68,0),MATCH($B45,SP_results_all_proc!$E$51:$EH$51,0))+INDEX(SP_results_all_proc!$E$52:$EH$71,MATCH(CM$2,SP_results_all_proc!$A$52:$A$68,0),MATCH($B45,SP_results_all_proc!$E$51:$EH$51,0))+INDEX(SP_results_all_proc!$E$52:$EH$71,MATCH(CM$1,SP_results_all_proc!$A$52:$A$68,0),MATCH($B45,SP_results_all_proc!$E$51:$EH$51,0))+INDEX(SP_results_all_proc!$E$52:$EH$71,MATCH(CM$4,SP_results_all_proc!$A$52:$A$68,0),MATCH($B45,SP_results_all_proc!$E$51:$EH$51,0)))*$BQ45</f>
        <v>0.0009427283625</v>
      </c>
      <c r="CN45" s="11">
        <f t="shared" si="11"/>
        <v>0.0121231111</v>
      </c>
      <c r="CO45" s="12" t="s">
        <v>335</v>
      </c>
      <c r="CP45" s="12"/>
      <c r="CQ45" s="8"/>
    </row>
    <row r="46" ht="15.75" customHeight="1">
      <c r="A46" s="1" t="s">
        <v>118</v>
      </c>
      <c r="B46" s="1" t="s">
        <v>360</v>
      </c>
      <c r="C46" s="1" t="s">
        <v>315</v>
      </c>
      <c r="D46" s="6" t="s">
        <v>353</v>
      </c>
      <c r="E46" s="1" t="s">
        <v>122</v>
      </c>
      <c r="F46" s="6" t="s">
        <v>317</v>
      </c>
      <c r="G46" s="1" t="s">
        <v>124</v>
      </c>
      <c r="H46" s="1" t="s">
        <v>125</v>
      </c>
      <c r="I46" s="1" t="s">
        <v>126</v>
      </c>
      <c r="J46" s="1" t="s">
        <v>127</v>
      </c>
      <c r="K46" s="1" t="s">
        <v>128</v>
      </c>
      <c r="L46" s="6" t="s">
        <v>129</v>
      </c>
      <c r="M46" s="6" t="s">
        <v>130</v>
      </c>
      <c r="N46" s="1">
        <v>0.0</v>
      </c>
      <c r="O46" s="1">
        <v>1.0</v>
      </c>
      <c r="P46" s="1">
        <v>1.0</v>
      </c>
      <c r="Q46" s="1">
        <v>1.0</v>
      </c>
      <c r="R46" s="1">
        <v>0.0</v>
      </c>
      <c r="S46" s="1">
        <v>0.0</v>
      </c>
      <c r="T46" s="1">
        <v>0.0</v>
      </c>
      <c r="U46" s="1">
        <v>0.0</v>
      </c>
      <c r="V46" s="1">
        <v>1.0</v>
      </c>
      <c r="W46" s="1">
        <v>0.0</v>
      </c>
      <c r="X46" s="1">
        <v>0.0</v>
      </c>
      <c r="Y46" s="1">
        <f>SUMIFS(yield_refuse!$F:$F,yield_refuse!$A:$A,table!$A46,yield_refuse!$B:$B,IF(ISERROR(AO46),AQ46,table!$AP46))/100</f>
        <v>0</v>
      </c>
      <c r="Z46" s="1" t="str">
        <f t="shared" si="2"/>
        <v>(2,3,3,2,2,na)_x007f_</v>
      </c>
      <c r="AA46" s="1" t="s">
        <v>131</v>
      </c>
      <c r="AB46" s="1" t="s">
        <v>132</v>
      </c>
      <c r="AC46" s="1" t="s">
        <v>133</v>
      </c>
      <c r="AD46" s="1" t="s">
        <v>133</v>
      </c>
      <c r="AE46" s="1" t="s">
        <v>133</v>
      </c>
      <c r="AF46" s="1" t="s">
        <v>133</v>
      </c>
      <c r="AG46" s="1" t="s">
        <v>134</v>
      </c>
      <c r="AH46" s="1" t="s">
        <v>134</v>
      </c>
      <c r="AI46" s="1" t="s">
        <v>134</v>
      </c>
      <c r="AJ46" s="7" t="s">
        <v>135</v>
      </c>
      <c r="AK46" s="7" t="s">
        <v>135</v>
      </c>
      <c r="AL46" s="1" t="s">
        <v>136</v>
      </c>
      <c r="AM46" s="1">
        <v>2.0</v>
      </c>
      <c r="AN46" s="1">
        <v>3.0</v>
      </c>
      <c r="AO46" s="1" t="s">
        <v>354</v>
      </c>
      <c r="AP46" s="1" t="s">
        <v>361</v>
      </c>
      <c r="AQ46" s="1" t="s">
        <v>362</v>
      </c>
      <c r="AR46" s="8">
        <f>HLOOKUP(D46,SP_results_all_proc!$E$15:$FZ$33,19,0)*N46*(1+SUM($BF46:$BI46))</f>
        <v>0</v>
      </c>
      <c r="AS46" s="8">
        <f>HLOOKUP(E46,SP_results_all_proc!$E$15:$FZ$33,19,0)*O46*(1+SUM($BG46:$BI46))</f>
        <v>0</v>
      </c>
      <c r="AT46" s="8">
        <f>HLOOKUP(F46,SP_results_all_proc!$E$15:$FZ$33,19,0)*P46*(1+SUM($BH46:$BI46))</f>
        <v>0</v>
      </c>
      <c r="AU46" s="8">
        <f>HLOOKUP(G46,SP_results_all_proc!$E$15:$FZ$33,19,0)*Q46*(1+SUM($BH46:$BI46))</f>
        <v>0.01312351746</v>
      </c>
      <c r="AV46" s="8">
        <f>HLOOKUP(H46,SP_results_all_proc!$E$15:$FZ$33,19,0)*R46*(1+SUM($BI46))</f>
        <v>0</v>
      </c>
      <c r="AW46" s="8">
        <f>HLOOKUP(I46,SP_results_all_proc!$E$15:$FZ$33,19,0)*S46*(1+SUM($BI46))</f>
        <v>0</v>
      </c>
      <c r="AX46" s="8">
        <f>HLOOKUP(J46,SP_results_all_proc!$E$15:$FZ$33,19,0)*T46</f>
        <v>0</v>
      </c>
      <c r="AY46" s="8">
        <f>HLOOKUP(K46,SP_results_all_proc!$E$15:$FZ$33,19,0)*U46</f>
        <v>0</v>
      </c>
      <c r="AZ46" s="8">
        <f>HLOOKUP(L46,SP_results_all_proc!$E$15:$FZ$33,19,0)*V46*(1-Y46)</f>
        <v>0.006176601165</v>
      </c>
      <c r="BA46" s="8">
        <f>HLOOKUP(M46,SP_results_all_proc!$E$15:$FZ$33,19,0)*W46*(1-Y46)</f>
        <v>0</v>
      </c>
      <c r="BB46" s="9">
        <f>HLOOKUP(BB$3,SP_results_all_proc!$E$15:$FZ$33,19,0)</f>
        <v>0</v>
      </c>
      <c r="BC46" s="9">
        <f>HLOOKUP(BC$3,SP_results_all_proc!$E$15:$FZ$33,19,0)*BJ46*(1-$BM46)*($X46*$P46*(1+SUM($BH46:$BI46))+SUM($BF46:$BI46)+Y46)</f>
        <v>0.001392321287</v>
      </c>
      <c r="BD46" s="9">
        <f>HLOOKUP(BD$3,SP_results_all_proc!$E$15:$FZ$33,19,0)*BK46*(1-$BM46)*($X46*$P46*(1+SUM($BH46:$BI46))+SUM($BF46:$BI46)+Y46)</f>
        <v>0.003212155843</v>
      </c>
      <c r="BE46" s="1">
        <f>HLOOKUP(BE$3,SP_results_all_proc!$E$15:$FZ$33,19,0)*BL46*(1-$BM46)*($X46*$P46*(1+SUM($BH46:$BI46))+SUM($BF46:$BI46)+Y46)</f>
        <v>0.02192076429</v>
      </c>
      <c r="BF46" s="1">
        <f>SUMIFS(template!$K$117:$K$180,template!$J$117:$J$180,table!$C46,template!$I$117:$I$180,table!BF$5)</f>
        <v>0.06</v>
      </c>
      <c r="BG46" s="1">
        <f>SUMIFS(template!$K$117:$K$180,template!$J$117:$J$180,table!$C46,template!$I$117:$I$180,table!BG$5)</f>
        <v>0.18</v>
      </c>
      <c r="BH46" s="1">
        <f>SUMIFS(template!$K$117:$K$180,template!$J$117:$J$180,table!$C46,template!$I$117:$I$180,table!BH$5)</f>
        <v>0.05</v>
      </c>
      <c r="BI46" s="1">
        <f>SUMIFS(template!$K$117:$K$180,template!$J$117:$J$180,table!$C46,template!$I$117:$I$180,table!BI$5)</f>
        <v>0.03</v>
      </c>
      <c r="BJ46" s="1">
        <f>SUMIFS(template!$K$117:$K$144,template!$J$117:$J$144,table!$A46,template!$I$117:$I$144,table!BJ$5)</f>
        <v>0.2</v>
      </c>
      <c r="BK46" s="1">
        <f>SUMIFS(template!$K$117:$K$144,template!$J$117:$J$144,table!$A46,template!$I$117:$I$144,table!BK$5)</f>
        <v>0.4</v>
      </c>
      <c r="BL46" s="1">
        <f>SUMIFS(template!$K$117:$K$144,template!$J$117:$J$144,table!$A46,template!$I$117:$I$144,table!BL$5)</f>
        <v>0.4</v>
      </c>
      <c r="BM46" s="1">
        <f>SUMIFS(template!$K$117:$K$144,template!$J$117:$J$144,table!$A46,template!$I$117:$I$144,table!BM$5)</f>
        <v>0</v>
      </c>
      <c r="BN46" s="1">
        <f>IFERROR(VLOOKUP($AP46,yield_refuse!$C:$K,3,0),VLOOKUP($AQ46,yield_refuse!$B:$K,4,0))</f>
        <v>100</v>
      </c>
      <c r="BO46" s="1">
        <f>IFERROR(VLOOKUP($AP46,yield_refuse!$C:$K,4,0),VLOOKUP($AQ46,yield_refuse!$B:$K,5,0))</f>
        <v>2</v>
      </c>
      <c r="BP46" s="10">
        <f>IFERROR(VLOOKUP($AP46,yield_refuse!$C:$Z,10,0),VLOOKUP($AQ46,yield_refuse!$B:$Z,11,0))</f>
        <v>296.1538462</v>
      </c>
      <c r="BQ46" s="11">
        <f t="shared" si="3"/>
        <v>0.3021978022</v>
      </c>
      <c r="BR46" s="1" t="str">
        <f>IFERROR(VLOOKUP($AP46,yield_refuse!$C:$K,6,0),VLOOKUP($AQ46,yield_refuse!$B:$K,7,0))</f>
        <v>Vegetables</v>
      </c>
      <c r="BS46" s="11" t="s">
        <v>361</v>
      </c>
      <c r="BT46" s="8">
        <f t="shared" ref="BT46:BW46" si="50">AR46*$BQ46</f>
        <v>0</v>
      </c>
      <c r="BU46" s="8">
        <f t="shared" si="50"/>
        <v>0</v>
      </c>
      <c r="BV46" s="8">
        <f t="shared" si="50"/>
        <v>0</v>
      </c>
      <c r="BW46" s="8">
        <f t="shared" si="50"/>
        <v>0.003965898133</v>
      </c>
      <c r="BX46" s="8">
        <f t="shared" si="5"/>
        <v>0</v>
      </c>
      <c r="BY46" s="8">
        <f t="shared" si="6"/>
        <v>0.001866555297</v>
      </c>
      <c r="BZ46" s="8">
        <f t="shared" si="7"/>
        <v>0.008015869659</v>
      </c>
      <c r="CA46" s="8">
        <f t="shared" si="8"/>
        <v>0.01384832309</v>
      </c>
      <c r="CB46" s="1">
        <f>VLOOKUP(Z46,uncertainty!$B$4:$C$17,2,0)</f>
        <v>1.15</v>
      </c>
      <c r="CC46" s="1">
        <f>VLOOKUP(AA46,uncertainty!$B$4:$C$17,2,0)</f>
        <v>1.25</v>
      </c>
      <c r="CD46" s="11">
        <f t="shared" si="9"/>
        <v>0.01107865847</v>
      </c>
      <c r="CE46" s="11">
        <f t="shared" si="10"/>
        <v>0.01731040386</v>
      </c>
      <c r="CF46" s="11">
        <f t="array" ref="CF46">INDEX(SP_results_all_proc!$E$52:$EH$71,MATCH(CF$3,SP_results_all_proc!$A$52:$A$68,0),MATCH($B46,SP_results_all_proc!$E$51:$EH$51,0))*$BQ46</f>
        <v>0.004279287088</v>
      </c>
      <c r="CG46" s="11">
        <f t="array" ref="CG46">INDEX(SP_results_all_proc!$E$52:$EH$71,MATCH(CG$3,SP_results_all_proc!$A$52:$A$68,0),MATCH($B46,SP_results_all_proc!$E$51:$EH$51,0))*$BQ46</f>
        <v>0.000610655511</v>
      </c>
      <c r="CH46" s="11">
        <f t="array" ref="CH46">INDEX(SP_results_all_proc!$E$52:$EH$71,MATCH(CH$3,SP_results_all_proc!$A$52:$A$68,0),MATCH($B46,SP_results_all_proc!$E$51:$EH$51,0))*$BQ46</f>
        <v>0.005931444478</v>
      </c>
      <c r="CI46" s="11">
        <f t="array" ref="CI46">(INDEX(SP_results_all_proc!$E$52:$EH$71,MATCH(CI$3,SP_results_all_proc!$A$52:$A$68,0),MATCH($B46,SP_results_all_proc!$E$51:$EH$51,0))+INDEX(SP_results_all_proc!$E$52:$EH$71,MATCH(CI$2,SP_results_all_proc!$A$52:$A$68,0),MATCH($B46,SP_results_all_proc!$E$51:$EH$51,0))+INDEX(SP_results_all_proc!$E$52:$EH$71,MATCH(CI$1,SP_results_all_proc!$A$52:$A$68,0),MATCH($B46,SP_results_all_proc!$E$51:$EH$51,0)))*$BQ46</f>
        <v>0.001052323326</v>
      </c>
      <c r="CJ46" s="11">
        <f t="array" ref="CJ46">INDEX(SP_results_all_proc!$E$52:$EH$71,MATCH(CJ$3,SP_results_all_proc!$A$52:$A$68,0),MATCH($B46,SP_results_all_proc!$E$51:$EH$51,0))*$BQ46</f>
        <v>0.000037508625</v>
      </c>
      <c r="CK46" s="11">
        <f t="array" ref="CK46">INDEX(SP_results_all_proc!$E$52:$EH$71,MATCH(CK$3,SP_results_all_proc!$A$52:$A$68,0),MATCH($B46,SP_results_all_proc!$E$51:$EH$51,0))*$BQ46</f>
        <v>0.000831526717</v>
      </c>
      <c r="CL46" s="11">
        <f t="array" ref="CL46">INDEX(SP_results_all_proc!$E$52:$EH$71,MATCH(CL$3,SP_results_all_proc!$A$52:$A$68,0),MATCH($B46,SP_results_all_proc!$E$51:$EH$51,0))*$BQ46</f>
        <v>0.00002869145442</v>
      </c>
      <c r="CM46" s="11">
        <f t="array" ref="CM46">(INDEX(SP_results_all_proc!$E$52:$EH$71,MATCH(CM$3,SP_results_all_proc!$A$52:$A$68,0),MATCH($B46,SP_results_all_proc!$E$51:$EH$51,0))+INDEX(SP_results_all_proc!$E$52:$EH$71,MATCH(CM$2,SP_results_all_proc!$A$52:$A$68,0),MATCH($B46,SP_results_all_proc!$E$51:$EH$51,0))+INDEX(SP_results_all_proc!$E$52:$EH$71,MATCH(CM$1,SP_results_all_proc!$A$52:$A$68,0),MATCH($B46,SP_results_all_proc!$E$51:$EH$51,0))+INDEX(SP_results_all_proc!$E$52:$EH$71,MATCH(CM$4,SP_results_all_proc!$A$52:$A$68,0),MATCH($B46,SP_results_all_proc!$E$51:$EH$51,0)))*$BQ46</f>
        <v>0.00107688586</v>
      </c>
      <c r="CN46" s="11">
        <f t="shared" si="11"/>
        <v>0.01384832306</v>
      </c>
      <c r="CO46" s="12" t="s">
        <v>335</v>
      </c>
      <c r="CP46" s="12"/>
      <c r="CQ46" s="8"/>
    </row>
    <row r="47" ht="15.75" customHeight="1">
      <c r="A47" s="1" t="s">
        <v>118</v>
      </c>
      <c r="B47" s="1" t="s">
        <v>363</v>
      </c>
      <c r="C47" s="1" t="s">
        <v>315</v>
      </c>
      <c r="D47" s="6" t="s">
        <v>353</v>
      </c>
      <c r="E47" s="1" t="s">
        <v>122</v>
      </c>
      <c r="F47" s="6" t="s">
        <v>317</v>
      </c>
      <c r="G47" s="1" t="s">
        <v>124</v>
      </c>
      <c r="H47" s="1" t="s">
        <v>125</v>
      </c>
      <c r="I47" s="1" t="s">
        <v>126</v>
      </c>
      <c r="J47" s="1" t="s">
        <v>127</v>
      </c>
      <c r="K47" s="1" t="s">
        <v>128</v>
      </c>
      <c r="L47" s="6" t="s">
        <v>129</v>
      </c>
      <c r="M47" s="6" t="s">
        <v>130</v>
      </c>
      <c r="N47" s="1">
        <v>0.0</v>
      </c>
      <c r="O47" s="1">
        <v>1.0</v>
      </c>
      <c r="P47" s="1">
        <v>1.0</v>
      </c>
      <c r="Q47" s="1">
        <v>1.0</v>
      </c>
      <c r="R47" s="1">
        <v>0.0</v>
      </c>
      <c r="S47" s="1">
        <v>0.0</v>
      </c>
      <c r="T47" s="1">
        <v>0.0</v>
      </c>
      <c r="U47" s="1">
        <v>0.0</v>
      </c>
      <c r="V47" s="1">
        <v>2.0</v>
      </c>
      <c r="W47" s="1">
        <v>0.0</v>
      </c>
      <c r="X47" s="1">
        <v>0.0</v>
      </c>
      <c r="Y47" s="1">
        <f>SUMIFS(yield_refuse!$F:$F,yield_refuse!$A:$A,table!$A47,yield_refuse!$B:$B,IF(ISERROR(AO47),AQ47,table!$AP47))/100</f>
        <v>0</v>
      </c>
      <c r="Z47" s="1" t="str">
        <f t="shared" si="2"/>
        <v>(2,3,3,2,2,na)_x007f_</v>
      </c>
      <c r="AA47" s="1" t="s">
        <v>131</v>
      </c>
      <c r="AB47" s="1" t="s">
        <v>132</v>
      </c>
      <c r="AC47" s="1" t="s">
        <v>133</v>
      </c>
      <c r="AD47" s="1" t="s">
        <v>133</v>
      </c>
      <c r="AE47" s="1" t="s">
        <v>133</v>
      </c>
      <c r="AF47" s="1" t="s">
        <v>133</v>
      </c>
      <c r="AG47" s="1" t="s">
        <v>134</v>
      </c>
      <c r="AH47" s="1" t="s">
        <v>134</v>
      </c>
      <c r="AI47" s="1" t="s">
        <v>134</v>
      </c>
      <c r="AJ47" s="7" t="s">
        <v>135</v>
      </c>
      <c r="AK47" s="7" t="s">
        <v>135</v>
      </c>
      <c r="AL47" s="1" t="s">
        <v>136</v>
      </c>
      <c r="AM47" s="1">
        <v>2.0</v>
      </c>
      <c r="AN47" s="1">
        <v>3.0</v>
      </c>
      <c r="AO47" s="1" t="s">
        <v>354</v>
      </c>
      <c r="AP47" s="1" t="s">
        <v>364</v>
      </c>
      <c r="AQ47" s="1" t="s">
        <v>365</v>
      </c>
      <c r="AR47" s="8">
        <f>HLOOKUP(D47,SP_results_all_proc!$E$15:$FZ$33,19,0)*N47*(1+SUM($BF47:$BI47))</f>
        <v>0</v>
      </c>
      <c r="AS47" s="8">
        <f>HLOOKUP(E47,SP_results_all_proc!$E$15:$FZ$33,19,0)*O47*(1+SUM($BG47:$BI47))</f>
        <v>0</v>
      </c>
      <c r="AT47" s="8">
        <f>HLOOKUP(F47,SP_results_all_proc!$E$15:$FZ$33,19,0)*P47*(1+SUM($BH47:$BI47))</f>
        <v>0</v>
      </c>
      <c r="AU47" s="8">
        <f>HLOOKUP(G47,SP_results_all_proc!$E$15:$FZ$33,19,0)*Q47*(1+SUM($BH47:$BI47))</f>
        <v>0.01312351746</v>
      </c>
      <c r="AV47" s="8">
        <f>HLOOKUP(H47,SP_results_all_proc!$E$15:$FZ$33,19,0)*R47*(1+SUM($BI47))</f>
        <v>0</v>
      </c>
      <c r="AW47" s="8">
        <f>HLOOKUP(I47,SP_results_all_proc!$E$15:$FZ$33,19,0)*S47*(1+SUM($BI47))</f>
        <v>0</v>
      </c>
      <c r="AX47" s="8">
        <f>HLOOKUP(J47,SP_results_all_proc!$E$15:$FZ$33,19,0)*T47</f>
        <v>0</v>
      </c>
      <c r="AY47" s="8">
        <f>HLOOKUP(K47,SP_results_all_proc!$E$15:$FZ$33,19,0)*U47</f>
        <v>0</v>
      </c>
      <c r="AZ47" s="8">
        <f>HLOOKUP(L47,SP_results_all_proc!$E$15:$FZ$33,19,0)*V47*(1-Y47)</f>
        <v>0.01235320233</v>
      </c>
      <c r="BA47" s="8">
        <f>HLOOKUP(M47,SP_results_all_proc!$E$15:$FZ$33,19,0)*W47*(1-Y47)</f>
        <v>0</v>
      </c>
      <c r="BB47" s="9">
        <f>HLOOKUP(BB$3,SP_results_all_proc!$E$15:$FZ$33,19,0)</f>
        <v>0</v>
      </c>
      <c r="BC47" s="9">
        <f>HLOOKUP(BC$3,SP_results_all_proc!$E$15:$FZ$33,19,0)*BJ47*(1-$BM47)*($X47*$P47*(1+SUM($BH47:$BI47))+SUM($BF47:$BI47)+Y47)</f>
        <v>0.001392321287</v>
      </c>
      <c r="BD47" s="9">
        <f>HLOOKUP(BD$3,SP_results_all_proc!$E$15:$FZ$33,19,0)*BK47*(1-$BM47)*($X47*$P47*(1+SUM($BH47:$BI47))+SUM($BF47:$BI47)+Y47)</f>
        <v>0.003212155843</v>
      </c>
      <c r="BE47" s="1">
        <f>HLOOKUP(BE$3,SP_results_all_proc!$E$15:$FZ$33,19,0)*BL47*(1-$BM47)*($X47*$P47*(1+SUM($BH47:$BI47))+SUM($BF47:$BI47)+Y47)</f>
        <v>0.02192076429</v>
      </c>
      <c r="BF47" s="1">
        <f>SUMIFS(template!$K$117:$K$180,template!$J$117:$J$180,table!$C47,template!$I$117:$I$180,table!BF$5)</f>
        <v>0.06</v>
      </c>
      <c r="BG47" s="1">
        <f>SUMIFS(template!$K$117:$K$180,template!$J$117:$J$180,table!$C47,template!$I$117:$I$180,table!BG$5)</f>
        <v>0.18</v>
      </c>
      <c r="BH47" s="1">
        <f>SUMIFS(template!$K$117:$K$180,template!$J$117:$J$180,table!$C47,template!$I$117:$I$180,table!BH$5)</f>
        <v>0.05</v>
      </c>
      <c r="BI47" s="1">
        <f>SUMIFS(template!$K$117:$K$180,template!$J$117:$J$180,table!$C47,template!$I$117:$I$180,table!BI$5)</f>
        <v>0.03</v>
      </c>
      <c r="BJ47" s="1">
        <f>SUMIFS(template!$K$117:$K$144,template!$J$117:$J$144,table!$A47,template!$I$117:$I$144,table!BJ$5)</f>
        <v>0.2</v>
      </c>
      <c r="BK47" s="1">
        <f>SUMIFS(template!$K$117:$K$144,template!$J$117:$J$144,table!$A47,template!$I$117:$I$144,table!BK$5)</f>
        <v>0.4</v>
      </c>
      <c r="BL47" s="1">
        <f>SUMIFS(template!$K$117:$K$144,template!$J$117:$J$144,table!$A47,template!$I$117:$I$144,table!BL$5)</f>
        <v>0.4</v>
      </c>
      <c r="BM47" s="1">
        <f>SUMIFS(template!$K$117:$K$144,template!$J$117:$J$144,table!$A47,template!$I$117:$I$144,table!BM$5)</f>
        <v>0</v>
      </c>
      <c r="BN47" s="1">
        <f>IFERROR(VLOOKUP($AP47,yield_refuse!$C:$K,3,0),VLOOKUP($AQ47,yield_refuse!$B:$K,4,0))</f>
        <v>99</v>
      </c>
      <c r="BO47" s="1">
        <f>IFERROR(VLOOKUP($AP47,yield_refuse!$C:$K,4,0),VLOOKUP($AQ47,yield_refuse!$B:$K,5,0))</f>
        <v>2</v>
      </c>
      <c r="BP47" s="10">
        <f>IFERROR(VLOOKUP($AP47,yield_refuse!$C:$Z,10,0),VLOOKUP($AQ47,yield_refuse!$B:$Z,11,0))</f>
        <v>378.6885246</v>
      </c>
      <c r="BQ47" s="11">
        <f t="shared" si="3"/>
        <v>0.3903200625</v>
      </c>
      <c r="BR47" s="1" t="str">
        <f>IFERROR(VLOOKUP($AP47,yield_refuse!$C:$K,6,0),VLOOKUP($AQ47,yield_refuse!$B:$K,7,0))</f>
        <v>Vegetables</v>
      </c>
      <c r="BS47" s="11" t="s">
        <v>364</v>
      </c>
      <c r="BT47" s="8">
        <f t="shared" ref="BT47:BW47" si="51">AR47*$BQ47</f>
        <v>0</v>
      </c>
      <c r="BU47" s="8">
        <f t="shared" si="51"/>
        <v>0</v>
      </c>
      <c r="BV47" s="8">
        <f t="shared" si="51"/>
        <v>0</v>
      </c>
      <c r="BW47" s="8">
        <f t="shared" si="51"/>
        <v>0.005122372154</v>
      </c>
      <c r="BX47" s="8">
        <f t="shared" si="5"/>
        <v>0</v>
      </c>
      <c r="BY47" s="8">
        <f t="shared" si="6"/>
        <v>0.004821702705</v>
      </c>
      <c r="BZ47" s="8">
        <f t="shared" si="7"/>
        <v>0.01035333389</v>
      </c>
      <c r="CA47" s="8">
        <f t="shared" si="8"/>
        <v>0.02029740875</v>
      </c>
      <c r="CB47" s="1">
        <f>VLOOKUP(Z47,uncertainty!$B$4:$C$17,2,0)</f>
        <v>1.15</v>
      </c>
      <c r="CC47" s="1">
        <f>VLOOKUP(AA47,uncertainty!$B$4:$C$17,2,0)</f>
        <v>1.25</v>
      </c>
      <c r="CD47" s="11">
        <f t="shared" si="9"/>
        <v>0.016237927</v>
      </c>
      <c r="CE47" s="11">
        <f t="shared" si="10"/>
        <v>0.02537176093</v>
      </c>
      <c r="CF47" s="11">
        <f t="array" ref="CF47">INDEX(SP_results_all_proc!$E$52:$EH$71,MATCH(CF$3,SP_results_all_proc!$A$52:$A$68,0),MATCH($B47,SP_results_all_proc!$E$51:$EH$51,0))*$BQ47</f>
        <v>0.007103251756</v>
      </c>
      <c r="CG47" s="11">
        <f t="array" ref="CG47">INDEX(SP_results_all_proc!$E$52:$EH$71,MATCH(CG$3,SP_results_all_proc!$A$52:$A$68,0),MATCH($B47,SP_results_all_proc!$E$51:$EH$51,0))*$BQ47</f>
        <v>0.0008974201015</v>
      </c>
      <c r="CH47" s="11">
        <f t="array" ref="CH47">INDEX(SP_results_all_proc!$E$52:$EH$71,MATCH(CH$3,SP_results_all_proc!$A$52:$A$68,0),MATCH($B47,SP_results_all_proc!$E$51:$EH$51,0))*$BQ47</f>
        <v>0.007950810695</v>
      </c>
      <c r="CI47" s="11">
        <f t="array" ref="CI47">(INDEX(SP_results_all_proc!$E$52:$EH$71,MATCH(CI$3,SP_results_all_proc!$A$52:$A$68,0),MATCH($B47,SP_results_all_proc!$E$51:$EH$51,0))+INDEX(SP_results_all_proc!$E$52:$EH$71,MATCH(CI$2,SP_results_all_proc!$A$52:$A$68,0),MATCH($B47,SP_results_all_proc!$E$51:$EH$51,0))+INDEX(SP_results_all_proc!$E$52:$EH$71,MATCH(CI$1,SP_results_all_proc!$A$52:$A$68,0),MATCH($B47,SP_results_all_proc!$E$51:$EH$51,0)))*$BQ47</f>
        <v>0.001510560168</v>
      </c>
      <c r="CJ47" s="11">
        <f t="array" ref="CJ47">INDEX(SP_results_all_proc!$E$52:$EH$71,MATCH(CJ$3,SP_results_all_proc!$A$52:$A$68,0),MATCH($B47,SP_results_all_proc!$E$51:$EH$51,0))*$BQ47</f>
        <v>0.00005196020297</v>
      </c>
      <c r="CK47" s="11">
        <f t="array" ref="CK47">INDEX(SP_results_all_proc!$E$52:$EH$71,MATCH(CK$3,SP_results_all_proc!$A$52:$A$68,0),MATCH($B47,SP_results_all_proc!$E$51:$EH$51,0))*$BQ47</f>
        <v>0.001164418267</v>
      </c>
      <c r="CL47" s="11">
        <f t="array" ref="CL47">INDEX(SP_results_all_proc!$E$52:$EH$71,MATCH(CL$3,SP_results_all_proc!$A$52:$A$68,0),MATCH($B47,SP_results_all_proc!$E$51:$EH$51,0))*$BQ47</f>
        <v>0.00004492139344</v>
      </c>
      <c r="CM47" s="11">
        <f t="array" ref="CM47">(INDEX(SP_results_all_proc!$E$52:$EH$71,MATCH(CM$3,SP_results_all_proc!$A$52:$A$68,0),MATCH($B47,SP_results_all_proc!$E$51:$EH$51,0))+INDEX(SP_results_all_proc!$E$52:$EH$71,MATCH(CM$2,SP_results_all_proc!$A$52:$A$68,0),MATCH($B47,SP_results_all_proc!$E$51:$EH$51,0))+INDEX(SP_results_all_proc!$E$52:$EH$71,MATCH(CM$1,SP_results_all_proc!$A$52:$A$68,0),MATCH($B47,SP_results_all_proc!$E$51:$EH$51,0))+INDEX(SP_results_all_proc!$E$52:$EH$71,MATCH(CM$4,SP_results_all_proc!$A$52:$A$68,0),MATCH($B47,SP_results_all_proc!$E$51:$EH$51,0)))*$BQ47</f>
        <v>0.001574065984</v>
      </c>
      <c r="CN47" s="11">
        <f t="shared" si="11"/>
        <v>0.02029740857</v>
      </c>
      <c r="CO47" s="12" t="s">
        <v>335</v>
      </c>
      <c r="CP47" s="12"/>
      <c r="CQ47" s="8"/>
    </row>
    <row r="48" ht="15.75" customHeight="1">
      <c r="A48" s="1" t="s">
        <v>118</v>
      </c>
      <c r="B48" s="1" t="s">
        <v>366</v>
      </c>
      <c r="C48" s="1" t="s">
        <v>315</v>
      </c>
      <c r="D48" s="1" t="s">
        <v>367</v>
      </c>
      <c r="E48" s="1" t="s">
        <v>122</v>
      </c>
      <c r="F48" s="6" t="s">
        <v>317</v>
      </c>
      <c r="G48" s="1" t="s">
        <v>124</v>
      </c>
      <c r="H48" s="1" t="s">
        <v>125</v>
      </c>
      <c r="I48" s="1" t="s">
        <v>126</v>
      </c>
      <c r="J48" s="1" t="s">
        <v>127</v>
      </c>
      <c r="K48" s="1" t="s">
        <v>128</v>
      </c>
      <c r="L48" s="6" t="s">
        <v>129</v>
      </c>
      <c r="M48" s="6" t="s">
        <v>130</v>
      </c>
      <c r="N48" s="1">
        <v>1.0</v>
      </c>
      <c r="O48" s="1">
        <v>1.0</v>
      </c>
      <c r="P48" s="1">
        <v>1.0</v>
      </c>
      <c r="Q48" s="1">
        <v>1.0</v>
      </c>
      <c r="R48" s="1">
        <v>0.0</v>
      </c>
      <c r="S48" s="1">
        <v>0.0</v>
      </c>
      <c r="T48" s="1">
        <v>0.0</v>
      </c>
      <c r="U48" s="1">
        <v>0.0</v>
      </c>
      <c r="V48" s="1">
        <v>2.0</v>
      </c>
      <c r="W48" s="1">
        <v>0.0</v>
      </c>
      <c r="X48" s="1">
        <v>0.0</v>
      </c>
      <c r="Y48" s="1">
        <f>SUMIFS(yield_refuse!$F:$F,yield_refuse!$A:$A,table!$A48,yield_refuse!$B:$B,IF(ISERROR(AO48),AQ48,table!$AP48))/100</f>
        <v>0</v>
      </c>
      <c r="Z48" s="1" t="str">
        <f t="shared" si="2"/>
        <v>(2,3,3,2,2,na)_x007f_</v>
      </c>
      <c r="AA48" s="1" t="s">
        <v>131</v>
      </c>
      <c r="AB48" s="1" t="s">
        <v>132</v>
      </c>
      <c r="AC48" s="1" t="s">
        <v>133</v>
      </c>
      <c r="AD48" s="1" t="s">
        <v>133</v>
      </c>
      <c r="AE48" s="1" t="s">
        <v>133</v>
      </c>
      <c r="AF48" s="1" t="s">
        <v>133</v>
      </c>
      <c r="AG48" s="1" t="s">
        <v>134</v>
      </c>
      <c r="AH48" s="1" t="s">
        <v>134</v>
      </c>
      <c r="AI48" s="1" t="s">
        <v>134</v>
      </c>
      <c r="AJ48" s="7" t="s">
        <v>135</v>
      </c>
      <c r="AK48" s="7" t="s">
        <v>135</v>
      </c>
      <c r="AL48" s="1" t="s">
        <v>136</v>
      </c>
      <c r="AM48" s="1">
        <v>2.0</v>
      </c>
      <c r="AN48" s="1">
        <v>3.0</v>
      </c>
      <c r="AO48" s="1" t="s">
        <v>368</v>
      </c>
      <c r="AP48" s="1" t="s">
        <v>369</v>
      </c>
      <c r="AQ48" s="1" t="s">
        <v>370</v>
      </c>
      <c r="AR48" s="8">
        <f>HLOOKUP(D48,SP_results_all_proc!$E$15:$FZ$33,19,0)*N48*(1+SUM($BF48:$BI48))</f>
        <v>0.3909959632</v>
      </c>
      <c r="AS48" s="8">
        <f>HLOOKUP(E48,SP_results_all_proc!$E$15:$FZ$33,19,0)*O48*(1+SUM($BG48:$BI48))</f>
        <v>0</v>
      </c>
      <c r="AT48" s="8">
        <f>HLOOKUP(F48,SP_results_all_proc!$E$15:$FZ$33,19,0)*P48*(1+SUM($BH48:$BI48))</f>
        <v>0</v>
      </c>
      <c r="AU48" s="8">
        <f>HLOOKUP(G48,SP_results_all_proc!$E$15:$FZ$33,19,0)*Q48*(1+SUM($BH48:$BI48))</f>
        <v>0.01312351746</v>
      </c>
      <c r="AV48" s="8">
        <f>HLOOKUP(H48,SP_results_all_proc!$E$15:$FZ$33,19,0)*R48*(1+SUM($BI48))</f>
        <v>0</v>
      </c>
      <c r="AW48" s="8">
        <f>HLOOKUP(I48,SP_results_all_proc!$E$15:$FZ$33,19,0)*S48*(1+SUM($BI48))</f>
        <v>0</v>
      </c>
      <c r="AX48" s="8">
        <f>HLOOKUP(J48,SP_results_all_proc!$E$15:$FZ$33,19,0)*T48</f>
        <v>0</v>
      </c>
      <c r="AY48" s="8">
        <f>HLOOKUP(K48,SP_results_all_proc!$E$15:$FZ$33,19,0)*U48</f>
        <v>0</v>
      </c>
      <c r="AZ48" s="8">
        <f>HLOOKUP(L48,SP_results_all_proc!$E$15:$FZ$33,19,0)*V48*(1-Y48)</f>
        <v>0.01235320233</v>
      </c>
      <c r="BA48" s="8">
        <f>HLOOKUP(M48,SP_results_all_proc!$E$15:$FZ$33,19,0)*W48*(1-Y48)</f>
        <v>0</v>
      </c>
      <c r="BB48" s="9">
        <f>HLOOKUP(BB$3,SP_results_all_proc!$E$15:$FZ$33,19,0)</f>
        <v>0</v>
      </c>
      <c r="BC48" s="9">
        <f>HLOOKUP(BC$3,SP_results_all_proc!$E$15:$FZ$33,19,0)*BJ48*(1-$BM48)*($X48*$P48*(1+SUM($BH48:$BI48))+SUM($BF48:$BI48)+Y48)</f>
        <v>0.001392321287</v>
      </c>
      <c r="BD48" s="9">
        <f>HLOOKUP(BD$3,SP_results_all_proc!$E$15:$FZ$33,19,0)*BK48*(1-$BM48)*($X48*$P48*(1+SUM($BH48:$BI48))+SUM($BF48:$BI48)+Y48)</f>
        <v>0.003212155843</v>
      </c>
      <c r="BE48" s="1">
        <f>HLOOKUP(BE$3,SP_results_all_proc!$E$15:$FZ$33,19,0)*BL48*(1-$BM48)*($X48*$P48*(1+SUM($BH48:$BI48))+SUM($BF48:$BI48)+Y48)</f>
        <v>0.02192076429</v>
      </c>
      <c r="BF48" s="1">
        <f>SUMIFS(template!$K$117:$K$180,template!$J$117:$J$180,table!$C48,template!$I$117:$I$180,table!BF$5)</f>
        <v>0.06</v>
      </c>
      <c r="BG48" s="1">
        <f>SUMIFS(template!$K$117:$K$180,template!$J$117:$J$180,table!$C48,template!$I$117:$I$180,table!BG$5)</f>
        <v>0.18</v>
      </c>
      <c r="BH48" s="1">
        <f>SUMIFS(template!$K$117:$K$180,template!$J$117:$J$180,table!$C48,template!$I$117:$I$180,table!BH$5)</f>
        <v>0.05</v>
      </c>
      <c r="BI48" s="1">
        <f>SUMIFS(template!$K$117:$K$180,template!$J$117:$J$180,table!$C48,template!$I$117:$I$180,table!BI$5)</f>
        <v>0.03</v>
      </c>
      <c r="BJ48" s="1">
        <f>SUMIFS(template!$K$117:$K$144,template!$J$117:$J$144,table!$A48,template!$I$117:$I$144,table!BJ$5)</f>
        <v>0.2</v>
      </c>
      <c r="BK48" s="1">
        <f>SUMIFS(template!$K$117:$K$144,template!$J$117:$J$144,table!$A48,template!$I$117:$I$144,table!BK$5)</f>
        <v>0.4</v>
      </c>
      <c r="BL48" s="1">
        <f>SUMIFS(template!$K$117:$K$144,template!$J$117:$J$144,table!$A48,template!$I$117:$I$144,table!BL$5)</f>
        <v>0.4</v>
      </c>
      <c r="BM48" s="1">
        <f>SUMIFS(template!$K$117:$K$144,template!$J$117:$J$144,table!$A48,template!$I$117:$I$144,table!BM$5)</f>
        <v>0</v>
      </c>
      <c r="BN48" s="1">
        <f>IFERROR(VLOOKUP($AP48,yield_refuse!$C:$K,3,0),VLOOKUP($AQ48,yield_refuse!$B:$K,4,0))</f>
        <v>91</v>
      </c>
      <c r="BO48" s="1">
        <f>IFERROR(VLOOKUP($AP48,yield_refuse!$C:$K,4,0),VLOOKUP($AQ48,yield_refuse!$B:$K,5,0))</f>
        <v>12</v>
      </c>
      <c r="BP48" s="10">
        <f>IFERROR(VLOOKUP($AP48,yield_refuse!$C:$Z,10,0),VLOOKUP($AQ48,yield_refuse!$B:$Z,11,0))</f>
        <v>378.6885246</v>
      </c>
      <c r="BQ48" s="11">
        <f t="shared" si="3"/>
        <v>0.472887768</v>
      </c>
      <c r="BR48" s="1" t="str">
        <f>IFERROR(VLOOKUP($AP48,yield_refuse!$C:$K,6,0),VLOOKUP($AQ48,yield_refuse!$B:$K,7,0))</f>
        <v>Vegetables</v>
      </c>
      <c r="BS48" s="11" t="s">
        <v>369</v>
      </c>
      <c r="BT48" s="8">
        <f t="shared" ref="BT48:BW48" si="52">AR48*$BQ48</f>
        <v>0.1848972083</v>
      </c>
      <c r="BU48" s="8">
        <f t="shared" si="52"/>
        <v>0</v>
      </c>
      <c r="BV48" s="8">
        <f t="shared" si="52"/>
        <v>0</v>
      </c>
      <c r="BW48" s="8">
        <f t="shared" si="52"/>
        <v>0.006205950879</v>
      </c>
      <c r="BX48" s="8">
        <f t="shared" si="5"/>
        <v>0</v>
      </c>
      <c r="BY48" s="8">
        <f t="shared" si="6"/>
        <v>0.005841678277</v>
      </c>
      <c r="BZ48" s="8">
        <f t="shared" si="7"/>
        <v>0.01254346221</v>
      </c>
      <c r="CA48" s="8">
        <f t="shared" si="8"/>
        <v>0.2094882997</v>
      </c>
      <c r="CB48" s="1">
        <f>VLOOKUP(Z48,uncertainty!$B$4:$C$17,2,0)</f>
        <v>1.15</v>
      </c>
      <c r="CC48" s="1">
        <f>VLOOKUP(AA48,uncertainty!$B$4:$C$17,2,0)</f>
        <v>1.25</v>
      </c>
      <c r="CD48" s="11">
        <f t="shared" si="9"/>
        <v>0.1804530543</v>
      </c>
      <c r="CE48" s="11">
        <f t="shared" si="10"/>
        <v>0.2433706538</v>
      </c>
      <c r="CF48" s="11">
        <f t="array" ref="CF48">INDEX(SP_results_all_proc!$E$52:$EH$71,MATCH(CF$3,SP_results_all_proc!$A$52:$A$68,0),MATCH($B48,SP_results_all_proc!$E$51:$EH$51,0))*$BQ48</f>
        <v>0.01913233165</v>
      </c>
      <c r="CG48" s="11">
        <f t="array" ref="CG48">INDEX(SP_results_all_proc!$E$52:$EH$71,MATCH(CG$3,SP_results_all_proc!$A$52:$A$68,0),MATCH($B48,SP_results_all_proc!$E$51:$EH$51,0))*$BQ48</f>
        <v>0.03442522793</v>
      </c>
      <c r="CH48" s="11">
        <f t="array" ref="CH48">INDEX(SP_results_all_proc!$E$52:$EH$71,MATCH(CH$3,SP_results_all_proc!$A$52:$A$68,0),MATCH($B48,SP_results_all_proc!$E$51:$EH$51,0))*$BQ48</f>
        <v>0.03991825772</v>
      </c>
      <c r="CI48" s="11">
        <f t="array" ref="CI48">(INDEX(SP_results_all_proc!$E$52:$EH$71,MATCH(CI$3,SP_results_all_proc!$A$52:$A$68,0),MATCH($B48,SP_results_all_proc!$E$51:$EH$51,0))+INDEX(SP_results_all_proc!$E$52:$EH$71,MATCH(CI$2,SP_results_all_proc!$A$52:$A$68,0),MATCH($B48,SP_results_all_proc!$E$51:$EH$51,0))+INDEX(SP_results_all_proc!$E$52:$EH$71,MATCH(CI$1,SP_results_all_proc!$A$52:$A$68,0),MATCH($B48,SP_results_all_proc!$E$51:$EH$51,0)))*$BQ48</f>
        <v>0.08622633102</v>
      </c>
      <c r="CJ48" s="11">
        <f t="array" ref="CJ48">INDEX(SP_results_all_proc!$E$52:$EH$71,MATCH(CJ$3,SP_results_all_proc!$A$52:$A$68,0),MATCH($B48,SP_results_all_proc!$E$51:$EH$51,0))*$BQ48</f>
        <v>0.001581493506</v>
      </c>
      <c r="CK48" s="11">
        <f t="array" ref="CK48">INDEX(SP_results_all_proc!$E$52:$EH$71,MATCH(CK$3,SP_results_all_proc!$A$52:$A$68,0),MATCH($B48,SP_results_all_proc!$E$51:$EH$51,0))*$BQ48</f>
        <v>0.00338396581</v>
      </c>
      <c r="CL48" s="11">
        <f t="array" ref="CL48">INDEX(SP_results_all_proc!$E$52:$EH$71,MATCH(CL$3,SP_results_all_proc!$A$52:$A$68,0),MATCH($B48,SP_results_all_proc!$E$51:$EH$51,0))*$BQ48</f>
        <v>0.01875440542</v>
      </c>
      <c r="CM48" s="11">
        <f t="array" ref="CM48">(INDEX(SP_results_all_proc!$E$52:$EH$71,MATCH(CM$3,SP_results_all_proc!$A$52:$A$68,0),MATCH($B48,SP_results_all_proc!$E$51:$EH$51,0))+INDEX(SP_results_all_proc!$E$52:$EH$71,MATCH(CM$2,SP_results_all_proc!$A$52:$A$68,0),MATCH($B48,SP_results_all_proc!$E$51:$EH$51,0))+INDEX(SP_results_all_proc!$E$52:$EH$71,MATCH(CM$1,SP_results_all_proc!$A$52:$A$68,0),MATCH($B48,SP_results_all_proc!$E$51:$EH$51,0))+INDEX(SP_results_all_proc!$E$52:$EH$71,MATCH(CM$4,SP_results_all_proc!$A$52:$A$68,0),MATCH($B48,SP_results_all_proc!$E$51:$EH$51,0)))*$BQ48</f>
        <v>0.006066289672</v>
      </c>
      <c r="CN48" s="11">
        <f t="shared" si="11"/>
        <v>0.2094883027</v>
      </c>
      <c r="CO48" s="12" t="s">
        <v>340</v>
      </c>
      <c r="CP48" s="12"/>
      <c r="CQ48" s="8"/>
    </row>
    <row r="49" ht="15.75" customHeight="1">
      <c r="A49" s="1" t="s">
        <v>118</v>
      </c>
      <c r="B49" s="1" t="s">
        <v>371</v>
      </c>
      <c r="C49" s="1" t="s">
        <v>315</v>
      </c>
      <c r="D49" s="1" t="s">
        <v>372</v>
      </c>
      <c r="E49" s="1" t="s">
        <v>122</v>
      </c>
      <c r="F49" s="6" t="s">
        <v>317</v>
      </c>
      <c r="G49" s="1" t="s">
        <v>124</v>
      </c>
      <c r="H49" s="1" t="s">
        <v>125</v>
      </c>
      <c r="I49" s="1" t="s">
        <v>126</v>
      </c>
      <c r="J49" s="1" t="s">
        <v>127</v>
      </c>
      <c r="K49" s="1" t="s">
        <v>128</v>
      </c>
      <c r="L49" s="6" t="s">
        <v>129</v>
      </c>
      <c r="M49" s="6" t="s">
        <v>130</v>
      </c>
      <c r="N49" s="1">
        <v>1.0</v>
      </c>
      <c r="O49" s="1">
        <v>1.0</v>
      </c>
      <c r="P49" s="1">
        <v>1.0</v>
      </c>
      <c r="Q49" s="1">
        <v>1.0</v>
      </c>
      <c r="R49" s="1">
        <v>0.0</v>
      </c>
      <c r="S49" s="1">
        <v>0.0</v>
      </c>
      <c r="T49" s="1">
        <v>0.0</v>
      </c>
      <c r="U49" s="1">
        <v>0.0</v>
      </c>
      <c r="V49" s="1">
        <v>1.0</v>
      </c>
      <c r="W49" s="1">
        <v>0.0</v>
      </c>
      <c r="X49" s="1">
        <v>0.0</v>
      </c>
      <c r="Y49" s="1">
        <f>SUMIFS(yield_refuse!$F:$F,yield_refuse!$A:$A,table!$A49,yield_refuse!$B:$B,IF(ISERROR(AO49),AQ49,table!$AP49))/100</f>
        <v>0</v>
      </c>
      <c r="Z49" s="1" t="str">
        <f t="shared" si="2"/>
        <v>(2,3,2,2,2,na)_x007f_</v>
      </c>
      <c r="AA49" s="1" t="s">
        <v>131</v>
      </c>
      <c r="AB49" s="1" t="s">
        <v>132</v>
      </c>
      <c r="AC49" s="1" t="s">
        <v>133</v>
      </c>
      <c r="AD49" s="1" t="s">
        <v>133</v>
      </c>
      <c r="AE49" s="1" t="s">
        <v>133</v>
      </c>
      <c r="AF49" s="1" t="s">
        <v>133</v>
      </c>
      <c r="AG49" s="1" t="s">
        <v>134</v>
      </c>
      <c r="AH49" s="1" t="s">
        <v>134</v>
      </c>
      <c r="AI49" s="1" t="s">
        <v>134</v>
      </c>
      <c r="AJ49" s="7" t="s">
        <v>135</v>
      </c>
      <c r="AK49" s="7" t="s">
        <v>135</v>
      </c>
      <c r="AL49" s="1" t="s">
        <v>136</v>
      </c>
      <c r="AM49" s="1">
        <v>2.0</v>
      </c>
      <c r="AN49" s="1">
        <v>2.0</v>
      </c>
      <c r="AO49" s="1" t="s">
        <v>368</v>
      </c>
      <c r="AP49" s="1" t="s">
        <v>373</v>
      </c>
      <c r="AQ49" s="1" t="s">
        <v>374</v>
      </c>
      <c r="AR49" s="8">
        <f>HLOOKUP(D49,SP_results_all_proc!$E$15:$FZ$33,19,0)*N49*(1+SUM($BF49:$BI49))</f>
        <v>0.170663879</v>
      </c>
      <c r="AS49" s="8">
        <f>HLOOKUP(E49,SP_results_all_proc!$E$15:$FZ$33,19,0)*O49*(1+SUM($BG49:$BI49))</f>
        <v>0</v>
      </c>
      <c r="AT49" s="8">
        <f>HLOOKUP(F49,SP_results_all_proc!$E$15:$FZ$33,19,0)*P49*(1+SUM($BH49:$BI49))</f>
        <v>0</v>
      </c>
      <c r="AU49" s="8">
        <f>HLOOKUP(G49,SP_results_all_proc!$E$15:$FZ$33,19,0)*Q49*(1+SUM($BH49:$BI49))</f>
        <v>0.01312351746</v>
      </c>
      <c r="AV49" s="8">
        <f>HLOOKUP(H49,SP_results_all_proc!$E$15:$FZ$33,19,0)*R49*(1+SUM($BI49))</f>
        <v>0</v>
      </c>
      <c r="AW49" s="8">
        <f>HLOOKUP(I49,SP_results_all_proc!$E$15:$FZ$33,19,0)*S49*(1+SUM($BI49))</f>
        <v>0</v>
      </c>
      <c r="AX49" s="8">
        <f>HLOOKUP(J49,SP_results_all_proc!$E$15:$FZ$33,19,0)*T49</f>
        <v>0</v>
      </c>
      <c r="AY49" s="8">
        <f>HLOOKUP(K49,SP_results_all_proc!$E$15:$FZ$33,19,0)*U49</f>
        <v>0</v>
      </c>
      <c r="AZ49" s="8">
        <f>HLOOKUP(L49,SP_results_all_proc!$E$15:$FZ$33,19,0)*V49*(1-Y49)</f>
        <v>0.006176601165</v>
      </c>
      <c r="BA49" s="8">
        <f>HLOOKUP(M49,SP_results_all_proc!$E$15:$FZ$33,19,0)*W49*(1-Y49)</f>
        <v>0</v>
      </c>
      <c r="BB49" s="9">
        <f>HLOOKUP(BB$3,SP_results_all_proc!$E$15:$FZ$33,19,0)</f>
        <v>0</v>
      </c>
      <c r="BC49" s="9">
        <f>HLOOKUP(BC$3,SP_results_all_proc!$E$15:$FZ$33,19,0)*BJ49*(1-$BM49)*($X49*$P49*(1+SUM($BH49:$BI49))+SUM($BF49:$BI49)+Y49)</f>
        <v>0.001392321287</v>
      </c>
      <c r="BD49" s="9">
        <f>HLOOKUP(BD$3,SP_results_all_proc!$E$15:$FZ$33,19,0)*BK49*(1-$BM49)*($X49*$P49*(1+SUM($BH49:$BI49))+SUM($BF49:$BI49)+Y49)</f>
        <v>0.003212155843</v>
      </c>
      <c r="BE49" s="1">
        <f>HLOOKUP(BE$3,SP_results_all_proc!$E$15:$FZ$33,19,0)*BL49*(1-$BM49)*($X49*$P49*(1+SUM($BH49:$BI49))+SUM($BF49:$BI49)+Y49)</f>
        <v>0.02192076429</v>
      </c>
      <c r="BF49" s="1">
        <f>SUMIFS(template!$K$117:$K$180,template!$J$117:$J$180,table!$C49,template!$I$117:$I$180,table!BF$5)</f>
        <v>0.06</v>
      </c>
      <c r="BG49" s="1">
        <f>SUMIFS(template!$K$117:$K$180,template!$J$117:$J$180,table!$C49,template!$I$117:$I$180,table!BG$5)</f>
        <v>0.18</v>
      </c>
      <c r="BH49" s="1">
        <f>SUMIFS(template!$K$117:$K$180,template!$J$117:$J$180,table!$C49,template!$I$117:$I$180,table!BH$5)</f>
        <v>0.05</v>
      </c>
      <c r="BI49" s="1">
        <f>SUMIFS(template!$K$117:$K$180,template!$J$117:$J$180,table!$C49,template!$I$117:$I$180,table!BI$5)</f>
        <v>0.03</v>
      </c>
      <c r="BJ49" s="1">
        <f>SUMIFS(template!$K$117:$K$144,template!$J$117:$J$144,table!$A49,template!$I$117:$I$144,table!BJ$5)</f>
        <v>0.2</v>
      </c>
      <c r="BK49" s="1">
        <f>SUMIFS(template!$K$117:$K$144,template!$J$117:$J$144,table!$A49,template!$I$117:$I$144,table!BK$5)</f>
        <v>0.4</v>
      </c>
      <c r="BL49" s="1">
        <f>SUMIFS(template!$K$117:$K$144,template!$J$117:$J$144,table!$A49,template!$I$117:$I$144,table!BL$5)</f>
        <v>0.4</v>
      </c>
      <c r="BM49" s="1">
        <f>SUMIFS(template!$K$117:$K$144,template!$J$117:$J$144,table!$A49,template!$I$117:$I$144,table!BM$5)</f>
        <v>0</v>
      </c>
      <c r="BN49" s="1">
        <f>IFERROR(VLOOKUP($AP49,yield_refuse!$C:$K,3,0),VLOOKUP($AQ49,yield_refuse!$B:$K,4,0))</f>
        <v>98</v>
      </c>
      <c r="BO49" s="1">
        <f>IFERROR(VLOOKUP($AP49,yield_refuse!$C:$K,4,0),VLOOKUP($AQ49,yield_refuse!$B:$K,5,0))</f>
        <v>41</v>
      </c>
      <c r="BP49" s="10">
        <f>IFERROR(VLOOKUP($AP49,yield_refuse!$C:$Z,10,0),VLOOKUP($AQ49,yield_refuse!$B:$Z,11,0))</f>
        <v>275</v>
      </c>
      <c r="BQ49" s="11">
        <f t="shared" si="3"/>
        <v>0.4756139744</v>
      </c>
      <c r="BR49" s="1" t="str">
        <f>IFERROR(VLOOKUP($AP49,yield_refuse!$C:$K,6,0),VLOOKUP($AQ49,yield_refuse!$B:$K,7,0))</f>
        <v>Vegetables</v>
      </c>
      <c r="BS49" s="11" t="s">
        <v>373</v>
      </c>
      <c r="BT49" s="8">
        <f t="shared" ref="BT49:BW49" si="53">AR49*$BQ49</f>
        <v>0.08117012578</v>
      </c>
      <c r="BU49" s="8">
        <f t="shared" si="53"/>
        <v>0</v>
      </c>
      <c r="BV49" s="8">
        <f t="shared" si="53"/>
        <v>0</v>
      </c>
      <c r="BW49" s="8">
        <f t="shared" si="53"/>
        <v>0.006241728297</v>
      </c>
      <c r="BX49" s="8">
        <f t="shared" si="5"/>
        <v>0</v>
      </c>
      <c r="BY49" s="8">
        <f t="shared" si="6"/>
        <v>0.002937677828</v>
      </c>
      <c r="BZ49" s="8">
        <f t="shared" si="7"/>
        <v>0.01261577549</v>
      </c>
      <c r="CA49" s="8">
        <f t="shared" si="8"/>
        <v>0.1029653074</v>
      </c>
      <c r="CB49" s="1">
        <f>VLOOKUP(Z49,uncertainty!$B$4:$C$17,2,0)</f>
        <v>1.11</v>
      </c>
      <c r="CC49" s="1">
        <f>VLOOKUP(AA49,uncertainty!$B$4:$C$17,2,0)</f>
        <v>1.25</v>
      </c>
      <c r="CD49" s="11">
        <f t="shared" si="9"/>
        <v>0.09056238473</v>
      </c>
      <c r="CE49" s="11">
        <f t="shared" si="10"/>
        <v>0.1173428166</v>
      </c>
      <c r="CF49" s="11">
        <f t="array" ref="CF49">INDEX(SP_results_all_proc!$E$52:$EH$71,MATCH(CF$3,SP_results_all_proc!$A$52:$A$68,0),MATCH($B49,SP_results_all_proc!$E$51:$EH$51,0))*$BQ49</f>
        <v>0.01323178671</v>
      </c>
      <c r="CG49" s="11">
        <f t="array" ref="CG49">INDEX(SP_results_all_proc!$E$52:$EH$71,MATCH(CG$3,SP_results_all_proc!$A$52:$A$68,0),MATCH($B49,SP_results_all_proc!$E$51:$EH$51,0))*$BQ49</f>
        <v>0.01330859551</v>
      </c>
      <c r="CH49" s="11">
        <f t="array" ref="CH49">INDEX(SP_results_all_proc!$E$52:$EH$71,MATCH(CH$3,SP_results_all_proc!$A$52:$A$68,0),MATCH($B49,SP_results_all_proc!$E$51:$EH$51,0))*$BQ49</f>
        <v>0.02047123448</v>
      </c>
      <c r="CI49" s="11">
        <f t="array" ref="CI49">(INDEX(SP_results_all_proc!$E$52:$EH$71,MATCH(CI$3,SP_results_all_proc!$A$52:$A$68,0),MATCH($B49,SP_results_all_proc!$E$51:$EH$51,0))+INDEX(SP_results_all_proc!$E$52:$EH$71,MATCH(CI$2,SP_results_all_proc!$A$52:$A$68,0),MATCH($B49,SP_results_all_proc!$E$51:$EH$51,0))+INDEX(SP_results_all_proc!$E$52:$EH$71,MATCH(CI$1,SP_results_all_proc!$A$52:$A$68,0),MATCH($B49,SP_results_all_proc!$E$51:$EH$51,0)))*$BQ49</f>
        <v>0.03675185363</v>
      </c>
      <c r="CJ49" s="11">
        <f t="array" ref="CJ49">INDEX(SP_results_all_proc!$E$52:$EH$71,MATCH(CJ$3,SP_results_all_proc!$A$52:$A$68,0),MATCH($B49,SP_results_all_proc!$E$51:$EH$51,0))*$BQ49</f>
        <v>0.0009412586994</v>
      </c>
      <c r="CK49" s="11">
        <f t="array" ref="CK49">INDEX(SP_results_all_proc!$E$52:$EH$71,MATCH(CK$3,SP_results_all_proc!$A$52:$A$68,0),MATCH($B49,SP_results_all_proc!$E$51:$EH$51,0))*$BQ49</f>
        <v>0.00298761151</v>
      </c>
      <c r="CL49" s="11">
        <f t="array" ref="CL49">INDEX(SP_results_all_proc!$E$52:$EH$71,MATCH(CL$3,SP_results_all_proc!$A$52:$A$68,0),MATCH($B49,SP_results_all_proc!$E$51:$EH$51,0))*$BQ49</f>
        <v>0.01088783072</v>
      </c>
      <c r="CM49" s="11">
        <f t="array" ref="CM49">(INDEX(SP_results_all_proc!$E$52:$EH$71,MATCH(CM$3,SP_results_all_proc!$A$52:$A$68,0),MATCH($B49,SP_results_all_proc!$E$51:$EH$51,0))+INDEX(SP_results_all_proc!$E$52:$EH$71,MATCH(CM$2,SP_results_all_proc!$A$52:$A$68,0),MATCH($B49,SP_results_all_proc!$E$51:$EH$51,0))+INDEX(SP_results_all_proc!$E$52:$EH$71,MATCH(CM$1,SP_results_all_proc!$A$52:$A$68,0),MATCH($B49,SP_results_all_proc!$E$51:$EH$51,0))+INDEX(SP_results_all_proc!$E$52:$EH$71,MATCH(CM$4,SP_results_all_proc!$A$52:$A$68,0),MATCH($B49,SP_results_all_proc!$E$51:$EH$51,0)))*$BQ49</f>
        <v>0.004385137927</v>
      </c>
      <c r="CN49" s="11">
        <f t="shared" si="11"/>
        <v>0.1029653092</v>
      </c>
      <c r="CO49" s="12" t="s">
        <v>335</v>
      </c>
      <c r="CP49" s="12"/>
      <c r="CQ49" s="8"/>
    </row>
    <row r="50" ht="15.75" customHeight="1">
      <c r="A50" s="1" t="s">
        <v>118</v>
      </c>
      <c r="B50" s="1" t="s">
        <v>375</v>
      </c>
      <c r="C50" s="1" t="s">
        <v>315</v>
      </c>
      <c r="D50" s="1" t="s">
        <v>323</v>
      </c>
      <c r="E50" s="1" t="s">
        <v>122</v>
      </c>
      <c r="F50" s="6" t="s">
        <v>317</v>
      </c>
      <c r="G50" s="1" t="s">
        <v>124</v>
      </c>
      <c r="H50" s="1" t="s">
        <v>125</v>
      </c>
      <c r="I50" s="1" t="s">
        <v>126</v>
      </c>
      <c r="J50" s="1" t="s">
        <v>127</v>
      </c>
      <c r="K50" s="1" t="s">
        <v>128</v>
      </c>
      <c r="L50" s="6" t="s">
        <v>129</v>
      </c>
      <c r="M50" s="6" t="s">
        <v>130</v>
      </c>
      <c r="N50" s="1">
        <v>1.0</v>
      </c>
      <c r="O50" s="1">
        <v>1.0</v>
      </c>
      <c r="P50" s="1">
        <v>1.0</v>
      </c>
      <c r="Q50" s="1">
        <v>1.0</v>
      </c>
      <c r="R50" s="1">
        <v>0.0</v>
      </c>
      <c r="S50" s="1">
        <v>0.0</v>
      </c>
      <c r="T50" s="1">
        <v>0.0</v>
      </c>
      <c r="U50" s="1">
        <v>0.0</v>
      </c>
      <c r="V50" s="1">
        <v>1.0</v>
      </c>
      <c r="W50" s="1">
        <v>0.0</v>
      </c>
      <c r="X50" s="1">
        <v>0.0</v>
      </c>
      <c r="Y50" s="1">
        <f>SUMIFS(yield_refuse!$F:$F,yield_refuse!$A:$A,table!$A50,yield_refuse!$B:$B,IF(ISERROR(AO50),AQ50,table!$AP50))/100</f>
        <v>0</v>
      </c>
      <c r="Z50" s="1" t="str">
        <f t="shared" si="2"/>
        <v>(2,3,2,4,2,na)_x007f_</v>
      </c>
      <c r="AA50" s="1" t="s">
        <v>131</v>
      </c>
      <c r="AB50" s="1" t="s">
        <v>132</v>
      </c>
      <c r="AC50" s="1" t="s">
        <v>133</v>
      </c>
      <c r="AD50" s="1" t="s">
        <v>133</v>
      </c>
      <c r="AE50" s="1" t="s">
        <v>133</v>
      </c>
      <c r="AF50" s="1" t="s">
        <v>133</v>
      </c>
      <c r="AG50" s="1" t="s">
        <v>134</v>
      </c>
      <c r="AH50" s="1" t="s">
        <v>134</v>
      </c>
      <c r="AI50" s="1" t="s">
        <v>134</v>
      </c>
      <c r="AJ50" s="7" t="s">
        <v>135</v>
      </c>
      <c r="AK50" s="7" t="s">
        <v>135</v>
      </c>
      <c r="AL50" s="1" t="s">
        <v>136</v>
      </c>
      <c r="AM50" s="1">
        <v>4.0</v>
      </c>
      <c r="AN50" s="1">
        <v>2.0</v>
      </c>
      <c r="AO50" s="1" t="s">
        <v>368</v>
      </c>
      <c r="AP50" s="1" t="s">
        <v>376</v>
      </c>
      <c r="AQ50" s="1" t="s">
        <v>377</v>
      </c>
      <c r="AR50" s="8">
        <f>HLOOKUP(D50,SP_results_all_proc!$E$15:$FZ$33,19,0)*N50*(1+SUM($BF50:$BI50))</f>
        <v>0.65089702</v>
      </c>
      <c r="AS50" s="8">
        <f>HLOOKUP(E50,SP_results_all_proc!$E$15:$FZ$33,19,0)*O50*(1+SUM($BG50:$BI50))</f>
        <v>0</v>
      </c>
      <c r="AT50" s="8">
        <f>HLOOKUP(F50,SP_results_all_proc!$E$15:$FZ$33,19,0)*P50*(1+SUM($BH50:$BI50))</f>
        <v>0</v>
      </c>
      <c r="AU50" s="8">
        <f>HLOOKUP(G50,SP_results_all_proc!$E$15:$FZ$33,19,0)*Q50*(1+SUM($BH50:$BI50))</f>
        <v>0.01312351746</v>
      </c>
      <c r="AV50" s="8">
        <f>HLOOKUP(H50,SP_results_all_proc!$E$15:$FZ$33,19,0)*R50*(1+SUM($BI50))</f>
        <v>0</v>
      </c>
      <c r="AW50" s="8">
        <f>HLOOKUP(I50,SP_results_all_proc!$E$15:$FZ$33,19,0)*S50*(1+SUM($BI50))</f>
        <v>0</v>
      </c>
      <c r="AX50" s="8">
        <f>HLOOKUP(J50,SP_results_all_proc!$E$15:$FZ$33,19,0)*T50</f>
        <v>0</v>
      </c>
      <c r="AY50" s="8">
        <f>HLOOKUP(K50,SP_results_all_proc!$E$15:$FZ$33,19,0)*U50</f>
        <v>0</v>
      </c>
      <c r="AZ50" s="8">
        <f>HLOOKUP(L50,SP_results_all_proc!$E$15:$FZ$33,19,0)*V50*(1-Y50)</f>
        <v>0.006176601165</v>
      </c>
      <c r="BA50" s="8">
        <f>HLOOKUP(M50,SP_results_all_proc!$E$15:$FZ$33,19,0)*W50*(1-Y50)</f>
        <v>0</v>
      </c>
      <c r="BB50" s="9">
        <f>HLOOKUP(BB$3,SP_results_all_proc!$E$15:$FZ$33,19,0)</f>
        <v>0</v>
      </c>
      <c r="BC50" s="9">
        <f>HLOOKUP(BC$3,SP_results_all_proc!$E$15:$FZ$33,19,0)*BJ50*(1-$BM50)*($X50*$P50*(1+SUM($BH50:$BI50))+SUM($BF50:$BI50)+Y50)</f>
        <v>0.001392321287</v>
      </c>
      <c r="BD50" s="9">
        <f>HLOOKUP(BD$3,SP_results_all_proc!$E$15:$FZ$33,19,0)*BK50*(1-$BM50)*($X50*$P50*(1+SUM($BH50:$BI50))+SUM($BF50:$BI50)+Y50)</f>
        <v>0.003212155843</v>
      </c>
      <c r="BE50" s="1">
        <f>HLOOKUP(BE$3,SP_results_all_proc!$E$15:$FZ$33,19,0)*BL50*(1-$BM50)*($X50*$P50*(1+SUM($BH50:$BI50))+SUM($BF50:$BI50)+Y50)</f>
        <v>0.02192076429</v>
      </c>
      <c r="BF50" s="1">
        <f>SUMIFS(template!$K$117:$K$180,template!$J$117:$J$180,table!$C50,template!$I$117:$I$180,table!BF$5)</f>
        <v>0.06</v>
      </c>
      <c r="BG50" s="1">
        <f>SUMIFS(template!$K$117:$K$180,template!$J$117:$J$180,table!$C50,template!$I$117:$I$180,table!BG$5)</f>
        <v>0.18</v>
      </c>
      <c r="BH50" s="1">
        <f>SUMIFS(template!$K$117:$K$180,template!$J$117:$J$180,table!$C50,template!$I$117:$I$180,table!BH$5)</f>
        <v>0.05</v>
      </c>
      <c r="BI50" s="1">
        <f>SUMIFS(template!$K$117:$K$180,template!$J$117:$J$180,table!$C50,template!$I$117:$I$180,table!BI$5)</f>
        <v>0.03</v>
      </c>
      <c r="BJ50" s="1">
        <f>SUMIFS(template!$K$117:$K$144,template!$J$117:$J$144,table!$A50,template!$I$117:$I$144,table!BJ$5)</f>
        <v>0.2</v>
      </c>
      <c r="BK50" s="1">
        <f>SUMIFS(template!$K$117:$K$144,template!$J$117:$J$144,table!$A50,template!$I$117:$I$144,table!BK$5)</f>
        <v>0.4</v>
      </c>
      <c r="BL50" s="1">
        <f>SUMIFS(template!$K$117:$K$144,template!$J$117:$J$144,table!$A50,template!$I$117:$I$144,table!BL$5)</f>
        <v>0.4</v>
      </c>
      <c r="BM50" s="1">
        <f>SUMIFS(template!$K$117:$K$144,template!$J$117:$J$144,table!$A50,template!$I$117:$I$144,table!BM$5)</f>
        <v>0</v>
      </c>
      <c r="BN50" s="1">
        <f>IFERROR(VLOOKUP($AP50,yield_refuse!$C:$K,3,0),VLOOKUP($AQ50,yield_refuse!$B:$K,4,0))</f>
        <v>98</v>
      </c>
      <c r="BO50" s="1">
        <f>IFERROR(VLOOKUP($AP50,yield_refuse!$C:$K,4,0),VLOOKUP($AQ50,yield_refuse!$B:$K,5,0))</f>
        <v>3</v>
      </c>
      <c r="BP50" s="10">
        <f>IFERROR(VLOOKUP($AP50,yield_refuse!$C:$Z,10,0),VLOOKUP($AQ50,yield_refuse!$B:$Z,11,0))</f>
        <v>481.25</v>
      </c>
      <c r="BQ50" s="11">
        <f t="shared" si="3"/>
        <v>0.5062592047</v>
      </c>
      <c r="BR50" s="1" t="str">
        <f>IFERROR(VLOOKUP($AP50,yield_refuse!$C:$K,6,0),VLOOKUP($AQ50,yield_refuse!$B:$K,7,0))</f>
        <v>Vegetables</v>
      </c>
      <c r="BS50" s="11" t="s">
        <v>376</v>
      </c>
      <c r="BT50" s="8">
        <f t="shared" ref="BT50:BW50" si="54">AR50*$BQ50</f>
        <v>0.3295226077</v>
      </c>
      <c r="BU50" s="8">
        <f t="shared" si="54"/>
        <v>0</v>
      </c>
      <c r="BV50" s="8">
        <f t="shared" si="54"/>
        <v>0</v>
      </c>
      <c r="BW50" s="8">
        <f t="shared" si="54"/>
        <v>0.006643901511</v>
      </c>
      <c r="BX50" s="8">
        <f t="shared" si="5"/>
        <v>0</v>
      </c>
      <c r="BY50" s="8">
        <f t="shared" si="6"/>
        <v>0.003126961194</v>
      </c>
      <c r="BZ50" s="8">
        <f t="shared" si="7"/>
        <v>0.01342864762</v>
      </c>
      <c r="CA50" s="8">
        <f t="shared" si="8"/>
        <v>0.352722118</v>
      </c>
      <c r="CB50" s="1">
        <f>VLOOKUP(Z50,uncertainty!$B$4:$C$17,2,0)</f>
        <v>1.12</v>
      </c>
      <c r="CC50" s="1">
        <f>VLOOKUP(AA50,uncertainty!$B$4:$C$17,2,0)</f>
        <v>1.25</v>
      </c>
      <c r="CD50" s="11">
        <f t="shared" si="9"/>
        <v>0.3127762223</v>
      </c>
      <c r="CE50" s="11">
        <f t="shared" si="10"/>
        <v>0.3980647085</v>
      </c>
      <c r="CF50" s="11">
        <f t="array" ref="CF50">INDEX(SP_results_all_proc!$E$52:$EH$71,MATCH(CF$3,SP_results_all_proc!$A$52:$A$68,0),MATCH($B50,SP_results_all_proc!$E$51:$EH$51,0))*$BQ50</f>
        <v>0.04238428894</v>
      </c>
      <c r="CG50" s="11">
        <f t="array" ref="CG50">INDEX(SP_results_all_proc!$E$52:$EH$71,MATCH(CG$3,SP_results_all_proc!$A$52:$A$68,0),MATCH($B50,SP_results_all_proc!$E$51:$EH$51,0))*$BQ50</f>
        <v>0.07056424061</v>
      </c>
      <c r="CH50" s="11">
        <f t="array" ref="CH50">INDEX(SP_results_all_proc!$E$52:$EH$71,MATCH(CH$3,SP_results_all_proc!$A$52:$A$68,0),MATCH($B50,SP_results_all_proc!$E$51:$EH$51,0))*$BQ50</f>
        <v>0.06987081232</v>
      </c>
      <c r="CI50" s="11">
        <f t="array" ref="CI50">(INDEX(SP_results_all_proc!$E$52:$EH$71,MATCH(CI$3,SP_results_all_proc!$A$52:$A$68,0),MATCH($B50,SP_results_all_proc!$E$51:$EH$51,0))+INDEX(SP_results_all_proc!$E$52:$EH$71,MATCH(CI$2,SP_results_all_proc!$A$52:$A$68,0),MATCH($B50,SP_results_all_proc!$E$51:$EH$51,0))+INDEX(SP_results_all_proc!$E$52:$EH$71,MATCH(CI$1,SP_results_all_proc!$A$52:$A$68,0),MATCH($B50,SP_results_all_proc!$E$51:$EH$51,0)))*$BQ50</f>
        <v>0.1125408643</v>
      </c>
      <c r="CJ50" s="11">
        <f t="array" ref="CJ50">INDEX(SP_results_all_proc!$E$52:$EH$71,MATCH(CJ$3,SP_results_all_proc!$A$52:$A$68,0),MATCH($B50,SP_results_all_proc!$E$51:$EH$51,0))*$BQ50</f>
        <v>0.007015143686</v>
      </c>
      <c r="CK50" s="11">
        <f t="array" ref="CK50">INDEX(SP_results_all_proc!$E$52:$EH$71,MATCH(CK$3,SP_results_all_proc!$A$52:$A$68,0),MATCH($B50,SP_results_all_proc!$E$51:$EH$51,0))*$BQ50</f>
        <v>0.00849214884</v>
      </c>
      <c r="CL50" s="11">
        <f t="array" ref="CL50">INDEX(SP_results_all_proc!$E$52:$EH$71,MATCH(CL$3,SP_results_all_proc!$A$52:$A$68,0),MATCH($B50,SP_results_all_proc!$E$51:$EH$51,0))*$BQ50</f>
        <v>0.02349236101</v>
      </c>
      <c r="CM50" s="11">
        <f t="array" ref="CM50">(INDEX(SP_results_all_proc!$E$52:$EH$71,MATCH(CM$3,SP_results_all_proc!$A$52:$A$68,0),MATCH($B50,SP_results_all_proc!$E$51:$EH$51,0))+INDEX(SP_results_all_proc!$E$52:$EH$71,MATCH(CM$2,SP_results_all_proc!$A$52:$A$68,0),MATCH($B50,SP_results_all_proc!$E$51:$EH$51,0))+INDEX(SP_results_all_proc!$E$52:$EH$71,MATCH(CM$1,SP_results_all_proc!$A$52:$A$68,0),MATCH($B50,SP_results_all_proc!$E$51:$EH$51,0))+INDEX(SP_results_all_proc!$E$52:$EH$71,MATCH(CM$4,SP_results_all_proc!$A$52:$A$68,0),MATCH($B50,SP_results_all_proc!$E$51:$EH$51,0)))*$BQ50</f>
        <v>0.01836226554</v>
      </c>
      <c r="CN50" s="11">
        <f t="shared" si="11"/>
        <v>0.3527221253</v>
      </c>
      <c r="CO50" s="12" t="s">
        <v>340</v>
      </c>
      <c r="CP50" s="12"/>
      <c r="CQ50" s="8"/>
    </row>
    <row r="51" ht="15.75" customHeight="1">
      <c r="A51" s="1" t="s">
        <v>118</v>
      </c>
      <c r="B51" s="1" t="s">
        <v>378</v>
      </c>
      <c r="C51" s="1" t="s">
        <v>315</v>
      </c>
      <c r="D51" s="1" t="s">
        <v>379</v>
      </c>
      <c r="E51" s="1" t="s">
        <v>122</v>
      </c>
      <c r="F51" s="6" t="s">
        <v>317</v>
      </c>
      <c r="G51" s="1" t="s">
        <v>124</v>
      </c>
      <c r="H51" s="1" t="s">
        <v>125</v>
      </c>
      <c r="I51" s="1" t="s">
        <v>126</v>
      </c>
      <c r="J51" s="1" t="s">
        <v>127</v>
      </c>
      <c r="K51" s="1" t="s">
        <v>128</v>
      </c>
      <c r="L51" s="6" t="s">
        <v>129</v>
      </c>
      <c r="M51" s="6" t="s">
        <v>130</v>
      </c>
      <c r="N51" s="1">
        <v>1.0</v>
      </c>
      <c r="O51" s="1">
        <v>1.0</v>
      </c>
      <c r="P51" s="1">
        <v>1.0</v>
      </c>
      <c r="Q51" s="1">
        <v>1.0</v>
      </c>
      <c r="R51" s="1">
        <v>0.0</v>
      </c>
      <c r="S51" s="1">
        <v>0.0</v>
      </c>
      <c r="T51" s="1">
        <v>0.0</v>
      </c>
      <c r="U51" s="1">
        <v>0.0</v>
      </c>
      <c r="V51" s="1">
        <v>1.0</v>
      </c>
      <c r="W51" s="1">
        <v>0.0</v>
      </c>
      <c r="X51" s="1">
        <v>0.0</v>
      </c>
      <c r="Y51" s="1">
        <f>SUMIFS(yield_refuse!$F:$F,yield_refuse!$A:$A,table!$A51,yield_refuse!$B:$B,IF(ISERROR(AO51),AQ51,table!$AP51))/100</f>
        <v>0</v>
      </c>
      <c r="Z51" s="1" t="str">
        <f t="shared" si="2"/>
        <v>(2,3,2,2,2,na)_x007f_</v>
      </c>
      <c r="AA51" s="1" t="s">
        <v>131</v>
      </c>
      <c r="AB51" s="1" t="s">
        <v>132</v>
      </c>
      <c r="AC51" s="1" t="s">
        <v>133</v>
      </c>
      <c r="AD51" s="1" t="s">
        <v>133</v>
      </c>
      <c r="AE51" s="1" t="s">
        <v>133</v>
      </c>
      <c r="AF51" s="1" t="s">
        <v>133</v>
      </c>
      <c r="AG51" s="1" t="s">
        <v>134</v>
      </c>
      <c r="AH51" s="1" t="s">
        <v>134</v>
      </c>
      <c r="AI51" s="1" t="s">
        <v>134</v>
      </c>
      <c r="AJ51" s="7" t="s">
        <v>135</v>
      </c>
      <c r="AK51" s="7" t="s">
        <v>135</v>
      </c>
      <c r="AL51" s="1" t="s">
        <v>136</v>
      </c>
      <c r="AM51" s="1">
        <v>2.0</v>
      </c>
      <c r="AN51" s="1">
        <v>2.0</v>
      </c>
      <c r="AO51" s="1" t="s">
        <v>368</v>
      </c>
      <c r="AP51" s="1" t="s">
        <v>380</v>
      </c>
      <c r="AQ51" s="1" t="s">
        <v>381</v>
      </c>
      <c r="AR51" s="8">
        <f>HLOOKUP(D51,SP_results_all_proc!$E$15:$FZ$33,19,0)*N51*(1+SUM($BF51:$BI51))</f>
        <v>0.1224811775</v>
      </c>
      <c r="AS51" s="8">
        <f>HLOOKUP(E51,SP_results_all_proc!$E$15:$FZ$33,19,0)*O51*(1+SUM($BG51:$BI51))</f>
        <v>0</v>
      </c>
      <c r="AT51" s="8">
        <f>HLOOKUP(F51,SP_results_all_proc!$E$15:$FZ$33,19,0)*P51*(1+SUM($BH51:$BI51))</f>
        <v>0</v>
      </c>
      <c r="AU51" s="8">
        <f>HLOOKUP(G51,SP_results_all_proc!$E$15:$FZ$33,19,0)*Q51*(1+SUM($BH51:$BI51))</f>
        <v>0.01312351746</v>
      </c>
      <c r="AV51" s="8">
        <f>HLOOKUP(H51,SP_results_all_proc!$E$15:$FZ$33,19,0)*R51*(1+SUM($BI51))</f>
        <v>0</v>
      </c>
      <c r="AW51" s="8">
        <f>HLOOKUP(I51,SP_results_all_proc!$E$15:$FZ$33,19,0)*S51*(1+SUM($BI51))</f>
        <v>0</v>
      </c>
      <c r="AX51" s="8">
        <f>HLOOKUP(J51,SP_results_all_proc!$E$15:$FZ$33,19,0)*T51</f>
        <v>0</v>
      </c>
      <c r="AY51" s="8">
        <f>HLOOKUP(K51,SP_results_all_proc!$E$15:$FZ$33,19,0)*U51</f>
        <v>0</v>
      </c>
      <c r="AZ51" s="8">
        <f>HLOOKUP(L51,SP_results_all_proc!$E$15:$FZ$33,19,0)*V51*(1-Y51)</f>
        <v>0.006176601165</v>
      </c>
      <c r="BA51" s="8">
        <f>HLOOKUP(M51,SP_results_all_proc!$E$15:$FZ$33,19,0)*W51*(1-Y51)</f>
        <v>0</v>
      </c>
      <c r="BB51" s="9">
        <f>HLOOKUP(BB$3,SP_results_all_proc!$E$15:$FZ$33,19,0)</f>
        <v>0</v>
      </c>
      <c r="BC51" s="9">
        <f>HLOOKUP(BC$3,SP_results_all_proc!$E$15:$FZ$33,19,0)*BJ51*(1-$BM51)*($X51*$P51*(1+SUM($BH51:$BI51))+SUM($BF51:$BI51)+Y51)</f>
        <v>0.001392321287</v>
      </c>
      <c r="BD51" s="9">
        <f>HLOOKUP(BD$3,SP_results_all_proc!$E$15:$FZ$33,19,0)*BK51*(1-$BM51)*($X51*$P51*(1+SUM($BH51:$BI51))+SUM($BF51:$BI51)+Y51)</f>
        <v>0.003212155843</v>
      </c>
      <c r="BE51" s="1">
        <f>HLOOKUP(BE$3,SP_results_all_proc!$E$15:$FZ$33,19,0)*BL51*(1-$BM51)*($X51*$P51*(1+SUM($BH51:$BI51))+SUM($BF51:$BI51)+Y51)</f>
        <v>0.02192076429</v>
      </c>
      <c r="BF51" s="1">
        <f>SUMIFS(template!$K$117:$K$180,template!$J$117:$J$180,table!$C51,template!$I$117:$I$180,table!BF$5)</f>
        <v>0.06</v>
      </c>
      <c r="BG51" s="1">
        <f>SUMIFS(template!$K$117:$K$180,template!$J$117:$J$180,table!$C51,template!$I$117:$I$180,table!BG$5)</f>
        <v>0.18</v>
      </c>
      <c r="BH51" s="1">
        <f>SUMIFS(template!$K$117:$K$180,template!$J$117:$J$180,table!$C51,template!$I$117:$I$180,table!BH$5)</f>
        <v>0.05</v>
      </c>
      <c r="BI51" s="1">
        <f>SUMIFS(template!$K$117:$K$180,template!$J$117:$J$180,table!$C51,template!$I$117:$I$180,table!BI$5)</f>
        <v>0.03</v>
      </c>
      <c r="BJ51" s="1">
        <f>SUMIFS(template!$K$117:$K$144,template!$J$117:$J$144,table!$A51,template!$I$117:$I$144,table!BJ$5)</f>
        <v>0.2</v>
      </c>
      <c r="BK51" s="1">
        <f>SUMIFS(template!$K$117:$K$144,template!$J$117:$J$144,table!$A51,template!$I$117:$I$144,table!BK$5)</f>
        <v>0.4</v>
      </c>
      <c r="BL51" s="1">
        <f>SUMIFS(template!$K$117:$K$144,template!$J$117:$J$144,table!$A51,template!$I$117:$I$144,table!BL$5)</f>
        <v>0.4</v>
      </c>
      <c r="BM51" s="1">
        <f>SUMIFS(template!$K$117:$K$144,template!$J$117:$J$144,table!$A51,template!$I$117:$I$144,table!BM$5)</f>
        <v>0</v>
      </c>
      <c r="BN51" s="1">
        <f>IFERROR(VLOOKUP($AP51,yield_refuse!$C:$K,3,0),VLOOKUP($AQ51,yield_refuse!$B:$K,4,0))</f>
        <v>83</v>
      </c>
      <c r="BO51" s="1">
        <f>IFERROR(VLOOKUP($AP51,yield_refuse!$C:$K,4,0),VLOOKUP($AQ51,yield_refuse!$B:$K,5,0))</f>
        <v>2</v>
      </c>
      <c r="BP51" s="10">
        <f>IFERROR(VLOOKUP($AP51,yield_refuse!$C:$Z,10,0),VLOOKUP($AQ51,yield_refuse!$B:$Z,11,0))</f>
        <v>378.6885246</v>
      </c>
      <c r="BQ51" s="11">
        <f t="shared" si="3"/>
        <v>0.4655624841</v>
      </c>
      <c r="BR51" s="1" t="str">
        <f>IFERROR(VLOOKUP($AP51,yield_refuse!$C:$K,6,0),VLOOKUP($AQ51,yield_refuse!$B:$K,7,0))</f>
        <v>Vegetables</v>
      </c>
      <c r="BS51" s="11" t="s">
        <v>380</v>
      </c>
      <c r="BT51" s="8">
        <f t="shared" ref="BT51:BW51" si="55">AR51*$BQ51</f>
        <v>0.05702264128</v>
      </c>
      <c r="BU51" s="8">
        <f t="shared" si="55"/>
        <v>0</v>
      </c>
      <c r="BV51" s="8">
        <f t="shared" si="55"/>
        <v>0</v>
      </c>
      <c r="BW51" s="8">
        <f t="shared" si="55"/>
        <v>0.006109817388</v>
      </c>
      <c r="BX51" s="8">
        <f t="shared" si="5"/>
        <v>0</v>
      </c>
      <c r="BY51" s="8">
        <f t="shared" si="6"/>
        <v>0.002875593782</v>
      </c>
      <c r="BZ51" s="8">
        <f t="shared" si="7"/>
        <v>0.01234915729</v>
      </c>
      <c r="CA51" s="8">
        <f t="shared" si="8"/>
        <v>0.07835720974</v>
      </c>
      <c r="CB51" s="1">
        <f>VLOOKUP(Z51,uncertainty!$B$4:$C$17,2,0)</f>
        <v>1.11</v>
      </c>
      <c r="CC51" s="1">
        <f>VLOOKUP(AA51,uncertainty!$B$4:$C$17,2,0)</f>
        <v>1.25</v>
      </c>
      <c r="CD51" s="11">
        <f t="shared" si="9"/>
        <v>0.06843940367</v>
      </c>
      <c r="CE51" s="11">
        <f t="shared" si="10"/>
        <v>0.08996334239</v>
      </c>
      <c r="CF51" s="11">
        <f t="array" ref="CF51">INDEX(SP_results_all_proc!$E$52:$EH$71,MATCH(CF$3,SP_results_all_proc!$A$52:$A$68,0),MATCH($B51,SP_results_all_proc!$E$51:$EH$51,0))*$BQ51</f>
        <v>0.01005777633</v>
      </c>
      <c r="CG51" s="11">
        <f t="array" ref="CG51">INDEX(SP_results_all_proc!$E$52:$EH$71,MATCH(CG$3,SP_results_all_proc!$A$52:$A$68,0),MATCH($B51,SP_results_all_proc!$E$51:$EH$51,0))*$BQ51</f>
        <v>0.01118729005</v>
      </c>
      <c r="CH51" s="11">
        <f t="array" ref="CH51">INDEX(SP_results_all_proc!$E$52:$EH$71,MATCH(CH$3,SP_results_all_proc!$A$52:$A$68,0),MATCH($B51,SP_results_all_proc!$E$51:$EH$51,0))*$BQ51</f>
        <v>0.01844290026</v>
      </c>
      <c r="CI51" s="11">
        <f t="array" ref="CI51">(INDEX(SP_results_all_proc!$E$52:$EH$71,MATCH(CI$3,SP_results_all_proc!$A$52:$A$68,0),MATCH($B51,SP_results_all_proc!$E$51:$EH$51,0))+INDEX(SP_results_all_proc!$E$52:$EH$71,MATCH(CI$2,SP_results_all_proc!$A$52:$A$68,0),MATCH($B51,SP_results_all_proc!$E$51:$EH$51,0))+INDEX(SP_results_all_proc!$E$52:$EH$71,MATCH(CI$1,SP_results_all_proc!$A$52:$A$68,0),MATCH($B51,SP_results_all_proc!$E$51:$EH$51,0)))*$BQ51</f>
        <v>0.02866048031</v>
      </c>
      <c r="CJ51" s="11">
        <f t="array" ref="CJ51">INDEX(SP_results_all_proc!$E$52:$EH$71,MATCH(CJ$3,SP_results_all_proc!$A$52:$A$68,0),MATCH($B51,SP_results_all_proc!$E$51:$EH$51,0))*$BQ51</f>
        <v>0.0004184391015</v>
      </c>
      <c r="CK51" s="11">
        <f t="array" ref="CK51">INDEX(SP_results_all_proc!$E$52:$EH$71,MATCH(CK$3,SP_results_all_proc!$A$52:$A$68,0),MATCH($B51,SP_results_all_proc!$E$51:$EH$51,0))*$BQ51</f>
        <v>0.001914029424</v>
      </c>
      <c r="CL51" s="11">
        <f t="array" ref="CL51">INDEX(SP_results_all_proc!$E$52:$EH$71,MATCH(CL$3,SP_results_all_proc!$A$52:$A$68,0),MATCH($B51,SP_results_all_proc!$E$51:$EH$51,0))*$BQ51</f>
        <v>0.004480124871</v>
      </c>
      <c r="CM51" s="11">
        <f t="array" ref="CM51">(INDEX(SP_results_all_proc!$E$52:$EH$71,MATCH(CM$3,SP_results_all_proc!$A$52:$A$68,0),MATCH($B51,SP_results_all_proc!$E$51:$EH$51,0))+INDEX(SP_results_all_proc!$E$52:$EH$71,MATCH(CM$2,SP_results_all_proc!$A$52:$A$68,0),MATCH($B51,SP_results_all_proc!$E$51:$EH$51,0))+INDEX(SP_results_all_proc!$E$52:$EH$71,MATCH(CM$1,SP_results_all_proc!$A$52:$A$68,0),MATCH($B51,SP_results_all_proc!$E$51:$EH$51,0))+INDEX(SP_results_all_proc!$E$52:$EH$71,MATCH(CM$4,SP_results_all_proc!$A$52:$A$68,0),MATCH($B51,SP_results_all_proc!$E$51:$EH$51,0)))*$BQ51</f>
        <v>0.003196169053</v>
      </c>
      <c r="CN51" s="11">
        <f t="shared" si="11"/>
        <v>0.07835720939</v>
      </c>
      <c r="CO51" s="12" t="s">
        <v>340</v>
      </c>
      <c r="CP51" s="12"/>
      <c r="CQ51" s="8"/>
    </row>
    <row r="52" ht="15.75" customHeight="1">
      <c r="A52" s="1" t="s">
        <v>118</v>
      </c>
      <c r="B52" s="16" t="s">
        <v>382</v>
      </c>
      <c r="C52" s="1" t="s">
        <v>315</v>
      </c>
      <c r="D52" s="6" t="s">
        <v>367</v>
      </c>
      <c r="E52" s="1" t="s">
        <v>122</v>
      </c>
      <c r="F52" s="6" t="s">
        <v>317</v>
      </c>
      <c r="G52" s="1" t="s">
        <v>124</v>
      </c>
      <c r="H52" s="1" t="s">
        <v>125</v>
      </c>
      <c r="I52" s="1" t="s">
        <v>126</v>
      </c>
      <c r="J52" s="1" t="s">
        <v>127</v>
      </c>
      <c r="K52" s="1" t="s">
        <v>128</v>
      </c>
      <c r="L52" s="6" t="s">
        <v>129</v>
      </c>
      <c r="M52" s="6" t="s">
        <v>130</v>
      </c>
      <c r="N52" s="1">
        <v>1.0</v>
      </c>
      <c r="O52" s="1">
        <v>1.0</v>
      </c>
      <c r="P52" s="1">
        <v>1.0</v>
      </c>
      <c r="Q52" s="1">
        <v>1.0</v>
      </c>
      <c r="R52" s="1">
        <v>0.0</v>
      </c>
      <c r="S52" s="1">
        <v>0.0</v>
      </c>
      <c r="T52" s="1">
        <v>0.0</v>
      </c>
      <c r="U52" s="1">
        <v>0.0</v>
      </c>
      <c r="V52" s="1">
        <v>2.0</v>
      </c>
      <c r="W52" s="1">
        <v>0.0</v>
      </c>
      <c r="X52" s="1">
        <v>0.0</v>
      </c>
      <c r="Y52" s="1">
        <f>SUMIFS(yield_refuse!$F:$F,yield_refuse!$A:$A,table!$A52,yield_refuse!$B:$B,IF(ISERROR(AO52),AQ52,table!$AP52))/100</f>
        <v>0</v>
      </c>
      <c r="Z52" s="1" t="str">
        <f t="shared" si="2"/>
        <v>(2,3,3,2,2,na)_x007f_</v>
      </c>
      <c r="AA52" s="1" t="s">
        <v>131</v>
      </c>
      <c r="AB52" s="1" t="s">
        <v>132</v>
      </c>
      <c r="AC52" s="1" t="s">
        <v>133</v>
      </c>
      <c r="AD52" s="1" t="s">
        <v>133</v>
      </c>
      <c r="AE52" s="1" t="s">
        <v>133</v>
      </c>
      <c r="AF52" s="1" t="s">
        <v>133</v>
      </c>
      <c r="AG52" s="1" t="s">
        <v>134</v>
      </c>
      <c r="AH52" s="1" t="s">
        <v>134</v>
      </c>
      <c r="AI52" s="1" t="s">
        <v>134</v>
      </c>
      <c r="AJ52" s="7" t="s">
        <v>135</v>
      </c>
      <c r="AK52" s="7" t="s">
        <v>135</v>
      </c>
      <c r="AL52" s="1" t="s">
        <v>136</v>
      </c>
      <c r="AM52" s="1">
        <v>2.0</v>
      </c>
      <c r="AN52" s="1">
        <v>3.0</v>
      </c>
      <c r="AO52" s="1" t="s">
        <v>368</v>
      </c>
      <c r="AP52" s="1" t="s">
        <v>383</v>
      </c>
      <c r="AQ52" s="1" t="s">
        <v>384</v>
      </c>
      <c r="AR52" s="8">
        <f>HLOOKUP(D52,SP_results_all_proc!$E$15:$FZ$33,19,0)*N52*(1+SUM($BF52:$BI52))</f>
        <v>0.3909959632</v>
      </c>
      <c r="AS52" s="8">
        <f>HLOOKUP(E52,SP_results_all_proc!$E$15:$FZ$33,19,0)*O52*(1+SUM($BG52:$BI52))</f>
        <v>0</v>
      </c>
      <c r="AT52" s="8">
        <f>HLOOKUP(F52,SP_results_all_proc!$E$15:$FZ$33,19,0)*P52*(1+SUM($BH52:$BI52))</f>
        <v>0</v>
      </c>
      <c r="AU52" s="8">
        <f>HLOOKUP(G52,SP_results_all_proc!$E$15:$FZ$33,19,0)*Q52*(1+SUM($BH52:$BI52))</f>
        <v>0.01312351746</v>
      </c>
      <c r="AV52" s="8">
        <f>HLOOKUP(H52,SP_results_all_proc!$E$15:$FZ$33,19,0)*R52*(1+SUM($BI52))</f>
        <v>0</v>
      </c>
      <c r="AW52" s="8">
        <f>HLOOKUP(I52,SP_results_all_proc!$E$15:$FZ$33,19,0)*S52*(1+SUM($BI52))</f>
        <v>0</v>
      </c>
      <c r="AX52" s="8">
        <f>HLOOKUP(J52,SP_results_all_proc!$E$15:$FZ$33,19,0)*T52</f>
        <v>0</v>
      </c>
      <c r="AY52" s="8">
        <f>HLOOKUP(K52,SP_results_all_proc!$E$15:$FZ$33,19,0)*U52</f>
        <v>0</v>
      </c>
      <c r="AZ52" s="8">
        <f>HLOOKUP(L52,SP_results_all_proc!$E$15:$FZ$33,19,0)*V52*(1-Y52)</f>
        <v>0.01235320233</v>
      </c>
      <c r="BA52" s="8">
        <f>HLOOKUP(M52,SP_results_all_proc!$E$15:$FZ$33,19,0)*W52*(1-Y52)</f>
        <v>0</v>
      </c>
      <c r="BB52" s="9">
        <f>HLOOKUP(BB$3,SP_results_all_proc!$E$15:$FZ$33,19,0)</f>
        <v>0</v>
      </c>
      <c r="BC52" s="9">
        <f>HLOOKUP(BC$3,SP_results_all_proc!$E$15:$FZ$33,19,0)*BJ52*(1-$BM52)*($X52*$P52*(1+SUM($BH52:$BI52))+SUM($BF52:$BI52)+Y52)</f>
        <v>0.001392321287</v>
      </c>
      <c r="BD52" s="9">
        <f>HLOOKUP(BD$3,SP_results_all_proc!$E$15:$FZ$33,19,0)*BK52*(1-$BM52)*($X52*$P52*(1+SUM($BH52:$BI52))+SUM($BF52:$BI52)+Y52)</f>
        <v>0.003212155843</v>
      </c>
      <c r="BE52" s="1">
        <f>HLOOKUP(BE$3,SP_results_all_proc!$E$15:$FZ$33,19,0)*BL52*(1-$BM52)*($X52*$P52*(1+SUM($BH52:$BI52))+SUM($BF52:$BI52)+Y52)</f>
        <v>0.02192076429</v>
      </c>
      <c r="BF52" s="1">
        <f>SUMIFS(template!$K$117:$K$180,template!$J$117:$J$180,table!$C52,template!$I$117:$I$180,table!BF$5)</f>
        <v>0.06</v>
      </c>
      <c r="BG52" s="1">
        <f>SUMIFS(template!$K$117:$K$180,template!$J$117:$J$180,table!$C52,template!$I$117:$I$180,table!BG$5)</f>
        <v>0.18</v>
      </c>
      <c r="BH52" s="1">
        <f>SUMIFS(template!$K$117:$K$180,template!$J$117:$J$180,table!$C52,template!$I$117:$I$180,table!BH$5)</f>
        <v>0.05</v>
      </c>
      <c r="BI52" s="1">
        <f>SUMIFS(template!$K$117:$K$180,template!$J$117:$J$180,table!$C52,template!$I$117:$I$180,table!BI$5)</f>
        <v>0.03</v>
      </c>
      <c r="BJ52" s="1">
        <f>SUMIFS(template!$K$117:$K$144,template!$J$117:$J$144,table!$A52,template!$I$117:$I$144,table!BJ$5)</f>
        <v>0.2</v>
      </c>
      <c r="BK52" s="1">
        <f>SUMIFS(template!$K$117:$K$144,template!$J$117:$J$144,table!$A52,template!$I$117:$I$144,table!BK$5)</f>
        <v>0.4</v>
      </c>
      <c r="BL52" s="1">
        <f>SUMIFS(template!$K$117:$K$144,template!$J$117:$J$144,table!$A52,template!$I$117:$I$144,table!BL$5)</f>
        <v>0.4</v>
      </c>
      <c r="BM52" s="1">
        <f>SUMIFS(template!$K$117:$K$144,template!$J$117:$J$144,table!$A52,template!$I$117:$I$144,table!BM$5)</f>
        <v>0</v>
      </c>
      <c r="BN52" s="1">
        <f>IFERROR(VLOOKUP($AP52,yield_refuse!$C:$K,3,0),VLOOKUP($AQ52,yield_refuse!$B:$K,4,0))</f>
        <v>91</v>
      </c>
      <c r="BO52" s="1">
        <f>IFERROR(VLOOKUP($AP52,yield_refuse!$C:$K,4,0),VLOOKUP($AQ52,yield_refuse!$B:$K,5,0))</f>
        <v>12</v>
      </c>
      <c r="BP52" s="10">
        <f>IFERROR(VLOOKUP($AP52,yield_refuse!$C:$Z,10,0),VLOOKUP($AQ52,yield_refuse!$B:$Z,11,0))</f>
        <v>427.7777778</v>
      </c>
      <c r="BQ52" s="11">
        <f t="shared" si="3"/>
        <v>0.5341880342</v>
      </c>
      <c r="BR52" s="1" t="str">
        <f>IFERROR(VLOOKUP($AP52,yield_refuse!$C:$K,6,0),VLOOKUP($AQ52,yield_refuse!$B:$K,7,0))</f>
        <v>Vegetables</v>
      </c>
      <c r="BS52" s="11" t="s">
        <v>383</v>
      </c>
      <c r="BT52" s="8">
        <f t="shared" ref="BT52:BW52" si="56">AR52*$BQ52</f>
        <v>0.208865365</v>
      </c>
      <c r="BU52" s="8">
        <f t="shared" si="56"/>
        <v>0</v>
      </c>
      <c r="BV52" s="8">
        <f t="shared" si="56"/>
        <v>0</v>
      </c>
      <c r="BW52" s="8">
        <f t="shared" si="56"/>
        <v>0.007010425993</v>
      </c>
      <c r="BX52" s="8">
        <f t="shared" si="5"/>
        <v>0</v>
      </c>
      <c r="BY52" s="8">
        <f t="shared" si="6"/>
        <v>0.006598932869</v>
      </c>
      <c r="BZ52" s="8">
        <f t="shared" si="7"/>
        <v>0.01416946657</v>
      </c>
      <c r="CA52" s="8">
        <f t="shared" si="8"/>
        <v>0.2366441904</v>
      </c>
      <c r="CB52" s="1">
        <f>VLOOKUP(Z52,uncertainty!$B$4:$C$17,2,0)</f>
        <v>1.15</v>
      </c>
      <c r="CC52" s="1">
        <f>VLOOKUP(AA52,uncertainty!$B$4:$C$17,2,0)</f>
        <v>1.25</v>
      </c>
      <c r="CD52" s="11">
        <f t="shared" si="9"/>
        <v>0.2038451168</v>
      </c>
      <c r="CE52" s="11">
        <f t="shared" si="10"/>
        <v>0.2749187015</v>
      </c>
      <c r="CF52" s="11">
        <f t="array" ref="CF52">INDEX(SP_results_all_proc!$E$52:$EH$71,MATCH(CF$3,SP_results_all_proc!$A$52:$A$68,0),MATCH($B52,SP_results_all_proc!$E$51:$EH$51,0))*$BQ52</f>
        <v>0.02161244872</v>
      </c>
      <c r="CG52" s="11">
        <f t="array" ref="CG52">INDEX(SP_results_all_proc!$E$52:$EH$71,MATCH(CG$3,SP_results_all_proc!$A$52:$A$68,0),MATCH($B52,SP_results_all_proc!$E$51:$EH$51,0))*$BQ52</f>
        <v>0.03888775748</v>
      </c>
      <c r="CH52" s="11">
        <f t="array" ref="CH52">INDEX(SP_results_all_proc!$E$52:$EH$71,MATCH(CH$3,SP_results_all_proc!$A$52:$A$68,0),MATCH($B52,SP_results_all_proc!$E$51:$EH$51,0))*$BQ52</f>
        <v>0.04509284669</v>
      </c>
      <c r="CI52" s="11">
        <f t="array" ref="CI52">(INDEX(SP_results_all_proc!$E$52:$EH$71,MATCH(CI$3,SP_results_all_proc!$A$52:$A$68,0),MATCH($B52,SP_results_all_proc!$E$51:$EH$51,0))+INDEX(SP_results_all_proc!$E$52:$EH$71,MATCH(CI$2,SP_results_all_proc!$A$52:$A$68,0),MATCH($B52,SP_results_all_proc!$E$51:$EH$51,0))+INDEX(SP_results_all_proc!$E$52:$EH$71,MATCH(CI$1,SP_results_all_proc!$A$52:$A$68,0),MATCH($B52,SP_results_all_proc!$E$51:$EH$51,0)))*$BQ52</f>
        <v>0.09740381838</v>
      </c>
      <c r="CJ52" s="11">
        <f t="array" ref="CJ52">INDEX(SP_results_all_proc!$E$52:$EH$71,MATCH(CJ$3,SP_results_all_proc!$A$52:$A$68,0),MATCH($B52,SP_results_all_proc!$E$51:$EH$51,0))*$BQ52</f>
        <v>0.001786501923</v>
      </c>
      <c r="CK52" s="11">
        <f t="array" ref="CK52">INDEX(SP_results_all_proc!$E$52:$EH$71,MATCH(CK$3,SP_results_all_proc!$A$52:$A$68,0),MATCH($B52,SP_results_all_proc!$E$51:$EH$51,0))*$BQ52</f>
        <v>0.003822628045</v>
      </c>
      <c r="CL52" s="11">
        <f t="array" ref="CL52">INDEX(SP_results_all_proc!$E$52:$EH$71,MATCH(CL$3,SP_results_all_proc!$A$52:$A$68,0),MATCH($B52,SP_results_all_proc!$E$51:$EH$51,0))*$BQ52</f>
        <v>0.02118553205</v>
      </c>
      <c r="CM52" s="11">
        <f t="array" ref="CM52">(INDEX(SP_results_all_proc!$E$52:$EH$71,MATCH(CM$3,SP_results_all_proc!$A$52:$A$68,0),MATCH($B52,SP_results_all_proc!$E$51:$EH$51,0))+INDEX(SP_results_all_proc!$E$52:$EH$71,MATCH(CM$2,SP_results_all_proc!$A$52:$A$68,0),MATCH($B52,SP_results_all_proc!$E$51:$EH$51,0))+INDEX(SP_results_all_proc!$E$52:$EH$71,MATCH(CM$1,SP_results_all_proc!$A$52:$A$68,0),MATCH($B52,SP_results_all_proc!$E$51:$EH$51,0))+INDEX(SP_results_all_proc!$E$52:$EH$71,MATCH(CM$4,SP_results_all_proc!$A$52:$A$68,0),MATCH($B52,SP_results_all_proc!$E$51:$EH$51,0)))*$BQ52</f>
        <v>0.006852660555</v>
      </c>
      <c r="CN52" s="11">
        <f t="shared" si="11"/>
        <v>0.2366441938</v>
      </c>
      <c r="CO52" s="12" t="s">
        <v>340</v>
      </c>
      <c r="CP52" s="12"/>
      <c r="CQ52" s="8"/>
    </row>
    <row r="53" ht="15.75" customHeight="1">
      <c r="A53" s="1" t="s">
        <v>118</v>
      </c>
      <c r="B53" s="1" t="s">
        <v>385</v>
      </c>
      <c r="C53" s="1" t="s">
        <v>315</v>
      </c>
      <c r="D53" s="1" t="s">
        <v>386</v>
      </c>
      <c r="E53" s="1" t="s">
        <v>122</v>
      </c>
      <c r="F53" s="6" t="s">
        <v>317</v>
      </c>
      <c r="G53" s="1" t="s">
        <v>124</v>
      </c>
      <c r="H53" s="1" t="s">
        <v>125</v>
      </c>
      <c r="I53" s="1" t="s">
        <v>126</v>
      </c>
      <c r="J53" s="1" t="s">
        <v>127</v>
      </c>
      <c r="K53" s="1" t="s">
        <v>128</v>
      </c>
      <c r="L53" s="6" t="s">
        <v>129</v>
      </c>
      <c r="M53" s="6" t="s">
        <v>130</v>
      </c>
      <c r="N53" s="1">
        <v>1.0</v>
      </c>
      <c r="O53" s="1">
        <v>1.0</v>
      </c>
      <c r="P53" s="1">
        <v>1.0</v>
      </c>
      <c r="Q53" s="1">
        <v>1.0</v>
      </c>
      <c r="R53" s="1">
        <v>0.0</v>
      </c>
      <c r="S53" s="1">
        <v>0.0</v>
      </c>
      <c r="T53" s="1">
        <v>0.0</v>
      </c>
      <c r="U53" s="1">
        <v>0.0</v>
      </c>
      <c r="V53" s="1">
        <v>2.0</v>
      </c>
      <c r="W53" s="1">
        <v>0.0</v>
      </c>
      <c r="X53" s="1">
        <v>0.0</v>
      </c>
      <c r="Y53" s="1">
        <f>SUMIFS(yield_refuse!$F:$F,yield_refuse!$A:$A,table!$A53,yield_refuse!$B:$B,IF(ISERROR(AO53),AQ53,table!$AP53))/100</f>
        <v>0</v>
      </c>
      <c r="Z53" s="1" t="str">
        <f t="shared" si="2"/>
        <v>(2,3,2,2,2,na)_x007f_</v>
      </c>
      <c r="AA53" s="1" t="s">
        <v>131</v>
      </c>
      <c r="AB53" s="1" t="s">
        <v>132</v>
      </c>
      <c r="AC53" s="1" t="s">
        <v>133</v>
      </c>
      <c r="AD53" s="1" t="s">
        <v>133</v>
      </c>
      <c r="AE53" s="1" t="s">
        <v>133</v>
      </c>
      <c r="AF53" s="1" t="s">
        <v>133</v>
      </c>
      <c r="AG53" s="1" t="s">
        <v>134</v>
      </c>
      <c r="AH53" s="1" t="s">
        <v>134</v>
      </c>
      <c r="AI53" s="1" t="s">
        <v>134</v>
      </c>
      <c r="AJ53" s="7" t="s">
        <v>135</v>
      </c>
      <c r="AK53" s="7" t="s">
        <v>135</v>
      </c>
      <c r="AL53" s="1" t="s">
        <v>136</v>
      </c>
      <c r="AM53" s="1">
        <v>2.0</v>
      </c>
      <c r="AN53" s="1">
        <v>2.0</v>
      </c>
      <c r="AO53" s="1" t="s">
        <v>368</v>
      </c>
      <c r="AP53" s="1" t="s">
        <v>387</v>
      </c>
      <c r="AQ53" s="1" t="s">
        <v>388</v>
      </c>
      <c r="AR53" s="8">
        <f>HLOOKUP(D53,SP_results_all_proc!$E$15:$FZ$33,19,0)*N53*(1+SUM($BF53:$BI53))</f>
        <v>0.1508150716</v>
      </c>
      <c r="AS53" s="8">
        <f>HLOOKUP(E53,SP_results_all_proc!$E$15:$FZ$33,19,0)*O53*(1+SUM($BG53:$BI53))</f>
        <v>0</v>
      </c>
      <c r="AT53" s="8">
        <f>HLOOKUP(F53,SP_results_all_proc!$E$15:$FZ$33,19,0)*P53*(1+SUM($BH53:$BI53))</f>
        <v>0</v>
      </c>
      <c r="AU53" s="8">
        <f>HLOOKUP(G53,SP_results_all_proc!$E$15:$FZ$33,19,0)*Q53*(1+SUM($BH53:$BI53))</f>
        <v>0.01312351746</v>
      </c>
      <c r="AV53" s="8">
        <f>HLOOKUP(H53,SP_results_all_proc!$E$15:$FZ$33,19,0)*R53*(1+SUM($BI53))</f>
        <v>0</v>
      </c>
      <c r="AW53" s="8">
        <f>HLOOKUP(I53,SP_results_all_proc!$E$15:$FZ$33,19,0)*S53*(1+SUM($BI53))</f>
        <v>0</v>
      </c>
      <c r="AX53" s="8">
        <f>HLOOKUP(J53,SP_results_all_proc!$E$15:$FZ$33,19,0)*T53</f>
        <v>0</v>
      </c>
      <c r="AY53" s="8">
        <f>HLOOKUP(K53,SP_results_all_proc!$E$15:$FZ$33,19,0)*U53</f>
        <v>0</v>
      </c>
      <c r="AZ53" s="8">
        <f>HLOOKUP(L53,SP_results_all_proc!$E$15:$FZ$33,19,0)*V53*(1-Y53)</f>
        <v>0.01235320233</v>
      </c>
      <c r="BA53" s="8">
        <f>HLOOKUP(M53,SP_results_all_proc!$E$15:$FZ$33,19,0)*W53*(1-Y53)</f>
        <v>0</v>
      </c>
      <c r="BB53" s="9">
        <f>HLOOKUP(BB$3,SP_results_all_proc!$E$15:$FZ$33,19,0)</f>
        <v>0</v>
      </c>
      <c r="BC53" s="9">
        <f>HLOOKUP(BC$3,SP_results_all_proc!$E$15:$FZ$33,19,0)*BJ53*(1-$BM53)*($X53*$P53*(1+SUM($BH53:$BI53))+SUM($BF53:$BI53)+Y53)</f>
        <v>0.001392321287</v>
      </c>
      <c r="BD53" s="9">
        <f>HLOOKUP(BD$3,SP_results_all_proc!$E$15:$FZ$33,19,0)*BK53*(1-$BM53)*($X53*$P53*(1+SUM($BH53:$BI53))+SUM($BF53:$BI53)+Y53)</f>
        <v>0.003212155843</v>
      </c>
      <c r="BE53" s="1">
        <f>HLOOKUP(BE$3,SP_results_all_proc!$E$15:$FZ$33,19,0)*BL53*(1-$BM53)*($X53*$P53*(1+SUM($BH53:$BI53))+SUM($BF53:$BI53)+Y53)</f>
        <v>0.02192076429</v>
      </c>
      <c r="BF53" s="1">
        <f>SUMIFS(template!$K$117:$K$180,template!$J$117:$J$180,table!$C53,template!$I$117:$I$180,table!BF$5)</f>
        <v>0.06</v>
      </c>
      <c r="BG53" s="1">
        <f>SUMIFS(template!$K$117:$K$180,template!$J$117:$J$180,table!$C53,template!$I$117:$I$180,table!BG$5)</f>
        <v>0.18</v>
      </c>
      <c r="BH53" s="1">
        <f>SUMIFS(template!$K$117:$K$180,template!$J$117:$J$180,table!$C53,template!$I$117:$I$180,table!BH$5)</f>
        <v>0.05</v>
      </c>
      <c r="BI53" s="1">
        <f>SUMIFS(template!$K$117:$K$180,template!$J$117:$J$180,table!$C53,template!$I$117:$I$180,table!BI$5)</f>
        <v>0.03</v>
      </c>
      <c r="BJ53" s="1">
        <f>SUMIFS(template!$K$117:$K$144,template!$J$117:$J$144,table!$A53,template!$I$117:$I$144,table!BJ$5)</f>
        <v>0.2</v>
      </c>
      <c r="BK53" s="1">
        <f>SUMIFS(template!$K$117:$K$144,template!$J$117:$J$144,table!$A53,template!$I$117:$I$144,table!BK$5)</f>
        <v>0.4</v>
      </c>
      <c r="BL53" s="1">
        <f>SUMIFS(template!$K$117:$K$144,template!$J$117:$J$144,table!$A53,template!$I$117:$I$144,table!BL$5)</f>
        <v>0.4</v>
      </c>
      <c r="BM53" s="1">
        <f>SUMIFS(template!$K$117:$K$144,template!$J$117:$J$144,table!$A53,template!$I$117:$I$144,table!BM$5)</f>
        <v>0</v>
      </c>
      <c r="BN53" s="1">
        <f>IFERROR(VLOOKUP($AP53,yield_refuse!$C:$K,3,0),VLOOKUP($AQ53,yield_refuse!$B:$K,4,0))</f>
        <v>91</v>
      </c>
      <c r="BO53" s="1">
        <f>IFERROR(VLOOKUP($AP53,yield_refuse!$C:$K,4,0),VLOOKUP($AQ53,yield_refuse!$B:$K,5,0))</f>
        <v>12</v>
      </c>
      <c r="BP53" s="10">
        <f>IFERROR(VLOOKUP($AP53,yield_refuse!$C:$Z,10,0),VLOOKUP($AQ53,yield_refuse!$B:$Z,11,0))</f>
        <v>391.5254237</v>
      </c>
      <c r="BQ53" s="11">
        <f t="shared" si="3"/>
        <v>0.4889178618</v>
      </c>
      <c r="BR53" s="1" t="str">
        <f>IFERROR(VLOOKUP($AP53,yield_refuse!$C:$K,6,0),VLOOKUP($AQ53,yield_refuse!$B:$K,7,0))</f>
        <v>Vegetables</v>
      </c>
      <c r="BS53" s="11" t="s">
        <v>387</v>
      </c>
      <c r="BT53" s="8">
        <f t="shared" ref="BT53:BW53" si="57">AR53*$BQ53</f>
        <v>0.07373618235</v>
      </c>
      <c r="BU53" s="8">
        <f t="shared" si="57"/>
        <v>0</v>
      </c>
      <c r="BV53" s="8">
        <f t="shared" si="57"/>
        <v>0</v>
      </c>
      <c r="BW53" s="8">
        <f t="shared" si="57"/>
        <v>0.006416322095</v>
      </c>
      <c r="BX53" s="8">
        <f t="shared" si="5"/>
        <v>0</v>
      </c>
      <c r="BY53" s="8">
        <f t="shared" si="6"/>
        <v>0.00603970127</v>
      </c>
      <c r="BZ53" s="8">
        <f t="shared" si="7"/>
        <v>0.01296866432</v>
      </c>
      <c r="CA53" s="8">
        <f t="shared" si="8"/>
        <v>0.09916087003</v>
      </c>
      <c r="CB53" s="1">
        <f>VLOOKUP(Z53,uncertainty!$B$4:$C$17,2,0)</f>
        <v>1.11</v>
      </c>
      <c r="CC53" s="1">
        <f>VLOOKUP(AA53,uncertainty!$B$4:$C$17,2,0)</f>
        <v>1.25</v>
      </c>
      <c r="CD53" s="11">
        <f t="shared" si="9"/>
        <v>0.08676874325</v>
      </c>
      <c r="CE53" s="11">
        <f t="shared" si="10"/>
        <v>0.113628022</v>
      </c>
      <c r="CF53" s="11">
        <f t="array" ref="CF53">INDEX(SP_results_all_proc!$E$52:$EH$71,MATCH(CF$3,SP_results_all_proc!$A$52:$A$68,0),MATCH($B53,SP_results_all_proc!$E$51:$EH$51,0))*$BQ53</f>
        <v>0.01442409094</v>
      </c>
      <c r="CG53" s="11">
        <f t="array" ref="CG53">INDEX(SP_results_all_proc!$E$52:$EH$71,MATCH(CG$3,SP_results_all_proc!$A$52:$A$68,0),MATCH($B53,SP_results_all_proc!$E$51:$EH$51,0))*$BQ53</f>
        <v>0.01301695795</v>
      </c>
      <c r="CH53" s="11">
        <f t="array" ref="CH53">INDEX(SP_results_all_proc!$E$52:$EH$71,MATCH(CH$3,SP_results_all_proc!$A$52:$A$68,0),MATCH($B53,SP_results_all_proc!$E$51:$EH$51,0))*$BQ53</f>
        <v>0.02070636913</v>
      </c>
      <c r="CI53" s="11">
        <f t="array" ref="CI53">(INDEX(SP_results_all_proc!$E$52:$EH$71,MATCH(CI$3,SP_results_all_proc!$A$52:$A$68,0),MATCH($B53,SP_results_all_proc!$E$51:$EH$51,0))+INDEX(SP_results_all_proc!$E$52:$EH$71,MATCH(CI$2,SP_results_all_proc!$A$52:$A$68,0),MATCH($B53,SP_results_all_proc!$E$51:$EH$51,0))+INDEX(SP_results_all_proc!$E$52:$EH$71,MATCH(CI$1,SP_results_all_proc!$A$52:$A$68,0),MATCH($B53,SP_results_all_proc!$E$51:$EH$51,0)))*$BQ53</f>
        <v>0.03374021289</v>
      </c>
      <c r="CJ53" s="11">
        <f t="array" ref="CJ53">INDEX(SP_results_all_proc!$E$52:$EH$71,MATCH(CJ$3,SP_results_all_proc!$A$52:$A$68,0),MATCH($B53,SP_results_all_proc!$E$51:$EH$51,0))*$BQ53</f>
        <v>0.0008008635919</v>
      </c>
      <c r="CK53" s="11">
        <f t="array" ref="CK53">INDEX(SP_results_all_proc!$E$52:$EH$71,MATCH(CK$3,SP_results_all_proc!$A$52:$A$68,0),MATCH($B53,SP_results_all_proc!$E$51:$EH$51,0))*$BQ53</f>
        <v>0.00286553561</v>
      </c>
      <c r="CL53" s="11">
        <f t="array" ref="CL53">INDEX(SP_results_all_proc!$E$52:$EH$71,MATCH(CL$3,SP_results_all_proc!$A$52:$A$68,0),MATCH($B53,SP_results_all_proc!$E$51:$EH$51,0))*$BQ53</f>
        <v>0.00909967324</v>
      </c>
      <c r="CM53" s="11">
        <f t="array" ref="CM53">(INDEX(SP_results_all_proc!$E$52:$EH$71,MATCH(CM$3,SP_results_all_proc!$A$52:$A$68,0),MATCH($B53,SP_results_all_proc!$E$51:$EH$51,0))+INDEX(SP_results_all_proc!$E$52:$EH$71,MATCH(CM$2,SP_results_all_proc!$A$52:$A$68,0),MATCH($B53,SP_results_all_proc!$E$51:$EH$51,0))+INDEX(SP_results_all_proc!$E$52:$EH$71,MATCH(CM$1,SP_results_all_proc!$A$52:$A$68,0),MATCH($B53,SP_results_all_proc!$E$51:$EH$51,0))+INDEX(SP_results_all_proc!$E$52:$EH$71,MATCH(CM$4,SP_results_all_proc!$A$52:$A$68,0),MATCH($B53,SP_results_all_proc!$E$51:$EH$51,0)))*$BQ53</f>
        <v>0.004507167945</v>
      </c>
      <c r="CN53" s="11">
        <f t="shared" si="11"/>
        <v>0.0991608713</v>
      </c>
      <c r="CO53" s="12" t="s">
        <v>340</v>
      </c>
      <c r="CP53" s="12"/>
      <c r="CQ53" s="8"/>
    </row>
    <row r="54" ht="15.75" customHeight="1">
      <c r="A54" s="1" t="s">
        <v>118</v>
      </c>
      <c r="B54" s="1" t="s">
        <v>389</v>
      </c>
      <c r="C54" s="1" t="s">
        <v>315</v>
      </c>
      <c r="D54" s="1" t="s">
        <v>390</v>
      </c>
      <c r="E54" s="1" t="s">
        <v>122</v>
      </c>
      <c r="F54" s="6" t="s">
        <v>317</v>
      </c>
      <c r="G54" s="1" t="s">
        <v>124</v>
      </c>
      <c r="H54" s="1" t="s">
        <v>125</v>
      </c>
      <c r="I54" s="1" t="s">
        <v>126</v>
      </c>
      <c r="J54" s="1" t="s">
        <v>127</v>
      </c>
      <c r="K54" s="1" t="s">
        <v>128</v>
      </c>
      <c r="L54" s="6" t="s">
        <v>129</v>
      </c>
      <c r="M54" s="6" t="s">
        <v>130</v>
      </c>
      <c r="N54" s="1">
        <v>1.0</v>
      </c>
      <c r="O54" s="1">
        <v>1.0</v>
      </c>
      <c r="P54" s="1">
        <v>1.0</v>
      </c>
      <c r="Q54" s="1">
        <v>1.0</v>
      </c>
      <c r="R54" s="1">
        <v>0.0</v>
      </c>
      <c r="S54" s="1">
        <v>0.0</v>
      </c>
      <c r="T54" s="1">
        <v>0.0</v>
      </c>
      <c r="U54" s="1">
        <v>0.0</v>
      </c>
      <c r="V54" s="1">
        <v>1.0</v>
      </c>
      <c r="W54" s="1">
        <v>1.0</v>
      </c>
      <c r="X54" s="1">
        <v>0.0</v>
      </c>
      <c r="Y54" s="1">
        <f>SUMIFS(yield_refuse!$F:$F,yield_refuse!$A:$A,table!$A54,yield_refuse!$B:$B,IF(ISERROR(AO54),AQ54,table!$AP54))/100</f>
        <v>0</v>
      </c>
      <c r="Z54" s="1" t="str">
        <f t="shared" si="2"/>
        <v>(2,3,2,2,2,na)_x007f_</v>
      </c>
      <c r="AA54" s="1" t="s">
        <v>131</v>
      </c>
      <c r="AB54" s="1" t="s">
        <v>132</v>
      </c>
      <c r="AC54" s="1" t="s">
        <v>133</v>
      </c>
      <c r="AD54" s="1" t="s">
        <v>133</v>
      </c>
      <c r="AE54" s="1" t="s">
        <v>133</v>
      </c>
      <c r="AF54" s="1" t="s">
        <v>133</v>
      </c>
      <c r="AG54" s="1" t="s">
        <v>134</v>
      </c>
      <c r="AH54" s="1" t="s">
        <v>134</v>
      </c>
      <c r="AI54" s="1" t="s">
        <v>134</v>
      </c>
      <c r="AJ54" s="7" t="s">
        <v>135</v>
      </c>
      <c r="AK54" s="7" t="s">
        <v>135</v>
      </c>
      <c r="AL54" s="1" t="s">
        <v>136</v>
      </c>
      <c r="AM54" s="1">
        <v>2.0</v>
      </c>
      <c r="AN54" s="1">
        <v>2.0</v>
      </c>
      <c r="AO54" s="1" t="s">
        <v>391</v>
      </c>
      <c r="AP54" s="1" t="s">
        <v>392</v>
      </c>
      <c r="AQ54" s="1" t="s">
        <v>393</v>
      </c>
      <c r="AR54" s="8">
        <f>HLOOKUP(D54,SP_results_all_proc!$E$15:$FZ$33,19,0)*N54*(1+SUM($BF54:$BI54))</f>
        <v>0.1430004836</v>
      </c>
      <c r="AS54" s="8">
        <f>HLOOKUP(E54,SP_results_all_proc!$E$15:$FZ$33,19,0)*O54*(1+SUM($BG54:$BI54))</f>
        <v>0</v>
      </c>
      <c r="AT54" s="8">
        <f>HLOOKUP(F54,SP_results_all_proc!$E$15:$FZ$33,19,0)*P54*(1+SUM($BH54:$BI54))</f>
        <v>0</v>
      </c>
      <c r="AU54" s="8">
        <f>HLOOKUP(G54,SP_results_all_proc!$E$15:$FZ$33,19,0)*Q54*(1+SUM($BH54:$BI54))</f>
        <v>0.01312351746</v>
      </c>
      <c r="AV54" s="8">
        <f>HLOOKUP(H54,SP_results_all_proc!$E$15:$FZ$33,19,0)*R54*(1+SUM($BI54))</f>
        <v>0</v>
      </c>
      <c r="AW54" s="8">
        <f>HLOOKUP(I54,SP_results_all_proc!$E$15:$FZ$33,19,0)*S54*(1+SUM($BI54))</f>
        <v>0</v>
      </c>
      <c r="AX54" s="8">
        <f>HLOOKUP(J54,SP_results_all_proc!$E$15:$FZ$33,19,0)*T54</f>
        <v>0</v>
      </c>
      <c r="AY54" s="8">
        <f>HLOOKUP(K54,SP_results_all_proc!$E$15:$FZ$33,19,0)*U54</f>
        <v>0</v>
      </c>
      <c r="AZ54" s="8">
        <f>HLOOKUP(L54,SP_results_all_proc!$E$15:$FZ$33,19,0)*V54*(1-Y54)</f>
        <v>0.006176601165</v>
      </c>
      <c r="BA54" s="8">
        <f>HLOOKUP(M54,SP_results_all_proc!$E$15:$FZ$33,19,0)*W54*(1-Y54)</f>
        <v>0.003886735749</v>
      </c>
      <c r="BB54" s="9">
        <f>HLOOKUP(BB$3,SP_results_all_proc!$E$15:$FZ$33,19,0)</f>
        <v>0</v>
      </c>
      <c r="BC54" s="9">
        <f>HLOOKUP(BC$3,SP_results_all_proc!$E$15:$FZ$33,19,0)*BJ54*(1-$BM54)*($X54*$P54*(1+SUM($BH54:$BI54))+SUM($BF54:$BI54)+Y54)</f>
        <v>0.001392321287</v>
      </c>
      <c r="BD54" s="9">
        <f>HLOOKUP(BD$3,SP_results_all_proc!$E$15:$FZ$33,19,0)*BK54*(1-$BM54)*($X54*$P54*(1+SUM($BH54:$BI54))+SUM($BF54:$BI54)+Y54)</f>
        <v>0.003212155843</v>
      </c>
      <c r="BE54" s="1">
        <f>HLOOKUP(BE$3,SP_results_all_proc!$E$15:$FZ$33,19,0)*BL54*(1-$BM54)*($X54*$P54*(1+SUM($BH54:$BI54))+SUM($BF54:$BI54)+Y54)</f>
        <v>0.02192076429</v>
      </c>
      <c r="BF54" s="1">
        <f>SUMIFS(template!$K$117:$K$180,template!$J$117:$J$180,table!$C54,template!$I$117:$I$180,table!BF$5)</f>
        <v>0.06</v>
      </c>
      <c r="BG54" s="1">
        <f>SUMIFS(template!$K$117:$K$180,template!$J$117:$J$180,table!$C54,template!$I$117:$I$180,table!BG$5)</f>
        <v>0.18</v>
      </c>
      <c r="BH54" s="1">
        <f>SUMIFS(template!$K$117:$K$180,template!$J$117:$J$180,table!$C54,template!$I$117:$I$180,table!BH$5)</f>
        <v>0.05</v>
      </c>
      <c r="BI54" s="1">
        <f>SUMIFS(template!$K$117:$K$180,template!$J$117:$J$180,table!$C54,template!$I$117:$I$180,table!BI$5)</f>
        <v>0.03</v>
      </c>
      <c r="BJ54" s="1">
        <f>SUMIFS(template!$K$117:$K$144,template!$J$117:$J$144,table!$A54,template!$I$117:$I$144,table!BJ$5)</f>
        <v>0.2</v>
      </c>
      <c r="BK54" s="1">
        <f>SUMIFS(template!$K$117:$K$144,template!$J$117:$J$144,table!$A54,template!$I$117:$I$144,table!BK$5)</f>
        <v>0.4</v>
      </c>
      <c r="BL54" s="1">
        <f>SUMIFS(template!$K$117:$K$144,template!$J$117:$J$144,table!$A54,template!$I$117:$I$144,table!BL$5)</f>
        <v>0.4</v>
      </c>
      <c r="BM54" s="1">
        <f>SUMIFS(template!$K$117:$K$144,template!$J$117:$J$144,table!$A54,template!$I$117:$I$144,table!BM$5)</f>
        <v>0</v>
      </c>
      <c r="BN54" s="1">
        <f>IFERROR(VLOOKUP($AP54,yield_refuse!$C:$K,3,0),VLOOKUP($AQ54,yield_refuse!$B:$K,4,0))</f>
        <v>100</v>
      </c>
      <c r="BO54" s="1">
        <f>IFERROR(VLOOKUP($AP54,yield_refuse!$C:$K,4,0),VLOOKUP($AQ54,yield_refuse!$B:$K,5,0))</f>
        <v>8</v>
      </c>
      <c r="BP54" s="10">
        <f>IFERROR(VLOOKUP($AP54,yield_refuse!$C:$Z,10,0),VLOOKUP($AQ54,yield_refuse!$B:$Z,11,0))</f>
        <v>513.3333333</v>
      </c>
      <c r="BQ54" s="11">
        <f t="shared" si="3"/>
        <v>0.5579710145</v>
      </c>
      <c r="BR54" s="1" t="str">
        <f>IFERROR(VLOOKUP($AP54,yield_refuse!$C:$K,6,0),VLOOKUP($AQ54,yield_refuse!$B:$K,7,0))</f>
        <v>Vegetables</v>
      </c>
      <c r="BS54" s="11" t="s">
        <v>392</v>
      </c>
      <c r="BT54" s="8">
        <f t="shared" ref="BT54:BW54" si="58">AR54*$BQ54</f>
        <v>0.0797901249</v>
      </c>
      <c r="BU54" s="8">
        <f t="shared" si="58"/>
        <v>0</v>
      </c>
      <c r="BV54" s="8">
        <f t="shared" si="58"/>
        <v>0</v>
      </c>
      <c r="BW54" s="8">
        <f t="shared" si="58"/>
        <v>0.00732254235</v>
      </c>
      <c r="BX54" s="8">
        <f t="shared" si="5"/>
        <v>0</v>
      </c>
      <c r="BY54" s="8">
        <f t="shared" si="6"/>
        <v>0.005615050307</v>
      </c>
      <c r="BZ54" s="8">
        <f t="shared" si="7"/>
        <v>0.01480031586</v>
      </c>
      <c r="CA54" s="8">
        <f t="shared" si="8"/>
        <v>0.1075280334</v>
      </c>
      <c r="CB54" s="1">
        <f>VLOOKUP(Z54,uncertainty!$B$4:$C$17,2,0)</f>
        <v>1.11</v>
      </c>
      <c r="CC54" s="1">
        <f>VLOOKUP(AA54,uncertainty!$B$4:$C$17,2,0)</f>
        <v>1.25</v>
      </c>
      <c r="CD54" s="11">
        <f t="shared" si="9"/>
        <v>0.09407332222</v>
      </c>
      <c r="CE54" s="11">
        <f t="shared" si="10"/>
        <v>0.1232394243</v>
      </c>
      <c r="CF54" s="11">
        <f t="array" ref="CF54">INDEX(SP_results_all_proc!$E$52:$EH$71,MATCH(CF$3,SP_results_all_proc!$A$52:$A$68,0),MATCH($B54,SP_results_all_proc!$E$51:$EH$51,0))*$BQ54</f>
        <v>0.0138714903</v>
      </c>
      <c r="CG54" s="11">
        <f t="array" ref="CG54">INDEX(SP_results_all_proc!$E$52:$EH$71,MATCH(CG$3,SP_results_all_proc!$A$52:$A$68,0),MATCH($B54,SP_results_all_proc!$E$51:$EH$51,0))*$BQ54</f>
        <v>0.01529204042</v>
      </c>
      <c r="CH54" s="11">
        <f t="array" ref="CH54">INDEX(SP_results_all_proc!$E$52:$EH$71,MATCH(CH$3,SP_results_all_proc!$A$52:$A$68,0),MATCH($B54,SP_results_all_proc!$E$51:$EH$51,0))*$BQ54</f>
        <v>0.02394438925</v>
      </c>
      <c r="CI54" s="11">
        <f t="array" ref="CI54">(INDEX(SP_results_all_proc!$E$52:$EH$71,MATCH(CI$3,SP_results_all_proc!$A$52:$A$68,0),MATCH($B54,SP_results_all_proc!$E$51:$EH$51,0))+INDEX(SP_results_all_proc!$E$52:$EH$71,MATCH(CI$2,SP_results_all_proc!$A$52:$A$68,0),MATCH($B54,SP_results_all_proc!$E$51:$EH$51,0))+INDEX(SP_results_all_proc!$E$52:$EH$71,MATCH(CI$1,SP_results_all_proc!$A$52:$A$68,0),MATCH($B54,SP_results_all_proc!$E$51:$EH$51,0)))*$BQ54</f>
        <v>0.03652327319</v>
      </c>
      <c r="CJ54" s="11">
        <f t="array" ref="CJ54">INDEX(SP_results_all_proc!$E$52:$EH$71,MATCH(CJ$3,SP_results_all_proc!$A$52:$A$68,0),MATCH($B54,SP_results_all_proc!$E$51:$EH$51,0))*$BQ54</f>
        <v>0.000835653213</v>
      </c>
      <c r="CK54" s="11">
        <f t="array" ref="CK54">INDEX(SP_results_all_proc!$E$52:$EH$71,MATCH(CK$3,SP_results_all_proc!$A$52:$A$68,0),MATCH($B54,SP_results_all_proc!$E$51:$EH$51,0))*$BQ54</f>
        <v>0.002929641821</v>
      </c>
      <c r="CL54" s="11">
        <f t="array" ref="CL54">INDEX(SP_results_all_proc!$E$52:$EH$71,MATCH(CL$3,SP_results_all_proc!$A$52:$A$68,0),MATCH($B54,SP_results_all_proc!$E$51:$EH$51,0))*$BQ54</f>
        <v>0.009395898217</v>
      </c>
      <c r="CM54" s="11">
        <f t="array" ref="CM54">(INDEX(SP_results_all_proc!$E$52:$EH$71,MATCH(CM$3,SP_results_all_proc!$A$52:$A$68,0),MATCH($B54,SP_results_all_proc!$E$51:$EH$51,0))+INDEX(SP_results_all_proc!$E$52:$EH$71,MATCH(CM$2,SP_results_all_proc!$A$52:$A$68,0),MATCH($B54,SP_results_all_proc!$E$51:$EH$51,0))+INDEX(SP_results_all_proc!$E$52:$EH$71,MATCH(CM$1,SP_results_all_proc!$A$52:$A$68,0),MATCH($B54,SP_results_all_proc!$E$51:$EH$51,0))+INDEX(SP_results_all_proc!$E$52:$EH$71,MATCH(CM$4,SP_results_all_proc!$A$52:$A$68,0),MATCH($B54,SP_results_all_proc!$E$51:$EH$51,0)))*$BQ54</f>
        <v>0.004735646293</v>
      </c>
      <c r="CN54" s="11">
        <f t="shared" si="11"/>
        <v>0.1075280327</v>
      </c>
      <c r="CO54" s="12" t="s">
        <v>340</v>
      </c>
      <c r="CP54" s="12"/>
      <c r="CQ54" s="8"/>
    </row>
    <row r="55" ht="15.75" customHeight="1">
      <c r="A55" s="1" t="s">
        <v>118</v>
      </c>
      <c r="B55" s="6" t="s">
        <v>394</v>
      </c>
      <c r="C55" s="1" t="s">
        <v>315</v>
      </c>
      <c r="D55" s="6" t="s">
        <v>395</v>
      </c>
      <c r="E55" s="1" t="s">
        <v>122</v>
      </c>
      <c r="F55" s="6" t="s">
        <v>317</v>
      </c>
      <c r="G55" s="1" t="s">
        <v>124</v>
      </c>
      <c r="H55" s="1" t="s">
        <v>125</v>
      </c>
      <c r="I55" s="1" t="s">
        <v>126</v>
      </c>
      <c r="J55" s="1" t="s">
        <v>127</v>
      </c>
      <c r="K55" s="1" t="s">
        <v>128</v>
      </c>
      <c r="L55" s="6" t="s">
        <v>129</v>
      </c>
      <c r="M55" s="6" t="s">
        <v>130</v>
      </c>
      <c r="N55" s="1">
        <v>1.0</v>
      </c>
      <c r="O55" s="1">
        <v>1.0</v>
      </c>
      <c r="P55" s="1">
        <v>1.0</v>
      </c>
      <c r="Q55" s="1">
        <v>1.0</v>
      </c>
      <c r="R55" s="1">
        <v>0.0</v>
      </c>
      <c r="S55" s="1">
        <v>0.0</v>
      </c>
      <c r="T55" s="1">
        <v>0.0</v>
      </c>
      <c r="U55" s="1">
        <v>0.0</v>
      </c>
      <c r="V55" s="1">
        <v>1.0</v>
      </c>
      <c r="W55" s="1">
        <v>0.0</v>
      </c>
      <c r="X55" s="1">
        <v>0.0</v>
      </c>
      <c r="Y55" s="1">
        <f>SUMIFS(yield_refuse!$F:$F,yield_refuse!$A:$A,table!$A55,yield_refuse!$B:$B,IF(ISERROR(AO55),AQ55,table!$AP55))/100</f>
        <v>0</v>
      </c>
      <c r="Z55" s="1" t="str">
        <f t="shared" si="2"/>
        <v>(2,3,4,2,2,na)_x007f_</v>
      </c>
      <c r="AA55" s="1" t="s">
        <v>131</v>
      </c>
      <c r="AB55" s="1" t="s">
        <v>132</v>
      </c>
      <c r="AC55" s="1" t="s">
        <v>133</v>
      </c>
      <c r="AD55" s="1" t="s">
        <v>133</v>
      </c>
      <c r="AE55" s="1" t="s">
        <v>133</v>
      </c>
      <c r="AF55" s="1" t="s">
        <v>133</v>
      </c>
      <c r="AG55" s="1" t="s">
        <v>134</v>
      </c>
      <c r="AH55" s="1" t="s">
        <v>134</v>
      </c>
      <c r="AI55" s="1" t="s">
        <v>134</v>
      </c>
      <c r="AJ55" s="7" t="s">
        <v>135</v>
      </c>
      <c r="AK55" s="7" t="s">
        <v>135</v>
      </c>
      <c r="AL55" s="1" t="s">
        <v>136</v>
      </c>
      <c r="AM55" s="1">
        <v>2.0</v>
      </c>
      <c r="AN55" s="1">
        <v>4.0</v>
      </c>
      <c r="AO55" s="1" t="s">
        <v>391</v>
      </c>
      <c r="AP55" s="1" t="s">
        <v>376</v>
      </c>
      <c r="AQ55" s="1" t="s">
        <v>377</v>
      </c>
      <c r="AR55" s="8">
        <f>HLOOKUP(D55,SP_results_all_proc!$E$15:$FZ$33,19,0)*N55*(1+SUM($BF55:$BI55))</f>
        <v>0.04536617897</v>
      </c>
      <c r="AS55" s="8">
        <f>HLOOKUP(E55,SP_results_all_proc!$E$15:$FZ$33,19,0)*O55*(1+SUM($BG55:$BI55))</f>
        <v>0</v>
      </c>
      <c r="AT55" s="8">
        <f>HLOOKUP(F55,SP_results_all_proc!$E$15:$FZ$33,19,0)*P55*(1+SUM($BH55:$BI55))</f>
        <v>0</v>
      </c>
      <c r="AU55" s="8">
        <f>HLOOKUP(G55,SP_results_all_proc!$E$15:$FZ$33,19,0)*Q55*(1+SUM($BH55:$BI55))</f>
        <v>0.01312351746</v>
      </c>
      <c r="AV55" s="8">
        <f>HLOOKUP(H55,SP_results_all_proc!$E$15:$FZ$33,19,0)*R55*(1+SUM($BI55))</f>
        <v>0</v>
      </c>
      <c r="AW55" s="8">
        <f>HLOOKUP(I55,SP_results_all_proc!$E$15:$FZ$33,19,0)*S55*(1+SUM($BI55))</f>
        <v>0</v>
      </c>
      <c r="AX55" s="8">
        <f>HLOOKUP(J55,SP_results_all_proc!$E$15:$FZ$33,19,0)*T55</f>
        <v>0</v>
      </c>
      <c r="AY55" s="8">
        <f>HLOOKUP(K55,SP_results_all_proc!$E$15:$FZ$33,19,0)*U55</f>
        <v>0</v>
      </c>
      <c r="AZ55" s="8">
        <f>HLOOKUP(L55,SP_results_all_proc!$E$15:$FZ$33,19,0)*V55*(1-Y55)</f>
        <v>0.006176601165</v>
      </c>
      <c r="BA55" s="8">
        <f>HLOOKUP(M55,SP_results_all_proc!$E$15:$FZ$33,19,0)*W55*(1-Y55)</f>
        <v>0</v>
      </c>
      <c r="BB55" s="9">
        <f>HLOOKUP(BB$3,SP_results_all_proc!$E$15:$FZ$33,19,0)</f>
        <v>0</v>
      </c>
      <c r="BC55" s="9">
        <f>HLOOKUP(BC$3,SP_results_all_proc!$E$15:$FZ$33,19,0)*BJ55*(1-$BM55)*($X55*$P55*(1+SUM($BH55:$BI55))+SUM($BF55:$BI55)+Y55)</f>
        <v>0.001392321287</v>
      </c>
      <c r="BD55" s="9">
        <f>HLOOKUP(BD$3,SP_results_all_proc!$E$15:$FZ$33,19,0)*BK55*(1-$BM55)*($X55*$P55*(1+SUM($BH55:$BI55))+SUM($BF55:$BI55)+Y55)</f>
        <v>0.003212155843</v>
      </c>
      <c r="BE55" s="1">
        <f>HLOOKUP(BE$3,SP_results_all_proc!$E$15:$FZ$33,19,0)*BL55*(1-$BM55)*($X55*$P55*(1+SUM($BH55:$BI55))+SUM($BF55:$BI55)+Y55)</f>
        <v>0.02192076429</v>
      </c>
      <c r="BF55" s="1">
        <f>SUMIFS(template!$K$117:$K$180,template!$J$117:$J$180,table!$C55,template!$I$117:$I$180,table!BF$5)</f>
        <v>0.06</v>
      </c>
      <c r="BG55" s="1">
        <f>SUMIFS(template!$K$117:$K$180,template!$J$117:$J$180,table!$C55,template!$I$117:$I$180,table!BG$5)</f>
        <v>0.18</v>
      </c>
      <c r="BH55" s="1">
        <f>SUMIFS(template!$K$117:$K$180,template!$J$117:$J$180,table!$C55,template!$I$117:$I$180,table!BH$5)</f>
        <v>0.05</v>
      </c>
      <c r="BI55" s="1">
        <f>SUMIFS(template!$K$117:$K$180,template!$J$117:$J$180,table!$C55,template!$I$117:$I$180,table!BI$5)</f>
        <v>0.03</v>
      </c>
      <c r="BJ55" s="1">
        <f>SUMIFS(template!$K$117:$K$144,template!$J$117:$J$144,table!$A55,template!$I$117:$I$144,table!BJ$5)</f>
        <v>0.2</v>
      </c>
      <c r="BK55" s="1">
        <f>SUMIFS(template!$K$117:$K$144,template!$J$117:$J$144,table!$A55,template!$I$117:$I$144,table!BK$5)</f>
        <v>0.4</v>
      </c>
      <c r="BL55" s="1">
        <f>SUMIFS(template!$K$117:$K$144,template!$J$117:$J$144,table!$A55,template!$I$117:$I$144,table!BL$5)</f>
        <v>0.4</v>
      </c>
      <c r="BM55" s="1">
        <f>SUMIFS(template!$K$117:$K$144,template!$J$117:$J$144,table!$A55,template!$I$117:$I$144,table!BM$5)</f>
        <v>0</v>
      </c>
      <c r="BN55" s="1">
        <f>IFERROR(VLOOKUP($AP55,yield_refuse!$C:$K,3,0),VLOOKUP($AQ55,yield_refuse!$B:$K,4,0))</f>
        <v>98</v>
      </c>
      <c r="BO55" s="1">
        <f>IFERROR(VLOOKUP($AP55,yield_refuse!$C:$K,4,0),VLOOKUP($AQ55,yield_refuse!$B:$K,5,0))</f>
        <v>3</v>
      </c>
      <c r="BP55" s="10">
        <f>IFERROR(VLOOKUP($AP55,yield_refuse!$C:$Z,10,0),VLOOKUP($AQ55,yield_refuse!$B:$Z,11,0))</f>
        <v>481.25</v>
      </c>
      <c r="BQ55" s="11">
        <f t="shared" si="3"/>
        <v>0.5062592047</v>
      </c>
      <c r="BR55" s="1" t="str">
        <f>IFERROR(VLOOKUP($AP55,yield_refuse!$C:$K,6,0),VLOOKUP($AQ55,yield_refuse!$B:$K,7,0))</f>
        <v>Vegetables</v>
      </c>
      <c r="BS55" s="11" t="s">
        <v>376</v>
      </c>
      <c r="BT55" s="8">
        <f t="shared" ref="BT55:BW55" si="59">AR55*$BQ55</f>
        <v>0.02296704569</v>
      </c>
      <c r="BU55" s="8">
        <f t="shared" si="59"/>
        <v>0</v>
      </c>
      <c r="BV55" s="8">
        <f t="shared" si="59"/>
        <v>0</v>
      </c>
      <c r="BW55" s="8">
        <f t="shared" si="59"/>
        <v>0.006643901511</v>
      </c>
      <c r="BX55" s="8">
        <f t="shared" si="5"/>
        <v>0</v>
      </c>
      <c r="BY55" s="8">
        <f t="shared" si="6"/>
        <v>0.003126961194</v>
      </c>
      <c r="BZ55" s="8">
        <f t="shared" si="7"/>
        <v>0.01342864762</v>
      </c>
      <c r="CA55" s="8">
        <f t="shared" si="8"/>
        <v>0.04616655602</v>
      </c>
      <c r="CB55" s="1">
        <f>VLOOKUP(Z55,uncertainty!$B$4:$C$17,2,0)</f>
        <v>1.15</v>
      </c>
      <c r="CC55" s="1">
        <f>VLOOKUP(AA55,uncertainty!$B$4:$C$17,2,0)</f>
        <v>1.25</v>
      </c>
      <c r="CD55" s="11">
        <f t="shared" si="9"/>
        <v>0.03853095234</v>
      </c>
      <c r="CE55" s="11">
        <f t="shared" si="10"/>
        <v>0.05541149045</v>
      </c>
      <c r="CF55" s="11">
        <f t="array" ref="CF55">INDEX(SP_results_all_proc!$E$52:$EH$71,MATCH(CF$3,SP_results_all_proc!$A$52:$A$68,0),MATCH($B55,SP_results_all_proc!$E$51:$EH$51,0))*$BQ55</f>
        <v>0.009627589516</v>
      </c>
      <c r="CG55" s="11">
        <f t="array" ref="CG55">INDEX(SP_results_all_proc!$E$52:$EH$71,MATCH(CG$3,SP_results_all_proc!$A$52:$A$68,0),MATCH($B55,SP_results_all_proc!$E$51:$EH$51,0))*$BQ55</f>
        <v>0.002122657212</v>
      </c>
      <c r="CH55" s="11">
        <f t="array" ref="CH55">INDEX(SP_results_all_proc!$E$52:$EH$71,MATCH(CH$3,SP_results_all_proc!$A$52:$A$68,0),MATCH($B55,SP_results_all_proc!$E$51:$EH$51,0))*$BQ55</f>
        <v>0.01076765993</v>
      </c>
      <c r="CI55" s="11">
        <f t="array" ref="CI55">(INDEX(SP_results_all_proc!$E$52:$EH$71,MATCH(CI$3,SP_results_all_proc!$A$52:$A$68,0),MATCH($B55,SP_results_all_proc!$E$51:$EH$51,0))+INDEX(SP_results_all_proc!$E$52:$EH$71,MATCH(CI$2,SP_results_all_proc!$A$52:$A$68,0),MATCH($B55,SP_results_all_proc!$E$51:$EH$51,0))+INDEX(SP_results_all_proc!$E$52:$EH$71,MATCH(CI$1,SP_results_all_proc!$A$52:$A$68,0),MATCH($B55,SP_results_all_proc!$E$51:$EH$51,0)))*$BQ55</f>
        <v>0.004898910447</v>
      </c>
      <c r="CJ55" s="11">
        <f t="array" ref="CJ55">INDEX(SP_results_all_proc!$E$52:$EH$71,MATCH(CJ$3,SP_results_all_proc!$A$52:$A$68,0),MATCH($B55,SP_results_all_proc!$E$51:$EH$51,0))*$BQ55</f>
        <v>0.001184152582</v>
      </c>
      <c r="CK55" s="11">
        <f t="array" ref="CK55">INDEX(SP_results_all_proc!$E$52:$EH$71,MATCH(CK$3,SP_results_all_proc!$A$52:$A$68,0),MATCH($B55,SP_results_all_proc!$E$51:$EH$51,0))*$BQ55</f>
        <v>0.002984255804</v>
      </c>
      <c r="CL55" s="11">
        <f t="array" ref="CL55">INDEX(SP_results_all_proc!$E$52:$EH$71,MATCH(CL$3,SP_results_all_proc!$A$52:$A$68,0),MATCH($B55,SP_results_all_proc!$E$51:$EH$51,0))*$BQ55</f>
        <v>0.01099393906</v>
      </c>
      <c r="CM55" s="11">
        <f t="array" ref="CM55">(INDEX(SP_results_all_proc!$E$52:$EH$71,MATCH(CM$3,SP_results_all_proc!$A$52:$A$68,0),MATCH($B55,SP_results_all_proc!$E$51:$EH$51,0))+INDEX(SP_results_all_proc!$E$52:$EH$71,MATCH(CM$2,SP_results_all_proc!$A$52:$A$68,0),MATCH($B55,SP_results_all_proc!$E$51:$EH$51,0))+INDEX(SP_results_all_proc!$E$52:$EH$71,MATCH(CM$1,SP_results_all_proc!$A$52:$A$68,0),MATCH($B55,SP_results_all_proc!$E$51:$EH$51,0))+INDEX(SP_results_all_proc!$E$52:$EH$71,MATCH(CM$4,SP_results_all_proc!$A$52:$A$68,0),MATCH($B55,SP_results_all_proc!$E$51:$EH$51,0)))*$BQ55</f>
        <v>0.003587391274</v>
      </c>
      <c r="CN55" s="11">
        <f t="shared" si="11"/>
        <v>0.04616655583</v>
      </c>
      <c r="CO55" s="12" t="s">
        <v>340</v>
      </c>
      <c r="CP55" s="12"/>
      <c r="CQ55" s="8"/>
    </row>
    <row r="56" ht="15.75" customHeight="1">
      <c r="A56" s="1" t="s">
        <v>118</v>
      </c>
      <c r="B56" s="1" t="s">
        <v>396</v>
      </c>
      <c r="C56" s="1" t="s">
        <v>315</v>
      </c>
      <c r="D56" s="7" t="s">
        <v>397</v>
      </c>
      <c r="E56" s="1" t="s">
        <v>122</v>
      </c>
      <c r="F56" s="6" t="s">
        <v>317</v>
      </c>
      <c r="G56" s="1" t="s">
        <v>124</v>
      </c>
      <c r="H56" s="1" t="s">
        <v>125</v>
      </c>
      <c r="I56" s="1" t="s">
        <v>126</v>
      </c>
      <c r="J56" s="1" t="s">
        <v>127</v>
      </c>
      <c r="K56" s="1" t="s">
        <v>128</v>
      </c>
      <c r="L56" s="6" t="s">
        <v>129</v>
      </c>
      <c r="M56" s="6" t="s">
        <v>130</v>
      </c>
      <c r="N56" s="1">
        <v>1.0</v>
      </c>
      <c r="O56" s="1">
        <v>1.0</v>
      </c>
      <c r="P56" s="1">
        <v>1.0</v>
      </c>
      <c r="Q56" s="1">
        <v>1.0</v>
      </c>
      <c r="R56" s="1">
        <v>0.0</v>
      </c>
      <c r="S56" s="1">
        <v>0.0</v>
      </c>
      <c r="T56" s="1">
        <v>0.0</v>
      </c>
      <c r="U56" s="1">
        <v>0.0</v>
      </c>
      <c r="V56" s="1">
        <v>1.0</v>
      </c>
      <c r="W56" s="1">
        <v>1.0</v>
      </c>
      <c r="X56" s="1">
        <v>0.0</v>
      </c>
      <c r="Y56" s="1">
        <f>SUMIFS(yield_refuse!$F:$F,yield_refuse!$A:$A,table!$A56,yield_refuse!$B:$B,IF(ISERROR(AO56),AQ56,table!$AP56))/100</f>
        <v>0</v>
      </c>
      <c r="Z56" s="1" t="str">
        <f t="shared" si="2"/>
        <v>(2,3,3,4,2,na)_x007f_</v>
      </c>
      <c r="AA56" s="1" t="s">
        <v>131</v>
      </c>
      <c r="AB56" s="1" t="s">
        <v>132</v>
      </c>
      <c r="AC56" s="1" t="s">
        <v>133</v>
      </c>
      <c r="AD56" s="1" t="s">
        <v>133</v>
      </c>
      <c r="AE56" s="1" t="s">
        <v>133</v>
      </c>
      <c r="AF56" s="1" t="s">
        <v>133</v>
      </c>
      <c r="AG56" s="1" t="s">
        <v>134</v>
      </c>
      <c r="AH56" s="1" t="s">
        <v>134</v>
      </c>
      <c r="AI56" s="1" t="s">
        <v>134</v>
      </c>
      <c r="AJ56" s="7" t="s">
        <v>135</v>
      </c>
      <c r="AK56" s="7" t="s">
        <v>135</v>
      </c>
      <c r="AL56" s="1" t="s">
        <v>136</v>
      </c>
      <c r="AM56" s="1">
        <v>4.0</v>
      </c>
      <c r="AN56" s="1">
        <v>3.0</v>
      </c>
      <c r="AO56" s="1" t="s">
        <v>391</v>
      </c>
      <c r="AP56" s="1" t="s">
        <v>398</v>
      </c>
      <c r="AQ56" s="1" t="s">
        <v>399</v>
      </c>
      <c r="AR56" s="8">
        <f>HLOOKUP(D56,SP_results_all_proc!$E$15:$FZ$33,19,0)*N56*(1+SUM($BF56:$BI56))</f>
        <v>0.3132986748</v>
      </c>
      <c r="AS56" s="8">
        <f>HLOOKUP(E56,SP_results_all_proc!$E$15:$FZ$33,19,0)*O56*(1+SUM($BG56:$BI56))</f>
        <v>0</v>
      </c>
      <c r="AT56" s="8">
        <f>HLOOKUP(F56,SP_results_all_proc!$E$15:$FZ$33,19,0)*P56*(1+SUM($BH56:$BI56))</f>
        <v>0</v>
      </c>
      <c r="AU56" s="8">
        <f>HLOOKUP(G56,SP_results_all_proc!$E$15:$FZ$33,19,0)*Q56*(1+SUM($BH56:$BI56))</f>
        <v>0.01312351746</v>
      </c>
      <c r="AV56" s="8">
        <f>HLOOKUP(H56,SP_results_all_proc!$E$15:$FZ$33,19,0)*R56*(1+SUM($BI56))</f>
        <v>0</v>
      </c>
      <c r="AW56" s="8">
        <f>HLOOKUP(I56,SP_results_all_proc!$E$15:$FZ$33,19,0)*S56*(1+SUM($BI56))</f>
        <v>0</v>
      </c>
      <c r="AX56" s="8">
        <f>HLOOKUP(J56,SP_results_all_proc!$E$15:$FZ$33,19,0)*T56</f>
        <v>0</v>
      </c>
      <c r="AY56" s="8">
        <f>HLOOKUP(K56,SP_results_all_proc!$E$15:$FZ$33,19,0)*U56</f>
        <v>0</v>
      </c>
      <c r="AZ56" s="8">
        <f>HLOOKUP(L56,SP_results_all_proc!$E$15:$FZ$33,19,0)*V56*(1-Y56)</f>
        <v>0.006176601165</v>
      </c>
      <c r="BA56" s="8">
        <f>HLOOKUP(M56,SP_results_all_proc!$E$15:$FZ$33,19,0)*W56*(1-Y56)</f>
        <v>0.003886735749</v>
      </c>
      <c r="BB56" s="9">
        <f>HLOOKUP(BB$3,SP_results_all_proc!$E$15:$FZ$33,19,0)</f>
        <v>0</v>
      </c>
      <c r="BC56" s="9">
        <f>HLOOKUP(BC$3,SP_results_all_proc!$E$15:$FZ$33,19,0)*BJ56*(1-$BM56)*($X56*$P56*(1+SUM($BH56:$BI56))+SUM($BF56:$BI56)+Y56)</f>
        <v>0.001392321287</v>
      </c>
      <c r="BD56" s="9">
        <f>HLOOKUP(BD$3,SP_results_all_proc!$E$15:$FZ$33,19,0)*BK56*(1-$BM56)*($X56*$P56*(1+SUM($BH56:$BI56))+SUM($BF56:$BI56)+Y56)</f>
        <v>0.003212155843</v>
      </c>
      <c r="BE56" s="1">
        <f>HLOOKUP(BE$3,SP_results_all_proc!$E$15:$FZ$33,19,0)*BL56*(1-$BM56)*($X56*$P56*(1+SUM($BH56:$BI56))+SUM($BF56:$BI56)+Y56)</f>
        <v>0.02192076429</v>
      </c>
      <c r="BF56" s="1">
        <f>SUMIFS(template!$K$117:$K$180,template!$J$117:$J$180,table!$C56,template!$I$117:$I$180,table!BF$5)</f>
        <v>0.06</v>
      </c>
      <c r="BG56" s="1">
        <f>SUMIFS(template!$K$117:$K$180,template!$J$117:$J$180,table!$C56,template!$I$117:$I$180,table!BG$5)</f>
        <v>0.18</v>
      </c>
      <c r="BH56" s="1">
        <f>SUMIFS(template!$K$117:$K$180,template!$J$117:$J$180,table!$C56,template!$I$117:$I$180,table!BH$5)</f>
        <v>0.05</v>
      </c>
      <c r="BI56" s="1">
        <f>SUMIFS(template!$K$117:$K$180,template!$J$117:$J$180,table!$C56,template!$I$117:$I$180,table!BI$5)</f>
        <v>0.03</v>
      </c>
      <c r="BJ56" s="1">
        <f>SUMIFS(template!$K$117:$K$144,template!$J$117:$J$144,table!$A56,template!$I$117:$I$144,table!BJ$5)</f>
        <v>0.2</v>
      </c>
      <c r="BK56" s="1">
        <f>SUMIFS(template!$K$117:$K$144,template!$J$117:$J$144,table!$A56,template!$I$117:$I$144,table!BK$5)</f>
        <v>0.4</v>
      </c>
      <c r="BL56" s="1">
        <f>SUMIFS(template!$K$117:$K$144,template!$J$117:$J$144,table!$A56,template!$I$117:$I$144,table!BL$5)</f>
        <v>0.4</v>
      </c>
      <c r="BM56" s="1">
        <f>SUMIFS(template!$K$117:$K$144,template!$J$117:$J$144,table!$A56,template!$I$117:$I$144,table!BM$5)</f>
        <v>0</v>
      </c>
      <c r="BN56" s="1">
        <f>IFERROR(VLOOKUP($AP56,yield_refuse!$C:$K,3,0),VLOOKUP($AQ56,yield_refuse!$B:$K,4,0))</f>
        <v>85</v>
      </c>
      <c r="BO56" s="1">
        <f>IFERROR(VLOOKUP($AP56,yield_refuse!$C:$K,4,0),VLOOKUP($AQ56,yield_refuse!$B:$K,5,0))</f>
        <v>0</v>
      </c>
      <c r="BP56" s="10">
        <f>IFERROR(VLOOKUP($AP56,yield_refuse!$C:$Z,10,0),VLOOKUP($AQ56,yield_refuse!$B:$Z,11,0))</f>
        <v>385</v>
      </c>
      <c r="BQ56" s="11">
        <f t="shared" si="3"/>
        <v>0.4529411765</v>
      </c>
      <c r="BR56" s="1" t="str">
        <f>IFERROR(VLOOKUP($AP56,yield_refuse!$C:$K,6,0),VLOOKUP($AQ56,yield_refuse!$B:$K,7,0))</f>
        <v>Vegetables</v>
      </c>
      <c r="BS56" s="11" t="s">
        <v>398</v>
      </c>
      <c r="BT56" s="8">
        <f t="shared" ref="BT56:BW56" si="60">AR56*$BQ56</f>
        <v>0.1419058703</v>
      </c>
      <c r="BU56" s="8">
        <f t="shared" si="60"/>
        <v>0</v>
      </c>
      <c r="BV56" s="8">
        <f t="shared" si="60"/>
        <v>0</v>
      </c>
      <c r="BW56" s="8">
        <f t="shared" si="60"/>
        <v>0.005944181437</v>
      </c>
      <c r="BX56" s="8">
        <f t="shared" si="5"/>
        <v>0</v>
      </c>
      <c r="BY56" s="8">
        <f t="shared" si="6"/>
        <v>0.004558099661</v>
      </c>
      <c r="BZ56" s="8">
        <f t="shared" si="7"/>
        <v>0.01201437405</v>
      </c>
      <c r="CA56" s="8">
        <f t="shared" si="8"/>
        <v>0.1644225255</v>
      </c>
      <c r="CB56" s="1">
        <f>VLOOKUP(Z56,uncertainty!$B$4:$C$17,2,0)</f>
        <v>1.16</v>
      </c>
      <c r="CC56" s="1">
        <f>VLOOKUP(AA56,uncertainty!$B$4:$C$17,2,0)</f>
        <v>1.25</v>
      </c>
      <c r="CD56" s="11">
        <f t="shared" si="9"/>
        <v>0.140345971</v>
      </c>
      <c r="CE56" s="11">
        <f t="shared" si="10"/>
        <v>0.1927566285</v>
      </c>
      <c r="CF56" s="11">
        <f t="array" ref="CF56">INDEX(SP_results_all_proc!$E$52:$EH$71,MATCH(CF$3,SP_results_all_proc!$A$52:$A$68,0),MATCH($B56,SP_results_all_proc!$E$51:$EH$51,0))*$BQ56</f>
        <v>0.02728254216</v>
      </c>
      <c r="CG56" s="11">
        <f t="array" ref="CG56">INDEX(SP_results_all_proc!$E$52:$EH$71,MATCH(CG$3,SP_results_all_proc!$A$52:$A$68,0),MATCH($B56,SP_results_all_proc!$E$51:$EH$51,0))*$BQ56</f>
        <v>0.02228705619</v>
      </c>
      <c r="CH56" s="11">
        <f t="array" ref="CH56">INDEX(SP_results_all_proc!$E$52:$EH$71,MATCH(CH$3,SP_results_all_proc!$A$52:$A$68,0),MATCH($B56,SP_results_all_proc!$E$51:$EH$51,0))*$BQ56</f>
        <v>0.0282821077</v>
      </c>
      <c r="CI56" s="11">
        <f t="array" ref="CI56">(INDEX(SP_results_all_proc!$E$52:$EH$71,MATCH(CI$3,SP_results_all_proc!$A$52:$A$68,0),MATCH($B56,SP_results_all_proc!$E$51:$EH$51,0))+INDEX(SP_results_all_proc!$E$52:$EH$71,MATCH(CI$2,SP_results_all_proc!$A$52:$A$68,0),MATCH($B56,SP_results_all_proc!$E$51:$EH$51,0))+INDEX(SP_results_all_proc!$E$52:$EH$71,MATCH(CI$1,SP_results_all_proc!$A$52:$A$68,0),MATCH($B56,SP_results_all_proc!$E$51:$EH$51,0)))*$BQ56</f>
        <v>0.04843549525</v>
      </c>
      <c r="CJ56" s="11">
        <f t="array" ref="CJ56">INDEX(SP_results_all_proc!$E$52:$EH$71,MATCH(CJ$3,SP_results_all_proc!$A$52:$A$68,0),MATCH($B56,SP_results_all_proc!$E$51:$EH$51,0))*$BQ56</f>
        <v>0.01392201897</v>
      </c>
      <c r="CK56" s="11">
        <f t="array" ref="CK56">INDEX(SP_results_all_proc!$E$52:$EH$71,MATCH(CK$3,SP_results_all_proc!$A$52:$A$68,0),MATCH($B56,SP_results_all_proc!$E$51:$EH$51,0))*$BQ56</f>
        <v>0.008296512206</v>
      </c>
      <c r="CL56" s="11">
        <f t="array" ref="CL56">INDEX(SP_results_all_proc!$E$52:$EH$71,MATCH(CL$3,SP_results_all_proc!$A$52:$A$68,0),MATCH($B56,SP_results_all_proc!$E$51:$EH$51,0))*$BQ56</f>
        <v>0.0005005164871</v>
      </c>
      <c r="CM56" s="11">
        <f t="array" ref="CM56">(INDEX(SP_results_all_proc!$E$52:$EH$71,MATCH(CM$3,SP_results_all_proc!$A$52:$A$68,0),MATCH($B56,SP_results_all_proc!$E$51:$EH$51,0))+INDEX(SP_results_all_proc!$E$52:$EH$71,MATCH(CM$2,SP_results_all_proc!$A$52:$A$68,0),MATCH($B56,SP_results_all_proc!$E$51:$EH$51,0))+INDEX(SP_results_all_proc!$E$52:$EH$71,MATCH(CM$1,SP_results_all_proc!$A$52:$A$68,0),MATCH($B56,SP_results_all_proc!$E$51:$EH$51,0))+INDEX(SP_results_all_proc!$E$52:$EH$71,MATCH(CM$4,SP_results_all_proc!$A$52:$A$68,0),MATCH($B56,SP_results_all_proc!$E$51:$EH$51,0)))*$BQ56</f>
        <v>0.0154162949</v>
      </c>
      <c r="CN56" s="11">
        <f t="shared" si="11"/>
        <v>0.1644225439</v>
      </c>
      <c r="CO56" s="12" t="s">
        <v>340</v>
      </c>
      <c r="CP56" s="12"/>
      <c r="CQ56" s="8"/>
    </row>
    <row r="57" ht="15.75" customHeight="1">
      <c r="A57" s="1" t="s">
        <v>118</v>
      </c>
      <c r="B57" s="15" t="s">
        <v>400</v>
      </c>
      <c r="C57" s="1" t="s">
        <v>315</v>
      </c>
      <c r="D57" s="7" t="s">
        <v>401</v>
      </c>
      <c r="E57" s="1" t="s">
        <v>122</v>
      </c>
      <c r="F57" s="6" t="s">
        <v>317</v>
      </c>
      <c r="G57" s="1" t="s">
        <v>124</v>
      </c>
      <c r="H57" s="1" t="s">
        <v>125</v>
      </c>
      <c r="I57" s="1" t="s">
        <v>126</v>
      </c>
      <c r="J57" s="1" t="s">
        <v>127</v>
      </c>
      <c r="K57" s="1" t="s">
        <v>128</v>
      </c>
      <c r="L57" s="6" t="s">
        <v>129</v>
      </c>
      <c r="M57" s="6" t="s">
        <v>130</v>
      </c>
      <c r="N57" s="1">
        <v>1.0</v>
      </c>
      <c r="O57" s="1">
        <v>1.0</v>
      </c>
      <c r="P57" s="1">
        <v>1.0</v>
      </c>
      <c r="Q57" s="1">
        <v>1.0</v>
      </c>
      <c r="R57" s="1">
        <v>0.0</v>
      </c>
      <c r="S57" s="1">
        <v>0.0</v>
      </c>
      <c r="T57" s="1">
        <v>0.0</v>
      </c>
      <c r="U57" s="1">
        <v>0.0</v>
      </c>
      <c r="V57" s="1">
        <v>1.0</v>
      </c>
      <c r="W57" s="1">
        <v>1.0</v>
      </c>
      <c r="X57" s="1">
        <v>0.0</v>
      </c>
      <c r="Y57" s="1">
        <f>SUMIFS(yield_refuse!$F:$F,yield_refuse!$A:$A,table!$A57,yield_refuse!$B:$B,IF(ISERROR(AO57),AQ57,table!$AP57))/100</f>
        <v>0</v>
      </c>
      <c r="Z57" s="1" t="str">
        <f t="shared" si="2"/>
        <v>(2,3,2,4,2,na)_x007f_</v>
      </c>
      <c r="AA57" s="1" t="s">
        <v>131</v>
      </c>
      <c r="AB57" s="1" t="s">
        <v>132</v>
      </c>
      <c r="AC57" s="1" t="s">
        <v>133</v>
      </c>
      <c r="AD57" s="1" t="s">
        <v>133</v>
      </c>
      <c r="AE57" s="1" t="s">
        <v>133</v>
      </c>
      <c r="AF57" s="1" t="s">
        <v>133</v>
      </c>
      <c r="AG57" s="1" t="s">
        <v>134</v>
      </c>
      <c r="AH57" s="1" t="s">
        <v>134</v>
      </c>
      <c r="AI57" s="1" t="s">
        <v>134</v>
      </c>
      <c r="AJ57" s="7" t="s">
        <v>135</v>
      </c>
      <c r="AK57" s="7" t="s">
        <v>135</v>
      </c>
      <c r="AL57" s="1" t="s">
        <v>136</v>
      </c>
      <c r="AM57" s="1">
        <v>4.0</v>
      </c>
      <c r="AN57" s="1">
        <v>2.0</v>
      </c>
      <c r="AO57" s="1" t="s">
        <v>391</v>
      </c>
      <c r="AP57" s="1" t="s">
        <v>402</v>
      </c>
      <c r="AQ57" s="1" t="s">
        <v>403</v>
      </c>
      <c r="AR57" s="8">
        <f>HLOOKUP(D57,SP_results_all_proc!$E$15:$FZ$33,19,0)*N57*(1+SUM($BF57:$BI57))</f>
        <v>0.1996739276</v>
      </c>
      <c r="AS57" s="8">
        <f>HLOOKUP(E57,SP_results_all_proc!$E$15:$FZ$33,19,0)*O57*(1+SUM($BG57:$BI57))</f>
        <v>0</v>
      </c>
      <c r="AT57" s="8">
        <f>HLOOKUP(F57,SP_results_all_proc!$E$15:$FZ$33,19,0)*P57*(1+SUM($BH57:$BI57))</f>
        <v>0</v>
      </c>
      <c r="AU57" s="8">
        <f>HLOOKUP(G57,SP_results_all_proc!$E$15:$FZ$33,19,0)*Q57*(1+SUM($BH57:$BI57))</f>
        <v>0.01312351746</v>
      </c>
      <c r="AV57" s="8">
        <f>HLOOKUP(H57,SP_results_all_proc!$E$15:$FZ$33,19,0)*R57*(1+SUM($BI57))</f>
        <v>0</v>
      </c>
      <c r="AW57" s="8">
        <f>HLOOKUP(I57,SP_results_all_proc!$E$15:$FZ$33,19,0)*S57*(1+SUM($BI57))</f>
        <v>0</v>
      </c>
      <c r="AX57" s="8">
        <f>HLOOKUP(J57,SP_results_all_proc!$E$15:$FZ$33,19,0)*T57</f>
        <v>0</v>
      </c>
      <c r="AY57" s="8">
        <f>HLOOKUP(K57,SP_results_all_proc!$E$15:$FZ$33,19,0)*U57</f>
        <v>0</v>
      </c>
      <c r="AZ57" s="8">
        <f>HLOOKUP(L57,SP_results_all_proc!$E$15:$FZ$33,19,0)*V57*(1-Y57)</f>
        <v>0.006176601165</v>
      </c>
      <c r="BA57" s="8">
        <f>HLOOKUP(M57,SP_results_all_proc!$E$15:$FZ$33,19,0)*W57*(1-Y57)</f>
        <v>0.003886735749</v>
      </c>
      <c r="BB57" s="9">
        <f>HLOOKUP(BB$3,SP_results_all_proc!$E$15:$FZ$33,19,0)</f>
        <v>0</v>
      </c>
      <c r="BC57" s="9">
        <f>HLOOKUP(BC$3,SP_results_all_proc!$E$15:$FZ$33,19,0)*BJ57*(1-$BM57)*($X57*$P57*(1+SUM($BH57:$BI57))+SUM($BF57:$BI57)+Y57)</f>
        <v>0.001392321287</v>
      </c>
      <c r="BD57" s="9">
        <f>HLOOKUP(BD$3,SP_results_all_proc!$E$15:$FZ$33,19,0)*BK57*(1-$BM57)*($X57*$P57*(1+SUM($BH57:$BI57))+SUM($BF57:$BI57)+Y57)</f>
        <v>0.003212155843</v>
      </c>
      <c r="BE57" s="1">
        <f>HLOOKUP(BE$3,SP_results_all_proc!$E$15:$FZ$33,19,0)*BL57*(1-$BM57)*($X57*$P57*(1+SUM($BH57:$BI57))+SUM($BF57:$BI57)+Y57)</f>
        <v>0.02192076429</v>
      </c>
      <c r="BF57" s="1">
        <f>SUMIFS(template!$K$117:$K$180,template!$J$117:$J$180,table!$C57,template!$I$117:$I$180,table!BF$5)</f>
        <v>0.06</v>
      </c>
      <c r="BG57" s="1">
        <f>SUMIFS(template!$K$117:$K$180,template!$J$117:$J$180,table!$C57,template!$I$117:$I$180,table!BG$5)</f>
        <v>0.18</v>
      </c>
      <c r="BH57" s="1">
        <f>SUMIFS(template!$K$117:$K$180,template!$J$117:$J$180,table!$C57,template!$I$117:$I$180,table!BH$5)</f>
        <v>0.05</v>
      </c>
      <c r="BI57" s="1">
        <f>SUMIFS(template!$K$117:$K$180,template!$J$117:$J$180,table!$C57,template!$I$117:$I$180,table!BI$5)</f>
        <v>0.03</v>
      </c>
      <c r="BJ57" s="1">
        <f>SUMIFS(template!$K$117:$K$144,template!$J$117:$J$144,table!$A57,template!$I$117:$I$144,table!BJ$5)</f>
        <v>0.2</v>
      </c>
      <c r="BK57" s="1">
        <f>SUMIFS(template!$K$117:$K$144,template!$J$117:$J$144,table!$A57,template!$I$117:$I$144,table!BK$5)</f>
        <v>0.4</v>
      </c>
      <c r="BL57" s="1">
        <f>SUMIFS(template!$K$117:$K$144,template!$J$117:$J$144,table!$A57,template!$I$117:$I$144,table!BL$5)</f>
        <v>0.4</v>
      </c>
      <c r="BM57" s="1">
        <f>SUMIFS(template!$K$117:$K$144,template!$J$117:$J$144,table!$A57,template!$I$117:$I$144,table!BM$5)</f>
        <v>0</v>
      </c>
      <c r="BN57" s="1">
        <f>IFERROR(VLOOKUP($AP57,yield_refuse!$C:$K,3,0),VLOOKUP($AQ57,yield_refuse!$B:$K,4,0))</f>
        <v>120</v>
      </c>
      <c r="BO57" s="1">
        <f>IFERROR(VLOOKUP($AP57,yield_refuse!$C:$K,4,0),VLOOKUP($AQ57,yield_refuse!$B:$K,5,0))</f>
        <v>19</v>
      </c>
      <c r="BP57" s="10">
        <f>IFERROR(VLOOKUP($AP57,yield_refuse!$C:$Z,10,0),VLOOKUP($AQ57,yield_refuse!$B:$Z,11,0))</f>
        <v>427.7777778</v>
      </c>
      <c r="BQ57" s="11">
        <f t="shared" si="3"/>
        <v>0.4401005944</v>
      </c>
      <c r="BR57" s="1" t="str">
        <f>IFERROR(VLOOKUP($AP57,yield_refuse!$C:$K,6,0),VLOOKUP($AQ57,yield_refuse!$B:$K,7,0))</f>
        <v>Vegetables</v>
      </c>
      <c r="BS57" s="11" t="s">
        <v>404</v>
      </c>
      <c r="BT57" s="8">
        <f t="shared" ref="BT57:BW57" si="61">AR57*$BQ57</f>
        <v>0.08787661423</v>
      </c>
      <c r="BU57" s="8">
        <f t="shared" si="61"/>
        <v>0</v>
      </c>
      <c r="BV57" s="8">
        <f t="shared" si="61"/>
        <v>0</v>
      </c>
      <c r="BW57" s="8">
        <f t="shared" si="61"/>
        <v>0.005775667834</v>
      </c>
      <c r="BX57" s="8">
        <f t="shared" si="5"/>
        <v>0</v>
      </c>
      <c r="BY57" s="8">
        <f t="shared" si="6"/>
        <v>0.004428880558</v>
      </c>
      <c r="BZ57" s="8">
        <f t="shared" si="7"/>
        <v>0.01167377452</v>
      </c>
      <c r="CA57" s="8">
        <f t="shared" si="8"/>
        <v>0.1097549371</v>
      </c>
      <c r="CB57" s="1">
        <f>VLOOKUP(Z57,uncertainty!$B$4:$C$17,2,0)</f>
        <v>1.12</v>
      </c>
      <c r="CC57" s="1">
        <f>VLOOKUP(AA57,uncertainty!$B$4:$C$17,2,0)</f>
        <v>1.25</v>
      </c>
      <c r="CD57" s="11">
        <f t="shared" si="9"/>
        <v>0.09596392103</v>
      </c>
      <c r="CE57" s="11">
        <f t="shared" si="10"/>
        <v>0.1257697116</v>
      </c>
      <c r="CF57" s="11">
        <f t="array" ref="CF57">INDEX(SP_results_all_proc!$E$52:$EH$71,MATCH(CF$3,SP_results_all_proc!$A$52:$A$68,0),MATCH($B57,SP_results_all_proc!$E$51:$EH$51,0))*$BQ57</f>
        <v>0.03468635979</v>
      </c>
      <c r="CG57" s="11">
        <f t="array" ref="CG57">INDEX(SP_results_all_proc!$E$52:$EH$71,MATCH(CG$3,SP_results_all_proc!$A$52:$A$68,0),MATCH($B57,SP_results_all_proc!$E$51:$EH$51,0))*$BQ57</f>
        <v>0.007807439998</v>
      </c>
      <c r="CH57" s="11">
        <f t="array" ref="CH57">INDEX(SP_results_all_proc!$E$52:$EH$71,MATCH(CH$3,SP_results_all_proc!$A$52:$A$68,0),MATCH($B57,SP_results_all_proc!$E$51:$EH$51,0))*$BQ57</f>
        <v>0.0218339481</v>
      </c>
      <c r="CI57" s="11">
        <f t="array" ref="CI57">(INDEX(SP_results_all_proc!$E$52:$EH$71,MATCH(CI$3,SP_results_all_proc!$A$52:$A$68,0),MATCH($B57,SP_results_all_proc!$E$51:$EH$51,0))+INDEX(SP_results_all_proc!$E$52:$EH$71,MATCH(CI$2,SP_results_all_proc!$A$52:$A$68,0),MATCH($B57,SP_results_all_proc!$E$51:$EH$51,0))+INDEX(SP_results_all_proc!$E$52:$EH$71,MATCH(CI$1,SP_results_all_proc!$A$52:$A$68,0),MATCH($B57,SP_results_all_proc!$E$51:$EH$51,0)))*$BQ57</f>
        <v>0.01248952424</v>
      </c>
      <c r="CJ57" s="11">
        <f t="array" ref="CJ57">INDEX(SP_results_all_proc!$E$52:$EH$71,MATCH(CJ$3,SP_results_all_proc!$A$52:$A$68,0),MATCH($B57,SP_results_all_proc!$E$51:$EH$51,0))*$BQ57</f>
        <v>0.002409797695</v>
      </c>
      <c r="CK57" s="11">
        <f t="array" ref="CK57">INDEX(SP_results_all_proc!$E$52:$EH$71,MATCH(CK$3,SP_results_all_proc!$A$52:$A$68,0),MATCH($B57,SP_results_all_proc!$E$51:$EH$51,0))*$BQ57</f>
        <v>0.01474845307</v>
      </c>
      <c r="CL57" s="11">
        <f t="array" ref="CL57">INDEX(SP_results_all_proc!$E$52:$EH$71,MATCH(CL$3,SP_results_all_proc!$A$52:$A$68,0),MATCH($B57,SP_results_all_proc!$E$51:$EH$51,0))*$BQ57</f>
        <v>0.008269454521</v>
      </c>
      <c r="CM57" s="11">
        <f t="array" ref="CM57">(INDEX(SP_results_all_proc!$E$52:$EH$71,MATCH(CM$3,SP_results_all_proc!$A$52:$A$68,0),MATCH($B57,SP_results_all_proc!$E$51:$EH$51,0))+INDEX(SP_results_all_proc!$E$52:$EH$71,MATCH(CM$2,SP_results_all_proc!$A$52:$A$68,0),MATCH($B57,SP_results_all_proc!$E$51:$EH$51,0))+INDEX(SP_results_all_proc!$E$52:$EH$71,MATCH(CM$1,SP_results_all_proc!$A$52:$A$68,0),MATCH($B57,SP_results_all_proc!$E$51:$EH$51,0))+INDEX(SP_results_all_proc!$E$52:$EH$71,MATCH(CM$4,SP_results_all_proc!$A$52:$A$68,0),MATCH($B57,SP_results_all_proc!$E$51:$EH$51,0)))*$BQ57</f>
        <v>0.007509962492</v>
      </c>
      <c r="CN57" s="11">
        <f t="shared" si="11"/>
        <v>0.1097549399</v>
      </c>
      <c r="CO57" s="12" t="s">
        <v>340</v>
      </c>
      <c r="CP57" s="12"/>
      <c r="CQ57" s="8"/>
    </row>
    <row r="58" ht="15.75" customHeight="1">
      <c r="A58" s="1" t="s">
        <v>118</v>
      </c>
      <c r="B58" s="1" t="s">
        <v>405</v>
      </c>
      <c r="C58" s="1" t="s">
        <v>315</v>
      </c>
      <c r="D58" s="1" t="s">
        <v>406</v>
      </c>
      <c r="E58" s="1" t="s">
        <v>122</v>
      </c>
      <c r="F58" s="6" t="s">
        <v>317</v>
      </c>
      <c r="G58" s="1" t="s">
        <v>124</v>
      </c>
      <c r="H58" s="1" t="s">
        <v>125</v>
      </c>
      <c r="I58" s="1" t="s">
        <v>126</v>
      </c>
      <c r="J58" s="1" t="s">
        <v>127</v>
      </c>
      <c r="K58" s="1" t="s">
        <v>128</v>
      </c>
      <c r="L58" s="6" t="s">
        <v>129</v>
      </c>
      <c r="M58" s="6" t="s">
        <v>130</v>
      </c>
      <c r="N58" s="1">
        <v>1.0</v>
      </c>
      <c r="O58" s="1">
        <v>1.0</v>
      </c>
      <c r="P58" s="1">
        <v>1.0</v>
      </c>
      <c r="Q58" s="1">
        <v>1.0</v>
      </c>
      <c r="R58" s="1">
        <v>0.0</v>
      </c>
      <c r="S58" s="1">
        <v>0.0</v>
      </c>
      <c r="T58" s="1">
        <v>0.0</v>
      </c>
      <c r="U58" s="1">
        <v>0.0</v>
      </c>
      <c r="V58" s="1">
        <v>1.0</v>
      </c>
      <c r="W58" s="1">
        <v>0.0</v>
      </c>
      <c r="X58" s="1">
        <v>0.0</v>
      </c>
      <c r="Y58" s="1">
        <f>SUMIFS(yield_refuse!$F:$F,yield_refuse!$A:$A,table!$A58,yield_refuse!$B:$B,IF(ISERROR(AO58),AQ58,table!$AP58))/100</f>
        <v>0</v>
      </c>
      <c r="Z58" s="1" t="str">
        <f t="shared" si="2"/>
        <v>(2,3,2,2,2,na)_x007f_</v>
      </c>
      <c r="AA58" s="1" t="s">
        <v>131</v>
      </c>
      <c r="AB58" s="1" t="s">
        <v>132</v>
      </c>
      <c r="AC58" s="1" t="s">
        <v>133</v>
      </c>
      <c r="AD58" s="1" t="s">
        <v>133</v>
      </c>
      <c r="AE58" s="1" t="s">
        <v>133</v>
      </c>
      <c r="AF58" s="1" t="s">
        <v>133</v>
      </c>
      <c r="AG58" s="1" t="s">
        <v>134</v>
      </c>
      <c r="AH58" s="1" t="s">
        <v>134</v>
      </c>
      <c r="AI58" s="1" t="s">
        <v>134</v>
      </c>
      <c r="AJ58" s="7" t="s">
        <v>135</v>
      </c>
      <c r="AK58" s="7" t="s">
        <v>135</v>
      </c>
      <c r="AL58" s="1" t="s">
        <v>136</v>
      </c>
      <c r="AM58" s="1">
        <v>2.0</v>
      </c>
      <c r="AN58" s="1">
        <v>2.0</v>
      </c>
      <c r="AO58" s="1" t="s">
        <v>391</v>
      </c>
      <c r="AP58" s="1" t="s">
        <v>407</v>
      </c>
      <c r="AQ58" s="1" t="s">
        <v>408</v>
      </c>
      <c r="AR58" s="8">
        <f>HLOOKUP(D58,SP_results_all_proc!$E$15:$FZ$33,19,0)*N58*(1+SUM($BF58:$BI58))</f>
        <v>0.1013009492</v>
      </c>
      <c r="AS58" s="8">
        <f>HLOOKUP(E58,SP_results_all_proc!$E$15:$FZ$33,19,0)*O58*(1+SUM($BG58:$BI58))</f>
        <v>0</v>
      </c>
      <c r="AT58" s="8">
        <f>HLOOKUP(F58,SP_results_all_proc!$E$15:$FZ$33,19,0)*P58*(1+SUM($BH58:$BI58))</f>
        <v>0</v>
      </c>
      <c r="AU58" s="8">
        <f>HLOOKUP(G58,SP_results_all_proc!$E$15:$FZ$33,19,0)*Q58*(1+SUM($BH58:$BI58))</f>
        <v>0.01312351746</v>
      </c>
      <c r="AV58" s="8">
        <f>HLOOKUP(H58,SP_results_all_proc!$E$15:$FZ$33,19,0)*R58*(1+SUM($BI58))</f>
        <v>0</v>
      </c>
      <c r="AW58" s="8">
        <f>HLOOKUP(I58,SP_results_all_proc!$E$15:$FZ$33,19,0)*S58*(1+SUM($BI58))</f>
        <v>0</v>
      </c>
      <c r="AX58" s="8">
        <f>HLOOKUP(J58,SP_results_all_proc!$E$15:$FZ$33,19,0)*T58</f>
        <v>0</v>
      </c>
      <c r="AY58" s="8">
        <f>HLOOKUP(K58,SP_results_all_proc!$E$15:$FZ$33,19,0)*U58</f>
        <v>0</v>
      </c>
      <c r="AZ58" s="8">
        <f>HLOOKUP(L58,SP_results_all_proc!$E$15:$FZ$33,19,0)*V58*(1-Y58)</f>
        <v>0.006176601165</v>
      </c>
      <c r="BA58" s="8">
        <f>HLOOKUP(M58,SP_results_all_proc!$E$15:$FZ$33,19,0)*W58*(1-Y58)</f>
        <v>0</v>
      </c>
      <c r="BB58" s="9">
        <f>HLOOKUP(BB$3,SP_results_all_proc!$E$15:$FZ$33,19,0)</f>
        <v>0</v>
      </c>
      <c r="BC58" s="9">
        <f>HLOOKUP(BC$3,SP_results_all_proc!$E$15:$FZ$33,19,0)*BJ58*(1-$BM58)*($X58*$P58*(1+SUM($BH58:$BI58))+SUM($BF58:$BI58)+Y58)</f>
        <v>0.001392321287</v>
      </c>
      <c r="BD58" s="9">
        <f>HLOOKUP(BD$3,SP_results_all_proc!$E$15:$FZ$33,19,0)*BK58*(1-$BM58)*($X58*$P58*(1+SUM($BH58:$BI58))+SUM($BF58:$BI58)+Y58)</f>
        <v>0.003212155843</v>
      </c>
      <c r="BE58" s="1">
        <f>HLOOKUP(BE$3,SP_results_all_proc!$E$15:$FZ$33,19,0)*BL58*(1-$BM58)*($X58*$P58*(1+SUM($BH58:$BI58))+SUM($BF58:$BI58)+Y58)</f>
        <v>0.02192076429</v>
      </c>
      <c r="BF58" s="1">
        <f>SUMIFS(template!$K$117:$K$180,template!$J$117:$J$180,table!$C58,template!$I$117:$I$180,table!BF$5)</f>
        <v>0.06</v>
      </c>
      <c r="BG58" s="1">
        <f>SUMIFS(template!$K$117:$K$180,template!$J$117:$J$180,table!$C58,template!$I$117:$I$180,table!BG$5)</f>
        <v>0.18</v>
      </c>
      <c r="BH58" s="1">
        <f>SUMIFS(template!$K$117:$K$180,template!$J$117:$J$180,table!$C58,template!$I$117:$I$180,table!BH$5)</f>
        <v>0.05</v>
      </c>
      <c r="BI58" s="1">
        <f>SUMIFS(template!$K$117:$K$180,template!$J$117:$J$180,table!$C58,template!$I$117:$I$180,table!BI$5)</f>
        <v>0.03</v>
      </c>
      <c r="BJ58" s="1">
        <f>SUMIFS(template!$K$117:$K$144,template!$J$117:$J$144,table!$A58,template!$I$117:$I$144,table!BJ$5)</f>
        <v>0.2</v>
      </c>
      <c r="BK58" s="1">
        <f>SUMIFS(template!$K$117:$K$144,template!$J$117:$J$144,table!$A58,template!$I$117:$I$144,table!BK$5)</f>
        <v>0.4</v>
      </c>
      <c r="BL58" s="1">
        <f>SUMIFS(template!$K$117:$K$144,template!$J$117:$J$144,table!$A58,template!$I$117:$I$144,table!BL$5)</f>
        <v>0.4</v>
      </c>
      <c r="BM58" s="1">
        <f>SUMIFS(template!$K$117:$K$144,template!$J$117:$J$144,table!$A58,template!$I$117:$I$144,table!BM$5)</f>
        <v>0</v>
      </c>
      <c r="BN58" s="1">
        <f>IFERROR(VLOOKUP($AP58,yield_refuse!$C:$K,3,0),VLOOKUP($AQ58,yield_refuse!$B:$K,4,0))</f>
        <v>98</v>
      </c>
      <c r="BO58" s="1">
        <f>IFERROR(VLOOKUP($AP58,yield_refuse!$C:$K,4,0),VLOOKUP($AQ58,yield_refuse!$B:$K,5,0))</f>
        <v>24</v>
      </c>
      <c r="BP58" s="10">
        <f>IFERROR(VLOOKUP($AP58,yield_refuse!$C:$Z,10,0),VLOOKUP($AQ58,yield_refuse!$B:$Z,11,0))</f>
        <v>372.5806452</v>
      </c>
      <c r="BQ58" s="11">
        <f t="shared" si="3"/>
        <v>0.5002425418</v>
      </c>
      <c r="BR58" s="1" t="str">
        <f>IFERROR(VLOOKUP($AP58,yield_refuse!$C:$K,6,0),VLOOKUP($AQ58,yield_refuse!$B:$K,7,0))</f>
        <v>Vegetables</v>
      </c>
      <c r="BS58" s="11" t="s">
        <v>407</v>
      </c>
      <c r="BT58" s="8">
        <f t="shared" ref="BT58:BW58" si="62">AR58*$BQ58</f>
        <v>0.05067504432</v>
      </c>
      <c r="BU58" s="8">
        <f t="shared" si="62"/>
        <v>0</v>
      </c>
      <c r="BV58" s="8">
        <f t="shared" si="62"/>
        <v>0</v>
      </c>
      <c r="BW58" s="8">
        <f t="shared" si="62"/>
        <v>0.006564941731</v>
      </c>
      <c r="BX58" s="8">
        <f t="shared" si="5"/>
        <v>0</v>
      </c>
      <c r="BY58" s="8">
        <f t="shared" si="6"/>
        <v>0.003089798667</v>
      </c>
      <c r="BZ58" s="8">
        <f t="shared" si="7"/>
        <v>0.01326905419</v>
      </c>
      <c r="CA58" s="8">
        <f t="shared" si="8"/>
        <v>0.07359883891</v>
      </c>
      <c r="CB58" s="1">
        <f>VLOOKUP(Z58,uncertainty!$B$4:$C$17,2,0)</f>
        <v>1.11</v>
      </c>
      <c r="CC58" s="1">
        <f>VLOOKUP(AA58,uncertainty!$B$4:$C$17,2,0)</f>
        <v>1.25</v>
      </c>
      <c r="CD58" s="11">
        <f t="shared" si="9"/>
        <v>0.06399222876</v>
      </c>
      <c r="CE58" s="11">
        <f t="shared" si="10"/>
        <v>0.08490404243</v>
      </c>
      <c r="CF58" s="11">
        <f t="array" ref="CF58">INDEX(SP_results_all_proc!$E$52:$EH$71,MATCH(CF$3,SP_results_all_proc!$A$52:$A$68,0),MATCH($B58,SP_results_all_proc!$E$51:$EH$51,0))*$BQ58</f>
        <v>0.009681391008</v>
      </c>
      <c r="CG58" s="11">
        <f t="array" ref="CG58">INDEX(SP_results_all_proc!$E$52:$EH$71,MATCH(CG$3,SP_results_all_proc!$A$52:$A$68,0),MATCH($B58,SP_results_all_proc!$E$51:$EH$51,0))*$BQ58</f>
        <v>0.01105464033</v>
      </c>
      <c r="CH58" s="11">
        <f t="array" ref="CH58">INDEX(SP_results_all_proc!$E$52:$EH$71,MATCH(CH$3,SP_results_all_proc!$A$52:$A$68,0),MATCH($B58,SP_results_all_proc!$E$51:$EH$51,0))*$BQ58</f>
        <v>0.01895279273</v>
      </c>
      <c r="CI58" s="11">
        <f t="array" ref="CI58">(INDEX(SP_results_all_proc!$E$52:$EH$71,MATCH(CI$3,SP_results_all_proc!$A$52:$A$68,0),MATCH($B58,SP_results_all_proc!$E$51:$EH$51,0))+INDEX(SP_results_all_proc!$E$52:$EH$71,MATCH(CI$2,SP_results_all_proc!$A$52:$A$68,0),MATCH($B58,SP_results_all_proc!$E$51:$EH$51,0))+INDEX(SP_results_all_proc!$E$52:$EH$71,MATCH(CI$1,SP_results_all_proc!$A$52:$A$68,0),MATCH($B58,SP_results_all_proc!$E$51:$EH$51,0)))*$BQ58</f>
        <v>0.02286092333</v>
      </c>
      <c r="CJ58" s="11">
        <f t="array" ref="CJ58">INDEX(SP_results_all_proc!$E$52:$EH$71,MATCH(CJ$3,SP_results_all_proc!$A$52:$A$68,0),MATCH($B58,SP_results_all_proc!$E$51:$EH$51,0))*$BQ58</f>
        <v>0.0005367623984</v>
      </c>
      <c r="CK58" s="11">
        <f t="array" ref="CK58">INDEX(SP_results_all_proc!$E$52:$EH$71,MATCH(CK$3,SP_results_all_proc!$A$52:$A$68,0),MATCH($B58,SP_results_all_proc!$E$51:$EH$51,0))*$BQ58</f>
        <v>0.001851642266</v>
      </c>
      <c r="CL58" s="11">
        <f t="array" ref="CL58">INDEX(SP_results_all_proc!$E$52:$EH$71,MATCH(CL$3,SP_results_all_proc!$A$52:$A$68,0),MATCH($B58,SP_results_all_proc!$E$51:$EH$51,0))*$BQ58</f>
        <v>0.005897848063</v>
      </c>
      <c r="CM58" s="11">
        <f t="array" ref="CM58">(INDEX(SP_results_all_proc!$E$52:$EH$71,MATCH(CM$3,SP_results_all_proc!$A$52:$A$68,0),MATCH($B58,SP_results_all_proc!$E$51:$EH$51,0))+INDEX(SP_results_all_proc!$E$52:$EH$71,MATCH(CM$2,SP_results_all_proc!$A$52:$A$68,0),MATCH($B58,SP_results_all_proc!$E$51:$EH$51,0))+INDEX(SP_results_all_proc!$E$52:$EH$71,MATCH(CM$1,SP_results_all_proc!$A$52:$A$68,0),MATCH($B58,SP_results_all_proc!$E$51:$EH$51,0))+INDEX(SP_results_all_proc!$E$52:$EH$71,MATCH(CM$4,SP_results_all_proc!$A$52:$A$68,0),MATCH($B58,SP_results_all_proc!$E$51:$EH$51,0)))*$BQ58</f>
        <v>0.002762838171</v>
      </c>
      <c r="CN58" s="11">
        <f t="shared" si="11"/>
        <v>0.0735988383</v>
      </c>
      <c r="CO58" s="12" t="s">
        <v>340</v>
      </c>
      <c r="CP58" s="12"/>
      <c r="CQ58" s="8"/>
    </row>
    <row r="59" ht="15.75" customHeight="1">
      <c r="A59" s="1" t="s">
        <v>118</v>
      </c>
      <c r="B59" s="6" t="s">
        <v>409</v>
      </c>
      <c r="C59" s="1" t="s">
        <v>315</v>
      </c>
      <c r="D59" s="6" t="s">
        <v>410</v>
      </c>
      <c r="E59" s="1" t="s">
        <v>122</v>
      </c>
      <c r="F59" s="6" t="s">
        <v>317</v>
      </c>
      <c r="G59" s="1" t="s">
        <v>124</v>
      </c>
      <c r="H59" s="1" t="s">
        <v>125</v>
      </c>
      <c r="I59" s="1" t="s">
        <v>126</v>
      </c>
      <c r="J59" s="1" t="s">
        <v>127</v>
      </c>
      <c r="K59" s="1" t="s">
        <v>128</v>
      </c>
      <c r="L59" s="6" t="s">
        <v>129</v>
      </c>
      <c r="M59" s="6" t="s">
        <v>130</v>
      </c>
      <c r="N59" s="1">
        <v>1.0</v>
      </c>
      <c r="O59" s="1">
        <v>1.0</v>
      </c>
      <c r="P59" s="1">
        <v>1.0</v>
      </c>
      <c r="Q59" s="1">
        <v>1.0</v>
      </c>
      <c r="R59" s="1">
        <v>0.0</v>
      </c>
      <c r="S59" s="1">
        <v>0.0</v>
      </c>
      <c r="T59" s="1">
        <v>0.0</v>
      </c>
      <c r="U59" s="1">
        <v>0.0</v>
      </c>
      <c r="V59" s="1">
        <v>2.0</v>
      </c>
      <c r="W59" s="1">
        <v>0.0</v>
      </c>
      <c r="X59" s="1">
        <v>0.0</v>
      </c>
      <c r="Y59" s="1">
        <f>SUMIFS(yield_refuse!$F:$F,yield_refuse!$A:$A,table!$A59,yield_refuse!$B:$B,IF(ISERROR(AO59),AQ59,table!$AP59))/100</f>
        <v>0</v>
      </c>
      <c r="Z59" s="1" t="str">
        <f t="shared" si="2"/>
        <v>(2,3,4,2,2,na)_x007f_</v>
      </c>
      <c r="AA59" s="1" t="s">
        <v>131</v>
      </c>
      <c r="AB59" s="1" t="s">
        <v>132</v>
      </c>
      <c r="AC59" s="1" t="s">
        <v>133</v>
      </c>
      <c r="AD59" s="1" t="s">
        <v>133</v>
      </c>
      <c r="AE59" s="1" t="s">
        <v>133</v>
      </c>
      <c r="AF59" s="1" t="s">
        <v>133</v>
      </c>
      <c r="AG59" s="1" t="s">
        <v>134</v>
      </c>
      <c r="AH59" s="1" t="s">
        <v>134</v>
      </c>
      <c r="AI59" s="1" t="s">
        <v>134</v>
      </c>
      <c r="AJ59" s="7" t="s">
        <v>135</v>
      </c>
      <c r="AK59" s="7" t="s">
        <v>135</v>
      </c>
      <c r="AL59" s="1" t="s">
        <v>136</v>
      </c>
      <c r="AM59" s="1">
        <v>2.0</v>
      </c>
      <c r="AN59" s="1">
        <v>4.0</v>
      </c>
      <c r="AO59" s="1" t="s">
        <v>411</v>
      </c>
      <c r="AP59" s="1" t="s">
        <v>412</v>
      </c>
      <c r="AQ59" s="1" t="s">
        <v>413</v>
      </c>
      <c r="AR59" s="8">
        <f>HLOOKUP(D59,SP_results_all_proc!$E$15:$FZ$33,19,0)*N59*(1+SUM($BF59:$BI59))</f>
        <v>0.3180801106</v>
      </c>
      <c r="AS59" s="8">
        <f>HLOOKUP(E59,SP_results_all_proc!$E$15:$FZ$33,19,0)*O59*(1+SUM($BG59:$BI59))</f>
        <v>0</v>
      </c>
      <c r="AT59" s="8">
        <f>HLOOKUP(F59,SP_results_all_proc!$E$15:$FZ$33,19,0)*P59*(1+SUM($BH59:$BI59))</f>
        <v>0</v>
      </c>
      <c r="AU59" s="8">
        <f>HLOOKUP(G59,SP_results_all_proc!$E$15:$FZ$33,19,0)*Q59*(1+SUM($BH59:$BI59))</f>
        <v>0.01312351746</v>
      </c>
      <c r="AV59" s="8">
        <f>HLOOKUP(H59,SP_results_all_proc!$E$15:$FZ$33,19,0)*R59*(1+SUM($BI59))</f>
        <v>0</v>
      </c>
      <c r="AW59" s="8">
        <f>HLOOKUP(I59,SP_results_all_proc!$E$15:$FZ$33,19,0)*S59*(1+SUM($BI59))</f>
        <v>0</v>
      </c>
      <c r="AX59" s="8">
        <f>HLOOKUP(J59,SP_results_all_proc!$E$15:$FZ$33,19,0)*T59</f>
        <v>0</v>
      </c>
      <c r="AY59" s="8">
        <f>HLOOKUP(K59,SP_results_all_proc!$E$15:$FZ$33,19,0)*U59</f>
        <v>0</v>
      </c>
      <c r="AZ59" s="8">
        <f>HLOOKUP(L59,SP_results_all_proc!$E$15:$FZ$33,19,0)*V59*(1-Y59)</f>
        <v>0.01235320233</v>
      </c>
      <c r="BA59" s="8">
        <f>HLOOKUP(M59,SP_results_all_proc!$E$15:$FZ$33,19,0)*W59*(1-Y59)</f>
        <v>0</v>
      </c>
      <c r="BB59" s="9">
        <f>HLOOKUP(BB$3,SP_results_all_proc!$E$15:$FZ$33,19,0)</f>
        <v>0</v>
      </c>
      <c r="BC59" s="9">
        <f>HLOOKUP(BC$3,SP_results_all_proc!$E$15:$FZ$33,19,0)*BJ59*(1-$BM59)*($X59*$P59*(1+SUM($BH59:$BI59))+SUM($BF59:$BI59)+Y59)</f>
        <v>0.001392321287</v>
      </c>
      <c r="BD59" s="9">
        <f>HLOOKUP(BD$3,SP_results_all_proc!$E$15:$FZ$33,19,0)*BK59*(1-$BM59)*($X59*$P59*(1+SUM($BH59:$BI59))+SUM($BF59:$BI59)+Y59)</f>
        <v>0.003212155843</v>
      </c>
      <c r="BE59" s="1">
        <f>HLOOKUP(BE$3,SP_results_all_proc!$E$15:$FZ$33,19,0)*BL59*(1-$BM59)*($X59*$P59*(1+SUM($BH59:$BI59))+SUM($BF59:$BI59)+Y59)</f>
        <v>0.02192076429</v>
      </c>
      <c r="BF59" s="1">
        <f>SUMIFS(template!$K$117:$K$180,template!$J$117:$J$180,table!$C59,template!$I$117:$I$180,table!BF$5)</f>
        <v>0.06</v>
      </c>
      <c r="BG59" s="1">
        <f>SUMIFS(template!$K$117:$K$180,template!$J$117:$J$180,table!$C59,template!$I$117:$I$180,table!BG$5)</f>
        <v>0.18</v>
      </c>
      <c r="BH59" s="1">
        <f>SUMIFS(template!$K$117:$K$180,template!$J$117:$J$180,table!$C59,template!$I$117:$I$180,table!BH$5)</f>
        <v>0.05</v>
      </c>
      <c r="BI59" s="1">
        <f>SUMIFS(template!$K$117:$K$180,template!$J$117:$J$180,table!$C59,template!$I$117:$I$180,table!BI$5)</f>
        <v>0.03</v>
      </c>
      <c r="BJ59" s="1">
        <f>SUMIFS(template!$K$117:$K$144,template!$J$117:$J$144,table!$A59,template!$I$117:$I$144,table!BJ$5)</f>
        <v>0.2</v>
      </c>
      <c r="BK59" s="1">
        <f>SUMIFS(template!$K$117:$K$144,template!$J$117:$J$144,table!$A59,template!$I$117:$I$144,table!BK$5)</f>
        <v>0.4</v>
      </c>
      <c r="BL59" s="1">
        <f>SUMIFS(template!$K$117:$K$144,template!$J$117:$J$144,table!$A59,template!$I$117:$I$144,table!BL$5)</f>
        <v>0.4</v>
      </c>
      <c r="BM59" s="1">
        <f>SUMIFS(template!$K$117:$K$144,template!$J$117:$J$144,table!$A59,template!$I$117:$I$144,table!BM$5)</f>
        <v>0</v>
      </c>
      <c r="BN59" s="1">
        <f>IFERROR(VLOOKUP($AP59,yield_refuse!$C:$K,3,0),VLOOKUP($AQ59,yield_refuse!$B:$K,4,0))</f>
        <v>88</v>
      </c>
      <c r="BO59" s="1">
        <f>IFERROR(VLOOKUP($AP59,yield_refuse!$C:$K,4,0),VLOOKUP($AQ59,yield_refuse!$B:$K,5,0))</f>
        <v>27</v>
      </c>
      <c r="BP59" s="10">
        <f>IFERROR(VLOOKUP($AP59,yield_refuse!$C:$Z,10,0),VLOOKUP($AQ59,yield_refuse!$B:$Z,11,0))</f>
        <v>334.7826087</v>
      </c>
      <c r="BQ59" s="11">
        <f t="shared" si="3"/>
        <v>0.5211435378</v>
      </c>
      <c r="BR59" s="1" t="str">
        <f>IFERROR(VLOOKUP($AP59,yield_refuse!$C:$K,6,0),VLOOKUP($AQ59,yield_refuse!$B:$K,7,0))</f>
        <v>Vegetables</v>
      </c>
      <c r="BS59" s="11" t="s">
        <v>412</v>
      </c>
      <c r="BT59" s="8">
        <f t="shared" ref="BT59:BW59" si="63">AR59*$BQ59</f>
        <v>0.1657653941</v>
      </c>
      <c r="BU59" s="8">
        <f t="shared" si="63"/>
        <v>0</v>
      </c>
      <c r="BV59" s="8">
        <f t="shared" si="63"/>
        <v>0</v>
      </c>
      <c r="BW59" s="8">
        <f t="shared" si="63"/>
        <v>0.006839236317</v>
      </c>
      <c r="BX59" s="8">
        <f t="shared" si="5"/>
        <v>0</v>
      </c>
      <c r="BY59" s="8">
        <f t="shared" si="6"/>
        <v>0.006437791566</v>
      </c>
      <c r="BZ59" s="8">
        <f t="shared" si="7"/>
        <v>0.01382345815</v>
      </c>
      <c r="CA59" s="8">
        <f t="shared" si="8"/>
        <v>0.1928658802</v>
      </c>
      <c r="CB59" s="1">
        <f>VLOOKUP(Z59,uncertainty!$B$4:$C$17,2,0)</f>
        <v>1.15</v>
      </c>
      <c r="CC59" s="1">
        <f>VLOOKUP(AA59,uncertainty!$B$4:$C$17,2,0)</f>
        <v>1.25</v>
      </c>
      <c r="CD59" s="11">
        <f t="shared" si="9"/>
        <v>0.1658242098</v>
      </c>
      <c r="CE59" s="11">
        <f t="shared" si="10"/>
        <v>0.2245058108</v>
      </c>
      <c r="CF59" s="11">
        <f t="array" ref="CF59">INDEX(SP_results_all_proc!$E$52:$EH$71,MATCH(CF$3,SP_results_all_proc!$A$52:$A$68,0),MATCH($B59,SP_results_all_proc!$E$51:$EH$51,0))*$BQ59</f>
        <v>0.02276287381</v>
      </c>
      <c r="CG59" s="11">
        <f t="array" ref="CG59">INDEX(SP_results_all_proc!$E$52:$EH$71,MATCH(CG$3,SP_results_all_proc!$A$52:$A$68,0),MATCH($B59,SP_results_all_proc!$E$51:$EH$51,0))*$BQ59</f>
        <v>0.02319262857</v>
      </c>
      <c r="CH59" s="11">
        <f t="array" ref="CH59">INDEX(SP_results_all_proc!$E$52:$EH$71,MATCH(CH$3,SP_results_all_proc!$A$52:$A$68,0),MATCH($B59,SP_results_all_proc!$E$51:$EH$51,0))*$BQ59</f>
        <v>0.03035015411</v>
      </c>
      <c r="CI59" s="11">
        <f t="array" ref="CI59">(INDEX(SP_results_all_proc!$E$52:$EH$71,MATCH(CI$3,SP_results_all_proc!$A$52:$A$68,0),MATCH($B59,SP_results_all_proc!$E$51:$EH$51,0))+INDEX(SP_results_all_proc!$E$52:$EH$71,MATCH(CI$2,SP_results_all_proc!$A$52:$A$68,0),MATCH($B59,SP_results_all_proc!$E$51:$EH$51,0))+INDEX(SP_results_all_proc!$E$52:$EH$71,MATCH(CI$1,SP_results_all_proc!$A$52:$A$68,0),MATCH($B59,SP_results_all_proc!$E$51:$EH$51,0)))*$BQ59</f>
        <v>0.06098637548</v>
      </c>
      <c r="CJ59" s="11">
        <f t="array" ref="CJ59">INDEX(SP_results_all_proc!$E$52:$EH$71,MATCH(CJ$3,SP_results_all_proc!$A$52:$A$68,0),MATCH($B59,SP_results_all_proc!$E$51:$EH$51,0))*$BQ59</f>
        <v>0.003247724888</v>
      </c>
      <c r="CK59" s="11">
        <f t="array" ref="CK59">INDEX(SP_results_all_proc!$E$52:$EH$71,MATCH(CK$3,SP_results_all_proc!$A$52:$A$68,0),MATCH($B59,SP_results_all_proc!$E$51:$EH$51,0))*$BQ59</f>
        <v>0.00586808718</v>
      </c>
      <c r="CL59" s="11">
        <f t="array" ref="CL59">INDEX(SP_results_all_proc!$E$52:$EH$71,MATCH(CL$3,SP_results_all_proc!$A$52:$A$68,0),MATCH($B59,SP_results_all_proc!$E$51:$EH$51,0))*$BQ59</f>
        <v>0.03918596769</v>
      </c>
      <c r="CM59" s="11">
        <f t="array" ref="CM59">(INDEX(SP_results_all_proc!$E$52:$EH$71,MATCH(CM$3,SP_results_all_proc!$A$52:$A$68,0),MATCH($B59,SP_results_all_proc!$E$51:$EH$51,0))+INDEX(SP_results_all_proc!$E$52:$EH$71,MATCH(CM$2,SP_results_all_proc!$A$52:$A$68,0),MATCH($B59,SP_results_all_proc!$E$51:$EH$51,0))+INDEX(SP_results_all_proc!$E$52:$EH$71,MATCH(CM$1,SP_results_all_proc!$A$52:$A$68,0),MATCH($B59,SP_results_all_proc!$E$51:$EH$51,0))+INDEX(SP_results_all_proc!$E$52:$EH$71,MATCH(CM$4,SP_results_all_proc!$A$52:$A$68,0),MATCH($B59,SP_results_all_proc!$E$51:$EH$51,0)))*$BQ59</f>
        <v>0.007272068508</v>
      </c>
      <c r="CN59" s="11">
        <f t="shared" si="11"/>
        <v>0.1928658802</v>
      </c>
      <c r="CO59" s="12" t="s">
        <v>340</v>
      </c>
      <c r="CP59" s="12"/>
      <c r="CQ59" s="8"/>
    </row>
    <row r="60" ht="15.75" customHeight="1">
      <c r="A60" s="1" t="s">
        <v>118</v>
      </c>
      <c r="B60" s="1" t="s">
        <v>414</v>
      </c>
      <c r="C60" s="1" t="s">
        <v>315</v>
      </c>
      <c r="D60" s="1" t="s">
        <v>415</v>
      </c>
      <c r="E60" s="1" t="s">
        <v>122</v>
      </c>
      <c r="F60" s="6" t="s">
        <v>317</v>
      </c>
      <c r="G60" s="1" t="s">
        <v>124</v>
      </c>
      <c r="H60" s="1" t="s">
        <v>125</v>
      </c>
      <c r="I60" s="1" t="s">
        <v>126</v>
      </c>
      <c r="J60" s="1" t="s">
        <v>127</v>
      </c>
      <c r="K60" s="1" t="s">
        <v>128</v>
      </c>
      <c r="L60" s="6" t="s">
        <v>129</v>
      </c>
      <c r="M60" s="6" t="s">
        <v>130</v>
      </c>
      <c r="N60" s="1">
        <v>1.0</v>
      </c>
      <c r="O60" s="1">
        <v>1.0</v>
      </c>
      <c r="P60" s="1">
        <v>1.0</v>
      </c>
      <c r="Q60" s="1">
        <v>1.0</v>
      </c>
      <c r="R60" s="1">
        <v>0.0</v>
      </c>
      <c r="S60" s="1">
        <v>0.0</v>
      </c>
      <c r="T60" s="1">
        <v>0.0</v>
      </c>
      <c r="U60" s="1">
        <v>0.0</v>
      </c>
      <c r="V60" s="1">
        <v>1.0</v>
      </c>
      <c r="W60" s="1">
        <v>0.0</v>
      </c>
      <c r="X60" s="1">
        <v>0.0</v>
      </c>
      <c r="Y60" s="1">
        <f>SUMIFS(yield_refuse!$F:$F,yield_refuse!$A:$A,table!$A60,yield_refuse!$B:$B,IF(ISERROR(AO60),AQ60,table!$AP60))/100</f>
        <v>0</v>
      </c>
      <c r="Z60" s="1" t="str">
        <f t="shared" si="2"/>
        <v>(2,3,2,2,2,na)_x007f_</v>
      </c>
      <c r="AA60" s="1" t="s">
        <v>131</v>
      </c>
      <c r="AB60" s="1" t="s">
        <v>132</v>
      </c>
      <c r="AC60" s="1" t="s">
        <v>133</v>
      </c>
      <c r="AD60" s="1" t="s">
        <v>133</v>
      </c>
      <c r="AE60" s="1" t="s">
        <v>133</v>
      </c>
      <c r="AF60" s="1" t="s">
        <v>133</v>
      </c>
      <c r="AG60" s="1" t="s">
        <v>134</v>
      </c>
      <c r="AH60" s="1" t="s">
        <v>134</v>
      </c>
      <c r="AI60" s="1" t="s">
        <v>134</v>
      </c>
      <c r="AJ60" s="7" t="s">
        <v>135</v>
      </c>
      <c r="AK60" s="7" t="s">
        <v>135</v>
      </c>
      <c r="AL60" s="1" t="s">
        <v>136</v>
      </c>
      <c r="AM60" s="1">
        <v>2.0</v>
      </c>
      <c r="AN60" s="1">
        <v>2.0</v>
      </c>
      <c r="AO60" s="1" t="s">
        <v>411</v>
      </c>
      <c r="AP60" s="1" t="s">
        <v>416</v>
      </c>
      <c r="AQ60" s="1" t="s">
        <v>417</v>
      </c>
      <c r="AR60" s="8">
        <f>HLOOKUP(D60,SP_results_all_proc!$E$15:$FZ$33,19,0)*N60*(1+SUM($BF60:$BI60))</f>
        <v>0.05272218338</v>
      </c>
      <c r="AS60" s="8">
        <f>HLOOKUP(E60,SP_results_all_proc!$E$15:$FZ$33,19,0)*O60*(1+SUM($BG60:$BI60))</f>
        <v>0</v>
      </c>
      <c r="AT60" s="8">
        <f>HLOOKUP(F60,SP_results_all_proc!$E$15:$FZ$33,19,0)*P60*(1+SUM($BH60:$BI60))</f>
        <v>0</v>
      </c>
      <c r="AU60" s="8">
        <f>HLOOKUP(G60,SP_results_all_proc!$E$15:$FZ$33,19,0)*Q60*(1+SUM($BH60:$BI60))</f>
        <v>0.01312351746</v>
      </c>
      <c r="AV60" s="8">
        <f>HLOOKUP(H60,SP_results_all_proc!$E$15:$FZ$33,19,0)*R60*(1+SUM($BI60))</f>
        <v>0</v>
      </c>
      <c r="AW60" s="8">
        <f>HLOOKUP(I60,SP_results_all_proc!$E$15:$FZ$33,19,0)*S60*(1+SUM($BI60))</f>
        <v>0</v>
      </c>
      <c r="AX60" s="8">
        <f>HLOOKUP(J60,SP_results_all_proc!$E$15:$FZ$33,19,0)*T60</f>
        <v>0</v>
      </c>
      <c r="AY60" s="8">
        <f>HLOOKUP(K60,SP_results_all_proc!$E$15:$FZ$33,19,0)*U60</f>
        <v>0</v>
      </c>
      <c r="AZ60" s="8">
        <f>HLOOKUP(L60,SP_results_all_proc!$E$15:$FZ$33,19,0)*V60*(1-Y60)</f>
        <v>0.006176601165</v>
      </c>
      <c r="BA60" s="8">
        <f>HLOOKUP(M60,SP_results_all_proc!$E$15:$FZ$33,19,0)*W60*(1-Y60)</f>
        <v>0</v>
      </c>
      <c r="BB60" s="9">
        <f>HLOOKUP(BB$3,SP_results_all_proc!$E$15:$FZ$33,19,0)</f>
        <v>0</v>
      </c>
      <c r="BC60" s="9">
        <f>HLOOKUP(BC$3,SP_results_all_proc!$E$15:$FZ$33,19,0)*BJ60*(1-$BM60)*($X60*$P60*(1+SUM($BH60:$BI60))+SUM($BF60:$BI60)+Y60)</f>
        <v>0.001392321287</v>
      </c>
      <c r="BD60" s="9">
        <f>HLOOKUP(BD$3,SP_results_all_proc!$E$15:$FZ$33,19,0)*BK60*(1-$BM60)*($X60*$P60*(1+SUM($BH60:$BI60))+SUM($BF60:$BI60)+Y60)</f>
        <v>0.003212155843</v>
      </c>
      <c r="BE60" s="1">
        <f>HLOOKUP(BE$3,SP_results_all_proc!$E$15:$FZ$33,19,0)*BL60*(1-$BM60)*($X60*$P60*(1+SUM($BH60:$BI60))+SUM($BF60:$BI60)+Y60)</f>
        <v>0.02192076429</v>
      </c>
      <c r="BF60" s="1">
        <f>SUMIFS(template!$K$117:$K$180,template!$J$117:$J$180,table!$C60,template!$I$117:$I$180,table!BF$5)</f>
        <v>0.06</v>
      </c>
      <c r="BG60" s="1">
        <f>SUMIFS(template!$K$117:$K$180,template!$J$117:$J$180,table!$C60,template!$I$117:$I$180,table!BG$5)</f>
        <v>0.18</v>
      </c>
      <c r="BH60" s="1">
        <f>SUMIFS(template!$K$117:$K$180,template!$J$117:$J$180,table!$C60,template!$I$117:$I$180,table!BH$5)</f>
        <v>0.05</v>
      </c>
      <c r="BI60" s="1">
        <f>SUMIFS(template!$K$117:$K$180,template!$J$117:$J$180,table!$C60,template!$I$117:$I$180,table!BI$5)</f>
        <v>0.03</v>
      </c>
      <c r="BJ60" s="1">
        <f>SUMIFS(template!$K$117:$K$144,template!$J$117:$J$144,table!$A60,template!$I$117:$I$144,table!BJ$5)</f>
        <v>0.2</v>
      </c>
      <c r="BK60" s="1">
        <f>SUMIFS(template!$K$117:$K$144,template!$J$117:$J$144,table!$A60,template!$I$117:$I$144,table!BK$5)</f>
        <v>0.4</v>
      </c>
      <c r="BL60" s="1">
        <f>SUMIFS(template!$K$117:$K$144,template!$J$117:$J$144,table!$A60,template!$I$117:$I$144,table!BL$5)</f>
        <v>0.4</v>
      </c>
      <c r="BM60" s="1">
        <f>SUMIFS(template!$K$117:$K$144,template!$J$117:$J$144,table!$A60,template!$I$117:$I$144,table!BM$5)</f>
        <v>0</v>
      </c>
      <c r="BN60" s="1">
        <f>IFERROR(VLOOKUP($AP60,yield_refuse!$C:$K,3,0),VLOOKUP($AQ60,yield_refuse!$B:$K,4,0))</f>
        <v>80</v>
      </c>
      <c r="BO60" s="1">
        <f>IFERROR(VLOOKUP($AP60,yield_refuse!$C:$K,4,0),VLOOKUP($AQ60,yield_refuse!$B:$K,5,0))</f>
        <v>16</v>
      </c>
      <c r="BP60" s="10">
        <f>IFERROR(VLOOKUP($AP60,yield_refuse!$C:$Z,10,0),VLOOKUP($AQ60,yield_refuse!$B:$Z,11,0))</f>
        <v>525</v>
      </c>
      <c r="BQ60" s="11">
        <f t="shared" si="3"/>
        <v>0.78125</v>
      </c>
      <c r="BR60" s="1" t="str">
        <f>IFERROR(VLOOKUP($AP60,yield_refuse!$C:$K,6,0),VLOOKUP($AQ60,yield_refuse!$B:$K,7,0))</f>
        <v>Vegetables</v>
      </c>
      <c r="BS60" s="11" t="s">
        <v>416</v>
      </c>
      <c r="BT60" s="8">
        <f t="shared" ref="BT60:BW60" si="64">AR60*$BQ60</f>
        <v>0.04118920576</v>
      </c>
      <c r="BU60" s="8">
        <f t="shared" si="64"/>
        <v>0</v>
      </c>
      <c r="BV60" s="8">
        <f t="shared" si="64"/>
        <v>0</v>
      </c>
      <c r="BW60" s="8">
        <f t="shared" si="64"/>
        <v>0.01025274801</v>
      </c>
      <c r="BX60" s="8">
        <f t="shared" si="5"/>
        <v>0</v>
      </c>
      <c r="BY60" s="8">
        <f t="shared" si="6"/>
        <v>0.00482546966</v>
      </c>
      <c r="BZ60" s="8">
        <f t="shared" si="7"/>
        <v>0.02072284486</v>
      </c>
      <c r="CA60" s="8">
        <f t="shared" si="8"/>
        <v>0.0769902683</v>
      </c>
      <c r="CB60" s="1">
        <f>VLOOKUP(Z60,uncertainty!$B$4:$C$17,2,0)</f>
        <v>1.11</v>
      </c>
      <c r="CC60" s="1">
        <f>VLOOKUP(AA60,uncertainty!$B$4:$C$17,2,0)</f>
        <v>1.25</v>
      </c>
      <c r="CD60" s="11">
        <f t="shared" si="9"/>
        <v>0.06574824261</v>
      </c>
      <c r="CE60" s="11">
        <f t="shared" si="10"/>
        <v>0.09047134656</v>
      </c>
      <c r="CF60" s="11">
        <f t="array" ref="CF60">INDEX(SP_results_all_proc!$E$52:$EH$71,MATCH(CF$3,SP_results_all_proc!$A$52:$A$68,0),MATCH($B60,SP_results_all_proc!$E$51:$EH$51,0))*$BQ60</f>
        <v>0.01430497422</v>
      </c>
      <c r="CG60" s="11">
        <f t="array" ref="CG60">INDEX(SP_results_all_proc!$E$52:$EH$71,MATCH(CG$3,SP_results_all_proc!$A$52:$A$68,0),MATCH($B60,SP_results_all_proc!$E$51:$EH$51,0))*$BQ60</f>
        <v>0.008086023438</v>
      </c>
      <c r="CH60" s="11">
        <f t="array" ref="CH60">INDEX(SP_results_all_proc!$E$52:$EH$71,MATCH(CH$3,SP_results_all_proc!$A$52:$A$68,0),MATCH($B60,SP_results_all_proc!$E$51:$EH$51,0))*$BQ60</f>
        <v>0.02120601719</v>
      </c>
      <c r="CI60" s="11">
        <f t="array" ref="CI60">(INDEX(SP_results_all_proc!$E$52:$EH$71,MATCH(CI$3,SP_results_all_proc!$A$52:$A$68,0),MATCH($B60,SP_results_all_proc!$E$51:$EH$51,0))+INDEX(SP_results_all_proc!$E$52:$EH$71,MATCH(CI$2,SP_results_all_proc!$A$52:$A$68,0),MATCH($B60,SP_results_all_proc!$E$51:$EH$51,0))+INDEX(SP_results_all_proc!$E$52:$EH$71,MATCH(CI$1,SP_results_all_proc!$A$52:$A$68,0),MATCH($B60,SP_results_all_proc!$E$51:$EH$51,0)))*$BQ60</f>
        <v>0.01970211828</v>
      </c>
      <c r="CJ60" s="11">
        <f t="array" ref="CJ60">INDEX(SP_results_all_proc!$E$52:$EH$71,MATCH(CJ$3,SP_results_all_proc!$A$52:$A$68,0),MATCH($B60,SP_results_all_proc!$E$51:$EH$51,0))*$BQ60</f>
        <v>0.000588612625</v>
      </c>
      <c r="CK60" s="11">
        <f t="array" ref="CK60">INDEX(SP_results_all_proc!$E$52:$EH$71,MATCH(CK$3,SP_results_all_proc!$A$52:$A$68,0),MATCH($B60,SP_results_all_proc!$E$51:$EH$51,0))*$BQ60</f>
        <v>0.002986008047</v>
      </c>
      <c r="CL60" s="11">
        <f t="array" ref="CL60">INDEX(SP_results_all_proc!$E$52:$EH$71,MATCH(CL$3,SP_results_all_proc!$A$52:$A$68,0),MATCH($B60,SP_results_all_proc!$E$51:$EH$51,0))*$BQ60</f>
        <v>0.006119816406</v>
      </c>
      <c r="CM60" s="11">
        <f t="array" ref="CM60">(INDEX(SP_results_all_proc!$E$52:$EH$71,MATCH(CM$3,SP_results_all_proc!$A$52:$A$68,0),MATCH($B60,SP_results_all_proc!$E$51:$EH$51,0))+INDEX(SP_results_all_proc!$E$52:$EH$71,MATCH(CM$2,SP_results_all_proc!$A$52:$A$68,0),MATCH($B60,SP_results_all_proc!$E$51:$EH$51,0))+INDEX(SP_results_all_proc!$E$52:$EH$71,MATCH(CM$1,SP_results_all_proc!$A$52:$A$68,0),MATCH($B60,SP_results_all_proc!$E$51:$EH$51,0))+INDEX(SP_results_all_proc!$E$52:$EH$71,MATCH(CM$4,SP_results_all_proc!$A$52:$A$68,0),MATCH($B60,SP_results_all_proc!$E$51:$EH$51,0)))*$BQ60</f>
        <v>0.003996697317</v>
      </c>
      <c r="CN60" s="11">
        <f t="shared" si="11"/>
        <v>0.07699026752</v>
      </c>
      <c r="CO60" s="12" t="s">
        <v>340</v>
      </c>
      <c r="CP60" s="12"/>
      <c r="CQ60" s="8"/>
    </row>
    <row r="61" ht="15.75" customHeight="1">
      <c r="A61" s="1" t="s">
        <v>118</v>
      </c>
      <c r="B61" s="1" t="s">
        <v>418</v>
      </c>
      <c r="C61" s="1" t="s">
        <v>315</v>
      </c>
      <c r="D61" s="1" t="s">
        <v>419</v>
      </c>
      <c r="E61" s="1" t="s">
        <v>122</v>
      </c>
      <c r="F61" s="6" t="s">
        <v>317</v>
      </c>
      <c r="G61" s="1" t="s">
        <v>124</v>
      </c>
      <c r="H61" s="1" t="s">
        <v>125</v>
      </c>
      <c r="I61" s="1" t="s">
        <v>126</v>
      </c>
      <c r="J61" s="1" t="s">
        <v>127</v>
      </c>
      <c r="K61" s="1" t="s">
        <v>128</v>
      </c>
      <c r="L61" s="6" t="s">
        <v>129</v>
      </c>
      <c r="M61" s="6" t="s">
        <v>130</v>
      </c>
      <c r="N61" s="1">
        <v>1.0</v>
      </c>
      <c r="O61" s="1">
        <v>1.0</v>
      </c>
      <c r="P61" s="1">
        <v>1.0</v>
      </c>
      <c r="Q61" s="1">
        <v>1.0</v>
      </c>
      <c r="R61" s="1">
        <v>0.0</v>
      </c>
      <c r="S61" s="1">
        <v>0.0</v>
      </c>
      <c r="T61" s="1">
        <v>0.0</v>
      </c>
      <c r="U61" s="1">
        <v>0.0</v>
      </c>
      <c r="V61" s="1">
        <v>1.0</v>
      </c>
      <c r="W61" s="1">
        <v>1.0</v>
      </c>
      <c r="X61" s="1">
        <v>0.0</v>
      </c>
      <c r="Y61" s="1">
        <f>SUMIFS(yield_refuse!$F:$F,yield_refuse!$A:$A,table!$A61,yield_refuse!$B:$B,IF(ISERROR(AO61),AQ61,table!$AP61))/100</f>
        <v>0</v>
      </c>
      <c r="Z61" s="1" t="str">
        <f t="shared" si="2"/>
        <v>(2,3,2,2,2,na)_x007f_</v>
      </c>
      <c r="AA61" s="1" t="s">
        <v>131</v>
      </c>
      <c r="AB61" s="1" t="s">
        <v>132</v>
      </c>
      <c r="AC61" s="1" t="s">
        <v>133</v>
      </c>
      <c r="AD61" s="1" t="s">
        <v>133</v>
      </c>
      <c r="AE61" s="1" t="s">
        <v>133</v>
      </c>
      <c r="AF61" s="1" t="s">
        <v>133</v>
      </c>
      <c r="AG61" s="1" t="s">
        <v>134</v>
      </c>
      <c r="AH61" s="1" t="s">
        <v>134</v>
      </c>
      <c r="AI61" s="1" t="s">
        <v>134</v>
      </c>
      <c r="AJ61" s="7" t="s">
        <v>135</v>
      </c>
      <c r="AK61" s="7" t="s">
        <v>135</v>
      </c>
      <c r="AL61" s="1" t="s">
        <v>136</v>
      </c>
      <c r="AM61" s="1">
        <v>2.0</v>
      </c>
      <c r="AN61" s="1">
        <v>2.0</v>
      </c>
      <c r="AO61" s="1" t="s">
        <v>411</v>
      </c>
      <c r="AP61" s="1" t="s">
        <v>420</v>
      </c>
      <c r="AQ61" s="1" t="s">
        <v>421</v>
      </c>
      <c r="AR61" s="8">
        <f>HLOOKUP(D61,SP_results_all_proc!$E$15:$FZ$33,19,0)*N61*(1+SUM($BF61:$BI61))</f>
        <v>0.1404263008</v>
      </c>
      <c r="AS61" s="8">
        <f>HLOOKUP(E61,SP_results_all_proc!$E$15:$FZ$33,19,0)*O61*(1+SUM($BG61:$BI61))</f>
        <v>0</v>
      </c>
      <c r="AT61" s="8">
        <f>HLOOKUP(F61,SP_results_all_proc!$E$15:$FZ$33,19,0)*P61*(1+SUM($BH61:$BI61))</f>
        <v>0</v>
      </c>
      <c r="AU61" s="8">
        <f>HLOOKUP(G61,SP_results_all_proc!$E$15:$FZ$33,19,0)*Q61*(1+SUM($BH61:$BI61))</f>
        <v>0.01312351746</v>
      </c>
      <c r="AV61" s="8">
        <f>HLOOKUP(H61,SP_results_all_proc!$E$15:$FZ$33,19,0)*R61*(1+SUM($BI61))</f>
        <v>0</v>
      </c>
      <c r="AW61" s="8">
        <f>HLOOKUP(I61,SP_results_all_proc!$E$15:$FZ$33,19,0)*S61*(1+SUM($BI61))</f>
        <v>0</v>
      </c>
      <c r="AX61" s="8">
        <f>HLOOKUP(J61,SP_results_all_proc!$E$15:$FZ$33,19,0)*T61</f>
        <v>0</v>
      </c>
      <c r="AY61" s="8">
        <f>HLOOKUP(K61,SP_results_all_proc!$E$15:$FZ$33,19,0)*U61</f>
        <v>0</v>
      </c>
      <c r="AZ61" s="8">
        <f>HLOOKUP(L61,SP_results_all_proc!$E$15:$FZ$33,19,0)*V61*(1-Y61)</f>
        <v>0.006176601165</v>
      </c>
      <c r="BA61" s="8">
        <f>HLOOKUP(M61,SP_results_all_proc!$E$15:$FZ$33,19,0)*W61*(1-Y61)</f>
        <v>0.003886735749</v>
      </c>
      <c r="BB61" s="9">
        <f>HLOOKUP(BB$3,SP_results_all_proc!$E$15:$FZ$33,19,0)</f>
        <v>0</v>
      </c>
      <c r="BC61" s="9">
        <f>HLOOKUP(BC$3,SP_results_all_proc!$E$15:$FZ$33,19,0)*BJ61*(1-$BM61)*($X61*$P61*(1+SUM($BH61:$BI61))+SUM($BF61:$BI61)+Y61)</f>
        <v>0.001392321287</v>
      </c>
      <c r="BD61" s="9">
        <f>HLOOKUP(BD$3,SP_results_all_proc!$E$15:$FZ$33,19,0)*BK61*(1-$BM61)*($X61*$P61*(1+SUM($BH61:$BI61))+SUM($BF61:$BI61)+Y61)</f>
        <v>0.003212155843</v>
      </c>
      <c r="BE61" s="1">
        <f>HLOOKUP(BE$3,SP_results_all_proc!$E$15:$FZ$33,19,0)*BL61*(1-$BM61)*($X61*$P61*(1+SUM($BH61:$BI61))+SUM($BF61:$BI61)+Y61)</f>
        <v>0.02192076429</v>
      </c>
      <c r="BF61" s="1">
        <f>SUMIFS(template!$K$117:$K$180,template!$J$117:$J$180,table!$C61,template!$I$117:$I$180,table!BF$5)</f>
        <v>0.06</v>
      </c>
      <c r="BG61" s="1">
        <f>SUMIFS(template!$K$117:$K$180,template!$J$117:$J$180,table!$C61,template!$I$117:$I$180,table!BG$5)</f>
        <v>0.18</v>
      </c>
      <c r="BH61" s="1">
        <f>SUMIFS(template!$K$117:$K$180,template!$J$117:$J$180,table!$C61,template!$I$117:$I$180,table!BH$5)</f>
        <v>0.05</v>
      </c>
      <c r="BI61" s="1">
        <f>SUMIFS(template!$K$117:$K$180,template!$J$117:$J$180,table!$C61,template!$I$117:$I$180,table!BI$5)</f>
        <v>0.03</v>
      </c>
      <c r="BJ61" s="1">
        <f>SUMIFS(template!$K$117:$K$144,template!$J$117:$J$144,table!$A61,template!$I$117:$I$144,table!BJ$5)</f>
        <v>0.2</v>
      </c>
      <c r="BK61" s="1">
        <f>SUMIFS(template!$K$117:$K$144,template!$J$117:$J$144,table!$A61,template!$I$117:$I$144,table!BK$5)</f>
        <v>0.4</v>
      </c>
      <c r="BL61" s="1">
        <f>SUMIFS(template!$K$117:$K$144,template!$J$117:$J$144,table!$A61,template!$I$117:$I$144,table!BL$5)</f>
        <v>0.4</v>
      </c>
      <c r="BM61" s="1">
        <f>SUMIFS(template!$K$117:$K$144,template!$J$117:$J$144,table!$A61,template!$I$117:$I$144,table!BM$5)</f>
        <v>0</v>
      </c>
      <c r="BN61" s="1">
        <f>IFERROR(VLOOKUP($AP61,yield_refuse!$C:$K,3,0),VLOOKUP($AQ61,yield_refuse!$B:$K,4,0))</f>
        <v>97</v>
      </c>
      <c r="BO61" s="1">
        <f>IFERROR(VLOOKUP($AP61,yield_refuse!$C:$K,4,0),VLOOKUP($AQ61,yield_refuse!$B:$K,5,0))</f>
        <v>19</v>
      </c>
      <c r="BP61" s="10">
        <f>IFERROR(VLOOKUP($AP61,yield_refuse!$C:$Z,10,0),VLOOKUP($AQ61,yield_refuse!$B:$Z,11,0))</f>
        <v>563.4146341</v>
      </c>
      <c r="BQ61" s="11">
        <f t="shared" si="3"/>
        <v>0.7170862087</v>
      </c>
      <c r="BR61" s="1" t="str">
        <f>IFERROR(VLOOKUP($AP61,yield_refuse!$C:$K,6,0),VLOOKUP($AQ61,yield_refuse!$B:$K,7,0))</f>
        <v>Vegetables</v>
      </c>
      <c r="BS61" s="11" t="s">
        <v>420</v>
      </c>
      <c r="BT61" s="8">
        <f t="shared" ref="BT61:BW61" si="65">AR61*$BQ61</f>
        <v>0.1006977636</v>
      </c>
      <c r="BU61" s="8">
        <f t="shared" si="65"/>
        <v>0</v>
      </c>
      <c r="BV61" s="8">
        <f t="shared" si="65"/>
        <v>0</v>
      </c>
      <c r="BW61" s="8">
        <f t="shared" si="65"/>
        <v>0.009410693379</v>
      </c>
      <c r="BX61" s="8">
        <f t="shared" si="5"/>
        <v>0</v>
      </c>
      <c r="BY61" s="8">
        <f t="shared" si="6"/>
        <v>0.007216280114</v>
      </c>
      <c r="BZ61" s="8">
        <f t="shared" si="7"/>
        <v>0.0190208848</v>
      </c>
      <c r="CA61" s="8">
        <f t="shared" si="8"/>
        <v>0.1363456219</v>
      </c>
      <c r="CB61" s="1">
        <f>VLOOKUP(Z61,uncertainty!$B$4:$C$17,2,0)</f>
        <v>1.11</v>
      </c>
      <c r="CC61" s="1">
        <f>VLOOKUP(AA61,uncertainty!$B$4:$C$17,2,0)</f>
        <v>1.25</v>
      </c>
      <c r="CD61" s="11">
        <f t="shared" si="9"/>
        <v>0.1192369926</v>
      </c>
      <c r="CE61" s="11">
        <f t="shared" si="10"/>
        <v>0.1563343405</v>
      </c>
      <c r="CF61" s="11">
        <f t="array" ref="CF61">INDEX(SP_results_all_proc!$E$52:$EH$71,MATCH(CF$3,SP_results_all_proc!$A$52:$A$68,0),MATCH($B61,SP_results_all_proc!$E$51:$EH$51,0))*$BQ61</f>
        <v>0.0181558211</v>
      </c>
      <c r="CG61" s="11">
        <f t="array" ref="CG61">INDEX(SP_results_all_proc!$E$52:$EH$71,MATCH(CG$3,SP_results_all_proc!$A$52:$A$68,0),MATCH($B61,SP_results_all_proc!$E$51:$EH$51,0))*$BQ61</f>
        <v>0.02007274528</v>
      </c>
      <c r="CH61" s="11">
        <f t="array" ref="CH61">INDEX(SP_results_all_proc!$E$52:$EH$71,MATCH(CH$3,SP_results_all_proc!$A$52:$A$68,0),MATCH($B61,SP_results_all_proc!$E$51:$EH$51,0))*$BQ61</f>
        <v>0.03115945596</v>
      </c>
      <c r="CI61" s="11">
        <f t="array" ref="CI61">(INDEX(SP_results_all_proc!$E$52:$EH$71,MATCH(CI$3,SP_results_all_proc!$A$52:$A$68,0),MATCH($B61,SP_results_all_proc!$E$51:$EH$51,0))+INDEX(SP_results_all_proc!$E$52:$EH$71,MATCH(CI$2,SP_results_all_proc!$A$52:$A$68,0),MATCH($B61,SP_results_all_proc!$E$51:$EH$51,0))+INDEX(SP_results_all_proc!$E$52:$EH$71,MATCH(CI$1,SP_results_all_proc!$A$52:$A$68,0),MATCH($B61,SP_results_all_proc!$E$51:$EH$51,0)))*$BQ61</f>
        <v>0.04811793476</v>
      </c>
      <c r="CJ61" s="11">
        <f t="array" ref="CJ61">INDEX(SP_results_all_proc!$E$52:$EH$71,MATCH(CJ$3,SP_results_all_proc!$A$52:$A$68,0),MATCH($B61,SP_results_all_proc!$E$51:$EH$51,0))*$BQ61</f>
        <v>0.0007887213999</v>
      </c>
      <c r="CK61" s="11">
        <f t="array" ref="CK61">INDEX(SP_results_all_proc!$E$52:$EH$71,MATCH(CK$3,SP_results_all_proc!$A$52:$A$68,0),MATCH($B61,SP_results_all_proc!$E$51:$EH$51,0))*$BQ61</f>
        <v>0.003648116568</v>
      </c>
      <c r="CL61" s="11">
        <f t="array" ref="CL61">INDEX(SP_results_all_proc!$E$52:$EH$71,MATCH(CL$3,SP_results_all_proc!$A$52:$A$68,0),MATCH($B61,SP_results_all_proc!$E$51:$EH$51,0))*$BQ61</f>
        <v>0.00855190487</v>
      </c>
      <c r="CM61" s="11">
        <f t="array" ref="CM61">(INDEX(SP_results_all_proc!$E$52:$EH$71,MATCH(CM$3,SP_results_all_proc!$A$52:$A$68,0),MATCH($B61,SP_results_all_proc!$E$51:$EH$51,0))+INDEX(SP_results_all_proc!$E$52:$EH$71,MATCH(CM$2,SP_results_all_proc!$A$52:$A$68,0),MATCH($B61,SP_results_all_proc!$E$51:$EH$51,0))+INDEX(SP_results_all_proc!$E$52:$EH$71,MATCH(CM$1,SP_results_all_proc!$A$52:$A$68,0),MATCH($B61,SP_results_all_proc!$E$51:$EH$51,0))+INDEX(SP_results_all_proc!$E$52:$EH$71,MATCH(CM$4,SP_results_all_proc!$A$52:$A$68,0),MATCH($B61,SP_results_all_proc!$E$51:$EH$51,0)))*$BQ61</f>
        <v>0.005850916824</v>
      </c>
      <c r="CN61" s="11">
        <f t="shared" si="11"/>
        <v>0.1363456168</v>
      </c>
      <c r="CO61" s="12" t="s">
        <v>340</v>
      </c>
      <c r="CP61" s="12"/>
      <c r="CQ61" s="8"/>
    </row>
    <row r="62" ht="15.75" customHeight="1">
      <c r="A62" s="1" t="s">
        <v>118</v>
      </c>
      <c r="B62" s="6" t="s">
        <v>422</v>
      </c>
      <c r="C62" s="1" t="s">
        <v>315</v>
      </c>
      <c r="D62" s="6" t="s">
        <v>410</v>
      </c>
      <c r="E62" s="1" t="s">
        <v>122</v>
      </c>
      <c r="F62" s="6" t="s">
        <v>317</v>
      </c>
      <c r="G62" s="1" t="s">
        <v>124</v>
      </c>
      <c r="H62" s="1" t="s">
        <v>125</v>
      </c>
      <c r="I62" s="1" t="s">
        <v>126</v>
      </c>
      <c r="J62" s="1" t="s">
        <v>127</v>
      </c>
      <c r="K62" s="1" t="s">
        <v>128</v>
      </c>
      <c r="L62" s="6" t="s">
        <v>129</v>
      </c>
      <c r="M62" s="6" t="s">
        <v>130</v>
      </c>
      <c r="N62" s="1">
        <v>1.0</v>
      </c>
      <c r="O62" s="1">
        <v>1.0</v>
      </c>
      <c r="P62" s="1">
        <v>1.0</v>
      </c>
      <c r="Q62" s="1">
        <v>1.0</v>
      </c>
      <c r="R62" s="1">
        <v>0.0</v>
      </c>
      <c r="S62" s="1">
        <v>0.0</v>
      </c>
      <c r="T62" s="1">
        <v>0.0</v>
      </c>
      <c r="U62" s="1">
        <v>0.0</v>
      </c>
      <c r="V62" s="1">
        <v>1.0</v>
      </c>
      <c r="W62" s="1">
        <v>0.0</v>
      </c>
      <c r="X62" s="1">
        <v>0.0</v>
      </c>
      <c r="Y62" s="1">
        <f>SUMIFS(yield_refuse!$F:$F,yield_refuse!$A:$A,table!$A62,yield_refuse!$B:$B,IF(ISERROR(AO62),AQ62,table!$AP62))/100</f>
        <v>0</v>
      </c>
      <c r="Z62" s="1" t="str">
        <f t="shared" si="2"/>
        <v>(2,3,4,2,2,na)_x007f_</v>
      </c>
      <c r="AA62" s="1" t="s">
        <v>131</v>
      </c>
      <c r="AB62" s="1" t="s">
        <v>132</v>
      </c>
      <c r="AC62" s="1" t="s">
        <v>133</v>
      </c>
      <c r="AD62" s="1" t="s">
        <v>133</v>
      </c>
      <c r="AE62" s="1" t="s">
        <v>133</v>
      </c>
      <c r="AF62" s="1" t="s">
        <v>133</v>
      </c>
      <c r="AG62" s="1" t="s">
        <v>134</v>
      </c>
      <c r="AH62" s="1" t="s">
        <v>134</v>
      </c>
      <c r="AI62" s="1" t="s">
        <v>134</v>
      </c>
      <c r="AJ62" s="7" t="s">
        <v>135</v>
      </c>
      <c r="AK62" s="7" t="s">
        <v>135</v>
      </c>
      <c r="AL62" s="1" t="s">
        <v>136</v>
      </c>
      <c r="AM62" s="1">
        <v>2.0</v>
      </c>
      <c r="AN62" s="1">
        <v>4.0</v>
      </c>
      <c r="AO62" s="1" t="s">
        <v>411</v>
      </c>
      <c r="AP62" s="1" t="s">
        <v>423</v>
      </c>
      <c r="AQ62" s="1" t="s">
        <v>424</v>
      </c>
      <c r="AR62" s="8">
        <f>HLOOKUP(D62,SP_results_all_proc!$E$15:$FZ$33,19,0)*N62*(1+SUM($BF62:$BI62))</f>
        <v>0.3180801106</v>
      </c>
      <c r="AS62" s="8">
        <f>HLOOKUP(E62,SP_results_all_proc!$E$15:$FZ$33,19,0)*O62*(1+SUM($BG62:$BI62))</f>
        <v>0</v>
      </c>
      <c r="AT62" s="8">
        <f>HLOOKUP(F62,SP_results_all_proc!$E$15:$FZ$33,19,0)*P62*(1+SUM($BH62:$BI62))</f>
        <v>0</v>
      </c>
      <c r="AU62" s="8">
        <f>HLOOKUP(G62,SP_results_all_proc!$E$15:$FZ$33,19,0)*Q62*(1+SUM($BH62:$BI62))</f>
        <v>0.01312351746</v>
      </c>
      <c r="AV62" s="8">
        <f>HLOOKUP(H62,SP_results_all_proc!$E$15:$FZ$33,19,0)*R62*(1+SUM($BI62))</f>
        <v>0</v>
      </c>
      <c r="AW62" s="8">
        <f>HLOOKUP(I62,SP_results_all_proc!$E$15:$FZ$33,19,0)*S62*(1+SUM($BI62))</f>
        <v>0</v>
      </c>
      <c r="AX62" s="8">
        <f>HLOOKUP(J62,SP_results_all_proc!$E$15:$FZ$33,19,0)*T62</f>
        <v>0</v>
      </c>
      <c r="AY62" s="8">
        <f>HLOOKUP(K62,SP_results_all_proc!$E$15:$FZ$33,19,0)*U62</f>
        <v>0</v>
      </c>
      <c r="AZ62" s="8">
        <f>HLOOKUP(L62,SP_results_all_proc!$E$15:$FZ$33,19,0)*V62*(1-Y62)</f>
        <v>0.006176601165</v>
      </c>
      <c r="BA62" s="8">
        <f>HLOOKUP(M62,SP_results_all_proc!$E$15:$FZ$33,19,0)*W62*(1-Y62)</f>
        <v>0</v>
      </c>
      <c r="BB62" s="9">
        <f>HLOOKUP(BB$3,SP_results_all_proc!$E$15:$FZ$33,19,0)</f>
        <v>0</v>
      </c>
      <c r="BC62" s="9">
        <f>HLOOKUP(BC$3,SP_results_all_proc!$E$15:$FZ$33,19,0)*BJ62*(1-$BM62)*($X62*$P62*(1+SUM($BH62:$BI62))+SUM($BF62:$BI62)+Y62)</f>
        <v>0.001392321287</v>
      </c>
      <c r="BD62" s="9">
        <f>HLOOKUP(BD$3,SP_results_all_proc!$E$15:$FZ$33,19,0)*BK62*(1-$BM62)*($X62*$P62*(1+SUM($BH62:$BI62))+SUM($BF62:$BI62)+Y62)</f>
        <v>0.003212155843</v>
      </c>
      <c r="BE62" s="1">
        <f>HLOOKUP(BE$3,SP_results_all_proc!$E$15:$FZ$33,19,0)*BL62*(1-$BM62)*($X62*$P62*(1+SUM($BH62:$BI62))+SUM($BF62:$BI62)+Y62)</f>
        <v>0.02192076429</v>
      </c>
      <c r="BF62" s="1">
        <f>SUMIFS(template!$K$117:$K$180,template!$J$117:$J$180,table!$C62,template!$I$117:$I$180,table!BF$5)</f>
        <v>0.06</v>
      </c>
      <c r="BG62" s="1">
        <f>SUMIFS(template!$K$117:$K$180,template!$J$117:$J$180,table!$C62,template!$I$117:$I$180,table!BG$5)</f>
        <v>0.18</v>
      </c>
      <c r="BH62" s="1">
        <f>SUMIFS(template!$K$117:$K$180,template!$J$117:$J$180,table!$C62,template!$I$117:$I$180,table!BH$5)</f>
        <v>0.05</v>
      </c>
      <c r="BI62" s="1">
        <f>SUMIFS(template!$K$117:$K$180,template!$J$117:$J$180,table!$C62,template!$I$117:$I$180,table!BI$5)</f>
        <v>0.03</v>
      </c>
      <c r="BJ62" s="1">
        <f>SUMIFS(template!$K$117:$K$144,template!$J$117:$J$144,table!$A62,template!$I$117:$I$144,table!BJ$5)</f>
        <v>0.2</v>
      </c>
      <c r="BK62" s="1">
        <f>SUMIFS(template!$K$117:$K$144,template!$J$117:$J$144,table!$A62,template!$I$117:$I$144,table!BK$5)</f>
        <v>0.4</v>
      </c>
      <c r="BL62" s="1">
        <f>SUMIFS(template!$K$117:$K$144,template!$J$117:$J$144,table!$A62,template!$I$117:$I$144,table!BL$5)</f>
        <v>0.4</v>
      </c>
      <c r="BM62" s="1">
        <f>SUMIFS(template!$K$117:$K$144,template!$J$117:$J$144,table!$A62,template!$I$117:$I$144,table!BM$5)</f>
        <v>0</v>
      </c>
      <c r="BN62" s="1">
        <f>IFERROR(VLOOKUP($AP62,yield_refuse!$C:$K,3,0),VLOOKUP($AQ62,yield_refuse!$B:$K,4,0))</f>
        <v>94</v>
      </c>
      <c r="BO62" s="1">
        <f>IFERROR(VLOOKUP($AP62,yield_refuse!$C:$K,4,0),VLOOKUP($AQ62,yield_refuse!$B:$K,5,0))</f>
        <v>27</v>
      </c>
      <c r="BP62" s="10">
        <f>IFERROR(VLOOKUP($AP62,yield_refuse!$C:$Z,10,0),VLOOKUP($AQ62,yield_refuse!$B:$Z,11,0))</f>
        <v>452.9411765</v>
      </c>
      <c r="BQ62" s="11">
        <f t="shared" si="3"/>
        <v>0.6600716649</v>
      </c>
      <c r="BR62" s="1" t="str">
        <f>IFERROR(VLOOKUP($AP62,yield_refuse!$C:$K,6,0),VLOOKUP($AQ62,yield_refuse!$B:$K,7,0))</f>
        <v>Vegetables</v>
      </c>
      <c r="BS62" s="11" t="s">
        <v>423</v>
      </c>
      <c r="BT62" s="8">
        <f t="shared" ref="BT62:BW62" si="66">AR62*$BQ62</f>
        <v>0.2099556682</v>
      </c>
      <c r="BU62" s="8">
        <f t="shared" si="66"/>
        <v>0</v>
      </c>
      <c r="BV62" s="8">
        <f t="shared" si="66"/>
        <v>0</v>
      </c>
      <c r="BW62" s="8">
        <f t="shared" si="66"/>
        <v>0.008662462018</v>
      </c>
      <c r="BX62" s="8">
        <f t="shared" si="5"/>
        <v>0</v>
      </c>
      <c r="BY62" s="8">
        <f t="shared" si="6"/>
        <v>0.004076999415</v>
      </c>
      <c r="BZ62" s="8">
        <f t="shared" si="7"/>
        <v>0.01750856026</v>
      </c>
      <c r="CA62" s="8">
        <f t="shared" si="8"/>
        <v>0.2402036898</v>
      </c>
      <c r="CB62" s="1">
        <f>VLOOKUP(Z62,uncertainty!$B$4:$C$17,2,0)</f>
        <v>1.15</v>
      </c>
      <c r="CC62" s="1">
        <f>VLOOKUP(AA62,uncertainty!$B$4:$C$17,2,0)</f>
        <v>1.25</v>
      </c>
      <c r="CD62" s="11">
        <f t="shared" si="9"/>
        <v>0.2067685636</v>
      </c>
      <c r="CE62" s="11">
        <f t="shared" si="10"/>
        <v>0.2792590455</v>
      </c>
      <c r="CF62" s="11">
        <f t="array" ref="CF62">INDEX(SP_results_all_proc!$E$52:$EH$71,MATCH(CF$3,SP_results_all_proc!$A$52:$A$68,0),MATCH($B62,SP_results_all_proc!$E$51:$EH$51,0))*$BQ62</f>
        <v>0.02616571737</v>
      </c>
      <c r="CG62" s="11">
        <f t="array" ref="CG62">INDEX(SP_results_all_proc!$E$52:$EH$71,MATCH(CG$3,SP_results_all_proc!$A$52:$A$68,0),MATCH($B62,SP_results_all_proc!$E$51:$EH$51,0))*$BQ62</f>
        <v>0.02919158027</v>
      </c>
      <c r="CH62" s="11">
        <f t="array" ref="CH62">INDEX(SP_results_all_proc!$E$52:$EH$71,MATCH(CH$3,SP_results_all_proc!$A$52:$A$68,0),MATCH($B62,SP_results_all_proc!$E$51:$EH$51,0))*$BQ62</f>
        <v>0.03795103292</v>
      </c>
      <c r="CI62" s="11">
        <f t="array" ref="CI62">(INDEX(SP_results_all_proc!$E$52:$EH$71,MATCH(CI$3,SP_results_all_proc!$A$52:$A$68,0),MATCH($B62,SP_results_all_proc!$E$51:$EH$51,0))+INDEX(SP_results_all_proc!$E$52:$EH$71,MATCH(CI$2,SP_results_all_proc!$A$52:$A$68,0),MATCH($B62,SP_results_all_proc!$E$51:$EH$51,0))+INDEX(SP_results_all_proc!$E$52:$EH$71,MATCH(CI$1,SP_results_all_proc!$A$52:$A$68,0),MATCH($B62,SP_results_all_proc!$E$51:$EH$51,0)))*$BQ62</f>
        <v>0.07698833066</v>
      </c>
      <c r="CJ62" s="11">
        <f t="array" ref="CJ62">INDEX(SP_results_all_proc!$E$52:$EH$71,MATCH(CJ$3,SP_results_all_proc!$A$52:$A$68,0),MATCH($B62,SP_results_all_proc!$E$51:$EH$51,0))*$BQ62</f>
        <v>0.004107571581</v>
      </c>
      <c r="CK62" s="11">
        <f t="array" ref="CK62">INDEX(SP_results_all_proc!$E$52:$EH$71,MATCH(CK$3,SP_results_all_proc!$A$52:$A$68,0),MATCH($B62,SP_results_all_proc!$E$51:$EH$51,0))*$BQ62</f>
        <v>0.007279520488</v>
      </c>
      <c r="CL62" s="11">
        <f t="array" ref="CL62">INDEX(SP_results_all_proc!$E$52:$EH$71,MATCH(CL$3,SP_results_all_proc!$A$52:$A$68,0),MATCH($B62,SP_results_all_proc!$E$51:$EH$51,0))*$BQ62</f>
        <v>0.04961899168</v>
      </c>
      <c r="CM62" s="11">
        <f t="array" ref="CM62">(INDEX(SP_results_all_proc!$E$52:$EH$71,MATCH(CM$3,SP_results_all_proc!$A$52:$A$68,0),MATCH($B62,SP_results_all_proc!$E$51:$EH$51,0))+INDEX(SP_results_all_proc!$E$52:$EH$71,MATCH(CM$2,SP_results_all_proc!$A$52:$A$68,0),MATCH($B62,SP_results_all_proc!$E$51:$EH$51,0))+INDEX(SP_results_all_proc!$E$52:$EH$71,MATCH(CM$1,SP_results_all_proc!$A$52:$A$68,0),MATCH($B62,SP_results_all_proc!$E$51:$EH$51,0))+INDEX(SP_results_all_proc!$E$52:$EH$71,MATCH(CM$4,SP_results_all_proc!$A$52:$A$68,0),MATCH($B62,SP_results_all_proc!$E$51:$EH$51,0)))*$BQ62</f>
        <v>0.008900945413</v>
      </c>
      <c r="CN62" s="11">
        <f t="shared" si="11"/>
        <v>0.2402036904</v>
      </c>
      <c r="CO62" s="12" t="s">
        <v>340</v>
      </c>
      <c r="CP62" s="12"/>
      <c r="CQ62" s="8"/>
    </row>
    <row r="63" ht="15.75" customHeight="1">
      <c r="A63" s="1" t="s">
        <v>118</v>
      </c>
      <c r="B63" s="1" t="s">
        <v>425</v>
      </c>
      <c r="C63" s="1" t="s">
        <v>315</v>
      </c>
      <c r="D63" s="1" t="s">
        <v>426</v>
      </c>
      <c r="E63" s="1" t="s">
        <v>122</v>
      </c>
      <c r="F63" s="6" t="s">
        <v>317</v>
      </c>
      <c r="G63" s="1" t="s">
        <v>124</v>
      </c>
      <c r="H63" s="1" t="s">
        <v>125</v>
      </c>
      <c r="I63" s="1" t="s">
        <v>126</v>
      </c>
      <c r="J63" s="1" t="s">
        <v>127</v>
      </c>
      <c r="K63" s="1" t="s">
        <v>128</v>
      </c>
      <c r="L63" s="6" t="s">
        <v>129</v>
      </c>
      <c r="M63" s="6" t="s">
        <v>130</v>
      </c>
      <c r="N63" s="1">
        <v>1.0</v>
      </c>
      <c r="O63" s="1">
        <v>1.0</v>
      </c>
      <c r="P63" s="1">
        <v>1.0</v>
      </c>
      <c r="Q63" s="1">
        <v>1.0</v>
      </c>
      <c r="R63" s="1">
        <v>0.0</v>
      </c>
      <c r="S63" s="1">
        <v>0.0</v>
      </c>
      <c r="T63" s="1">
        <v>0.0</v>
      </c>
      <c r="U63" s="1">
        <v>0.0</v>
      </c>
      <c r="V63" s="1">
        <v>1.0</v>
      </c>
      <c r="W63" s="1">
        <v>0.0</v>
      </c>
      <c r="X63" s="1">
        <v>0.0</v>
      </c>
      <c r="Y63" s="1">
        <f>SUMIFS(yield_refuse!$F:$F,yield_refuse!$A:$A,table!$A63,yield_refuse!$B:$B,IF(ISERROR(AO63),AQ63,table!$AP63))/100</f>
        <v>0</v>
      </c>
      <c r="Z63" s="1" t="str">
        <f t="shared" si="2"/>
        <v>(2,3,2,2,2,na)_x007f_</v>
      </c>
      <c r="AA63" s="1" t="s">
        <v>131</v>
      </c>
      <c r="AB63" s="1" t="s">
        <v>132</v>
      </c>
      <c r="AC63" s="1" t="s">
        <v>133</v>
      </c>
      <c r="AD63" s="1" t="s">
        <v>133</v>
      </c>
      <c r="AE63" s="1" t="s">
        <v>133</v>
      </c>
      <c r="AF63" s="1" t="s">
        <v>133</v>
      </c>
      <c r="AG63" s="1" t="s">
        <v>134</v>
      </c>
      <c r="AH63" s="1" t="s">
        <v>134</v>
      </c>
      <c r="AI63" s="1" t="s">
        <v>134</v>
      </c>
      <c r="AJ63" s="7" t="s">
        <v>135</v>
      </c>
      <c r="AK63" s="7" t="s">
        <v>135</v>
      </c>
      <c r="AL63" s="1" t="s">
        <v>136</v>
      </c>
      <c r="AM63" s="1">
        <v>2.0</v>
      </c>
      <c r="AN63" s="1">
        <v>2.0</v>
      </c>
      <c r="AO63" s="1" t="s">
        <v>411</v>
      </c>
      <c r="AP63" s="1" t="s">
        <v>427</v>
      </c>
      <c r="AQ63" s="1" t="s">
        <v>428</v>
      </c>
      <c r="AR63" s="8">
        <f>HLOOKUP(D63,SP_results_all_proc!$E$15:$FZ$33,19,0)*N63*(1+SUM($BF63:$BI63))</f>
        <v>0.2423610011</v>
      </c>
      <c r="AS63" s="8">
        <f>HLOOKUP(E63,SP_results_all_proc!$E$15:$FZ$33,19,0)*O63*(1+SUM($BG63:$BI63))</f>
        <v>0</v>
      </c>
      <c r="AT63" s="8">
        <f>HLOOKUP(F63,SP_results_all_proc!$E$15:$FZ$33,19,0)*P63*(1+SUM($BH63:$BI63))</f>
        <v>0</v>
      </c>
      <c r="AU63" s="8">
        <f>HLOOKUP(G63,SP_results_all_proc!$E$15:$FZ$33,19,0)*Q63*(1+SUM($BH63:$BI63))</f>
        <v>0.01312351746</v>
      </c>
      <c r="AV63" s="8">
        <f>HLOOKUP(H63,SP_results_all_proc!$E$15:$FZ$33,19,0)*R63*(1+SUM($BI63))</f>
        <v>0</v>
      </c>
      <c r="AW63" s="8">
        <f>HLOOKUP(I63,SP_results_all_proc!$E$15:$FZ$33,19,0)*S63*(1+SUM($BI63))</f>
        <v>0</v>
      </c>
      <c r="AX63" s="8">
        <f>HLOOKUP(J63,SP_results_all_proc!$E$15:$FZ$33,19,0)*T63</f>
        <v>0</v>
      </c>
      <c r="AY63" s="8">
        <f>HLOOKUP(K63,SP_results_all_proc!$E$15:$FZ$33,19,0)*U63</f>
        <v>0</v>
      </c>
      <c r="AZ63" s="8">
        <f>HLOOKUP(L63,SP_results_all_proc!$E$15:$FZ$33,19,0)*V63*(1-Y63)</f>
        <v>0.006176601165</v>
      </c>
      <c r="BA63" s="8">
        <f>HLOOKUP(M63,SP_results_all_proc!$E$15:$FZ$33,19,0)*W63*(1-Y63)</f>
        <v>0</v>
      </c>
      <c r="BB63" s="9">
        <f>HLOOKUP(BB$3,SP_results_all_proc!$E$15:$FZ$33,19,0)</f>
        <v>0</v>
      </c>
      <c r="BC63" s="9">
        <f>HLOOKUP(BC$3,SP_results_all_proc!$E$15:$FZ$33,19,0)*BJ63*(1-$BM63)*($X63*$P63*(1+SUM($BH63:$BI63))+SUM($BF63:$BI63)+Y63)</f>
        <v>0.001392321287</v>
      </c>
      <c r="BD63" s="9">
        <f>HLOOKUP(BD$3,SP_results_all_proc!$E$15:$FZ$33,19,0)*BK63*(1-$BM63)*($X63*$P63*(1+SUM($BH63:$BI63))+SUM($BF63:$BI63)+Y63)</f>
        <v>0.003212155843</v>
      </c>
      <c r="BE63" s="1">
        <f>HLOOKUP(BE$3,SP_results_all_proc!$E$15:$FZ$33,19,0)*BL63*(1-$BM63)*($X63*$P63*(1+SUM($BH63:$BI63))+SUM($BF63:$BI63)+Y63)</f>
        <v>0.02192076429</v>
      </c>
      <c r="BF63" s="1">
        <f>SUMIFS(template!$K$117:$K$180,template!$J$117:$J$180,table!$C63,template!$I$117:$I$180,table!BF$5)</f>
        <v>0.06</v>
      </c>
      <c r="BG63" s="1">
        <f>SUMIFS(template!$K$117:$K$180,template!$J$117:$J$180,table!$C63,template!$I$117:$I$180,table!BG$5)</f>
        <v>0.18</v>
      </c>
      <c r="BH63" s="1">
        <f>SUMIFS(template!$K$117:$K$180,template!$J$117:$J$180,table!$C63,template!$I$117:$I$180,table!BH$5)</f>
        <v>0.05</v>
      </c>
      <c r="BI63" s="1">
        <f>SUMIFS(template!$K$117:$K$180,template!$J$117:$J$180,table!$C63,template!$I$117:$I$180,table!BI$5)</f>
        <v>0.03</v>
      </c>
      <c r="BJ63" s="1">
        <f>SUMIFS(template!$K$117:$K$144,template!$J$117:$J$144,table!$A63,template!$I$117:$I$144,table!BJ$5)</f>
        <v>0.2</v>
      </c>
      <c r="BK63" s="1">
        <f>SUMIFS(template!$K$117:$K$144,template!$J$117:$J$144,table!$A63,template!$I$117:$I$144,table!BK$5)</f>
        <v>0.4</v>
      </c>
      <c r="BL63" s="1">
        <f>SUMIFS(template!$K$117:$K$144,template!$J$117:$J$144,table!$A63,template!$I$117:$I$144,table!BL$5)</f>
        <v>0.4</v>
      </c>
      <c r="BM63" s="1">
        <f>SUMIFS(template!$K$117:$K$144,template!$J$117:$J$144,table!$A63,template!$I$117:$I$144,table!BM$5)</f>
        <v>0</v>
      </c>
      <c r="BN63" s="1">
        <f>IFERROR(VLOOKUP($AP63,yield_refuse!$C:$K,3,0),VLOOKUP($AQ63,yield_refuse!$B:$K,4,0))</f>
        <v>87</v>
      </c>
      <c r="BO63" s="1">
        <f>IFERROR(VLOOKUP($AP63,yield_refuse!$C:$K,4,0),VLOOKUP($AQ63,yield_refuse!$B:$K,5,0))</f>
        <v>5</v>
      </c>
      <c r="BP63" s="10">
        <f>IFERROR(VLOOKUP($AP63,yield_refuse!$C:$Z,10,0),VLOOKUP($AQ63,yield_refuse!$B:$Z,11,0))</f>
        <v>334.7826087</v>
      </c>
      <c r="BQ63" s="11">
        <f t="shared" si="3"/>
        <v>0.4050606276</v>
      </c>
      <c r="BR63" s="1" t="str">
        <f>IFERROR(VLOOKUP($AP63,yield_refuse!$C:$K,6,0),VLOOKUP($AQ63,yield_refuse!$B:$K,7,0))</f>
        <v>Vegetables</v>
      </c>
      <c r="BS63" s="11" t="s">
        <v>427</v>
      </c>
      <c r="BT63" s="8">
        <f t="shared" ref="BT63:BW63" si="67">AR63*$BQ63</f>
        <v>0.09817089922</v>
      </c>
      <c r="BU63" s="8">
        <f t="shared" si="67"/>
        <v>0</v>
      </c>
      <c r="BV63" s="8">
        <f t="shared" si="67"/>
        <v>0</v>
      </c>
      <c r="BW63" s="8">
        <f t="shared" si="67"/>
        <v>0.005315820218</v>
      </c>
      <c r="BX63" s="8">
        <f t="shared" si="5"/>
        <v>0</v>
      </c>
      <c r="BY63" s="8">
        <f t="shared" si="6"/>
        <v>0.002501897944</v>
      </c>
      <c r="BZ63" s="8">
        <f t="shared" si="7"/>
        <v>0.01074433094</v>
      </c>
      <c r="CA63" s="8">
        <f t="shared" si="8"/>
        <v>0.1167329483</v>
      </c>
      <c r="CB63" s="1">
        <f>VLOOKUP(Z63,uncertainty!$B$4:$C$17,2,0)</f>
        <v>1.11</v>
      </c>
      <c r="CC63" s="1">
        <f>VLOOKUP(AA63,uncertainty!$B$4:$C$17,2,0)</f>
        <v>1.25</v>
      </c>
      <c r="CD63" s="11">
        <f t="shared" si="9"/>
        <v>0.1032918908</v>
      </c>
      <c r="CE63" s="11">
        <f t="shared" si="10"/>
        <v>0.1321722595</v>
      </c>
      <c r="CF63" s="11">
        <f t="array" ref="CF63">INDEX(SP_results_all_proc!$E$52:$EH$71,MATCH(CF$3,SP_results_all_proc!$A$52:$A$68,0),MATCH($B63,SP_results_all_proc!$E$51:$EH$51,0))*$BQ63</f>
        <v>0.01187158897</v>
      </c>
      <c r="CG63" s="11">
        <f t="array" ref="CG63">INDEX(SP_results_all_proc!$E$52:$EH$71,MATCH(CG$3,SP_results_all_proc!$A$52:$A$68,0),MATCH($B63,SP_results_all_proc!$E$51:$EH$51,0))*$BQ63</f>
        <v>0.01179412315</v>
      </c>
      <c r="CH63" s="11">
        <f t="array" ref="CH63">INDEX(SP_results_all_proc!$E$52:$EH$71,MATCH(CH$3,SP_results_all_proc!$A$52:$A$68,0),MATCH($B63,SP_results_all_proc!$E$51:$EH$51,0))*$BQ63</f>
        <v>0.01776822584</v>
      </c>
      <c r="CI63" s="11">
        <f t="array" ref="CI63">(INDEX(SP_results_all_proc!$E$52:$EH$71,MATCH(CI$3,SP_results_all_proc!$A$52:$A$68,0),MATCH($B63,SP_results_all_proc!$E$51:$EH$51,0))+INDEX(SP_results_all_proc!$E$52:$EH$71,MATCH(CI$2,SP_results_all_proc!$A$52:$A$68,0),MATCH($B63,SP_results_all_proc!$E$51:$EH$51,0))+INDEX(SP_results_all_proc!$E$52:$EH$71,MATCH(CI$1,SP_results_all_proc!$A$52:$A$68,0),MATCH($B63,SP_results_all_proc!$E$51:$EH$51,0)))*$BQ63</f>
        <v>0.02955399098</v>
      </c>
      <c r="CJ63" s="11">
        <f t="array" ref="CJ63">INDEX(SP_results_all_proc!$E$52:$EH$71,MATCH(CJ$3,SP_results_all_proc!$A$52:$A$68,0),MATCH($B63,SP_results_all_proc!$E$51:$EH$51,0))*$BQ63</f>
        <v>0.002801626701</v>
      </c>
      <c r="CK63" s="11">
        <f t="array" ref="CK63">INDEX(SP_results_all_proc!$E$52:$EH$71,MATCH(CK$3,SP_results_all_proc!$A$52:$A$68,0),MATCH($B63,SP_results_all_proc!$E$51:$EH$51,0))*$BQ63</f>
        <v>0.003874788333</v>
      </c>
      <c r="CL63" s="11">
        <f t="array" ref="CL63">INDEX(SP_results_all_proc!$E$52:$EH$71,MATCH(CL$3,SP_results_all_proc!$A$52:$A$68,0),MATCH($B63,SP_results_all_proc!$E$51:$EH$51,0))*$BQ63</f>
        <v>0.0339519412</v>
      </c>
      <c r="CM63" s="11">
        <f t="array" ref="CM63">(INDEX(SP_results_all_proc!$E$52:$EH$71,MATCH(CM$3,SP_results_all_proc!$A$52:$A$68,0),MATCH($B63,SP_results_all_proc!$E$51:$EH$51,0))+INDEX(SP_results_all_proc!$E$52:$EH$71,MATCH(CM$2,SP_results_all_proc!$A$52:$A$68,0),MATCH($B63,SP_results_all_proc!$E$51:$EH$51,0))+INDEX(SP_results_all_proc!$E$52:$EH$71,MATCH(CM$1,SP_results_all_proc!$A$52:$A$68,0),MATCH($B63,SP_results_all_proc!$E$51:$EH$51,0))+INDEX(SP_results_all_proc!$E$52:$EH$71,MATCH(CM$4,SP_results_all_proc!$A$52:$A$68,0),MATCH($B63,SP_results_all_proc!$E$51:$EH$51,0)))*$BQ63</f>
        <v>0.005116665211</v>
      </c>
      <c r="CN63" s="11">
        <f t="shared" si="11"/>
        <v>0.1167329504</v>
      </c>
      <c r="CO63" s="12" t="s">
        <v>340</v>
      </c>
      <c r="CP63" s="12"/>
      <c r="CQ63" s="8"/>
    </row>
    <row r="64" ht="15.75" customHeight="1">
      <c r="A64" s="6" t="s">
        <v>118</v>
      </c>
      <c r="B64" s="1" t="s">
        <v>429</v>
      </c>
      <c r="C64" s="1" t="s">
        <v>315</v>
      </c>
      <c r="D64" s="1" t="s">
        <v>430</v>
      </c>
      <c r="E64" s="1" t="s">
        <v>122</v>
      </c>
      <c r="F64" s="6" t="s">
        <v>317</v>
      </c>
      <c r="G64" s="1" t="s">
        <v>124</v>
      </c>
      <c r="H64" s="1" t="s">
        <v>125</v>
      </c>
      <c r="I64" s="1" t="s">
        <v>126</v>
      </c>
      <c r="J64" s="1" t="s">
        <v>127</v>
      </c>
      <c r="K64" s="1" t="s">
        <v>128</v>
      </c>
      <c r="L64" s="6" t="s">
        <v>129</v>
      </c>
      <c r="M64" s="6" t="s">
        <v>130</v>
      </c>
      <c r="N64" s="1">
        <v>1.0</v>
      </c>
      <c r="O64" s="1">
        <v>1.0</v>
      </c>
      <c r="P64" s="1">
        <v>1.0</v>
      </c>
      <c r="Q64" s="1">
        <v>1.0</v>
      </c>
      <c r="R64" s="1">
        <v>0.0</v>
      </c>
      <c r="S64" s="1">
        <v>0.0</v>
      </c>
      <c r="T64" s="1">
        <v>0.0</v>
      </c>
      <c r="U64" s="1">
        <v>0.0</v>
      </c>
      <c r="V64" s="1">
        <v>0.0</v>
      </c>
      <c r="W64" s="1">
        <v>0.0</v>
      </c>
      <c r="X64" s="1">
        <v>0.0</v>
      </c>
      <c r="Y64" s="1">
        <f>SUMIFS(yield_refuse!$F:$F,yield_refuse!$A:$A,table!$A64,yield_refuse!$B:$B,IF(ISERROR(AO64),AQ64,table!$AP64))/100</f>
        <v>0</v>
      </c>
      <c r="Z64" s="1" t="str">
        <f t="shared" si="2"/>
        <v>(2,3,2,2,2,na)_x007f_</v>
      </c>
      <c r="AA64" s="1" t="s">
        <v>131</v>
      </c>
      <c r="AB64" s="1" t="s">
        <v>132</v>
      </c>
      <c r="AC64" s="1" t="s">
        <v>133</v>
      </c>
      <c r="AD64" s="1" t="s">
        <v>133</v>
      </c>
      <c r="AE64" s="1" t="s">
        <v>133</v>
      </c>
      <c r="AF64" s="1" t="s">
        <v>133</v>
      </c>
      <c r="AG64" s="1" t="s">
        <v>134</v>
      </c>
      <c r="AH64" s="1" t="s">
        <v>134</v>
      </c>
      <c r="AI64" s="1" t="s">
        <v>134</v>
      </c>
      <c r="AJ64" s="7" t="s">
        <v>135</v>
      </c>
      <c r="AK64" s="7" t="s">
        <v>135</v>
      </c>
      <c r="AL64" s="1" t="s">
        <v>136</v>
      </c>
      <c r="AM64" s="1">
        <v>2.0</v>
      </c>
      <c r="AN64" s="1">
        <v>2.0</v>
      </c>
      <c r="AO64" s="1" t="s">
        <v>431</v>
      </c>
      <c r="AP64" s="1" t="s">
        <v>432</v>
      </c>
      <c r="AQ64" s="1" t="s">
        <v>433</v>
      </c>
      <c r="AR64" s="8">
        <f>HLOOKUP(D64,SP_results_all_proc!$E$15:$FZ$33,19,0)*N64*(1+SUM($BF64:$BI64))</f>
        <v>0.0263896819</v>
      </c>
      <c r="AS64" s="8">
        <f>HLOOKUP(E64,SP_results_all_proc!$E$15:$FZ$33,19,0)*O64*(1+SUM($BG64:$BI64))</f>
        <v>0</v>
      </c>
      <c r="AT64" s="8">
        <f>HLOOKUP(F64,SP_results_all_proc!$E$15:$FZ$33,19,0)*P64*(1+SUM($BH64:$BI64))</f>
        <v>0</v>
      </c>
      <c r="AU64" s="8">
        <f>HLOOKUP(G64,SP_results_all_proc!$E$15:$FZ$33,19,0)*Q64*(1+SUM($BH64:$BI64))</f>
        <v>0.01312351746</v>
      </c>
      <c r="AV64" s="8">
        <f>HLOOKUP(H64,SP_results_all_proc!$E$15:$FZ$33,19,0)*R64*(1+SUM($BI64))</f>
        <v>0</v>
      </c>
      <c r="AW64" s="8">
        <f>HLOOKUP(I64,SP_results_all_proc!$E$15:$FZ$33,19,0)*S64*(1+SUM($BI64))</f>
        <v>0</v>
      </c>
      <c r="AX64" s="8">
        <f>HLOOKUP(J64,SP_results_all_proc!$E$15:$FZ$33,19,0)*T64</f>
        <v>0</v>
      </c>
      <c r="AY64" s="8">
        <f>HLOOKUP(K64,SP_results_all_proc!$E$15:$FZ$33,19,0)*U64</f>
        <v>0</v>
      </c>
      <c r="AZ64" s="8">
        <f>HLOOKUP(L64,SP_results_all_proc!$E$15:$FZ$33,19,0)*V64*(1-Y64)</f>
        <v>0</v>
      </c>
      <c r="BA64" s="8">
        <f>HLOOKUP(M64,SP_results_all_proc!$E$15:$FZ$33,19,0)*W64*(1-Y64)</f>
        <v>0</v>
      </c>
      <c r="BB64" s="9">
        <f>HLOOKUP(BB$3,SP_results_all_proc!$E$15:$FZ$33,19,0)</f>
        <v>0</v>
      </c>
      <c r="BC64" s="9">
        <f>HLOOKUP(BC$3,SP_results_all_proc!$E$15:$FZ$33,19,0)*BJ64*(1-$BM64)*($X64*$P64*(1+SUM($BH64:$BI64))+SUM($BF64:$BI64)+Y64)</f>
        <v>0.001392321287</v>
      </c>
      <c r="BD64" s="9">
        <f>HLOOKUP(BD$3,SP_results_all_proc!$E$15:$FZ$33,19,0)*BK64*(1-$BM64)*($X64*$P64*(1+SUM($BH64:$BI64))+SUM($BF64:$BI64)+Y64)</f>
        <v>0.003212155843</v>
      </c>
      <c r="BE64" s="1">
        <f>HLOOKUP(BE$3,SP_results_all_proc!$E$15:$FZ$33,19,0)*BL64*(1-$BM64)*($X64*$P64*(1+SUM($BH64:$BI64))+SUM($BF64:$BI64)+Y64)</f>
        <v>0.02192076429</v>
      </c>
      <c r="BF64" s="1">
        <f>SUMIFS(template!$K$117:$K$180,template!$J$117:$J$180,table!$C64,template!$I$117:$I$180,table!BF$5)</f>
        <v>0.06</v>
      </c>
      <c r="BG64" s="1">
        <f>SUMIFS(template!$K$117:$K$180,template!$J$117:$J$180,table!$C64,template!$I$117:$I$180,table!BG$5)</f>
        <v>0.18</v>
      </c>
      <c r="BH64" s="1">
        <f>SUMIFS(template!$K$117:$K$180,template!$J$117:$J$180,table!$C64,template!$I$117:$I$180,table!BH$5)</f>
        <v>0.05</v>
      </c>
      <c r="BI64" s="1">
        <f>SUMIFS(template!$K$117:$K$180,template!$J$117:$J$180,table!$C64,template!$I$117:$I$180,table!BI$5)</f>
        <v>0.03</v>
      </c>
      <c r="BJ64" s="1">
        <f>SUMIFS(template!$K$117:$K$144,template!$J$117:$J$144,table!$A64,template!$I$117:$I$144,table!BJ$5)</f>
        <v>0.2</v>
      </c>
      <c r="BK64" s="1">
        <f>SUMIFS(template!$K$117:$K$144,template!$J$117:$J$144,table!$A64,template!$I$117:$I$144,table!BK$5)</f>
        <v>0.4</v>
      </c>
      <c r="BL64" s="1">
        <f>SUMIFS(template!$K$117:$K$144,template!$J$117:$J$144,table!$A64,template!$I$117:$I$144,table!BL$5)</f>
        <v>0.4</v>
      </c>
      <c r="BM64" s="1">
        <f>SUMIFS(template!$K$117:$K$144,template!$J$117:$J$144,table!$A64,template!$I$117:$I$144,table!BM$5)</f>
        <v>0</v>
      </c>
      <c r="BN64" s="1">
        <f>IFERROR(VLOOKUP($AP64,yield_refuse!$C:$K,3,0),VLOOKUP($AQ64,yield_refuse!$B:$K,4,0))</f>
        <v>100</v>
      </c>
      <c r="BO64" s="1">
        <f>IFERROR(VLOOKUP($AP64,yield_refuse!$C:$K,4,0),VLOOKUP($AQ64,yield_refuse!$B:$K,5,0))</f>
        <v>49</v>
      </c>
      <c r="BP64" s="10">
        <f>IFERROR(VLOOKUP($AP64,yield_refuse!$C:$Z,10,0),VLOOKUP($AQ64,yield_refuse!$B:$Z,11,0))</f>
        <v>452.9411765</v>
      </c>
      <c r="BQ64" s="11">
        <f t="shared" si="3"/>
        <v>0.8881199539</v>
      </c>
      <c r="BR64" s="1" t="str">
        <f>IFERROR(VLOOKUP($AP64,yield_refuse!$C:$K,6,0),VLOOKUP($AQ64,yield_refuse!$B:$K,7,0))</f>
        <v>Fruits</v>
      </c>
      <c r="BS64" s="11" t="s">
        <v>432</v>
      </c>
      <c r="BT64" s="8">
        <f t="shared" ref="BT64:BW64" si="68">AR64*$BQ64</f>
        <v>0.02343720307</v>
      </c>
      <c r="BU64" s="8">
        <f t="shared" si="68"/>
        <v>0</v>
      </c>
      <c r="BV64" s="8">
        <f t="shared" si="68"/>
        <v>0</v>
      </c>
      <c r="BW64" s="8">
        <f t="shared" si="68"/>
        <v>0.01165525772</v>
      </c>
      <c r="BX64" s="8">
        <f t="shared" si="5"/>
        <v>0</v>
      </c>
      <c r="BY64" s="8">
        <f t="shared" si="6"/>
        <v>0</v>
      </c>
      <c r="BZ64" s="8">
        <f t="shared" si="7"/>
        <v>0.02355759618</v>
      </c>
      <c r="CA64" s="8">
        <f t="shared" si="8"/>
        <v>0.05865005698</v>
      </c>
      <c r="CB64" s="1">
        <f>VLOOKUP(Z64,uncertainty!$B$4:$C$17,2,0)</f>
        <v>1.11</v>
      </c>
      <c r="CC64" s="1">
        <f>VLOOKUP(AA64,uncertainty!$B$4:$C$17,2,0)</f>
        <v>1.25</v>
      </c>
      <c r="CD64" s="11">
        <f t="shared" si="9"/>
        <v>0.04928488049</v>
      </c>
      <c r="CE64" s="11">
        <f t="shared" si="10"/>
        <v>0.07003136279</v>
      </c>
      <c r="CF64" s="11">
        <f t="array" ref="CF64">INDEX(SP_results_all_proc!$E$52:$EH$71,MATCH(CF$3,SP_results_all_proc!$A$52:$A$68,0),MATCH($B64,SP_results_all_proc!$E$51:$EH$51,0))*$BQ64</f>
        <v>0.01284037879</v>
      </c>
      <c r="CG64" s="11">
        <f t="array" ref="CG64">INDEX(SP_results_all_proc!$E$52:$EH$71,MATCH(CG$3,SP_results_all_proc!$A$52:$A$68,0),MATCH($B64,SP_results_all_proc!$E$51:$EH$51,0))*$BQ64</f>
        <v>0.002645999314</v>
      </c>
      <c r="CH64" s="11">
        <f t="array" ref="CH64">INDEX(SP_results_all_proc!$E$52:$EH$71,MATCH(CH$3,SP_results_all_proc!$A$52:$A$68,0),MATCH($B64,SP_results_all_proc!$E$51:$EH$51,0))*$BQ64</f>
        <v>0.01797588713</v>
      </c>
      <c r="CI64" s="11">
        <f t="array" ref="CI64">(INDEX(SP_results_all_proc!$E$52:$EH$71,MATCH(CI$3,SP_results_all_proc!$A$52:$A$68,0),MATCH($B64,SP_results_all_proc!$E$51:$EH$51,0))+INDEX(SP_results_all_proc!$E$52:$EH$71,MATCH(CI$2,SP_results_all_proc!$A$52:$A$68,0),MATCH($B64,SP_results_all_proc!$E$51:$EH$51,0))+INDEX(SP_results_all_proc!$E$52:$EH$71,MATCH(CI$1,SP_results_all_proc!$A$52:$A$68,0),MATCH($B64,SP_results_all_proc!$E$51:$EH$51,0)))*$BQ64</f>
        <v>0.005926408111</v>
      </c>
      <c r="CJ64" s="11">
        <f t="array" ref="CJ64">INDEX(SP_results_all_proc!$E$52:$EH$71,MATCH(CJ$3,SP_results_all_proc!$A$52:$A$68,0),MATCH($B64,SP_results_all_proc!$E$51:$EH$51,0))*$BQ64</f>
        <v>0.0005563037739</v>
      </c>
      <c r="CK64" s="11">
        <f t="array" ref="CK64">INDEX(SP_results_all_proc!$E$52:$EH$71,MATCH(CK$3,SP_results_all_proc!$A$52:$A$68,0),MATCH($B64,SP_results_all_proc!$E$51:$EH$51,0))*$BQ64</f>
        <v>0.004020864421</v>
      </c>
      <c r="CL64" s="11">
        <f t="array" ref="CL64">INDEX(SP_results_all_proc!$E$52:$EH$71,MATCH(CL$3,SP_results_all_proc!$A$52:$A$68,0),MATCH($B64,SP_results_all_proc!$E$51:$EH$51,0))*$BQ64</f>
        <v>0.00959635902</v>
      </c>
      <c r="CM64" s="11">
        <f t="array" ref="CM64">(INDEX(SP_results_all_proc!$E$52:$EH$71,MATCH(CM$3,SP_results_all_proc!$A$52:$A$68,0),MATCH($B64,SP_results_all_proc!$E$51:$EH$51,0))+INDEX(SP_results_all_proc!$E$52:$EH$71,MATCH(CM$2,SP_results_all_proc!$A$52:$A$68,0),MATCH($B64,SP_results_all_proc!$E$51:$EH$51,0))+INDEX(SP_results_all_proc!$E$52:$EH$71,MATCH(CM$1,SP_results_all_proc!$A$52:$A$68,0),MATCH($B64,SP_results_all_proc!$E$51:$EH$51,0))+INDEX(SP_results_all_proc!$E$52:$EH$71,MATCH(CM$4,SP_results_all_proc!$A$52:$A$68,0),MATCH($B64,SP_results_all_proc!$E$51:$EH$51,0)))*$BQ64</f>
        <v>0.005087856101</v>
      </c>
      <c r="CN64" s="11">
        <f t="shared" si="11"/>
        <v>0.05865005666</v>
      </c>
      <c r="CO64" s="12" t="s">
        <v>434</v>
      </c>
      <c r="CP64" s="12"/>
      <c r="CQ64" s="8"/>
    </row>
    <row r="65" ht="15.75" customHeight="1">
      <c r="A65" s="6" t="s">
        <v>118</v>
      </c>
      <c r="B65" s="1" t="s">
        <v>435</v>
      </c>
      <c r="C65" s="1" t="s">
        <v>315</v>
      </c>
      <c r="D65" s="1" t="s">
        <v>436</v>
      </c>
      <c r="E65" s="1" t="s">
        <v>122</v>
      </c>
      <c r="F65" s="6" t="s">
        <v>317</v>
      </c>
      <c r="G65" s="1" t="s">
        <v>124</v>
      </c>
      <c r="H65" s="1" t="s">
        <v>125</v>
      </c>
      <c r="I65" s="1" t="s">
        <v>126</v>
      </c>
      <c r="J65" s="1" t="s">
        <v>127</v>
      </c>
      <c r="K65" s="1" t="s">
        <v>128</v>
      </c>
      <c r="L65" s="6" t="s">
        <v>129</v>
      </c>
      <c r="M65" s="6" t="s">
        <v>130</v>
      </c>
      <c r="N65" s="1">
        <v>1.0</v>
      </c>
      <c r="O65" s="1">
        <v>1.0</v>
      </c>
      <c r="P65" s="1">
        <v>1.0</v>
      </c>
      <c r="Q65" s="1">
        <v>1.0</v>
      </c>
      <c r="R65" s="1">
        <v>0.0</v>
      </c>
      <c r="S65" s="1">
        <v>0.0</v>
      </c>
      <c r="T65" s="1">
        <v>0.0</v>
      </c>
      <c r="U65" s="1">
        <v>0.0</v>
      </c>
      <c r="V65" s="1">
        <v>0.0</v>
      </c>
      <c r="W65" s="1">
        <v>0.0</v>
      </c>
      <c r="X65" s="1">
        <v>0.0</v>
      </c>
      <c r="Y65" s="1">
        <f>SUMIFS(yield_refuse!$F:$F,yield_refuse!$A:$A,table!$A65,yield_refuse!$B:$B,IF(ISERROR(AO65),AQ65,table!$AP65))/100</f>
        <v>0</v>
      </c>
      <c r="Z65" s="1" t="str">
        <f t="shared" si="2"/>
        <v>(2,3,2,2,2,na)_x007f_</v>
      </c>
      <c r="AA65" s="1" t="s">
        <v>131</v>
      </c>
      <c r="AB65" s="1" t="s">
        <v>132</v>
      </c>
      <c r="AC65" s="1" t="s">
        <v>133</v>
      </c>
      <c r="AD65" s="1" t="s">
        <v>133</v>
      </c>
      <c r="AE65" s="1" t="s">
        <v>133</v>
      </c>
      <c r="AF65" s="1" t="s">
        <v>133</v>
      </c>
      <c r="AG65" s="1" t="s">
        <v>134</v>
      </c>
      <c r="AH65" s="1" t="s">
        <v>134</v>
      </c>
      <c r="AI65" s="1" t="s">
        <v>134</v>
      </c>
      <c r="AJ65" s="7" t="s">
        <v>135</v>
      </c>
      <c r="AK65" s="7" t="s">
        <v>135</v>
      </c>
      <c r="AL65" s="1" t="s">
        <v>136</v>
      </c>
      <c r="AM65" s="1">
        <v>2.0</v>
      </c>
      <c r="AN65" s="1">
        <v>2.0</v>
      </c>
      <c r="AO65" s="1" t="s">
        <v>431</v>
      </c>
      <c r="AP65" s="1" t="s">
        <v>437</v>
      </c>
      <c r="AQ65" s="1" t="s">
        <v>438</v>
      </c>
      <c r="AR65" s="8">
        <f>HLOOKUP(D65,SP_results_all_proc!$E$15:$FZ$33,19,0)*N65*(1+SUM($BF65:$BI65))</f>
        <v>0.1080581835</v>
      </c>
      <c r="AS65" s="8">
        <f>HLOOKUP(E65,SP_results_all_proc!$E$15:$FZ$33,19,0)*O65*(1+SUM($BG65:$BI65))</f>
        <v>0</v>
      </c>
      <c r="AT65" s="8">
        <f>HLOOKUP(F65,SP_results_all_proc!$E$15:$FZ$33,19,0)*P65*(1+SUM($BH65:$BI65))</f>
        <v>0</v>
      </c>
      <c r="AU65" s="8">
        <f>HLOOKUP(G65,SP_results_all_proc!$E$15:$FZ$33,19,0)*Q65*(1+SUM($BH65:$BI65))</f>
        <v>0.01312351746</v>
      </c>
      <c r="AV65" s="8">
        <f>HLOOKUP(H65,SP_results_all_proc!$E$15:$FZ$33,19,0)*R65*(1+SUM($BI65))</f>
        <v>0</v>
      </c>
      <c r="AW65" s="8">
        <f>HLOOKUP(I65,SP_results_all_proc!$E$15:$FZ$33,19,0)*S65*(1+SUM($BI65))</f>
        <v>0</v>
      </c>
      <c r="AX65" s="8">
        <f>HLOOKUP(J65,SP_results_all_proc!$E$15:$FZ$33,19,0)*T65</f>
        <v>0</v>
      </c>
      <c r="AY65" s="8">
        <f>HLOOKUP(K65,SP_results_all_proc!$E$15:$FZ$33,19,0)*U65</f>
        <v>0</v>
      </c>
      <c r="AZ65" s="8">
        <f>HLOOKUP(L65,SP_results_all_proc!$E$15:$FZ$33,19,0)*V65*(1-Y65)</f>
        <v>0</v>
      </c>
      <c r="BA65" s="8">
        <f>HLOOKUP(M65,SP_results_all_proc!$E$15:$FZ$33,19,0)*W65*(1-Y65)</f>
        <v>0</v>
      </c>
      <c r="BB65" s="9">
        <f>HLOOKUP(BB$3,SP_results_all_proc!$E$15:$FZ$33,19,0)</f>
        <v>0</v>
      </c>
      <c r="BC65" s="9">
        <f>HLOOKUP(BC$3,SP_results_all_proc!$E$15:$FZ$33,19,0)*BJ65*(1-$BM65)*($X65*$P65*(1+SUM($BH65:$BI65))+SUM($BF65:$BI65)+Y65)</f>
        <v>0.001392321287</v>
      </c>
      <c r="BD65" s="9">
        <f>HLOOKUP(BD$3,SP_results_all_proc!$E$15:$FZ$33,19,0)*BK65*(1-$BM65)*($X65*$P65*(1+SUM($BH65:$BI65))+SUM($BF65:$BI65)+Y65)</f>
        <v>0.003212155843</v>
      </c>
      <c r="BE65" s="1">
        <f>HLOOKUP(BE$3,SP_results_all_proc!$E$15:$FZ$33,19,0)*BL65*(1-$BM65)*($X65*$P65*(1+SUM($BH65:$BI65))+SUM($BF65:$BI65)+Y65)</f>
        <v>0.02192076429</v>
      </c>
      <c r="BF65" s="1">
        <f>SUMIFS(template!$K$117:$K$180,template!$J$117:$J$180,table!$C65,template!$I$117:$I$180,table!BF$5)</f>
        <v>0.06</v>
      </c>
      <c r="BG65" s="1">
        <f>SUMIFS(template!$K$117:$K$180,template!$J$117:$J$180,table!$C65,template!$I$117:$I$180,table!BG$5)</f>
        <v>0.18</v>
      </c>
      <c r="BH65" s="1">
        <f>SUMIFS(template!$K$117:$K$180,template!$J$117:$J$180,table!$C65,template!$I$117:$I$180,table!BH$5)</f>
        <v>0.05</v>
      </c>
      <c r="BI65" s="1">
        <f>SUMIFS(template!$K$117:$K$180,template!$J$117:$J$180,table!$C65,template!$I$117:$I$180,table!BI$5)</f>
        <v>0.03</v>
      </c>
      <c r="BJ65" s="1">
        <f>SUMIFS(template!$K$117:$K$144,template!$J$117:$J$144,table!$A65,template!$I$117:$I$144,table!BJ$5)</f>
        <v>0.2</v>
      </c>
      <c r="BK65" s="1">
        <f>SUMIFS(template!$K$117:$K$144,template!$J$117:$J$144,table!$A65,template!$I$117:$I$144,table!BK$5)</f>
        <v>0.4</v>
      </c>
      <c r="BL65" s="1">
        <f>SUMIFS(template!$K$117:$K$144,template!$J$117:$J$144,table!$A65,template!$I$117:$I$144,table!BL$5)</f>
        <v>0.4</v>
      </c>
      <c r="BM65" s="1">
        <f>SUMIFS(template!$K$117:$K$144,template!$J$117:$J$144,table!$A65,template!$I$117:$I$144,table!BM$5)</f>
        <v>0</v>
      </c>
      <c r="BN65" s="1">
        <f>IFERROR(VLOOKUP($AP65,yield_refuse!$C:$K,3,0),VLOOKUP($AQ65,yield_refuse!$B:$K,4,0))</f>
        <v>100</v>
      </c>
      <c r="BO65" s="1">
        <f>IFERROR(VLOOKUP($AP65,yield_refuse!$C:$K,4,0),VLOOKUP($AQ65,yield_refuse!$B:$K,5,0))</f>
        <v>31</v>
      </c>
      <c r="BP65" s="10">
        <f>IFERROR(VLOOKUP($AP65,yield_refuse!$C:$Z,10,0),VLOOKUP($AQ65,yield_refuse!$B:$Z,11,0))</f>
        <v>502.173913</v>
      </c>
      <c r="BQ65" s="11">
        <f t="shared" si="3"/>
        <v>0.7277882798</v>
      </c>
      <c r="BR65" s="1" t="str">
        <f>IFERROR(VLOOKUP($AP65,yield_refuse!$C:$K,6,0),VLOOKUP($AQ65,yield_refuse!$B:$K,7,0))</f>
        <v>Fruits</v>
      </c>
      <c r="BS65" s="11" t="s">
        <v>437</v>
      </c>
      <c r="BT65" s="8">
        <f t="shared" ref="BT65:BW65" si="69">AR65*$BQ65</f>
        <v>0.07864347948</v>
      </c>
      <c r="BU65" s="8">
        <f t="shared" si="69"/>
        <v>0</v>
      </c>
      <c r="BV65" s="8">
        <f t="shared" si="69"/>
        <v>0</v>
      </c>
      <c r="BW65" s="8">
        <f t="shared" si="69"/>
        <v>0.009551142196</v>
      </c>
      <c r="BX65" s="8">
        <f t="shared" si="5"/>
        <v>0</v>
      </c>
      <c r="BY65" s="8">
        <f t="shared" si="6"/>
        <v>0</v>
      </c>
      <c r="BZ65" s="8">
        <f t="shared" si="7"/>
        <v>0.01930475982</v>
      </c>
      <c r="CA65" s="8">
        <f t="shared" si="8"/>
        <v>0.1074993815</v>
      </c>
      <c r="CB65" s="1">
        <f>VLOOKUP(Z65,uncertainty!$B$4:$C$17,2,0)</f>
        <v>1.11</v>
      </c>
      <c r="CC65" s="1">
        <f>VLOOKUP(AA65,uncertainty!$B$4:$C$17,2,0)</f>
        <v>1.25</v>
      </c>
      <c r="CD65" s="11">
        <f t="shared" si="9"/>
        <v>0.09393470313</v>
      </c>
      <c r="CE65" s="11">
        <f t="shared" si="10"/>
        <v>0.1233641397</v>
      </c>
      <c r="CF65" s="11">
        <f t="array" ref="CF65">INDEX(SP_results_all_proc!$E$52:$EH$71,MATCH(CF$3,SP_results_all_proc!$A$52:$A$68,0),MATCH($B65,SP_results_all_proc!$E$51:$EH$51,0))*$BQ65</f>
        <v>0.01097030353</v>
      </c>
      <c r="CG65" s="11">
        <f t="array" ref="CG65">INDEX(SP_results_all_proc!$E$52:$EH$71,MATCH(CG$3,SP_results_all_proc!$A$52:$A$68,0),MATCH($B65,SP_results_all_proc!$E$51:$EH$51,0))*$BQ65</f>
        <v>0.002999499848</v>
      </c>
      <c r="CH65" s="11">
        <f t="array" ref="CH65">INDEX(SP_results_all_proc!$E$52:$EH$71,MATCH(CH$3,SP_results_all_proc!$A$52:$A$68,0),MATCH($B65,SP_results_all_proc!$E$51:$EH$51,0))*$BQ65</f>
        <v>0.01723048214</v>
      </c>
      <c r="CI65" s="11">
        <f t="array" ref="CI65">(INDEX(SP_results_all_proc!$E$52:$EH$71,MATCH(CI$3,SP_results_all_proc!$A$52:$A$68,0),MATCH($B65,SP_results_all_proc!$E$51:$EH$51,0))+INDEX(SP_results_all_proc!$E$52:$EH$71,MATCH(CI$2,SP_results_all_proc!$A$52:$A$68,0),MATCH($B65,SP_results_all_proc!$E$51:$EH$51,0))+INDEX(SP_results_all_proc!$E$52:$EH$71,MATCH(CI$1,SP_results_all_proc!$A$52:$A$68,0),MATCH($B65,SP_results_all_proc!$E$51:$EH$51,0)))*$BQ65</f>
        <v>0.006135579574</v>
      </c>
      <c r="CJ65" s="11">
        <f t="array" ref="CJ65">INDEX(SP_results_all_proc!$E$52:$EH$71,MATCH(CJ$3,SP_results_all_proc!$A$52:$A$68,0),MATCH($B65,SP_results_all_proc!$E$51:$EH$51,0))*$BQ65</f>
        <v>0.001481141651</v>
      </c>
      <c r="CK65" s="11">
        <f t="array" ref="CK65">INDEX(SP_results_all_proc!$E$52:$EH$71,MATCH(CK$3,SP_results_all_proc!$A$52:$A$68,0),MATCH($B65,SP_results_all_proc!$E$51:$EH$51,0))*$BQ65</f>
        <v>0.003447557244</v>
      </c>
      <c r="CL65" s="11">
        <f t="array" ref="CL65">INDEX(SP_results_all_proc!$E$52:$EH$71,MATCH(CL$3,SP_results_all_proc!$A$52:$A$68,0),MATCH($B65,SP_results_all_proc!$E$51:$EH$51,0))*$BQ65</f>
        <v>0.06061899307</v>
      </c>
      <c r="CM65" s="11">
        <f t="array" ref="CM65">(INDEX(SP_results_all_proc!$E$52:$EH$71,MATCH(CM$3,SP_results_all_proc!$A$52:$A$68,0),MATCH($B65,SP_results_all_proc!$E$51:$EH$51,0))+INDEX(SP_results_all_proc!$E$52:$EH$71,MATCH(CM$2,SP_results_all_proc!$A$52:$A$68,0),MATCH($B65,SP_results_all_proc!$E$51:$EH$51,0))+INDEX(SP_results_all_proc!$E$52:$EH$71,MATCH(CM$1,SP_results_all_proc!$A$52:$A$68,0),MATCH($B65,SP_results_all_proc!$E$51:$EH$51,0))+INDEX(SP_results_all_proc!$E$52:$EH$71,MATCH(CM$4,SP_results_all_proc!$A$52:$A$68,0),MATCH($B65,SP_results_all_proc!$E$51:$EH$51,0)))*$BQ65</f>
        <v>0.004615824748</v>
      </c>
      <c r="CN65" s="11">
        <f t="shared" si="11"/>
        <v>0.1074993818</v>
      </c>
      <c r="CO65" s="12" t="s">
        <v>434</v>
      </c>
      <c r="CP65" s="12"/>
      <c r="CQ65" s="8"/>
    </row>
    <row r="66" ht="15.75" customHeight="1">
      <c r="A66" s="6" t="s">
        <v>118</v>
      </c>
      <c r="B66" s="1" t="s">
        <v>439</v>
      </c>
      <c r="C66" s="1" t="s">
        <v>315</v>
      </c>
      <c r="D66" s="1" t="s">
        <v>440</v>
      </c>
      <c r="E66" s="1" t="s">
        <v>122</v>
      </c>
      <c r="F66" s="6" t="s">
        <v>317</v>
      </c>
      <c r="G66" s="1" t="s">
        <v>124</v>
      </c>
      <c r="H66" s="1" t="s">
        <v>125</v>
      </c>
      <c r="I66" s="1" t="s">
        <v>126</v>
      </c>
      <c r="J66" s="1" t="s">
        <v>127</v>
      </c>
      <c r="K66" s="1" t="s">
        <v>128</v>
      </c>
      <c r="L66" s="6" t="s">
        <v>129</v>
      </c>
      <c r="M66" s="6" t="s">
        <v>130</v>
      </c>
      <c r="N66" s="1">
        <v>1.0</v>
      </c>
      <c r="O66" s="1">
        <v>1.0</v>
      </c>
      <c r="P66" s="1">
        <v>1.0</v>
      </c>
      <c r="Q66" s="1">
        <v>1.0</v>
      </c>
      <c r="R66" s="1">
        <v>0.0</v>
      </c>
      <c r="S66" s="1">
        <v>0.0</v>
      </c>
      <c r="T66" s="1">
        <v>0.0</v>
      </c>
      <c r="U66" s="1">
        <v>0.0</v>
      </c>
      <c r="V66" s="1">
        <v>0.0</v>
      </c>
      <c r="W66" s="1">
        <v>0.0</v>
      </c>
      <c r="X66" s="1">
        <v>0.0</v>
      </c>
      <c r="Y66" s="1">
        <f>SUMIFS(yield_refuse!$F:$F,yield_refuse!$A:$A,table!$A66,yield_refuse!$B:$B,IF(ISERROR(AO66),AQ66,table!$AP66))/100</f>
        <v>0</v>
      </c>
      <c r="Z66" s="1" t="str">
        <f t="shared" si="2"/>
        <v>(2,3,2,2,2,na)_x007f_</v>
      </c>
      <c r="AA66" s="1" t="s">
        <v>131</v>
      </c>
      <c r="AB66" s="1" t="s">
        <v>132</v>
      </c>
      <c r="AC66" s="1" t="s">
        <v>133</v>
      </c>
      <c r="AD66" s="1" t="s">
        <v>133</v>
      </c>
      <c r="AE66" s="1" t="s">
        <v>133</v>
      </c>
      <c r="AF66" s="1" t="s">
        <v>133</v>
      </c>
      <c r="AG66" s="1" t="s">
        <v>134</v>
      </c>
      <c r="AH66" s="1" t="s">
        <v>134</v>
      </c>
      <c r="AI66" s="1" t="s">
        <v>134</v>
      </c>
      <c r="AJ66" s="7" t="s">
        <v>135</v>
      </c>
      <c r="AK66" s="7" t="s">
        <v>135</v>
      </c>
      <c r="AL66" s="1" t="s">
        <v>136</v>
      </c>
      <c r="AM66" s="1">
        <v>2.0</v>
      </c>
      <c r="AN66" s="1">
        <v>2.0</v>
      </c>
      <c r="AO66" s="1" t="s">
        <v>431</v>
      </c>
      <c r="AP66" s="1" t="s">
        <v>441</v>
      </c>
      <c r="AQ66" s="1" t="s">
        <v>442</v>
      </c>
      <c r="AR66" s="8">
        <f>HLOOKUP(D66,SP_results_all_proc!$E$15:$FZ$33,19,0)*N66*(1+SUM($BF66:$BI66))</f>
        <v>0.0312535348</v>
      </c>
      <c r="AS66" s="8">
        <f>HLOOKUP(E66,SP_results_all_proc!$E$15:$FZ$33,19,0)*O66*(1+SUM($BG66:$BI66))</f>
        <v>0</v>
      </c>
      <c r="AT66" s="8">
        <f>HLOOKUP(F66,SP_results_all_proc!$E$15:$FZ$33,19,0)*P66*(1+SUM($BH66:$BI66))</f>
        <v>0</v>
      </c>
      <c r="AU66" s="8">
        <f>HLOOKUP(G66,SP_results_all_proc!$E$15:$FZ$33,19,0)*Q66*(1+SUM($BH66:$BI66))</f>
        <v>0.01312351746</v>
      </c>
      <c r="AV66" s="8">
        <f>HLOOKUP(H66,SP_results_all_proc!$E$15:$FZ$33,19,0)*R66*(1+SUM($BI66))</f>
        <v>0</v>
      </c>
      <c r="AW66" s="8">
        <f>HLOOKUP(I66,SP_results_all_proc!$E$15:$FZ$33,19,0)*S66*(1+SUM($BI66))</f>
        <v>0</v>
      </c>
      <c r="AX66" s="8">
        <f>HLOOKUP(J66,SP_results_all_proc!$E$15:$FZ$33,19,0)*T66</f>
        <v>0</v>
      </c>
      <c r="AY66" s="8">
        <f>HLOOKUP(K66,SP_results_all_proc!$E$15:$FZ$33,19,0)*U66</f>
        <v>0</v>
      </c>
      <c r="AZ66" s="8">
        <f>HLOOKUP(L66,SP_results_all_proc!$E$15:$FZ$33,19,0)*V66*(1-Y66)</f>
        <v>0</v>
      </c>
      <c r="BA66" s="8">
        <f>HLOOKUP(M66,SP_results_all_proc!$E$15:$FZ$33,19,0)*W66*(1-Y66)</f>
        <v>0</v>
      </c>
      <c r="BB66" s="9">
        <f>HLOOKUP(BB$3,SP_results_all_proc!$E$15:$FZ$33,19,0)</f>
        <v>0</v>
      </c>
      <c r="BC66" s="9">
        <f>HLOOKUP(BC$3,SP_results_all_proc!$E$15:$FZ$33,19,0)*BJ66*(1-$BM66)*($X66*$P66*(1+SUM($BH66:$BI66))+SUM($BF66:$BI66)+Y66)</f>
        <v>0.001392321287</v>
      </c>
      <c r="BD66" s="9">
        <f>HLOOKUP(BD$3,SP_results_all_proc!$E$15:$FZ$33,19,0)*BK66*(1-$BM66)*($X66*$P66*(1+SUM($BH66:$BI66))+SUM($BF66:$BI66)+Y66)</f>
        <v>0.003212155843</v>
      </c>
      <c r="BE66" s="1">
        <f>HLOOKUP(BE$3,SP_results_all_proc!$E$15:$FZ$33,19,0)*BL66*(1-$BM66)*($X66*$P66*(1+SUM($BH66:$BI66))+SUM($BF66:$BI66)+Y66)</f>
        <v>0.02192076429</v>
      </c>
      <c r="BF66" s="1">
        <f>SUMIFS(template!$K$117:$K$180,template!$J$117:$J$180,table!$C66,template!$I$117:$I$180,table!BF$5)</f>
        <v>0.06</v>
      </c>
      <c r="BG66" s="1">
        <f>SUMIFS(template!$K$117:$K$180,template!$J$117:$J$180,table!$C66,template!$I$117:$I$180,table!BG$5)</f>
        <v>0.18</v>
      </c>
      <c r="BH66" s="1">
        <f>SUMIFS(template!$K$117:$K$180,template!$J$117:$J$180,table!$C66,template!$I$117:$I$180,table!BH$5)</f>
        <v>0.05</v>
      </c>
      <c r="BI66" s="1">
        <f>SUMIFS(template!$K$117:$K$180,template!$J$117:$J$180,table!$C66,template!$I$117:$I$180,table!BI$5)</f>
        <v>0.03</v>
      </c>
      <c r="BJ66" s="1">
        <f>SUMIFS(template!$K$117:$K$144,template!$J$117:$J$144,table!$A66,template!$I$117:$I$144,table!BJ$5)</f>
        <v>0.2</v>
      </c>
      <c r="BK66" s="1">
        <f>SUMIFS(template!$K$117:$K$144,template!$J$117:$J$144,table!$A66,template!$I$117:$I$144,table!BK$5)</f>
        <v>0.4</v>
      </c>
      <c r="BL66" s="1">
        <f>SUMIFS(template!$K$117:$K$144,template!$J$117:$J$144,table!$A66,template!$I$117:$I$144,table!BL$5)</f>
        <v>0.4</v>
      </c>
      <c r="BM66" s="1">
        <f>SUMIFS(template!$K$117:$K$144,template!$J$117:$J$144,table!$A66,template!$I$117:$I$144,table!BM$5)</f>
        <v>0</v>
      </c>
      <c r="BN66" s="1">
        <f>IFERROR(VLOOKUP($AP66,yield_refuse!$C:$K,3,0),VLOOKUP($AQ66,yield_refuse!$B:$K,4,0))</f>
        <v>100</v>
      </c>
      <c r="BO66" s="1">
        <f>IFERROR(VLOOKUP($AP66,yield_refuse!$C:$K,4,0),VLOOKUP($AQ66,yield_refuse!$B:$K,5,0))</f>
        <v>27</v>
      </c>
      <c r="BP66" s="10">
        <f>IFERROR(VLOOKUP($AP66,yield_refuse!$C:$Z,10,0),VLOOKUP($AQ66,yield_refuse!$B:$Z,11,0))</f>
        <v>471.4285714</v>
      </c>
      <c r="BQ66" s="11">
        <f t="shared" si="3"/>
        <v>0.6457925636</v>
      </c>
      <c r="BR66" s="1" t="str">
        <f>IFERROR(VLOOKUP($AP66,yield_refuse!$C:$K,6,0),VLOOKUP($AQ66,yield_refuse!$B:$K,7,0))</f>
        <v>Fruits</v>
      </c>
      <c r="BS66" s="11" t="s">
        <v>441</v>
      </c>
      <c r="BT66" s="8">
        <f t="shared" ref="BT66:BW66" si="70">AR66*$BQ66</f>
        <v>0.02018330036</v>
      </c>
      <c r="BU66" s="8">
        <f t="shared" si="70"/>
        <v>0</v>
      </c>
      <c r="BV66" s="8">
        <f t="shared" si="70"/>
        <v>0</v>
      </c>
      <c r="BW66" s="8">
        <f t="shared" si="70"/>
        <v>0.008475069983</v>
      </c>
      <c r="BX66" s="8">
        <f t="shared" si="5"/>
        <v>0</v>
      </c>
      <c r="BY66" s="8">
        <f t="shared" si="6"/>
        <v>0</v>
      </c>
      <c r="BZ66" s="8">
        <f t="shared" si="7"/>
        <v>0.01712980366</v>
      </c>
      <c r="CA66" s="8">
        <f t="shared" si="8"/>
        <v>0.045788174</v>
      </c>
      <c r="CB66" s="1">
        <f>VLOOKUP(Z66,uncertainty!$B$4:$C$17,2,0)</f>
        <v>1.11</v>
      </c>
      <c r="CC66" s="1">
        <f>VLOOKUP(AA66,uncertainty!$B$4:$C$17,2,0)</f>
        <v>1.25</v>
      </c>
      <c r="CD66" s="11">
        <f t="shared" si="9"/>
        <v>0.03866705239</v>
      </c>
      <c r="CE66" s="11">
        <f t="shared" si="10"/>
        <v>0.05440955544</v>
      </c>
      <c r="CF66" s="11">
        <f t="array" ref="CF66">INDEX(SP_results_all_proc!$E$52:$EH$71,MATCH(CF$3,SP_results_all_proc!$A$52:$A$68,0),MATCH($B66,SP_results_all_proc!$E$51:$EH$51,0))*$BQ66</f>
        <v>0.009572251879</v>
      </c>
      <c r="CG66" s="11">
        <f t="array" ref="CG66">INDEX(SP_results_all_proc!$E$52:$EH$71,MATCH(CG$3,SP_results_all_proc!$A$52:$A$68,0),MATCH($B66,SP_results_all_proc!$E$51:$EH$51,0))*$BQ66</f>
        <v>0.002098114168</v>
      </c>
      <c r="CH66" s="11">
        <f t="array" ref="CH66">INDEX(SP_results_all_proc!$E$52:$EH$71,MATCH(CH$3,SP_results_all_proc!$A$52:$A$68,0),MATCH($B66,SP_results_all_proc!$E$51:$EH$51,0))*$BQ66</f>
        <v>0.01325789853</v>
      </c>
      <c r="CI66" s="11">
        <f t="array" ref="CI66">(INDEX(SP_results_all_proc!$E$52:$EH$71,MATCH(CI$3,SP_results_all_proc!$A$52:$A$68,0),MATCH($B66,SP_results_all_proc!$E$51:$EH$51,0))+INDEX(SP_results_all_proc!$E$52:$EH$71,MATCH(CI$2,SP_results_all_proc!$A$52:$A$68,0),MATCH($B66,SP_results_all_proc!$E$51:$EH$51,0))+INDEX(SP_results_all_proc!$E$52:$EH$71,MATCH(CI$1,SP_results_all_proc!$A$52:$A$68,0),MATCH($B66,SP_results_all_proc!$E$51:$EH$51,0)))*$BQ66</f>
        <v>0.005049689513</v>
      </c>
      <c r="CJ66" s="11">
        <f t="array" ref="CJ66">INDEX(SP_results_all_proc!$E$52:$EH$71,MATCH(CJ$3,SP_results_all_proc!$A$52:$A$68,0),MATCH($B66,SP_results_all_proc!$E$51:$EH$51,0))*$BQ66</f>
        <v>0.000701331047</v>
      </c>
      <c r="CK66" s="11">
        <f t="array" ref="CK66">INDEX(SP_results_all_proc!$E$52:$EH$71,MATCH(CK$3,SP_results_all_proc!$A$52:$A$68,0),MATCH($B66,SP_results_all_proc!$E$51:$EH$51,0))*$BQ66</f>
        <v>0.002747565018</v>
      </c>
      <c r="CL66" s="11">
        <f t="array" ref="CL66">INDEX(SP_results_all_proc!$E$52:$EH$71,MATCH(CL$3,SP_results_all_proc!$A$52:$A$68,0),MATCH($B66,SP_results_all_proc!$E$51:$EH$51,0))*$BQ66</f>
        <v>0.008372761292</v>
      </c>
      <c r="CM66" s="11">
        <f t="array" ref="CM66">(INDEX(SP_results_all_proc!$E$52:$EH$71,MATCH(CM$3,SP_results_all_proc!$A$52:$A$68,0),MATCH($B66,SP_results_all_proc!$E$51:$EH$51,0))+INDEX(SP_results_all_proc!$E$52:$EH$71,MATCH(CM$2,SP_results_all_proc!$A$52:$A$68,0),MATCH($B66,SP_results_all_proc!$E$51:$EH$51,0))+INDEX(SP_results_all_proc!$E$52:$EH$71,MATCH(CM$1,SP_results_all_proc!$A$52:$A$68,0),MATCH($B66,SP_results_all_proc!$E$51:$EH$51,0))+INDEX(SP_results_all_proc!$E$52:$EH$71,MATCH(CM$4,SP_results_all_proc!$A$52:$A$68,0),MATCH($B66,SP_results_all_proc!$E$51:$EH$51,0)))*$BQ66</f>
        <v>0.003988562443</v>
      </c>
      <c r="CN66" s="11">
        <f t="shared" si="11"/>
        <v>0.04578817389</v>
      </c>
      <c r="CO66" s="12" t="s">
        <v>434</v>
      </c>
      <c r="CP66" s="12"/>
      <c r="CQ66" s="8"/>
    </row>
    <row r="67" ht="15.75" customHeight="1">
      <c r="A67" s="6" t="s">
        <v>118</v>
      </c>
      <c r="B67" s="1" t="s">
        <v>443</v>
      </c>
      <c r="C67" s="1" t="s">
        <v>315</v>
      </c>
      <c r="D67" s="1" t="s">
        <v>444</v>
      </c>
      <c r="E67" s="1" t="s">
        <v>122</v>
      </c>
      <c r="F67" s="6" t="s">
        <v>317</v>
      </c>
      <c r="G67" s="1" t="s">
        <v>124</v>
      </c>
      <c r="H67" s="1" t="s">
        <v>125</v>
      </c>
      <c r="I67" s="1" t="s">
        <v>126</v>
      </c>
      <c r="J67" s="1" t="s">
        <v>127</v>
      </c>
      <c r="K67" s="1" t="s">
        <v>128</v>
      </c>
      <c r="L67" s="6" t="s">
        <v>129</v>
      </c>
      <c r="M67" s="6" t="s">
        <v>130</v>
      </c>
      <c r="N67" s="1">
        <v>1.0</v>
      </c>
      <c r="O67" s="1">
        <v>1.0</v>
      </c>
      <c r="P67" s="1">
        <v>1.0</v>
      </c>
      <c r="Q67" s="1">
        <v>1.0</v>
      </c>
      <c r="R67" s="1">
        <v>0.0</v>
      </c>
      <c r="S67" s="1">
        <v>0.0</v>
      </c>
      <c r="T67" s="1">
        <v>0.0</v>
      </c>
      <c r="U67" s="1">
        <v>0.0</v>
      </c>
      <c r="V67" s="1">
        <v>0.0</v>
      </c>
      <c r="W67" s="1">
        <v>0.0</v>
      </c>
      <c r="X67" s="1">
        <v>0.0</v>
      </c>
      <c r="Y67" s="1">
        <f>SUMIFS(yield_refuse!$F:$F,yield_refuse!$A:$A,table!$A67,yield_refuse!$B:$B,IF(ISERROR(AO67),AQ67,table!$AP67))/100</f>
        <v>0</v>
      </c>
      <c r="Z67" s="1" t="str">
        <f t="shared" si="2"/>
        <v>(2,3,2,2,2,na)_x007f_</v>
      </c>
      <c r="AA67" s="1" t="s">
        <v>131</v>
      </c>
      <c r="AB67" s="1" t="s">
        <v>132</v>
      </c>
      <c r="AC67" s="1" t="s">
        <v>133</v>
      </c>
      <c r="AD67" s="1" t="s">
        <v>133</v>
      </c>
      <c r="AE67" s="1" t="s">
        <v>133</v>
      </c>
      <c r="AF67" s="1" t="s">
        <v>133</v>
      </c>
      <c r="AG67" s="1" t="s">
        <v>134</v>
      </c>
      <c r="AH67" s="1" t="s">
        <v>134</v>
      </c>
      <c r="AI67" s="1" t="s">
        <v>134</v>
      </c>
      <c r="AJ67" s="7" t="s">
        <v>135</v>
      </c>
      <c r="AK67" s="7" t="s">
        <v>135</v>
      </c>
      <c r="AL67" s="1" t="s">
        <v>136</v>
      </c>
      <c r="AM67" s="1">
        <v>2.0</v>
      </c>
      <c r="AN67" s="1">
        <v>2.0</v>
      </c>
      <c r="AO67" s="1" t="s">
        <v>445</v>
      </c>
      <c r="AP67" s="1" t="s">
        <v>446</v>
      </c>
      <c r="AQ67" s="1" t="s">
        <v>447</v>
      </c>
      <c r="AR67" s="8">
        <f>HLOOKUP(D67,SP_results_all_proc!$E$15:$FZ$33,19,0)*N67*(1+SUM($BF67:$BI67))</f>
        <v>0.07738299418</v>
      </c>
      <c r="AS67" s="8">
        <f>HLOOKUP(E67,SP_results_all_proc!$E$15:$FZ$33,19,0)*O67*(1+SUM($BG67:$BI67))</f>
        <v>0</v>
      </c>
      <c r="AT67" s="8">
        <f>HLOOKUP(F67,SP_results_all_proc!$E$15:$FZ$33,19,0)*P67*(1+SUM($BH67:$BI67))</f>
        <v>0</v>
      </c>
      <c r="AU67" s="8">
        <f>HLOOKUP(G67,SP_results_all_proc!$E$15:$FZ$33,19,0)*Q67*(1+SUM($BH67:$BI67))</f>
        <v>0.01312351746</v>
      </c>
      <c r="AV67" s="8">
        <f>HLOOKUP(H67,SP_results_all_proc!$E$15:$FZ$33,19,0)*R67*(1+SUM($BI67))</f>
        <v>0</v>
      </c>
      <c r="AW67" s="8">
        <f>HLOOKUP(I67,SP_results_all_proc!$E$15:$FZ$33,19,0)*S67*(1+SUM($BI67))</f>
        <v>0</v>
      </c>
      <c r="AX67" s="8">
        <f>HLOOKUP(J67,SP_results_all_proc!$E$15:$FZ$33,19,0)*T67</f>
        <v>0</v>
      </c>
      <c r="AY67" s="8">
        <f>HLOOKUP(K67,SP_results_all_proc!$E$15:$FZ$33,19,0)*U67</f>
        <v>0</v>
      </c>
      <c r="AZ67" s="8">
        <f>HLOOKUP(L67,SP_results_all_proc!$E$15:$FZ$33,19,0)*V67*(1-Y67)</f>
        <v>0</v>
      </c>
      <c r="BA67" s="8">
        <f>HLOOKUP(M67,SP_results_all_proc!$E$15:$FZ$33,19,0)*W67*(1-Y67)</f>
        <v>0</v>
      </c>
      <c r="BB67" s="9">
        <f>HLOOKUP(BB$3,SP_results_all_proc!$E$15:$FZ$33,19,0)</f>
        <v>0</v>
      </c>
      <c r="BC67" s="9">
        <f>HLOOKUP(BC$3,SP_results_all_proc!$E$15:$FZ$33,19,0)*BJ67*(1-$BM67)*($X67*$P67*(1+SUM($BH67:$BI67))+SUM($BF67:$BI67)+Y67)</f>
        <v>0.001392321287</v>
      </c>
      <c r="BD67" s="9">
        <f>HLOOKUP(BD$3,SP_results_all_proc!$E$15:$FZ$33,19,0)*BK67*(1-$BM67)*($X67*$P67*(1+SUM($BH67:$BI67))+SUM($BF67:$BI67)+Y67)</f>
        <v>0.003212155843</v>
      </c>
      <c r="BE67" s="1">
        <f>HLOOKUP(BE$3,SP_results_all_proc!$E$15:$FZ$33,19,0)*BL67*(1-$BM67)*($X67*$P67*(1+SUM($BH67:$BI67))+SUM($BF67:$BI67)+Y67)</f>
        <v>0.02192076429</v>
      </c>
      <c r="BF67" s="1">
        <f>SUMIFS(template!$K$117:$K$180,template!$J$117:$J$180,table!$C67,template!$I$117:$I$180,table!BF$5)</f>
        <v>0.06</v>
      </c>
      <c r="BG67" s="1">
        <f>SUMIFS(template!$K$117:$K$180,template!$J$117:$J$180,table!$C67,template!$I$117:$I$180,table!BG$5)</f>
        <v>0.18</v>
      </c>
      <c r="BH67" s="1">
        <f>SUMIFS(template!$K$117:$K$180,template!$J$117:$J$180,table!$C67,template!$I$117:$I$180,table!BH$5)</f>
        <v>0.05</v>
      </c>
      <c r="BI67" s="1">
        <f>SUMIFS(template!$K$117:$K$180,template!$J$117:$J$180,table!$C67,template!$I$117:$I$180,table!BI$5)</f>
        <v>0.03</v>
      </c>
      <c r="BJ67" s="1">
        <f>SUMIFS(template!$K$117:$K$144,template!$J$117:$J$144,table!$A67,template!$I$117:$I$144,table!BJ$5)</f>
        <v>0.2</v>
      </c>
      <c r="BK67" s="1">
        <f>SUMIFS(template!$K$117:$K$144,template!$J$117:$J$144,table!$A67,template!$I$117:$I$144,table!BK$5)</f>
        <v>0.4</v>
      </c>
      <c r="BL67" s="1">
        <f>SUMIFS(template!$K$117:$K$144,template!$J$117:$J$144,table!$A67,template!$I$117:$I$144,table!BL$5)</f>
        <v>0.4</v>
      </c>
      <c r="BM67" s="1">
        <f>SUMIFS(template!$K$117:$K$144,template!$J$117:$J$144,table!$A67,template!$I$117:$I$144,table!BM$5)</f>
        <v>0</v>
      </c>
      <c r="BN67" s="1">
        <f>IFERROR(VLOOKUP($AP67,yield_refuse!$C:$K,3,0),VLOOKUP($AQ67,yield_refuse!$B:$K,4,0))</f>
        <v>100</v>
      </c>
      <c r="BO67" s="1">
        <f>IFERROR(VLOOKUP($AP67,yield_refuse!$C:$K,4,0),VLOOKUP($AQ67,yield_refuse!$B:$K,5,0))</f>
        <v>15</v>
      </c>
      <c r="BP67" s="10">
        <f>IFERROR(VLOOKUP($AP67,yield_refuse!$C:$Z,10,0),VLOOKUP($AQ67,yield_refuse!$B:$Z,11,0))</f>
        <v>462</v>
      </c>
      <c r="BQ67" s="11">
        <f t="shared" si="3"/>
        <v>0.5435294118</v>
      </c>
      <c r="BR67" s="1" t="str">
        <f>IFERROR(VLOOKUP($AP67,yield_refuse!$C:$K,6,0),VLOOKUP($AQ67,yield_refuse!$B:$K,7,0))</f>
        <v>Fruits</v>
      </c>
      <c r="BS67" s="11" t="s">
        <v>446</v>
      </c>
      <c r="BT67" s="8">
        <f t="shared" ref="BT67:BW67" si="71">AR67*$BQ67</f>
        <v>0.04205993331</v>
      </c>
      <c r="BU67" s="8">
        <f t="shared" si="71"/>
        <v>0</v>
      </c>
      <c r="BV67" s="8">
        <f t="shared" si="71"/>
        <v>0</v>
      </c>
      <c r="BW67" s="8">
        <f t="shared" si="71"/>
        <v>0.007133017724</v>
      </c>
      <c r="BX67" s="8">
        <f t="shared" si="5"/>
        <v>0</v>
      </c>
      <c r="BY67" s="8">
        <f t="shared" si="6"/>
        <v>0</v>
      </c>
      <c r="BZ67" s="8">
        <f t="shared" si="7"/>
        <v>0.01441724886</v>
      </c>
      <c r="CA67" s="8">
        <f t="shared" si="8"/>
        <v>0.0636101999</v>
      </c>
      <c r="CB67" s="1">
        <f>VLOOKUP(Z67,uncertainty!$B$4:$C$17,2,0)</f>
        <v>1.11</v>
      </c>
      <c r="CC67" s="1">
        <f>VLOOKUP(AA67,uncertainty!$B$4:$C$17,2,0)</f>
        <v>1.25</v>
      </c>
      <c r="CD67" s="11">
        <f t="shared" si="9"/>
        <v>0.05513204508</v>
      </c>
      <c r="CE67" s="11">
        <f t="shared" si="10"/>
        <v>0.07362435921</v>
      </c>
      <c r="CF67" s="11">
        <f t="array" ref="CF67">INDEX(SP_results_all_proc!$E$52:$EH$71,MATCH(CF$3,SP_results_all_proc!$A$52:$A$68,0),MATCH($B67,SP_results_all_proc!$E$51:$EH$51,0))*$BQ67</f>
        <v>0.007203789353</v>
      </c>
      <c r="CG67" s="11">
        <f t="array" ref="CG67">INDEX(SP_results_all_proc!$E$52:$EH$71,MATCH(CG$3,SP_results_all_proc!$A$52:$A$68,0),MATCH($B67,SP_results_all_proc!$E$51:$EH$51,0))*$BQ67</f>
        <v>0.002050795715</v>
      </c>
      <c r="CH67" s="11">
        <f t="array" ref="CH67">INDEX(SP_results_all_proc!$E$52:$EH$71,MATCH(CH$3,SP_results_all_proc!$A$52:$A$68,0),MATCH($B67,SP_results_all_proc!$E$51:$EH$51,0))*$BQ67</f>
        <v>0.01115153696</v>
      </c>
      <c r="CI67" s="11">
        <f t="array" ref="CI67">(INDEX(SP_results_all_proc!$E$52:$EH$71,MATCH(CI$3,SP_results_all_proc!$A$52:$A$68,0),MATCH($B67,SP_results_all_proc!$E$51:$EH$51,0))+INDEX(SP_results_all_proc!$E$52:$EH$71,MATCH(CI$2,SP_results_all_proc!$A$52:$A$68,0),MATCH($B67,SP_results_all_proc!$E$51:$EH$51,0))+INDEX(SP_results_all_proc!$E$52:$EH$71,MATCH(CI$1,SP_results_all_proc!$A$52:$A$68,0),MATCH($B67,SP_results_all_proc!$E$51:$EH$51,0)))*$BQ67</f>
        <v>0.003442657082</v>
      </c>
      <c r="CJ67" s="11">
        <f t="array" ref="CJ67">INDEX(SP_results_all_proc!$E$52:$EH$71,MATCH(CJ$3,SP_results_all_proc!$A$52:$A$68,0),MATCH($B67,SP_results_all_proc!$E$51:$EH$51,0))*$BQ67</f>
        <v>0.001018289036</v>
      </c>
      <c r="CK67" s="11">
        <f t="array" ref="CK67">INDEX(SP_results_all_proc!$E$52:$EH$71,MATCH(CK$3,SP_results_all_proc!$A$52:$A$68,0),MATCH($B67,SP_results_all_proc!$E$51:$EH$51,0))*$BQ67</f>
        <v>0.002547300919</v>
      </c>
      <c r="CL67" s="11">
        <f t="array" ref="CL67">INDEX(SP_results_all_proc!$E$52:$EH$71,MATCH(CL$3,SP_results_all_proc!$A$52:$A$68,0),MATCH($B67,SP_results_all_proc!$E$51:$EH$51,0))*$BQ67</f>
        <v>0.03293920313</v>
      </c>
      <c r="CM67" s="11">
        <f t="array" ref="CM67">(INDEX(SP_results_all_proc!$E$52:$EH$71,MATCH(CM$3,SP_results_all_proc!$A$52:$A$68,0),MATCH($B67,SP_results_all_proc!$E$51:$EH$51,0))+INDEX(SP_results_all_proc!$E$52:$EH$71,MATCH(CM$2,SP_results_all_proc!$A$52:$A$68,0),MATCH($B67,SP_results_all_proc!$E$51:$EH$51,0))+INDEX(SP_results_all_proc!$E$52:$EH$71,MATCH(CM$1,SP_results_all_proc!$A$52:$A$68,0),MATCH($B67,SP_results_all_proc!$E$51:$EH$51,0))+INDEX(SP_results_all_proc!$E$52:$EH$71,MATCH(CM$4,SP_results_all_proc!$A$52:$A$68,0),MATCH($B67,SP_results_all_proc!$E$51:$EH$51,0)))*$BQ67</f>
        <v>0.003256627537</v>
      </c>
      <c r="CN67" s="11">
        <f t="shared" si="11"/>
        <v>0.06361019973</v>
      </c>
      <c r="CO67" s="12" t="s">
        <v>448</v>
      </c>
      <c r="CP67" s="12"/>
      <c r="CQ67" s="8"/>
    </row>
    <row r="68" ht="15.75" customHeight="1">
      <c r="A68" s="6" t="s">
        <v>118</v>
      </c>
      <c r="B68" s="1" t="s">
        <v>449</v>
      </c>
      <c r="C68" s="1" t="s">
        <v>315</v>
      </c>
      <c r="D68" s="1" t="s">
        <v>450</v>
      </c>
      <c r="E68" s="1" t="s">
        <v>122</v>
      </c>
      <c r="F68" s="6" t="s">
        <v>317</v>
      </c>
      <c r="G68" s="1" t="s">
        <v>124</v>
      </c>
      <c r="H68" s="1" t="s">
        <v>125</v>
      </c>
      <c r="I68" s="1" t="s">
        <v>126</v>
      </c>
      <c r="J68" s="1" t="s">
        <v>127</v>
      </c>
      <c r="K68" s="1" t="s">
        <v>128</v>
      </c>
      <c r="L68" s="6" t="s">
        <v>129</v>
      </c>
      <c r="M68" s="6" t="s">
        <v>130</v>
      </c>
      <c r="N68" s="1">
        <v>1.0</v>
      </c>
      <c r="O68" s="1">
        <v>1.0</v>
      </c>
      <c r="P68" s="1">
        <v>1.0</v>
      </c>
      <c r="Q68" s="1">
        <v>1.0</v>
      </c>
      <c r="R68" s="1">
        <v>0.0</v>
      </c>
      <c r="S68" s="1">
        <v>0.0</v>
      </c>
      <c r="T68" s="1">
        <v>0.0</v>
      </c>
      <c r="U68" s="1">
        <v>0.0</v>
      </c>
      <c r="V68" s="1">
        <v>0.0</v>
      </c>
      <c r="W68" s="1">
        <v>0.0</v>
      </c>
      <c r="X68" s="1">
        <v>0.0</v>
      </c>
      <c r="Y68" s="1">
        <f>SUMIFS(yield_refuse!$F:$F,yield_refuse!$A:$A,table!$A68,yield_refuse!$B:$B,IF(ISERROR(AO68),AQ68,table!$AP68))/100</f>
        <v>0</v>
      </c>
      <c r="Z68" s="1" t="str">
        <f t="shared" si="2"/>
        <v>(2,3,2,2,2,na)_x007f_</v>
      </c>
      <c r="AA68" s="1" t="s">
        <v>131</v>
      </c>
      <c r="AB68" s="1" t="s">
        <v>132</v>
      </c>
      <c r="AC68" s="1" t="s">
        <v>133</v>
      </c>
      <c r="AD68" s="1" t="s">
        <v>133</v>
      </c>
      <c r="AE68" s="1" t="s">
        <v>133</v>
      </c>
      <c r="AF68" s="1" t="s">
        <v>133</v>
      </c>
      <c r="AG68" s="1" t="s">
        <v>134</v>
      </c>
      <c r="AH68" s="1" t="s">
        <v>134</v>
      </c>
      <c r="AI68" s="1" t="s">
        <v>134</v>
      </c>
      <c r="AJ68" s="7" t="s">
        <v>135</v>
      </c>
      <c r="AK68" s="7" t="s">
        <v>135</v>
      </c>
      <c r="AL68" s="1" t="s">
        <v>136</v>
      </c>
      <c r="AM68" s="1">
        <v>2.0</v>
      </c>
      <c r="AN68" s="1">
        <v>2.0</v>
      </c>
      <c r="AO68" s="1" t="s">
        <v>451</v>
      </c>
      <c r="AP68" s="1" t="s">
        <v>452</v>
      </c>
      <c r="AQ68" s="1" t="s">
        <v>453</v>
      </c>
      <c r="AR68" s="8">
        <f>HLOOKUP(D68,SP_results_all_proc!$E$15:$FZ$33,19,0)*N68*(1+SUM($BF68:$BI68))</f>
        <v>0.04878773977</v>
      </c>
      <c r="AS68" s="8">
        <f>HLOOKUP(E68,SP_results_all_proc!$E$15:$FZ$33,19,0)*O68*(1+SUM($BG68:$BI68))</f>
        <v>0</v>
      </c>
      <c r="AT68" s="8">
        <f>HLOOKUP(F68,SP_results_all_proc!$E$15:$FZ$33,19,0)*P68*(1+SUM($BH68:$BI68))</f>
        <v>0</v>
      </c>
      <c r="AU68" s="8">
        <f>HLOOKUP(G68,SP_results_all_proc!$E$15:$FZ$33,19,0)*Q68*(1+SUM($BH68:$BI68))</f>
        <v>0.01312351746</v>
      </c>
      <c r="AV68" s="8">
        <f>HLOOKUP(H68,SP_results_all_proc!$E$15:$FZ$33,19,0)*R68*(1+SUM($BI68))</f>
        <v>0</v>
      </c>
      <c r="AW68" s="8">
        <f>HLOOKUP(I68,SP_results_all_proc!$E$15:$FZ$33,19,0)*S68*(1+SUM($BI68))</f>
        <v>0</v>
      </c>
      <c r="AX68" s="8">
        <f>HLOOKUP(J68,SP_results_all_proc!$E$15:$FZ$33,19,0)*T68</f>
        <v>0</v>
      </c>
      <c r="AY68" s="8">
        <f>HLOOKUP(K68,SP_results_all_proc!$E$15:$FZ$33,19,0)*U68</f>
        <v>0</v>
      </c>
      <c r="AZ68" s="8">
        <f>HLOOKUP(L68,SP_results_all_proc!$E$15:$FZ$33,19,0)*V68*(1-Y68)</f>
        <v>0</v>
      </c>
      <c r="BA68" s="8">
        <f>HLOOKUP(M68,SP_results_all_proc!$E$15:$FZ$33,19,0)*W68*(1-Y68)</f>
        <v>0</v>
      </c>
      <c r="BB68" s="9">
        <f>HLOOKUP(BB$3,SP_results_all_proc!$E$15:$FZ$33,19,0)</f>
        <v>0</v>
      </c>
      <c r="BC68" s="9">
        <f>HLOOKUP(BC$3,SP_results_all_proc!$E$15:$FZ$33,19,0)*BJ68*(1-$BM68)*($X68*$P68*(1+SUM($BH68:$BI68))+SUM($BF68:$BI68)+Y68)</f>
        <v>0.001392321287</v>
      </c>
      <c r="BD68" s="9">
        <f>HLOOKUP(BD$3,SP_results_all_proc!$E$15:$FZ$33,19,0)*BK68*(1-$BM68)*($X68*$P68*(1+SUM($BH68:$BI68))+SUM($BF68:$BI68)+Y68)</f>
        <v>0.003212155843</v>
      </c>
      <c r="BE68" s="1">
        <f>HLOOKUP(BE$3,SP_results_all_proc!$E$15:$FZ$33,19,0)*BL68*(1-$BM68)*($X68*$P68*(1+SUM($BH68:$BI68))+SUM($BF68:$BI68)+Y68)</f>
        <v>0.02192076429</v>
      </c>
      <c r="BF68" s="1">
        <f>SUMIFS(template!$K$117:$K$180,template!$J$117:$J$180,table!$C68,template!$I$117:$I$180,table!BF$5)</f>
        <v>0.06</v>
      </c>
      <c r="BG68" s="1">
        <f>SUMIFS(template!$K$117:$K$180,template!$J$117:$J$180,table!$C68,template!$I$117:$I$180,table!BG$5)</f>
        <v>0.18</v>
      </c>
      <c r="BH68" s="1">
        <f>SUMIFS(template!$K$117:$K$180,template!$J$117:$J$180,table!$C68,template!$I$117:$I$180,table!BH$5)</f>
        <v>0.05</v>
      </c>
      <c r="BI68" s="1">
        <f>SUMIFS(template!$K$117:$K$180,template!$J$117:$J$180,table!$C68,template!$I$117:$I$180,table!BI$5)</f>
        <v>0.03</v>
      </c>
      <c r="BJ68" s="1">
        <f>SUMIFS(template!$K$117:$K$144,template!$J$117:$J$144,table!$A68,template!$I$117:$I$144,table!BJ$5)</f>
        <v>0.2</v>
      </c>
      <c r="BK68" s="1">
        <f>SUMIFS(template!$K$117:$K$144,template!$J$117:$J$144,table!$A68,template!$I$117:$I$144,table!BK$5)</f>
        <v>0.4</v>
      </c>
      <c r="BL68" s="1">
        <f>SUMIFS(template!$K$117:$K$144,template!$J$117:$J$144,table!$A68,template!$I$117:$I$144,table!BL$5)</f>
        <v>0.4</v>
      </c>
      <c r="BM68" s="1">
        <f>SUMIFS(template!$K$117:$K$144,template!$J$117:$J$144,table!$A68,template!$I$117:$I$144,table!BM$5)</f>
        <v>0</v>
      </c>
      <c r="BN68" s="1">
        <f>IFERROR(VLOOKUP($AP68,yield_refuse!$C:$K,3,0),VLOOKUP($AQ68,yield_refuse!$B:$K,4,0))</f>
        <v>100</v>
      </c>
      <c r="BO68" s="1">
        <f>IFERROR(VLOOKUP($AP68,yield_refuse!$C:$K,4,0),VLOOKUP($AQ68,yield_refuse!$B:$K,5,0))</f>
        <v>35</v>
      </c>
      <c r="BP68" s="10">
        <f>IFERROR(VLOOKUP($AP68,yield_refuse!$C:$Z,10,0),VLOOKUP($AQ68,yield_refuse!$B:$Z,11,0))</f>
        <v>525</v>
      </c>
      <c r="BQ68" s="11">
        <f t="shared" si="3"/>
        <v>0.8076923077</v>
      </c>
      <c r="BR68" s="1" t="str">
        <f>IFERROR(VLOOKUP($AP68,yield_refuse!$C:$K,6,0),VLOOKUP($AQ68,yield_refuse!$B:$K,7,0))</f>
        <v>Fruits</v>
      </c>
      <c r="BS68" s="11" t="s">
        <v>452</v>
      </c>
      <c r="BT68" s="8">
        <f t="shared" ref="BT68:BW68" si="72">AR68*$BQ68</f>
        <v>0.03940548213</v>
      </c>
      <c r="BU68" s="8">
        <f t="shared" si="72"/>
        <v>0</v>
      </c>
      <c r="BV68" s="8">
        <f t="shared" si="72"/>
        <v>0</v>
      </c>
      <c r="BW68" s="8">
        <f t="shared" si="72"/>
        <v>0.0105997641</v>
      </c>
      <c r="BX68" s="8">
        <f t="shared" si="5"/>
        <v>0</v>
      </c>
      <c r="BY68" s="8">
        <f t="shared" si="6"/>
        <v>0</v>
      </c>
      <c r="BZ68" s="8">
        <f t="shared" si="7"/>
        <v>0.02142423345</v>
      </c>
      <c r="CA68" s="8">
        <f t="shared" si="8"/>
        <v>0.07142947968</v>
      </c>
      <c r="CB68" s="1">
        <f>VLOOKUP(Z68,uncertainty!$B$4:$C$17,2,0)</f>
        <v>1.11</v>
      </c>
      <c r="CC68" s="1">
        <f>VLOOKUP(AA68,uncertainty!$B$4:$C$17,2,0)</f>
        <v>1.25</v>
      </c>
      <c r="CD68" s="11">
        <f t="shared" si="9"/>
        <v>0.06111963239</v>
      </c>
      <c r="CE68" s="11">
        <f t="shared" si="10"/>
        <v>0.0837700821</v>
      </c>
      <c r="CF68" s="11">
        <f t="array" ref="CF68">INDEX(SP_results_all_proc!$E$52:$EH$71,MATCH(CF$3,SP_results_all_proc!$A$52:$A$68,0),MATCH($B68,SP_results_all_proc!$E$51:$EH$51,0))*$BQ68</f>
        <v>0.01428898719</v>
      </c>
      <c r="CG68" s="11">
        <f t="array" ref="CG68">INDEX(SP_results_all_proc!$E$52:$EH$71,MATCH(CG$3,SP_results_all_proc!$A$52:$A$68,0),MATCH($B68,SP_results_all_proc!$E$51:$EH$51,0))*$BQ68</f>
        <v>0.006630803469</v>
      </c>
      <c r="CH68" s="11">
        <f t="array" ref="CH68">INDEX(SP_results_all_proc!$E$52:$EH$71,MATCH(CH$3,SP_results_all_proc!$A$52:$A$68,0),MATCH($B68,SP_results_all_proc!$E$51:$EH$51,0))*$BQ68</f>
        <v>0.01960789062</v>
      </c>
      <c r="CI68" s="11">
        <f t="array" ref="CI68">(INDEX(SP_results_all_proc!$E$52:$EH$71,MATCH(CI$3,SP_results_all_proc!$A$52:$A$68,0),MATCH($B68,SP_results_all_proc!$E$51:$EH$51,0))+INDEX(SP_results_all_proc!$E$52:$EH$71,MATCH(CI$2,SP_results_all_proc!$A$52:$A$68,0),MATCH($B68,SP_results_all_proc!$E$51:$EH$51,0))+INDEX(SP_results_all_proc!$E$52:$EH$71,MATCH(CI$1,SP_results_all_proc!$A$52:$A$68,0),MATCH($B68,SP_results_all_proc!$E$51:$EH$51,0)))*$BQ68</f>
        <v>0.01546338578</v>
      </c>
      <c r="CJ68" s="11">
        <f t="array" ref="CJ68">INDEX(SP_results_all_proc!$E$52:$EH$71,MATCH(CJ$3,SP_results_all_proc!$A$52:$A$68,0),MATCH($B68,SP_results_all_proc!$E$51:$EH$51,0))*$BQ68</f>
        <v>0.001576587196</v>
      </c>
      <c r="CK68" s="11">
        <f t="array" ref="CK68">INDEX(SP_results_all_proc!$E$52:$EH$71,MATCH(CK$3,SP_results_all_proc!$A$52:$A$68,0),MATCH($B68,SP_results_all_proc!$E$51:$EH$51,0))*$BQ68</f>
        <v>0.004942739065</v>
      </c>
      <c r="CL68" s="11">
        <f t="array" ref="CL68">INDEX(SP_results_all_proc!$E$52:$EH$71,MATCH(CL$3,SP_results_all_proc!$A$52:$A$68,0),MATCH($B68,SP_results_all_proc!$E$51:$EH$51,0))*$BQ68</f>
        <v>0.003401833938</v>
      </c>
      <c r="CM68" s="11">
        <f t="array" ref="CM68">(INDEX(SP_results_all_proc!$E$52:$EH$71,MATCH(CM$3,SP_results_all_proc!$A$52:$A$68,0),MATCH($B68,SP_results_all_proc!$E$51:$EH$51,0))+INDEX(SP_results_all_proc!$E$52:$EH$71,MATCH(CM$2,SP_results_all_proc!$A$52:$A$68,0),MATCH($B68,SP_results_all_proc!$E$51:$EH$51,0))+INDEX(SP_results_all_proc!$E$52:$EH$71,MATCH(CM$1,SP_results_all_proc!$A$52:$A$68,0),MATCH($B68,SP_results_all_proc!$E$51:$EH$51,0))+INDEX(SP_results_all_proc!$E$52:$EH$71,MATCH(CM$4,SP_results_all_proc!$A$52:$A$68,0),MATCH($B68,SP_results_all_proc!$E$51:$EH$51,0)))*$BQ68</f>
        <v>0.005517252329</v>
      </c>
      <c r="CN68" s="11">
        <f t="shared" si="11"/>
        <v>0.07142947959</v>
      </c>
      <c r="CO68" s="12" t="s">
        <v>454</v>
      </c>
      <c r="CP68" s="12"/>
      <c r="CQ68" s="8"/>
    </row>
    <row r="69" ht="15.75" customHeight="1">
      <c r="A69" s="6" t="s">
        <v>118</v>
      </c>
      <c r="B69" s="1" t="s">
        <v>455</v>
      </c>
      <c r="C69" s="1" t="s">
        <v>315</v>
      </c>
      <c r="D69" s="1" t="s">
        <v>456</v>
      </c>
      <c r="E69" s="1" t="s">
        <v>122</v>
      </c>
      <c r="F69" s="6" t="s">
        <v>317</v>
      </c>
      <c r="G69" s="1" t="s">
        <v>124</v>
      </c>
      <c r="H69" s="1" t="s">
        <v>125</v>
      </c>
      <c r="I69" s="1" t="s">
        <v>126</v>
      </c>
      <c r="J69" s="1" t="s">
        <v>127</v>
      </c>
      <c r="K69" s="1" t="s">
        <v>128</v>
      </c>
      <c r="L69" s="6" t="s">
        <v>129</v>
      </c>
      <c r="M69" s="6" t="s">
        <v>130</v>
      </c>
      <c r="N69" s="1">
        <v>1.0</v>
      </c>
      <c r="O69" s="1">
        <v>1.0</v>
      </c>
      <c r="P69" s="1">
        <v>1.0</v>
      </c>
      <c r="Q69" s="1">
        <v>1.0</v>
      </c>
      <c r="R69" s="1">
        <v>0.0</v>
      </c>
      <c r="S69" s="1">
        <v>0.0</v>
      </c>
      <c r="T69" s="1">
        <v>0.0</v>
      </c>
      <c r="U69" s="1">
        <v>0.0</v>
      </c>
      <c r="V69" s="1">
        <v>0.0</v>
      </c>
      <c r="W69" s="1">
        <v>0.0</v>
      </c>
      <c r="X69" s="1">
        <v>0.0</v>
      </c>
      <c r="Y69" s="1">
        <f>SUMIFS(yield_refuse!$F:$F,yield_refuse!$A:$A,table!$A69,yield_refuse!$B:$B,IF(ISERROR(AO69),AQ69,table!$AP69))/100</f>
        <v>0</v>
      </c>
      <c r="Z69" s="1" t="str">
        <f t="shared" si="2"/>
        <v>(2,3,2,2,2,na)_x007f_</v>
      </c>
      <c r="AA69" s="1" t="s">
        <v>131</v>
      </c>
      <c r="AB69" s="1" t="s">
        <v>132</v>
      </c>
      <c r="AC69" s="1" t="s">
        <v>133</v>
      </c>
      <c r="AD69" s="1" t="s">
        <v>133</v>
      </c>
      <c r="AE69" s="1" t="s">
        <v>133</v>
      </c>
      <c r="AF69" s="1" t="s">
        <v>133</v>
      </c>
      <c r="AG69" s="1" t="s">
        <v>134</v>
      </c>
      <c r="AH69" s="1" t="s">
        <v>134</v>
      </c>
      <c r="AI69" s="1" t="s">
        <v>134</v>
      </c>
      <c r="AJ69" s="7" t="s">
        <v>135</v>
      </c>
      <c r="AK69" s="7" t="s">
        <v>135</v>
      </c>
      <c r="AL69" s="1" t="s">
        <v>136</v>
      </c>
      <c r="AM69" s="1">
        <v>2.0</v>
      </c>
      <c r="AN69" s="1">
        <v>2.0</v>
      </c>
      <c r="AO69" s="1" t="s">
        <v>457</v>
      </c>
      <c r="AP69" s="1" t="s">
        <v>458</v>
      </c>
      <c r="AQ69" s="1" t="s">
        <v>459</v>
      </c>
      <c r="AR69" s="8">
        <f>HLOOKUP(D69,SP_results_all_proc!$E$15:$FZ$33,19,0)*N69*(1+SUM($BF69:$BI69))</f>
        <v>0.1108864156</v>
      </c>
      <c r="AS69" s="8">
        <f>HLOOKUP(E69,SP_results_all_proc!$E$15:$FZ$33,19,0)*O69*(1+SUM($BG69:$BI69))</f>
        <v>0</v>
      </c>
      <c r="AT69" s="8">
        <f>HLOOKUP(F69,SP_results_all_proc!$E$15:$FZ$33,19,0)*P69*(1+SUM($BH69:$BI69))</f>
        <v>0</v>
      </c>
      <c r="AU69" s="8">
        <f>HLOOKUP(G69,SP_results_all_proc!$E$15:$FZ$33,19,0)*Q69*(1+SUM($BH69:$BI69))</f>
        <v>0.01312351746</v>
      </c>
      <c r="AV69" s="8">
        <f>HLOOKUP(H69,SP_results_all_proc!$E$15:$FZ$33,19,0)*R69*(1+SUM($BI69))</f>
        <v>0</v>
      </c>
      <c r="AW69" s="8">
        <f>HLOOKUP(I69,SP_results_all_proc!$E$15:$FZ$33,19,0)*S69*(1+SUM($BI69))</f>
        <v>0</v>
      </c>
      <c r="AX69" s="8">
        <f>HLOOKUP(J69,SP_results_all_proc!$E$15:$FZ$33,19,0)*T69</f>
        <v>0</v>
      </c>
      <c r="AY69" s="8">
        <f>HLOOKUP(K69,SP_results_all_proc!$E$15:$FZ$33,19,0)*U69</f>
        <v>0</v>
      </c>
      <c r="AZ69" s="8">
        <f>HLOOKUP(L69,SP_results_all_proc!$E$15:$FZ$33,19,0)*V69*(1-Y69)</f>
        <v>0</v>
      </c>
      <c r="BA69" s="8">
        <f>HLOOKUP(M69,SP_results_all_proc!$E$15:$FZ$33,19,0)*W69*(1-Y69)</f>
        <v>0</v>
      </c>
      <c r="BB69" s="9">
        <f>HLOOKUP(BB$3,SP_results_all_proc!$E$15:$FZ$33,19,0)</f>
        <v>0</v>
      </c>
      <c r="BC69" s="9">
        <f>HLOOKUP(BC$3,SP_results_all_proc!$E$15:$FZ$33,19,0)*BJ69*(1-$BM69)*($X69*$P69*(1+SUM($BH69:$BI69))+SUM($BF69:$BI69)+Y69)</f>
        <v>0.001392321287</v>
      </c>
      <c r="BD69" s="9">
        <f>HLOOKUP(BD$3,SP_results_all_proc!$E$15:$FZ$33,19,0)*BK69*(1-$BM69)*($X69*$P69*(1+SUM($BH69:$BI69))+SUM($BF69:$BI69)+Y69)</f>
        <v>0.003212155843</v>
      </c>
      <c r="BE69" s="1">
        <f>HLOOKUP(BE$3,SP_results_all_proc!$E$15:$FZ$33,19,0)*BL69*(1-$BM69)*($X69*$P69*(1+SUM($BH69:$BI69))+SUM($BF69:$BI69)+Y69)</f>
        <v>0.02192076429</v>
      </c>
      <c r="BF69" s="1">
        <f>SUMIFS(template!$K$117:$K$180,template!$J$117:$J$180,table!$C69,template!$I$117:$I$180,table!BF$5)</f>
        <v>0.06</v>
      </c>
      <c r="BG69" s="1">
        <f>SUMIFS(template!$K$117:$K$180,template!$J$117:$J$180,table!$C69,template!$I$117:$I$180,table!BG$5)</f>
        <v>0.18</v>
      </c>
      <c r="BH69" s="1">
        <f>SUMIFS(template!$K$117:$K$180,template!$J$117:$J$180,table!$C69,template!$I$117:$I$180,table!BH$5)</f>
        <v>0.05</v>
      </c>
      <c r="BI69" s="1">
        <f>SUMIFS(template!$K$117:$K$180,template!$J$117:$J$180,table!$C69,template!$I$117:$I$180,table!BI$5)</f>
        <v>0.03</v>
      </c>
      <c r="BJ69" s="1">
        <f>SUMIFS(template!$K$117:$K$144,template!$J$117:$J$144,table!$A69,template!$I$117:$I$144,table!BJ$5)</f>
        <v>0.2</v>
      </c>
      <c r="BK69" s="1">
        <f>SUMIFS(template!$K$117:$K$144,template!$J$117:$J$144,table!$A69,template!$I$117:$I$144,table!BK$5)</f>
        <v>0.4</v>
      </c>
      <c r="BL69" s="1">
        <f>SUMIFS(template!$K$117:$K$144,template!$J$117:$J$144,table!$A69,template!$I$117:$I$144,table!BL$5)</f>
        <v>0.4</v>
      </c>
      <c r="BM69" s="1">
        <f>SUMIFS(template!$K$117:$K$144,template!$J$117:$J$144,table!$A69,template!$I$117:$I$144,table!BM$5)</f>
        <v>0</v>
      </c>
      <c r="BN69" s="1">
        <f>IFERROR(VLOOKUP($AP69,yield_refuse!$C:$K,3,0),VLOOKUP($AQ69,yield_refuse!$B:$K,4,0))</f>
        <v>100</v>
      </c>
      <c r="BO69" s="1">
        <f>IFERROR(VLOOKUP($AP69,yield_refuse!$C:$K,4,0),VLOOKUP($AQ69,yield_refuse!$B:$K,5,0))</f>
        <v>15</v>
      </c>
      <c r="BP69" s="10">
        <f>IFERROR(VLOOKUP($AP69,yield_refuse!$C:$Z,10,0),VLOOKUP($AQ69,yield_refuse!$B:$Z,11,0))</f>
        <v>592.3076923</v>
      </c>
      <c r="BQ69" s="11">
        <f t="shared" si="3"/>
        <v>0.6968325792</v>
      </c>
      <c r="BR69" s="1" t="str">
        <f>IFERROR(VLOOKUP($AP69,yield_refuse!$C:$K,6,0),VLOOKUP($AQ69,yield_refuse!$B:$K,7,0))</f>
        <v>Fruits</v>
      </c>
      <c r="BS69" s="11" t="s">
        <v>458</v>
      </c>
      <c r="BT69" s="8">
        <f t="shared" ref="BT69:BW69" si="73">AR69*$BQ69</f>
        <v>0.07726926698</v>
      </c>
      <c r="BU69" s="8">
        <f t="shared" si="73"/>
        <v>0</v>
      </c>
      <c r="BV69" s="8">
        <f t="shared" si="73"/>
        <v>0</v>
      </c>
      <c r="BW69" s="8">
        <f t="shared" si="73"/>
        <v>0.009144894518</v>
      </c>
      <c r="BX69" s="8">
        <f t="shared" si="5"/>
        <v>0</v>
      </c>
      <c r="BY69" s="8">
        <f t="shared" si="6"/>
        <v>0</v>
      </c>
      <c r="BZ69" s="8">
        <f t="shared" si="7"/>
        <v>0.01848365239</v>
      </c>
      <c r="CA69" s="8">
        <f t="shared" si="8"/>
        <v>0.1048978139</v>
      </c>
      <c r="CB69" s="1">
        <f>VLOOKUP(Z69,uncertainty!$B$4:$C$17,2,0)</f>
        <v>1.11</v>
      </c>
      <c r="CC69" s="1">
        <f>VLOOKUP(AA69,uncertainty!$B$4:$C$17,2,0)</f>
        <v>1.25</v>
      </c>
      <c r="CD69" s="11">
        <f t="shared" si="9"/>
        <v>0.09171478976</v>
      </c>
      <c r="CE69" s="11">
        <f t="shared" si="10"/>
        <v>0.12030457</v>
      </c>
      <c r="CF69" s="11">
        <f t="array" ref="CF69">INDEX(SP_results_all_proc!$E$52:$EH$71,MATCH(CF$3,SP_results_all_proc!$A$52:$A$68,0),MATCH($B69,SP_results_all_proc!$E$51:$EH$51,0))*$BQ69</f>
        <v>0.01152050099</v>
      </c>
      <c r="CG69" s="11">
        <f t="array" ref="CG69">INDEX(SP_results_all_proc!$E$52:$EH$71,MATCH(CG$3,SP_results_all_proc!$A$52:$A$68,0),MATCH($B69,SP_results_all_proc!$E$51:$EH$51,0))*$BQ69</f>
        <v>0.003453550623</v>
      </c>
      <c r="CH69" s="11">
        <f t="array" ref="CH69">INDEX(SP_results_all_proc!$E$52:$EH$71,MATCH(CH$3,SP_results_all_proc!$A$52:$A$68,0),MATCH($B69,SP_results_all_proc!$E$51:$EH$51,0))*$BQ69</f>
        <v>0.01883557973</v>
      </c>
      <c r="CI69" s="11">
        <f t="array" ref="CI69">(INDEX(SP_results_all_proc!$E$52:$EH$71,MATCH(CI$3,SP_results_all_proc!$A$52:$A$68,0),MATCH($B69,SP_results_all_proc!$E$51:$EH$51,0))+INDEX(SP_results_all_proc!$E$52:$EH$71,MATCH(CI$2,SP_results_all_proc!$A$52:$A$68,0),MATCH($B69,SP_results_all_proc!$E$51:$EH$51,0))+INDEX(SP_results_all_proc!$E$52:$EH$71,MATCH(CI$1,SP_results_all_proc!$A$52:$A$68,0),MATCH($B69,SP_results_all_proc!$E$51:$EH$51,0)))*$BQ69</f>
        <v>0.007866580406</v>
      </c>
      <c r="CJ69" s="11">
        <f t="array" ref="CJ69">INDEX(SP_results_all_proc!$E$52:$EH$71,MATCH(CJ$3,SP_results_all_proc!$A$52:$A$68,0),MATCH($B69,SP_results_all_proc!$E$51:$EH$51,0))*$BQ69</f>
        <v>0.003473064652</v>
      </c>
      <c r="CK69" s="11">
        <f t="array" ref="CK69">INDEX(SP_results_all_proc!$E$52:$EH$71,MATCH(CK$3,SP_results_all_proc!$A$52:$A$68,0),MATCH($B69,SP_results_all_proc!$E$51:$EH$51,0))*$BQ69</f>
        <v>0.003786332776</v>
      </c>
      <c r="CL69" s="11">
        <f t="array" ref="CL69">INDEX(SP_results_all_proc!$E$52:$EH$71,MATCH(CL$3,SP_results_all_proc!$A$52:$A$68,0),MATCH($B69,SP_results_all_proc!$E$51:$EH$51,0))*$BQ69</f>
        <v>0.05078400024</v>
      </c>
      <c r="CM69" s="11">
        <f t="array" ref="CM69">(INDEX(SP_results_all_proc!$E$52:$EH$71,MATCH(CM$3,SP_results_all_proc!$A$52:$A$68,0),MATCH($B69,SP_results_all_proc!$E$51:$EH$51,0))+INDEX(SP_results_all_proc!$E$52:$EH$71,MATCH(CM$2,SP_results_all_proc!$A$52:$A$68,0),MATCH($B69,SP_results_all_proc!$E$51:$EH$51,0))+INDEX(SP_results_all_proc!$E$52:$EH$71,MATCH(CM$1,SP_results_all_proc!$A$52:$A$68,0),MATCH($B69,SP_results_all_proc!$E$51:$EH$51,0))+INDEX(SP_results_all_proc!$E$52:$EH$71,MATCH(CM$4,SP_results_all_proc!$A$52:$A$68,0),MATCH($B69,SP_results_all_proc!$E$51:$EH$51,0)))*$BQ69</f>
        <v>0.005178203211</v>
      </c>
      <c r="CN69" s="11">
        <f t="shared" si="11"/>
        <v>0.1048978126</v>
      </c>
      <c r="CO69" s="12" t="s">
        <v>454</v>
      </c>
      <c r="CP69" s="12"/>
      <c r="CQ69" s="8"/>
    </row>
    <row r="70" ht="15.75" customHeight="1">
      <c r="A70" s="6" t="s">
        <v>118</v>
      </c>
      <c r="B70" s="1" t="s">
        <v>460</v>
      </c>
      <c r="C70" s="1" t="s">
        <v>315</v>
      </c>
      <c r="D70" s="1" t="s">
        <v>461</v>
      </c>
      <c r="E70" s="1" t="s">
        <v>122</v>
      </c>
      <c r="F70" s="6" t="s">
        <v>317</v>
      </c>
      <c r="G70" s="1" t="s">
        <v>124</v>
      </c>
      <c r="H70" s="1" t="s">
        <v>125</v>
      </c>
      <c r="I70" s="1" t="s">
        <v>126</v>
      </c>
      <c r="J70" s="1" t="s">
        <v>127</v>
      </c>
      <c r="K70" s="1" t="s">
        <v>128</v>
      </c>
      <c r="L70" s="6" t="s">
        <v>129</v>
      </c>
      <c r="M70" s="6" t="s">
        <v>130</v>
      </c>
      <c r="N70" s="1">
        <v>1.0</v>
      </c>
      <c r="O70" s="1">
        <v>1.0</v>
      </c>
      <c r="P70" s="1">
        <v>1.0</v>
      </c>
      <c r="Q70" s="1">
        <v>1.0</v>
      </c>
      <c r="R70" s="1">
        <v>0.0</v>
      </c>
      <c r="S70" s="1">
        <v>0.0</v>
      </c>
      <c r="T70" s="1">
        <v>0.0</v>
      </c>
      <c r="U70" s="1">
        <v>0.0</v>
      </c>
      <c r="V70" s="1">
        <v>0.0</v>
      </c>
      <c r="W70" s="1">
        <v>0.0</v>
      </c>
      <c r="X70" s="1">
        <v>0.0</v>
      </c>
      <c r="Y70" s="1">
        <f>SUMIFS(yield_refuse!$F:$F,yield_refuse!$A:$A,table!$A70,yield_refuse!$B:$B,IF(ISERROR(AO70),AQ70,table!$AP70))/100</f>
        <v>0</v>
      </c>
      <c r="Z70" s="1" t="str">
        <f t="shared" si="2"/>
        <v>(2,3,2,2,2,na)_x007f_</v>
      </c>
      <c r="AA70" s="1" t="s">
        <v>131</v>
      </c>
      <c r="AB70" s="1" t="s">
        <v>132</v>
      </c>
      <c r="AC70" s="1" t="s">
        <v>133</v>
      </c>
      <c r="AD70" s="1" t="s">
        <v>133</v>
      </c>
      <c r="AE70" s="1" t="s">
        <v>133</v>
      </c>
      <c r="AF70" s="1" t="s">
        <v>133</v>
      </c>
      <c r="AG70" s="1" t="s">
        <v>134</v>
      </c>
      <c r="AH70" s="1" t="s">
        <v>134</v>
      </c>
      <c r="AI70" s="1" t="s">
        <v>134</v>
      </c>
      <c r="AJ70" s="7" t="s">
        <v>135</v>
      </c>
      <c r="AK70" s="7" t="s">
        <v>135</v>
      </c>
      <c r="AL70" s="1" t="s">
        <v>136</v>
      </c>
      <c r="AM70" s="1">
        <v>2.0</v>
      </c>
      <c r="AN70" s="1">
        <v>2.0</v>
      </c>
      <c r="AO70" s="1" t="s">
        <v>457</v>
      </c>
      <c r="AP70" s="1" t="s">
        <v>462</v>
      </c>
      <c r="AQ70" s="1" t="s">
        <v>463</v>
      </c>
      <c r="AR70" s="8">
        <f>HLOOKUP(D70,SP_results_all_proc!$E$15:$FZ$33,19,0)*N70*(1+SUM($BF70:$BI70))</f>
        <v>0.2173374285</v>
      </c>
      <c r="AS70" s="8">
        <f>HLOOKUP(E70,SP_results_all_proc!$E$15:$FZ$33,19,0)*O70*(1+SUM($BG70:$BI70))</f>
        <v>0</v>
      </c>
      <c r="AT70" s="8">
        <f>HLOOKUP(F70,SP_results_all_proc!$E$15:$FZ$33,19,0)*P70*(1+SUM($BH70:$BI70))</f>
        <v>0</v>
      </c>
      <c r="AU70" s="8">
        <f>HLOOKUP(G70,SP_results_all_proc!$E$15:$FZ$33,19,0)*Q70*(1+SUM($BH70:$BI70))</f>
        <v>0.01312351746</v>
      </c>
      <c r="AV70" s="8">
        <f>HLOOKUP(H70,SP_results_all_proc!$E$15:$FZ$33,19,0)*R70*(1+SUM($BI70))</f>
        <v>0</v>
      </c>
      <c r="AW70" s="8">
        <f>HLOOKUP(I70,SP_results_all_proc!$E$15:$FZ$33,19,0)*S70*(1+SUM($BI70))</f>
        <v>0</v>
      </c>
      <c r="AX70" s="8">
        <f>HLOOKUP(J70,SP_results_all_proc!$E$15:$FZ$33,19,0)*T70</f>
        <v>0</v>
      </c>
      <c r="AY70" s="8">
        <f>HLOOKUP(K70,SP_results_all_proc!$E$15:$FZ$33,19,0)*U70</f>
        <v>0</v>
      </c>
      <c r="AZ70" s="8">
        <f>HLOOKUP(L70,SP_results_all_proc!$E$15:$FZ$33,19,0)*V70*(1-Y70)</f>
        <v>0</v>
      </c>
      <c r="BA70" s="8">
        <f>HLOOKUP(M70,SP_results_all_proc!$E$15:$FZ$33,19,0)*W70*(1-Y70)</f>
        <v>0</v>
      </c>
      <c r="BB70" s="9">
        <f>HLOOKUP(BB$3,SP_results_all_proc!$E$15:$FZ$33,19,0)</f>
        <v>0</v>
      </c>
      <c r="BC70" s="9">
        <f>HLOOKUP(BC$3,SP_results_all_proc!$E$15:$FZ$33,19,0)*BJ70*(1-$BM70)*($X70*$P70*(1+SUM($BH70:$BI70))+SUM($BF70:$BI70)+Y70)</f>
        <v>0.001392321287</v>
      </c>
      <c r="BD70" s="9">
        <f>HLOOKUP(BD$3,SP_results_all_proc!$E$15:$FZ$33,19,0)*BK70*(1-$BM70)*($X70*$P70*(1+SUM($BH70:$BI70))+SUM($BF70:$BI70)+Y70)</f>
        <v>0.003212155843</v>
      </c>
      <c r="BE70" s="1">
        <f>HLOOKUP(BE$3,SP_results_all_proc!$E$15:$FZ$33,19,0)*BL70*(1-$BM70)*($X70*$P70*(1+SUM($BH70:$BI70))+SUM($BF70:$BI70)+Y70)</f>
        <v>0.02192076429</v>
      </c>
      <c r="BF70" s="1">
        <f>SUMIFS(template!$K$117:$K$180,template!$J$117:$J$180,table!$C70,template!$I$117:$I$180,table!BF$5)</f>
        <v>0.06</v>
      </c>
      <c r="BG70" s="1">
        <f>SUMIFS(template!$K$117:$K$180,template!$J$117:$J$180,table!$C70,template!$I$117:$I$180,table!BG$5)</f>
        <v>0.18</v>
      </c>
      <c r="BH70" s="1">
        <f>SUMIFS(template!$K$117:$K$180,template!$J$117:$J$180,table!$C70,template!$I$117:$I$180,table!BH$5)</f>
        <v>0.05</v>
      </c>
      <c r="BI70" s="1">
        <f>SUMIFS(template!$K$117:$K$180,template!$J$117:$J$180,table!$C70,template!$I$117:$I$180,table!BI$5)</f>
        <v>0.03</v>
      </c>
      <c r="BJ70" s="1">
        <f>SUMIFS(template!$K$117:$K$144,template!$J$117:$J$144,table!$A70,template!$I$117:$I$144,table!BJ$5)</f>
        <v>0.2</v>
      </c>
      <c r="BK70" s="1">
        <f>SUMIFS(template!$K$117:$K$144,template!$J$117:$J$144,table!$A70,template!$I$117:$I$144,table!BK$5)</f>
        <v>0.4</v>
      </c>
      <c r="BL70" s="1">
        <f>SUMIFS(template!$K$117:$K$144,template!$J$117:$J$144,table!$A70,template!$I$117:$I$144,table!BL$5)</f>
        <v>0.4</v>
      </c>
      <c r="BM70" s="1">
        <f>SUMIFS(template!$K$117:$K$144,template!$J$117:$J$144,table!$A70,template!$I$117:$I$144,table!BM$5)</f>
        <v>0</v>
      </c>
      <c r="BN70" s="1">
        <f>IFERROR(VLOOKUP($AP70,yield_refuse!$C:$K,3,0),VLOOKUP($AQ70,yield_refuse!$B:$K,4,0))</f>
        <v>100</v>
      </c>
      <c r="BO70" s="1">
        <f>IFERROR(VLOOKUP($AP70,yield_refuse!$C:$K,4,0),VLOOKUP($AQ70,yield_refuse!$B:$K,5,0))</f>
        <v>27</v>
      </c>
      <c r="BP70" s="10">
        <f>IFERROR(VLOOKUP($AP70,yield_refuse!$C:$Z,10,0),VLOOKUP($AQ70,yield_refuse!$B:$Z,11,0))</f>
        <v>452.9411765</v>
      </c>
      <c r="BQ70" s="11">
        <f t="shared" si="3"/>
        <v>0.620467365</v>
      </c>
      <c r="BR70" s="1" t="str">
        <f>IFERROR(VLOOKUP($AP70,yield_refuse!$C:$K,6,0),VLOOKUP($AQ70,yield_refuse!$B:$K,7,0))</f>
        <v>Fruits</v>
      </c>
      <c r="BS70" s="11" t="s">
        <v>462</v>
      </c>
      <c r="BT70" s="8">
        <f t="shared" ref="BT70:BW70" si="74">AR70*$BQ70</f>
        <v>0.1348507816</v>
      </c>
      <c r="BU70" s="8">
        <f t="shared" si="74"/>
        <v>0</v>
      </c>
      <c r="BV70" s="8">
        <f t="shared" si="74"/>
        <v>0</v>
      </c>
      <c r="BW70" s="8">
        <f t="shared" si="74"/>
        <v>0.008142714297</v>
      </c>
      <c r="BX70" s="8">
        <f t="shared" si="5"/>
        <v>0</v>
      </c>
      <c r="BY70" s="8">
        <f t="shared" si="6"/>
        <v>0</v>
      </c>
      <c r="BZ70" s="8">
        <f t="shared" si="7"/>
        <v>0.01645804665</v>
      </c>
      <c r="CA70" s="8">
        <f t="shared" si="8"/>
        <v>0.1594515426</v>
      </c>
      <c r="CB70" s="1">
        <f>VLOOKUP(Z70,uncertainty!$B$4:$C$17,2,0)</f>
        <v>1.11</v>
      </c>
      <c r="CC70" s="1">
        <f>VLOOKUP(AA70,uncertainty!$B$4:$C$17,2,0)</f>
        <v>1.25</v>
      </c>
      <c r="CD70" s="11">
        <f t="shared" si="9"/>
        <v>0.1411677994</v>
      </c>
      <c r="CE70" s="11">
        <f t="shared" si="10"/>
        <v>0.1804353188</v>
      </c>
      <c r="CF70" s="11">
        <f t="array" ref="CF70">INDEX(SP_results_all_proc!$E$52:$EH$71,MATCH(CF$3,SP_results_all_proc!$A$52:$A$68,0),MATCH($B70,SP_results_all_proc!$E$51:$EH$51,0))*$BQ70</f>
        <v>0.01894183123</v>
      </c>
      <c r="CG70" s="11">
        <f t="array" ref="CG70">INDEX(SP_results_all_proc!$E$52:$EH$71,MATCH(CG$3,SP_results_all_proc!$A$52:$A$68,0),MATCH($B70,SP_results_all_proc!$E$51:$EH$51,0))*$BQ70</f>
        <v>0.00430636901</v>
      </c>
      <c r="CH70" s="11">
        <f t="array" ref="CH70">INDEX(SP_results_all_proc!$E$52:$EH$71,MATCH(CH$3,SP_results_all_proc!$A$52:$A$68,0),MATCH($B70,SP_results_all_proc!$E$51:$EH$51,0))*$BQ70</f>
        <v>0.01504988392</v>
      </c>
      <c r="CI70" s="11">
        <f t="array" ref="CI70">(INDEX(SP_results_all_proc!$E$52:$EH$71,MATCH(CI$3,SP_results_all_proc!$A$52:$A$68,0),MATCH($B70,SP_results_all_proc!$E$51:$EH$51,0))+INDEX(SP_results_all_proc!$E$52:$EH$71,MATCH(CI$2,SP_results_all_proc!$A$52:$A$68,0),MATCH($B70,SP_results_all_proc!$E$51:$EH$51,0))+INDEX(SP_results_all_proc!$E$52:$EH$71,MATCH(CI$1,SP_results_all_proc!$A$52:$A$68,0),MATCH($B70,SP_results_all_proc!$E$51:$EH$51,0)))*$BQ70</f>
        <v>0.01220308806</v>
      </c>
      <c r="CJ70" s="11">
        <f t="array" ref="CJ70">INDEX(SP_results_all_proc!$E$52:$EH$71,MATCH(CJ$3,SP_results_all_proc!$A$52:$A$68,0),MATCH($B70,SP_results_all_proc!$E$51:$EH$51,0))*$BQ70</f>
        <v>0.004165132769</v>
      </c>
      <c r="CK70" s="11">
        <f t="array" ref="CK70">INDEX(SP_results_all_proc!$E$52:$EH$71,MATCH(CK$3,SP_results_all_proc!$A$52:$A$68,0),MATCH($B70,SP_results_all_proc!$E$51:$EH$51,0))*$BQ70</f>
        <v>0.005630552281</v>
      </c>
      <c r="CL70" s="11">
        <f t="array" ref="CL70">INDEX(SP_results_all_proc!$E$52:$EH$71,MATCH(CL$3,SP_results_all_proc!$A$52:$A$68,0),MATCH($B70,SP_results_all_proc!$E$51:$EH$51,0))*$BQ70</f>
        <v>0.09068946454</v>
      </c>
      <c r="CM70" s="11">
        <f t="array" ref="CM70">(INDEX(SP_results_all_proc!$E$52:$EH$71,MATCH(CM$3,SP_results_all_proc!$A$52:$A$68,0),MATCH($B70,SP_results_all_proc!$E$51:$EH$51,0))+INDEX(SP_results_all_proc!$E$52:$EH$71,MATCH(CM$2,SP_results_all_proc!$A$52:$A$68,0),MATCH($B70,SP_results_all_proc!$E$51:$EH$51,0))+INDEX(SP_results_all_proc!$E$52:$EH$71,MATCH(CM$1,SP_results_all_proc!$A$52:$A$68,0),MATCH($B70,SP_results_all_proc!$E$51:$EH$51,0))+INDEX(SP_results_all_proc!$E$52:$EH$71,MATCH(CM$4,SP_results_all_proc!$A$52:$A$68,0),MATCH($B70,SP_results_all_proc!$E$51:$EH$51,0)))*$BQ70</f>
        <v>0.008465215321</v>
      </c>
      <c r="CN70" s="11">
        <f t="shared" si="11"/>
        <v>0.1594515371</v>
      </c>
      <c r="CO70" s="12" t="s">
        <v>454</v>
      </c>
      <c r="CP70" s="12"/>
      <c r="CQ70" s="8"/>
    </row>
    <row r="71" ht="15.75" customHeight="1">
      <c r="A71" s="6" t="s">
        <v>118</v>
      </c>
      <c r="B71" s="1" t="s">
        <v>464</v>
      </c>
      <c r="C71" s="1" t="s">
        <v>315</v>
      </c>
      <c r="D71" s="1" t="s">
        <v>465</v>
      </c>
      <c r="E71" s="1" t="s">
        <v>122</v>
      </c>
      <c r="F71" s="6" t="s">
        <v>317</v>
      </c>
      <c r="G71" s="1" t="s">
        <v>124</v>
      </c>
      <c r="H71" s="1" t="s">
        <v>125</v>
      </c>
      <c r="I71" s="1" t="s">
        <v>126</v>
      </c>
      <c r="J71" s="1" t="s">
        <v>127</v>
      </c>
      <c r="K71" s="1" t="s">
        <v>128</v>
      </c>
      <c r="L71" s="6" t="s">
        <v>129</v>
      </c>
      <c r="M71" s="6" t="s">
        <v>130</v>
      </c>
      <c r="N71" s="1">
        <v>1.0</v>
      </c>
      <c r="O71" s="1">
        <v>1.0</v>
      </c>
      <c r="P71" s="1">
        <v>1.0</v>
      </c>
      <c r="Q71" s="1">
        <v>1.0</v>
      </c>
      <c r="R71" s="1">
        <v>0.0</v>
      </c>
      <c r="S71" s="1">
        <v>0.0</v>
      </c>
      <c r="T71" s="1">
        <v>0.0</v>
      </c>
      <c r="U71" s="1">
        <v>0.0</v>
      </c>
      <c r="V71" s="1">
        <v>0.0</v>
      </c>
      <c r="W71" s="1">
        <v>0.0</v>
      </c>
      <c r="X71" s="1">
        <v>0.0</v>
      </c>
      <c r="Y71" s="1">
        <f>SUMIFS(yield_refuse!$F:$F,yield_refuse!$A:$A,table!$A71,yield_refuse!$B:$B,IF(ISERROR(AO71),AQ71,table!$AP71))/100</f>
        <v>0</v>
      </c>
      <c r="Z71" s="1" t="str">
        <f t="shared" si="2"/>
        <v>(2,3,2,2,2,na)_x007f_</v>
      </c>
      <c r="AA71" s="1" t="s">
        <v>131</v>
      </c>
      <c r="AB71" s="1" t="s">
        <v>132</v>
      </c>
      <c r="AC71" s="1" t="s">
        <v>133</v>
      </c>
      <c r="AD71" s="1" t="s">
        <v>133</v>
      </c>
      <c r="AE71" s="1" t="s">
        <v>133</v>
      </c>
      <c r="AF71" s="1" t="s">
        <v>133</v>
      </c>
      <c r="AG71" s="1" t="s">
        <v>134</v>
      </c>
      <c r="AH71" s="1" t="s">
        <v>134</v>
      </c>
      <c r="AI71" s="1" t="s">
        <v>134</v>
      </c>
      <c r="AJ71" s="7" t="s">
        <v>135</v>
      </c>
      <c r="AK71" s="7" t="s">
        <v>135</v>
      </c>
      <c r="AL71" s="1" t="s">
        <v>136</v>
      </c>
      <c r="AM71" s="1">
        <v>2.0</v>
      </c>
      <c r="AN71" s="1">
        <v>2.0</v>
      </c>
      <c r="AO71" s="1" t="s">
        <v>457</v>
      </c>
      <c r="AP71" s="1" t="s">
        <v>466</v>
      </c>
      <c r="AQ71" s="1" t="s">
        <v>467</v>
      </c>
      <c r="AR71" s="8">
        <f>HLOOKUP(D71,SP_results_all_proc!$E$15:$FZ$33,19,0)*N71*(1+SUM($BF71:$BI71))</f>
        <v>0.1577913636</v>
      </c>
      <c r="AS71" s="8">
        <f>HLOOKUP(E71,SP_results_all_proc!$E$15:$FZ$33,19,0)*O71*(1+SUM($BG71:$BI71))</f>
        <v>0</v>
      </c>
      <c r="AT71" s="8">
        <f>HLOOKUP(F71,SP_results_all_proc!$E$15:$FZ$33,19,0)*P71*(1+SUM($BH71:$BI71))</f>
        <v>0</v>
      </c>
      <c r="AU71" s="8">
        <f>HLOOKUP(G71,SP_results_all_proc!$E$15:$FZ$33,19,0)*Q71*(1+SUM($BH71:$BI71))</f>
        <v>0.01312351746</v>
      </c>
      <c r="AV71" s="8">
        <f>HLOOKUP(H71,SP_results_all_proc!$E$15:$FZ$33,19,0)*R71*(1+SUM($BI71))</f>
        <v>0</v>
      </c>
      <c r="AW71" s="8">
        <f>HLOOKUP(I71,SP_results_all_proc!$E$15:$FZ$33,19,0)*S71*(1+SUM($BI71))</f>
        <v>0</v>
      </c>
      <c r="AX71" s="8">
        <f>HLOOKUP(J71,SP_results_all_proc!$E$15:$FZ$33,19,0)*T71</f>
        <v>0</v>
      </c>
      <c r="AY71" s="8">
        <f>HLOOKUP(K71,SP_results_all_proc!$E$15:$FZ$33,19,0)*U71</f>
        <v>0</v>
      </c>
      <c r="AZ71" s="8">
        <f>HLOOKUP(L71,SP_results_all_proc!$E$15:$FZ$33,19,0)*V71*(1-Y71)</f>
        <v>0</v>
      </c>
      <c r="BA71" s="8">
        <f>HLOOKUP(M71,SP_results_all_proc!$E$15:$FZ$33,19,0)*W71*(1-Y71)</f>
        <v>0</v>
      </c>
      <c r="BB71" s="9">
        <f>HLOOKUP(BB$3,SP_results_all_proc!$E$15:$FZ$33,19,0)</f>
        <v>0</v>
      </c>
      <c r="BC71" s="9">
        <f>HLOOKUP(BC$3,SP_results_all_proc!$E$15:$FZ$33,19,0)*BJ71*(1-$BM71)*($X71*$P71*(1+SUM($BH71:$BI71))+SUM($BF71:$BI71)+Y71)</f>
        <v>0.001392321287</v>
      </c>
      <c r="BD71" s="9">
        <f>HLOOKUP(BD$3,SP_results_all_proc!$E$15:$FZ$33,19,0)*BK71*(1-$BM71)*($X71*$P71*(1+SUM($BH71:$BI71))+SUM($BF71:$BI71)+Y71)</f>
        <v>0.003212155843</v>
      </c>
      <c r="BE71" s="1">
        <f>HLOOKUP(BE$3,SP_results_all_proc!$E$15:$FZ$33,19,0)*BL71*(1-$BM71)*($X71*$P71*(1+SUM($BH71:$BI71))+SUM($BF71:$BI71)+Y71)</f>
        <v>0.02192076429</v>
      </c>
      <c r="BF71" s="1">
        <f>SUMIFS(template!$K$117:$K$180,template!$J$117:$J$180,table!$C71,template!$I$117:$I$180,table!BF$5)</f>
        <v>0.06</v>
      </c>
      <c r="BG71" s="1">
        <f>SUMIFS(template!$K$117:$K$180,template!$J$117:$J$180,table!$C71,template!$I$117:$I$180,table!BG$5)</f>
        <v>0.18</v>
      </c>
      <c r="BH71" s="1">
        <f>SUMIFS(template!$K$117:$K$180,template!$J$117:$J$180,table!$C71,template!$I$117:$I$180,table!BH$5)</f>
        <v>0.05</v>
      </c>
      <c r="BI71" s="1">
        <f>SUMIFS(template!$K$117:$K$180,template!$J$117:$J$180,table!$C71,template!$I$117:$I$180,table!BI$5)</f>
        <v>0.03</v>
      </c>
      <c r="BJ71" s="1">
        <f>SUMIFS(template!$K$117:$K$144,template!$J$117:$J$144,table!$A71,template!$I$117:$I$144,table!BJ$5)</f>
        <v>0.2</v>
      </c>
      <c r="BK71" s="1">
        <f>SUMIFS(template!$K$117:$K$144,template!$J$117:$J$144,table!$A71,template!$I$117:$I$144,table!BK$5)</f>
        <v>0.4</v>
      </c>
      <c r="BL71" s="1">
        <f>SUMIFS(template!$K$117:$K$144,template!$J$117:$J$144,table!$A71,template!$I$117:$I$144,table!BL$5)</f>
        <v>0.4</v>
      </c>
      <c r="BM71" s="1">
        <f>SUMIFS(template!$K$117:$K$144,template!$J$117:$J$144,table!$A71,template!$I$117:$I$144,table!BM$5)</f>
        <v>0</v>
      </c>
      <c r="BN71" s="1">
        <f>IFERROR(VLOOKUP($AP71,yield_refuse!$C:$K,3,0),VLOOKUP($AQ71,yield_refuse!$B:$K,4,0))</f>
        <v>100</v>
      </c>
      <c r="BO71" s="1">
        <f>IFERROR(VLOOKUP($AP71,yield_refuse!$C:$K,4,0),VLOOKUP($AQ71,yield_refuse!$B:$K,5,0))</f>
        <v>8</v>
      </c>
      <c r="BP71" s="10">
        <f>IFERROR(VLOOKUP($AP71,yield_refuse!$C:$Z,10,0),VLOOKUP($AQ71,yield_refuse!$B:$Z,11,0))</f>
        <v>563.4146341</v>
      </c>
      <c r="BQ71" s="11">
        <f t="shared" si="3"/>
        <v>0.612407211</v>
      </c>
      <c r="BR71" s="1" t="str">
        <f>IFERROR(VLOOKUP($AP71,yield_refuse!$C:$K,6,0),VLOOKUP($AQ71,yield_refuse!$B:$K,7,0))</f>
        <v>Fruits</v>
      </c>
      <c r="BS71" s="11" t="s">
        <v>466</v>
      </c>
      <c r="BT71" s="8">
        <f t="shared" ref="BT71:BW71" si="75">AR71*$BQ71</f>
        <v>0.09663256889</v>
      </c>
      <c r="BU71" s="8">
        <f t="shared" si="75"/>
        <v>0</v>
      </c>
      <c r="BV71" s="8">
        <f t="shared" si="75"/>
        <v>0</v>
      </c>
      <c r="BW71" s="8">
        <f t="shared" si="75"/>
        <v>0.008036936726</v>
      </c>
      <c r="BX71" s="8">
        <f t="shared" si="5"/>
        <v>0</v>
      </c>
      <c r="BY71" s="8">
        <f t="shared" si="6"/>
        <v>0</v>
      </c>
      <c r="BZ71" s="8">
        <f t="shared" si="7"/>
        <v>0.01624424912</v>
      </c>
      <c r="CA71" s="8">
        <f t="shared" si="8"/>
        <v>0.1209137547</v>
      </c>
      <c r="CB71" s="1">
        <f>VLOOKUP(Z71,uncertainty!$B$4:$C$17,2,0)</f>
        <v>1.11</v>
      </c>
      <c r="CC71" s="1">
        <f>VLOOKUP(AA71,uncertainty!$B$4:$C$17,2,0)</f>
        <v>1.25</v>
      </c>
      <c r="CD71" s="11">
        <f t="shared" si="9"/>
        <v>0.106481317</v>
      </c>
      <c r="CE71" s="11">
        <f t="shared" si="10"/>
        <v>0.1376136338</v>
      </c>
      <c r="CF71" s="11">
        <f t="array" ref="CF71">INDEX(SP_results_all_proc!$E$52:$EH$71,MATCH(CF$3,SP_results_all_proc!$A$52:$A$68,0),MATCH($B71,SP_results_all_proc!$E$51:$EH$51,0))*$BQ71</f>
        <v>0.01329207499</v>
      </c>
      <c r="CG71" s="11">
        <f t="array" ref="CG71">INDEX(SP_results_all_proc!$E$52:$EH$71,MATCH(CG$3,SP_results_all_proc!$A$52:$A$68,0),MATCH($B71,SP_results_all_proc!$E$51:$EH$51,0))*$BQ71</f>
        <v>0.008875614035</v>
      </c>
      <c r="CH71" s="11">
        <f t="array" ref="CH71">INDEX(SP_results_all_proc!$E$52:$EH$71,MATCH(CH$3,SP_results_all_proc!$A$52:$A$68,0),MATCH($B71,SP_results_all_proc!$E$51:$EH$51,0))*$BQ71</f>
        <v>0.02285512347</v>
      </c>
      <c r="CI71" s="11">
        <f t="array" ref="CI71">(INDEX(SP_results_all_proc!$E$52:$EH$71,MATCH(CI$3,SP_results_all_proc!$A$52:$A$68,0),MATCH($B71,SP_results_all_proc!$E$51:$EH$51,0))+INDEX(SP_results_all_proc!$E$52:$EH$71,MATCH(CI$2,SP_results_all_proc!$A$52:$A$68,0),MATCH($B71,SP_results_all_proc!$E$51:$EH$51,0))+INDEX(SP_results_all_proc!$E$52:$EH$71,MATCH(CI$1,SP_results_all_proc!$A$52:$A$68,0),MATCH($B71,SP_results_all_proc!$E$51:$EH$51,0)))*$BQ71</f>
        <v>0.0137745831</v>
      </c>
      <c r="CJ71" s="11">
        <f t="array" ref="CJ71">INDEX(SP_results_all_proc!$E$52:$EH$71,MATCH(CJ$3,SP_results_all_proc!$A$52:$A$68,0),MATCH($B71,SP_results_all_proc!$E$51:$EH$51,0))*$BQ71</f>
        <v>0.003439634216</v>
      </c>
      <c r="CK71" s="11">
        <f t="array" ref="CK71">INDEX(SP_results_all_proc!$E$52:$EH$71,MATCH(CK$3,SP_results_all_proc!$A$52:$A$68,0),MATCH($B71,SP_results_all_proc!$E$51:$EH$51,0))*$BQ71</f>
        <v>0.004103880779</v>
      </c>
      <c r="CL71" s="11">
        <f t="array" ref="CL71">INDEX(SP_results_all_proc!$E$52:$EH$71,MATCH(CL$3,SP_results_all_proc!$A$52:$A$68,0),MATCH($B71,SP_results_all_proc!$E$51:$EH$51,0))*$BQ71</f>
        <v>0.04902382496</v>
      </c>
      <c r="CM71" s="11">
        <f t="array" ref="CM71">(INDEX(SP_results_all_proc!$E$52:$EH$71,MATCH(CM$3,SP_results_all_proc!$A$52:$A$68,0),MATCH($B71,SP_results_all_proc!$E$51:$EH$51,0))+INDEX(SP_results_all_proc!$E$52:$EH$71,MATCH(CM$2,SP_results_all_proc!$A$52:$A$68,0),MATCH($B71,SP_results_all_proc!$E$51:$EH$51,0))+INDEX(SP_results_all_proc!$E$52:$EH$71,MATCH(CM$1,SP_results_all_proc!$A$52:$A$68,0),MATCH($B71,SP_results_all_proc!$E$51:$EH$51,0))+INDEX(SP_results_all_proc!$E$52:$EH$71,MATCH(CM$4,SP_results_all_proc!$A$52:$A$68,0),MATCH($B71,SP_results_all_proc!$E$51:$EH$51,0)))*$BQ71</f>
        <v>0.005549022803</v>
      </c>
      <c r="CN71" s="11">
        <f t="shared" si="11"/>
        <v>0.1209137583</v>
      </c>
      <c r="CO71" s="12" t="s">
        <v>454</v>
      </c>
      <c r="CP71" s="12"/>
      <c r="CQ71" s="8"/>
    </row>
    <row r="72" ht="15.75" customHeight="1">
      <c r="A72" s="6" t="s">
        <v>118</v>
      </c>
      <c r="B72" s="1" t="s">
        <v>468</v>
      </c>
      <c r="C72" s="1" t="s">
        <v>315</v>
      </c>
      <c r="D72" s="1" t="s">
        <v>469</v>
      </c>
      <c r="E72" s="1" t="s">
        <v>122</v>
      </c>
      <c r="F72" s="6" t="s">
        <v>317</v>
      </c>
      <c r="G72" s="1" t="s">
        <v>124</v>
      </c>
      <c r="H72" s="1" t="s">
        <v>125</v>
      </c>
      <c r="I72" s="1" t="s">
        <v>126</v>
      </c>
      <c r="J72" s="1" t="s">
        <v>127</v>
      </c>
      <c r="K72" s="1" t="s">
        <v>128</v>
      </c>
      <c r="L72" s="6" t="s">
        <v>129</v>
      </c>
      <c r="M72" s="6" t="s">
        <v>130</v>
      </c>
      <c r="N72" s="1">
        <v>1.0</v>
      </c>
      <c r="O72" s="1">
        <v>1.0</v>
      </c>
      <c r="P72" s="1">
        <v>1.0</v>
      </c>
      <c r="Q72" s="1">
        <v>1.0</v>
      </c>
      <c r="R72" s="1">
        <v>0.0</v>
      </c>
      <c r="S72" s="1">
        <v>0.0</v>
      </c>
      <c r="T72" s="1">
        <v>0.0</v>
      </c>
      <c r="U72" s="1">
        <v>0.0</v>
      </c>
      <c r="V72" s="1">
        <v>0.0</v>
      </c>
      <c r="W72" s="1">
        <v>0.0</v>
      </c>
      <c r="X72" s="1">
        <v>0.0</v>
      </c>
      <c r="Y72" s="1">
        <f>SUMIFS(yield_refuse!$F:$F,yield_refuse!$A:$A,table!$A72,yield_refuse!$B:$B,IF(ISERROR(AO72),AQ72,table!$AP72))/100</f>
        <v>0</v>
      </c>
      <c r="Z72" s="1" t="str">
        <f t="shared" si="2"/>
        <v>(2,3,2,2,2,na)_x007f_</v>
      </c>
      <c r="AA72" s="1" t="s">
        <v>131</v>
      </c>
      <c r="AB72" s="1" t="s">
        <v>132</v>
      </c>
      <c r="AC72" s="1" t="s">
        <v>133</v>
      </c>
      <c r="AD72" s="1" t="s">
        <v>133</v>
      </c>
      <c r="AE72" s="1" t="s">
        <v>133</v>
      </c>
      <c r="AF72" s="1" t="s">
        <v>133</v>
      </c>
      <c r="AG72" s="1" t="s">
        <v>134</v>
      </c>
      <c r="AH72" s="1" t="s">
        <v>134</v>
      </c>
      <c r="AI72" s="1" t="s">
        <v>134</v>
      </c>
      <c r="AJ72" s="7" t="s">
        <v>135</v>
      </c>
      <c r="AK72" s="7" t="s">
        <v>135</v>
      </c>
      <c r="AL72" s="1" t="s">
        <v>136</v>
      </c>
      <c r="AM72" s="1">
        <v>2.0</v>
      </c>
      <c r="AN72" s="1">
        <v>2.0</v>
      </c>
      <c r="AO72" s="1" t="s">
        <v>470</v>
      </c>
      <c r="AP72" s="1" t="s">
        <v>471</v>
      </c>
      <c r="AQ72" s="1" t="s">
        <v>472</v>
      </c>
      <c r="AR72" s="8">
        <f>HLOOKUP(D72,SP_results_all_proc!$E$15:$FZ$33,19,0)*N72*(1+SUM($BF72:$BI72))</f>
        <v>0.01853206536</v>
      </c>
      <c r="AS72" s="8">
        <f>HLOOKUP(E72,SP_results_all_proc!$E$15:$FZ$33,19,0)*O72*(1+SUM($BG72:$BI72))</f>
        <v>0</v>
      </c>
      <c r="AT72" s="8">
        <f>HLOOKUP(F72,SP_results_all_proc!$E$15:$FZ$33,19,0)*P72*(1+SUM($BH72:$BI72))</f>
        <v>0</v>
      </c>
      <c r="AU72" s="8">
        <f>HLOOKUP(G72,SP_results_all_proc!$E$15:$FZ$33,19,0)*Q72*(1+SUM($BH72:$BI72))</f>
        <v>0.01312351746</v>
      </c>
      <c r="AV72" s="8">
        <f>HLOOKUP(H72,SP_results_all_proc!$E$15:$FZ$33,19,0)*R72*(1+SUM($BI72))</f>
        <v>0</v>
      </c>
      <c r="AW72" s="8">
        <f>HLOOKUP(I72,SP_results_all_proc!$E$15:$FZ$33,19,0)*S72*(1+SUM($BI72))</f>
        <v>0</v>
      </c>
      <c r="AX72" s="8">
        <f>HLOOKUP(J72,SP_results_all_proc!$E$15:$FZ$33,19,0)*T72</f>
        <v>0</v>
      </c>
      <c r="AY72" s="8">
        <f>HLOOKUP(K72,SP_results_all_proc!$E$15:$FZ$33,19,0)*U72</f>
        <v>0</v>
      </c>
      <c r="AZ72" s="8">
        <f>HLOOKUP(L72,SP_results_all_proc!$E$15:$FZ$33,19,0)*V72*(1-Y72)</f>
        <v>0</v>
      </c>
      <c r="BA72" s="8">
        <f>HLOOKUP(M72,SP_results_all_proc!$E$15:$FZ$33,19,0)*W72*(1-Y72)</f>
        <v>0</v>
      </c>
      <c r="BB72" s="9">
        <f>HLOOKUP(BB$3,SP_results_all_proc!$E$15:$FZ$33,19,0)</f>
        <v>0</v>
      </c>
      <c r="BC72" s="9">
        <f>HLOOKUP(BC$3,SP_results_all_proc!$E$15:$FZ$33,19,0)*BJ72*(1-$BM72)*($X72*$P72*(1+SUM($BH72:$BI72))+SUM($BF72:$BI72)+Y72)</f>
        <v>0.001392321287</v>
      </c>
      <c r="BD72" s="9">
        <f>HLOOKUP(BD$3,SP_results_all_proc!$E$15:$FZ$33,19,0)*BK72*(1-$BM72)*($X72*$P72*(1+SUM($BH72:$BI72))+SUM($BF72:$BI72)+Y72)</f>
        <v>0.003212155843</v>
      </c>
      <c r="BE72" s="1">
        <f>HLOOKUP(BE$3,SP_results_all_proc!$E$15:$FZ$33,19,0)*BL72*(1-$BM72)*($X72*$P72*(1+SUM($BH72:$BI72))+SUM($BF72:$BI72)+Y72)</f>
        <v>0.02192076429</v>
      </c>
      <c r="BF72" s="1">
        <f>SUMIFS(template!$K$117:$K$180,template!$J$117:$J$180,table!$C72,template!$I$117:$I$180,table!BF$5)</f>
        <v>0.06</v>
      </c>
      <c r="BG72" s="1">
        <f>SUMIFS(template!$K$117:$K$180,template!$J$117:$J$180,table!$C72,template!$I$117:$I$180,table!BG$5)</f>
        <v>0.18</v>
      </c>
      <c r="BH72" s="1">
        <f>SUMIFS(template!$K$117:$K$180,template!$J$117:$J$180,table!$C72,template!$I$117:$I$180,table!BH$5)</f>
        <v>0.05</v>
      </c>
      <c r="BI72" s="1">
        <f>SUMIFS(template!$K$117:$K$180,template!$J$117:$J$180,table!$C72,template!$I$117:$I$180,table!BI$5)</f>
        <v>0.03</v>
      </c>
      <c r="BJ72" s="1">
        <f>SUMIFS(template!$K$117:$K$144,template!$J$117:$J$144,table!$A72,template!$I$117:$I$144,table!BJ$5)</f>
        <v>0.2</v>
      </c>
      <c r="BK72" s="1">
        <f>SUMIFS(template!$K$117:$K$144,template!$J$117:$J$144,table!$A72,template!$I$117:$I$144,table!BK$5)</f>
        <v>0.4</v>
      </c>
      <c r="BL72" s="1">
        <f>SUMIFS(template!$K$117:$K$144,template!$J$117:$J$144,table!$A72,template!$I$117:$I$144,table!BL$5)</f>
        <v>0.4</v>
      </c>
      <c r="BM72" s="1">
        <f>SUMIFS(template!$K$117:$K$144,template!$J$117:$J$144,table!$A72,template!$I$117:$I$144,table!BM$5)</f>
        <v>0</v>
      </c>
      <c r="BN72" s="1">
        <f>IFERROR(VLOOKUP($AP72,yield_refuse!$C:$K,3,0),VLOOKUP($AQ72,yield_refuse!$B:$K,4,0))</f>
        <v>100</v>
      </c>
      <c r="BO72" s="1">
        <f>IFERROR(VLOOKUP($AP72,yield_refuse!$C:$K,4,0),VLOOKUP($AQ72,yield_refuse!$B:$K,5,0))</f>
        <v>48</v>
      </c>
      <c r="BP72" s="10">
        <f>IFERROR(VLOOKUP($AP72,yield_refuse!$C:$Z,10,0),VLOOKUP($AQ72,yield_refuse!$B:$Z,11,0))</f>
        <v>525</v>
      </c>
      <c r="BQ72" s="11">
        <f t="shared" si="3"/>
        <v>1.009615385</v>
      </c>
      <c r="BR72" s="1" t="str">
        <f>IFERROR(VLOOKUP($AP72,yield_refuse!$C:$K,6,0),VLOOKUP($AQ72,yield_refuse!$B:$K,7,0))</f>
        <v>Fruits</v>
      </c>
      <c r="BS72" s="11" t="s">
        <v>471</v>
      </c>
      <c r="BT72" s="8">
        <f t="shared" ref="BT72:BW72" si="76">AR72*$BQ72</f>
        <v>0.01871025829</v>
      </c>
      <c r="BU72" s="8">
        <f t="shared" si="76"/>
        <v>0</v>
      </c>
      <c r="BV72" s="8">
        <f t="shared" si="76"/>
        <v>0</v>
      </c>
      <c r="BW72" s="8">
        <f t="shared" si="76"/>
        <v>0.01324970513</v>
      </c>
      <c r="BX72" s="8">
        <f t="shared" si="5"/>
        <v>0</v>
      </c>
      <c r="BY72" s="8">
        <f t="shared" si="6"/>
        <v>0</v>
      </c>
      <c r="BZ72" s="8">
        <f t="shared" si="7"/>
        <v>0.02678029182</v>
      </c>
      <c r="CA72" s="8">
        <f t="shared" si="8"/>
        <v>0.05874025523</v>
      </c>
      <c r="CB72" s="1">
        <f>VLOOKUP(Z72,uncertainty!$B$4:$C$17,2,0)</f>
        <v>1.11</v>
      </c>
      <c r="CC72" s="1">
        <f>VLOOKUP(AA72,uncertainty!$B$4:$C$17,2,0)</f>
        <v>1.25</v>
      </c>
      <c r="CD72" s="11">
        <f t="shared" si="9"/>
        <v>0.0488800861</v>
      </c>
      <c r="CE72" s="11">
        <f t="shared" si="10"/>
        <v>0.07080588288</v>
      </c>
      <c r="CF72" s="11">
        <f t="array" ref="CF72">INDEX(SP_results_all_proc!$E$52:$EH$71,MATCH(CF$3,SP_results_all_proc!$A$52:$A$68,0),MATCH($B72,SP_results_all_proc!$E$51:$EH$51,0))*$BQ72</f>
        <v>0.0139079012</v>
      </c>
      <c r="CG72" s="11">
        <f t="array" ref="CG72">INDEX(SP_results_all_proc!$E$52:$EH$71,MATCH(CG$3,SP_results_all_proc!$A$52:$A$68,0),MATCH($B72,SP_results_all_proc!$E$51:$EH$51,0))*$BQ72</f>
        <v>0.00287807312</v>
      </c>
      <c r="CH72" s="11">
        <f t="array" ref="CH72">INDEX(SP_results_all_proc!$E$52:$EH$71,MATCH(CH$3,SP_results_all_proc!$A$52:$A$68,0),MATCH($B72,SP_results_all_proc!$E$51:$EH$51,0))*$BQ72</f>
        <v>0.02033110154</v>
      </c>
      <c r="CI72" s="11">
        <f t="array" ref="CI72">(INDEX(SP_results_all_proc!$E$52:$EH$71,MATCH(CI$3,SP_results_all_proc!$A$52:$A$68,0),MATCH($B72,SP_results_all_proc!$E$51:$EH$51,0))+INDEX(SP_results_all_proc!$E$52:$EH$71,MATCH(CI$2,SP_results_all_proc!$A$52:$A$68,0),MATCH($B72,SP_results_all_proc!$E$51:$EH$51,0))+INDEX(SP_results_all_proc!$E$52:$EH$71,MATCH(CI$1,SP_results_all_proc!$A$52:$A$68,0),MATCH($B72,SP_results_all_proc!$E$51:$EH$51,0)))*$BQ72</f>
        <v>0.00633512674</v>
      </c>
      <c r="CJ72" s="11">
        <f t="array" ref="CJ72">INDEX(SP_results_all_proc!$E$52:$EH$71,MATCH(CJ$3,SP_results_all_proc!$A$52:$A$68,0),MATCH($B72,SP_results_all_proc!$E$51:$EH$51,0))*$BQ72</f>
        <v>0.001673763</v>
      </c>
      <c r="CK72" s="11">
        <f t="array" ref="CK72">INDEX(SP_results_all_proc!$E$52:$EH$71,MATCH(CK$3,SP_results_all_proc!$A$52:$A$68,0),MATCH($B72,SP_results_all_proc!$E$51:$EH$51,0))*$BQ72</f>
        <v>0.004128068942</v>
      </c>
      <c r="CL72" s="11">
        <f t="array" ref="CL72">INDEX(SP_results_all_proc!$E$52:$EH$71,MATCH(CL$3,SP_results_all_proc!$A$52:$A$68,0),MATCH($B72,SP_results_all_proc!$E$51:$EH$51,0))*$BQ72</f>
        <v>0.00379602613</v>
      </c>
      <c r="CM72" s="11">
        <f t="array" ref="CM72">(INDEX(SP_results_all_proc!$E$52:$EH$71,MATCH(CM$3,SP_results_all_proc!$A$52:$A$68,0),MATCH($B72,SP_results_all_proc!$E$51:$EH$51,0))+INDEX(SP_results_all_proc!$E$52:$EH$71,MATCH(CM$2,SP_results_all_proc!$A$52:$A$68,0),MATCH($B72,SP_results_all_proc!$E$51:$EH$51,0))+INDEX(SP_results_all_proc!$E$52:$EH$71,MATCH(CM$1,SP_results_all_proc!$A$52:$A$68,0),MATCH($B72,SP_results_all_proc!$E$51:$EH$51,0))+INDEX(SP_results_all_proc!$E$52:$EH$71,MATCH(CM$4,SP_results_all_proc!$A$52:$A$68,0),MATCH($B72,SP_results_all_proc!$E$51:$EH$51,0)))*$BQ72</f>
        <v>0.005690194065</v>
      </c>
      <c r="CN72" s="11">
        <f t="shared" si="11"/>
        <v>0.05874025474</v>
      </c>
      <c r="CO72" s="12" t="s">
        <v>454</v>
      </c>
      <c r="CP72" s="12"/>
      <c r="CQ72" s="8"/>
    </row>
    <row r="73" ht="15.75" customHeight="1">
      <c r="A73" s="6" t="s">
        <v>118</v>
      </c>
      <c r="B73" s="1" t="s">
        <v>473</v>
      </c>
      <c r="C73" s="1" t="s">
        <v>315</v>
      </c>
      <c r="D73" s="1" t="s">
        <v>474</v>
      </c>
      <c r="E73" s="1" t="s">
        <v>122</v>
      </c>
      <c r="F73" s="6" t="s">
        <v>317</v>
      </c>
      <c r="G73" s="1" t="s">
        <v>124</v>
      </c>
      <c r="H73" s="1" t="s">
        <v>125</v>
      </c>
      <c r="I73" s="1" t="s">
        <v>126</v>
      </c>
      <c r="J73" s="1" t="s">
        <v>127</v>
      </c>
      <c r="K73" s="1" t="s">
        <v>128</v>
      </c>
      <c r="L73" s="6" t="s">
        <v>129</v>
      </c>
      <c r="M73" s="6" t="s">
        <v>130</v>
      </c>
      <c r="N73" s="1">
        <v>1.0</v>
      </c>
      <c r="O73" s="1">
        <v>1.0</v>
      </c>
      <c r="P73" s="1">
        <v>1.0</v>
      </c>
      <c r="Q73" s="1">
        <v>1.0</v>
      </c>
      <c r="R73" s="1">
        <v>0.0</v>
      </c>
      <c r="S73" s="1">
        <v>0.0</v>
      </c>
      <c r="T73" s="1">
        <v>0.0</v>
      </c>
      <c r="U73" s="1">
        <v>0.0</v>
      </c>
      <c r="V73" s="1">
        <v>0.0</v>
      </c>
      <c r="W73" s="1">
        <v>0.0</v>
      </c>
      <c r="X73" s="1">
        <v>0.0</v>
      </c>
      <c r="Y73" s="1">
        <f>SUMIFS(yield_refuse!$F:$F,yield_refuse!$A:$A,table!$A73,yield_refuse!$B:$B,IF(ISERROR(AO73),AQ73,table!$AP73))/100</f>
        <v>0</v>
      </c>
      <c r="Z73" s="1" t="str">
        <f t="shared" si="2"/>
        <v>(2,3,2,2,2,na)_x007f_</v>
      </c>
      <c r="AA73" s="1" t="s">
        <v>131</v>
      </c>
      <c r="AB73" s="1" t="s">
        <v>132</v>
      </c>
      <c r="AC73" s="1" t="s">
        <v>133</v>
      </c>
      <c r="AD73" s="1" t="s">
        <v>133</v>
      </c>
      <c r="AE73" s="1" t="s">
        <v>133</v>
      </c>
      <c r="AF73" s="1" t="s">
        <v>133</v>
      </c>
      <c r="AG73" s="1" t="s">
        <v>134</v>
      </c>
      <c r="AH73" s="1" t="s">
        <v>134</v>
      </c>
      <c r="AI73" s="1" t="s">
        <v>134</v>
      </c>
      <c r="AJ73" s="7" t="s">
        <v>135</v>
      </c>
      <c r="AK73" s="7" t="s">
        <v>135</v>
      </c>
      <c r="AL73" s="1" t="s">
        <v>136</v>
      </c>
      <c r="AM73" s="1">
        <v>2.0</v>
      </c>
      <c r="AN73" s="1">
        <v>2.0</v>
      </c>
      <c r="AO73" s="1" t="s">
        <v>470</v>
      </c>
      <c r="AP73" s="1" t="s">
        <v>475</v>
      </c>
      <c r="AQ73" s="1" t="s">
        <v>476</v>
      </c>
      <c r="AR73" s="8">
        <f>HLOOKUP(D73,SP_results_all_proc!$E$15:$FZ$33,19,0)*N73*(1+SUM($BF73:$BI73))</f>
        <v>0.1445127215</v>
      </c>
      <c r="AS73" s="8">
        <f>HLOOKUP(E73,SP_results_all_proc!$E$15:$FZ$33,19,0)*O73*(1+SUM($BG73:$BI73))</f>
        <v>0</v>
      </c>
      <c r="AT73" s="8">
        <f>HLOOKUP(F73,SP_results_all_proc!$E$15:$FZ$33,19,0)*P73*(1+SUM($BH73:$BI73))</f>
        <v>0</v>
      </c>
      <c r="AU73" s="8">
        <f>HLOOKUP(G73,SP_results_all_proc!$E$15:$FZ$33,19,0)*Q73*(1+SUM($BH73:$BI73))</f>
        <v>0.01312351746</v>
      </c>
      <c r="AV73" s="8">
        <f>HLOOKUP(H73,SP_results_all_proc!$E$15:$FZ$33,19,0)*R73*(1+SUM($BI73))</f>
        <v>0</v>
      </c>
      <c r="AW73" s="8">
        <f>HLOOKUP(I73,SP_results_all_proc!$E$15:$FZ$33,19,0)*S73*(1+SUM($BI73))</f>
        <v>0</v>
      </c>
      <c r="AX73" s="8">
        <f>HLOOKUP(J73,SP_results_all_proc!$E$15:$FZ$33,19,0)*T73</f>
        <v>0</v>
      </c>
      <c r="AY73" s="8">
        <f>HLOOKUP(K73,SP_results_all_proc!$E$15:$FZ$33,19,0)*U73</f>
        <v>0</v>
      </c>
      <c r="AZ73" s="8">
        <f>HLOOKUP(L73,SP_results_all_proc!$E$15:$FZ$33,19,0)*V73*(1-Y73)</f>
        <v>0</v>
      </c>
      <c r="BA73" s="8">
        <f>HLOOKUP(M73,SP_results_all_proc!$E$15:$FZ$33,19,0)*W73*(1-Y73)</f>
        <v>0</v>
      </c>
      <c r="BB73" s="9">
        <f>HLOOKUP(BB$3,SP_results_all_proc!$E$15:$FZ$33,19,0)</f>
        <v>0</v>
      </c>
      <c r="BC73" s="9">
        <f>HLOOKUP(BC$3,SP_results_all_proc!$E$15:$FZ$33,19,0)*BJ73*(1-$BM73)*($X73*$P73*(1+SUM($BH73:$BI73))+SUM($BF73:$BI73)+Y73)</f>
        <v>0.001392321287</v>
      </c>
      <c r="BD73" s="9">
        <f>HLOOKUP(BD$3,SP_results_all_proc!$E$15:$FZ$33,19,0)*BK73*(1-$BM73)*($X73*$P73*(1+SUM($BH73:$BI73))+SUM($BF73:$BI73)+Y73)</f>
        <v>0.003212155843</v>
      </c>
      <c r="BE73" s="1">
        <f>HLOOKUP(BE$3,SP_results_all_proc!$E$15:$FZ$33,19,0)*BL73*(1-$BM73)*($X73*$P73*(1+SUM($BH73:$BI73))+SUM($BF73:$BI73)+Y73)</f>
        <v>0.02192076429</v>
      </c>
      <c r="BF73" s="1">
        <f>SUMIFS(template!$K$117:$K$180,template!$J$117:$J$180,table!$C73,template!$I$117:$I$180,table!BF$5)</f>
        <v>0.06</v>
      </c>
      <c r="BG73" s="1">
        <f>SUMIFS(template!$K$117:$K$180,template!$J$117:$J$180,table!$C73,template!$I$117:$I$180,table!BG$5)</f>
        <v>0.18</v>
      </c>
      <c r="BH73" s="1">
        <f>SUMIFS(template!$K$117:$K$180,template!$J$117:$J$180,table!$C73,template!$I$117:$I$180,table!BH$5)</f>
        <v>0.05</v>
      </c>
      <c r="BI73" s="1">
        <f>SUMIFS(template!$K$117:$K$180,template!$J$117:$J$180,table!$C73,template!$I$117:$I$180,table!BI$5)</f>
        <v>0.03</v>
      </c>
      <c r="BJ73" s="1">
        <f>SUMIFS(template!$K$117:$K$144,template!$J$117:$J$144,table!$A73,template!$I$117:$I$144,table!BJ$5)</f>
        <v>0.2</v>
      </c>
      <c r="BK73" s="1">
        <f>SUMIFS(template!$K$117:$K$144,template!$J$117:$J$144,table!$A73,template!$I$117:$I$144,table!BK$5)</f>
        <v>0.4</v>
      </c>
      <c r="BL73" s="1">
        <f>SUMIFS(template!$K$117:$K$144,template!$J$117:$J$144,table!$A73,template!$I$117:$I$144,table!BL$5)</f>
        <v>0.4</v>
      </c>
      <c r="BM73" s="1">
        <f>SUMIFS(template!$K$117:$K$144,template!$J$117:$J$144,table!$A73,template!$I$117:$I$144,table!BM$5)</f>
        <v>0</v>
      </c>
      <c r="BN73" s="1">
        <f>IFERROR(VLOOKUP($AP73,yield_refuse!$C:$K,3,0),VLOOKUP($AQ73,yield_refuse!$B:$K,4,0))</f>
        <v>100</v>
      </c>
      <c r="BO73" s="1">
        <f>IFERROR(VLOOKUP($AP73,yield_refuse!$C:$K,4,0),VLOOKUP($AQ73,yield_refuse!$B:$K,5,0))</f>
        <v>52</v>
      </c>
      <c r="BP73" s="10">
        <f>IFERROR(VLOOKUP($AP73,yield_refuse!$C:$Z,10,0),VLOOKUP($AQ73,yield_refuse!$B:$Z,11,0))</f>
        <v>1050</v>
      </c>
      <c r="BQ73" s="11">
        <f t="shared" si="3"/>
        <v>2.1875</v>
      </c>
      <c r="BR73" s="1" t="str">
        <f>IFERROR(VLOOKUP($AP73,yield_refuse!$C:$K,6,0),VLOOKUP($AQ73,yield_refuse!$B:$K,7,0))</f>
        <v>Fruits</v>
      </c>
      <c r="BS73" s="11" t="s">
        <v>475</v>
      </c>
      <c r="BT73" s="8">
        <f t="shared" ref="BT73:BW73" si="77">AR73*$BQ73</f>
        <v>0.3161215783</v>
      </c>
      <c r="BU73" s="8">
        <f t="shared" si="77"/>
        <v>0</v>
      </c>
      <c r="BV73" s="8">
        <f t="shared" si="77"/>
        <v>0</v>
      </c>
      <c r="BW73" s="8">
        <f t="shared" si="77"/>
        <v>0.02870769444</v>
      </c>
      <c r="BX73" s="8">
        <f t="shared" si="5"/>
        <v>0</v>
      </c>
      <c r="BY73" s="8">
        <f t="shared" si="6"/>
        <v>0</v>
      </c>
      <c r="BZ73" s="8">
        <f t="shared" si="7"/>
        <v>0.0580239656</v>
      </c>
      <c r="CA73" s="8">
        <f t="shared" si="8"/>
        <v>0.4028532384</v>
      </c>
      <c r="CB73" s="1">
        <f>VLOOKUP(Z73,uncertainty!$B$4:$C$17,2,0)</f>
        <v>1.11</v>
      </c>
      <c r="CC73" s="1">
        <f>VLOOKUP(AA73,uncertainty!$B$4:$C$17,2,0)</f>
        <v>1.25</v>
      </c>
      <c r="CD73" s="11">
        <f t="shared" si="9"/>
        <v>0.3541795427</v>
      </c>
      <c r="CE73" s="11">
        <f t="shared" si="10"/>
        <v>0.459309527</v>
      </c>
      <c r="CF73" s="11">
        <f t="array" ref="CF73">INDEX(SP_results_all_proc!$E$52:$EH$71,MATCH(CF$3,SP_results_all_proc!$A$52:$A$68,0),MATCH($B73,SP_results_all_proc!$E$51:$EH$51,0))*$BQ73</f>
        <v>0.0705525975</v>
      </c>
      <c r="CG73" s="11">
        <f t="array" ref="CG73">INDEX(SP_results_all_proc!$E$52:$EH$71,MATCH(CG$3,SP_results_all_proc!$A$52:$A$68,0),MATCH($B73,SP_results_all_proc!$E$51:$EH$51,0))*$BQ73</f>
        <v>0.008881297688</v>
      </c>
      <c r="CH73" s="11">
        <f t="array" ref="CH73">INDEX(SP_results_all_proc!$E$52:$EH$71,MATCH(CH$3,SP_results_all_proc!$A$52:$A$68,0),MATCH($B73,SP_results_all_proc!$E$51:$EH$51,0))*$BQ73</f>
        <v>0.04558898531</v>
      </c>
      <c r="CI73" s="11">
        <f t="array" ref="CI73">(INDEX(SP_results_all_proc!$E$52:$EH$71,MATCH(CI$3,SP_results_all_proc!$A$52:$A$68,0),MATCH($B73,SP_results_all_proc!$E$51:$EH$51,0))+INDEX(SP_results_all_proc!$E$52:$EH$71,MATCH(CI$2,SP_results_all_proc!$A$52:$A$68,0),MATCH($B73,SP_results_all_proc!$E$51:$EH$51,0))+INDEX(SP_results_all_proc!$E$52:$EH$71,MATCH(CI$1,SP_results_all_proc!$A$52:$A$68,0),MATCH($B73,SP_results_all_proc!$E$51:$EH$51,0)))*$BQ73</f>
        <v>0.02212511022</v>
      </c>
      <c r="CJ73" s="11">
        <f t="array" ref="CJ73">INDEX(SP_results_all_proc!$E$52:$EH$71,MATCH(CJ$3,SP_results_all_proc!$A$52:$A$68,0),MATCH($B73,SP_results_all_proc!$E$51:$EH$51,0))*$BQ73</f>
        <v>0.232035125</v>
      </c>
      <c r="CK73" s="11">
        <f t="array" ref="CK73">INDEX(SP_results_all_proc!$E$52:$EH$71,MATCH(CK$3,SP_results_all_proc!$A$52:$A$68,0),MATCH($B73,SP_results_all_proc!$E$51:$EH$51,0))*$BQ73</f>
        <v>0.011766181</v>
      </c>
      <c r="CL73" s="11">
        <f t="array" ref="CL73">INDEX(SP_results_all_proc!$E$52:$EH$71,MATCH(CL$3,SP_results_all_proc!$A$52:$A$68,0),MATCH($B73,SP_results_all_proc!$E$51:$EH$51,0))*$BQ73</f>
        <v>0.0005704038156</v>
      </c>
      <c r="CM73" s="11">
        <f t="array" ref="CM73">(INDEX(SP_results_all_proc!$E$52:$EH$71,MATCH(CM$3,SP_results_all_proc!$A$52:$A$68,0),MATCH($B73,SP_results_all_proc!$E$51:$EH$51,0))+INDEX(SP_results_all_proc!$E$52:$EH$71,MATCH(CM$2,SP_results_all_proc!$A$52:$A$68,0),MATCH($B73,SP_results_all_proc!$E$51:$EH$51,0))+INDEX(SP_results_all_proc!$E$52:$EH$71,MATCH(CM$1,SP_results_all_proc!$A$52:$A$68,0),MATCH($B73,SP_results_all_proc!$E$51:$EH$51,0))+INDEX(SP_results_all_proc!$E$52:$EH$71,MATCH(CM$4,SP_results_all_proc!$A$52:$A$68,0),MATCH($B73,SP_results_all_proc!$E$51:$EH$51,0)))*$BQ73</f>
        <v>0.01133353145</v>
      </c>
      <c r="CN73" s="11">
        <f t="shared" si="11"/>
        <v>0.402853232</v>
      </c>
      <c r="CO73" s="12" t="s">
        <v>454</v>
      </c>
      <c r="CP73" s="12"/>
      <c r="CQ73" s="8"/>
    </row>
    <row r="74" ht="15.75" customHeight="1">
      <c r="A74" s="1" t="s">
        <v>118</v>
      </c>
      <c r="B74" s="18" t="s">
        <v>477</v>
      </c>
      <c r="C74" s="1" t="s">
        <v>315</v>
      </c>
      <c r="D74" s="1" t="s">
        <v>478</v>
      </c>
      <c r="E74" s="1" t="s">
        <v>122</v>
      </c>
      <c r="F74" s="6" t="s">
        <v>317</v>
      </c>
      <c r="G74" s="1" t="s">
        <v>124</v>
      </c>
      <c r="H74" s="1" t="s">
        <v>125</v>
      </c>
      <c r="I74" s="1" t="s">
        <v>126</v>
      </c>
      <c r="J74" s="1" t="s">
        <v>127</v>
      </c>
      <c r="K74" s="1" t="s">
        <v>128</v>
      </c>
      <c r="L74" s="6" t="s">
        <v>129</v>
      </c>
      <c r="M74" s="6" t="s">
        <v>130</v>
      </c>
      <c r="N74" s="1">
        <v>1.0</v>
      </c>
      <c r="O74" s="1">
        <v>1.0</v>
      </c>
      <c r="P74" s="1">
        <v>1.0</v>
      </c>
      <c r="Q74" s="1">
        <v>1.0</v>
      </c>
      <c r="R74" s="1">
        <v>0.0</v>
      </c>
      <c r="S74" s="1">
        <v>0.0</v>
      </c>
      <c r="T74" s="1">
        <v>0.0</v>
      </c>
      <c r="U74" s="1">
        <v>0.0</v>
      </c>
      <c r="V74" s="1">
        <v>0.0</v>
      </c>
      <c r="W74" s="1">
        <v>0.0</v>
      </c>
      <c r="X74" s="1">
        <v>0.0</v>
      </c>
      <c r="Y74" s="1">
        <f>SUMIFS(yield_refuse!$F:$F,yield_refuse!$A:$A,table!$A74,yield_refuse!$B:$B,IF(ISERROR(AO74),AQ74,table!$AP74))/100</f>
        <v>0</v>
      </c>
      <c r="Z74" s="1" t="str">
        <f t="shared" si="2"/>
        <v>(2,3,2,2,2,na)_x007f_</v>
      </c>
      <c r="AA74" s="1" t="s">
        <v>131</v>
      </c>
      <c r="AB74" s="1" t="s">
        <v>132</v>
      </c>
      <c r="AC74" s="1" t="s">
        <v>133</v>
      </c>
      <c r="AD74" s="1" t="s">
        <v>133</v>
      </c>
      <c r="AE74" s="1" t="s">
        <v>133</v>
      </c>
      <c r="AF74" s="1" t="s">
        <v>133</v>
      </c>
      <c r="AG74" s="1" t="s">
        <v>134</v>
      </c>
      <c r="AH74" s="1" t="s">
        <v>134</v>
      </c>
      <c r="AI74" s="1" t="s">
        <v>134</v>
      </c>
      <c r="AJ74" s="7" t="s">
        <v>135</v>
      </c>
      <c r="AK74" s="7" t="s">
        <v>135</v>
      </c>
      <c r="AL74" s="1" t="s">
        <v>136</v>
      </c>
      <c r="AM74" s="1">
        <v>2.0</v>
      </c>
      <c r="AN74" s="1">
        <v>2.0</v>
      </c>
      <c r="AO74" s="1" t="s">
        <v>445</v>
      </c>
      <c r="AP74" s="1" t="s">
        <v>479</v>
      </c>
      <c r="AQ74" s="1" t="s">
        <v>480</v>
      </c>
      <c r="AR74" s="8">
        <f>HLOOKUP(D74,SP_results_all_proc!$E$15:$FZ$33,19,0)*N74*(1+SUM($BF74:$BI74))</f>
        <v>0.2109307805</v>
      </c>
      <c r="AS74" s="8">
        <f>HLOOKUP(E74,SP_results_all_proc!$E$15:$FZ$33,19,0)*O74*(1+SUM($BG74:$BI74))</f>
        <v>0</v>
      </c>
      <c r="AT74" s="8">
        <f>HLOOKUP(F74,SP_results_all_proc!$E$15:$FZ$33,19,0)*P74*(1+SUM($BH74:$BI74))</f>
        <v>0</v>
      </c>
      <c r="AU74" s="8">
        <f>HLOOKUP(G74,SP_results_all_proc!$E$15:$FZ$33,19,0)*Q74*(1+SUM($BH74:$BI74))</f>
        <v>0.01312351746</v>
      </c>
      <c r="AV74" s="8">
        <f>HLOOKUP(H74,SP_results_all_proc!$E$15:$FZ$33,19,0)*R74*(1+SUM($BI74))</f>
        <v>0</v>
      </c>
      <c r="AW74" s="8">
        <f>HLOOKUP(I74,SP_results_all_proc!$E$15:$FZ$33,19,0)*S74*(1+SUM($BI74))</f>
        <v>0</v>
      </c>
      <c r="AX74" s="8">
        <f>HLOOKUP(J74,SP_results_all_proc!$E$15:$FZ$33,19,0)*T74</f>
        <v>0</v>
      </c>
      <c r="AY74" s="8">
        <f>HLOOKUP(K74,SP_results_all_proc!$E$15:$FZ$33,19,0)*U74</f>
        <v>0</v>
      </c>
      <c r="AZ74" s="8">
        <f>HLOOKUP(L74,SP_results_all_proc!$E$15:$FZ$33,19,0)*V74*(1-Y74)</f>
        <v>0</v>
      </c>
      <c r="BA74" s="8">
        <f>HLOOKUP(M74,SP_results_all_proc!$E$15:$FZ$33,19,0)*W74*(1-Y74)</f>
        <v>0</v>
      </c>
      <c r="BB74" s="9">
        <f>HLOOKUP(BB$3,SP_results_all_proc!$E$15:$FZ$33,19,0)</f>
        <v>0</v>
      </c>
      <c r="BC74" s="9">
        <f>HLOOKUP(BC$3,SP_results_all_proc!$E$15:$FZ$33,19,0)*BJ74*(1-$BM74)*($X74*$P74*(1+SUM($BH74:$BI74))+SUM($BF74:$BI74)+Y74)</f>
        <v>0.001392321287</v>
      </c>
      <c r="BD74" s="9">
        <f>HLOOKUP(BD$3,SP_results_all_proc!$E$15:$FZ$33,19,0)*BK74*(1-$BM74)*($X74*$P74*(1+SUM($BH74:$BI74))+SUM($BF74:$BI74)+Y74)</f>
        <v>0.003212155843</v>
      </c>
      <c r="BE74" s="1">
        <f>HLOOKUP(BE$3,SP_results_all_proc!$E$15:$FZ$33,19,0)*BL74*(1-$BM74)*($X74*$P74*(1+SUM($BH74:$BI74))+SUM($BF74:$BI74)+Y74)</f>
        <v>0.02192076429</v>
      </c>
      <c r="BF74" s="1">
        <f>SUMIFS(template!$K$117:$K$180,template!$J$117:$J$180,table!$C74,template!$I$117:$I$180,table!BF$5)</f>
        <v>0.06</v>
      </c>
      <c r="BG74" s="1">
        <f>SUMIFS(template!$K$117:$K$180,template!$J$117:$J$180,table!$C74,template!$I$117:$I$180,table!BG$5)</f>
        <v>0.18</v>
      </c>
      <c r="BH74" s="1">
        <f>SUMIFS(template!$K$117:$K$180,template!$J$117:$J$180,table!$C74,template!$I$117:$I$180,table!BH$5)</f>
        <v>0.05</v>
      </c>
      <c r="BI74" s="1">
        <f>SUMIFS(template!$K$117:$K$180,template!$J$117:$J$180,table!$C74,template!$I$117:$I$180,table!BI$5)</f>
        <v>0.03</v>
      </c>
      <c r="BJ74" s="1">
        <f>SUMIFS(template!$K$117:$K$144,template!$J$117:$J$144,table!$A74,template!$I$117:$I$144,table!BJ$5)</f>
        <v>0.2</v>
      </c>
      <c r="BK74" s="1">
        <f>SUMIFS(template!$K$117:$K$144,template!$J$117:$J$144,table!$A74,template!$I$117:$I$144,table!BK$5)</f>
        <v>0.4</v>
      </c>
      <c r="BL74" s="1">
        <f>SUMIFS(template!$K$117:$K$144,template!$J$117:$J$144,table!$A74,template!$I$117:$I$144,table!BL$5)</f>
        <v>0.4</v>
      </c>
      <c r="BM74" s="1">
        <f>SUMIFS(template!$K$117:$K$144,template!$J$117:$J$144,table!$A74,template!$I$117:$I$144,table!BM$5)</f>
        <v>0</v>
      </c>
      <c r="BN74" s="1">
        <f>IFERROR(VLOOKUP($AP74,yield_refuse!$C:$K,3,0),VLOOKUP($AQ74,yield_refuse!$B:$K,4,0))</f>
        <v>100</v>
      </c>
      <c r="BO74" s="1">
        <f>IFERROR(VLOOKUP($AP74,yield_refuse!$C:$K,4,0),VLOOKUP($AQ74,yield_refuse!$B:$K,5,0))</f>
        <v>28</v>
      </c>
      <c r="BP74" s="10">
        <f>IFERROR(VLOOKUP($AP74,yield_refuse!$C:$Z,10,0),VLOOKUP($AQ74,yield_refuse!$B:$Z,11,0))</f>
        <v>513.3333333</v>
      </c>
      <c r="BQ74" s="11">
        <f t="shared" si="3"/>
        <v>0.712962963</v>
      </c>
      <c r="BR74" s="1" t="str">
        <f>IFERROR(VLOOKUP($AP74,yield_refuse!$C:$K,6,0),VLOOKUP($AQ74,yield_refuse!$B:$K,7,0))</f>
        <v>Fruits</v>
      </c>
      <c r="BS74" s="11" t="s">
        <v>479</v>
      </c>
      <c r="BT74" s="8">
        <f t="shared" ref="BT74:BW74" si="78">AR74*$BQ74</f>
        <v>0.1503858342</v>
      </c>
      <c r="BU74" s="8">
        <f t="shared" si="78"/>
        <v>0</v>
      </c>
      <c r="BV74" s="8">
        <f t="shared" si="78"/>
        <v>0</v>
      </c>
      <c r="BW74" s="8">
        <f t="shared" si="78"/>
        <v>0.009356581892</v>
      </c>
      <c r="BX74" s="8">
        <f t="shared" si="5"/>
        <v>0</v>
      </c>
      <c r="BY74" s="8">
        <f t="shared" si="6"/>
        <v>0</v>
      </c>
      <c r="BZ74" s="8">
        <f t="shared" si="7"/>
        <v>0.01891151471</v>
      </c>
      <c r="CA74" s="8">
        <f t="shared" si="8"/>
        <v>0.1786539308</v>
      </c>
      <c r="CB74" s="1">
        <f>VLOOKUP(Z74,uncertainty!$B$4:$C$17,2,0)</f>
        <v>1.11</v>
      </c>
      <c r="CC74" s="1">
        <f>VLOOKUP(AA74,uncertainty!$B$4:$C$17,2,0)</f>
        <v>1.25</v>
      </c>
      <c r="CD74" s="11">
        <f t="shared" si="9"/>
        <v>0.1580972108</v>
      </c>
      <c r="CE74" s="11">
        <f t="shared" si="10"/>
        <v>0.2022633967</v>
      </c>
      <c r="CF74" s="11">
        <f t="array" ref="CF74">INDEX(SP_results_all_proc!$E$52:$EH$71,MATCH(CF$3,SP_results_all_proc!$A$52:$A$68,0),MATCH($B74,SP_results_all_proc!$E$51:$EH$51,0))*$BQ74</f>
        <v>0.02112750383</v>
      </c>
      <c r="CG74" s="11">
        <f t="array" ref="CG74">INDEX(SP_results_all_proc!$E$52:$EH$71,MATCH(CG$3,SP_results_all_proc!$A$52:$A$68,0),MATCH($B74,SP_results_all_proc!$E$51:$EH$51,0))*$BQ74</f>
        <v>0.01720793932</v>
      </c>
      <c r="CH74" s="11">
        <f t="array" ref="CH74">INDEX(SP_results_all_proc!$E$52:$EH$71,MATCH(CH$3,SP_results_all_proc!$A$52:$A$68,0),MATCH($B74,SP_results_all_proc!$E$51:$EH$51,0))*$BQ74</f>
        <v>0.03646470534</v>
      </c>
      <c r="CI74" s="11">
        <f t="array" ref="CI74">(INDEX(SP_results_all_proc!$E$52:$EH$71,MATCH(CI$3,SP_results_all_proc!$A$52:$A$68,0),MATCH($B74,SP_results_all_proc!$E$51:$EH$51,0))+INDEX(SP_results_all_proc!$E$52:$EH$71,MATCH(CI$2,SP_results_all_proc!$A$52:$A$68,0),MATCH($B74,SP_results_all_proc!$E$51:$EH$51,0))+INDEX(SP_results_all_proc!$E$52:$EH$71,MATCH(CI$1,SP_results_all_proc!$A$52:$A$68,0),MATCH($B74,SP_results_all_proc!$E$51:$EH$51,0)))*$BQ74</f>
        <v>0.02589552614</v>
      </c>
      <c r="CJ74" s="11">
        <f t="array" ref="CJ74">INDEX(SP_results_all_proc!$E$52:$EH$71,MATCH(CJ$3,SP_results_all_proc!$A$52:$A$68,0),MATCH($B74,SP_results_all_proc!$E$51:$EH$51,0))*$BQ74</f>
        <v>0.005916936809</v>
      </c>
      <c r="CK74" s="11">
        <f t="array" ref="CK74">INDEX(SP_results_all_proc!$E$52:$EH$71,MATCH(CK$3,SP_results_all_proc!$A$52:$A$68,0),MATCH($B74,SP_results_all_proc!$E$51:$EH$51,0))*$BQ74</f>
        <v>0.005625156931</v>
      </c>
      <c r="CL74" s="11">
        <f t="array" ref="CL74">INDEX(SP_results_all_proc!$E$52:$EH$71,MATCH(CL$3,SP_results_all_proc!$A$52:$A$68,0),MATCH($B74,SP_results_all_proc!$E$51:$EH$51,0))*$BQ74</f>
        <v>0.05895996303</v>
      </c>
      <c r="CM74" s="11">
        <f t="array" ref="CM74">(INDEX(SP_results_all_proc!$E$52:$EH$71,MATCH(CM$3,SP_results_all_proc!$A$52:$A$68,0),MATCH($B74,SP_results_all_proc!$E$51:$EH$51,0))+INDEX(SP_results_all_proc!$E$52:$EH$71,MATCH(CM$2,SP_results_all_proc!$A$52:$A$68,0),MATCH($B74,SP_results_all_proc!$E$51:$EH$51,0))+INDEX(SP_results_all_proc!$E$52:$EH$71,MATCH(CM$1,SP_results_all_proc!$A$52:$A$68,0),MATCH($B74,SP_results_all_proc!$E$51:$EH$51,0))+INDEX(SP_results_all_proc!$E$52:$EH$71,MATCH(CM$4,SP_results_all_proc!$A$52:$A$68,0),MATCH($B74,SP_results_all_proc!$E$51:$EH$51,0)))*$BQ74</f>
        <v>0.007456197489</v>
      </c>
      <c r="CN74" s="11">
        <f t="shared" si="11"/>
        <v>0.1786539289</v>
      </c>
      <c r="CO74" s="12" t="s">
        <v>448</v>
      </c>
    </row>
    <row r="75" ht="15.75" customHeight="1">
      <c r="A75" s="1" t="s">
        <v>118</v>
      </c>
      <c r="B75" s="18" t="s">
        <v>481</v>
      </c>
      <c r="C75" s="1" t="s">
        <v>315</v>
      </c>
      <c r="D75" s="1" t="s">
        <v>482</v>
      </c>
      <c r="E75" s="1" t="s">
        <v>122</v>
      </c>
      <c r="F75" s="6" t="s">
        <v>317</v>
      </c>
      <c r="G75" s="1" t="s">
        <v>124</v>
      </c>
      <c r="H75" s="1" t="s">
        <v>125</v>
      </c>
      <c r="I75" s="1" t="s">
        <v>126</v>
      </c>
      <c r="J75" s="1" t="s">
        <v>127</v>
      </c>
      <c r="K75" s="1" t="s">
        <v>128</v>
      </c>
      <c r="L75" s="6" t="s">
        <v>129</v>
      </c>
      <c r="M75" s="6" t="s">
        <v>130</v>
      </c>
      <c r="N75" s="1">
        <v>1.0</v>
      </c>
      <c r="O75" s="1">
        <v>1.0</v>
      </c>
      <c r="P75" s="1">
        <v>1.0</v>
      </c>
      <c r="Q75" s="1">
        <v>1.0</v>
      </c>
      <c r="R75" s="1">
        <v>0.0</v>
      </c>
      <c r="S75" s="1">
        <v>0.0</v>
      </c>
      <c r="T75" s="1">
        <v>0.0</v>
      </c>
      <c r="U75" s="1">
        <v>0.0</v>
      </c>
      <c r="V75" s="1">
        <v>0.0</v>
      </c>
      <c r="W75" s="1">
        <v>0.0</v>
      </c>
      <c r="X75" s="1">
        <v>0.0</v>
      </c>
      <c r="Y75" s="1">
        <f>SUMIFS(yield_refuse!$F:$F,yield_refuse!$A:$A,table!$A75,yield_refuse!$B:$B,IF(ISERROR(AO75),AQ75,table!$AP75))/100</f>
        <v>0</v>
      </c>
      <c r="Z75" s="1" t="str">
        <f t="shared" si="2"/>
        <v>(2,3,2,2,2,na)_x007f_</v>
      </c>
      <c r="AA75" s="1" t="s">
        <v>131</v>
      </c>
      <c r="AB75" s="1" t="s">
        <v>132</v>
      </c>
      <c r="AC75" s="1" t="s">
        <v>133</v>
      </c>
      <c r="AD75" s="1" t="s">
        <v>133</v>
      </c>
      <c r="AE75" s="1" t="s">
        <v>133</v>
      </c>
      <c r="AF75" s="1" t="s">
        <v>133</v>
      </c>
      <c r="AG75" s="1" t="s">
        <v>134</v>
      </c>
      <c r="AH75" s="1" t="s">
        <v>134</v>
      </c>
      <c r="AI75" s="1" t="s">
        <v>134</v>
      </c>
      <c r="AJ75" s="7" t="s">
        <v>135</v>
      </c>
      <c r="AK75" s="7" t="s">
        <v>135</v>
      </c>
      <c r="AL75" s="1" t="s">
        <v>136</v>
      </c>
      <c r="AM75" s="1">
        <v>2.0</v>
      </c>
      <c r="AN75" s="1">
        <v>2.0</v>
      </c>
      <c r="AO75" s="1" t="s">
        <v>445</v>
      </c>
      <c r="AP75" s="1" t="s">
        <v>483</v>
      </c>
      <c r="AQ75" s="1" t="s">
        <v>484</v>
      </c>
      <c r="AR75" s="8">
        <f>HLOOKUP(D75,SP_results_all_proc!$E$15:$FZ$33,19,0)*N75*(1+SUM($BF75:$BI75))</f>
        <v>0.5236376205</v>
      </c>
      <c r="AS75" s="8">
        <f>HLOOKUP(E75,SP_results_all_proc!$E$15:$FZ$33,19,0)*O75*(1+SUM($BG75:$BI75))</f>
        <v>0</v>
      </c>
      <c r="AT75" s="8">
        <f>HLOOKUP(F75,SP_results_all_proc!$E$15:$FZ$33,19,0)*P75*(1+SUM($BH75:$BI75))</f>
        <v>0</v>
      </c>
      <c r="AU75" s="8">
        <f>HLOOKUP(G75,SP_results_all_proc!$E$15:$FZ$33,19,0)*Q75*(1+SUM($BH75:$BI75))</f>
        <v>0.01312351746</v>
      </c>
      <c r="AV75" s="8">
        <f>HLOOKUP(H75,SP_results_all_proc!$E$15:$FZ$33,19,0)*R75*(1+SUM($BI75))</f>
        <v>0</v>
      </c>
      <c r="AW75" s="8">
        <f>HLOOKUP(I75,SP_results_all_proc!$E$15:$FZ$33,19,0)*S75*(1+SUM($BI75))</f>
        <v>0</v>
      </c>
      <c r="AX75" s="8">
        <f>HLOOKUP(J75,SP_results_all_proc!$E$15:$FZ$33,19,0)*T75</f>
        <v>0</v>
      </c>
      <c r="AY75" s="8">
        <f>HLOOKUP(K75,SP_results_all_proc!$E$15:$FZ$33,19,0)*U75</f>
        <v>0</v>
      </c>
      <c r="AZ75" s="8">
        <f>HLOOKUP(L75,SP_results_all_proc!$E$15:$FZ$33,19,0)*V75*(1-Y75)</f>
        <v>0</v>
      </c>
      <c r="BA75" s="8">
        <f>HLOOKUP(M75,SP_results_all_proc!$E$15:$FZ$33,19,0)*W75*(1-Y75)</f>
        <v>0</v>
      </c>
      <c r="BB75" s="9">
        <f>HLOOKUP(BB$3,SP_results_all_proc!$E$15:$FZ$33,19,0)</f>
        <v>0</v>
      </c>
      <c r="BC75" s="9">
        <f>HLOOKUP(BC$3,SP_results_all_proc!$E$15:$FZ$33,19,0)*BJ75*(1-$BM75)*($X75*$P75*(1+SUM($BH75:$BI75))+SUM($BF75:$BI75)+Y75)</f>
        <v>0.001392321287</v>
      </c>
      <c r="BD75" s="9">
        <f>HLOOKUP(BD$3,SP_results_all_proc!$E$15:$FZ$33,19,0)*BK75*(1-$BM75)*($X75*$P75*(1+SUM($BH75:$BI75))+SUM($BF75:$BI75)+Y75)</f>
        <v>0.003212155843</v>
      </c>
      <c r="BE75" s="1">
        <f>HLOOKUP(BE$3,SP_results_all_proc!$E$15:$FZ$33,19,0)*BL75*(1-$BM75)*($X75*$P75*(1+SUM($BH75:$BI75))+SUM($BF75:$BI75)+Y75)</f>
        <v>0.02192076429</v>
      </c>
      <c r="BF75" s="1">
        <f>SUMIFS(template!$K$117:$K$180,template!$J$117:$J$180,table!$C75,template!$I$117:$I$180,table!BF$5)</f>
        <v>0.06</v>
      </c>
      <c r="BG75" s="1">
        <f>SUMIFS(template!$K$117:$K$180,template!$J$117:$J$180,table!$C75,template!$I$117:$I$180,table!BG$5)</f>
        <v>0.18</v>
      </c>
      <c r="BH75" s="1">
        <f>SUMIFS(template!$K$117:$K$180,template!$J$117:$J$180,table!$C75,template!$I$117:$I$180,table!BH$5)</f>
        <v>0.05</v>
      </c>
      <c r="BI75" s="1">
        <f>SUMIFS(template!$K$117:$K$180,template!$J$117:$J$180,table!$C75,template!$I$117:$I$180,table!BI$5)</f>
        <v>0.03</v>
      </c>
      <c r="BJ75" s="1">
        <f>SUMIFS(template!$K$117:$K$144,template!$J$117:$J$144,table!$A75,template!$I$117:$I$144,table!BJ$5)</f>
        <v>0.2</v>
      </c>
      <c r="BK75" s="1">
        <f>SUMIFS(template!$K$117:$K$144,template!$J$117:$J$144,table!$A75,template!$I$117:$I$144,table!BK$5)</f>
        <v>0.4</v>
      </c>
      <c r="BL75" s="1">
        <f>SUMIFS(template!$K$117:$K$144,template!$J$117:$J$144,table!$A75,template!$I$117:$I$144,table!BL$5)</f>
        <v>0.4</v>
      </c>
      <c r="BM75" s="1">
        <f>SUMIFS(template!$K$117:$K$144,template!$J$117:$J$144,table!$A75,template!$I$117:$I$144,table!BM$5)</f>
        <v>0</v>
      </c>
      <c r="BN75" s="1">
        <f>IFERROR(VLOOKUP($AP75,yield_refuse!$C:$K,3,0),VLOOKUP($AQ75,yield_refuse!$B:$K,4,0))</f>
        <v>100</v>
      </c>
      <c r="BO75" s="1">
        <f>IFERROR(VLOOKUP($AP75,yield_refuse!$C:$K,4,0),VLOOKUP($AQ75,yield_refuse!$B:$K,5,0))</f>
        <v>48</v>
      </c>
      <c r="BP75" s="10">
        <f>IFERROR(VLOOKUP($AP75,yield_refuse!$C:$Z,10,0),VLOOKUP($AQ75,yield_refuse!$B:$Z,11,0))</f>
        <v>502.173913</v>
      </c>
      <c r="BQ75" s="11">
        <f t="shared" si="3"/>
        <v>0.9657190635</v>
      </c>
      <c r="BR75" s="1" t="str">
        <f>IFERROR(VLOOKUP($AP75,yield_refuse!$C:$K,6,0),VLOOKUP($AQ75,yield_refuse!$B:$K,7,0))</f>
        <v>Fruits</v>
      </c>
      <c r="BS75" s="11" t="s">
        <v>483</v>
      </c>
      <c r="BT75" s="8">
        <f t="shared" ref="BT75:BW75" si="79">AR75*$BQ75</f>
        <v>0.5056868325</v>
      </c>
      <c r="BU75" s="8">
        <f t="shared" si="79"/>
        <v>0</v>
      </c>
      <c r="BV75" s="8">
        <f t="shared" si="79"/>
        <v>0</v>
      </c>
      <c r="BW75" s="8">
        <f t="shared" si="79"/>
        <v>0.01267363099</v>
      </c>
      <c r="BX75" s="8">
        <f t="shared" si="5"/>
        <v>0</v>
      </c>
      <c r="BY75" s="8">
        <f t="shared" si="6"/>
        <v>0</v>
      </c>
      <c r="BZ75" s="8">
        <f t="shared" si="7"/>
        <v>0.0256159313</v>
      </c>
      <c r="CA75" s="8">
        <f t="shared" si="8"/>
        <v>0.5439763948</v>
      </c>
      <c r="CB75" s="1">
        <f>VLOOKUP(Z75,uncertainty!$B$4:$C$17,2,0)</f>
        <v>1.11</v>
      </c>
      <c r="CC75" s="1">
        <f>VLOOKUP(AA75,uncertainty!$B$4:$C$17,2,0)</f>
        <v>1.25</v>
      </c>
      <c r="CD75" s="11">
        <f t="shared" si="9"/>
        <v>0.4862053728</v>
      </c>
      <c r="CE75" s="11">
        <f t="shared" si="10"/>
        <v>0.609174337</v>
      </c>
      <c r="CF75" s="11">
        <f t="array" ref="CF75">INDEX(SP_results_all_proc!$E$52:$EH$71,MATCH(CF$3,SP_results_all_proc!$A$52:$A$68,0),MATCH($B75,SP_results_all_proc!$E$51:$EH$51,0))*$BQ75</f>
        <v>0.02229687712</v>
      </c>
      <c r="CG75" s="11">
        <f t="array" ref="CG75">INDEX(SP_results_all_proc!$E$52:$EH$71,MATCH(CG$3,SP_results_all_proc!$A$52:$A$68,0),MATCH($B75,SP_results_all_proc!$E$51:$EH$51,0))*$BQ75</f>
        <v>0.007037730887</v>
      </c>
      <c r="CH75" s="11">
        <f t="array" ref="CH75">INDEX(SP_results_all_proc!$E$52:$EH$71,MATCH(CH$3,SP_results_all_proc!$A$52:$A$68,0),MATCH($B75,SP_results_all_proc!$E$51:$EH$51,0))*$BQ75</f>
        <v>0.02223893398</v>
      </c>
      <c r="CI75" s="11">
        <f t="array" ref="CI75">(INDEX(SP_results_all_proc!$E$52:$EH$71,MATCH(CI$3,SP_results_all_proc!$A$52:$A$68,0),MATCH($B75,SP_results_all_proc!$E$51:$EH$51,0))+INDEX(SP_results_all_proc!$E$52:$EH$71,MATCH(CI$2,SP_results_all_proc!$A$52:$A$68,0),MATCH($B75,SP_results_all_proc!$E$51:$EH$51,0))+INDEX(SP_results_all_proc!$E$52:$EH$71,MATCH(CI$1,SP_results_all_proc!$A$52:$A$68,0),MATCH($B75,SP_results_all_proc!$E$51:$EH$51,0)))*$BQ75</f>
        <v>0.01501671415</v>
      </c>
      <c r="CJ75" s="11">
        <f t="array" ref="CJ75">INDEX(SP_results_all_proc!$E$52:$EH$71,MATCH(CJ$3,SP_results_all_proc!$A$52:$A$68,0),MATCH($B75,SP_results_all_proc!$E$51:$EH$51,0))*$BQ75</f>
        <v>0.003719622261</v>
      </c>
      <c r="CK75" s="11">
        <f t="array" ref="CK75">INDEX(SP_results_all_proc!$E$52:$EH$71,MATCH(CK$3,SP_results_all_proc!$A$52:$A$68,0),MATCH($B75,SP_results_all_proc!$E$51:$EH$51,0))*$BQ75</f>
        <v>0.009264301065</v>
      </c>
      <c r="CL75" s="11">
        <f t="array" ref="CL75">INDEX(SP_results_all_proc!$E$52:$EH$71,MATCH(CL$3,SP_results_all_proc!$A$52:$A$68,0),MATCH($B75,SP_results_all_proc!$E$51:$EH$51,0))*$BQ75</f>
        <v>0.425804724</v>
      </c>
      <c r="CM75" s="11">
        <f t="array" ref="CM75">(INDEX(SP_results_all_proc!$E$52:$EH$71,MATCH(CM$3,SP_results_all_proc!$A$52:$A$68,0),MATCH($B75,SP_results_all_proc!$E$51:$EH$51,0))+INDEX(SP_results_all_proc!$E$52:$EH$71,MATCH(CM$2,SP_results_all_proc!$A$52:$A$68,0),MATCH($B75,SP_results_all_proc!$E$51:$EH$51,0))+INDEX(SP_results_all_proc!$E$52:$EH$71,MATCH(CM$1,SP_results_all_proc!$A$52:$A$68,0),MATCH($B75,SP_results_all_proc!$E$51:$EH$51,0))+INDEX(SP_results_all_proc!$E$52:$EH$71,MATCH(CM$4,SP_results_all_proc!$A$52:$A$68,0),MATCH($B75,SP_results_all_proc!$E$51:$EH$51,0)))*$BQ75</f>
        <v>0.03859748954</v>
      </c>
      <c r="CN75" s="11">
        <f t="shared" si="11"/>
        <v>0.543976393</v>
      </c>
      <c r="CO75" s="12" t="s">
        <v>448</v>
      </c>
    </row>
    <row r="76" ht="15.75" customHeight="1">
      <c r="A76" s="1" t="s">
        <v>118</v>
      </c>
      <c r="B76" s="1" t="s">
        <v>485</v>
      </c>
      <c r="C76" s="1" t="s">
        <v>315</v>
      </c>
      <c r="D76" s="1" t="s">
        <v>486</v>
      </c>
      <c r="E76" s="1" t="s">
        <v>122</v>
      </c>
      <c r="F76" s="6" t="s">
        <v>317</v>
      </c>
      <c r="G76" s="1" t="s">
        <v>124</v>
      </c>
      <c r="H76" s="1" t="s">
        <v>125</v>
      </c>
      <c r="I76" s="1" t="s">
        <v>126</v>
      </c>
      <c r="J76" s="1" t="s">
        <v>127</v>
      </c>
      <c r="K76" s="1" t="s">
        <v>128</v>
      </c>
      <c r="L76" s="6" t="s">
        <v>129</v>
      </c>
      <c r="M76" s="6" t="s">
        <v>130</v>
      </c>
      <c r="N76" s="1">
        <v>1.0</v>
      </c>
      <c r="O76" s="1">
        <v>1.0</v>
      </c>
      <c r="P76" s="1">
        <v>1.0</v>
      </c>
      <c r="Q76" s="1">
        <v>1.0</v>
      </c>
      <c r="R76" s="1">
        <v>0.0</v>
      </c>
      <c r="S76" s="1">
        <v>0.0</v>
      </c>
      <c r="T76" s="1">
        <v>0.0</v>
      </c>
      <c r="U76" s="1">
        <v>0.0</v>
      </c>
      <c r="V76" s="1">
        <v>0.0</v>
      </c>
      <c r="W76" s="1">
        <v>0.0</v>
      </c>
      <c r="X76" s="1">
        <v>0.0</v>
      </c>
      <c r="Y76" s="1">
        <f>SUMIFS(yield_refuse!$F:$F,yield_refuse!$A:$A,table!$A76,yield_refuse!$B:$B,IF(ISERROR(AO76),AQ76,table!$AP76))/100</f>
        <v>0</v>
      </c>
      <c r="Z76" s="1" t="str">
        <f t="shared" si="2"/>
        <v>(2,3,2,2,2,na)_x007f_</v>
      </c>
      <c r="AA76" s="1" t="s">
        <v>131</v>
      </c>
      <c r="AB76" s="1" t="s">
        <v>132</v>
      </c>
      <c r="AC76" s="1" t="s">
        <v>133</v>
      </c>
      <c r="AD76" s="1" t="s">
        <v>133</v>
      </c>
      <c r="AE76" s="1" t="s">
        <v>133</v>
      </c>
      <c r="AF76" s="1" t="s">
        <v>133</v>
      </c>
      <c r="AG76" s="1" t="s">
        <v>134</v>
      </c>
      <c r="AH76" s="1" t="s">
        <v>134</v>
      </c>
      <c r="AI76" s="1" t="s">
        <v>134</v>
      </c>
      <c r="AJ76" s="7" t="s">
        <v>135</v>
      </c>
      <c r="AK76" s="7" t="s">
        <v>135</v>
      </c>
      <c r="AL76" s="1" t="s">
        <v>136</v>
      </c>
      <c r="AM76" s="1">
        <v>2.0</v>
      </c>
      <c r="AN76" s="1">
        <v>2.0</v>
      </c>
      <c r="AO76" s="1" t="s">
        <v>451</v>
      </c>
      <c r="AP76" s="1" t="s">
        <v>487</v>
      </c>
      <c r="AQ76" s="1" t="s">
        <v>488</v>
      </c>
      <c r="AR76" s="8">
        <f>HLOOKUP(D76,SP_results_all_proc!$E$15:$FZ$33,19,0)*N76*(1+SUM($BF76:$BI76))</f>
        <v>0.06916900156</v>
      </c>
      <c r="AS76" s="8">
        <f>HLOOKUP(E76,SP_results_all_proc!$E$15:$FZ$33,19,0)*O76*(1+SUM($BG76:$BI76))</f>
        <v>0</v>
      </c>
      <c r="AT76" s="8">
        <f>HLOOKUP(F76,SP_results_all_proc!$E$15:$FZ$33,19,0)*P76*(1+SUM($BH76:$BI76))</f>
        <v>0</v>
      </c>
      <c r="AU76" s="8">
        <f>HLOOKUP(G76,SP_results_all_proc!$E$15:$FZ$33,19,0)*Q76*(1+SUM($BH76:$BI76))</f>
        <v>0.01312351746</v>
      </c>
      <c r="AV76" s="8">
        <f>HLOOKUP(H76,SP_results_all_proc!$E$15:$FZ$33,19,0)*R76*(1+SUM($BI76))</f>
        <v>0</v>
      </c>
      <c r="AW76" s="8">
        <f>HLOOKUP(I76,SP_results_all_proc!$E$15:$FZ$33,19,0)*S76*(1+SUM($BI76))</f>
        <v>0</v>
      </c>
      <c r="AX76" s="8">
        <f>HLOOKUP(J76,SP_results_all_proc!$E$15:$FZ$33,19,0)*T76</f>
        <v>0</v>
      </c>
      <c r="AY76" s="8">
        <f>HLOOKUP(K76,SP_results_all_proc!$E$15:$FZ$33,19,0)*U76</f>
        <v>0</v>
      </c>
      <c r="AZ76" s="8">
        <f>HLOOKUP(L76,SP_results_all_proc!$E$15:$FZ$33,19,0)*V76*(1-Y76)</f>
        <v>0</v>
      </c>
      <c r="BA76" s="8">
        <f>HLOOKUP(M76,SP_results_all_proc!$E$15:$FZ$33,19,0)*W76*(1-Y76)</f>
        <v>0</v>
      </c>
      <c r="BB76" s="9">
        <f>HLOOKUP(BB$3,SP_results_all_proc!$E$15:$FZ$33,19,0)</f>
        <v>0</v>
      </c>
      <c r="BC76" s="9">
        <f>HLOOKUP(BC$3,SP_results_all_proc!$E$15:$FZ$33,19,0)*BJ76*(1-$BM76)*($X76*$P76*(1+SUM($BH76:$BI76))+SUM($BF76:$BI76)+Y76)</f>
        <v>0.001392321287</v>
      </c>
      <c r="BD76" s="9">
        <f>HLOOKUP(BD$3,SP_results_all_proc!$E$15:$FZ$33,19,0)*BK76*(1-$BM76)*($X76*$P76*(1+SUM($BH76:$BI76))+SUM($BF76:$BI76)+Y76)</f>
        <v>0.003212155843</v>
      </c>
      <c r="BE76" s="1">
        <f>HLOOKUP(BE$3,SP_results_all_proc!$E$15:$FZ$33,19,0)*BL76*(1-$BM76)*($X76*$P76*(1+SUM($BH76:$BI76))+SUM($BF76:$BI76)+Y76)</f>
        <v>0.02192076429</v>
      </c>
      <c r="BF76" s="1">
        <f>SUMIFS(template!$K$117:$K$180,template!$J$117:$J$180,table!$C76,template!$I$117:$I$180,table!BF$5)</f>
        <v>0.06</v>
      </c>
      <c r="BG76" s="1">
        <f>SUMIFS(template!$K$117:$K$180,template!$J$117:$J$180,table!$C76,template!$I$117:$I$180,table!BG$5)</f>
        <v>0.18</v>
      </c>
      <c r="BH76" s="1">
        <f>SUMIFS(template!$K$117:$K$180,template!$J$117:$J$180,table!$C76,template!$I$117:$I$180,table!BH$5)</f>
        <v>0.05</v>
      </c>
      <c r="BI76" s="1">
        <f>SUMIFS(template!$K$117:$K$180,template!$J$117:$J$180,table!$C76,template!$I$117:$I$180,table!BI$5)</f>
        <v>0.03</v>
      </c>
      <c r="BJ76" s="1">
        <f>SUMIFS(template!$K$117:$K$144,template!$J$117:$J$144,table!$A76,template!$I$117:$I$144,table!BJ$5)</f>
        <v>0.2</v>
      </c>
      <c r="BK76" s="1">
        <f>SUMIFS(template!$K$117:$K$144,template!$J$117:$J$144,table!$A76,template!$I$117:$I$144,table!BK$5)</f>
        <v>0.4</v>
      </c>
      <c r="BL76" s="1">
        <f>SUMIFS(template!$K$117:$K$144,template!$J$117:$J$144,table!$A76,template!$I$117:$I$144,table!BL$5)</f>
        <v>0.4</v>
      </c>
      <c r="BM76" s="1">
        <f>SUMIFS(template!$K$117:$K$144,template!$J$117:$J$144,table!$A76,template!$I$117:$I$144,table!BM$5)</f>
        <v>0</v>
      </c>
      <c r="BN76" s="1">
        <f>IFERROR(VLOOKUP($AP76,yield_refuse!$C:$K,3,0),VLOOKUP($AQ76,yield_refuse!$B:$K,4,0))</f>
        <v>100</v>
      </c>
      <c r="BO76" s="1">
        <f>IFERROR(VLOOKUP($AP76,yield_refuse!$C:$K,4,0),VLOOKUP($AQ76,yield_refuse!$B:$K,5,0))</f>
        <v>3</v>
      </c>
      <c r="BP76" s="10">
        <f>IFERROR(VLOOKUP($AP76,yield_refuse!$C:$Z,10,0),VLOOKUP($AQ76,yield_refuse!$B:$Z,11,0))</f>
        <v>405.2631579</v>
      </c>
      <c r="BQ76" s="11">
        <f t="shared" si="3"/>
        <v>0.41779707</v>
      </c>
      <c r="BR76" s="1" t="str">
        <f>IFERROR(VLOOKUP($AP76,yield_refuse!$C:$K,6,0),VLOOKUP($AQ76,yield_refuse!$B:$K,7,0))</f>
        <v>Fruits</v>
      </c>
      <c r="BS76" s="11" t="s">
        <v>487</v>
      </c>
      <c r="BT76" s="8">
        <f t="shared" ref="BT76:BW76" si="80">AR76*$BQ76</f>
        <v>0.02889860619</v>
      </c>
      <c r="BU76" s="8">
        <f t="shared" si="80"/>
        <v>0</v>
      </c>
      <c r="BV76" s="8">
        <f t="shared" si="80"/>
        <v>0</v>
      </c>
      <c r="BW76" s="8">
        <f t="shared" si="80"/>
        <v>0.005482967142</v>
      </c>
      <c r="BX76" s="8">
        <f t="shared" si="5"/>
        <v>0</v>
      </c>
      <c r="BY76" s="8">
        <f t="shared" si="6"/>
        <v>0</v>
      </c>
      <c r="BZ76" s="8">
        <f t="shared" si="7"/>
        <v>0.01108216815</v>
      </c>
      <c r="CA76" s="8">
        <f t="shared" si="8"/>
        <v>0.04546374147</v>
      </c>
      <c r="CB76" s="1">
        <f>VLOOKUP(Z76,uncertainty!$B$4:$C$17,2,0)</f>
        <v>1.11</v>
      </c>
      <c r="CC76" s="1">
        <f>VLOOKUP(AA76,uncertainty!$B$4:$C$17,2,0)</f>
        <v>1.25</v>
      </c>
      <c r="CD76" s="11">
        <f t="shared" si="9"/>
        <v>0.03928688858</v>
      </c>
      <c r="CE76" s="11">
        <f t="shared" si="10"/>
        <v>0.05278387198</v>
      </c>
      <c r="CF76" s="11">
        <f t="array" ref="CF76">INDEX(SP_results_all_proc!$E$52:$EH$71,MATCH(CF$3,SP_results_all_proc!$A$52:$A$68,0),MATCH($B76,SP_results_all_proc!$E$51:$EH$51,0))*$BQ76</f>
        <v>0.01018698176</v>
      </c>
      <c r="CG76" s="11">
        <f t="array" ref="CG76">INDEX(SP_results_all_proc!$E$52:$EH$71,MATCH(CG$3,SP_results_all_proc!$A$52:$A$68,0),MATCH($B76,SP_results_all_proc!$E$51:$EH$51,0))*$BQ76</f>
        <v>0.002241869915</v>
      </c>
      <c r="CH76" s="11">
        <f t="array" ref="CH76">INDEX(SP_results_all_proc!$E$52:$EH$71,MATCH(CH$3,SP_results_all_proc!$A$52:$A$68,0),MATCH($B76,SP_results_all_proc!$E$51:$EH$51,0))*$BQ76</f>
        <v>0.009608512056</v>
      </c>
      <c r="CI76" s="11">
        <f t="array" ref="CI76">(INDEX(SP_results_all_proc!$E$52:$EH$71,MATCH(CI$3,SP_results_all_proc!$A$52:$A$68,0),MATCH($B76,SP_results_all_proc!$E$51:$EH$51,0))+INDEX(SP_results_all_proc!$E$52:$EH$71,MATCH(CI$2,SP_results_all_proc!$A$52:$A$68,0),MATCH($B76,SP_results_all_proc!$E$51:$EH$51,0))+INDEX(SP_results_all_proc!$E$52:$EH$71,MATCH(CI$1,SP_results_all_proc!$A$52:$A$68,0),MATCH($B76,SP_results_all_proc!$E$51:$EH$51,0)))*$BQ76</f>
        <v>0.005017279641</v>
      </c>
      <c r="CJ76" s="11">
        <f t="array" ref="CJ76">INDEX(SP_results_all_proc!$E$52:$EH$71,MATCH(CJ$3,SP_results_all_proc!$A$52:$A$68,0),MATCH($B76,SP_results_all_proc!$E$51:$EH$51,0))*$BQ76</f>
        <v>0.0009110765757</v>
      </c>
      <c r="CK76" s="11">
        <f t="array" ref="CK76">INDEX(SP_results_all_proc!$E$52:$EH$71,MATCH(CK$3,SP_results_all_proc!$A$52:$A$68,0),MATCH($B76,SP_results_all_proc!$E$51:$EH$51,0))*$BQ76</f>
        <v>0.004224181145</v>
      </c>
      <c r="CL76" s="11">
        <f t="array" ref="CL76">INDEX(SP_results_all_proc!$E$52:$EH$71,MATCH(CL$3,SP_results_all_proc!$A$52:$A$68,0),MATCH($B76,SP_results_all_proc!$E$51:$EH$51,0))*$BQ76</f>
        <v>0.008736211937</v>
      </c>
      <c r="CM76" s="11">
        <f t="array" ref="CM76">(INDEX(SP_results_all_proc!$E$52:$EH$71,MATCH(CM$3,SP_results_all_proc!$A$52:$A$68,0),MATCH($B76,SP_results_all_proc!$E$51:$EH$51,0))+INDEX(SP_results_all_proc!$E$52:$EH$71,MATCH(CM$2,SP_results_all_proc!$A$52:$A$68,0),MATCH($B76,SP_results_all_proc!$E$51:$EH$51,0))+INDEX(SP_results_all_proc!$E$52:$EH$71,MATCH(CM$1,SP_results_all_proc!$A$52:$A$68,0),MATCH($B76,SP_results_all_proc!$E$51:$EH$51,0))+INDEX(SP_results_all_proc!$E$52:$EH$71,MATCH(CM$4,SP_results_all_proc!$A$52:$A$68,0),MATCH($B76,SP_results_all_proc!$E$51:$EH$51,0)))*$BQ76</f>
        <v>0.004537628393</v>
      </c>
      <c r="CN76" s="11">
        <f t="shared" si="11"/>
        <v>0.04546374143</v>
      </c>
      <c r="CO76" s="12" t="s">
        <v>454</v>
      </c>
    </row>
    <row r="77" ht="15.75" customHeight="1">
      <c r="A77" s="1" t="s">
        <v>118</v>
      </c>
      <c r="B77" s="1" t="s">
        <v>489</v>
      </c>
      <c r="C77" s="1" t="s">
        <v>315</v>
      </c>
      <c r="D77" s="1" t="s">
        <v>430</v>
      </c>
      <c r="E77" s="1" t="s">
        <v>122</v>
      </c>
      <c r="F77" s="6" t="s">
        <v>317</v>
      </c>
      <c r="G77" s="1" t="s">
        <v>124</v>
      </c>
      <c r="H77" s="1" t="s">
        <v>125</v>
      </c>
      <c r="I77" s="1" t="s">
        <v>126</v>
      </c>
      <c r="J77" s="1" t="s">
        <v>127</v>
      </c>
      <c r="K77" s="1" t="s">
        <v>128</v>
      </c>
      <c r="L77" s="6" t="s">
        <v>129</v>
      </c>
      <c r="M77" s="6" t="s">
        <v>130</v>
      </c>
      <c r="N77" s="1">
        <v>1.0</v>
      </c>
      <c r="O77" s="1">
        <v>1.0</v>
      </c>
      <c r="P77" s="1">
        <v>1.0</v>
      </c>
      <c r="Q77" s="1">
        <v>1.0</v>
      </c>
      <c r="R77" s="1">
        <v>0.0</v>
      </c>
      <c r="S77" s="1">
        <v>0.0</v>
      </c>
      <c r="T77" s="1">
        <v>0.0</v>
      </c>
      <c r="U77" s="1">
        <v>0.0</v>
      </c>
      <c r="V77" s="1">
        <v>0.0</v>
      </c>
      <c r="W77" s="1">
        <v>0.0</v>
      </c>
      <c r="X77" s="1">
        <v>0.0</v>
      </c>
      <c r="Y77" s="1">
        <f>SUMIFS(yield_refuse!$F:$F,yield_refuse!$A:$A,table!$A77,yield_refuse!$B:$B,IF(ISERROR(AO77),AQ77,table!$AP77))/100</f>
        <v>0</v>
      </c>
      <c r="Z77" s="1" t="str">
        <f t="shared" si="2"/>
        <v>(2,3,2,2,2,na)_x007f_</v>
      </c>
      <c r="AA77" s="1" t="s">
        <v>131</v>
      </c>
      <c r="AB77" s="1" t="s">
        <v>132</v>
      </c>
      <c r="AC77" s="1" t="s">
        <v>133</v>
      </c>
      <c r="AD77" s="1" t="s">
        <v>133</v>
      </c>
      <c r="AE77" s="1" t="s">
        <v>133</v>
      </c>
      <c r="AF77" s="1" t="s">
        <v>133</v>
      </c>
      <c r="AG77" s="1" t="s">
        <v>134</v>
      </c>
      <c r="AH77" s="1" t="s">
        <v>134</v>
      </c>
      <c r="AI77" s="1" t="s">
        <v>134</v>
      </c>
      <c r="AJ77" s="7" t="s">
        <v>135</v>
      </c>
      <c r="AK77" s="7" t="s">
        <v>135</v>
      </c>
      <c r="AL77" s="1" t="s">
        <v>136</v>
      </c>
      <c r="AM77" s="1">
        <v>2.0</v>
      </c>
      <c r="AN77" s="1">
        <v>2.0</v>
      </c>
      <c r="AO77" s="1" t="s">
        <v>451</v>
      </c>
      <c r="AP77" s="1" t="s">
        <v>490</v>
      </c>
      <c r="AQ77" s="1" t="s">
        <v>491</v>
      </c>
      <c r="AR77" s="8">
        <f>HLOOKUP(D77,SP_results_all_proc!$E$15:$FZ$33,19,0)*N77*(1+SUM($BF77:$BI77))</f>
        <v>0.0263896819</v>
      </c>
      <c r="AS77" s="8">
        <f>HLOOKUP(E77,SP_results_all_proc!$E$15:$FZ$33,19,0)*O77*(1+SUM($BG77:$BI77))</f>
        <v>0</v>
      </c>
      <c r="AT77" s="8">
        <f>HLOOKUP(F77,SP_results_all_proc!$E$15:$FZ$33,19,0)*P77*(1+SUM($BH77:$BI77))</f>
        <v>0</v>
      </c>
      <c r="AU77" s="8">
        <f>HLOOKUP(G77,SP_results_all_proc!$E$15:$FZ$33,19,0)*Q77*(1+SUM($BH77:$BI77))</f>
        <v>0.01312351746</v>
      </c>
      <c r="AV77" s="8">
        <f>HLOOKUP(H77,SP_results_all_proc!$E$15:$FZ$33,19,0)*R77*(1+SUM($BI77))</f>
        <v>0</v>
      </c>
      <c r="AW77" s="8">
        <f>HLOOKUP(I77,SP_results_all_proc!$E$15:$FZ$33,19,0)*S77*(1+SUM($BI77))</f>
        <v>0</v>
      </c>
      <c r="AX77" s="8">
        <f>HLOOKUP(J77,SP_results_all_proc!$E$15:$FZ$33,19,0)*T77</f>
        <v>0</v>
      </c>
      <c r="AY77" s="8">
        <f>HLOOKUP(K77,SP_results_all_proc!$E$15:$FZ$33,19,0)*U77</f>
        <v>0</v>
      </c>
      <c r="AZ77" s="8">
        <f>HLOOKUP(L77,SP_results_all_proc!$E$15:$FZ$33,19,0)*V77*(1-Y77)</f>
        <v>0</v>
      </c>
      <c r="BA77" s="8">
        <f>HLOOKUP(M77,SP_results_all_proc!$E$15:$FZ$33,19,0)*W77*(1-Y77)</f>
        <v>0</v>
      </c>
      <c r="BB77" s="9">
        <f>HLOOKUP(BB$3,SP_results_all_proc!$E$15:$FZ$33,19,0)</f>
        <v>0</v>
      </c>
      <c r="BC77" s="9">
        <f>HLOOKUP(BC$3,SP_results_all_proc!$E$15:$FZ$33,19,0)*BJ77*(1-$BM77)*($X77*$P77*(1+SUM($BH77:$BI77))+SUM($BF77:$BI77)+Y77)</f>
        <v>0.001392321287</v>
      </c>
      <c r="BD77" s="9">
        <f>HLOOKUP(BD$3,SP_results_all_proc!$E$15:$FZ$33,19,0)*BK77*(1-$BM77)*($X77*$P77*(1+SUM($BH77:$BI77))+SUM($BF77:$BI77)+Y77)</f>
        <v>0.003212155843</v>
      </c>
      <c r="BE77" s="1">
        <f>HLOOKUP(BE$3,SP_results_all_proc!$E$15:$FZ$33,19,0)*BL77*(1-$BM77)*($X77*$P77*(1+SUM($BH77:$BI77))+SUM($BF77:$BI77)+Y77)</f>
        <v>0.02192076429</v>
      </c>
      <c r="BF77" s="1">
        <f>SUMIFS(template!$K$117:$K$180,template!$J$117:$J$180,table!$C77,template!$I$117:$I$180,table!BF$5)</f>
        <v>0.06</v>
      </c>
      <c r="BG77" s="1">
        <f>SUMIFS(template!$K$117:$K$180,template!$J$117:$J$180,table!$C77,template!$I$117:$I$180,table!BG$5)</f>
        <v>0.18</v>
      </c>
      <c r="BH77" s="1">
        <f>SUMIFS(template!$K$117:$K$180,template!$J$117:$J$180,table!$C77,template!$I$117:$I$180,table!BH$5)</f>
        <v>0.05</v>
      </c>
      <c r="BI77" s="1">
        <f>SUMIFS(template!$K$117:$K$180,template!$J$117:$J$180,table!$C77,template!$I$117:$I$180,table!BI$5)</f>
        <v>0.03</v>
      </c>
      <c r="BJ77" s="1">
        <f>SUMIFS(template!$K$117:$K$144,template!$J$117:$J$144,table!$A77,template!$I$117:$I$144,table!BJ$5)</f>
        <v>0.2</v>
      </c>
      <c r="BK77" s="1">
        <f>SUMIFS(template!$K$117:$K$144,template!$J$117:$J$144,table!$A77,template!$I$117:$I$144,table!BK$5)</f>
        <v>0.4</v>
      </c>
      <c r="BL77" s="1">
        <f>SUMIFS(template!$K$117:$K$144,template!$J$117:$J$144,table!$A77,template!$I$117:$I$144,table!BL$5)</f>
        <v>0.4</v>
      </c>
      <c r="BM77" s="1">
        <f>SUMIFS(template!$K$117:$K$144,template!$J$117:$J$144,table!$A77,template!$I$117:$I$144,table!BM$5)</f>
        <v>0</v>
      </c>
      <c r="BN77" s="1">
        <f>IFERROR(VLOOKUP($AP77,yield_refuse!$C:$K,3,0),VLOOKUP($AQ77,yield_refuse!$B:$K,4,0))</f>
        <v>100</v>
      </c>
      <c r="BO77" s="1">
        <f>IFERROR(VLOOKUP($AP77,yield_refuse!$C:$K,4,0),VLOOKUP($AQ77,yield_refuse!$B:$K,5,0))</f>
        <v>48</v>
      </c>
      <c r="BP77" s="10">
        <f>IFERROR(VLOOKUP($AP77,yield_refuse!$C:$Z,10,0),VLOOKUP($AQ77,yield_refuse!$B:$Z,11,0))</f>
        <v>770</v>
      </c>
      <c r="BQ77" s="11">
        <f t="shared" si="3"/>
        <v>1.480769231</v>
      </c>
      <c r="BR77" s="1" t="str">
        <f>IFERROR(VLOOKUP($AP77,yield_refuse!$C:$K,6,0),VLOOKUP($AQ77,yield_refuse!$B:$K,7,0))</f>
        <v>Fruits</v>
      </c>
      <c r="BS77" s="11" t="s">
        <v>490</v>
      </c>
      <c r="BT77" s="8">
        <f t="shared" ref="BT77:BW77" si="81">AR77*$BQ77</f>
        <v>0.03907702897</v>
      </c>
      <c r="BU77" s="8">
        <f t="shared" si="81"/>
        <v>0</v>
      </c>
      <c r="BV77" s="8">
        <f t="shared" si="81"/>
        <v>0</v>
      </c>
      <c r="BW77" s="8">
        <f t="shared" si="81"/>
        <v>0.01943290085</v>
      </c>
      <c r="BX77" s="8">
        <f t="shared" si="5"/>
        <v>0</v>
      </c>
      <c r="BY77" s="8">
        <f t="shared" si="6"/>
        <v>0</v>
      </c>
      <c r="BZ77" s="8">
        <f t="shared" si="7"/>
        <v>0.03927776133</v>
      </c>
      <c r="CA77" s="8">
        <f t="shared" si="8"/>
        <v>0.09778769115</v>
      </c>
      <c r="CB77" s="1">
        <f>VLOOKUP(Z77,uncertainty!$B$4:$C$17,2,0)</f>
        <v>1.11</v>
      </c>
      <c r="CC77" s="1">
        <f>VLOOKUP(AA77,uncertainty!$B$4:$C$17,2,0)</f>
        <v>1.25</v>
      </c>
      <c r="CD77" s="11">
        <f t="shared" si="9"/>
        <v>0.08217306035</v>
      </c>
      <c r="CE77" s="11">
        <f t="shared" si="10"/>
        <v>0.1167638299</v>
      </c>
      <c r="CF77" s="11">
        <f t="array" ref="CF77">INDEX(SP_results_all_proc!$E$52:$EH$71,MATCH(CF$3,SP_results_all_proc!$A$52:$A$68,0),MATCH($B77,SP_results_all_proc!$E$51:$EH$51,0))*$BQ77</f>
        <v>0.02140886233</v>
      </c>
      <c r="CG77" s="11">
        <f t="array" ref="CG77">INDEX(SP_results_all_proc!$E$52:$EH$71,MATCH(CG$3,SP_results_all_proc!$A$52:$A$68,0),MATCH($B77,SP_results_all_proc!$E$51:$EH$51,0))*$BQ77</f>
        <v>0.00441169501</v>
      </c>
      <c r="CH77" s="11">
        <f t="array" ref="CH77">INDEX(SP_results_all_proc!$E$52:$EH$71,MATCH(CH$3,SP_results_all_proc!$A$52:$A$68,0),MATCH($B77,SP_results_all_proc!$E$51:$EH$51,0))*$BQ77</f>
        <v>0.02997133488</v>
      </c>
      <c r="CI77" s="11">
        <f t="array" ref="CI77">(INDEX(SP_results_all_proc!$E$52:$EH$71,MATCH(CI$3,SP_results_all_proc!$A$52:$A$68,0),MATCH($B77,SP_results_all_proc!$E$51:$EH$51,0))+INDEX(SP_results_all_proc!$E$52:$EH$71,MATCH(CI$2,SP_results_all_proc!$A$52:$A$68,0),MATCH($B77,SP_results_all_proc!$E$51:$EH$51,0))+INDEX(SP_results_all_proc!$E$52:$EH$71,MATCH(CI$1,SP_results_all_proc!$A$52:$A$68,0),MATCH($B77,SP_results_all_proc!$E$51:$EH$51,0)))*$BQ77</f>
        <v>0.009881145831</v>
      </c>
      <c r="CJ77" s="11">
        <f t="array" ref="CJ77">INDEX(SP_results_all_proc!$E$52:$EH$71,MATCH(CJ$3,SP_results_all_proc!$A$52:$A$68,0),MATCH($B77,SP_results_all_proc!$E$51:$EH$51,0))*$BQ77</f>
        <v>0.0009275295615</v>
      </c>
      <c r="CK77" s="11">
        <f t="array" ref="CK77">INDEX(SP_results_all_proc!$E$52:$EH$71,MATCH(CK$3,SP_results_all_proc!$A$52:$A$68,0),MATCH($B77,SP_results_all_proc!$E$51:$EH$51,0))*$BQ77</f>
        <v>0.006704018179</v>
      </c>
      <c r="CL77" s="11">
        <f t="array" ref="CL77">INDEX(SP_results_all_proc!$E$52:$EH$71,MATCH(CL$3,SP_results_all_proc!$A$52:$A$68,0),MATCH($B77,SP_results_all_proc!$E$51:$EH$51,0))*$BQ77</f>
        <v>0.01600008321</v>
      </c>
      <c r="CM77" s="11">
        <f t="array" ref="CM77">(INDEX(SP_results_all_proc!$E$52:$EH$71,MATCH(CM$3,SP_results_all_proc!$A$52:$A$68,0),MATCH($B77,SP_results_all_proc!$E$51:$EH$51,0))+INDEX(SP_results_all_proc!$E$52:$EH$71,MATCH(CM$2,SP_results_all_proc!$A$52:$A$68,0),MATCH($B77,SP_results_all_proc!$E$51:$EH$51,0))+INDEX(SP_results_all_proc!$E$52:$EH$71,MATCH(CM$1,SP_results_all_proc!$A$52:$A$68,0),MATCH($B77,SP_results_all_proc!$E$51:$EH$51,0))+INDEX(SP_results_all_proc!$E$52:$EH$71,MATCH(CM$4,SP_results_all_proc!$A$52:$A$68,0),MATCH($B77,SP_results_all_proc!$E$51:$EH$51,0)))*$BQ77</f>
        <v>0.008483021615</v>
      </c>
      <c r="CN77" s="11">
        <f t="shared" si="11"/>
        <v>0.09778769062</v>
      </c>
      <c r="CO77" s="12" t="s">
        <v>454</v>
      </c>
    </row>
    <row r="78" ht="15.75" customHeight="1">
      <c r="A78" s="1" t="s">
        <v>118</v>
      </c>
      <c r="B78" s="1" t="s">
        <v>492</v>
      </c>
      <c r="C78" s="1" t="s">
        <v>315</v>
      </c>
      <c r="D78" s="1" t="s">
        <v>436</v>
      </c>
      <c r="E78" s="1" t="s">
        <v>122</v>
      </c>
      <c r="F78" s="6" t="s">
        <v>317</v>
      </c>
      <c r="G78" s="1" t="s">
        <v>124</v>
      </c>
      <c r="H78" s="1" t="s">
        <v>125</v>
      </c>
      <c r="I78" s="1" t="s">
        <v>126</v>
      </c>
      <c r="J78" s="1" t="s">
        <v>127</v>
      </c>
      <c r="K78" s="1" t="s">
        <v>128</v>
      </c>
      <c r="L78" s="6" t="s">
        <v>129</v>
      </c>
      <c r="M78" s="6" t="s">
        <v>130</v>
      </c>
      <c r="N78" s="1">
        <v>1.0</v>
      </c>
      <c r="O78" s="1">
        <v>1.0</v>
      </c>
      <c r="P78" s="1">
        <v>1.0</v>
      </c>
      <c r="Q78" s="1">
        <v>1.0</v>
      </c>
      <c r="R78" s="1">
        <v>0.0</v>
      </c>
      <c r="S78" s="1">
        <v>0.0</v>
      </c>
      <c r="T78" s="1">
        <v>0.0</v>
      </c>
      <c r="U78" s="1">
        <v>0.0</v>
      </c>
      <c r="V78" s="1">
        <v>0.0</v>
      </c>
      <c r="W78" s="1">
        <v>0.0</v>
      </c>
      <c r="X78" s="1">
        <v>0.0</v>
      </c>
      <c r="Y78" s="1">
        <f>SUMIFS(yield_refuse!$F:$F,yield_refuse!$A:$A,table!$A78,yield_refuse!$B:$B,IF(ISERROR(AO78),AQ78,table!$AP78))/100</f>
        <v>0</v>
      </c>
      <c r="Z78" s="1" t="str">
        <f t="shared" si="2"/>
        <v>(2,3,2,2,2,na)_x007f_</v>
      </c>
      <c r="AA78" s="1" t="s">
        <v>131</v>
      </c>
      <c r="AB78" s="1" t="s">
        <v>132</v>
      </c>
      <c r="AC78" s="1" t="s">
        <v>133</v>
      </c>
      <c r="AD78" s="1" t="s">
        <v>133</v>
      </c>
      <c r="AE78" s="1" t="s">
        <v>133</v>
      </c>
      <c r="AF78" s="1" t="s">
        <v>133</v>
      </c>
      <c r="AG78" s="1" t="s">
        <v>134</v>
      </c>
      <c r="AH78" s="1" t="s">
        <v>134</v>
      </c>
      <c r="AI78" s="1" t="s">
        <v>134</v>
      </c>
      <c r="AJ78" s="7" t="s">
        <v>135</v>
      </c>
      <c r="AK78" s="7" t="s">
        <v>135</v>
      </c>
      <c r="AL78" s="1" t="s">
        <v>136</v>
      </c>
      <c r="AM78" s="1">
        <v>2.0</v>
      </c>
      <c r="AN78" s="1">
        <v>2.0</v>
      </c>
      <c r="AO78" s="1" t="s">
        <v>451</v>
      </c>
      <c r="AP78" s="1" t="s">
        <v>493</v>
      </c>
      <c r="AQ78" s="1" t="s">
        <v>494</v>
      </c>
      <c r="AR78" s="8">
        <f>HLOOKUP(D78,SP_results_all_proc!$E$15:$FZ$33,19,0)*N78*(1+SUM($BF78:$BI78))</f>
        <v>0.1080581835</v>
      </c>
      <c r="AS78" s="8">
        <f>HLOOKUP(E78,SP_results_all_proc!$E$15:$FZ$33,19,0)*O78*(1+SUM($BG78:$BI78))</f>
        <v>0</v>
      </c>
      <c r="AT78" s="8">
        <f>HLOOKUP(F78,SP_results_all_proc!$E$15:$FZ$33,19,0)*P78*(1+SUM($BH78:$BI78))</f>
        <v>0</v>
      </c>
      <c r="AU78" s="8">
        <f>HLOOKUP(G78,SP_results_all_proc!$E$15:$FZ$33,19,0)*Q78*(1+SUM($BH78:$BI78))</f>
        <v>0.01312351746</v>
      </c>
      <c r="AV78" s="8">
        <f>HLOOKUP(H78,SP_results_all_proc!$E$15:$FZ$33,19,0)*R78*(1+SUM($BI78))</f>
        <v>0</v>
      </c>
      <c r="AW78" s="8">
        <f>HLOOKUP(I78,SP_results_all_proc!$E$15:$FZ$33,19,0)*S78*(1+SUM($BI78))</f>
        <v>0</v>
      </c>
      <c r="AX78" s="8">
        <f>HLOOKUP(J78,SP_results_all_proc!$E$15:$FZ$33,19,0)*T78</f>
        <v>0</v>
      </c>
      <c r="AY78" s="8">
        <f>HLOOKUP(K78,SP_results_all_proc!$E$15:$FZ$33,19,0)*U78</f>
        <v>0</v>
      </c>
      <c r="AZ78" s="8">
        <f>HLOOKUP(L78,SP_results_all_proc!$E$15:$FZ$33,19,0)*V78*(1-Y78)</f>
        <v>0</v>
      </c>
      <c r="BA78" s="8">
        <f>HLOOKUP(M78,SP_results_all_proc!$E$15:$FZ$33,19,0)*W78*(1-Y78)</f>
        <v>0</v>
      </c>
      <c r="BB78" s="9">
        <f>HLOOKUP(BB$3,SP_results_all_proc!$E$15:$FZ$33,19,0)</f>
        <v>0</v>
      </c>
      <c r="BC78" s="9">
        <f>HLOOKUP(BC$3,SP_results_all_proc!$E$15:$FZ$33,19,0)*BJ78*(1-$BM78)*($X78*$P78*(1+SUM($BH78:$BI78))+SUM($BF78:$BI78)+Y78)</f>
        <v>0.001392321287</v>
      </c>
      <c r="BD78" s="9">
        <f>HLOOKUP(BD$3,SP_results_all_proc!$E$15:$FZ$33,19,0)*BK78*(1-$BM78)*($X78*$P78*(1+SUM($BH78:$BI78))+SUM($BF78:$BI78)+Y78)</f>
        <v>0.003212155843</v>
      </c>
      <c r="BE78" s="1">
        <f>HLOOKUP(BE$3,SP_results_all_proc!$E$15:$FZ$33,19,0)*BL78*(1-$BM78)*($X78*$P78*(1+SUM($BH78:$BI78))+SUM($BF78:$BI78)+Y78)</f>
        <v>0.02192076429</v>
      </c>
      <c r="BF78" s="1">
        <f>SUMIFS(template!$K$117:$K$180,template!$J$117:$J$180,table!$C78,template!$I$117:$I$180,table!BF$5)</f>
        <v>0.06</v>
      </c>
      <c r="BG78" s="1">
        <f>SUMIFS(template!$K$117:$K$180,template!$J$117:$J$180,table!$C78,template!$I$117:$I$180,table!BG$5)</f>
        <v>0.18</v>
      </c>
      <c r="BH78" s="1">
        <f>SUMIFS(template!$K$117:$K$180,template!$J$117:$J$180,table!$C78,template!$I$117:$I$180,table!BH$5)</f>
        <v>0.05</v>
      </c>
      <c r="BI78" s="1">
        <f>SUMIFS(template!$K$117:$K$180,template!$J$117:$J$180,table!$C78,template!$I$117:$I$180,table!BI$5)</f>
        <v>0.03</v>
      </c>
      <c r="BJ78" s="1">
        <f>SUMIFS(template!$K$117:$K$144,template!$J$117:$J$144,table!$A78,template!$I$117:$I$144,table!BJ$5)</f>
        <v>0.2</v>
      </c>
      <c r="BK78" s="1">
        <f>SUMIFS(template!$K$117:$K$144,template!$J$117:$J$144,table!$A78,template!$I$117:$I$144,table!BK$5)</f>
        <v>0.4</v>
      </c>
      <c r="BL78" s="1">
        <f>SUMIFS(template!$K$117:$K$144,template!$J$117:$J$144,table!$A78,template!$I$117:$I$144,table!BL$5)</f>
        <v>0.4</v>
      </c>
      <c r="BM78" s="1">
        <f>SUMIFS(template!$K$117:$K$144,template!$J$117:$J$144,table!$A78,template!$I$117:$I$144,table!BM$5)</f>
        <v>0</v>
      </c>
      <c r="BN78" s="1">
        <f>IFERROR(VLOOKUP($AP78,yield_refuse!$C:$K,3,0),VLOOKUP($AQ78,yield_refuse!$B:$K,4,0))</f>
        <v>100</v>
      </c>
      <c r="BO78" s="1">
        <f>IFERROR(VLOOKUP($AP78,yield_refuse!$C:$K,4,0),VLOOKUP($AQ78,yield_refuse!$B:$K,5,0))</f>
        <v>37</v>
      </c>
      <c r="BP78" s="10">
        <f>IFERROR(VLOOKUP($AP78,yield_refuse!$C:$Z,10,0),VLOOKUP($AQ78,yield_refuse!$B:$Z,11,0))</f>
        <v>550</v>
      </c>
      <c r="BQ78" s="11">
        <f t="shared" si="3"/>
        <v>0.873015873</v>
      </c>
      <c r="BR78" s="1" t="str">
        <f>IFERROR(VLOOKUP($AP78,yield_refuse!$C:$K,6,0),VLOOKUP($AQ78,yield_refuse!$B:$K,7,0))</f>
        <v>Fruits</v>
      </c>
      <c r="BS78" s="11" t="s">
        <v>493</v>
      </c>
      <c r="BT78" s="8">
        <f t="shared" ref="BT78:BW78" si="82">AR78*$BQ78</f>
        <v>0.0943365094</v>
      </c>
      <c r="BU78" s="8">
        <f t="shared" si="82"/>
        <v>0</v>
      </c>
      <c r="BV78" s="8">
        <f t="shared" si="82"/>
        <v>0</v>
      </c>
      <c r="BW78" s="8">
        <f t="shared" si="82"/>
        <v>0.01145703905</v>
      </c>
      <c r="BX78" s="8">
        <f t="shared" si="5"/>
        <v>0</v>
      </c>
      <c r="BY78" s="8">
        <f t="shared" si="6"/>
        <v>0</v>
      </c>
      <c r="BZ78" s="8">
        <f t="shared" si="7"/>
        <v>0.02315695679</v>
      </c>
      <c r="CA78" s="8">
        <f t="shared" si="8"/>
        <v>0.1289505052</v>
      </c>
      <c r="CB78" s="1">
        <f>VLOOKUP(Z78,uncertainty!$B$4:$C$17,2,0)</f>
        <v>1.11</v>
      </c>
      <c r="CC78" s="1">
        <f>VLOOKUP(AA78,uncertainty!$B$4:$C$17,2,0)</f>
        <v>1.25</v>
      </c>
      <c r="CD78" s="11">
        <f t="shared" si="9"/>
        <v>0.112679043</v>
      </c>
      <c r="CE78" s="11">
        <f t="shared" si="10"/>
        <v>0.1479810202</v>
      </c>
      <c r="CF78" s="11">
        <f t="array" ref="CF78">INDEX(SP_results_all_proc!$E$52:$EH$71,MATCH(CF$3,SP_results_all_proc!$A$52:$A$68,0),MATCH($B78,SP_results_all_proc!$E$51:$EH$51,0))*$BQ78</f>
        <v>0.01315938905</v>
      </c>
      <c r="CG78" s="11">
        <f t="array" ref="CG78">INDEX(SP_results_all_proc!$E$52:$EH$71,MATCH(CG$3,SP_results_all_proc!$A$52:$A$68,0),MATCH($B78,SP_results_all_proc!$E$51:$EH$51,0))*$BQ78</f>
        <v>0.0035980395</v>
      </c>
      <c r="CH78" s="11">
        <f t="array" ref="CH78">INDEX(SP_results_all_proc!$E$52:$EH$71,MATCH(CH$3,SP_results_all_proc!$A$52:$A$68,0),MATCH($B78,SP_results_all_proc!$E$51:$EH$51,0))*$BQ78</f>
        <v>0.02066876429</v>
      </c>
      <c r="CI78" s="11">
        <f t="array" ref="CI78">(INDEX(SP_results_all_proc!$E$52:$EH$71,MATCH(CI$3,SP_results_all_proc!$A$52:$A$68,0),MATCH($B78,SP_results_all_proc!$E$51:$EH$51,0))+INDEX(SP_results_all_proc!$E$52:$EH$71,MATCH(CI$2,SP_results_all_proc!$A$52:$A$68,0),MATCH($B78,SP_results_all_proc!$E$51:$EH$51,0))+INDEX(SP_results_all_proc!$E$52:$EH$71,MATCH(CI$1,SP_results_all_proc!$A$52:$A$68,0),MATCH($B78,SP_results_all_proc!$E$51:$EH$51,0)))*$BQ78</f>
        <v>0.007359912913</v>
      </c>
      <c r="CJ78" s="11">
        <f t="array" ref="CJ78">INDEX(SP_results_all_proc!$E$52:$EH$71,MATCH(CJ$3,SP_results_all_proc!$A$52:$A$68,0),MATCH($B78,SP_results_all_proc!$E$51:$EH$51,0))*$BQ78</f>
        <v>0.001776698262</v>
      </c>
      <c r="CK78" s="11">
        <f t="array" ref="CK78">INDEX(SP_results_all_proc!$E$52:$EH$71,MATCH(CK$3,SP_results_all_proc!$A$52:$A$68,0),MATCH($B78,SP_results_all_proc!$E$51:$EH$51,0))*$BQ78</f>
        <v>0.004135505175</v>
      </c>
      <c r="CL78" s="11">
        <f t="array" ref="CL78">INDEX(SP_results_all_proc!$E$52:$EH$71,MATCH(CL$3,SP_results_all_proc!$A$52:$A$68,0),MATCH($B78,SP_results_all_proc!$E$51:$EH$51,0))*$BQ78</f>
        <v>0.07271530008</v>
      </c>
      <c r="CM78" s="11">
        <f t="array" ref="CM78">(INDEX(SP_results_all_proc!$E$52:$EH$71,MATCH(CM$3,SP_results_all_proc!$A$52:$A$68,0),MATCH($B78,SP_results_all_proc!$E$51:$EH$51,0))+INDEX(SP_results_all_proc!$E$52:$EH$71,MATCH(CM$2,SP_results_all_proc!$A$52:$A$68,0),MATCH($B78,SP_results_all_proc!$E$51:$EH$51,0))+INDEX(SP_results_all_proc!$E$52:$EH$71,MATCH(CM$1,SP_results_all_proc!$A$52:$A$68,0),MATCH($B78,SP_results_all_proc!$E$51:$EH$51,0))+INDEX(SP_results_all_proc!$E$52:$EH$71,MATCH(CM$4,SP_results_all_proc!$A$52:$A$68,0),MATCH($B78,SP_results_all_proc!$E$51:$EH$51,0)))*$BQ78</f>
        <v>0.005536896353</v>
      </c>
      <c r="CN78" s="11">
        <f t="shared" si="11"/>
        <v>0.1289505056</v>
      </c>
      <c r="CO78" s="12" t="s">
        <v>454</v>
      </c>
    </row>
    <row r="79" ht="15.75" customHeight="1">
      <c r="A79" s="1" t="s">
        <v>118</v>
      </c>
      <c r="B79" s="1" t="s">
        <v>495</v>
      </c>
      <c r="C79" s="1" t="s">
        <v>315</v>
      </c>
      <c r="D79" s="1" t="s">
        <v>436</v>
      </c>
      <c r="E79" s="1" t="s">
        <v>122</v>
      </c>
      <c r="F79" s="6" t="s">
        <v>317</v>
      </c>
      <c r="G79" s="1" t="s">
        <v>124</v>
      </c>
      <c r="H79" s="1" t="s">
        <v>125</v>
      </c>
      <c r="I79" s="1" t="s">
        <v>126</v>
      </c>
      <c r="J79" s="1" t="s">
        <v>127</v>
      </c>
      <c r="K79" s="1" t="s">
        <v>128</v>
      </c>
      <c r="L79" s="6" t="s">
        <v>129</v>
      </c>
      <c r="M79" s="6" t="s">
        <v>130</v>
      </c>
      <c r="N79" s="1">
        <v>1.0</v>
      </c>
      <c r="O79" s="1">
        <v>1.0</v>
      </c>
      <c r="P79" s="1">
        <v>1.0</v>
      </c>
      <c r="Q79" s="1">
        <v>1.0</v>
      </c>
      <c r="R79" s="1">
        <v>0.0</v>
      </c>
      <c r="S79" s="1">
        <v>0.0</v>
      </c>
      <c r="T79" s="1">
        <v>0.0</v>
      </c>
      <c r="U79" s="1">
        <v>0.0</v>
      </c>
      <c r="V79" s="1">
        <v>0.0</v>
      </c>
      <c r="W79" s="1">
        <v>0.0</v>
      </c>
      <c r="X79" s="1">
        <v>0.0</v>
      </c>
      <c r="Y79" s="1">
        <f>SUMIFS(yield_refuse!$F:$F,yield_refuse!$A:$A,table!$A79,yield_refuse!$B:$B,IF(ISERROR(AO79),AQ79,table!$AP79))/100</f>
        <v>0</v>
      </c>
      <c r="Z79" s="1" t="str">
        <f t="shared" si="2"/>
        <v>(2,3,2,2,2,na)_x007f_</v>
      </c>
      <c r="AA79" s="1" t="s">
        <v>131</v>
      </c>
      <c r="AB79" s="1" t="s">
        <v>132</v>
      </c>
      <c r="AC79" s="1" t="s">
        <v>133</v>
      </c>
      <c r="AD79" s="1" t="s">
        <v>133</v>
      </c>
      <c r="AE79" s="1" t="s">
        <v>133</v>
      </c>
      <c r="AF79" s="1" t="s">
        <v>133</v>
      </c>
      <c r="AG79" s="1" t="s">
        <v>134</v>
      </c>
      <c r="AH79" s="1" t="s">
        <v>134</v>
      </c>
      <c r="AI79" s="1" t="s">
        <v>134</v>
      </c>
      <c r="AJ79" s="7" t="s">
        <v>135</v>
      </c>
      <c r="AK79" s="7" t="s">
        <v>135</v>
      </c>
      <c r="AL79" s="1" t="s">
        <v>136</v>
      </c>
      <c r="AM79" s="1">
        <v>2.0</v>
      </c>
      <c r="AN79" s="1">
        <v>2.0</v>
      </c>
      <c r="AO79" s="1" t="s">
        <v>457</v>
      </c>
      <c r="AP79" s="1" t="s">
        <v>496</v>
      </c>
      <c r="AQ79" s="1" t="s">
        <v>497</v>
      </c>
      <c r="AR79" s="8">
        <f>HLOOKUP(D79,SP_results_all_proc!$E$15:$FZ$33,19,0)*N79*(1+SUM($BF79:$BI79))</f>
        <v>0.1080581835</v>
      </c>
      <c r="AS79" s="8">
        <f>HLOOKUP(E79,SP_results_all_proc!$E$15:$FZ$33,19,0)*O79*(1+SUM($BG79:$BI79))</f>
        <v>0</v>
      </c>
      <c r="AT79" s="8">
        <f>HLOOKUP(F79,SP_results_all_proc!$E$15:$FZ$33,19,0)*P79*(1+SUM($BH79:$BI79))</f>
        <v>0</v>
      </c>
      <c r="AU79" s="8">
        <f>HLOOKUP(G79,SP_results_all_proc!$E$15:$FZ$33,19,0)*Q79*(1+SUM($BH79:$BI79))</f>
        <v>0.01312351746</v>
      </c>
      <c r="AV79" s="8">
        <f>HLOOKUP(H79,SP_results_all_proc!$E$15:$FZ$33,19,0)*R79*(1+SUM($BI79))</f>
        <v>0</v>
      </c>
      <c r="AW79" s="8">
        <f>HLOOKUP(I79,SP_results_all_proc!$E$15:$FZ$33,19,0)*S79*(1+SUM($BI79))</f>
        <v>0</v>
      </c>
      <c r="AX79" s="8">
        <f>HLOOKUP(J79,SP_results_all_proc!$E$15:$FZ$33,19,0)*T79</f>
        <v>0</v>
      </c>
      <c r="AY79" s="8">
        <f>HLOOKUP(K79,SP_results_all_proc!$E$15:$FZ$33,19,0)*U79</f>
        <v>0</v>
      </c>
      <c r="AZ79" s="8">
        <f>HLOOKUP(L79,SP_results_all_proc!$E$15:$FZ$33,19,0)*V79*(1-Y79)</f>
        <v>0</v>
      </c>
      <c r="BA79" s="8">
        <f>HLOOKUP(M79,SP_results_all_proc!$E$15:$FZ$33,19,0)*W79*(1-Y79)</f>
        <v>0</v>
      </c>
      <c r="BB79" s="9">
        <f>HLOOKUP(BB$3,SP_results_all_proc!$E$15:$FZ$33,19,0)</f>
        <v>0</v>
      </c>
      <c r="BC79" s="9">
        <f>HLOOKUP(BC$3,SP_results_all_proc!$E$15:$FZ$33,19,0)*BJ79*(1-$BM79)*($X79*$P79*(1+SUM($BH79:$BI79))+SUM($BF79:$BI79)+Y79)</f>
        <v>0.001392321287</v>
      </c>
      <c r="BD79" s="9">
        <f>HLOOKUP(BD$3,SP_results_all_proc!$E$15:$FZ$33,19,0)*BK79*(1-$BM79)*($X79*$P79*(1+SUM($BH79:$BI79))+SUM($BF79:$BI79)+Y79)</f>
        <v>0.003212155843</v>
      </c>
      <c r="BE79" s="1">
        <f>HLOOKUP(BE$3,SP_results_all_proc!$E$15:$FZ$33,19,0)*BL79*(1-$BM79)*($X79*$P79*(1+SUM($BH79:$BI79))+SUM($BF79:$BI79)+Y79)</f>
        <v>0.02192076429</v>
      </c>
      <c r="BF79" s="1">
        <f>SUMIFS(template!$K$117:$K$180,template!$J$117:$J$180,table!$C79,template!$I$117:$I$180,table!BF$5)</f>
        <v>0.06</v>
      </c>
      <c r="BG79" s="1">
        <f>SUMIFS(template!$K$117:$K$180,template!$J$117:$J$180,table!$C79,template!$I$117:$I$180,table!BG$5)</f>
        <v>0.18</v>
      </c>
      <c r="BH79" s="1">
        <f>SUMIFS(template!$K$117:$K$180,template!$J$117:$J$180,table!$C79,template!$I$117:$I$180,table!BH$5)</f>
        <v>0.05</v>
      </c>
      <c r="BI79" s="1">
        <f>SUMIFS(template!$K$117:$K$180,template!$J$117:$J$180,table!$C79,template!$I$117:$I$180,table!BI$5)</f>
        <v>0.03</v>
      </c>
      <c r="BJ79" s="1">
        <f>SUMIFS(template!$K$117:$K$144,template!$J$117:$J$144,table!$A79,template!$I$117:$I$144,table!BJ$5)</f>
        <v>0.2</v>
      </c>
      <c r="BK79" s="1">
        <f>SUMIFS(template!$K$117:$K$144,template!$J$117:$J$144,table!$A79,template!$I$117:$I$144,table!BK$5)</f>
        <v>0.4</v>
      </c>
      <c r="BL79" s="1">
        <f>SUMIFS(template!$K$117:$K$144,template!$J$117:$J$144,table!$A79,template!$I$117:$I$144,table!BL$5)</f>
        <v>0.4</v>
      </c>
      <c r="BM79" s="1">
        <f>SUMIFS(template!$K$117:$K$144,template!$J$117:$J$144,table!$A79,template!$I$117:$I$144,table!BM$5)</f>
        <v>0</v>
      </c>
      <c r="BN79" s="1">
        <f>IFERROR(VLOOKUP($AP79,yield_refuse!$C:$K,3,0),VLOOKUP($AQ79,yield_refuse!$B:$K,4,0))</f>
        <v>100</v>
      </c>
      <c r="BO79" s="1">
        <f>IFERROR(VLOOKUP($AP79,yield_refuse!$C:$K,4,0),VLOOKUP($AQ79,yield_refuse!$B:$K,5,0))</f>
        <v>76</v>
      </c>
      <c r="BP79" s="10">
        <f>IFERROR(VLOOKUP($AP79,yield_refuse!$C:$Z,10,0),VLOOKUP($AQ79,yield_refuse!$B:$Z,11,0))</f>
        <v>481.25</v>
      </c>
      <c r="BQ79" s="11">
        <f t="shared" si="3"/>
        <v>2.005208333</v>
      </c>
      <c r="BR79" s="1" t="str">
        <f>IFERROR(VLOOKUP($AP79,yield_refuse!$C:$K,6,0),VLOOKUP($AQ79,yield_refuse!$B:$K,7,0))</f>
        <v>Fruits</v>
      </c>
      <c r="BS79" s="11" t="s">
        <v>496</v>
      </c>
      <c r="BT79" s="8">
        <f t="shared" ref="BT79:BW79" si="83">AR79*$BQ79</f>
        <v>0.21667917</v>
      </c>
      <c r="BU79" s="8">
        <f t="shared" si="83"/>
        <v>0</v>
      </c>
      <c r="BV79" s="8">
        <f t="shared" si="83"/>
        <v>0</v>
      </c>
      <c r="BW79" s="8">
        <f t="shared" si="83"/>
        <v>0.02631538657</v>
      </c>
      <c r="BX79" s="8">
        <f t="shared" si="5"/>
        <v>0</v>
      </c>
      <c r="BY79" s="8">
        <f t="shared" si="6"/>
        <v>0</v>
      </c>
      <c r="BZ79" s="8">
        <f t="shared" si="7"/>
        <v>0.05318863513</v>
      </c>
      <c r="CA79" s="8">
        <f t="shared" si="8"/>
        <v>0.2961831917</v>
      </c>
      <c r="CB79" s="1">
        <f>VLOOKUP(Z79,uncertainty!$B$4:$C$17,2,0)</f>
        <v>1.11</v>
      </c>
      <c r="CC79" s="1">
        <f>VLOOKUP(AA79,uncertainty!$B$4:$C$17,2,0)</f>
        <v>1.25</v>
      </c>
      <c r="CD79" s="11">
        <f t="shared" si="9"/>
        <v>0.2588096768</v>
      </c>
      <c r="CE79" s="11">
        <f t="shared" si="10"/>
        <v>0.3398939059</v>
      </c>
      <c r="CF79" s="11">
        <f t="array" ref="CF79">INDEX(SP_results_all_proc!$E$52:$EH$71,MATCH(CF$3,SP_results_all_proc!$A$52:$A$68,0),MATCH($B79,SP_results_all_proc!$E$51:$EH$51,0))*$BQ79</f>
        <v>0.03022547172</v>
      </c>
      <c r="CG79" s="11">
        <f t="array" ref="CG79">INDEX(SP_results_all_proc!$E$52:$EH$71,MATCH(CG$3,SP_results_all_proc!$A$52:$A$68,0),MATCH($B79,SP_results_all_proc!$E$51:$EH$51,0))*$BQ79</f>
        <v>0.008264246977</v>
      </c>
      <c r="CH79" s="11">
        <f t="array" ref="CH79">INDEX(SP_results_all_proc!$E$52:$EH$71,MATCH(CH$3,SP_results_all_proc!$A$52:$A$68,0),MATCH($B79,SP_results_all_proc!$E$51:$EH$51,0))*$BQ79</f>
        <v>0.04747356797</v>
      </c>
      <c r="CI79" s="11">
        <f t="array" ref="CI79">(INDEX(SP_results_all_proc!$E$52:$EH$71,MATCH(CI$3,SP_results_all_proc!$A$52:$A$68,0),MATCH($B79,SP_results_all_proc!$E$51:$EH$51,0))+INDEX(SP_results_all_proc!$E$52:$EH$71,MATCH(CI$2,SP_results_all_proc!$A$52:$A$68,0),MATCH($B79,SP_results_all_proc!$E$51:$EH$51,0))+INDEX(SP_results_all_proc!$E$52:$EH$71,MATCH(CI$1,SP_results_all_proc!$A$52:$A$68,0),MATCH($B79,SP_results_all_proc!$E$51:$EH$51,0)))*$BQ79</f>
        <v>0.01690479997</v>
      </c>
      <c r="CJ79" s="11">
        <f t="array" ref="CJ79">INDEX(SP_results_all_proc!$E$52:$EH$71,MATCH(CJ$3,SP_results_all_proc!$A$52:$A$68,0),MATCH($B79,SP_results_all_proc!$E$51:$EH$51,0))*$BQ79</f>
        <v>0.00408085382</v>
      </c>
      <c r="CK79" s="11">
        <f t="array" ref="CK79">INDEX(SP_results_all_proc!$E$52:$EH$71,MATCH(CK$3,SP_results_all_proc!$A$52:$A$68,0),MATCH($B79,SP_results_all_proc!$E$51:$EH$51,0))*$BQ79</f>
        <v>0.009498738448</v>
      </c>
      <c r="CL79" s="11">
        <f t="array" ref="CL79">INDEX(SP_results_all_proc!$E$52:$EH$71,MATCH(CL$3,SP_results_all_proc!$A$52:$A$68,0),MATCH($B79,SP_results_all_proc!$E$51:$EH$51,0))*$BQ79</f>
        <v>0.1670179549</v>
      </c>
      <c r="CM79" s="11">
        <f t="array" ref="CM79">(INDEX(SP_results_all_proc!$E$52:$EH$71,MATCH(CM$3,SP_results_all_proc!$A$52:$A$68,0),MATCH($B79,SP_results_all_proc!$E$51:$EH$51,0))+INDEX(SP_results_all_proc!$E$52:$EH$71,MATCH(CM$2,SP_results_all_proc!$A$52:$A$68,0),MATCH($B79,SP_results_all_proc!$E$51:$EH$51,0))+INDEX(SP_results_all_proc!$E$52:$EH$71,MATCH(CM$1,SP_results_all_proc!$A$52:$A$68,0),MATCH($B79,SP_results_all_proc!$E$51:$EH$51,0))+INDEX(SP_results_all_proc!$E$52:$EH$71,MATCH(CM$4,SP_results_all_proc!$A$52:$A$68,0),MATCH($B79,SP_results_all_proc!$E$51:$EH$51,0)))*$BQ79</f>
        <v>0.01271755881</v>
      </c>
      <c r="CN79" s="11">
        <f t="shared" si="11"/>
        <v>0.2961831926</v>
      </c>
      <c r="CO79" s="12" t="s">
        <v>454</v>
      </c>
    </row>
    <row r="80" ht="15.75" customHeight="1">
      <c r="A80" s="1" t="s">
        <v>118</v>
      </c>
      <c r="B80" s="1" t="s">
        <v>498</v>
      </c>
      <c r="C80" s="1" t="s">
        <v>315</v>
      </c>
      <c r="D80" s="1" t="s">
        <v>436</v>
      </c>
      <c r="E80" s="1" t="s">
        <v>122</v>
      </c>
      <c r="F80" s="6" t="s">
        <v>317</v>
      </c>
      <c r="G80" s="1" t="s">
        <v>124</v>
      </c>
      <c r="H80" s="1" t="s">
        <v>125</v>
      </c>
      <c r="I80" s="1" t="s">
        <v>126</v>
      </c>
      <c r="J80" s="1" t="s">
        <v>127</v>
      </c>
      <c r="K80" s="1" t="s">
        <v>128</v>
      </c>
      <c r="L80" s="6" t="s">
        <v>129</v>
      </c>
      <c r="M80" s="6" t="s">
        <v>130</v>
      </c>
      <c r="N80" s="1">
        <v>1.0</v>
      </c>
      <c r="O80" s="1">
        <v>1.0</v>
      </c>
      <c r="P80" s="1">
        <v>1.0</v>
      </c>
      <c r="Q80" s="1">
        <v>1.0</v>
      </c>
      <c r="R80" s="1">
        <v>0.0</v>
      </c>
      <c r="S80" s="1">
        <v>0.0</v>
      </c>
      <c r="T80" s="1">
        <v>0.0</v>
      </c>
      <c r="U80" s="1">
        <v>0.0</v>
      </c>
      <c r="V80" s="1">
        <v>0.0</v>
      </c>
      <c r="W80" s="1">
        <v>0.0</v>
      </c>
      <c r="X80" s="1">
        <v>0.0</v>
      </c>
      <c r="Y80" s="1">
        <f>SUMIFS(yield_refuse!$F:$F,yield_refuse!$A:$A,table!$A80,yield_refuse!$B:$B,IF(ISERROR(AO80),AQ80,table!$AP80))/100</f>
        <v>0</v>
      </c>
      <c r="Z80" s="1" t="str">
        <f t="shared" si="2"/>
        <v>(2,3,2,2,2,na)_x007f_</v>
      </c>
      <c r="AA80" s="1" t="s">
        <v>131</v>
      </c>
      <c r="AB80" s="1" t="s">
        <v>132</v>
      </c>
      <c r="AC80" s="1" t="s">
        <v>133</v>
      </c>
      <c r="AD80" s="1" t="s">
        <v>133</v>
      </c>
      <c r="AE80" s="1" t="s">
        <v>133</v>
      </c>
      <c r="AF80" s="1" t="s">
        <v>133</v>
      </c>
      <c r="AG80" s="1" t="s">
        <v>134</v>
      </c>
      <c r="AH80" s="1" t="s">
        <v>134</v>
      </c>
      <c r="AI80" s="1" t="s">
        <v>134</v>
      </c>
      <c r="AJ80" s="7" t="s">
        <v>135</v>
      </c>
      <c r="AK80" s="7" t="s">
        <v>135</v>
      </c>
      <c r="AL80" s="1" t="s">
        <v>136</v>
      </c>
      <c r="AM80" s="1">
        <v>2.0</v>
      </c>
      <c r="AN80" s="1">
        <v>2.0</v>
      </c>
      <c r="AO80" s="1" t="s">
        <v>470</v>
      </c>
      <c r="AP80" s="1" t="s">
        <v>499</v>
      </c>
      <c r="AQ80" s="1" t="s">
        <v>500</v>
      </c>
      <c r="AR80" s="8">
        <f>HLOOKUP(D80,SP_results_all_proc!$E$15:$FZ$33,19,0)*N80*(1+SUM($BF80:$BI80))</f>
        <v>0.1080581835</v>
      </c>
      <c r="AS80" s="8">
        <f>HLOOKUP(E80,SP_results_all_proc!$E$15:$FZ$33,19,0)*O80*(1+SUM($BG80:$BI80))</f>
        <v>0</v>
      </c>
      <c r="AT80" s="8">
        <f>HLOOKUP(F80,SP_results_all_proc!$E$15:$FZ$33,19,0)*P80*(1+SUM($BH80:$BI80))</f>
        <v>0</v>
      </c>
      <c r="AU80" s="8">
        <f>HLOOKUP(G80,SP_results_all_proc!$E$15:$FZ$33,19,0)*Q80*(1+SUM($BH80:$BI80))</f>
        <v>0.01312351746</v>
      </c>
      <c r="AV80" s="8">
        <f>HLOOKUP(H80,SP_results_all_proc!$E$15:$FZ$33,19,0)*R80*(1+SUM($BI80))</f>
        <v>0</v>
      </c>
      <c r="AW80" s="8">
        <f>HLOOKUP(I80,SP_results_all_proc!$E$15:$FZ$33,19,0)*S80*(1+SUM($BI80))</f>
        <v>0</v>
      </c>
      <c r="AX80" s="8">
        <f>HLOOKUP(J80,SP_results_all_proc!$E$15:$FZ$33,19,0)*T80</f>
        <v>0</v>
      </c>
      <c r="AY80" s="8">
        <f>HLOOKUP(K80,SP_results_all_proc!$E$15:$FZ$33,19,0)*U80</f>
        <v>0</v>
      </c>
      <c r="AZ80" s="8">
        <f>HLOOKUP(L80,SP_results_all_proc!$E$15:$FZ$33,19,0)*V80*(1-Y80)</f>
        <v>0</v>
      </c>
      <c r="BA80" s="8">
        <f>HLOOKUP(M80,SP_results_all_proc!$E$15:$FZ$33,19,0)*W80*(1-Y80)</f>
        <v>0</v>
      </c>
      <c r="BB80" s="9">
        <f>HLOOKUP(BB$3,SP_results_all_proc!$E$15:$FZ$33,19,0)</f>
        <v>0</v>
      </c>
      <c r="BC80" s="9">
        <f>HLOOKUP(BC$3,SP_results_all_proc!$E$15:$FZ$33,19,0)*BJ80*(1-$BM80)*($X80*$P80*(1+SUM($BH80:$BI80))+SUM($BF80:$BI80)+Y80)</f>
        <v>0.001392321287</v>
      </c>
      <c r="BD80" s="9">
        <f>HLOOKUP(BD$3,SP_results_all_proc!$E$15:$FZ$33,19,0)*BK80*(1-$BM80)*($X80*$P80*(1+SUM($BH80:$BI80))+SUM($BF80:$BI80)+Y80)</f>
        <v>0.003212155843</v>
      </c>
      <c r="BE80" s="1">
        <f>HLOOKUP(BE$3,SP_results_all_proc!$E$15:$FZ$33,19,0)*BL80*(1-$BM80)*($X80*$P80*(1+SUM($BH80:$BI80))+SUM($BF80:$BI80)+Y80)</f>
        <v>0.02192076429</v>
      </c>
      <c r="BF80" s="1">
        <f>SUMIFS(template!$K$117:$K$180,template!$J$117:$J$180,table!$C80,template!$I$117:$I$180,table!BF$5)</f>
        <v>0.06</v>
      </c>
      <c r="BG80" s="1">
        <f>SUMIFS(template!$K$117:$K$180,template!$J$117:$J$180,table!$C80,template!$I$117:$I$180,table!BG$5)</f>
        <v>0.18</v>
      </c>
      <c r="BH80" s="1">
        <f>SUMIFS(template!$K$117:$K$180,template!$J$117:$J$180,table!$C80,template!$I$117:$I$180,table!BH$5)</f>
        <v>0.05</v>
      </c>
      <c r="BI80" s="1">
        <f>SUMIFS(template!$K$117:$K$180,template!$J$117:$J$180,table!$C80,template!$I$117:$I$180,table!BI$5)</f>
        <v>0.03</v>
      </c>
      <c r="BJ80" s="1">
        <f>SUMIFS(template!$K$117:$K$144,template!$J$117:$J$144,table!$A80,template!$I$117:$I$144,table!BJ$5)</f>
        <v>0.2</v>
      </c>
      <c r="BK80" s="1">
        <f>SUMIFS(template!$K$117:$K$144,template!$J$117:$J$144,table!$A80,template!$I$117:$I$144,table!BK$5)</f>
        <v>0.4</v>
      </c>
      <c r="BL80" s="1">
        <f>SUMIFS(template!$K$117:$K$144,template!$J$117:$J$144,table!$A80,template!$I$117:$I$144,table!BL$5)</f>
        <v>0.4</v>
      </c>
      <c r="BM80" s="1">
        <f>SUMIFS(template!$K$117:$K$144,template!$J$117:$J$144,table!$A80,template!$I$117:$I$144,table!BM$5)</f>
        <v>0</v>
      </c>
      <c r="BN80" s="1">
        <f>IFERROR(VLOOKUP($AP80,yield_refuse!$C:$K,3,0),VLOOKUP($AQ80,yield_refuse!$B:$K,4,0))</f>
        <v>100</v>
      </c>
      <c r="BO80" s="1">
        <f>IFERROR(VLOOKUP($AP80,yield_refuse!$C:$K,4,0),VLOOKUP($AQ80,yield_refuse!$B:$K,5,0))</f>
        <v>5</v>
      </c>
      <c r="BP80" s="10">
        <f>IFERROR(VLOOKUP($AP80,yield_refuse!$C:$Z,10,0),VLOOKUP($AQ80,yield_refuse!$B:$Z,11,0))</f>
        <v>452.9411765</v>
      </c>
      <c r="BQ80" s="11">
        <f t="shared" si="3"/>
        <v>0.4767801858</v>
      </c>
      <c r="BR80" s="1" t="str">
        <f>IFERROR(VLOOKUP($AP80,yield_refuse!$C:$K,6,0),VLOOKUP($AQ80,yield_refuse!$B:$K,7,0))</f>
        <v>Fruits</v>
      </c>
      <c r="BS80" s="11" t="s">
        <v>499</v>
      </c>
      <c r="BT80" s="8">
        <f t="shared" ref="BT80:BW80" si="84">AR80*$BQ80</f>
        <v>0.0515200008</v>
      </c>
      <c r="BU80" s="8">
        <f t="shared" si="84"/>
        <v>0</v>
      </c>
      <c r="BV80" s="8">
        <f t="shared" si="84"/>
        <v>0</v>
      </c>
      <c r="BW80" s="8">
        <f t="shared" si="84"/>
        <v>0.006257033092</v>
      </c>
      <c r="BX80" s="8">
        <f t="shared" si="5"/>
        <v>0</v>
      </c>
      <c r="BY80" s="8">
        <f t="shared" si="6"/>
        <v>0</v>
      </c>
      <c r="BZ80" s="8">
        <f t="shared" si="7"/>
        <v>0.01264670953</v>
      </c>
      <c r="CA80" s="8">
        <f t="shared" si="8"/>
        <v>0.07042374342</v>
      </c>
      <c r="CB80" s="1">
        <f>VLOOKUP(Z80,uncertainty!$B$4:$C$17,2,0)</f>
        <v>1.11</v>
      </c>
      <c r="CC80" s="1">
        <f>VLOOKUP(AA80,uncertainty!$B$4:$C$17,2,0)</f>
        <v>1.25</v>
      </c>
      <c r="CD80" s="11">
        <f t="shared" si="9"/>
        <v>0.06153740923</v>
      </c>
      <c r="CE80" s="11">
        <f t="shared" si="10"/>
        <v>0.08081687916</v>
      </c>
      <c r="CF80" s="11">
        <f t="array" ref="CF80">INDEX(SP_results_all_proc!$E$52:$EH$71,MATCH(CF$3,SP_results_all_proc!$A$52:$A$68,0),MATCH($B80,SP_results_all_proc!$E$51:$EH$51,0))*$BQ80</f>
        <v>0.007186737548</v>
      </c>
      <c r="CG80" s="11">
        <f t="array" ref="CG80">INDEX(SP_results_all_proc!$E$52:$EH$71,MATCH(CG$3,SP_results_all_proc!$A$52:$A$68,0),MATCH($B80,SP_results_all_proc!$E$51:$EH$51,0))*$BQ80</f>
        <v>0.001964997424</v>
      </c>
      <c r="CH80" s="11">
        <f t="array" ref="CH80">INDEX(SP_results_all_proc!$E$52:$EH$71,MATCH(CH$3,SP_results_all_proc!$A$52:$A$68,0),MATCH($B80,SP_results_all_proc!$E$51:$EH$51,0))*$BQ80</f>
        <v>0.01128783288</v>
      </c>
      <c r="CI80" s="11">
        <f t="array" ref="CI80">(INDEX(SP_results_all_proc!$E$52:$EH$71,MATCH(CI$3,SP_results_all_proc!$A$52:$A$68,0),MATCH($B80,SP_results_all_proc!$E$51:$EH$51,0))+INDEX(SP_results_all_proc!$E$52:$EH$71,MATCH(CI$2,SP_results_all_proc!$A$52:$A$68,0),MATCH($B80,SP_results_all_proc!$E$51:$EH$51,0))+INDEX(SP_results_all_proc!$E$52:$EH$71,MATCH(CI$1,SP_results_all_proc!$A$52:$A$68,0),MATCH($B80,SP_results_all_proc!$E$51:$EH$51,0)))*$BQ80</f>
        <v>0.004019469467</v>
      </c>
      <c r="CJ80" s="11">
        <f t="array" ref="CJ80">INDEX(SP_results_all_proc!$E$52:$EH$71,MATCH(CJ$3,SP_results_all_proc!$A$52:$A$68,0),MATCH($B80,SP_results_all_proc!$E$51:$EH$51,0))*$BQ80</f>
        <v>0.0009703082768</v>
      </c>
      <c r="CK80" s="11">
        <f t="array" ref="CK80">INDEX(SP_results_all_proc!$E$52:$EH$71,MATCH(CK$3,SP_results_all_proc!$A$52:$A$68,0),MATCH($B80,SP_results_all_proc!$E$51:$EH$51,0))*$BQ80</f>
        <v>0.002258523569</v>
      </c>
      <c r="CL80" s="11">
        <f t="array" ref="CL80">INDEX(SP_results_all_proc!$E$52:$EH$71,MATCH(CL$3,SP_results_all_proc!$A$52:$A$68,0),MATCH($B80,SP_results_all_proc!$E$51:$EH$51,0))*$BQ80</f>
        <v>0.03971200908</v>
      </c>
      <c r="CM80" s="11">
        <f t="array" ref="CM80">(INDEX(SP_results_all_proc!$E$52:$EH$71,MATCH(CM$3,SP_results_all_proc!$A$52:$A$68,0),MATCH($B80,SP_results_all_proc!$E$51:$EH$51,0))+INDEX(SP_results_all_proc!$E$52:$EH$71,MATCH(CM$2,SP_results_all_proc!$A$52:$A$68,0),MATCH($B80,SP_results_all_proc!$E$51:$EH$51,0))+INDEX(SP_results_all_proc!$E$52:$EH$71,MATCH(CM$1,SP_results_all_proc!$A$52:$A$68,0),MATCH($B80,SP_results_all_proc!$E$51:$EH$51,0))+INDEX(SP_results_all_proc!$E$52:$EH$71,MATCH(CM$4,SP_results_all_proc!$A$52:$A$68,0),MATCH($B80,SP_results_all_proc!$E$51:$EH$51,0)))*$BQ80</f>
        <v>0.003023865377</v>
      </c>
      <c r="CN80" s="11">
        <f t="shared" si="11"/>
        <v>0.07042374362</v>
      </c>
      <c r="CO80" s="12" t="s">
        <v>454</v>
      </c>
    </row>
    <row r="81" ht="15.75" customHeight="1">
      <c r="A81" s="6" t="s">
        <v>118</v>
      </c>
      <c r="B81" s="1" t="s">
        <v>501</v>
      </c>
      <c r="C81" s="1" t="s">
        <v>502</v>
      </c>
      <c r="D81" s="1" t="s">
        <v>503</v>
      </c>
      <c r="E81" s="1" t="s">
        <v>122</v>
      </c>
      <c r="F81" s="6" t="s">
        <v>504</v>
      </c>
      <c r="G81" s="1" t="s">
        <v>124</v>
      </c>
      <c r="H81" s="1" t="s">
        <v>125</v>
      </c>
      <c r="I81" s="1" t="s">
        <v>126</v>
      </c>
      <c r="J81" s="1" t="s">
        <v>127</v>
      </c>
      <c r="K81" s="1" t="s">
        <v>128</v>
      </c>
      <c r="L81" s="6" t="s">
        <v>129</v>
      </c>
      <c r="M81" s="6" t="s">
        <v>130</v>
      </c>
      <c r="N81" s="1">
        <v>1.0</v>
      </c>
      <c r="O81" s="1">
        <v>1.0</v>
      </c>
      <c r="P81" s="1">
        <v>1.0</v>
      </c>
      <c r="Q81" s="1">
        <v>1.0</v>
      </c>
      <c r="R81" s="1">
        <v>0.0</v>
      </c>
      <c r="S81" s="1">
        <v>0.0</v>
      </c>
      <c r="T81" s="1">
        <v>0.0</v>
      </c>
      <c r="U81" s="1">
        <v>0.0</v>
      </c>
      <c r="V81" s="1">
        <v>2.0</v>
      </c>
      <c r="W81" s="1">
        <v>0.0</v>
      </c>
      <c r="X81" s="1">
        <v>0.0</v>
      </c>
      <c r="Y81" s="1">
        <f>SUMIFS(yield_refuse!$F:$F,yield_refuse!$A:$A,table!$A81,yield_refuse!$B:$B,IF(ISERROR(AO81),AQ81,table!$AP81))/100</f>
        <v>0</v>
      </c>
      <c r="Z81" s="1" t="str">
        <f t="shared" si="2"/>
        <v>(2,3,2,2,2,na)_x007f_</v>
      </c>
      <c r="AA81" s="1" t="s">
        <v>131</v>
      </c>
      <c r="AB81" s="1" t="s">
        <v>132</v>
      </c>
      <c r="AC81" s="1" t="s">
        <v>133</v>
      </c>
      <c r="AD81" s="1" t="s">
        <v>133</v>
      </c>
      <c r="AE81" s="1" t="s">
        <v>133</v>
      </c>
      <c r="AF81" s="1" t="s">
        <v>133</v>
      </c>
      <c r="AG81" s="1" t="s">
        <v>134</v>
      </c>
      <c r="AH81" s="1" t="s">
        <v>134</v>
      </c>
      <c r="AI81" s="1" t="s">
        <v>134</v>
      </c>
      <c r="AJ81" s="7" t="s">
        <v>135</v>
      </c>
      <c r="AK81" s="7" t="s">
        <v>135</v>
      </c>
      <c r="AL81" s="1" t="s">
        <v>136</v>
      </c>
      <c r="AM81" s="1">
        <v>2.0</v>
      </c>
      <c r="AN81" s="1">
        <v>2.0</v>
      </c>
      <c r="AO81" s="1" t="s">
        <v>505</v>
      </c>
      <c r="AP81" s="1" t="s">
        <v>506</v>
      </c>
      <c r="AQ81" s="1" t="s">
        <v>507</v>
      </c>
      <c r="AR81" s="8">
        <f>HLOOKUP(D81,SP_results_all_proc!$E$15:$FZ$33,19,0)*N81*(1+SUM($BF81:$BI81))</f>
        <v>0.1656678966</v>
      </c>
      <c r="AS81" s="8">
        <f>HLOOKUP(E81,SP_results_all_proc!$E$15:$FZ$33,19,0)*O81*(1+SUM($BG81:$BI81))</f>
        <v>0</v>
      </c>
      <c r="AT81" s="8">
        <f>HLOOKUP(F81,SP_results_all_proc!$E$15:$FZ$33,19,0)*P81*(1+SUM($BH81:$BI81))</f>
        <v>0.09493223578</v>
      </c>
      <c r="AU81" s="8">
        <f>HLOOKUP(G81,SP_results_all_proc!$E$15:$FZ$33,19,0)*Q81*(1+SUM($BH81:$BI81))</f>
        <v>0.01288048936</v>
      </c>
      <c r="AV81" s="8">
        <f>HLOOKUP(H81,SP_results_all_proc!$E$15:$FZ$33,19,0)*R81*(1+SUM($BI81))</f>
        <v>0</v>
      </c>
      <c r="AW81" s="8">
        <f>HLOOKUP(I81,SP_results_all_proc!$E$15:$FZ$33,19,0)*S81*(1+SUM($BI81))</f>
        <v>0</v>
      </c>
      <c r="AX81" s="8">
        <f>HLOOKUP(J81,SP_results_all_proc!$E$15:$FZ$33,19,0)*T81</f>
        <v>0</v>
      </c>
      <c r="AY81" s="8">
        <f>HLOOKUP(K81,SP_results_all_proc!$E$15:$FZ$33,19,0)*U81</f>
        <v>0</v>
      </c>
      <c r="AZ81" s="8">
        <f>HLOOKUP(L81,SP_results_all_proc!$E$15:$FZ$33,19,0)*V81*(1-Y81)</f>
        <v>0.01235320233</v>
      </c>
      <c r="BA81" s="8">
        <f>HLOOKUP(M81,SP_results_all_proc!$E$15:$FZ$33,19,0)*W81*(1-Y81)</f>
        <v>0</v>
      </c>
      <c r="BB81" s="9">
        <f>HLOOKUP(BB$3,SP_results_all_proc!$E$15:$FZ$33,19,0)</f>
        <v>0</v>
      </c>
      <c r="BC81" s="9">
        <f>HLOOKUP(BC$3,SP_results_all_proc!$E$15:$FZ$33,19,0)*BJ81*(1-$BM81)*($X81*$P81*(1+SUM($BH81:$BI81))+SUM($BF81:$BI81)+Y81)</f>
        <v>0.0006961606433</v>
      </c>
      <c r="BD81" s="9">
        <f>HLOOKUP(BD$3,SP_results_all_proc!$E$15:$FZ$33,19,0)*BK81*(1-$BM81)*($X81*$P81*(1+SUM($BH81:$BI81))+SUM($BF81:$BI81)+Y81)</f>
        <v>0.001606077921</v>
      </c>
      <c r="BE81" s="1">
        <f>HLOOKUP(BE$3,SP_results_all_proc!$E$15:$FZ$33,19,0)*BL81*(1-$BM81)*($X81*$P81*(1+SUM($BH81:$BI81))+SUM($BF81:$BI81)+Y81)</f>
        <v>0.01096038214</v>
      </c>
      <c r="BF81" s="1">
        <f>SUMIFS(template!$K$117:$K$180,template!$J$117:$J$180,table!$C81,template!$I$117:$I$180,table!BF$5)</f>
        <v>0.07</v>
      </c>
      <c r="BG81" s="1">
        <f>SUMIFS(template!$K$117:$K$180,template!$J$117:$J$180,table!$C81,template!$I$117:$I$180,table!BG$5)</f>
        <v>0.03</v>
      </c>
      <c r="BH81" s="1">
        <f>SUMIFS(template!$K$117:$K$180,template!$J$117:$J$180,table!$C81,template!$I$117:$I$180,table!BH$5)</f>
        <v>0.02</v>
      </c>
      <c r="BI81" s="1">
        <f>SUMIFS(template!$K$117:$K$180,template!$J$117:$J$180,table!$C81,template!$I$117:$I$180,table!BI$5)</f>
        <v>0.04</v>
      </c>
      <c r="BJ81" s="1">
        <f>SUMIFS(template!$K$117:$K$144,template!$J$117:$J$144,table!$A81,template!$I$117:$I$144,table!BJ$5)</f>
        <v>0.2</v>
      </c>
      <c r="BK81" s="1">
        <f>SUMIFS(template!$K$117:$K$144,template!$J$117:$J$144,table!$A81,template!$I$117:$I$144,table!BK$5)</f>
        <v>0.4</v>
      </c>
      <c r="BL81" s="1">
        <f>SUMIFS(template!$K$117:$K$144,template!$J$117:$J$144,table!$A81,template!$I$117:$I$144,table!BL$5)</f>
        <v>0.4</v>
      </c>
      <c r="BM81" s="1">
        <f>SUMIFS(template!$K$117:$K$144,template!$J$117:$J$144,table!$A81,template!$I$117:$I$144,table!BM$5)</f>
        <v>0</v>
      </c>
      <c r="BN81" s="1">
        <f>IFERROR(VLOOKUP($AP81,yield_refuse!$C:$K,3,0),VLOOKUP($AQ81,yield_refuse!$B:$K,4,0))</f>
        <v>263</v>
      </c>
      <c r="BO81" s="1">
        <f>IFERROR(VLOOKUP($AP81,yield_refuse!$C:$K,4,0),VLOOKUP($AQ81,yield_refuse!$B:$K,5,0))</f>
        <v>0</v>
      </c>
      <c r="BP81" s="10">
        <f>IFERROR(VLOOKUP($AP81,yield_refuse!$C:$Z,10,0),VLOOKUP($AQ81,yield_refuse!$B:$Z,11,0))</f>
        <v>624.3243243</v>
      </c>
      <c r="BQ81" s="11">
        <f t="shared" si="3"/>
        <v>0.2373856746</v>
      </c>
      <c r="BR81" s="1" t="str">
        <f>IFERROR(VLOOKUP($AP81,yield_refuse!$C:$K,6,0),VLOOKUP($AQ81,yield_refuse!$B:$K,7,0))</f>
        <v>Starchy staples</v>
      </c>
      <c r="BS81" s="11" t="s">
        <v>506</v>
      </c>
      <c r="BT81" s="8">
        <f t="shared" ref="BT81:BW81" si="85">AR81*$BQ81</f>
        <v>0.0393271854</v>
      </c>
      <c r="BU81" s="8">
        <f t="shared" si="85"/>
        <v>0</v>
      </c>
      <c r="BV81" s="8">
        <f t="shared" si="85"/>
        <v>0.02253555284</v>
      </c>
      <c r="BW81" s="8">
        <f t="shared" si="85"/>
        <v>0.003057643656</v>
      </c>
      <c r="BX81" s="8">
        <f t="shared" si="5"/>
        <v>0</v>
      </c>
      <c r="BY81" s="8">
        <f t="shared" si="6"/>
        <v>0.002932473269</v>
      </c>
      <c r="BZ81" s="8">
        <f t="shared" si="7"/>
        <v>0.003148356165</v>
      </c>
      <c r="CA81" s="8">
        <f t="shared" si="8"/>
        <v>0.07100121133</v>
      </c>
      <c r="CB81" s="1">
        <f>VLOOKUP(Z81,uncertainty!$B$4:$C$17,2,0)</f>
        <v>1.11</v>
      </c>
      <c r="CC81" s="1">
        <f>VLOOKUP(AA81,uncertainty!$B$4:$C$17,2,0)</f>
        <v>1.25</v>
      </c>
      <c r="CD81" s="11">
        <f t="shared" si="9"/>
        <v>0.0607691175</v>
      </c>
      <c r="CE81" s="11">
        <f t="shared" si="10"/>
        <v>0.0832457082</v>
      </c>
      <c r="CF81" s="11">
        <f t="array" ref="CF81">INDEX(SP_results_all_proc!$E$52:$EH$71,MATCH(CF$3,SP_results_all_proc!$A$52:$A$68,0),MATCH($B81,SP_results_all_proc!$E$51:$EH$51,0))*$BQ81</f>
        <v>0.01799683968</v>
      </c>
      <c r="CG81" s="11">
        <f t="array" ref="CG81">INDEX(SP_results_all_proc!$E$52:$EH$71,MATCH(CG$3,SP_results_all_proc!$A$52:$A$68,0),MATCH($B81,SP_results_all_proc!$E$51:$EH$51,0))*$BQ81</f>
        <v>0.0059084606</v>
      </c>
      <c r="CH81" s="11">
        <f t="array" ref="CH81">INDEX(SP_results_all_proc!$E$52:$EH$71,MATCH(CH$3,SP_results_all_proc!$A$52:$A$68,0),MATCH($B81,SP_results_all_proc!$E$51:$EH$51,0))*$BQ81</f>
        <v>0.007598788798</v>
      </c>
      <c r="CI81" s="11">
        <f t="array" ref="CI81">(INDEX(SP_results_all_proc!$E$52:$EH$71,MATCH(CI$3,SP_results_all_proc!$A$52:$A$68,0),MATCH($B81,SP_results_all_proc!$E$51:$EH$51,0))+INDEX(SP_results_all_proc!$E$52:$EH$71,MATCH(CI$2,SP_results_all_proc!$A$52:$A$68,0),MATCH($B81,SP_results_all_proc!$E$51:$EH$51,0))+INDEX(SP_results_all_proc!$E$52:$EH$71,MATCH(CI$1,SP_results_all_proc!$A$52:$A$68,0),MATCH($B81,SP_results_all_proc!$E$51:$EH$51,0)))*$BQ81</f>
        <v>0.01446818969</v>
      </c>
      <c r="CJ81" s="11">
        <f t="array" ref="CJ81">INDEX(SP_results_all_proc!$E$52:$EH$71,MATCH(CJ$3,SP_results_all_proc!$A$52:$A$68,0),MATCH($B81,SP_results_all_proc!$E$51:$EH$51,0))*$BQ81</f>
        <v>0.005191551115</v>
      </c>
      <c r="CK81" s="11">
        <f t="array" ref="CK81">INDEX(SP_results_all_proc!$E$52:$EH$71,MATCH(CK$3,SP_results_all_proc!$A$52:$A$68,0),MATCH($B81,SP_results_all_proc!$E$51:$EH$51,0))*$BQ81</f>
        <v>0.004911206942</v>
      </c>
      <c r="CL81" s="11">
        <f t="array" ref="CL81">INDEX(SP_results_all_proc!$E$52:$EH$71,MATCH(CL$3,SP_results_all_proc!$A$52:$A$68,0),MATCH($B81,SP_results_all_proc!$E$51:$EH$51,0))*$BQ81</f>
        <v>0.01000573212</v>
      </c>
      <c r="CM81" s="11">
        <f t="array" ref="CM81">(INDEX(SP_results_all_proc!$E$52:$EH$71,MATCH(CM$3,SP_results_all_proc!$A$52:$A$68,0),MATCH($B81,SP_results_all_proc!$E$51:$EH$51,0))+INDEX(SP_results_all_proc!$E$52:$EH$71,MATCH(CM$2,SP_results_all_proc!$A$52:$A$68,0),MATCH($B81,SP_results_all_proc!$E$51:$EH$51,0))+INDEX(SP_results_all_proc!$E$52:$EH$71,MATCH(CM$1,SP_results_all_proc!$A$52:$A$68,0),MATCH($B81,SP_results_all_proc!$E$51:$EH$51,0))+INDEX(SP_results_all_proc!$E$52:$EH$71,MATCH(CM$4,SP_results_all_proc!$A$52:$A$68,0),MATCH($B81,SP_results_all_proc!$E$51:$EH$51,0)))*$BQ81</f>
        <v>0.004920441771</v>
      </c>
      <c r="CN81" s="11">
        <f t="shared" si="11"/>
        <v>0.07100121072</v>
      </c>
      <c r="CO81" s="12" t="s">
        <v>508</v>
      </c>
      <c r="CP81" s="12"/>
      <c r="CQ81" s="8"/>
    </row>
    <row r="82" ht="15.75" customHeight="1">
      <c r="A82" s="6" t="s">
        <v>118</v>
      </c>
      <c r="B82" s="1" t="s">
        <v>509</v>
      </c>
      <c r="C82" s="1" t="s">
        <v>502</v>
      </c>
      <c r="D82" s="1" t="s">
        <v>510</v>
      </c>
      <c r="E82" s="1" t="s">
        <v>122</v>
      </c>
      <c r="F82" s="6" t="s">
        <v>504</v>
      </c>
      <c r="G82" s="1" t="s">
        <v>124</v>
      </c>
      <c r="H82" s="1" t="s">
        <v>125</v>
      </c>
      <c r="I82" s="1" t="s">
        <v>126</v>
      </c>
      <c r="J82" s="1" t="s">
        <v>127</v>
      </c>
      <c r="K82" s="1" t="s">
        <v>128</v>
      </c>
      <c r="L82" s="6" t="s">
        <v>129</v>
      </c>
      <c r="M82" s="6" t="s">
        <v>130</v>
      </c>
      <c r="N82" s="1">
        <v>1.0</v>
      </c>
      <c r="O82" s="1">
        <v>1.0</v>
      </c>
      <c r="P82" s="1">
        <v>1.0</v>
      </c>
      <c r="Q82" s="1">
        <v>1.0</v>
      </c>
      <c r="R82" s="1">
        <v>0.0</v>
      </c>
      <c r="S82" s="1">
        <v>0.0</v>
      </c>
      <c r="T82" s="1">
        <v>0.0</v>
      </c>
      <c r="U82" s="1">
        <v>0.0</v>
      </c>
      <c r="V82" s="1">
        <v>2.0</v>
      </c>
      <c r="W82" s="1">
        <v>0.0</v>
      </c>
      <c r="X82" s="1">
        <v>0.0</v>
      </c>
      <c r="Y82" s="1">
        <f>SUMIFS(yield_refuse!$F:$F,yield_refuse!$A:$A,table!$A82,yield_refuse!$B:$B,IF(ISERROR(AO82),AQ82,table!$AP82))/100</f>
        <v>0</v>
      </c>
      <c r="Z82" s="1" t="str">
        <f t="shared" si="2"/>
        <v>(2,3,2,2,2,na)_x007f_</v>
      </c>
      <c r="AA82" s="1" t="s">
        <v>131</v>
      </c>
      <c r="AB82" s="1" t="s">
        <v>132</v>
      </c>
      <c r="AC82" s="1" t="s">
        <v>133</v>
      </c>
      <c r="AD82" s="1" t="s">
        <v>133</v>
      </c>
      <c r="AE82" s="1" t="s">
        <v>133</v>
      </c>
      <c r="AF82" s="1" t="s">
        <v>133</v>
      </c>
      <c r="AG82" s="1" t="s">
        <v>134</v>
      </c>
      <c r="AH82" s="1" t="s">
        <v>134</v>
      </c>
      <c r="AI82" s="1" t="s">
        <v>134</v>
      </c>
      <c r="AJ82" s="7" t="s">
        <v>135</v>
      </c>
      <c r="AK82" s="7" t="s">
        <v>135</v>
      </c>
      <c r="AL82" s="1" t="s">
        <v>136</v>
      </c>
      <c r="AM82" s="1">
        <v>2.0</v>
      </c>
      <c r="AN82" s="1">
        <v>2.0</v>
      </c>
      <c r="AO82" s="1" t="s">
        <v>505</v>
      </c>
      <c r="AP82" s="1" t="s">
        <v>511</v>
      </c>
      <c r="AQ82" s="1" t="s">
        <v>512</v>
      </c>
      <c r="AR82" s="8">
        <f>HLOOKUP(D82,SP_results_all_proc!$E$15:$FZ$33,19,0)*N82*(1+SUM($BF82:$BI82))</f>
        <v>0.2319183164</v>
      </c>
      <c r="AS82" s="8">
        <f>HLOOKUP(E82,SP_results_all_proc!$E$15:$FZ$33,19,0)*O82*(1+SUM($BG82:$BI82))</f>
        <v>0</v>
      </c>
      <c r="AT82" s="8">
        <f>HLOOKUP(F82,SP_results_all_proc!$E$15:$FZ$33,19,0)*P82*(1+SUM($BH82:$BI82))</f>
        <v>0.09493223578</v>
      </c>
      <c r="AU82" s="8">
        <f>HLOOKUP(G82,SP_results_all_proc!$E$15:$FZ$33,19,0)*Q82*(1+SUM($BH82:$BI82))</f>
        <v>0.01288048936</v>
      </c>
      <c r="AV82" s="8">
        <f>HLOOKUP(H82,SP_results_all_proc!$E$15:$FZ$33,19,0)*R82*(1+SUM($BI82))</f>
        <v>0</v>
      </c>
      <c r="AW82" s="8">
        <f>HLOOKUP(I82,SP_results_all_proc!$E$15:$FZ$33,19,0)*S82*(1+SUM($BI82))</f>
        <v>0</v>
      </c>
      <c r="AX82" s="8">
        <f>HLOOKUP(J82,SP_results_all_proc!$E$15:$FZ$33,19,0)*T82</f>
        <v>0</v>
      </c>
      <c r="AY82" s="8">
        <f>HLOOKUP(K82,SP_results_all_proc!$E$15:$FZ$33,19,0)*U82</f>
        <v>0</v>
      </c>
      <c r="AZ82" s="8">
        <f>HLOOKUP(L82,SP_results_all_proc!$E$15:$FZ$33,19,0)*V82*(1-Y82)</f>
        <v>0.01235320233</v>
      </c>
      <c r="BA82" s="8">
        <f>HLOOKUP(M82,SP_results_all_proc!$E$15:$FZ$33,19,0)*W82*(1-Y82)</f>
        <v>0</v>
      </c>
      <c r="BB82" s="9">
        <f>HLOOKUP(BB$3,SP_results_all_proc!$E$15:$FZ$33,19,0)</f>
        <v>0</v>
      </c>
      <c r="BC82" s="9">
        <f>HLOOKUP(BC$3,SP_results_all_proc!$E$15:$FZ$33,19,0)*BJ82*(1-$BM82)*($X82*$P82*(1+SUM($BH82:$BI82))+SUM($BF82:$BI82)+Y82)</f>
        <v>0.0006961606433</v>
      </c>
      <c r="BD82" s="9">
        <f>HLOOKUP(BD$3,SP_results_all_proc!$E$15:$FZ$33,19,0)*BK82*(1-$BM82)*($X82*$P82*(1+SUM($BH82:$BI82))+SUM($BF82:$BI82)+Y82)</f>
        <v>0.001606077921</v>
      </c>
      <c r="BE82" s="1">
        <f>HLOOKUP(BE$3,SP_results_all_proc!$E$15:$FZ$33,19,0)*BL82*(1-$BM82)*($X82*$P82*(1+SUM($BH82:$BI82))+SUM($BF82:$BI82)+Y82)</f>
        <v>0.01096038214</v>
      </c>
      <c r="BF82" s="1">
        <f>SUMIFS(template!$K$117:$K$180,template!$J$117:$J$180,table!$C82,template!$I$117:$I$180,table!BF$5)</f>
        <v>0.07</v>
      </c>
      <c r="BG82" s="1">
        <f>SUMIFS(template!$K$117:$K$180,template!$J$117:$J$180,table!$C82,template!$I$117:$I$180,table!BG$5)</f>
        <v>0.03</v>
      </c>
      <c r="BH82" s="1">
        <f>SUMIFS(template!$K$117:$K$180,template!$J$117:$J$180,table!$C82,template!$I$117:$I$180,table!BH$5)</f>
        <v>0.02</v>
      </c>
      <c r="BI82" s="1">
        <f>SUMIFS(template!$K$117:$K$180,template!$J$117:$J$180,table!$C82,template!$I$117:$I$180,table!BI$5)</f>
        <v>0.04</v>
      </c>
      <c r="BJ82" s="1">
        <f>SUMIFS(template!$K$117:$K$144,template!$J$117:$J$144,table!$A82,template!$I$117:$I$144,table!BJ$5)</f>
        <v>0.2</v>
      </c>
      <c r="BK82" s="1">
        <f>SUMIFS(template!$K$117:$K$144,template!$J$117:$J$144,table!$A82,template!$I$117:$I$144,table!BK$5)</f>
        <v>0.4</v>
      </c>
      <c r="BL82" s="1">
        <f>SUMIFS(template!$K$117:$K$144,template!$J$117:$J$144,table!$A82,template!$I$117:$I$144,table!BL$5)</f>
        <v>0.4</v>
      </c>
      <c r="BM82" s="1">
        <f>SUMIFS(template!$K$117:$K$144,template!$J$117:$J$144,table!$A82,template!$I$117:$I$144,table!BM$5)</f>
        <v>0</v>
      </c>
      <c r="BN82" s="1">
        <f>IFERROR(VLOOKUP($AP82,yield_refuse!$C:$K,3,0),VLOOKUP($AQ82,yield_refuse!$B:$K,4,0))</f>
        <v>255</v>
      </c>
      <c r="BO82" s="1">
        <f>IFERROR(VLOOKUP($AP82,yield_refuse!$C:$K,4,0),VLOOKUP($AQ82,yield_refuse!$B:$K,5,0))</f>
        <v>0</v>
      </c>
      <c r="BP82" s="10">
        <f>IFERROR(VLOOKUP($AP82,yield_refuse!$C:$Z,10,0),VLOOKUP($AQ82,yield_refuse!$B:$Z,11,0))</f>
        <v>1540</v>
      </c>
      <c r="BQ82" s="11">
        <f t="shared" si="3"/>
        <v>0.6039215686</v>
      </c>
      <c r="BR82" s="1" t="str">
        <f>IFERROR(VLOOKUP($AP82,yield_refuse!$C:$K,6,0),VLOOKUP($AQ82,yield_refuse!$B:$K,7,0))</f>
        <v>Starchy staples</v>
      </c>
      <c r="BS82" s="11" t="s">
        <v>511</v>
      </c>
      <c r="BT82" s="8">
        <f t="shared" ref="BT82:BW82" si="86">AR82*$BQ82</f>
        <v>0.1400604734</v>
      </c>
      <c r="BU82" s="8">
        <f t="shared" si="86"/>
        <v>0</v>
      </c>
      <c r="BV82" s="8">
        <f t="shared" si="86"/>
        <v>0.05733162475</v>
      </c>
      <c r="BW82" s="8">
        <f t="shared" si="86"/>
        <v>0.007778805337</v>
      </c>
      <c r="BX82" s="8">
        <f t="shared" si="5"/>
        <v>0</v>
      </c>
      <c r="BY82" s="8">
        <f t="shared" si="6"/>
        <v>0.007460365329</v>
      </c>
      <c r="BZ82" s="8">
        <f t="shared" si="7"/>
        <v>0.008009582703</v>
      </c>
      <c r="CA82" s="8">
        <f t="shared" si="8"/>
        <v>0.2206408515</v>
      </c>
      <c r="CB82" s="1">
        <f>VLOOKUP(Z82,uncertainty!$B$4:$C$17,2,0)</f>
        <v>1.11</v>
      </c>
      <c r="CC82" s="1">
        <f>VLOOKUP(AA82,uncertainty!$B$4:$C$17,2,0)</f>
        <v>1.25</v>
      </c>
      <c r="CD82" s="11">
        <f t="shared" si="9"/>
        <v>0.1906449092</v>
      </c>
      <c r="CE82" s="11">
        <f t="shared" si="10"/>
        <v>0.2561925981</v>
      </c>
      <c r="CF82" s="11">
        <f t="array" ref="CF82">INDEX(SP_results_all_proc!$E$52:$EH$71,MATCH(CF$3,SP_results_all_proc!$A$52:$A$68,0),MATCH($B82,SP_results_all_proc!$E$51:$EH$51,0))*$BQ82</f>
        <v>0.0591781646</v>
      </c>
      <c r="CG82" s="11">
        <f t="array" ref="CG82">INDEX(SP_results_all_proc!$E$52:$EH$71,MATCH(CG$3,SP_results_all_proc!$A$52:$A$68,0),MATCH($B82,SP_results_all_proc!$E$51:$EH$51,0))*$BQ82</f>
        <v>0.01859915191</v>
      </c>
      <c r="CH82" s="11">
        <f t="array" ref="CH82">INDEX(SP_results_all_proc!$E$52:$EH$71,MATCH(CH$3,SP_results_all_proc!$A$52:$A$68,0),MATCH($B82,SP_results_all_proc!$E$51:$EH$51,0))*$BQ82</f>
        <v>0.02472835131</v>
      </c>
      <c r="CI82" s="11">
        <f t="array" ref="CI82">(INDEX(SP_results_all_proc!$E$52:$EH$71,MATCH(CI$3,SP_results_all_proc!$A$52:$A$68,0),MATCH($B82,SP_results_all_proc!$E$51:$EH$51,0))+INDEX(SP_results_all_proc!$E$52:$EH$71,MATCH(CI$2,SP_results_all_proc!$A$52:$A$68,0),MATCH($B82,SP_results_all_proc!$E$51:$EH$51,0))+INDEX(SP_results_all_proc!$E$52:$EH$71,MATCH(CI$1,SP_results_all_proc!$A$52:$A$68,0),MATCH($B82,SP_results_all_proc!$E$51:$EH$51,0)))*$BQ82</f>
        <v>0.04210745423</v>
      </c>
      <c r="CJ82" s="11">
        <f t="array" ref="CJ82">INDEX(SP_results_all_proc!$E$52:$EH$71,MATCH(CJ$3,SP_results_all_proc!$A$52:$A$68,0),MATCH($B82,SP_results_all_proc!$E$51:$EH$51,0))*$BQ82</f>
        <v>0.01383971669</v>
      </c>
      <c r="CK82" s="11">
        <f t="array" ref="CK82">INDEX(SP_results_all_proc!$E$52:$EH$71,MATCH(CK$3,SP_results_all_proc!$A$52:$A$68,0),MATCH($B82,SP_results_all_proc!$E$51:$EH$51,0))*$BQ82</f>
        <v>0.01733378283</v>
      </c>
      <c r="CL82" s="11">
        <f t="array" ref="CL82">INDEX(SP_results_all_proc!$E$52:$EH$71,MATCH(CL$3,SP_results_all_proc!$A$52:$A$68,0),MATCH($B82,SP_results_all_proc!$E$51:$EH$51,0))*$BQ82</f>
        <v>0.02882358393</v>
      </c>
      <c r="CM82" s="11">
        <f t="array" ref="CM82">(INDEX(SP_results_all_proc!$E$52:$EH$71,MATCH(CM$3,SP_results_all_proc!$A$52:$A$68,0),MATCH($B82,SP_results_all_proc!$E$51:$EH$51,0))+INDEX(SP_results_all_proc!$E$52:$EH$71,MATCH(CM$2,SP_results_all_proc!$A$52:$A$68,0),MATCH($B82,SP_results_all_proc!$E$51:$EH$51,0))+INDEX(SP_results_all_proc!$E$52:$EH$71,MATCH(CM$1,SP_results_all_proc!$A$52:$A$68,0),MATCH($B82,SP_results_all_proc!$E$51:$EH$51,0))+INDEX(SP_results_all_proc!$E$52:$EH$71,MATCH(CM$4,SP_results_all_proc!$A$52:$A$68,0),MATCH($B82,SP_results_all_proc!$E$51:$EH$51,0)))*$BQ82</f>
        <v>0.01603064554</v>
      </c>
      <c r="CN82" s="11">
        <f t="shared" si="11"/>
        <v>0.220640851</v>
      </c>
      <c r="CO82" s="12" t="s">
        <v>513</v>
      </c>
      <c r="CP82" s="12"/>
      <c r="CQ82" s="8"/>
    </row>
    <row r="83" ht="15.75" customHeight="1">
      <c r="A83" s="6" t="s">
        <v>118</v>
      </c>
      <c r="B83" s="1" t="s">
        <v>514</v>
      </c>
      <c r="C83" s="1" t="s">
        <v>502</v>
      </c>
      <c r="D83" s="1" t="s">
        <v>510</v>
      </c>
      <c r="E83" s="1" t="s">
        <v>122</v>
      </c>
      <c r="F83" s="6" t="s">
        <v>504</v>
      </c>
      <c r="G83" s="1" t="s">
        <v>124</v>
      </c>
      <c r="H83" s="1" t="s">
        <v>125</v>
      </c>
      <c r="I83" s="1" t="s">
        <v>126</v>
      </c>
      <c r="J83" s="1" t="s">
        <v>127</v>
      </c>
      <c r="K83" s="1" t="s">
        <v>128</v>
      </c>
      <c r="L83" s="6" t="s">
        <v>129</v>
      </c>
      <c r="M83" s="6" t="s">
        <v>130</v>
      </c>
      <c r="N83" s="1">
        <v>1.0</v>
      </c>
      <c r="O83" s="1">
        <v>1.0</v>
      </c>
      <c r="P83" s="1">
        <v>1.0</v>
      </c>
      <c r="Q83" s="1">
        <v>1.0</v>
      </c>
      <c r="R83" s="1">
        <v>0.0</v>
      </c>
      <c r="S83" s="1">
        <v>0.0</v>
      </c>
      <c r="T83" s="1">
        <v>0.0</v>
      </c>
      <c r="U83" s="1">
        <v>0.0</v>
      </c>
      <c r="V83" s="1">
        <v>2.0</v>
      </c>
      <c r="W83" s="1">
        <v>0.0</v>
      </c>
      <c r="X83" s="1">
        <v>0.0</v>
      </c>
      <c r="Y83" s="1">
        <f>SUMIFS(yield_refuse!$F:$F,yield_refuse!$A:$A,table!$A83,yield_refuse!$B:$B,IF(ISERROR(AO83),AQ83,table!$AP83))/100</f>
        <v>0</v>
      </c>
      <c r="Z83" s="1" t="str">
        <f t="shared" si="2"/>
        <v>(2,3,2,2,2,na)_x007f_</v>
      </c>
      <c r="AA83" s="1" t="s">
        <v>131</v>
      </c>
      <c r="AB83" s="1" t="s">
        <v>132</v>
      </c>
      <c r="AC83" s="1" t="s">
        <v>133</v>
      </c>
      <c r="AD83" s="1" t="s">
        <v>133</v>
      </c>
      <c r="AE83" s="1" t="s">
        <v>133</v>
      </c>
      <c r="AF83" s="1" t="s">
        <v>133</v>
      </c>
      <c r="AG83" s="1" t="s">
        <v>134</v>
      </c>
      <c r="AH83" s="1" t="s">
        <v>134</v>
      </c>
      <c r="AI83" s="1" t="s">
        <v>134</v>
      </c>
      <c r="AJ83" s="7" t="s">
        <v>135</v>
      </c>
      <c r="AK83" s="7" t="s">
        <v>135</v>
      </c>
      <c r="AL83" s="1" t="s">
        <v>136</v>
      </c>
      <c r="AM83" s="1">
        <v>2.0</v>
      </c>
      <c r="AN83" s="1">
        <v>2.0</v>
      </c>
      <c r="AO83" s="1" t="s">
        <v>505</v>
      </c>
      <c r="AP83" s="1" t="s">
        <v>515</v>
      </c>
      <c r="AQ83" s="1" t="s">
        <v>515</v>
      </c>
      <c r="AR83" s="8">
        <f>HLOOKUP(D83,SP_results_all_proc!$E$15:$FZ$33,19,0)*N83*(1+SUM($BF83:$BI83))</f>
        <v>0.2319183164</v>
      </c>
      <c r="AS83" s="8">
        <f>HLOOKUP(E83,SP_results_all_proc!$E$15:$FZ$33,19,0)*O83*(1+SUM($BG83:$BI83))</f>
        <v>0</v>
      </c>
      <c r="AT83" s="8">
        <f>HLOOKUP(F83,SP_results_all_proc!$E$15:$FZ$33,19,0)*P83*(1+SUM($BH83:$BI83))</f>
        <v>0.09493223578</v>
      </c>
      <c r="AU83" s="8">
        <f>HLOOKUP(G83,SP_results_all_proc!$E$15:$FZ$33,19,0)*Q83*(1+SUM($BH83:$BI83))</f>
        <v>0.01288048936</v>
      </c>
      <c r="AV83" s="8">
        <f>HLOOKUP(H83,SP_results_all_proc!$E$15:$FZ$33,19,0)*R83*(1+SUM($BI83))</f>
        <v>0</v>
      </c>
      <c r="AW83" s="8">
        <f>HLOOKUP(I83,SP_results_all_proc!$E$15:$FZ$33,19,0)*S83*(1+SUM($BI83))</f>
        <v>0</v>
      </c>
      <c r="AX83" s="8">
        <f>HLOOKUP(J83,SP_results_all_proc!$E$15:$FZ$33,19,0)*T83</f>
        <v>0</v>
      </c>
      <c r="AY83" s="8">
        <f>HLOOKUP(K83,SP_results_all_proc!$E$15:$FZ$33,19,0)*U83</f>
        <v>0</v>
      </c>
      <c r="AZ83" s="8">
        <f>HLOOKUP(L83,SP_results_all_proc!$E$15:$FZ$33,19,0)*V83*(1-Y83)</f>
        <v>0.01235320233</v>
      </c>
      <c r="BA83" s="8">
        <f>HLOOKUP(M83,SP_results_all_proc!$E$15:$FZ$33,19,0)*W83*(1-Y83)</f>
        <v>0</v>
      </c>
      <c r="BB83" s="9">
        <f>HLOOKUP(BB$3,SP_results_all_proc!$E$15:$FZ$33,19,0)</f>
        <v>0</v>
      </c>
      <c r="BC83" s="9">
        <f>HLOOKUP(BC$3,SP_results_all_proc!$E$15:$FZ$33,19,0)*BJ83*(1-$BM83)*($X83*$P83*(1+SUM($BH83:$BI83))+SUM($BF83:$BI83)+Y83)</f>
        <v>0.0006961606433</v>
      </c>
      <c r="BD83" s="9">
        <f>HLOOKUP(BD$3,SP_results_all_proc!$E$15:$FZ$33,19,0)*BK83*(1-$BM83)*($X83*$P83*(1+SUM($BH83:$BI83))+SUM($BF83:$BI83)+Y83)</f>
        <v>0.001606077921</v>
      </c>
      <c r="BE83" s="1">
        <f>HLOOKUP(BE$3,SP_results_all_proc!$E$15:$FZ$33,19,0)*BL83*(1-$BM83)*($X83*$P83*(1+SUM($BH83:$BI83))+SUM($BF83:$BI83)+Y83)</f>
        <v>0.01096038214</v>
      </c>
      <c r="BF83" s="1">
        <f>SUMIFS(template!$K$117:$K$180,template!$J$117:$J$180,table!$C83,template!$I$117:$I$180,table!BF$5)</f>
        <v>0.07</v>
      </c>
      <c r="BG83" s="1">
        <f>SUMIFS(template!$K$117:$K$180,template!$J$117:$J$180,table!$C83,template!$I$117:$I$180,table!BG$5)</f>
        <v>0.03</v>
      </c>
      <c r="BH83" s="1">
        <f>SUMIFS(template!$K$117:$K$180,template!$J$117:$J$180,table!$C83,template!$I$117:$I$180,table!BH$5)</f>
        <v>0.02</v>
      </c>
      <c r="BI83" s="1">
        <f>SUMIFS(template!$K$117:$K$180,template!$J$117:$J$180,table!$C83,template!$I$117:$I$180,table!BI$5)</f>
        <v>0.04</v>
      </c>
      <c r="BJ83" s="1">
        <f>SUMIFS(template!$K$117:$K$144,template!$J$117:$J$144,table!$A83,template!$I$117:$I$144,table!BJ$5)</f>
        <v>0.2</v>
      </c>
      <c r="BK83" s="1">
        <f>SUMIFS(template!$K$117:$K$144,template!$J$117:$J$144,table!$A83,template!$I$117:$I$144,table!BK$5)</f>
        <v>0.4</v>
      </c>
      <c r="BL83" s="1">
        <f>SUMIFS(template!$K$117:$K$144,template!$J$117:$J$144,table!$A83,template!$I$117:$I$144,table!BL$5)</f>
        <v>0.4</v>
      </c>
      <c r="BM83" s="1">
        <f>SUMIFS(template!$K$117:$K$144,template!$J$117:$J$144,table!$A83,template!$I$117:$I$144,table!BM$5)</f>
        <v>0</v>
      </c>
      <c r="BN83" s="1">
        <f>IFERROR(VLOOKUP($AP83,yield_refuse!$C:$K,3,0),VLOOKUP($AQ83,yield_refuse!$B:$K,4,0))</f>
        <v>255</v>
      </c>
      <c r="BO83" s="1">
        <f>IFERROR(VLOOKUP($AP83,yield_refuse!$C:$K,4,0),VLOOKUP($AQ83,yield_refuse!$B:$K,5,0))</f>
        <v>0</v>
      </c>
      <c r="BP83" s="10">
        <f>IFERROR(VLOOKUP($AP83,yield_refuse!$C:$Z,10,0),VLOOKUP($AQ83,yield_refuse!$B:$Z,11,0))</f>
        <v>23100</v>
      </c>
      <c r="BQ83" s="11">
        <f t="shared" si="3"/>
        <v>9.058823529</v>
      </c>
      <c r="BR83" s="1" t="str">
        <f>IFERROR(VLOOKUP($AP83,yield_refuse!$C:$K,6,0),VLOOKUP($AQ83,yield_refuse!$B:$K,7,0))</f>
        <v>Starchy staples</v>
      </c>
      <c r="BS83" s="11" t="s">
        <v>515</v>
      </c>
      <c r="BT83" s="8">
        <f t="shared" ref="BT83:BW83" si="87">AR83*$BQ83</f>
        <v>2.100907101</v>
      </c>
      <c r="BU83" s="8">
        <f t="shared" si="87"/>
        <v>0</v>
      </c>
      <c r="BV83" s="8">
        <f t="shared" si="87"/>
        <v>0.8599743712</v>
      </c>
      <c r="BW83" s="8">
        <f t="shared" si="87"/>
        <v>0.1166820801</v>
      </c>
      <c r="BX83" s="8">
        <f t="shared" si="5"/>
        <v>0</v>
      </c>
      <c r="BY83" s="8">
        <f t="shared" si="6"/>
        <v>0.1119054799</v>
      </c>
      <c r="BZ83" s="8">
        <f t="shared" si="7"/>
        <v>0.1201437405</v>
      </c>
      <c r="CA83" s="8">
        <f t="shared" si="8"/>
        <v>3.309612773</v>
      </c>
      <c r="CB83" s="1">
        <f>VLOOKUP(Z83,uncertainty!$B$4:$C$17,2,0)</f>
        <v>1.11</v>
      </c>
      <c r="CC83" s="1">
        <f>VLOOKUP(AA83,uncertainty!$B$4:$C$17,2,0)</f>
        <v>1.25</v>
      </c>
      <c r="CD83" s="11">
        <f t="shared" si="9"/>
        <v>2.859673638</v>
      </c>
      <c r="CE83" s="11">
        <f t="shared" si="10"/>
        <v>3.842888972</v>
      </c>
      <c r="CF83" s="11">
        <f t="array" ref="CF83">INDEX(SP_results_all_proc!$E$52:$EH$71,MATCH(CF$3,SP_results_all_proc!$A$52:$A$68,0),MATCH($B83,SP_results_all_proc!$E$51:$EH$51,0))*$BQ83</f>
        <v>0.8876724689</v>
      </c>
      <c r="CG83" s="11">
        <f t="array" ref="CG83">INDEX(SP_results_all_proc!$E$52:$EH$71,MATCH(CG$3,SP_results_all_proc!$A$52:$A$68,0),MATCH($B83,SP_results_all_proc!$E$51:$EH$51,0))*$BQ83</f>
        <v>0.2789872787</v>
      </c>
      <c r="CH83" s="11">
        <f t="array" ref="CH83">INDEX(SP_results_all_proc!$E$52:$EH$71,MATCH(CH$3,SP_results_all_proc!$A$52:$A$68,0),MATCH($B83,SP_results_all_proc!$E$51:$EH$51,0))*$BQ83</f>
        <v>0.3709252696</v>
      </c>
      <c r="CI83" s="11">
        <f t="array" ref="CI83">(INDEX(SP_results_all_proc!$E$52:$EH$71,MATCH(CI$3,SP_results_all_proc!$A$52:$A$68,0),MATCH($B83,SP_results_all_proc!$E$51:$EH$51,0))+INDEX(SP_results_all_proc!$E$52:$EH$71,MATCH(CI$2,SP_results_all_proc!$A$52:$A$68,0),MATCH($B83,SP_results_all_proc!$E$51:$EH$51,0))+INDEX(SP_results_all_proc!$E$52:$EH$71,MATCH(CI$1,SP_results_all_proc!$A$52:$A$68,0),MATCH($B83,SP_results_all_proc!$E$51:$EH$51,0)))*$BQ83</f>
        <v>0.6316118134</v>
      </c>
      <c r="CJ83" s="11">
        <f t="array" ref="CJ83">INDEX(SP_results_all_proc!$E$52:$EH$71,MATCH(CJ$3,SP_results_all_proc!$A$52:$A$68,0),MATCH($B83,SP_results_all_proc!$E$51:$EH$51,0))*$BQ83</f>
        <v>0.2075957504</v>
      </c>
      <c r="CK83" s="11">
        <f t="array" ref="CK83">INDEX(SP_results_all_proc!$E$52:$EH$71,MATCH(CK$3,SP_results_all_proc!$A$52:$A$68,0),MATCH($B83,SP_results_all_proc!$E$51:$EH$51,0))*$BQ83</f>
        <v>0.2600067425</v>
      </c>
      <c r="CL83" s="11">
        <f t="array" ref="CL83">INDEX(SP_results_all_proc!$E$52:$EH$71,MATCH(CL$3,SP_results_all_proc!$A$52:$A$68,0),MATCH($B83,SP_results_all_proc!$E$51:$EH$51,0))*$BQ83</f>
        <v>0.4323537589</v>
      </c>
      <c r="CM83" s="11">
        <f t="array" ref="CM83">(INDEX(SP_results_all_proc!$E$52:$EH$71,MATCH(CM$3,SP_results_all_proc!$A$52:$A$68,0),MATCH($B83,SP_results_all_proc!$E$51:$EH$51,0))+INDEX(SP_results_all_proc!$E$52:$EH$71,MATCH(CM$2,SP_results_all_proc!$A$52:$A$68,0),MATCH($B83,SP_results_all_proc!$E$51:$EH$51,0))+INDEX(SP_results_all_proc!$E$52:$EH$71,MATCH(CM$1,SP_results_all_proc!$A$52:$A$68,0),MATCH($B83,SP_results_all_proc!$E$51:$EH$51,0))+INDEX(SP_results_all_proc!$E$52:$EH$71,MATCH(CM$4,SP_results_all_proc!$A$52:$A$68,0),MATCH($B83,SP_results_all_proc!$E$51:$EH$51,0)))*$BQ83</f>
        <v>0.2404596831</v>
      </c>
      <c r="CN83" s="11">
        <f t="shared" si="11"/>
        <v>3.309612766</v>
      </c>
      <c r="CO83" s="12" t="s">
        <v>513</v>
      </c>
      <c r="CP83" s="12"/>
      <c r="CQ83" s="8"/>
    </row>
    <row r="84" ht="15.75" customHeight="1">
      <c r="A84" s="6" t="s">
        <v>118</v>
      </c>
      <c r="B84" s="1" t="s">
        <v>516</v>
      </c>
      <c r="C84" s="1" t="s">
        <v>502</v>
      </c>
      <c r="D84" s="1" t="s">
        <v>510</v>
      </c>
      <c r="E84" s="1" t="s">
        <v>517</v>
      </c>
      <c r="F84" s="6" t="s">
        <v>504</v>
      </c>
      <c r="G84" s="1" t="s">
        <v>124</v>
      </c>
      <c r="H84" s="1" t="s">
        <v>125</v>
      </c>
      <c r="I84" s="1" t="s">
        <v>126</v>
      </c>
      <c r="J84" s="1" t="s">
        <v>127</v>
      </c>
      <c r="K84" s="1" t="s">
        <v>128</v>
      </c>
      <c r="L84" s="6" t="s">
        <v>129</v>
      </c>
      <c r="M84" s="6" t="s">
        <v>130</v>
      </c>
      <c r="N84" s="1">
        <v>1.0</v>
      </c>
      <c r="O84" s="1">
        <v>1.0</v>
      </c>
      <c r="P84" s="1">
        <v>1.0</v>
      </c>
      <c r="Q84" s="1">
        <v>1.0</v>
      </c>
      <c r="R84" s="1">
        <v>0.0</v>
      </c>
      <c r="S84" s="1">
        <v>0.0</v>
      </c>
      <c r="T84" s="1">
        <v>0.0</v>
      </c>
      <c r="U84" s="1">
        <v>0.0</v>
      </c>
      <c r="V84" s="1">
        <v>2.0</v>
      </c>
      <c r="W84" s="1">
        <v>0.0</v>
      </c>
      <c r="X84" s="1">
        <v>0.0</v>
      </c>
      <c r="Y84" s="1">
        <f>SUMIFS(yield_refuse!$F:$F,yield_refuse!$A:$A,table!$A84,yield_refuse!$B:$B,IF(ISERROR(AO84),AQ84,table!$AP84))/100</f>
        <v>0</v>
      </c>
      <c r="Z84" s="1" t="str">
        <f t="shared" si="2"/>
        <v>(2,3,2,2,2,na)_x007f_</v>
      </c>
      <c r="AA84" s="1" t="s">
        <v>131</v>
      </c>
      <c r="AB84" s="1" t="s">
        <v>132</v>
      </c>
      <c r="AC84" s="1" t="s">
        <v>133</v>
      </c>
      <c r="AD84" s="1" t="s">
        <v>133</v>
      </c>
      <c r="AE84" s="1" t="s">
        <v>133</v>
      </c>
      <c r="AF84" s="1" t="s">
        <v>133</v>
      </c>
      <c r="AG84" s="1" t="s">
        <v>134</v>
      </c>
      <c r="AH84" s="1" t="s">
        <v>134</v>
      </c>
      <c r="AI84" s="1" t="s">
        <v>134</v>
      </c>
      <c r="AJ84" s="7" t="s">
        <v>135</v>
      </c>
      <c r="AK84" s="7" t="s">
        <v>135</v>
      </c>
      <c r="AL84" s="1" t="s">
        <v>136</v>
      </c>
      <c r="AM84" s="1">
        <v>2.0</v>
      </c>
      <c r="AN84" s="1">
        <v>2.0</v>
      </c>
      <c r="AO84" s="1" t="s">
        <v>505</v>
      </c>
      <c r="AP84" s="1" t="s">
        <v>518</v>
      </c>
      <c r="AQ84" s="1" t="s">
        <v>519</v>
      </c>
      <c r="AR84" s="8">
        <f>HLOOKUP(D84,SP_results_all_proc!$E$15:$FZ$33,19,0)*N84*(1+SUM($BF84:$BI84))</f>
        <v>0.2319183164</v>
      </c>
      <c r="AS84" s="8">
        <f>HLOOKUP(E84,SP_results_all_proc!$E$15:$FZ$33,19,0)*O84*(1+SUM($BG84:$BI84))</f>
        <v>0.03512599801</v>
      </c>
      <c r="AT84" s="8">
        <f>HLOOKUP(F84,SP_results_all_proc!$E$15:$FZ$33,19,0)*P84*(1+SUM($BH84:$BI84))</f>
        <v>0.09493223578</v>
      </c>
      <c r="AU84" s="8">
        <f>HLOOKUP(G84,SP_results_all_proc!$E$15:$FZ$33,19,0)*Q84*(1+SUM($BH84:$BI84))</f>
        <v>0.01288048936</v>
      </c>
      <c r="AV84" s="8">
        <f>HLOOKUP(H84,SP_results_all_proc!$E$15:$FZ$33,19,0)*R84*(1+SUM($BI84))</f>
        <v>0</v>
      </c>
      <c r="AW84" s="8">
        <f>HLOOKUP(I84,SP_results_all_proc!$E$15:$FZ$33,19,0)*S84*(1+SUM($BI84))</f>
        <v>0</v>
      </c>
      <c r="AX84" s="8">
        <f>HLOOKUP(J84,SP_results_all_proc!$E$15:$FZ$33,19,0)*T84</f>
        <v>0</v>
      </c>
      <c r="AY84" s="8">
        <f>HLOOKUP(K84,SP_results_all_proc!$E$15:$FZ$33,19,0)*U84</f>
        <v>0</v>
      </c>
      <c r="AZ84" s="8">
        <f>HLOOKUP(L84,SP_results_all_proc!$E$15:$FZ$33,19,0)*V84*(1-Y84)</f>
        <v>0.01235320233</v>
      </c>
      <c r="BA84" s="8">
        <f>HLOOKUP(M84,SP_results_all_proc!$E$15:$FZ$33,19,0)*W84*(1-Y84)</f>
        <v>0</v>
      </c>
      <c r="BB84" s="9">
        <f>HLOOKUP(BB$3,SP_results_all_proc!$E$15:$FZ$33,19,0)</f>
        <v>0</v>
      </c>
      <c r="BC84" s="9">
        <f>HLOOKUP(BC$3,SP_results_all_proc!$E$15:$FZ$33,19,0)*BJ84*(1-$BM84)*($X84*$P84*(1+SUM($BH84:$BI84))+SUM($BF84:$BI84)+Y84)</f>
        <v>0.0006961606433</v>
      </c>
      <c r="BD84" s="9">
        <f>HLOOKUP(BD$3,SP_results_all_proc!$E$15:$FZ$33,19,0)*BK84*(1-$BM84)*($X84*$P84*(1+SUM($BH84:$BI84))+SUM($BF84:$BI84)+Y84)</f>
        <v>0.001606077921</v>
      </c>
      <c r="BE84" s="1">
        <f>HLOOKUP(BE$3,SP_results_all_proc!$E$15:$FZ$33,19,0)*BL84*(1-$BM84)*($X84*$P84*(1+SUM($BH84:$BI84))+SUM($BF84:$BI84)+Y84)</f>
        <v>0.01096038214</v>
      </c>
      <c r="BF84" s="1">
        <f>SUMIFS(template!$K$117:$K$180,template!$J$117:$J$180,table!$C84,template!$I$117:$I$180,table!BF$5)</f>
        <v>0.07</v>
      </c>
      <c r="BG84" s="1">
        <f>SUMIFS(template!$K$117:$K$180,template!$J$117:$J$180,table!$C84,template!$I$117:$I$180,table!BG$5)</f>
        <v>0.03</v>
      </c>
      <c r="BH84" s="1">
        <f>SUMIFS(template!$K$117:$K$180,template!$J$117:$J$180,table!$C84,template!$I$117:$I$180,table!BH$5)</f>
        <v>0.02</v>
      </c>
      <c r="BI84" s="1">
        <f>SUMIFS(template!$K$117:$K$180,template!$J$117:$J$180,table!$C84,template!$I$117:$I$180,table!BI$5)</f>
        <v>0.04</v>
      </c>
      <c r="BJ84" s="1">
        <f>SUMIFS(template!$K$117:$K$144,template!$J$117:$J$144,table!$A84,template!$I$117:$I$144,table!BJ$5)</f>
        <v>0.2</v>
      </c>
      <c r="BK84" s="1">
        <f>SUMIFS(template!$K$117:$K$144,template!$J$117:$J$144,table!$A84,template!$I$117:$I$144,table!BK$5)</f>
        <v>0.4</v>
      </c>
      <c r="BL84" s="1">
        <f>SUMIFS(template!$K$117:$K$144,template!$J$117:$J$144,table!$A84,template!$I$117:$I$144,table!BL$5)</f>
        <v>0.4</v>
      </c>
      <c r="BM84" s="1">
        <f>SUMIFS(template!$K$117:$K$144,template!$J$117:$J$144,table!$A84,template!$I$117:$I$144,table!BM$5)</f>
        <v>0</v>
      </c>
      <c r="BN84" s="1">
        <f>IFERROR(VLOOKUP($AP84,yield_refuse!$C:$K,3,0),VLOOKUP($AQ84,yield_refuse!$B:$K,4,0))</f>
        <v>255</v>
      </c>
      <c r="BO84" s="1">
        <f>IFERROR(VLOOKUP($AP84,yield_refuse!$C:$K,4,0),VLOOKUP($AQ84,yield_refuse!$B:$K,5,0))</f>
        <v>0</v>
      </c>
      <c r="BP84" s="10">
        <f>IFERROR(VLOOKUP($AP84,yield_refuse!$C:$Z,10,0),VLOOKUP($AQ84,yield_refuse!$B:$Z,11,0))</f>
        <v>888.4615385</v>
      </c>
      <c r="BQ84" s="11">
        <f t="shared" si="3"/>
        <v>0.3484162896</v>
      </c>
      <c r="BR84" s="1" t="str">
        <f>IFERROR(VLOOKUP($AP84,yield_refuse!$C:$K,6,0),VLOOKUP($AQ84,yield_refuse!$B:$K,7,0))</f>
        <v>Starchy staples</v>
      </c>
      <c r="BS84" s="11" t="s">
        <v>518</v>
      </c>
      <c r="BT84" s="8">
        <f t="shared" ref="BT84:BW84" si="88">AR84*$BQ84</f>
        <v>0.08080411928</v>
      </c>
      <c r="BU84" s="8">
        <f t="shared" si="88"/>
        <v>0.0122384699</v>
      </c>
      <c r="BV84" s="8">
        <f t="shared" si="88"/>
        <v>0.03307593735</v>
      </c>
      <c r="BW84" s="8">
        <f t="shared" si="88"/>
        <v>0.00448777231</v>
      </c>
      <c r="BX84" s="8">
        <f t="shared" si="5"/>
        <v>0</v>
      </c>
      <c r="BY84" s="8">
        <f t="shared" si="6"/>
        <v>0.00430405692</v>
      </c>
      <c r="BZ84" s="8">
        <f t="shared" si="7"/>
        <v>0.004620913098</v>
      </c>
      <c r="CA84" s="8">
        <f t="shared" si="8"/>
        <v>0.1395312689</v>
      </c>
      <c r="CB84" s="1">
        <f>VLOOKUP(Z84,uncertainty!$B$4:$C$17,2,0)</f>
        <v>1.11</v>
      </c>
      <c r="CC84" s="1">
        <f>VLOOKUP(AA84,uncertainty!$B$4:$C$17,2,0)</f>
        <v>1.25</v>
      </c>
      <c r="CD84" s="11">
        <f t="shared" si="9"/>
        <v>0.1197782235</v>
      </c>
      <c r="CE84" s="11">
        <f t="shared" si="10"/>
        <v>0.1631015094</v>
      </c>
      <c r="CF84" s="11">
        <f t="array" ref="CF84">INDEX(SP_results_all_proc!$E$52:$EH$71,MATCH(CF$3,SP_results_all_proc!$A$52:$A$68,0),MATCH($B84,SP_results_all_proc!$E$51:$EH$51,0))*$BQ84</f>
        <v>0.03830471615</v>
      </c>
      <c r="CG84" s="11">
        <f t="array" ref="CG84">INDEX(SP_results_all_proc!$E$52:$EH$71,MATCH(CG$3,SP_results_all_proc!$A$52:$A$68,0),MATCH($B84,SP_results_all_proc!$E$51:$EH$51,0))*$BQ84</f>
        <v>0.01134474239</v>
      </c>
      <c r="CH84" s="11">
        <f t="array" ref="CH84">INDEX(SP_results_all_proc!$E$52:$EH$71,MATCH(CH$3,SP_results_all_proc!$A$52:$A$68,0),MATCH($B84,SP_results_all_proc!$E$51:$EH$51,0))*$BQ84</f>
        <v>0.0154117249</v>
      </c>
      <c r="CI84" s="11">
        <f t="array" ref="CI84">(INDEX(SP_results_all_proc!$E$52:$EH$71,MATCH(CI$3,SP_results_all_proc!$A$52:$A$68,0),MATCH($B84,SP_results_all_proc!$E$51:$EH$51,0))+INDEX(SP_results_all_proc!$E$52:$EH$71,MATCH(CI$2,SP_results_all_proc!$A$52:$A$68,0),MATCH($B84,SP_results_all_proc!$E$51:$EH$51,0))+INDEX(SP_results_all_proc!$E$52:$EH$71,MATCH(CI$1,SP_results_all_proc!$A$52:$A$68,0),MATCH($B84,SP_results_all_proc!$E$51:$EH$51,0)))*$BQ84</f>
        <v>0.02723897368</v>
      </c>
      <c r="CJ84" s="11">
        <f t="array" ref="CJ84">INDEX(SP_results_all_proc!$E$52:$EH$71,MATCH(CJ$3,SP_results_all_proc!$A$52:$A$68,0),MATCH($B84,SP_results_all_proc!$E$51:$EH$51,0))*$BQ84</f>
        <v>0.008012534638</v>
      </c>
      <c r="CK84" s="11">
        <f t="array" ref="CK84">INDEX(SP_results_all_proc!$E$52:$EH$71,MATCH(CK$3,SP_results_all_proc!$A$52:$A$68,0),MATCH($B84,SP_results_all_proc!$E$51:$EH$51,0))*$BQ84</f>
        <v>0.01222554295</v>
      </c>
      <c r="CL84" s="11">
        <f t="array" ref="CL84">INDEX(SP_results_all_proc!$E$52:$EH$71,MATCH(CL$3,SP_results_all_proc!$A$52:$A$68,0),MATCH($B84,SP_results_all_proc!$E$51:$EH$51,0))*$BQ84</f>
        <v>0.01675608498</v>
      </c>
      <c r="CM84" s="11">
        <f t="array" ref="CM84">(INDEX(SP_results_all_proc!$E$52:$EH$71,MATCH(CM$3,SP_results_all_proc!$A$52:$A$68,0),MATCH($B84,SP_results_all_proc!$E$51:$EH$51,0))+INDEX(SP_results_all_proc!$E$52:$EH$71,MATCH(CM$2,SP_results_all_proc!$A$52:$A$68,0),MATCH($B84,SP_results_all_proc!$E$51:$EH$51,0))+INDEX(SP_results_all_proc!$E$52:$EH$71,MATCH(CM$1,SP_results_all_proc!$A$52:$A$68,0),MATCH($B84,SP_results_all_proc!$E$51:$EH$51,0))+INDEX(SP_results_all_proc!$E$52:$EH$71,MATCH(CM$4,SP_results_all_proc!$A$52:$A$68,0),MATCH($B84,SP_results_all_proc!$E$51:$EH$51,0)))*$BQ84</f>
        <v>0.01023695016</v>
      </c>
      <c r="CN84" s="11">
        <f t="shared" si="11"/>
        <v>0.1395312699</v>
      </c>
      <c r="CO84" s="12" t="s">
        <v>513</v>
      </c>
      <c r="CP84" s="12"/>
      <c r="CQ84" s="8"/>
    </row>
    <row r="85" ht="15.75" customHeight="1">
      <c r="A85" s="6" t="s">
        <v>118</v>
      </c>
      <c r="B85" s="1" t="s">
        <v>520</v>
      </c>
      <c r="C85" s="1" t="s">
        <v>502</v>
      </c>
      <c r="D85" s="1" t="s">
        <v>521</v>
      </c>
      <c r="E85" s="1" t="s">
        <v>517</v>
      </c>
      <c r="F85" s="6" t="s">
        <v>504</v>
      </c>
      <c r="G85" s="13" t="s">
        <v>522</v>
      </c>
      <c r="H85" s="1" t="s">
        <v>125</v>
      </c>
      <c r="I85" s="1" t="s">
        <v>126</v>
      </c>
      <c r="J85" s="1" t="s">
        <v>127</v>
      </c>
      <c r="K85" s="1" t="s">
        <v>128</v>
      </c>
      <c r="L85" s="6" t="s">
        <v>129</v>
      </c>
      <c r="M85" s="6" t="s">
        <v>130</v>
      </c>
      <c r="N85" s="1">
        <v>1.0</v>
      </c>
      <c r="O85" s="1">
        <v>1.0</v>
      </c>
      <c r="P85" s="1">
        <v>1.0</v>
      </c>
      <c r="Q85" s="1">
        <v>1.0</v>
      </c>
      <c r="R85" s="1">
        <v>0.0</v>
      </c>
      <c r="S85" s="1">
        <v>0.0</v>
      </c>
      <c r="T85" s="1">
        <v>0.0</v>
      </c>
      <c r="U85" s="1">
        <v>0.0</v>
      </c>
      <c r="V85" s="1">
        <v>2.0</v>
      </c>
      <c r="W85" s="1">
        <v>0.0</v>
      </c>
      <c r="X85" s="1">
        <v>0.0</v>
      </c>
      <c r="Y85" s="1">
        <f>SUMIFS(yield_refuse!$F:$F,yield_refuse!$A:$A,table!$A85,yield_refuse!$B:$B,IF(ISERROR(AO85),AQ85,table!$AP85))/100</f>
        <v>0</v>
      </c>
      <c r="Z85" s="1" t="str">
        <f t="shared" si="2"/>
        <v>(2,3,2,2,2,na)_x007f_</v>
      </c>
      <c r="AA85" s="1" t="s">
        <v>131</v>
      </c>
      <c r="AB85" s="1" t="s">
        <v>132</v>
      </c>
      <c r="AC85" s="1" t="s">
        <v>133</v>
      </c>
      <c r="AD85" s="1" t="s">
        <v>133</v>
      </c>
      <c r="AE85" s="1" t="s">
        <v>133</v>
      </c>
      <c r="AF85" s="1" t="s">
        <v>133</v>
      </c>
      <c r="AG85" s="1" t="s">
        <v>134</v>
      </c>
      <c r="AH85" s="1" t="s">
        <v>134</v>
      </c>
      <c r="AI85" s="1" t="s">
        <v>134</v>
      </c>
      <c r="AJ85" s="7" t="s">
        <v>135</v>
      </c>
      <c r="AK85" s="7" t="s">
        <v>135</v>
      </c>
      <c r="AL85" s="1" t="s">
        <v>136</v>
      </c>
      <c r="AM85" s="1">
        <v>2.0</v>
      </c>
      <c r="AN85" s="1">
        <v>2.0</v>
      </c>
      <c r="AO85" s="1" t="s">
        <v>505</v>
      </c>
      <c r="AP85" s="1" t="s">
        <v>523</v>
      </c>
      <c r="AQ85" s="1" t="s">
        <v>524</v>
      </c>
      <c r="AR85" s="8">
        <f>HLOOKUP(D85,SP_results_all_proc!$E$15:$FZ$33,19,0)*N85*(1+SUM($BF85:$BI85))</f>
        <v>0.05463193824</v>
      </c>
      <c r="AS85" s="8">
        <f>HLOOKUP(E85,SP_results_all_proc!$E$15:$FZ$33,19,0)*O85*(1+SUM($BG85:$BI85))</f>
        <v>0.03512599801</v>
      </c>
      <c r="AT85" s="8">
        <f>HLOOKUP(F85,SP_results_all_proc!$E$15:$FZ$33,19,0)*P85*(1+SUM($BH85:$BI85))</f>
        <v>0.09493223578</v>
      </c>
      <c r="AU85" s="8">
        <f>HLOOKUP(G85,SP_results_all_proc!$E$15:$FZ$33,19,0)*Q85*(1+SUM($BH85:$BI85))</f>
        <v>0.03366611438</v>
      </c>
      <c r="AV85" s="8">
        <f>HLOOKUP(H85,SP_results_all_proc!$E$15:$FZ$33,19,0)*R85*(1+SUM($BI85))</f>
        <v>0</v>
      </c>
      <c r="AW85" s="8">
        <f>HLOOKUP(I85,SP_results_all_proc!$E$15:$FZ$33,19,0)*S85*(1+SUM($BI85))</f>
        <v>0</v>
      </c>
      <c r="AX85" s="8">
        <f>HLOOKUP(J85,SP_results_all_proc!$E$15:$FZ$33,19,0)*T85</f>
        <v>0</v>
      </c>
      <c r="AY85" s="8">
        <f>HLOOKUP(K85,SP_results_all_proc!$E$15:$FZ$33,19,0)*U85</f>
        <v>0</v>
      </c>
      <c r="AZ85" s="8">
        <f>HLOOKUP(L85,SP_results_all_proc!$E$15:$FZ$33,19,0)*V85*(1-Y85)</f>
        <v>0.01235320233</v>
      </c>
      <c r="BA85" s="8">
        <f>HLOOKUP(M85,SP_results_all_proc!$E$15:$FZ$33,19,0)*W85*(1-Y85)</f>
        <v>0</v>
      </c>
      <c r="BB85" s="9">
        <f>HLOOKUP(BB$3,SP_results_all_proc!$E$15:$FZ$33,19,0)</f>
        <v>0</v>
      </c>
      <c r="BC85" s="9">
        <f>HLOOKUP(BC$3,SP_results_all_proc!$E$15:$FZ$33,19,0)*BJ85*(1-$BM85)*($X85*$P85*(1+SUM($BH85:$BI85))+SUM($BF85:$BI85)+Y85)</f>
        <v>0.0006961606433</v>
      </c>
      <c r="BD85" s="9">
        <f>HLOOKUP(BD$3,SP_results_all_proc!$E$15:$FZ$33,19,0)*BK85*(1-$BM85)*($X85*$P85*(1+SUM($BH85:$BI85))+SUM($BF85:$BI85)+Y85)</f>
        <v>0.001606077921</v>
      </c>
      <c r="BE85" s="1">
        <f>HLOOKUP(BE$3,SP_results_all_proc!$E$15:$FZ$33,19,0)*BL85*(1-$BM85)*($X85*$P85*(1+SUM($BH85:$BI85))+SUM($BF85:$BI85)+Y85)</f>
        <v>0.01096038214</v>
      </c>
      <c r="BF85" s="1">
        <f>SUMIFS(template!$K$117:$K$180,template!$J$117:$J$180,table!$C85,template!$I$117:$I$180,table!BF$5)</f>
        <v>0.07</v>
      </c>
      <c r="BG85" s="1">
        <f>SUMIFS(template!$K$117:$K$180,template!$J$117:$J$180,table!$C85,template!$I$117:$I$180,table!BG$5)</f>
        <v>0.03</v>
      </c>
      <c r="BH85" s="1">
        <f>SUMIFS(template!$K$117:$K$180,template!$J$117:$J$180,table!$C85,template!$I$117:$I$180,table!BH$5)</f>
        <v>0.02</v>
      </c>
      <c r="BI85" s="1">
        <f>SUMIFS(template!$K$117:$K$180,template!$J$117:$J$180,table!$C85,template!$I$117:$I$180,table!BI$5)</f>
        <v>0.04</v>
      </c>
      <c r="BJ85" s="1">
        <f>SUMIFS(template!$K$117:$K$144,template!$J$117:$J$144,table!$A85,template!$I$117:$I$144,table!BJ$5)</f>
        <v>0.2</v>
      </c>
      <c r="BK85" s="1">
        <f>SUMIFS(template!$K$117:$K$144,template!$J$117:$J$144,table!$A85,template!$I$117:$I$144,table!BK$5)</f>
        <v>0.4</v>
      </c>
      <c r="BL85" s="1">
        <f>SUMIFS(template!$K$117:$K$144,template!$J$117:$J$144,table!$A85,template!$I$117:$I$144,table!BL$5)</f>
        <v>0.4</v>
      </c>
      <c r="BM85" s="1">
        <f>SUMIFS(template!$K$117:$K$144,template!$J$117:$J$144,table!$A85,template!$I$117:$I$144,table!BM$5)</f>
        <v>0</v>
      </c>
      <c r="BN85" s="1">
        <f>IFERROR(VLOOKUP($AP85,yield_refuse!$C:$K,3,0),VLOOKUP($AQ85,yield_refuse!$B:$K,4,0))</f>
        <v>274</v>
      </c>
      <c r="BO85" s="1">
        <f>IFERROR(VLOOKUP($AP85,yield_refuse!$C:$K,4,0),VLOOKUP($AQ85,yield_refuse!$B:$K,5,0))</f>
        <v>0</v>
      </c>
      <c r="BP85" s="10">
        <f>IFERROR(VLOOKUP($AP85,yield_refuse!$C:$Z,10,0),VLOOKUP($AQ85,yield_refuse!$B:$Z,11,0))</f>
        <v>537.2093023</v>
      </c>
      <c r="BQ85" s="11">
        <f t="shared" si="3"/>
        <v>0.1960617892</v>
      </c>
      <c r="BR85" s="1" t="str">
        <f>IFERROR(VLOOKUP($AP85,yield_refuse!$C:$K,6,0),VLOOKUP($AQ85,yield_refuse!$B:$K,7,0))</f>
        <v>Starchy staples</v>
      </c>
      <c r="BS85" s="11" t="s">
        <v>523</v>
      </c>
      <c r="BT85" s="8">
        <f t="shared" ref="BT85:BW85" si="89">AR85*$BQ85</f>
        <v>0.01071123556</v>
      </c>
      <c r="BU85" s="8">
        <f t="shared" si="89"/>
        <v>0.006886866017</v>
      </c>
      <c r="BV85" s="8">
        <f t="shared" si="89"/>
        <v>0.018612584</v>
      </c>
      <c r="BW85" s="8">
        <f t="shared" si="89"/>
        <v>0.006600638619</v>
      </c>
      <c r="BX85" s="8">
        <f t="shared" si="5"/>
        <v>0</v>
      </c>
      <c r="BY85" s="8">
        <f t="shared" si="6"/>
        <v>0.002421990951</v>
      </c>
      <c r="BZ85" s="8">
        <f t="shared" si="7"/>
        <v>0.002600293145</v>
      </c>
      <c r="CA85" s="8">
        <f t="shared" si="8"/>
        <v>0.04783360829</v>
      </c>
      <c r="CB85" s="1">
        <f>VLOOKUP(Z85,uncertainty!$B$4:$C$17,2,0)</f>
        <v>1.11</v>
      </c>
      <c r="CC85" s="1">
        <f>VLOOKUP(AA85,uncertainty!$B$4:$C$17,2,0)</f>
        <v>1.25</v>
      </c>
      <c r="CD85" s="11">
        <f t="shared" si="9"/>
        <v>0.03934765995</v>
      </c>
      <c r="CE85" s="11">
        <f t="shared" si="10"/>
        <v>0.05829243738</v>
      </c>
      <c r="CF85" s="11">
        <f t="array" ref="CF85">INDEX(SP_results_all_proc!$E$52:$EH$71,MATCH(CF$3,SP_results_all_proc!$A$52:$A$68,0),MATCH($B85,SP_results_all_proc!$E$51:$EH$51,0))*$BQ85</f>
        <v>0.01236109821</v>
      </c>
      <c r="CG85" s="11">
        <f t="array" ref="CG85">INDEX(SP_results_all_proc!$E$52:$EH$71,MATCH(CG$3,SP_results_all_proc!$A$52:$A$68,0),MATCH($B85,SP_results_all_proc!$E$51:$EH$51,0))*$BQ85</f>
        <v>0.003292415042</v>
      </c>
      <c r="CH85" s="11">
        <f t="array" ref="CH85">INDEX(SP_results_all_proc!$E$52:$EH$71,MATCH(CH$3,SP_results_all_proc!$A$52:$A$68,0),MATCH($B85,SP_results_all_proc!$E$51:$EH$51,0))*$BQ85</f>
        <v>0.005417066069</v>
      </c>
      <c r="CI85" s="11">
        <f t="array" ref="CI85">(INDEX(SP_results_all_proc!$E$52:$EH$71,MATCH(CI$3,SP_results_all_proc!$A$52:$A$68,0),MATCH($B85,SP_results_all_proc!$E$51:$EH$51,0))+INDEX(SP_results_all_proc!$E$52:$EH$71,MATCH(CI$2,SP_results_all_proc!$A$52:$A$68,0),MATCH($B85,SP_results_all_proc!$E$51:$EH$51,0))+INDEX(SP_results_all_proc!$E$52:$EH$71,MATCH(CI$1,SP_results_all_proc!$A$52:$A$68,0),MATCH($B85,SP_results_all_proc!$E$51:$EH$51,0)))*$BQ85</f>
        <v>0.01037521835</v>
      </c>
      <c r="CJ85" s="11">
        <f t="array" ref="CJ85">INDEX(SP_results_all_proc!$E$52:$EH$71,MATCH(CJ$3,SP_results_all_proc!$A$52:$A$68,0),MATCH($B85,SP_results_all_proc!$E$51:$EH$51,0))*$BQ85</f>
        <v>0.004623987309</v>
      </c>
      <c r="CK85" s="11">
        <f t="array" ref="CK85">INDEX(SP_results_all_proc!$E$52:$EH$71,MATCH(CK$3,SP_results_all_proc!$A$52:$A$68,0),MATCH($B85,SP_results_all_proc!$E$51:$EH$51,0))*$BQ85</f>
        <v>0.005233631443</v>
      </c>
      <c r="CL85" s="11">
        <f t="array" ref="CL85">INDEX(SP_results_all_proc!$E$52:$EH$71,MATCH(CL$3,SP_results_all_proc!$A$52:$A$68,0),MATCH($B85,SP_results_all_proc!$E$51:$EH$51,0))*$BQ85</f>
        <v>0.001980410329</v>
      </c>
      <c r="CM85" s="11">
        <f t="array" ref="CM85">(INDEX(SP_results_all_proc!$E$52:$EH$71,MATCH(CM$3,SP_results_all_proc!$A$52:$A$68,0),MATCH($B85,SP_results_all_proc!$E$51:$EH$51,0))+INDEX(SP_results_all_proc!$E$52:$EH$71,MATCH(CM$2,SP_results_all_proc!$A$52:$A$68,0),MATCH($B85,SP_results_all_proc!$E$51:$EH$51,0))+INDEX(SP_results_all_proc!$E$52:$EH$71,MATCH(CM$1,SP_results_all_proc!$A$52:$A$68,0),MATCH($B85,SP_results_all_proc!$E$51:$EH$51,0))+INDEX(SP_results_all_proc!$E$52:$EH$71,MATCH(CM$4,SP_results_all_proc!$A$52:$A$68,0),MATCH($B85,SP_results_all_proc!$E$51:$EH$51,0)))*$BQ85</f>
        <v>0.004549781345</v>
      </c>
      <c r="CN85" s="11">
        <f t="shared" si="11"/>
        <v>0.04783360809</v>
      </c>
      <c r="CO85" s="12" t="s">
        <v>508</v>
      </c>
      <c r="CP85" s="12"/>
      <c r="CQ85" s="8"/>
    </row>
    <row r="86" ht="15.75" customHeight="1">
      <c r="A86" s="6" t="s">
        <v>118</v>
      </c>
      <c r="B86" s="1" t="s">
        <v>525</v>
      </c>
      <c r="C86" s="1" t="s">
        <v>502</v>
      </c>
      <c r="D86" s="1" t="s">
        <v>521</v>
      </c>
      <c r="E86" s="1" t="s">
        <v>526</v>
      </c>
      <c r="F86" s="6" t="s">
        <v>504</v>
      </c>
      <c r="G86" s="13" t="s">
        <v>522</v>
      </c>
      <c r="H86" s="1" t="s">
        <v>125</v>
      </c>
      <c r="I86" s="1" t="s">
        <v>126</v>
      </c>
      <c r="J86" s="1" t="s">
        <v>127</v>
      </c>
      <c r="K86" s="1" t="s">
        <v>128</v>
      </c>
      <c r="L86" s="6" t="s">
        <v>129</v>
      </c>
      <c r="M86" s="6" t="s">
        <v>130</v>
      </c>
      <c r="N86" s="1">
        <v>1.0</v>
      </c>
      <c r="O86" s="1">
        <v>1.0</v>
      </c>
      <c r="P86" s="1">
        <v>1.0</v>
      </c>
      <c r="Q86" s="1">
        <v>1.0</v>
      </c>
      <c r="R86" s="1">
        <v>0.0</v>
      </c>
      <c r="S86" s="1">
        <v>0.0</v>
      </c>
      <c r="T86" s="1">
        <v>0.0</v>
      </c>
      <c r="U86" s="1">
        <v>0.0</v>
      </c>
      <c r="V86" s="1">
        <v>2.0</v>
      </c>
      <c r="W86" s="1">
        <v>0.0</v>
      </c>
      <c r="X86" s="1">
        <v>0.0</v>
      </c>
      <c r="Y86" s="1">
        <f>SUMIFS(yield_refuse!$F:$F,yield_refuse!$A:$A,table!$A86,yield_refuse!$B:$B,IF(ISERROR(AO86),AQ86,table!$AP86))/100</f>
        <v>0</v>
      </c>
      <c r="Z86" s="1" t="str">
        <f t="shared" si="2"/>
        <v>(2,3,2,2,2,na)_x007f_</v>
      </c>
      <c r="AA86" s="1" t="s">
        <v>131</v>
      </c>
      <c r="AB86" s="1" t="s">
        <v>132</v>
      </c>
      <c r="AC86" s="1" t="s">
        <v>133</v>
      </c>
      <c r="AD86" s="1" t="s">
        <v>133</v>
      </c>
      <c r="AE86" s="1" t="s">
        <v>133</v>
      </c>
      <c r="AF86" s="1" t="s">
        <v>133</v>
      </c>
      <c r="AG86" s="1" t="s">
        <v>134</v>
      </c>
      <c r="AH86" s="1" t="s">
        <v>134</v>
      </c>
      <c r="AI86" s="1" t="s">
        <v>134</v>
      </c>
      <c r="AJ86" s="7" t="s">
        <v>135</v>
      </c>
      <c r="AK86" s="7" t="s">
        <v>135</v>
      </c>
      <c r="AL86" s="1" t="s">
        <v>527</v>
      </c>
      <c r="AM86" s="1">
        <v>2.0</v>
      </c>
      <c r="AN86" s="1">
        <v>2.0</v>
      </c>
      <c r="AO86" s="1" t="s">
        <v>505</v>
      </c>
      <c r="AP86" s="1" t="s">
        <v>528</v>
      </c>
      <c r="AQ86" s="1" t="s">
        <v>529</v>
      </c>
      <c r="AR86" s="8">
        <f>HLOOKUP(D86,SP_results_all_proc!$E$15:$FZ$33,19,0)*N86*(1+SUM($BF86:$BI86))</f>
        <v>0.05463193824</v>
      </c>
      <c r="AS86" s="8">
        <f>HLOOKUP(E86,SP_results_all_proc!$E$15:$FZ$33,19,0)*O86*(1+SUM($BG86:$BI86))</f>
        <v>0.03512599801</v>
      </c>
      <c r="AT86" s="8">
        <f>HLOOKUP(F86,SP_results_all_proc!$E$15:$FZ$33,19,0)*P86*(1+SUM($BH86:$BI86))</f>
        <v>0.09493223578</v>
      </c>
      <c r="AU86" s="8">
        <f>HLOOKUP(G86,SP_results_all_proc!$E$15:$FZ$33,19,0)*Q86*(1+SUM($BH86:$BI86))</f>
        <v>0.03366611438</v>
      </c>
      <c r="AV86" s="8">
        <f>HLOOKUP(H86,SP_results_all_proc!$E$15:$FZ$33,19,0)*R86*(1+SUM($BI86))</f>
        <v>0</v>
      </c>
      <c r="AW86" s="8">
        <f>HLOOKUP(I86,SP_results_all_proc!$E$15:$FZ$33,19,0)*S86*(1+SUM($BI86))</f>
        <v>0</v>
      </c>
      <c r="AX86" s="8">
        <f>HLOOKUP(J86,SP_results_all_proc!$E$15:$FZ$33,19,0)*T86</f>
        <v>0</v>
      </c>
      <c r="AY86" s="8">
        <f>HLOOKUP(K86,SP_results_all_proc!$E$15:$FZ$33,19,0)*U86</f>
        <v>0</v>
      </c>
      <c r="AZ86" s="8">
        <f>HLOOKUP(L86,SP_results_all_proc!$E$15:$FZ$33,19,0)*V86*(1-Y86)</f>
        <v>0.01235320233</v>
      </c>
      <c r="BA86" s="8">
        <f>HLOOKUP(M86,SP_results_all_proc!$E$15:$FZ$33,19,0)*W86*(1-Y86)</f>
        <v>0</v>
      </c>
      <c r="BB86" s="9">
        <f>HLOOKUP(BB$3,SP_results_all_proc!$E$15:$FZ$33,19,0)</f>
        <v>0</v>
      </c>
      <c r="BC86" s="9">
        <f>HLOOKUP(BC$3,SP_results_all_proc!$E$15:$FZ$33,19,0)*BJ86*(1-$BM86)*($X86*$P86*(1+SUM($BH86:$BI86))+SUM($BF86:$BI86)+Y86)</f>
        <v>0.0006961606433</v>
      </c>
      <c r="BD86" s="9">
        <f>HLOOKUP(BD$3,SP_results_all_proc!$E$15:$FZ$33,19,0)*BK86*(1-$BM86)*($X86*$P86*(1+SUM($BH86:$BI86))+SUM($BF86:$BI86)+Y86)</f>
        <v>0.001606077921</v>
      </c>
      <c r="BE86" s="1">
        <f>HLOOKUP(BE$3,SP_results_all_proc!$E$15:$FZ$33,19,0)*BL86*(1-$BM86)*($X86*$P86*(1+SUM($BH86:$BI86))+SUM($BF86:$BI86)+Y86)</f>
        <v>0.01096038214</v>
      </c>
      <c r="BF86" s="1">
        <f>SUMIFS(template!$K$117:$K$180,template!$J$117:$J$180,table!$C86,template!$I$117:$I$180,table!BF$5)</f>
        <v>0.07</v>
      </c>
      <c r="BG86" s="1">
        <f>SUMIFS(template!$K$117:$K$180,template!$J$117:$J$180,table!$C86,template!$I$117:$I$180,table!BG$5)</f>
        <v>0.03</v>
      </c>
      <c r="BH86" s="1">
        <f>SUMIFS(template!$K$117:$K$180,template!$J$117:$J$180,table!$C86,template!$I$117:$I$180,table!BH$5)</f>
        <v>0.02</v>
      </c>
      <c r="BI86" s="1">
        <f>SUMIFS(template!$K$117:$K$180,template!$J$117:$J$180,table!$C86,template!$I$117:$I$180,table!BI$5)</f>
        <v>0.04</v>
      </c>
      <c r="BJ86" s="1">
        <f>SUMIFS(template!$K$117:$K$144,template!$J$117:$J$144,table!$A86,template!$I$117:$I$144,table!BJ$5)</f>
        <v>0.2</v>
      </c>
      <c r="BK86" s="1">
        <f>SUMIFS(template!$K$117:$K$144,template!$J$117:$J$144,table!$A86,template!$I$117:$I$144,table!BK$5)</f>
        <v>0.4</v>
      </c>
      <c r="BL86" s="1">
        <f>SUMIFS(template!$K$117:$K$144,template!$J$117:$J$144,table!$A86,template!$I$117:$I$144,table!BL$5)</f>
        <v>0.4</v>
      </c>
      <c r="BM86" s="1">
        <f>SUMIFS(template!$K$117:$K$144,template!$J$117:$J$144,table!$A86,template!$I$117:$I$144,table!BM$5)</f>
        <v>0</v>
      </c>
      <c r="BN86" s="1">
        <f>IFERROR(VLOOKUP($AP86,yield_refuse!$C:$K,3,0),VLOOKUP($AQ86,yield_refuse!$B:$K,4,0))</f>
        <v>275</v>
      </c>
      <c r="BO86" s="1">
        <f>IFERROR(VLOOKUP($AP86,yield_refuse!$C:$K,4,0),VLOOKUP($AQ86,yield_refuse!$B:$K,5,0))</f>
        <v>0</v>
      </c>
      <c r="BP86" s="10">
        <f>IFERROR(VLOOKUP($AP86,yield_refuse!$C:$Z,10,0),VLOOKUP($AQ86,yield_refuse!$B:$Z,11,0))</f>
        <v>513.3333333</v>
      </c>
      <c r="BQ86" s="11">
        <f t="shared" si="3"/>
        <v>0.1866666667</v>
      </c>
      <c r="BR86" s="1" t="str">
        <f>IFERROR(VLOOKUP($AP86,yield_refuse!$C:$K,6,0),VLOOKUP($AQ86,yield_refuse!$B:$K,7,0))</f>
        <v>Starchy staples</v>
      </c>
      <c r="BS86" s="11" t="s">
        <v>528</v>
      </c>
      <c r="BT86" s="8">
        <f t="shared" ref="BT86:BW86" si="90">AR86*$BQ86</f>
        <v>0.0101979618</v>
      </c>
      <c r="BU86" s="8">
        <f t="shared" si="90"/>
        <v>0.006556852962</v>
      </c>
      <c r="BV86" s="8">
        <f t="shared" si="90"/>
        <v>0.01772068401</v>
      </c>
      <c r="BW86" s="8">
        <f t="shared" si="90"/>
        <v>0.00628434135</v>
      </c>
      <c r="BX86" s="8">
        <f t="shared" si="5"/>
        <v>0</v>
      </c>
      <c r="BY86" s="8">
        <f t="shared" si="6"/>
        <v>0.002305931102</v>
      </c>
      <c r="BZ86" s="8">
        <f t="shared" si="7"/>
        <v>0.002475689199</v>
      </c>
      <c r="CA86" s="8">
        <f t="shared" si="8"/>
        <v>0.04554146043</v>
      </c>
      <c r="CB86" s="1">
        <f>VLOOKUP(Z86,uncertainty!$B$4:$C$17,2,0)</f>
        <v>1.11</v>
      </c>
      <c r="CC86" s="1">
        <f>VLOOKUP(AA86,uncertainty!$B$4:$C$17,2,0)</f>
        <v>1.25</v>
      </c>
      <c r="CD86" s="11">
        <f t="shared" si="9"/>
        <v>0.03746215188</v>
      </c>
      <c r="CE86" s="11">
        <f t="shared" si="10"/>
        <v>0.05549911088</v>
      </c>
      <c r="CF86" s="11">
        <f t="array" ref="CF86">INDEX(SP_results_all_proc!$E$52:$EH$71,MATCH(CF$3,SP_results_all_proc!$A$52:$A$68,0),MATCH($B86,SP_results_all_proc!$E$51:$EH$51,0))*$BQ86</f>
        <v>0.01176876437</v>
      </c>
      <c r="CG86" s="11">
        <f t="array" ref="CG86">INDEX(SP_results_all_proc!$E$52:$EH$71,MATCH(CG$3,SP_results_all_proc!$A$52:$A$68,0),MATCH($B86,SP_results_all_proc!$E$51:$EH$51,0))*$BQ86</f>
        <v>0.003134645173</v>
      </c>
      <c r="CH86" s="11">
        <f t="array" ref="CH86">INDEX(SP_results_all_proc!$E$52:$EH$71,MATCH(CH$3,SP_results_all_proc!$A$52:$A$68,0),MATCH($B86,SP_results_all_proc!$E$51:$EH$51,0))*$BQ86</f>
        <v>0.00515748464</v>
      </c>
      <c r="CI86" s="11">
        <f t="array" ref="CI86">(INDEX(SP_results_all_proc!$E$52:$EH$71,MATCH(CI$3,SP_results_all_proc!$A$52:$A$68,0),MATCH($B86,SP_results_all_proc!$E$51:$EH$51,0))+INDEX(SP_results_all_proc!$E$52:$EH$71,MATCH(CI$2,SP_results_all_proc!$A$52:$A$68,0),MATCH($B86,SP_results_all_proc!$E$51:$EH$51,0))+INDEX(SP_results_all_proc!$E$52:$EH$71,MATCH(CI$1,SP_results_all_proc!$A$52:$A$68,0),MATCH($B86,SP_results_all_proc!$E$51:$EH$51,0)))*$BQ86</f>
        <v>0.009878046267</v>
      </c>
      <c r="CJ86" s="11">
        <f t="array" ref="CJ86">INDEX(SP_results_all_proc!$E$52:$EH$71,MATCH(CJ$3,SP_results_all_proc!$A$52:$A$68,0),MATCH($B86,SP_results_all_proc!$E$51:$EH$51,0))*$BQ86</f>
        <v>0.004402409573</v>
      </c>
      <c r="CK86" s="11">
        <f t="array" ref="CK86">INDEX(SP_results_all_proc!$E$52:$EH$71,MATCH(CK$3,SP_results_all_proc!$A$52:$A$68,0),MATCH($B86,SP_results_all_proc!$E$51:$EH$51,0))*$BQ86</f>
        <v>0.004982840053</v>
      </c>
      <c r="CL86" s="11">
        <f t="array" ref="CL86">INDEX(SP_results_all_proc!$E$52:$EH$71,MATCH(CL$3,SP_results_all_proc!$A$52:$A$68,0),MATCH($B86,SP_results_all_proc!$E$51:$EH$51,0))*$BQ86</f>
        <v>0.001885510667</v>
      </c>
      <c r="CM86" s="11">
        <f t="array" ref="CM86">(INDEX(SP_results_all_proc!$E$52:$EH$71,MATCH(CM$3,SP_results_all_proc!$A$52:$A$68,0),MATCH($B86,SP_results_all_proc!$E$51:$EH$51,0))+INDEX(SP_results_all_proc!$E$52:$EH$71,MATCH(CM$2,SP_results_all_proc!$A$52:$A$68,0),MATCH($B86,SP_results_all_proc!$E$51:$EH$51,0))+INDEX(SP_results_all_proc!$E$52:$EH$71,MATCH(CM$1,SP_results_all_proc!$A$52:$A$68,0),MATCH($B86,SP_results_all_proc!$E$51:$EH$51,0))+INDEX(SP_results_all_proc!$E$52:$EH$71,MATCH(CM$4,SP_results_all_proc!$A$52:$A$68,0),MATCH($B86,SP_results_all_proc!$E$51:$EH$51,0)))*$BQ86</f>
        <v>0.004331759499</v>
      </c>
      <c r="CN86" s="11">
        <f t="shared" si="11"/>
        <v>0.04554146025</v>
      </c>
      <c r="CO86" s="12" t="s">
        <v>508</v>
      </c>
      <c r="CP86" s="12"/>
      <c r="CQ86" s="8"/>
    </row>
    <row r="87" ht="15.75" customHeight="1">
      <c r="A87" s="6" t="s">
        <v>118</v>
      </c>
      <c r="B87" s="1" t="s">
        <v>530</v>
      </c>
      <c r="C87" s="1" t="s">
        <v>502</v>
      </c>
      <c r="D87" s="1" t="s">
        <v>521</v>
      </c>
      <c r="E87" s="1" t="s">
        <v>531</v>
      </c>
      <c r="F87" s="6" t="s">
        <v>504</v>
      </c>
      <c r="G87" s="13" t="s">
        <v>522</v>
      </c>
      <c r="H87" s="1" t="s">
        <v>125</v>
      </c>
      <c r="I87" s="1" t="s">
        <v>126</v>
      </c>
      <c r="J87" s="1" t="s">
        <v>127</v>
      </c>
      <c r="K87" s="1" t="s">
        <v>128</v>
      </c>
      <c r="L87" s="6" t="s">
        <v>129</v>
      </c>
      <c r="M87" s="6" t="s">
        <v>130</v>
      </c>
      <c r="N87" s="1">
        <f>0.84/0.73</f>
        <v>1.150684932</v>
      </c>
      <c r="O87" s="1">
        <v>1.0</v>
      </c>
      <c r="P87" s="1">
        <v>1.0</v>
      </c>
      <c r="Q87" s="1">
        <v>1.0</v>
      </c>
      <c r="R87" s="1">
        <v>0.0</v>
      </c>
      <c r="S87" s="1">
        <v>0.0</v>
      </c>
      <c r="T87" s="1">
        <v>0.0</v>
      </c>
      <c r="U87" s="1">
        <v>0.0</v>
      </c>
      <c r="V87" s="1">
        <v>2.0</v>
      </c>
      <c r="W87" s="1">
        <v>0.0</v>
      </c>
      <c r="X87" s="1">
        <v>0.0</v>
      </c>
      <c r="Y87" s="1">
        <f>SUMIFS(yield_refuse!$F:$F,yield_refuse!$A:$A,table!$A87,yield_refuse!$B:$B,IF(ISERROR(AO87),AQ87,table!$AP87))/100</f>
        <v>0</v>
      </c>
      <c r="Z87" s="1" t="str">
        <f t="shared" si="2"/>
        <v>(2,3,2,2,2,na)_x007f_</v>
      </c>
      <c r="AA87" s="1" t="s">
        <v>131</v>
      </c>
      <c r="AB87" s="1" t="s">
        <v>132</v>
      </c>
      <c r="AC87" s="1" t="s">
        <v>133</v>
      </c>
      <c r="AD87" s="1" t="s">
        <v>133</v>
      </c>
      <c r="AE87" s="1" t="s">
        <v>133</v>
      </c>
      <c r="AF87" s="1" t="s">
        <v>133</v>
      </c>
      <c r="AG87" s="1" t="s">
        <v>134</v>
      </c>
      <c r="AH87" s="1" t="s">
        <v>134</v>
      </c>
      <c r="AI87" s="1" t="s">
        <v>134</v>
      </c>
      <c r="AJ87" s="7" t="s">
        <v>135</v>
      </c>
      <c r="AK87" s="7" t="s">
        <v>135</v>
      </c>
      <c r="AL87" s="1" t="s">
        <v>527</v>
      </c>
      <c r="AM87" s="1">
        <v>2.0</v>
      </c>
      <c r="AN87" s="1">
        <v>2.0</v>
      </c>
      <c r="AO87" s="1" t="s">
        <v>505</v>
      </c>
      <c r="AP87" s="1" t="s">
        <v>532</v>
      </c>
      <c r="AQ87" s="1" t="s">
        <v>533</v>
      </c>
      <c r="AR87" s="8">
        <f>HLOOKUP(D87,SP_results_all_proc!$E$15:$FZ$33,19,0)*N87*(1+SUM($BF87:$BI87))</f>
        <v>0.06286414811</v>
      </c>
      <c r="AS87" s="8">
        <f>HLOOKUP(E87,SP_results_all_proc!$E$15:$FZ$33,19,0)*O87*(1+SUM($BG87:$BI87))</f>
        <v>0.03512599801</v>
      </c>
      <c r="AT87" s="8">
        <f>HLOOKUP(F87,SP_results_all_proc!$E$15:$FZ$33,19,0)*P87*(1+SUM($BH87:$BI87))</f>
        <v>0.09493223578</v>
      </c>
      <c r="AU87" s="8">
        <f>HLOOKUP(G87,SP_results_all_proc!$E$15:$FZ$33,19,0)*Q87*(1+SUM($BH87:$BI87))</f>
        <v>0.03366611438</v>
      </c>
      <c r="AV87" s="8">
        <f>HLOOKUP(H87,SP_results_all_proc!$E$15:$FZ$33,19,0)*R87*(1+SUM($BI87))</f>
        <v>0</v>
      </c>
      <c r="AW87" s="8">
        <f>HLOOKUP(I87,SP_results_all_proc!$E$15:$FZ$33,19,0)*S87*(1+SUM($BI87))</f>
        <v>0</v>
      </c>
      <c r="AX87" s="8">
        <f>HLOOKUP(J87,SP_results_all_proc!$E$15:$FZ$33,19,0)*T87</f>
        <v>0</v>
      </c>
      <c r="AY87" s="8">
        <f>HLOOKUP(K87,SP_results_all_proc!$E$15:$FZ$33,19,0)*U87</f>
        <v>0</v>
      </c>
      <c r="AZ87" s="8">
        <f>HLOOKUP(L87,SP_results_all_proc!$E$15:$FZ$33,19,0)*V87*(1-Y87)</f>
        <v>0.01235320233</v>
      </c>
      <c r="BA87" s="8">
        <f>HLOOKUP(M87,SP_results_all_proc!$E$15:$FZ$33,19,0)*W87*(1-Y87)</f>
        <v>0</v>
      </c>
      <c r="BB87" s="9">
        <f>HLOOKUP(BB$3,SP_results_all_proc!$E$15:$FZ$33,19,0)</f>
        <v>0</v>
      </c>
      <c r="BC87" s="9">
        <f>HLOOKUP(BC$3,SP_results_all_proc!$E$15:$FZ$33,19,0)*BJ87*(1-$BM87)*($X87*$P87*(1+SUM($BH87:$BI87))+SUM($BF87:$BI87)+Y87)</f>
        <v>0.0006961606433</v>
      </c>
      <c r="BD87" s="9">
        <f>HLOOKUP(BD$3,SP_results_all_proc!$E$15:$FZ$33,19,0)*BK87*(1-$BM87)*($X87*$P87*(1+SUM($BH87:$BI87))+SUM($BF87:$BI87)+Y87)</f>
        <v>0.001606077921</v>
      </c>
      <c r="BE87" s="1">
        <f>HLOOKUP(BE$3,SP_results_all_proc!$E$15:$FZ$33,19,0)*BL87*(1-$BM87)*($X87*$P87*(1+SUM($BH87:$BI87))+SUM($BF87:$BI87)+Y87)</f>
        <v>0.01096038214</v>
      </c>
      <c r="BF87" s="1">
        <f>SUMIFS(template!$K$117:$K$180,template!$J$117:$J$180,table!$C87,template!$I$117:$I$180,table!BF$5)</f>
        <v>0.07</v>
      </c>
      <c r="BG87" s="1">
        <f>SUMIFS(template!$K$117:$K$180,template!$J$117:$J$180,table!$C87,template!$I$117:$I$180,table!BG$5)</f>
        <v>0.03</v>
      </c>
      <c r="BH87" s="1">
        <f>SUMIFS(template!$K$117:$K$180,template!$J$117:$J$180,table!$C87,template!$I$117:$I$180,table!BH$5)</f>
        <v>0.02</v>
      </c>
      <c r="BI87" s="1">
        <f>SUMIFS(template!$K$117:$K$180,template!$J$117:$J$180,table!$C87,template!$I$117:$I$180,table!BI$5)</f>
        <v>0.04</v>
      </c>
      <c r="BJ87" s="1">
        <f>SUMIFS(template!$K$117:$K$144,template!$J$117:$J$144,table!$A87,template!$I$117:$I$144,table!BJ$5)</f>
        <v>0.2</v>
      </c>
      <c r="BK87" s="1">
        <f>SUMIFS(template!$K$117:$K$144,template!$J$117:$J$144,table!$A87,template!$I$117:$I$144,table!BK$5)</f>
        <v>0.4</v>
      </c>
      <c r="BL87" s="1">
        <f>SUMIFS(template!$K$117:$K$144,template!$J$117:$J$144,table!$A87,template!$I$117:$I$144,table!BL$5)</f>
        <v>0.4</v>
      </c>
      <c r="BM87" s="1">
        <f>SUMIFS(template!$K$117:$K$144,template!$J$117:$J$144,table!$A87,template!$I$117:$I$144,table!BM$5)</f>
        <v>0</v>
      </c>
      <c r="BN87" s="1">
        <f>IFERROR(VLOOKUP($AP87,yield_refuse!$C:$K,3,0),VLOOKUP($AQ87,yield_refuse!$B:$K,4,0))</f>
        <v>278</v>
      </c>
      <c r="BO87" s="1">
        <f>IFERROR(VLOOKUP($AP87,yield_refuse!$C:$K,4,0),VLOOKUP($AQ87,yield_refuse!$B:$K,5,0))</f>
        <v>0</v>
      </c>
      <c r="BP87" s="10">
        <f>IFERROR(VLOOKUP($AP87,yield_refuse!$C:$Z,10,0),VLOOKUP($AQ87,yield_refuse!$B:$Z,11,0))</f>
        <v>770</v>
      </c>
      <c r="BQ87" s="11">
        <f t="shared" si="3"/>
        <v>0.2769784173</v>
      </c>
      <c r="BR87" s="1" t="str">
        <f>IFERROR(VLOOKUP($AP87,yield_refuse!$C:$K,6,0),VLOOKUP($AQ87,yield_refuse!$B:$K,7,0))</f>
        <v>Starchy staples</v>
      </c>
      <c r="BS87" s="11" t="s">
        <v>532</v>
      </c>
      <c r="BT87" s="8">
        <f t="shared" ref="BT87:BW87" si="91">AR87*$BQ87</f>
        <v>0.01741201225</v>
      </c>
      <c r="BU87" s="8">
        <f t="shared" si="91"/>
        <v>0.009729143334</v>
      </c>
      <c r="BV87" s="8">
        <f t="shared" si="91"/>
        <v>0.02629418041</v>
      </c>
      <c r="BW87" s="8">
        <f t="shared" si="91"/>
        <v>0.009324787075</v>
      </c>
      <c r="BX87" s="8">
        <f t="shared" si="5"/>
        <v>0</v>
      </c>
      <c r="BY87" s="8">
        <f t="shared" si="6"/>
        <v>0.00342157043</v>
      </c>
      <c r="BZ87" s="8">
        <f t="shared" si="7"/>
        <v>0.003673459693</v>
      </c>
      <c r="CA87" s="8">
        <f t="shared" si="8"/>
        <v>0.06985515319</v>
      </c>
      <c r="CB87" s="1">
        <f>VLOOKUP(Z87,uncertainty!$B$4:$C$17,2,0)</f>
        <v>1.11</v>
      </c>
      <c r="CC87" s="1">
        <f>VLOOKUP(AA87,uncertainty!$B$4:$C$17,2,0)</f>
        <v>1.25</v>
      </c>
      <c r="CD87" s="11">
        <f t="shared" si="9"/>
        <v>0.05764101028</v>
      </c>
      <c r="CE87" s="11">
        <f t="shared" si="10"/>
        <v>0.08488125978</v>
      </c>
      <c r="CF87" s="11">
        <f t="array" ref="CF87">INDEX(SP_results_all_proc!$E$52:$EH$71,MATCH(CF$3,SP_results_all_proc!$A$52:$A$68,0),MATCH($B87,SP_results_all_proc!$E$51:$EH$51,0))*$BQ87</f>
        <v>0.01799876939</v>
      </c>
      <c r="CG87" s="11">
        <f t="array" ref="CG87">INDEX(SP_results_all_proc!$E$52:$EH$71,MATCH(CG$3,SP_results_all_proc!$A$52:$A$68,0),MATCH($B87,SP_results_all_proc!$E$51:$EH$51,0))*$BQ87</f>
        <v>0.004765530831</v>
      </c>
      <c r="CH87" s="11">
        <f t="array" ref="CH87">INDEX(SP_results_all_proc!$E$52:$EH$71,MATCH(CH$3,SP_results_all_proc!$A$52:$A$68,0),MATCH($B87,SP_results_all_proc!$E$51:$EH$51,0))*$BQ87</f>
        <v>0.007983502367</v>
      </c>
      <c r="CI87" s="11">
        <f t="array" ref="CI87">(INDEX(SP_results_all_proc!$E$52:$EH$71,MATCH(CI$3,SP_results_all_proc!$A$52:$A$68,0),MATCH($B87,SP_results_all_proc!$E$51:$EH$51,0))+INDEX(SP_results_all_proc!$E$52:$EH$71,MATCH(CI$2,SP_results_all_proc!$A$52:$A$68,0),MATCH($B87,SP_results_all_proc!$E$51:$EH$51,0))+INDEX(SP_results_all_proc!$E$52:$EH$71,MATCH(CI$1,SP_results_all_proc!$A$52:$A$68,0),MATCH($B87,SP_results_all_proc!$E$51:$EH$51,0)))*$BQ87</f>
        <v>0.01510882644</v>
      </c>
      <c r="CJ87" s="11">
        <f t="array" ref="CJ87">INDEX(SP_results_all_proc!$E$52:$EH$71,MATCH(CJ$3,SP_results_all_proc!$A$52:$A$68,0),MATCH($B87,SP_results_all_proc!$E$51:$EH$51,0))*$BQ87</f>
        <v>0.006897653906</v>
      </c>
      <c r="CK87" s="11">
        <f t="array" ref="CK87">INDEX(SP_results_all_proc!$E$52:$EH$71,MATCH(CK$3,SP_results_all_proc!$A$52:$A$68,0),MATCH($B87,SP_results_all_proc!$E$51:$EH$51,0))*$BQ87</f>
        <v>0.007565612288</v>
      </c>
      <c r="CL87" s="11">
        <f t="array" ref="CL87">INDEX(SP_results_all_proc!$E$52:$EH$71,MATCH(CL$3,SP_results_all_proc!$A$52:$A$68,0),MATCH($B87,SP_results_all_proc!$E$51:$EH$51,0))*$BQ87</f>
        <v>0.002886102367</v>
      </c>
      <c r="CM87" s="11">
        <f t="array" ref="CM87">(INDEX(SP_results_all_proc!$E$52:$EH$71,MATCH(CM$3,SP_results_all_proc!$A$52:$A$68,0),MATCH($B87,SP_results_all_proc!$E$51:$EH$51,0))+INDEX(SP_results_all_proc!$E$52:$EH$71,MATCH(CM$2,SP_results_all_proc!$A$52:$A$68,0),MATCH($B87,SP_results_all_proc!$E$51:$EH$51,0))+INDEX(SP_results_all_proc!$E$52:$EH$71,MATCH(CM$1,SP_results_all_proc!$A$52:$A$68,0),MATCH($B87,SP_results_all_proc!$E$51:$EH$51,0))+INDEX(SP_results_all_proc!$E$52:$EH$71,MATCH(CM$4,SP_results_all_proc!$A$52:$A$68,0),MATCH($B87,SP_results_all_proc!$E$51:$EH$51,0)))*$BQ87</f>
        <v>0.006649155402</v>
      </c>
      <c r="CN87" s="11">
        <f t="shared" si="11"/>
        <v>0.06985515299</v>
      </c>
      <c r="CO87" s="12" t="s">
        <v>513</v>
      </c>
      <c r="CP87" s="12"/>
      <c r="CQ87" s="8"/>
    </row>
    <row r="88" ht="15.75" customHeight="1">
      <c r="A88" s="6" t="s">
        <v>118</v>
      </c>
      <c r="B88" s="1" t="s">
        <v>534</v>
      </c>
      <c r="C88" s="1" t="s">
        <v>502</v>
      </c>
      <c r="D88" s="1" t="s">
        <v>535</v>
      </c>
      <c r="E88" s="1" t="s">
        <v>122</v>
      </c>
      <c r="F88" s="6" t="s">
        <v>504</v>
      </c>
      <c r="G88" s="1" t="s">
        <v>124</v>
      </c>
      <c r="H88" s="1" t="s">
        <v>125</v>
      </c>
      <c r="I88" s="1" t="s">
        <v>126</v>
      </c>
      <c r="J88" s="1" t="s">
        <v>127</v>
      </c>
      <c r="K88" s="1" t="s">
        <v>128</v>
      </c>
      <c r="L88" s="6" t="s">
        <v>129</v>
      </c>
      <c r="M88" s="6" t="s">
        <v>130</v>
      </c>
      <c r="N88" s="1">
        <v>1.0</v>
      </c>
      <c r="O88" s="1">
        <v>1.0</v>
      </c>
      <c r="P88" s="1">
        <v>1.0</v>
      </c>
      <c r="Q88" s="1">
        <v>1.0</v>
      </c>
      <c r="R88" s="1">
        <v>0.0</v>
      </c>
      <c r="S88" s="1">
        <v>0.0</v>
      </c>
      <c r="T88" s="1">
        <v>0.0</v>
      </c>
      <c r="U88" s="1">
        <v>0.0</v>
      </c>
      <c r="V88" s="1">
        <v>0.0</v>
      </c>
      <c r="W88" s="1">
        <v>2.0</v>
      </c>
      <c r="X88" s="1">
        <v>0.0</v>
      </c>
      <c r="Y88" s="1">
        <f>SUMIFS(yield_refuse!$F:$F,yield_refuse!$A:$A,table!$A88,yield_refuse!$B:$B,IF(ISERROR(AO88),AQ88,table!$AP88))/100</f>
        <v>0</v>
      </c>
      <c r="Z88" s="1" t="str">
        <f t="shared" si="2"/>
        <v>(2,3,2,2,2,na)_x007f_</v>
      </c>
      <c r="AA88" s="1" t="s">
        <v>131</v>
      </c>
      <c r="AB88" s="1" t="s">
        <v>132</v>
      </c>
      <c r="AC88" s="1" t="s">
        <v>133</v>
      </c>
      <c r="AD88" s="1" t="s">
        <v>133</v>
      </c>
      <c r="AE88" s="1" t="s">
        <v>133</v>
      </c>
      <c r="AF88" s="1" t="s">
        <v>133</v>
      </c>
      <c r="AG88" s="1" t="s">
        <v>134</v>
      </c>
      <c r="AH88" s="1" t="s">
        <v>134</v>
      </c>
      <c r="AI88" s="1" t="s">
        <v>134</v>
      </c>
      <c r="AJ88" s="7" t="s">
        <v>135</v>
      </c>
      <c r="AK88" s="7" t="s">
        <v>135</v>
      </c>
      <c r="AL88" s="1" t="s">
        <v>136</v>
      </c>
      <c r="AM88" s="1">
        <v>2.0</v>
      </c>
      <c r="AN88" s="1">
        <v>2.0</v>
      </c>
      <c r="AO88" s="1" t="s">
        <v>536</v>
      </c>
      <c r="AP88" s="1" t="s">
        <v>537</v>
      </c>
      <c r="AQ88" s="1" t="s">
        <v>538</v>
      </c>
      <c r="AR88" s="8">
        <f>HLOOKUP(D88,SP_results_all_proc!$E$15:$FZ$33,19,0)*N88*(1+SUM($BF88:$BI88))</f>
        <v>0.1092239924</v>
      </c>
      <c r="AS88" s="8">
        <f>HLOOKUP(E88,SP_results_all_proc!$E$15:$FZ$33,19,0)*O88*(1+SUM($BG88:$BI88))</f>
        <v>0</v>
      </c>
      <c r="AT88" s="8">
        <f>HLOOKUP(F88,SP_results_all_proc!$E$15:$FZ$33,19,0)*P88*(1+SUM($BH88:$BI88))</f>
        <v>0.09493223578</v>
      </c>
      <c r="AU88" s="8">
        <f>HLOOKUP(G88,SP_results_all_proc!$E$15:$FZ$33,19,0)*Q88*(1+SUM($BH88:$BI88))</f>
        <v>0.01288048936</v>
      </c>
      <c r="AV88" s="8">
        <f>HLOOKUP(H88,SP_results_all_proc!$E$15:$FZ$33,19,0)*R88*(1+SUM($BI88))</f>
        <v>0</v>
      </c>
      <c r="AW88" s="8">
        <f>HLOOKUP(I88,SP_results_all_proc!$E$15:$FZ$33,19,0)*S88*(1+SUM($BI88))</f>
        <v>0</v>
      </c>
      <c r="AX88" s="8">
        <f>HLOOKUP(J88,SP_results_all_proc!$E$15:$FZ$33,19,0)*T88</f>
        <v>0</v>
      </c>
      <c r="AY88" s="8">
        <f>HLOOKUP(K88,SP_results_all_proc!$E$15:$FZ$33,19,0)*U88</f>
        <v>0</v>
      </c>
      <c r="AZ88" s="8">
        <f>HLOOKUP(L88,SP_results_all_proc!$E$15:$FZ$33,19,0)*V88*(1-Y88)</f>
        <v>0</v>
      </c>
      <c r="BA88" s="8">
        <f>HLOOKUP(M88,SP_results_all_proc!$E$15:$FZ$33,19,0)*W88*(1-Y88)</f>
        <v>0.007773471498</v>
      </c>
      <c r="BB88" s="9">
        <f>HLOOKUP(BB$3,SP_results_all_proc!$E$15:$FZ$33,19,0)</f>
        <v>0</v>
      </c>
      <c r="BC88" s="9">
        <f>HLOOKUP(BC$3,SP_results_all_proc!$E$15:$FZ$33,19,0)*BJ88*(1-$BM88)*($X88*$P88*(1+SUM($BH88:$BI88))+SUM($BF88:$BI88)+Y88)</f>
        <v>0.0006961606433</v>
      </c>
      <c r="BD88" s="9">
        <f>HLOOKUP(BD$3,SP_results_all_proc!$E$15:$FZ$33,19,0)*BK88*(1-$BM88)*($X88*$P88*(1+SUM($BH88:$BI88))+SUM($BF88:$BI88)+Y88)</f>
        <v>0.001606077921</v>
      </c>
      <c r="BE88" s="1">
        <f>HLOOKUP(BE$3,SP_results_all_proc!$E$15:$FZ$33,19,0)*BL88*(1-$BM88)*($X88*$P88*(1+SUM($BH88:$BI88))+SUM($BF88:$BI88)+Y88)</f>
        <v>0.01096038214</v>
      </c>
      <c r="BF88" s="1">
        <f>SUMIFS(template!$K$117:$K$180,template!$J$117:$J$180,table!$C88,template!$I$117:$I$180,table!BF$5)</f>
        <v>0.07</v>
      </c>
      <c r="BG88" s="1">
        <f>SUMIFS(template!$K$117:$K$180,template!$J$117:$J$180,table!$C88,template!$I$117:$I$180,table!BG$5)</f>
        <v>0.03</v>
      </c>
      <c r="BH88" s="1">
        <f>SUMIFS(template!$K$117:$K$180,template!$J$117:$J$180,table!$C88,template!$I$117:$I$180,table!BH$5)</f>
        <v>0.02</v>
      </c>
      <c r="BI88" s="1">
        <f>SUMIFS(template!$K$117:$K$180,template!$J$117:$J$180,table!$C88,template!$I$117:$I$180,table!BI$5)</f>
        <v>0.04</v>
      </c>
      <c r="BJ88" s="1">
        <f>SUMIFS(template!$K$117:$K$144,template!$J$117:$J$144,table!$A88,template!$I$117:$I$144,table!BJ$5)</f>
        <v>0.2</v>
      </c>
      <c r="BK88" s="1">
        <f>SUMIFS(template!$K$117:$K$144,template!$J$117:$J$144,table!$A88,template!$I$117:$I$144,table!BK$5)</f>
        <v>0.4</v>
      </c>
      <c r="BL88" s="1">
        <f>SUMIFS(template!$K$117:$K$144,template!$J$117:$J$144,table!$A88,template!$I$117:$I$144,table!BL$5)</f>
        <v>0.4</v>
      </c>
      <c r="BM88" s="1">
        <f>SUMIFS(template!$K$117:$K$144,template!$J$117:$J$144,table!$A88,template!$I$117:$I$144,table!BM$5)</f>
        <v>0</v>
      </c>
      <c r="BN88" s="1">
        <f>IFERROR(VLOOKUP($AP88,yield_refuse!$C:$K,3,0),VLOOKUP($AQ88,yield_refuse!$B:$K,4,0))</f>
        <v>200</v>
      </c>
      <c r="BO88" s="1">
        <f>IFERROR(VLOOKUP($AP88,yield_refuse!$C:$K,4,0),VLOOKUP($AQ88,yield_refuse!$B:$K,5,0))</f>
        <v>0</v>
      </c>
      <c r="BP88" s="10">
        <f>IFERROR(VLOOKUP($AP88,yield_refuse!$C:$Z,10,0),VLOOKUP($AQ88,yield_refuse!$B:$Z,11,0))</f>
        <v>563.4146341</v>
      </c>
      <c r="BQ88" s="11">
        <f t="shared" si="3"/>
        <v>0.2817073171</v>
      </c>
      <c r="BR88" s="1" t="str">
        <f>IFERROR(VLOOKUP($AP88,yield_refuse!$C:$K,6,0),VLOOKUP($AQ88,yield_refuse!$B:$K,7,0))</f>
        <v>Starchy staples</v>
      </c>
      <c r="BS88" s="11" t="s">
        <v>537</v>
      </c>
      <c r="BT88" s="8">
        <f t="shared" ref="BT88:BW88" si="92">AR88*$BQ88</f>
        <v>0.03076919785</v>
      </c>
      <c r="BU88" s="8">
        <f t="shared" si="92"/>
        <v>0</v>
      </c>
      <c r="BV88" s="8">
        <f t="shared" si="92"/>
        <v>0.02674310545</v>
      </c>
      <c r="BW88" s="8">
        <f t="shared" si="92"/>
        <v>0.003628528099</v>
      </c>
      <c r="BX88" s="8">
        <f t="shared" si="5"/>
        <v>0</v>
      </c>
      <c r="BY88" s="8">
        <f t="shared" si="6"/>
        <v>0.0021898438</v>
      </c>
      <c r="BZ88" s="8">
        <f t="shared" si="7"/>
        <v>0.003736177297</v>
      </c>
      <c r="CA88" s="8">
        <f t="shared" si="8"/>
        <v>0.06706685249</v>
      </c>
      <c r="CB88" s="1">
        <f>VLOOKUP(Z88,uncertainty!$B$4:$C$17,2,0)</f>
        <v>1.11</v>
      </c>
      <c r="CC88" s="1">
        <f>VLOOKUP(AA88,uncertainty!$B$4:$C$17,2,0)</f>
        <v>1.25</v>
      </c>
      <c r="CD88" s="11">
        <f t="shared" si="9"/>
        <v>0.05675812178</v>
      </c>
      <c r="CE88" s="11">
        <f t="shared" si="10"/>
        <v>0.07952587792</v>
      </c>
      <c r="CF88" s="11">
        <f t="array" ref="CF88">INDEX(SP_results_all_proc!$E$52:$EH$71,MATCH(CF$3,SP_results_all_proc!$A$52:$A$68,0),MATCH($B88,SP_results_all_proc!$E$51:$EH$51,0))*$BQ88</f>
        <v>0.01150650298</v>
      </c>
      <c r="CG88" s="11">
        <f t="array" ref="CG88">INDEX(SP_results_all_proc!$E$52:$EH$71,MATCH(CG$3,SP_results_all_proc!$A$52:$A$68,0),MATCH($B88,SP_results_all_proc!$E$51:$EH$51,0))*$BQ88</f>
        <v>0.005808834457</v>
      </c>
      <c r="CH88" s="11">
        <f t="array" ref="CH88">INDEX(SP_results_all_proc!$E$52:$EH$71,MATCH(CH$3,SP_results_all_proc!$A$52:$A$68,0),MATCH($B88,SP_results_all_proc!$E$51:$EH$51,0))*$BQ88</f>
        <v>0.007832129652</v>
      </c>
      <c r="CI88" s="11">
        <f t="array" ref="CI88">(INDEX(SP_results_all_proc!$E$52:$EH$71,MATCH(CI$3,SP_results_all_proc!$A$52:$A$68,0),MATCH($B88,SP_results_all_proc!$E$51:$EH$51,0))+INDEX(SP_results_all_proc!$E$52:$EH$71,MATCH(CI$2,SP_results_all_proc!$A$52:$A$68,0),MATCH($B88,SP_results_all_proc!$E$51:$EH$51,0))+INDEX(SP_results_all_proc!$E$52:$EH$71,MATCH(CI$1,SP_results_all_proc!$A$52:$A$68,0),MATCH($B88,SP_results_all_proc!$E$51:$EH$51,0)))*$BQ88</f>
        <v>0.01644454096</v>
      </c>
      <c r="CJ88" s="11">
        <f t="array" ref="CJ88">INDEX(SP_results_all_proc!$E$52:$EH$71,MATCH(CJ$3,SP_results_all_proc!$A$52:$A$68,0),MATCH($B88,SP_results_all_proc!$E$51:$EH$51,0))*$BQ88</f>
        <v>0.0131012605</v>
      </c>
      <c r="CK88" s="11">
        <f t="array" ref="CK88">INDEX(SP_results_all_proc!$E$52:$EH$71,MATCH(CK$3,SP_results_all_proc!$A$52:$A$68,0),MATCH($B88,SP_results_all_proc!$E$51:$EH$51,0))*$BQ88</f>
        <v>0.005071335406</v>
      </c>
      <c r="CL88" s="11">
        <f t="array" ref="CL88">INDEX(SP_results_all_proc!$E$52:$EH$71,MATCH(CL$3,SP_results_all_proc!$A$52:$A$68,0),MATCH($B88,SP_results_all_proc!$E$51:$EH$51,0))*$BQ88</f>
        <v>0.002208534687</v>
      </c>
      <c r="CM88" s="11">
        <f t="array" ref="CM88">(INDEX(SP_results_all_proc!$E$52:$EH$71,MATCH(CM$3,SP_results_all_proc!$A$52:$A$68,0),MATCH($B88,SP_results_all_proc!$E$51:$EH$51,0))+INDEX(SP_results_all_proc!$E$52:$EH$71,MATCH(CM$2,SP_results_all_proc!$A$52:$A$68,0),MATCH($B88,SP_results_all_proc!$E$51:$EH$51,0))+INDEX(SP_results_all_proc!$E$52:$EH$71,MATCH(CM$1,SP_results_all_proc!$A$52:$A$68,0),MATCH($B88,SP_results_all_proc!$E$51:$EH$51,0))+INDEX(SP_results_all_proc!$E$52:$EH$71,MATCH(CM$4,SP_results_all_proc!$A$52:$A$68,0),MATCH($B88,SP_results_all_proc!$E$51:$EH$51,0)))*$BQ88</f>
        <v>0.005093715416</v>
      </c>
      <c r="CN88" s="11">
        <f t="shared" si="11"/>
        <v>0.06706685406</v>
      </c>
      <c r="CO88" s="12" t="s">
        <v>508</v>
      </c>
      <c r="CP88" s="12"/>
      <c r="CQ88" s="8"/>
    </row>
    <row r="89" ht="15.75" customHeight="1">
      <c r="A89" s="6" t="s">
        <v>118</v>
      </c>
      <c r="B89" s="1" t="s">
        <v>539</v>
      </c>
      <c r="C89" s="1" t="s">
        <v>540</v>
      </c>
      <c r="D89" s="1" t="s">
        <v>541</v>
      </c>
      <c r="E89" s="1" t="s">
        <v>122</v>
      </c>
      <c r="F89" s="6" t="s">
        <v>317</v>
      </c>
      <c r="G89" s="1" t="s">
        <v>124</v>
      </c>
      <c r="H89" s="1" t="s">
        <v>125</v>
      </c>
      <c r="I89" s="1" t="s">
        <v>126</v>
      </c>
      <c r="J89" s="1" t="s">
        <v>127</v>
      </c>
      <c r="K89" s="1" t="s">
        <v>128</v>
      </c>
      <c r="L89" s="6" t="s">
        <v>129</v>
      </c>
      <c r="M89" s="6" t="s">
        <v>130</v>
      </c>
      <c r="N89" s="1">
        <v>1.0</v>
      </c>
      <c r="O89" s="1">
        <v>1.0</v>
      </c>
      <c r="P89" s="1">
        <v>1.0</v>
      </c>
      <c r="Q89" s="1">
        <v>1.0</v>
      </c>
      <c r="R89" s="1">
        <v>0.0</v>
      </c>
      <c r="S89" s="1">
        <v>0.0</v>
      </c>
      <c r="T89" s="1">
        <v>0.0</v>
      </c>
      <c r="U89" s="1">
        <v>0.0</v>
      </c>
      <c r="V89" s="1">
        <v>1.0</v>
      </c>
      <c r="W89" s="1">
        <v>1.0</v>
      </c>
      <c r="X89" s="1">
        <v>0.0</v>
      </c>
      <c r="Y89" s="1">
        <f>SUMIFS(yield_refuse!$F:$F,yield_refuse!$A:$A,table!$A89,yield_refuse!$B:$B,IF(ISERROR(AO89),AQ89,table!$AP89))/100</f>
        <v>0</v>
      </c>
      <c r="Z89" s="1" t="str">
        <f t="shared" si="2"/>
        <v>(2,3,2,2,2,na)_x007f_</v>
      </c>
      <c r="AA89" s="1" t="s">
        <v>131</v>
      </c>
      <c r="AB89" s="1" t="s">
        <v>132</v>
      </c>
      <c r="AC89" s="1" t="s">
        <v>133</v>
      </c>
      <c r="AD89" s="1" t="s">
        <v>133</v>
      </c>
      <c r="AE89" s="1" t="s">
        <v>133</v>
      </c>
      <c r="AF89" s="1" t="s">
        <v>133</v>
      </c>
      <c r="AG89" s="1" t="s">
        <v>134</v>
      </c>
      <c r="AH89" s="1" t="s">
        <v>134</v>
      </c>
      <c r="AI89" s="1" t="s">
        <v>134</v>
      </c>
      <c r="AJ89" s="7" t="s">
        <v>135</v>
      </c>
      <c r="AK89" s="7" t="s">
        <v>135</v>
      </c>
      <c r="AL89" s="1" t="s">
        <v>136</v>
      </c>
      <c r="AM89" s="1">
        <v>2.0</v>
      </c>
      <c r="AN89" s="1">
        <v>2.0</v>
      </c>
      <c r="AO89" s="1" t="s">
        <v>542</v>
      </c>
      <c r="AP89" s="1" t="s">
        <v>543</v>
      </c>
      <c r="AQ89" s="1" t="s">
        <v>544</v>
      </c>
      <c r="AR89" s="8">
        <f>HLOOKUP(D89,SP_results_all_proc!$E$15:$FZ$33,19,0)*N89*(1+SUM($BF89:$BI89))</f>
        <v>0.04869602458</v>
      </c>
      <c r="AS89" s="8">
        <f>HLOOKUP(E89,SP_results_all_proc!$E$15:$FZ$33,19,0)*O89*(1+SUM($BG89:$BI89))</f>
        <v>0</v>
      </c>
      <c r="AT89" s="8">
        <f>HLOOKUP(F89,SP_results_all_proc!$E$15:$FZ$33,19,0)*P89*(1+SUM($BH89:$BI89))</f>
        <v>0</v>
      </c>
      <c r="AU89" s="8">
        <f>HLOOKUP(G89,SP_results_all_proc!$E$15:$FZ$33,19,0)*Q89*(1+SUM($BH89:$BI89))</f>
        <v>0.01348805961</v>
      </c>
      <c r="AV89" s="8">
        <f>HLOOKUP(H89,SP_results_all_proc!$E$15:$FZ$33,19,0)*R89*(1+SUM($BI89))</f>
        <v>0</v>
      </c>
      <c r="AW89" s="8">
        <f>HLOOKUP(I89,SP_results_all_proc!$E$15:$FZ$33,19,0)*S89*(1+SUM($BI89))</f>
        <v>0</v>
      </c>
      <c r="AX89" s="8">
        <f>HLOOKUP(J89,SP_results_all_proc!$E$15:$FZ$33,19,0)*T89</f>
        <v>0</v>
      </c>
      <c r="AY89" s="8">
        <f>HLOOKUP(K89,SP_results_all_proc!$E$15:$FZ$33,19,0)*U89</f>
        <v>0</v>
      </c>
      <c r="AZ89" s="8">
        <f>HLOOKUP(L89,SP_results_all_proc!$E$15:$FZ$33,19,0)*V89*(1-Y89)</f>
        <v>0.006176601165</v>
      </c>
      <c r="BA89" s="8">
        <f>HLOOKUP(M89,SP_results_all_proc!$E$15:$FZ$33,19,0)*W89*(1-Y89)</f>
        <v>0.003886735749</v>
      </c>
      <c r="BB89" s="9">
        <f>HLOOKUP(BB$3,SP_results_all_proc!$E$15:$FZ$33,19,0)</f>
        <v>0</v>
      </c>
      <c r="BC89" s="9">
        <f>HLOOKUP(BC$3,SP_results_all_proc!$E$15:$FZ$33,19,0)*BJ89*(1-$BM89)*($X89*$P89*(1+SUM($BH89:$BI89))+SUM($BF89:$BI89)+Y89)</f>
        <v>0.001609871488</v>
      </c>
      <c r="BD89" s="9">
        <f>HLOOKUP(BD$3,SP_results_all_proc!$E$15:$FZ$33,19,0)*BK89*(1-$BM89)*($X89*$P89*(1+SUM($BH89:$BI89))+SUM($BF89:$BI89)+Y89)</f>
        <v>0.003714055193</v>
      </c>
      <c r="BE89" s="1">
        <f>HLOOKUP(BE$3,SP_results_all_proc!$E$15:$FZ$33,19,0)*BL89*(1-$BM89)*($X89*$P89*(1+SUM($BH89:$BI89))+SUM($BF89:$BI89)+Y89)</f>
        <v>0.02534588371</v>
      </c>
      <c r="BF89" s="1">
        <f>SUMIFS(template!$K$117:$K$180,template!$J$117:$J$180,table!$C89,template!$I$117:$I$180,table!BF$5)</f>
        <v>0.18</v>
      </c>
      <c r="BG89" s="1">
        <f>SUMIFS(template!$K$117:$K$180,template!$J$117:$J$180,table!$C89,template!$I$117:$I$180,table!BG$5)</f>
        <v>0.08</v>
      </c>
      <c r="BH89" s="1">
        <f>SUMIFS(template!$K$117:$K$180,template!$J$117:$J$180,table!$C89,template!$I$117:$I$180,table!BH$5)</f>
        <v>0.08</v>
      </c>
      <c r="BI89" s="1">
        <f>SUMIFS(template!$K$117:$K$180,template!$J$117:$J$180,table!$C89,template!$I$117:$I$180,table!BI$5)</f>
        <v>0.03</v>
      </c>
      <c r="BJ89" s="1">
        <f>SUMIFS(template!$K$117:$K$144,template!$J$117:$J$144,table!$A89,template!$I$117:$I$144,table!BJ$5)</f>
        <v>0.2</v>
      </c>
      <c r="BK89" s="1">
        <f>SUMIFS(template!$K$117:$K$144,template!$J$117:$J$144,table!$A89,template!$I$117:$I$144,table!BK$5)</f>
        <v>0.4</v>
      </c>
      <c r="BL89" s="1">
        <f>SUMIFS(template!$K$117:$K$144,template!$J$117:$J$144,table!$A89,template!$I$117:$I$144,table!BL$5)</f>
        <v>0.4</v>
      </c>
      <c r="BM89" s="1">
        <f>SUMIFS(template!$K$117:$K$144,template!$J$117:$J$144,table!$A89,template!$I$117:$I$144,table!BM$5)</f>
        <v>0</v>
      </c>
      <c r="BN89" s="1">
        <f>IFERROR(VLOOKUP($AP89,yield_refuse!$C:$K,3,0),VLOOKUP($AQ89,yield_refuse!$B:$K,4,0))</f>
        <v>79</v>
      </c>
      <c r="BO89" s="1">
        <f>IFERROR(VLOOKUP($AP89,yield_refuse!$C:$K,4,0),VLOOKUP($AQ89,yield_refuse!$B:$K,5,0))</f>
        <v>6</v>
      </c>
      <c r="BP89" s="10">
        <f>IFERROR(VLOOKUP($AP89,yield_refuse!$C:$Z,10,0),VLOOKUP($AQ89,yield_refuse!$B:$Z,11,0))</f>
        <v>471.4285714</v>
      </c>
      <c r="BQ89" s="11">
        <f t="shared" si="3"/>
        <v>0.6348351352</v>
      </c>
      <c r="BR89" s="1" t="str">
        <f>IFERROR(VLOOKUP($AP89,yield_refuse!$C:$K,6,0),VLOOKUP($AQ89,yield_refuse!$B:$K,7,0))</f>
        <v>Starchy staples</v>
      </c>
      <c r="BS89" s="11" t="s">
        <v>543</v>
      </c>
      <c r="BT89" s="8">
        <f t="shared" ref="BT89:BW89" si="93">AR89*$BQ89</f>
        <v>0.03091394735</v>
      </c>
      <c r="BU89" s="8">
        <f t="shared" si="93"/>
        <v>0</v>
      </c>
      <c r="BV89" s="8">
        <f t="shared" si="93"/>
        <v>0</v>
      </c>
      <c r="BW89" s="8">
        <f t="shared" si="93"/>
        <v>0.008562694147</v>
      </c>
      <c r="BX89" s="8">
        <f t="shared" si="5"/>
        <v>0</v>
      </c>
      <c r="BY89" s="8">
        <f t="shared" si="6"/>
        <v>0.006388559851</v>
      </c>
      <c r="BZ89" s="8">
        <f t="shared" si="7"/>
        <v>0.01947027323</v>
      </c>
      <c r="CA89" s="8">
        <f t="shared" si="8"/>
        <v>0.06533547457</v>
      </c>
      <c r="CB89" s="1">
        <f>VLOOKUP(Z89,uncertainty!$B$4:$C$17,2,0)</f>
        <v>1.11</v>
      </c>
      <c r="CC89" s="1">
        <f>VLOOKUP(AA89,uncertainty!$B$4:$C$17,2,0)</f>
        <v>1.25</v>
      </c>
      <c r="CD89" s="11">
        <f t="shared" si="9"/>
        <v>0.0553876248</v>
      </c>
      <c r="CE89" s="11">
        <f t="shared" si="10"/>
        <v>0.07734139059</v>
      </c>
      <c r="CF89" s="11">
        <f t="array" ref="CF89">INDEX(SP_results_all_proc!$E$52:$EH$71,MATCH(CF$3,SP_results_all_proc!$A$52:$A$68,0),MATCH($B89,SP_results_all_proc!$E$51:$EH$51,0))*$BQ89</f>
        <v>0.01419158137</v>
      </c>
      <c r="CG89" s="11">
        <f t="array" ref="CG89">INDEX(SP_results_all_proc!$E$52:$EH$71,MATCH(CG$3,SP_results_all_proc!$A$52:$A$68,0),MATCH($B89,SP_results_all_proc!$E$51:$EH$51,0))*$BQ89</f>
        <v>0.003698437005</v>
      </c>
      <c r="CH89" s="11">
        <f t="array" ref="CH89">INDEX(SP_results_all_proc!$E$52:$EH$71,MATCH(CH$3,SP_results_all_proc!$A$52:$A$68,0),MATCH($B89,SP_results_all_proc!$E$51:$EH$51,0))*$BQ89</f>
        <v>0.01644605044</v>
      </c>
      <c r="CI89" s="11">
        <f t="array" ref="CI89">(INDEX(SP_results_all_proc!$E$52:$EH$71,MATCH(CI$3,SP_results_all_proc!$A$52:$A$68,0),MATCH($B89,SP_results_all_proc!$E$51:$EH$51,0))+INDEX(SP_results_all_proc!$E$52:$EH$71,MATCH(CI$2,SP_results_all_proc!$A$52:$A$68,0),MATCH($B89,SP_results_all_proc!$E$51:$EH$51,0))+INDEX(SP_results_all_proc!$E$52:$EH$71,MATCH(CI$1,SP_results_all_proc!$A$52:$A$68,0),MATCH($B89,SP_results_all_proc!$E$51:$EH$51,0)))*$BQ89</f>
        <v>0.009012183698</v>
      </c>
      <c r="CJ89" s="11">
        <f t="array" ref="CJ89">INDEX(SP_results_all_proc!$E$52:$EH$71,MATCH(CJ$3,SP_results_all_proc!$A$52:$A$68,0),MATCH($B89,SP_results_all_proc!$E$51:$EH$51,0))*$BQ89</f>
        <v>0.001239952305</v>
      </c>
      <c r="CK89" s="11">
        <f t="array" ref="CK89">INDEX(SP_results_all_proc!$E$52:$EH$71,MATCH(CK$3,SP_results_all_proc!$A$52:$A$68,0),MATCH($B89,SP_results_all_proc!$E$51:$EH$51,0))*$BQ89</f>
        <v>0.00335136121</v>
      </c>
      <c r="CL89" s="11">
        <f t="array" ref="CL89">INDEX(SP_results_all_proc!$E$52:$EH$71,MATCH(CL$3,SP_results_all_proc!$A$52:$A$68,0),MATCH($B89,SP_results_all_proc!$E$51:$EH$51,0))*$BQ89</f>
        <v>0.01241793707</v>
      </c>
      <c r="CM89" s="11">
        <f t="array" ref="CM89">(INDEX(SP_results_all_proc!$E$52:$EH$71,MATCH(CM$3,SP_results_all_proc!$A$52:$A$68,0),MATCH($B89,SP_results_all_proc!$E$51:$EH$51,0))+INDEX(SP_results_all_proc!$E$52:$EH$71,MATCH(CM$2,SP_results_all_proc!$A$52:$A$68,0),MATCH($B89,SP_results_all_proc!$E$51:$EH$51,0))+INDEX(SP_results_all_proc!$E$52:$EH$71,MATCH(CM$1,SP_results_all_proc!$A$52:$A$68,0),MATCH($B89,SP_results_all_proc!$E$51:$EH$51,0))+INDEX(SP_results_all_proc!$E$52:$EH$71,MATCH(CM$4,SP_results_all_proc!$A$52:$A$68,0),MATCH($B89,SP_results_all_proc!$E$51:$EH$51,0)))*$BQ89</f>
        <v>0.004977973477</v>
      </c>
      <c r="CN89" s="11">
        <f t="shared" si="11"/>
        <v>0.06533547658</v>
      </c>
      <c r="CO89" s="12" t="s">
        <v>545</v>
      </c>
      <c r="CP89" s="12"/>
      <c r="CQ89" s="8"/>
    </row>
    <row r="90" ht="15.75" customHeight="1">
      <c r="A90" s="1" t="s">
        <v>546</v>
      </c>
      <c r="B90" s="1" t="s">
        <v>547</v>
      </c>
      <c r="C90" s="1" t="s">
        <v>238</v>
      </c>
      <c r="D90" s="19" t="s">
        <v>548</v>
      </c>
      <c r="E90" s="13" t="s">
        <v>549</v>
      </c>
      <c r="F90" s="6" t="s">
        <v>504</v>
      </c>
      <c r="G90" s="13" t="s">
        <v>550</v>
      </c>
      <c r="H90" s="1" t="s">
        <v>551</v>
      </c>
      <c r="I90" s="1" t="s">
        <v>552</v>
      </c>
      <c r="J90" s="1" t="s">
        <v>553</v>
      </c>
      <c r="K90" s="1" t="s">
        <v>554</v>
      </c>
      <c r="L90" s="1" t="s">
        <v>129</v>
      </c>
      <c r="M90" s="1" t="s">
        <v>130</v>
      </c>
      <c r="N90" s="1">
        <v>1.0</v>
      </c>
      <c r="O90" s="1">
        <v>1.0</v>
      </c>
      <c r="P90" s="1">
        <v>1.0</v>
      </c>
      <c r="Q90" s="1">
        <v>1.0</v>
      </c>
      <c r="R90" s="1">
        <v>0.0</v>
      </c>
      <c r="S90" s="1">
        <v>0.0</v>
      </c>
      <c r="T90" s="1">
        <v>0.0</v>
      </c>
      <c r="U90" s="1">
        <v>0.0</v>
      </c>
      <c r="V90" s="1">
        <v>2.0</v>
      </c>
      <c r="W90" s="1">
        <v>0.0</v>
      </c>
      <c r="X90" s="1">
        <v>0.05</v>
      </c>
      <c r="Y90" s="1">
        <f>SUMIFS(yield_refuse!$F:$F,yield_refuse!$A:$A,table!$A90,yield_refuse!$B:$B,IF(ISERROR(AO90),AQ90,table!$AP90))/100</f>
        <v>0</v>
      </c>
      <c r="Z90" s="6" t="s">
        <v>555</v>
      </c>
      <c r="AA90" s="7" t="s">
        <v>131</v>
      </c>
      <c r="AB90" s="7" t="s">
        <v>132</v>
      </c>
      <c r="AC90" s="7" t="s">
        <v>133</v>
      </c>
      <c r="AD90" s="7" t="s">
        <v>133</v>
      </c>
      <c r="AE90" s="7" t="s">
        <v>133</v>
      </c>
      <c r="AF90" s="7" t="s">
        <v>133</v>
      </c>
      <c r="AG90" s="7" t="s">
        <v>134</v>
      </c>
      <c r="AH90" s="7" t="s">
        <v>134</v>
      </c>
      <c r="AI90" s="7" t="s">
        <v>134</v>
      </c>
      <c r="AJ90" s="7" t="s">
        <v>135</v>
      </c>
      <c r="AK90" s="7" t="s">
        <v>135</v>
      </c>
      <c r="AL90" s="1" t="s">
        <v>173</v>
      </c>
      <c r="AN90" s="20" t="s">
        <v>556</v>
      </c>
      <c r="AO90" s="1" t="s">
        <v>289</v>
      </c>
      <c r="AP90" s="1" t="s">
        <v>557</v>
      </c>
      <c r="AQ90" s="1" t="s">
        <v>557</v>
      </c>
      <c r="AR90" s="8">
        <f>HLOOKUP(D90,SP_results_all_proc!$E$15:$FZ$33,19,0)*N90*(1+SUM($BF90:$BI90))</f>
        <v>0.1111739525</v>
      </c>
      <c r="AS90" s="8">
        <f>HLOOKUP(E90,SP_results_all_proc!$E$15:$FZ$33,19,0)*O90*(1+SUM($BG90:$BI90))</f>
        <v>0</v>
      </c>
      <c r="AT90" s="8">
        <f>HLOOKUP(F90,SP_results_all_proc!$E$15:$FZ$33,19,0)*P90*(1+SUM($BH90:$BI90))</f>
        <v>0.09134988726</v>
      </c>
      <c r="AU90" s="8">
        <f>HLOOKUP(G90,SP_results_all_proc!$E$15:$FZ$33,19,0)*Q90*(1+SUM($BH90:$BI90))</f>
        <v>0.03428152537</v>
      </c>
      <c r="AV90" s="8">
        <f>HLOOKUP(H90,SP_results_all_proc!$E$15:$FZ$33,19,0)*R90*(1+SUM($BI90))</f>
        <v>0</v>
      </c>
      <c r="AW90" s="8">
        <f>HLOOKUP(I90,SP_results_all_proc!$E$15:$FZ$33,19,0)*S90*(1+SUM($BI90))</f>
        <v>0</v>
      </c>
      <c r="AX90" s="8">
        <f>HLOOKUP(J90,SP_results_all_proc!$E$15:$FZ$33,19,0)*T90</f>
        <v>0</v>
      </c>
      <c r="AY90" s="8">
        <f>HLOOKUP(K90,SP_results_all_proc!$E$15:$FZ$33,19,0)*U90</f>
        <v>0</v>
      </c>
      <c r="AZ90" s="8">
        <f>HLOOKUP(L90,SP_results_all_proc!$E$15:$FZ$33,19,0)*V90*(1-Y90)</f>
        <v>0.01235320233</v>
      </c>
      <c r="BA90" s="8">
        <f>HLOOKUP(M90,SP_results_all_proc!$E$15:$FZ$33,19,0)*W90*(1-Y90)</f>
        <v>0</v>
      </c>
      <c r="BB90" s="9">
        <f>HLOOKUP(BB$3,SP_results_all_proc!$E$15:$FZ$33,19,0)</f>
        <v>0</v>
      </c>
      <c r="BC90" s="9">
        <f>HLOOKUP(BC$3,SP_results_all_proc!$E$15:$FZ$33,19,0)*BJ90*(1-$BM90)*($X90*$P90*(1+SUM($BH90:$BI90))+SUM($BF90:$BI90)+Y90)</f>
        <v>0.0004368408036</v>
      </c>
      <c r="BD90" s="9">
        <f>HLOOKUP(BD$3,SP_results_all_proc!$E$15:$FZ$33,19,0)*BK90*(1-$BM90)*($X90*$P90*(1+SUM($BH90:$BI90))+SUM($BF90:$BI90)+Y90)</f>
        <v>0.001612502233</v>
      </c>
      <c r="BE90" s="1">
        <f>HLOOKUP(BE$3,SP_results_all_proc!$E$15:$FZ$33,19,0)*BL90*(1-$BM90)*($X90*$P90*(1+SUM($BH90:$BI90))+SUM($BF90:$BI90)+Y90)</f>
        <v>0.002751055918</v>
      </c>
      <c r="BF90" s="1">
        <f>SUMIFS(template!$K$117:$K$180,template!$J$117:$J$180,table!$C90,template!$I$117:$I$180,table!BF$5)</f>
        <v>0.11</v>
      </c>
      <c r="BG90" s="1">
        <f>SUMIFS(template!$K$117:$K$180,template!$J$117:$J$180,table!$C90,template!$I$117:$I$180,table!BG$5)</f>
        <v>0.07</v>
      </c>
      <c r="BH90" s="1">
        <f>SUMIFS(template!$K$117:$K$180,template!$J$117:$J$180,table!$C90,template!$I$117:$I$180,table!BH$5)</f>
        <v>0.01</v>
      </c>
      <c r="BI90" s="1">
        <f>SUMIFS(template!$K$117:$K$180,template!$J$117:$J$180,table!$C90,template!$I$117:$I$180,table!BI$5)</f>
        <v>0.01</v>
      </c>
      <c r="BJ90" s="1">
        <f>SUMIFS(template!$K$117:$K$144,template!$J$117:$J$144,table!$A90,template!$I$117:$I$144,table!BJ$5)</f>
        <v>0.2</v>
      </c>
      <c r="BK90" s="1">
        <f>SUMIFS(template!$K$117:$K$144,template!$J$117:$J$144,table!$A90,template!$I$117:$I$144,table!BK$5)</f>
        <v>0.64</v>
      </c>
      <c r="BL90" s="1">
        <f>SUMIFS(template!$K$117:$K$144,template!$J$117:$J$144,table!$A90,template!$I$117:$I$144,table!BL$5)</f>
        <v>0.16</v>
      </c>
      <c r="BM90" s="1">
        <f>SUMIFS(template!$K$117:$K$144,template!$J$117:$J$144,table!$A90,template!$I$117:$I$144,table!BM$5)</f>
        <v>0.6</v>
      </c>
      <c r="BN90" s="1">
        <f>IFERROR(VLOOKUP($AP90,yield_refuse!$C:$K,3,0),VLOOKUP($AQ90,yield_refuse!$B:$K,4,0))</f>
        <v>281</v>
      </c>
      <c r="BO90" s="1">
        <f>IFERROR(VLOOKUP($AP90,yield_refuse!$C:$K,4,0),VLOOKUP($AQ90,yield_refuse!$B:$K,5,0))</f>
        <v>0</v>
      </c>
      <c r="BP90" s="10">
        <f>IFERROR(VLOOKUP($AP90,yield_refuse!$C:$Z,10,0),VLOOKUP($AQ90,yield_refuse!$B:$Z,11,0))</f>
        <v>420</v>
      </c>
      <c r="BQ90" s="11">
        <f t="shared" si="3"/>
        <v>0.1494661922</v>
      </c>
      <c r="BR90" s="1" t="str">
        <f>IFERROR(VLOOKUP($AP90,yield_refuse!$C:$K,6,0),VLOOKUP($AQ90,yield_refuse!$B:$K,7,0))</f>
        <v>Pulses, nuts, and seeds</v>
      </c>
      <c r="BS90" s="11" t="s">
        <v>557</v>
      </c>
      <c r="BT90" s="8">
        <f t="shared" ref="BT90:BW90" si="94">AR90*$BQ90</f>
        <v>0.01661674735</v>
      </c>
      <c r="BU90" s="8">
        <f t="shared" si="94"/>
        <v>0</v>
      </c>
      <c r="BV90" s="8">
        <f t="shared" si="94"/>
        <v>0.0136537198</v>
      </c>
      <c r="BW90" s="8">
        <f t="shared" si="94"/>
        <v>0.005123929059</v>
      </c>
      <c r="BX90" s="8">
        <f t="shared" si="5"/>
        <v>0</v>
      </c>
      <c r="BY90" s="8">
        <f t="shared" si="6"/>
        <v>0.001846386113</v>
      </c>
      <c r="BZ90" s="8">
        <f t="shared" si="7"/>
        <v>0.0007174973527</v>
      </c>
      <c r="CA90" s="8">
        <f t="shared" si="8"/>
        <v>0.03795827968</v>
      </c>
      <c r="CB90" s="1">
        <f>VLOOKUP(Z90,uncertainty!$B$4:$C$17,2,0)</f>
        <v>1.23</v>
      </c>
      <c r="CC90" s="1">
        <f>VLOOKUP(AA90,uncertainty!$B$4:$C$17,2,0)</f>
        <v>1.25</v>
      </c>
      <c r="CD90" s="11">
        <f t="shared" si="9"/>
        <v>0.03058277656</v>
      </c>
      <c r="CE90" s="11">
        <f t="shared" si="10"/>
        <v>0.04711551466</v>
      </c>
      <c r="CF90" s="11">
        <f t="array" ref="CF90">INDEX(SP_results_all_proc!$E$52:$EH$71,MATCH(CF$3,SP_results_all_proc!$A$52:$A$68,0),MATCH($B90,SP_results_all_proc!$E$51:$EH$51,0))*$BQ90</f>
        <v>0.01170067268</v>
      </c>
      <c r="CG90" s="11">
        <f t="array" ref="CG90">INDEX(SP_results_all_proc!$E$52:$EH$71,MATCH(CG$3,SP_results_all_proc!$A$52:$A$68,0),MATCH($B90,SP_results_all_proc!$E$51:$EH$51,0))*$BQ90</f>
        <v>0.002845376989</v>
      </c>
      <c r="CH90" s="11">
        <f t="array" ref="CH90">INDEX(SP_results_all_proc!$E$52:$EH$71,MATCH(CH$3,SP_results_all_proc!$A$52:$A$68,0),MATCH($B90,SP_results_all_proc!$E$51:$EH$51,0))*$BQ90</f>
        <v>0.003016812619</v>
      </c>
      <c r="CI90" s="11">
        <f t="array" ref="CI90">(INDEX(SP_results_all_proc!$E$52:$EH$71,MATCH(CI$3,SP_results_all_proc!$A$52:$A$68,0),MATCH($B90,SP_results_all_proc!$E$51:$EH$51,0))+INDEX(SP_results_all_proc!$E$52:$EH$71,MATCH(CI$2,SP_results_all_proc!$A$52:$A$68,0),MATCH($B90,SP_results_all_proc!$E$51:$EH$51,0))+INDEX(SP_results_all_proc!$E$52:$EH$71,MATCH(CI$1,SP_results_all_proc!$A$52:$A$68,0),MATCH($B90,SP_results_all_proc!$E$51:$EH$51,0)))*$BQ90</f>
        <v>0.00749809753</v>
      </c>
      <c r="CJ90" s="11">
        <f t="array" ref="CJ90">INDEX(SP_results_all_proc!$E$52:$EH$71,MATCH(CJ$3,SP_results_all_proc!$A$52:$A$68,0),MATCH($B90,SP_results_all_proc!$E$51:$EH$51,0))*$BQ90</f>
        <v>0.004864340007</v>
      </c>
      <c r="CK90" s="11">
        <f t="array" ref="CK90">INDEX(SP_results_all_proc!$E$52:$EH$71,MATCH(CK$3,SP_results_all_proc!$A$52:$A$68,0),MATCH($B90,SP_results_all_proc!$E$51:$EH$51,0))*$BQ90</f>
        <v>0.003445555345</v>
      </c>
      <c r="CL90" s="11">
        <f t="array" ref="CL90">INDEX(SP_results_all_proc!$E$52:$EH$71,MATCH(CL$3,SP_results_all_proc!$A$52:$A$68,0),MATCH($B90,SP_results_all_proc!$E$51:$EH$51,0))*$BQ90</f>
        <v>0.001171537956</v>
      </c>
      <c r="CM90" s="11">
        <f t="array" ref="CM90">(INDEX(SP_results_all_proc!$E$52:$EH$71,MATCH(CM$3,SP_results_all_proc!$A$52:$A$68,0),MATCH($B90,SP_results_all_proc!$E$51:$EH$51,0))+INDEX(SP_results_all_proc!$E$52:$EH$71,MATCH(CM$2,SP_results_all_proc!$A$52:$A$68,0),MATCH($B90,SP_results_all_proc!$E$51:$EH$51,0))+INDEX(SP_results_all_proc!$E$52:$EH$71,MATCH(CM$1,SP_results_all_proc!$A$52:$A$68,0),MATCH($B90,SP_results_all_proc!$E$51:$EH$51,0))+INDEX(SP_results_all_proc!$E$52:$EH$71,MATCH(CM$4,SP_results_all_proc!$A$52:$A$68,0),MATCH($B90,SP_results_all_proc!$E$51:$EH$51,0)))*$BQ90</f>
        <v>0.003415886112</v>
      </c>
      <c r="CN90" s="11">
        <f t="shared" si="11"/>
        <v>0.03795827924</v>
      </c>
      <c r="CO90" s="12" t="s">
        <v>292</v>
      </c>
      <c r="CP90" s="12"/>
      <c r="CQ90" s="8"/>
    </row>
    <row r="91" ht="15.75" customHeight="1">
      <c r="A91" s="1" t="s">
        <v>546</v>
      </c>
      <c r="B91" s="1" t="s">
        <v>558</v>
      </c>
      <c r="C91" s="1" t="s">
        <v>238</v>
      </c>
      <c r="D91" s="19" t="s">
        <v>559</v>
      </c>
      <c r="E91" s="5" t="s">
        <v>560</v>
      </c>
      <c r="F91" s="6" t="s">
        <v>504</v>
      </c>
      <c r="G91" s="13" t="s">
        <v>550</v>
      </c>
      <c r="H91" s="1" t="s">
        <v>551</v>
      </c>
      <c r="I91" s="1" t="s">
        <v>552</v>
      </c>
      <c r="J91" s="1" t="s">
        <v>553</v>
      </c>
      <c r="K91" s="1" t="s">
        <v>554</v>
      </c>
      <c r="L91" s="1" t="s">
        <v>129</v>
      </c>
      <c r="M91" s="1" t="s">
        <v>130</v>
      </c>
      <c r="N91" s="1">
        <v>1.0</v>
      </c>
      <c r="O91" s="1">
        <v>1.0</v>
      </c>
      <c r="P91" s="1">
        <v>1.0</v>
      </c>
      <c r="Q91" s="1">
        <v>1.0</v>
      </c>
      <c r="R91" s="1">
        <v>0.0</v>
      </c>
      <c r="S91" s="1">
        <v>0.0</v>
      </c>
      <c r="T91" s="1">
        <v>0.0</v>
      </c>
      <c r="U91" s="1">
        <v>0.0</v>
      </c>
      <c r="V91" s="1">
        <v>4.0</v>
      </c>
      <c r="W91" s="1">
        <v>0.0</v>
      </c>
      <c r="X91" s="1">
        <v>0.05</v>
      </c>
      <c r="Y91" s="1">
        <f>SUMIFS(yield_refuse!$F:$F,yield_refuse!$A:$A,table!$A91,yield_refuse!$B:$B,IF(ISERROR(AO91),AQ91,table!$AP91))/100</f>
        <v>0</v>
      </c>
      <c r="Z91" s="6" t="s">
        <v>555</v>
      </c>
      <c r="AA91" s="7" t="s">
        <v>131</v>
      </c>
      <c r="AB91" s="7" t="s">
        <v>132</v>
      </c>
      <c r="AC91" s="7" t="s">
        <v>133</v>
      </c>
      <c r="AD91" s="7" t="s">
        <v>133</v>
      </c>
      <c r="AE91" s="7" t="s">
        <v>133</v>
      </c>
      <c r="AF91" s="7" t="s">
        <v>133</v>
      </c>
      <c r="AG91" s="7" t="s">
        <v>134</v>
      </c>
      <c r="AH91" s="7" t="s">
        <v>134</v>
      </c>
      <c r="AI91" s="7" t="s">
        <v>134</v>
      </c>
      <c r="AJ91" s="7" t="s">
        <v>135</v>
      </c>
      <c r="AK91" s="7" t="s">
        <v>135</v>
      </c>
      <c r="AL91" s="1" t="s">
        <v>173</v>
      </c>
      <c r="AN91" s="21"/>
      <c r="AO91" s="1" t="s">
        <v>289</v>
      </c>
      <c r="AP91" s="1" t="s">
        <v>561</v>
      </c>
      <c r="AQ91" s="1" t="s">
        <v>562</v>
      </c>
      <c r="AR91" s="8">
        <f>HLOOKUP(D91,SP_results_all_proc!$E$15:$FZ$33,19,0)*N91*(1+SUM($BF91:$BI91))</f>
        <v>0.1451047142</v>
      </c>
      <c r="AS91" s="8">
        <f>HLOOKUP(E91,SP_results_all_proc!$E$15:$FZ$33,19,0)*O91*(1+SUM($BG91:$BI91))</f>
        <v>0.001115094675</v>
      </c>
      <c r="AT91" s="8">
        <f>HLOOKUP(F91,SP_results_all_proc!$E$15:$FZ$33,19,0)*P91*(1+SUM($BH91:$BI91))</f>
        <v>0.09134988726</v>
      </c>
      <c r="AU91" s="8">
        <f>HLOOKUP(G91,SP_results_all_proc!$E$15:$FZ$33,19,0)*Q91*(1+SUM($BH91:$BI91))</f>
        <v>0.03428152537</v>
      </c>
      <c r="AV91" s="8">
        <f>HLOOKUP(H91,SP_results_all_proc!$E$15:$FZ$33,19,0)*R91*(1+SUM($BI91))</f>
        <v>0</v>
      </c>
      <c r="AW91" s="8">
        <f>HLOOKUP(I91,SP_results_all_proc!$E$15:$FZ$33,19,0)*S91*(1+SUM($BI91))</f>
        <v>0</v>
      </c>
      <c r="AX91" s="8">
        <f>HLOOKUP(J91,SP_results_all_proc!$E$15:$FZ$33,19,0)*T91</f>
        <v>0</v>
      </c>
      <c r="AY91" s="8">
        <f>HLOOKUP(K91,SP_results_all_proc!$E$15:$FZ$33,19,0)*U91</f>
        <v>0</v>
      </c>
      <c r="AZ91" s="8">
        <f>HLOOKUP(L91,SP_results_all_proc!$E$15:$FZ$33,19,0)*V91*(1-Y91)</f>
        <v>0.02470640466</v>
      </c>
      <c r="BA91" s="8">
        <f>HLOOKUP(M91,SP_results_all_proc!$E$15:$FZ$33,19,0)*W91*(1-Y91)</f>
        <v>0</v>
      </c>
      <c r="BB91" s="9">
        <f>HLOOKUP(BB$3,SP_results_all_proc!$E$15:$FZ$33,19,0)</f>
        <v>0</v>
      </c>
      <c r="BC91" s="9">
        <f>HLOOKUP(BC$3,SP_results_all_proc!$E$15:$FZ$33,19,0)*BJ91*(1-$BM91)*($X91*$P91*(1+SUM($BH91:$BI91))+SUM($BF91:$BI91)+Y91)</f>
        <v>0.0004368408036</v>
      </c>
      <c r="BD91" s="9">
        <f>HLOOKUP(BD$3,SP_results_all_proc!$E$15:$FZ$33,19,0)*BK91*(1-$BM91)*($X91*$P91*(1+SUM($BH91:$BI91))+SUM($BF91:$BI91)+Y91)</f>
        <v>0.001612502233</v>
      </c>
      <c r="BE91" s="1">
        <f>HLOOKUP(BE$3,SP_results_all_proc!$E$15:$FZ$33,19,0)*BL91*(1-$BM91)*($X91*$P91*(1+SUM($BH91:$BI91))+SUM($BF91:$BI91)+Y91)</f>
        <v>0.002751055918</v>
      </c>
      <c r="BF91" s="1">
        <f>SUMIFS(template!$K$117:$K$180,template!$J$117:$J$180,table!$C91,template!$I$117:$I$180,table!BF$5)</f>
        <v>0.11</v>
      </c>
      <c r="BG91" s="1">
        <f>SUMIFS(template!$K$117:$K$180,template!$J$117:$J$180,table!$C91,template!$I$117:$I$180,table!BG$5)</f>
        <v>0.07</v>
      </c>
      <c r="BH91" s="1">
        <f>SUMIFS(template!$K$117:$K$180,template!$J$117:$J$180,table!$C91,template!$I$117:$I$180,table!BH$5)</f>
        <v>0.01</v>
      </c>
      <c r="BI91" s="1">
        <f>SUMIFS(template!$K$117:$K$180,template!$J$117:$J$180,table!$C91,template!$I$117:$I$180,table!BI$5)</f>
        <v>0.01</v>
      </c>
      <c r="BJ91" s="1">
        <f>SUMIFS(template!$K$117:$K$144,template!$J$117:$J$144,table!$A91,template!$I$117:$I$144,table!BJ$5)</f>
        <v>0.2</v>
      </c>
      <c r="BK91" s="1">
        <f>SUMIFS(template!$K$117:$K$144,template!$J$117:$J$144,table!$A91,template!$I$117:$I$144,table!BK$5)</f>
        <v>0.64</v>
      </c>
      <c r="BL91" s="1">
        <f>SUMIFS(template!$K$117:$K$144,template!$J$117:$J$144,table!$A91,template!$I$117:$I$144,table!BL$5)</f>
        <v>0.16</v>
      </c>
      <c r="BM91" s="1">
        <f>SUMIFS(template!$K$117:$K$144,template!$J$117:$J$144,table!$A91,template!$I$117:$I$144,table!BM$5)</f>
        <v>0.6</v>
      </c>
      <c r="BN91" s="1">
        <f>IFERROR(VLOOKUP($AP91,yield_refuse!$C:$K,3,0),VLOOKUP($AQ91,yield_refuse!$B:$K,4,0))</f>
        <v>207</v>
      </c>
      <c r="BO91" s="1">
        <f>IFERROR(VLOOKUP($AP91,yield_refuse!$C:$K,4,0),VLOOKUP($AQ91,yield_refuse!$B:$K,5,0))</f>
        <v>0</v>
      </c>
      <c r="BP91" s="10">
        <f>IFERROR(VLOOKUP($AP91,yield_refuse!$C:$Z,10,0),VLOOKUP($AQ91,yield_refuse!$B:$Z,11,0))</f>
        <v>398.2758621</v>
      </c>
      <c r="BQ91" s="11">
        <f t="shared" si="3"/>
        <v>0.1924037981</v>
      </c>
      <c r="BR91" s="1" t="str">
        <f>IFERROR(VLOOKUP($AP91,yield_refuse!$C:$K,6,0),VLOOKUP($AQ91,yield_refuse!$B:$K,7,0))</f>
        <v>Pulses, nuts, and seeds</v>
      </c>
      <c r="BS91" s="11" t="s">
        <v>561</v>
      </c>
      <c r="BT91" s="8">
        <f t="shared" ref="BT91:BW91" si="95">AR91*$BQ91</f>
        <v>0.02791869814</v>
      </c>
      <c r="BU91" s="8">
        <f t="shared" si="95"/>
        <v>0.0002145484506</v>
      </c>
      <c r="BV91" s="8">
        <f t="shared" si="95"/>
        <v>0.01757606526</v>
      </c>
      <c r="BW91" s="8">
        <f t="shared" si="95"/>
        <v>0.006595895686</v>
      </c>
      <c r="BX91" s="8">
        <f t="shared" si="5"/>
        <v>0</v>
      </c>
      <c r="BY91" s="8">
        <f t="shared" si="6"/>
        <v>0.004753606094</v>
      </c>
      <c r="BZ91" s="8">
        <f t="shared" si="7"/>
        <v>0.0009236149913</v>
      </c>
      <c r="CA91" s="8">
        <f t="shared" si="8"/>
        <v>0.05798242863</v>
      </c>
      <c r="CB91" s="1">
        <f>VLOOKUP(Z91,uncertainty!$B$4:$C$17,2,0)</f>
        <v>1.23</v>
      </c>
      <c r="CC91" s="1">
        <f>VLOOKUP(AA91,uncertainty!$B$4:$C$17,2,0)</f>
        <v>1.25</v>
      </c>
      <c r="CD91" s="11">
        <f t="shared" si="9"/>
        <v>0.04674911296</v>
      </c>
      <c r="CE91" s="11">
        <f t="shared" si="10"/>
        <v>0.07191966182</v>
      </c>
      <c r="CF91" s="11">
        <f t="array" ref="CF91">INDEX(SP_results_all_proc!$E$52:$EH$71,MATCH(CF$3,SP_results_all_proc!$A$52:$A$68,0),MATCH($B91,SP_results_all_proc!$E$51:$EH$51,0))*$BQ91</f>
        <v>0.01655061704</v>
      </c>
      <c r="CG91" s="11">
        <f t="array" ref="CG91">INDEX(SP_results_all_proc!$E$52:$EH$71,MATCH(CG$3,SP_results_all_proc!$A$52:$A$68,0),MATCH($B91,SP_results_all_proc!$E$51:$EH$51,0))*$BQ91</f>
        <v>0.004082982529</v>
      </c>
      <c r="CH91" s="11">
        <f t="array" ref="CH91">INDEX(SP_results_all_proc!$E$52:$EH$71,MATCH(CH$3,SP_results_all_proc!$A$52:$A$68,0),MATCH($B91,SP_results_all_proc!$E$51:$EH$51,0))*$BQ91</f>
        <v>0.004472192709</v>
      </c>
      <c r="CI91" s="11">
        <f t="array" ref="CI91">(INDEX(SP_results_all_proc!$E$52:$EH$71,MATCH(CI$3,SP_results_all_proc!$A$52:$A$68,0),MATCH($B91,SP_results_all_proc!$E$51:$EH$51,0))+INDEX(SP_results_all_proc!$E$52:$EH$71,MATCH(CI$2,SP_results_all_proc!$A$52:$A$68,0),MATCH($B91,SP_results_all_proc!$E$51:$EH$51,0))+INDEX(SP_results_all_proc!$E$52:$EH$71,MATCH(CI$1,SP_results_all_proc!$A$52:$A$68,0),MATCH($B91,SP_results_all_proc!$E$51:$EH$51,0)))*$BQ91</f>
        <v>0.01393756547</v>
      </c>
      <c r="CJ91" s="11">
        <f t="array" ref="CJ91">INDEX(SP_results_all_proc!$E$52:$EH$71,MATCH(CJ$3,SP_results_all_proc!$A$52:$A$68,0),MATCH($B91,SP_results_all_proc!$E$51:$EH$51,0))*$BQ91</f>
        <v>0.006593607741</v>
      </c>
      <c r="CK91" s="11">
        <f t="array" ref="CK91">INDEX(SP_results_all_proc!$E$52:$EH$71,MATCH(CK$3,SP_results_all_proc!$A$52:$A$68,0),MATCH($B91,SP_results_all_proc!$E$51:$EH$51,0))*$BQ91</f>
        <v>0.004844419598</v>
      </c>
      <c r="CL91" s="11">
        <f t="array" ref="CL91">INDEX(SP_results_all_proc!$E$52:$EH$71,MATCH(CL$3,SP_results_all_proc!$A$52:$A$68,0),MATCH($B91,SP_results_all_proc!$E$51:$EH$51,0))*$BQ91</f>
        <v>0.001563781571</v>
      </c>
      <c r="CM91" s="11">
        <f t="array" ref="CM91">(INDEX(SP_results_all_proc!$E$52:$EH$71,MATCH(CM$3,SP_results_all_proc!$A$52:$A$68,0),MATCH($B91,SP_results_all_proc!$E$51:$EH$51,0))+INDEX(SP_results_all_proc!$E$52:$EH$71,MATCH(CM$2,SP_results_all_proc!$A$52:$A$68,0),MATCH($B91,SP_results_all_proc!$E$51:$EH$51,0))+INDEX(SP_results_all_proc!$E$52:$EH$71,MATCH(CM$1,SP_results_all_proc!$A$52:$A$68,0),MATCH($B91,SP_results_all_proc!$E$51:$EH$51,0))+INDEX(SP_results_all_proc!$E$52:$EH$71,MATCH(CM$4,SP_results_all_proc!$A$52:$A$68,0),MATCH($B91,SP_results_all_proc!$E$51:$EH$51,0)))*$BQ91</f>
        <v>0.005937261255</v>
      </c>
      <c r="CN91" s="11">
        <f t="shared" si="11"/>
        <v>0.05798242792</v>
      </c>
      <c r="CO91" s="12" t="s">
        <v>292</v>
      </c>
      <c r="CP91" s="12"/>
      <c r="CQ91" s="8"/>
    </row>
    <row r="92" ht="15.75" customHeight="1">
      <c r="A92" s="1" t="s">
        <v>546</v>
      </c>
      <c r="B92" s="13" t="s">
        <v>563</v>
      </c>
      <c r="C92" s="1" t="s">
        <v>238</v>
      </c>
      <c r="D92" s="22" t="s">
        <v>249</v>
      </c>
      <c r="E92" s="17" t="s">
        <v>250</v>
      </c>
      <c r="F92" s="1" t="s">
        <v>241</v>
      </c>
      <c r="G92" s="13" t="s">
        <v>564</v>
      </c>
      <c r="H92" s="1" t="s">
        <v>551</v>
      </c>
      <c r="I92" s="1" t="s">
        <v>552</v>
      </c>
      <c r="J92" s="1" t="s">
        <v>553</v>
      </c>
      <c r="K92" s="1" t="s">
        <v>554</v>
      </c>
      <c r="L92" s="1" t="s">
        <v>129</v>
      </c>
      <c r="M92" s="1" t="s">
        <v>130</v>
      </c>
      <c r="N92" s="1">
        <v>1.024</v>
      </c>
      <c r="O92" s="1">
        <v>1.0</v>
      </c>
      <c r="P92" s="1">
        <v>1.0</v>
      </c>
      <c r="Q92" s="1">
        <v>1.0</v>
      </c>
      <c r="R92" s="1">
        <v>0.0</v>
      </c>
      <c r="S92" s="1">
        <v>0.0</v>
      </c>
      <c r="T92" s="1">
        <v>0.0</v>
      </c>
      <c r="U92" s="1">
        <v>0.0</v>
      </c>
      <c r="V92" s="13">
        <v>0.0</v>
      </c>
      <c r="W92" s="13">
        <v>1.0</v>
      </c>
      <c r="X92" s="1">
        <v>0.05</v>
      </c>
      <c r="Y92" s="1">
        <f>SUMIFS(yield_refuse!$F:$F,yield_refuse!$A:$A,table!$A92,yield_refuse!$B:$B,IF(ISERROR(AO92),AQ92,table!$AP92))/100</f>
        <v>0</v>
      </c>
      <c r="Z92" s="6" t="s">
        <v>565</v>
      </c>
      <c r="AA92" s="7" t="s">
        <v>131</v>
      </c>
      <c r="AB92" s="7" t="s">
        <v>132</v>
      </c>
      <c r="AC92" s="7" t="s">
        <v>133</v>
      </c>
      <c r="AD92" s="7" t="s">
        <v>133</v>
      </c>
      <c r="AE92" s="7" t="s">
        <v>133</v>
      </c>
      <c r="AF92" s="7" t="s">
        <v>133</v>
      </c>
      <c r="AG92" s="7" t="s">
        <v>134</v>
      </c>
      <c r="AH92" s="7" t="s">
        <v>134</v>
      </c>
      <c r="AI92" s="7" t="s">
        <v>134</v>
      </c>
      <c r="AJ92" s="7" t="s">
        <v>135</v>
      </c>
      <c r="AK92" s="7" t="s">
        <v>135</v>
      </c>
      <c r="AL92" s="1" t="s">
        <v>566</v>
      </c>
      <c r="AN92" s="21"/>
      <c r="AO92" s="1" t="s">
        <v>244</v>
      </c>
      <c r="AP92" s="1" t="s">
        <v>255</v>
      </c>
      <c r="AQ92" s="1" t="s">
        <v>256</v>
      </c>
      <c r="AR92" s="8">
        <f>HLOOKUP(D92,SP_results_all_proc!$E$15:$FZ$33,19,0)*N92*(1+SUM($BF92:$BI92))</f>
        <v>0.2626794994</v>
      </c>
      <c r="AS92" s="8">
        <f>HLOOKUP(E92,SP_results_all_proc!$E$15:$FZ$33,19,0)*O92*(1+SUM($BG92:$BI92))</f>
        <v>0.03436747805</v>
      </c>
      <c r="AT92" s="8">
        <f>HLOOKUP(F92,SP_results_all_proc!$E$15:$FZ$33,19,0)*P92*(1+SUM($BH92:$BI92))</f>
        <v>0.01810282097</v>
      </c>
      <c r="AU92" s="8">
        <f>HLOOKUP(G92,SP_results_all_proc!$E$15:$FZ$33,19,0)*Q92*(1+SUM($BH92:$BI92))</f>
        <v>0.02967189378</v>
      </c>
      <c r="AV92" s="8">
        <f>HLOOKUP(H92,SP_results_all_proc!$E$15:$FZ$33,19,0)*R92*(1+SUM($BI92))</f>
        <v>0</v>
      </c>
      <c r="AW92" s="8">
        <f>HLOOKUP(I92,SP_results_all_proc!$E$15:$FZ$33,19,0)*S92*(1+SUM($BI92))</f>
        <v>0</v>
      </c>
      <c r="AX92" s="8">
        <f>HLOOKUP(J92,SP_results_all_proc!$E$15:$FZ$33,19,0)*T92</f>
        <v>0</v>
      </c>
      <c r="AY92" s="8">
        <f>HLOOKUP(K92,SP_results_all_proc!$E$15:$FZ$33,19,0)*U92</f>
        <v>0</v>
      </c>
      <c r="AZ92" s="8">
        <f>HLOOKUP(L92,SP_results_all_proc!$E$15:$FZ$33,19,0)*V92*(1-Y92)</f>
        <v>0</v>
      </c>
      <c r="BA92" s="8">
        <f>HLOOKUP(M92,SP_results_all_proc!$E$15:$FZ$33,19,0)*W92*(1-Y92)</f>
        <v>0.003886735749</v>
      </c>
      <c r="BB92" s="9">
        <f>HLOOKUP(BB$3,SP_results_all_proc!$E$15:$FZ$33,19,0)</f>
        <v>0</v>
      </c>
      <c r="BC92" s="9">
        <f>HLOOKUP(BC$3,SP_results_all_proc!$E$15:$FZ$33,19,0)*BJ92*(1-$BM92)*($X92*$P92*(1+SUM($BH92:$BI92))+SUM($BF92:$BI92)+Y92)</f>
        <v>0.0004368408036</v>
      </c>
      <c r="BD92" s="9">
        <f>HLOOKUP(BD$3,SP_results_all_proc!$E$15:$FZ$33,19,0)*BK92*(1-$BM92)*($X92*$P92*(1+SUM($BH92:$BI92))+SUM($BF92:$BI92)+Y92)</f>
        <v>0.001612502233</v>
      </c>
      <c r="BE92" s="1">
        <f>HLOOKUP(BE$3,SP_results_all_proc!$E$15:$FZ$33,19,0)*BL92*(1-$BM92)*($X92*$P92*(1+SUM($BH92:$BI92))+SUM($BF92:$BI92)+Y92)</f>
        <v>0.002751055918</v>
      </c>
      <c r="BF92" s="1">
        <f>SUMIFS(template!$K$117:$K$180,template!$J$117:$J$180,table!$C92,template!$I$117:$I$180,table!BF$5)</f>
        <v>0.11</v>
      </c>
      <c r="BG92" s="1">
        <f>SUMIFS(template!$K$117:$K$180,template!$J$117:$J$180,table!$C92,template!$I$117:$I$180,table!BG$5)</f>
        <v>0.07</v>
      </c>
      <c r="BH92" s="1">
        <f>SUMIFS(template!$K$117:$K$180,template!$J$117:$J$180,table!$C92,template!$I$117:$I$180,table!BH$5)</f>
        <v>0.01</v>
      </c>
      <c r="BI92" s="1">
        <f>SUMIFS(template!$K$117:$K$180,template!$J$117:$J$180,table!$C92,template!$I$117:$I$180,table!BI$5)</f>
        <v>0.01</v>
      </c>
      <c r="BJ92" s="1">
        <f>SUMIFS(template!$K$117:$K$144,template!$J$117:$J$144,table!$A92,template!$I$117:$I$144,table!BJ$5)</f>
        <v>0.2</v>
      </c>
      <c r="BK92" s="1">
        <f>SUMIFS(template!$K$117:$K$144,template!$J$117:$J$144,table!$A92,template!$I$117:$I$144,table!BK$5)</f>
        <v>0.64</v>
      </c>
      <c r="BL92" s="1">
        <f>SUMIFS(template!$K$117:$K$144,template!$J$117:$J$144,table!$A92,template!$I$117:$I$144,table!BL$5)</f>
        <v>0.16</v>
      </c>
      <c r="BM92" s="1">
        <f>SUMIFS(template!$K$117:$K$144,template!$J$117:$J$144,table!$A92,template!$I$117:$I$144,table!BM$5)</f>
        <v>0.6</v>
      </c>
      <c r="BN92" s="1">
        <f>IFERROR(VLOOKUP($AP92,yield_refuse!$C:$K,3,0),VLOOKUP($AQ92,yield_refuse!$B:$K,4,0))</f>
        <v>100</v>
      </c>
      <c r="BO92" s="1">
        <f>IFERROR(VLOOKUP($AP92,yield_refuse!$C:$K,4,0),VLOOKUP($AQ92,yield_refuse!$B:$K,5,0))</f>
        <v>0</v>
      </c>
      <c r="BP92" s="10">
        <f>IFERROR(VLOOKUP($AP92,yield_refuse!$C:$Z,10,0),VLOOKUP($AQ92,yield_refuse!$B:$Z,11,0))</f>
        <v>427.7777778</v>
      </c>
      <c r="BQ92" s="11">
        <f t="shared" si="3"/>
        <v>0.4277777778</v>
      </c>
      <c r="BR92" s="1" t="str">
        <f>IFERROR(VLOOKUP($AP92,yield_refuse!$C:$K,6,0),VLOOKUP($AQ92,yield_refuse!$B:$K,7,0))</f>
        <v>Pulses, nuts, and seeds</v>
      </c>
      <c r="BS92" s="11" t="s">
        <v>567</v>
      </c>
      <c r="BT92" s="8">
        <f t="shared" ref="BT92:BW92" si="96">AR92*$BQ92</f>
        <v>0.1123684525</v>
      </c>
      <c r="BU92" s="8">
        <f t="shared" si="96"/>
        <v>0.01470164339</v>
      </c>
      <c r="BV92" s="8">
        <f t="shared" si="96"/>
        <v>0.007743984526</v>
      </c>
      <c r="BW92" s="8">
        <f t="shared" si="96"/>
        <v>0.01269297678</v>
      </c>
      <c r="BX92" s="8">
        <f t="shared" si="5"/>
        <v>0</v>
      </c>
      <c r="BY92" s="8">
        <f t="shared" si="6"/>
        <v>0.001662659182</v>
      </c>
      <c r="BZ92" s="8">
        <f t="shared" si="7"/>
        <v>0.002053503997</v>
      </c>
      <c r="CA92" s="8">
        <f t="shared" si="8"/>
        <v>0.1512232204</v>
      </c>
      <c r="CB92" s="1">
        <f>VLOOKUP(Z92,uncertainty!$B$4:$C$17,2,0)</f>
        <v>1.23</v>
      </c>
      <c r="CC92" s="1">
        <f>VLOOKUP(AA92,uncertainty!$B$4:$C$17,2,0)</f>
        <v>1.25</v>
      </c>
      <c r="CD92" s="11">
        <f t="shared" si="9"/>
        <v>0.1224402798</v>
      </c>
      <c r="CE92" s="11">
        <f t="shared" si="10"/>
        <v>0.1867816565</v>
      </c>
      <c r="CF92" s="11">
        <f t="array" ref="CF92">INDEX(SP_results_all_proc!$E$52:$EH$71,MATCH(CF$3,SP_results_all_proc!$A$52:$A$68,0),MATCH($B92,SP_results_all_proc!$E$51:$EH$51,0))*$BQ92</f>
        <v>0.03441313346</v>
      </c>
      <c r="CG92" s="11">
        <f t="array" ref="CG92">INDEX(SP_results_all_proc!$E$52:$EH$71,MATCH(CG$3,SP_results_all_proc!$A$52:$A$68,0),MATCH($B92,SP_results_all_proc!$E$51:$EH$51,0))*$BQ92</f>
        <v>0.01067383582</v>
      </c>
      <c r="CH92" s="11">
        <f t="array" ref="CH92">INDEX(SP_results_all_proc!$E$52:$EH$71,MATCH(CH$3,SP_results_all_proc!$A$52:$A$68,0),MATCH($B92,SP_results_all_proc!$E$51:$EH$51,0))*$BQ92</f>
        <v>0.01294670685</v>
      </c>
      <c r="CI92" s="11">
        <f t="array" ref="CI92">(INDEX(SP_results_all_proc!$E$52:$EH$71,MATCH(CI$3,SP_results_all_proc!$A$52:$A$68,0),MATCH($B92,SP_results_all_proc!$E$51:$EH$51,0))+INDEX(SP_results_all_proc!$E$52:$EH$71,MATCH(CI$2,SP_results_all_proc!$A$52:$A$68,0),MATCH($B92,SP_results_all_proc!$E$51:$EH$51,0))+INDEX(SP_results_all_proc!$E$52:$EH$71,MATCH(CI$1,SP_results_all_proc!$A$52:$A$68,0),MATCH($B92,SP_results_all_proc!$E$51:$EH$51,0)))*$BQ92</f>
        <v>0.02971749721</v>
      </c>
      <c r="CJ92" s="11">
        <f t="array" ref="CJ92">INDEX(SP_results_all_proc!$E$52:$EH$71,MATCH(CJ$3,SP_results_all_proc!$A$52:$A$68,0),MATCH($B92,SP_results_all_proc!$E$51:$EH$51,0))*$BQ92</f>
        <v>0.04623270789</v>
      </c>
      <c r="CK92" s="11">
        <f t="array" ref="CK92">INDEX(SP_results_all_proc!$E$52:$EH$71,MATCH(CK$3,SP_results_all_proc!$A$52:$A$68,0),MATCH($B92,SP_results_all_proc!$E$51:$EH$51,0))*$BQ92</f>
        <v>0.01003443894</v>
      </c>
      <c r="CL92" s="11">
        <f t="array" ref="CL92">INDEX(SP_results_all_proc!$E$52:$EH$71,MATCH(CL$3,SP_results_all_proc!$A$52:$A$68,0),MATCH($B92,SP_results_all_proc!$E$51:$EH$51,0))*$BQ92</f>
        <v>0.0009647762483</v>
      </c>
      <c r="CM92" s="11">
        <f t="array" ref="CM92">(INDEX(SP_results_all_proc!$E$52:$EH$71,MATCH(CM$3,SP_results_all_proc!$A$52:$A$68,0),MATCH($B92,SP_results_all_proc!$E$51:$EH$51,0))+INDEX(SP_results_all_proc!$E$52:$EH$71,MATCH(CM$2,SP_results_all_proc!$A$52:$A$68,0),MATCH($B92,SP_results_all_proc!$E$51:$EH$51,0))+INDEX(SP_results_all_proc!$E$52:$EH$71,MATCH(CM$1,SP_results_all_proc!$A$52:$A$68,0),MATCH($B92,SP_results_all_proc!$E$51:$EH$51,0))+INDEX(SP_results_all_proc!$E$52:$EH$71,MATCH(CM$4,SP_results_all_proc!$A$52:$A$68,0),MATCH($B92,SP_results_all_proc!$E$51:$EH$51,0)))*$BQ92</f>
        <v>0.0062401232</v>
      </c>
      <c r="CN92" s="11">
        <f t="shared" si="11"/>
        <v>0.1512232196</v>
      </c>
      <c r="CO92" s="12" t="s">
        <v>247</v>
      </c>
      <c r="CP92" s="12"/>
      <c r="CQ92" s="8"/>
    </row>
    <row r="93" ht="15.75" customHeight="1">
      <c r="A93" s="1" t="s">
        <v>546</v>
      </c>
      <c r="B93" s="13" t="s">
        <v>568</v>
      </c>
      <c r="C93" s="1" t="s">
        <v>238</v>
      </c>
      <c r="D93" s="17" t="s">
        <v>249</v>
      </c>
      <c r="E93" s="17" t="s">
        <v>250</v>
      </c>
      <c r="F93" s="1" t="s">
        <v>241</v>
      </c>
      <c r="G93" s="13" t="s">
        <v>564</v>
      </c>
      <c r="H93" s="1" t="s">
        <v>551</v>
      </c>
      <c r="I93" s="1" t="s">
        <v>552</v>
      </c>
      <c r="J93" s="1" t="s">
        <v>553</v>
      </c>
      <c r="K93" s="1" t="s">
        <v>554</v>
      </c>
      <c r="L93" s="1" t="s">
        <v>129</v>
      </c>
      <c r="M93" s="1" t="s">
        <v>130</v>
      </c>
      <c r="N93" s="1">
        <v>1.024</v>
      </c>
      <c r="O93" s="1">
        <v>1.0</v>
      </c>
      <c r="P93" s="1">
        <v>1.0</v>
      </c>
      <c r="Q93" s="1">
        <v>1.0</v>
      </c>
      <c r="R93" s="1">
        <v>0.0</v>
      </c>
      <c r="S93" s="1">
        <v>0.0</v>
      </c>
      <c r="T93" s="1">
        <v>0.0</v>
      </c>
      <c r="U93" s="1">
        <v>0.0</v>
      </c>
      <c r="V93" s="13">
        <v>0.0</v>
      </c>
      <c r="W93" s="13">
        <v>0.0</v>
      </c>
      <c r="X93" s="1">
        <v>0.05</v>
      </c>
      <c r="Y93" s="1">
        <f>SUMIFS(yield_refuse!$F:$F,yield_refuse!$A:$A,table!$A93,yield_refuse!$B:$B,IF(ISERROR(AO93),AQ93,table!$AP93))/100</f>
        <v>0</v>
      </c>
      <c r="Z93" s="6" t="s">
        <v>565</v>
      </c>
      <c r="AA93" s="7" t="s">
        <v>131</v>
      </c>
      <c r="AB93" s="7" t="s">
        <v>132</v>
      </c>
      <c r="AC93" s="7" t="s">
        <v>133</v>
      </c>
      <c r="AD93" s="7" t="s">
        <v>133</v>
      </c>
      <c r="AE93" s="7" t="s">
        <v>133</v>
      </c>
      <c r="AF93" s="7" t="s">
        <v>133</v>
      </c>
      <c r="AG93" s="7" t="s">
        <v>134</v>
      </c>
      <c r="AH93" s="7" t="s">
        <v>134</v>
      </c>
      <c r="AI93" s="7" t="s">
        <v>134</v>
      </c>
      <c r="AJ93" s="7" t="s">
        <v>135</v>
      </c>
      <c r="AK93" s="7" t="s">
        <v>135</v>
      </c>
      <c r="AL93" s="1" t="s">
        <v>566</v>
      </c>
      <c r="AN93" s="21"/>
      <c r="AO93" s="1" t="s">
        <v>244</v>
      </c>
      <c r="AP93" s="1" t="s">
        <v>255</v>
      </c>
      <c r="AQ93" s="1" t="s">
        <v>256</v>
      </c>
      <c r="AR93" s="8">
        <f>HLOOKUP(D93,SP_results_all_proc!$E$15:$FZ$33,19,0)*N93*(1+SUM($BF93:$BI93))</f>
        <v>0.2626794994</v>
      </c>
      <c r="AS93" s="8">
        <f>HLOOKUP(E93,SP_results_all_proc!$E$15:$FZ$33,19,0)*O93*(1+SUM($BG93:$BI93))</f>
        <v>0.03436747805</v>
      </c>
      <c r="AT93" s="8">
        <f>HLOOKUP(F93,SP_results_all_proc!$E$15:$FZ$33,19,0)*P93*(1+SUM($BH93:$BI93))</f>
        <v>0.01810282097</v>
      </c>
      <c r="AU93" s="8">
        <f>HLOOKUP(G93,SP_results_all_proc!$E$15:$FZ$33,19,0)*Q93*(1+SUM($BH93:$BI93))</f>
        <v>0.02967189378</v>
      </c>
      <c r="AV93" s="8">
        <f>HLOOKUP(H93,SP_results_all_proc!$E$15:$FZ$33,19,0)*R93*(1+SUM($BI93))</f>
        <v>0</v>
      </c>
      <c r="AW93" s="8">
        <f>HLOOKUP(I93,SP_results_all_proc!$E$15:$FZ$33,19,0)*S93*(1+SUM($BI93))</f>
        <v>0</v>
      </c>
      <c r="AX93" s="8">
        <f>HLOOKUP(J93,SP_results_all_proc!$E$15:$FZ$33,19,0)*T93</f>
        <v>0</v>
      </c>
      <c r="AY93" s="8">
        <f>HLOOKUP(K93,SP_results_all_proc!$E$15:$FZ$33,19,0)*U93</f>
        <v>0</v>
      </c>
      <c r="AZ93" s="8">
        <f>HLOOKUP(L93,SP_results_all_proc!$E$15:$FZ$33,19,0)*V93*(1-Y93)</f>
        <v>0</v>
      </c>
      <c r="BA93" s="8">
        <f>HLOOKUP(M93,SP_results_all_proc!$E$15:$FZ$33,19,0)*W93*(1-Y93)</f>
        <v>0</v>
      </c>
      <c r="BB93" s="9">
        <f>HLOOKUP(BB$3,SP_results_all_proc!$E$15:$FZ$33,19,0)</f>
        <v>0</v>
      </c>
      <c r="BC93" s="9">
        <f>HLOOKUP(BC$3,SP_results_all_proc!$E$15:$FZ$33,19,0)*BJ93*(1-$BM93)*($X93*$P93*(1+SUM($BH93:$BI93))+SUM($BF93:$BI93)+Y93)</f>
        <v>0.0004368408036</v>
      </c>
      <c r="BD93" s="9">
        <f>HLOOKUP(BD$3,SP_results_all_proc!$E$15:$FZ$33,19,0)*BK93*(1-$BM93)*($X93*$P93*(1+SUM($BH93:$BI93))+SUM($BF93:$BI93)+Y93)</f>
        <v>0.001612502233</v>
      </c>
      <c r="BE93" s="1">
        <f>HLOOKUP(BE$3,SP_results_all_proc!$E$15:$FZ$33,19,0)*BL93*(1-$BM93)*($X93*$P93*(1+SUM($BH93:$BI93))+SUM($BF93:$BI93)+Y93)</f>
        <v>0.002751055918</v>
      </c>
      <c r="BF93" s="1">
        <f>SUMIFS(template!$K$117:$K$180,template!$J$117:$J$180,table!$C93,template!$I$117:$I$180,table!BF$5)</f>
        <v>0.11</v>
      </c>
      <c r="BG93" s="1">
        <f>SUMIFS(template!$K$117:$K$180,template!$J$117:$J$180,table!$C93,template!$I$117:$I$180,table!BG$5)</f>
        <v>0.07</v>
      </c>
      <c r="BH93" s="1">
        <f>SUMIFS(template!$K$117:$K$180,template!$J$117:$J$180,table!$C93,template!$I$117:$I$180,table!BH$5)</f>
        <v>0.01</v>
      </c>
      <c r="BI93" s="1">
        <f>SUMIFS(template!$K$117:$K$180,template!$J$117:$J$180,table!$C93,template!$I$117:$I$180,table!BI$5)</f>
        <v>0.01</v>
      </c>
      <c r="BJ93" s="1">
        <f>SUMIFS(template!$K$117:$K$144,template!$J$117:$J$144,table!$A93,template!$I$117:$I$144,table!BJ$5)</f>
        <v>0.2</v>
      </c>
      <c r="BK93" s="1">
        <f>SUMIFS(template!$K$117:$K$144,template!$J$117:$J$144,table!$A93,template!$I$117:$I$144,table!BK$5)</f>
        <v>0.64</v>
      </c>
      <c r="BL93" s="1">
        <f>SUMIFS(template!$K$117:$K$144,template!$J$117:$J$144,table!$A93,template!$I$117:$I$144,table!BL$5)</f>
        <v>0.16</v>
      </c>
      <c r="BM93" s="1">
        <f>SUMIFS(template!$K$117:$K$144,template!$J$117:$J$144,table!$A93,template!$I$117:$I$144,table!BM$5)</f>
        <v>0.6</v>
      </c>
      <c r="BN93" s="1">
        <f>IFERROR(VLOOKUP($AP93,yield_refuse!$C:$K,3,0),VLOOKUP($AQ93,yield_refuse!$B:$K,4,0))</f>
        <v>100</v>
      </c>
      <c r="BO93" s="1">
        <f>IFERROR(VLOOKUP($AP93,yield_refuse!$C:$K,4,0),VLOOKUP($AQ93,yield_refuse!$B:$K,5,0))</f>
        <v>0</v>
      </c>
      <c r="BP93" s="10">
        <f>IFERROR(VLOOKUP($AP93,yield_refuse!$C:$Z,10,0),VLOOKUP($AQ93,yield_refuse!$B:$Z,11,0))</f>
        <v>427.7777778</v>
      </c>
      <c r="BQ93" s="11">
        <f t="shared" si="3"/>
        <v>0.4277777778</v>
      </c>
      <c r="BR93" s="1" t="str">
        <f>IFERROR(VLOOKUP($AP93,yield_refuse!$C:$K,6,0),VLOOKUP($AQ93,yield_refuse!$B:$K,7,0))</f>
        <v>Pulses, nuts, and seeds</v>
      </c>
      <c r="BS93" s="11" t="s">
        <v>255</v>
      </c>
      <c r="BT93" s="8">
        <f t="shared" ref="BT93:BW93" si="97">AR93*$BQ93</f>
        <v>0.1123684525</v>
      </c>
      <c r="BU93" s="8">
        <f t="shared" si="97"/>
        <v>0.01470164339</v>
      </c>
      <c r="BV93" s="8">
        <f t="shared" si="97"/>
        <v>0.007743984526</v>
      </c>
      <c r="BW93" s="8">
        <f t="shared" si="97"/>
        <v>0.01269297678</v>
      </c>
      <c r="BX93" s="8">
        <f t="shared" si="5"/>
        <v>0</v>
      </c>
      <c r="BY93" s="8">
        <f t="shared" si="6"/>
        <v>0</v>
      </c>
      <c r="BZ93" s="8">
        <f t="shared" si="7"/>
        <v>0.002053503997</v>
      </c>
      <c r="CA93" s="8">
        <f t="shared" si="8"/>
        <v>0.1495605612</v>
      </c>
      <c r="CB93" s="1">
        <f>VLOOKUP(Z93,uncertainty!$B$4:$C$17,2,0)</f>
        <v>1.23</v>
      </c>
      <c r="CC93" s="1">
        <f>VLOOKUP(AA93,uncertainty!$B$4:$C$17,2,0)</f>
        <v>1.25</v>
      </c>
      <c r="CD93" s="11">
        <f t="shared" si="9"/>
        <v>0.1211101524</v>
      </c>
      <c r="CE93" s="11">
        <f t="shared" si="10"/>
        <v>0.1847033325</v>
      </c>
      <c r="CF93" s="11">
        <f t="array" ref="CF93">INDEX(SP_results_all_proc!$E$52:$EH$71,MATCH(CF$3,SP_results_all_proc!$A$52:$A$68,0),MATCH($B93,SP_results_all_proc!$E$51:$EH$51,0))*$BQ93</f>
        <v>0.03369057401</v>
      </c>
      <c r="CG93" s="11">
        <f t="array" ref="CG93">INDEX(SP_results_all_proc!$E$52:$EH$71,MATCH(CG$3,SP_results_all_proc!$A$52:$A$68,0),MATCH($B93,SP_results_all_proc!$E$51:$EH$51,0))*$BQ93</f>
        <v>0.01058091179</v>
      </c>
      <c r="CH93" s="11">
        <f t="array" ref="CH93">INDEX(SP_results_all_proc!$E$52:$EH$71,MATCH(CH$3,SP_results_all_proc!$A$52:$A$68,0),MATCH($B93,SP_results_all_proc!$E$51:$EH$51,0))*$BQ93</f>
        <v>0.01274645808</v>
      </c>
      <c r="CI93" s="11">
        <f t="array" ref="CI93">(INDEX(SP_results_all_proc!$E$52:$EH$71,MATCH(CI$3,SP_results_all_proc!$A$52:$A$68,0),MATCH($B93,SP_results_all_proc!$E$51:$EH$51,0))+INDEX(SP_results_all_proc!$E$52:$EH$71,MATCH(CI$2,SP_results_all_proc!$A$52:$A$68,0),MATCH($B93,SP_results_all_proc!$E$51:$EH$51,0))+INDEX(SP_results_all_proc!$E$52:$EH$71,MATCH(CI$1,SP_results_all_proc!$A$52:$A$68,0),MATCH($B93,SP_results_all_proc!$E$51:$EH$51,0)))*$BQ93</f>
        <v>0.02954110903</v>
      </c>
      <c r="CJ93" s="11">
        <f t="array" ref="CJ93">INDEX(SP_results_all_proc!$E$52:$EH$71,MATCH(CJ$3,SP_results_all_proc!$A$52:$A$68,0),MATCH($B93,SP_results_all_proc!$E$51:$EH$51,0))*$BQ93</f>
        <v>0.04622603028</v>
      </c>
      <c r="CK93" s="11">
        <f t="array" ref="CK93">INDEX(SP_results_all_proc!$E$52:$EH$71,MATCH(CK$3,SP_results_all_proc!$A$52:$A$68,0),MATCH($B93,SP_results_all_proc!$E$51:$EH$51,0))*$BQ93</f>
        <v>0.009854493794</v>
      </c>
      <c r="CL93" s="11">
        <f t="array" ref="CL93">INDEX(SP_results_all_proc!$E$52:$EH$71,MATCH(CL$3,SP_results_all_proc!$A$52:$A$68,0),MATCH($B93,SP_results_all_proc!$E$51:$EH$51,0))*$BQ93</f>
        <v>0.0009509572722</v>
      </c>
      <c r="CM93" s="11">
        <f t="array" ref="CM93">(INDEX(SP_results_all_proc!$E$52:$EH$71,MATCH(CM$3,SP_results_all_proc!$A$52:$A$68,0),MATCH($B93,SP_results_all_proc!$E$51:$EH$51,0))+INDEX(SP_results_all_proc!$E$52:$EH$71,MATCH(CM$2,SP_results_all_proc!$A$52:$A$68,0),MATCH($B93,SP_results_all_proc!$E$51:$EH$51,0))+INDEX(SP_results_all_proc!$E$52:$EH$71,MATCH(CM$1,SP_results_all_proc!$A$52:$A$68,0),MATCH($B93,SP_results_all_proc!$E$51:$EH$51,0))+INDEX(SP_results_all_proc!$E$52:$EH$71,MATCH(CM$4,SP_results_all_proc!$A$52:$A$68,0),MATCH($B93,SP_results_all_proc!$E$51:$EH$51,0)))*$BQ93</f>
        <v>0.005970023512</v>
      </c>
      <c r="CN93" s="11">
        <f t="shared" si="11"/>
        <v>0.1495605578</v>
      </c>
      <c r="CO93" s="12" t="s">
        <v>247</v>
      </c>
      <c r="CP93" s="12"/>
      <c r="CQ93" s="8"/>
    </row>
    <row r="94" ht="15.75" customHeight="1">
      <c r="A94" s="1" t="s">
        <v>546</v>
      </c>
      <c r="B94" s="1" t="s">
        <v>569</v>
      </c>
      <c r="C94" s="1" t="s">
        <v>315</v>
      </c>
      <c r="D94" s="19" t="s">
        <v>316</v>
      </c>
      <c r="E94" s="13" t="s">
        <v>549</v>
      </c>
      <c r="F94" s="1" t="s">
        <v>317</v>
      </c>
      <c r="G94" s="1" t="s">
        <v>570</v>
      </c>
      <c r="H94" s="1" t="s">
        <v>551</v>
      </c>
      <c r="I94" s="1" t="s">
        <v>552</v>
      </c>
      <c r="J94" s="1" t="s">
        <v>553</v>
      </c>
      <c r="K94" s="1" t="s">
        <v>554</v>
      </c>
      <c r="L94" s="1" t="s">
        <v>129</v>
      </c>
      <c r="M94" s="1" t="s">
        <v>130</v>
      </c>
      <c r="N94" s="1">
        <v>1.0</v>
      </c>
      <c r="O94" s="1">
        <v>1.0</v>
      </c>
      <c r="P94" s="1">
        <v>1.0</v>
      </c>
      <c r="Q94" s="1">
        <v>1.0</v>
      </c>
      <c r="R94" s="1">
        <v>0.0</v>
      </c>
      <c r="S94" s="1">
        <v>0.0</v>
      </c>
      <c r="T94" s="1">
        <v>0.0</v>
      </c>
      <c r="U94" s="1">
        <v>0.0</v>
      </c>
      <c r="V94" s="1">
        <v>1.0</v>
      </c>
      <c r="W94" s="1">
        <v>0.0</v>
      </c>
      <c r="X94" s="1">
        <v>0.0</v>
      </c>
      <c r="Y94" s="1">
        <f>SUMIFS(yield_refuse!$F:$F,yield_refuse!$A:$A,table!$A94,yield_refuse!$B:$B,IF(ISERROR(AO94),AQ94,table!$AP94))/100</f>
        <v>0</v>
      </c>
      <c r="Z94" s="6" t="s">
        <v>571</v>
      </c>
      <c r="AA94" s="7" t="s">
        <v>131</v>
      </c>
      <c r="AB94" s="7" t="s">
        <v>132</v>
      </c>
      <c r="AC94" s="7" t="s">
        <v>133</v>
      </c>
      <c r="AD94" s="7" t="s">
        <v>133</v>
      </c>
      <c r="AE94" s="7" t="s">
        <v>133</v>
      </c>
      <c r="AF94" s="7" t="s">
        <v>133</v>
      </c>
      <c r="AG94" s="7" t="s">
        <v>134</v>
      </c>
      <c r="AH94" s="7" t="s">
        <v>134</v>
      </c>
      <c r="AI94" s="7" t="s">
        <v>134</v>
      </c>
      <c r="AJ94" s="7" t="s">
        <v>135</v>
      </c>
      <c r="AK94" s="7" t="s">
        <v>135</v>
      </c>
      <c r="AL94" s="1" t="s">
        <v>136</v>
      </c>
      <c r="AN94" s="23" t="s">
        <v>572</v>
      </c>
      <c r="AO94" s="1" t="s">
        <v>318</v>
      </c>
      <c r="AP94" s="1" t="s">
        <v>319</v>
      </c>
      <c r="AQ94" s="1" t="s">
        <v>320</v>
      </c>
      <c r="AR94" s="8">
        <f>HLOOKUP(D94,SP_results_all_proc!$E$15:$FZ$33,19,0)*N94*(1+SUM($BF94:$BI94))</f>
        <v>0.05103368722</v>
      </c>
      <c r="AS94" s="8">
        <f>HLOOKUP(E94,SP_results_all_proc!$E$15:$FZ$33,19,0)*O94*(1+SUM($BG94:$BI94))</f>
        <v>0</v>
      </c>
      <c r="AT94" s="8">
        <f>HLOOKUP(F94,SP_results_all_proc!$E$15:$FZ$33,19,0)*P94*(1+SUM($BH94:$BI94))</f>
        <v>0</v>
      </c>
      <c r="AU94" s="8">
        <f>HLOOKUP(G94,SP_results_all_proc!$E$15:$FZ$33,19,0)*Q94*(1+SUM($BH94:$BI94))</f>
        <v>0.0141247851</v>
      </c>
      <c r="AV94" s="8">
        <f>HLOOKUP(H94,SP_results_all_proc!$E$15:$FZ$33,19,0)*R94*(1+SUM($BI94))</f>
        <v>0</v>
      </c>
      <c r="AW94" s="8">
        <f>HLOOKUP(I94,SP_results_all_proc!$E$15:$FZ$33,19,0)*S94*(1+SUM($BI94))</f>
        <v>0</v>
      </c>
      <c r="AX94" s="8">
        <f>HLOOKUP(J94,SP_results_all_proc!$E$15:$FZ$33,19,0)*T94</f>
        <v>0</v>
      </c>
      <c r="AY94" s="8">
        <f>HLOOKUP(K94,SP_results_all_proc!$E$15:$FZ$33,19,0)*U94</f>
        <v>0</v>
      </c>
      <c r="AZ94" s="8">
        <f>HLOOKUP(L94,SP_results_all_proc!$E$15:$FZ$33,19,0)*V94*(1-Y94)</f>
        <v>0.006176601165</v>
      </c>
      <c r="BA94" s="8">
        <f>HLOOKUP(M94,SP_results_all_proc!$E$15:$FZ$33,19,0)*W94*(1-Y94)</f>
        <v>0</v>
      </c>
      <c r="BB94" s="9">
        <f>HLOOKUP(BB$3,SP_results_all_proc!$E$15:$FZ$33,19,0)</f>
        <v>0</v>
      </c>
      <c r="BC94" s="9">
        <f>HLOOKUP(BC$3,SP_results_all_proc!$E$15:$FZ$33,19,0)*BJ94*(1-$BM94)*($X94*$P94*(1+SUM($BH94:$BI94))+SUM($BF94:$BI94)+Y94)</f>
        <v>0.0005569285146</v>
      </c>
      <c r="BD94" s="9">
        <f>HLOOKUP(BD$3,SP_results_all_proc!$E$15:$FZ$33,19,0)*BK94*(1-$BM94)*($X94*$P94*(1+SUM($BH94:$BI94))+SUM($BF94:$BI94)+Y94)</f>
        <v>0.002055779739</v>
      </c>
      <c r="BE94" s="1">
        <f>HLOOKUP(BE$3,SP_results_all_proc!$E$15:$FZ$33,19,0)*BL94*(1-$BM94)*($X94*$P94*(1+SUM($BH94:$BI94))+SUM($BF94:$BI94)+Y94)</f>
        <v>0.003507322286</v>
      </c>
      <c r="BF94" s="1">
        <f>SUMIFS(template!$K$117:$K$180,template!$J$117:$J$180,table!$C94,template!$I$117:$I$180,table!BF$5)</f>
        <v>0.06</v>
      </c>
      <c r="BG94" s="1">
        <f>SUMIFS(template!$K$117:$K$180,template!$J$117:$J$180,table!$C94,template!$I$117:$I$180,table!BG$5)</f>
        <v>0.18</v>
      </c>
      <c r="BH94" s="1">
        <f>SUMIFS(template!$K$117:$K$180,template!$J$117:$J$180,table!$C94,template!$I$117:$I$180,table!BH$5)</f>
        <v>0.05</v>
      </c>
      <c r="BI94" s="1">
        <f>SUMIFS(template!$K$117:$K$180,template!$J$117:$J$180,table!$C94,template!$I$117:$I$180,table!BI$5)</f>
        <v>0.03</v>
      </c>
      <c r="BJ94" s="1">
        <f>SUMIFS(template!$K$117:$K$144,template!$J$117:$J$144,table!$A94,template!$I$117:$I$144,table!BJ$5)</f>
        <v>0.2</v>
      </c>
      <c r="BK94" s="1">
        <f>SUMIFS(template!$K$117:$K$144,template!$J$117:$J$144,table!$A94,template!$I$117:$I$144,table!BK$5)</f>
        <v>0.64</v>
      </c>
      <c r="BL94" s="1">
        <f>SUMIFS(template!$K$117:$K$144,template!$J$117:$J$144,table!$A94,template!$I$117:$I$144,table!BL$5)</f>
        <v>0.16</v>
      </c>
      <c r="BM94" s="1">
        <f>SUMIFS(template!$K$117:$K$144,template!$J$117:$J$144,table!$A94,template!$I$117:$I$144,table!BM$5)</f>
        <v>0.6</v>
      </c>
      <c r="BN94" s="1">
        <f>IFERROR(VLOOKUP($AP94,yield_refuse!$C:$K,3,0),VLOOKUP($AQ94,yield_refuse!$B:$K,4,0))</f>
        <v>97</v>
      </c>
      <c r="BO94" s="1">
        <f>IFERROR(VLOOKUP($AP94,yield_refuse!$C:$K,4,0),VLOOKUP($AQ94,yield_refuse!$B:$K,5,0))</f>
        <v>18</v>
      </c>
      <c r="BP94" s="10">
        <f>IFERROR(VLOOKUP($AP94,yield_refuse!$C:$Z,10,0),VLOOKUP($AQ94,yield_refuse!$B:$Z,11,0))</f>
        <v>385</v>
      </c>
      <c r="BQ94" s="11">
        <f t="shared" si="3"/>
        <v>0.4840331908</v>
      </c>
      <c r="BR94" s="1" t="str">
        <f>IFERROR(VLOOKUP($AP94,yield_refuse!$C:$K,6,0),VLOOKUP($AQ94,yield_refuse!$B:$K,7,0))</f>
        <v>Vegetables</v>
      </c>
      <c r="BS94" s="11" t="s">
        <v>319</v>
      </c>
      <c r="BT94" s="8">
        <f t="shared" ref="BT94:BW94" si="98">AR94*$BQ94</f>
        <v>0.02470199847</v>
      </c>
      <c r="BU94" s="8">
        <f t="shared" si="98"/>
        <v>0</v>
      </c>
      <c r="BV94" s="8">
        <f t="shared" si="98"/>
        <v>0</v>
      </c>
      <c r="BW94" s="8">
        <f t="shared" si="98"/>
        <v>0.0068368648</v>
      </c>
      <c r="BX94" s="8">
        <f t="shared" si="5"/>
        <v>0</v>
      </c>
      <c r="BY94" s="8">
        <f t="shared" si="6"/>
        <v>0.00298967997</v>
      </c>
      <c r="BZ94" s="8">
        <f t="shared" si="7"/>
        <v>0.00296229791</v>
      </c>
      <c r="CA94" s="8">
        <f t="shared" si="8"/>
        <v>0.03749084115</v>
      </c>
      <c r="CB94" s="1">
        <f>VLOOKUP(Z94,uncertainty!$B$4:$C$17,2,0)</f>
        <v>1.16</v>
      </c>
      <c r="CC94" s="1">
        <f>VLOOKUP(AA94,uncertainty!$B$4:$C$17,2,0)</f>
        <v>1.25</v>
      </c>
      <c r="CD94" s="11">
        <f t="shared" si="9"/>
        <v>0.03152590041</v>
      </c>
      <c r="CE94" s="11">
        <f t="shared" si="10"/>
        <v>0.04464037157</v>
      </c>
      <c r="CF94" s="11">
        <f t="array" ref="CF94">INDEX(SP_results_all_proc!$E$52:$EH$71,MATCH(CF$3,SP_results_all_proc!$A$52:$A$68,0),MATCH($B94,SP_results_all_proc!$E$51:$EH$51,0))*$BQ94</f>
        <v>0.007281378571</v>
      </c>
      <c r="CG94" s="11">
        <f t="array" ref="CG94">INDEX(SP_results_all_proc!$E$52:$EH$71,MATCH(CG$3,SP_results_all_proc!$A$52:$A$68,0),MATCH($B94,SP_results_all_proc!$E$51:$EH$51,0))*$BQ94</f>
        <v>0.003398134977</v>
      </c>
      <c r="CH94" s="11">
        <f t="array" ref="CH94">INDEX(SP_results_all_proc!$E$52:$EH$71,MATCH(CH$3,SP_results_all_proc!$A$52:$A$68,0),MATCH($B94,SP_results_all_proc!$E$51:$EH$51,0))*$BQ94</f>
        <v>0.005258464948</v>
      </c>
      <c r="CI94" s="11">
        <f t="array" ref="CI94">(INDEX(SP_results_all_proc!$E$52:$EH$71,MATCH(CI$3,SP_results_all_proc!$A$52:$A$68,0),MATCH($B94,SP_results_all_proc!$E$51:$EH$51,0))+INDEX(SP_results_all_proc!$E$52:$EH$71,MATCH(CI$2,SP_results_all_proc!$A$52:$A$68,0),MATCH($B94,SP_results_all_proc!$E$51:$EH$51,0))+INDEX(SP_results_all_proc!$E$52:$EH$71,MATCH(CI$1,SP_results_all_proc!$A$52:$A$68,0),MATCH($B94,SP_results_all_proc!$E$51:$EH$51,0)))*$BQ94</f>
        <v>0.005339848256</v>
      </c>
      <c r="CJ94" s="11">
        <f t="array" ref="CJ94">INDEX(SP_results_all_proc!$E$52:$EH$71,MATCH(CJ$3,SP_results_all_proc!$A$52:$A$68,0),MATCH($B94,SP_results_all_proc!$E$51:$EH$51,0))*$BQ94</f>
        <v>0.0009851157732</v>
      </c>
      <c r="CK94" s="11">
        <f t="array" ref="CK94">INDEX(SP_results_all_proc!$E$52:$EH$71,MATCH(CK$3,SP_results_all_proc!$A$52:$A$68,0),MATCH($B94,SP_results_all_proc!$E$51:$EH$51,0))*$BQ94</f>
        <v>0.002061892525</v>
      </c>
      <c r="CL94" s="11">
        <f t="array" ref="CL94">INDEX(SP_results_all_proc!$E$52:$EH$71,MATCH(CL$3,SP_results_all_proc!$A$52:$A$68,0),MATCH($B94,SP_results_all_proc!$E$51:$EH$51,0))*$BQ94</f>
        <v>0.01097121731</v>
      </c>
      <c r="CM94" s="11">
        <f t="array" ref="CM94">(INDEX(SP_results_all_proc!$E$52:$EH$71,MATCH(CM$3,SP_results_all_proc!$A$52:$A$68,0),MATCH($B94,SP_results_all_proc!$E$51:$EH$51,0))+INDEX(SP_results_all_proc!$E$52:$EH$71,MATCH(CM$2,SP_results_all_proc!$A$52:$A$68,0),MATCH($B94,SP_results_all_proc!$E$51:$EH$51,0))+INDEX(SP_results_all_proc!$E$52:$EH$71,MATCH(CM$1,SP_results_all_proc!$A$52:$A$68,0),MATCH($B94,SP_results_all_proc!$E$51:$EH$51,0))+INDEX(SP_results_all_proc!$E$52:$EH$71,MATCH(CM$4,SP_results_all_proc!$A$52:$A$68,0),MATCH($B94,SP_results_all_proc!$E$51:$EH$51,0)))*$BQ94</f>
        <v>0.002194789335</v>
      </c>
      <c r="CN94" s="11">
        <f t="shared" si="11"/>
        <v>0.0374908417</v>
      </c>
      <c r="CO94" s="12" t="s">
        <v>321</v>
      </c>
      <c r="CP94" s="12"/>
      <c r="CQ94" s="8"/>
    </row>
    <row r="95" ht="15.75" customHeight="1">
      <c r="A95" s="1" t="s">
        <v>546</v>
      </c>
      <c r="B95" s="1" t="s">
        <v>573</v>
      </c>
      <c r="C95" s="1" t="s">
        <v>315</v>
      </c>
      <c r="D95" s="7" t="s">
        <v>327</v>
      </c>
      <c r="E95" s="13" t="s">
        <v>549</v>
      </c>
      <c r="F95" s="1" t="s">
        <v>317</v>
      </c>
      <c r="G95" s="1" t="s">
        <v>570</v>
      </c>
      <c r="H95" s="1" t="s">
        <v>551</v>
      </c>
      <c r="I95" s="1" t="s">
        <v>552</v>
      </c>
      <c r="J95" s="1" t="s">
        <v>553</v>
      </c>
      <c r="K95" s="1" t="s">
        <v>554</v>
      </c>
      <c r="L95" s="1" t="s">
        <v>129</v>
      </c>
      <c r="M95" s="1" t="s">
        <v>130</v>
      </c>
      <c r="N95" s="1">
        <v>1.0</v>
      </c>
      <c r="O95" s="1">
        <v>1.0</v>
      </c>
      <c r="P95" s="1">
        <v>1.0</v>
      </c>
      <c r="Q95" s="1">
        <v>1.0</v>
      </c>
      <c r="R95" s="1">
        <v>0.0</v>
      </c>
      <c r="S95" s="1">
        <v>0.0</v>
      </c>
      <c r="T95" s="1">
        <v>0.0</v>
      </c>
      <c r="U95" s="1">
        <v>0.0</v>
      </c>
      <c r="V95" s="1">
        <v>1.0</v>
      </c>
      <c r="W95" s="1">
        <v>0.0</v>
      </c>
      <c r="X95" s="1">
        <v>0.0</v>
      </c>
      <c r="Y95" s="1">
        <f>SUMIFS(yield_refuse!$F:$F,yield_refuse!$A:$A,table!$A95,yield_refuse!$B:$B,IF(ISERROR(AO95),AQ95,table!$AP95))/100</f>
        <v>0</v>
      </c>
      <c r="Z95" s="6" t="s">
        <v>571</v>
      </c>
      <c r="AA95" s="7" t="s">
        <v>131</v>
      </c>
      <c r="AB95" s="7" t="s">
        <v>132</v>
      </c>
      <c r="AC95" s="7" t="s">
        <v>133</v>
      </c>
      <c r="AD95" s="7" t="s">
        <v>133</v>
      </c>
      <c r="AE95" s="7" t="s">
        <v>133</v>
      </c>
      <c r="AF95" s="7" t="s">
        <v>133</v>
      </c>
      <c r="AG95" s="7" t="s">
        <v>134</v>
      </c>
      <c r="AH95" s="7" t="s">
        <v>134</v>
      </c>
      <c r="AI95" s="7" t="s">
        <v>134</v>
      </c>
      <c r="AJ95" s="7" t="s">
        <v>135</v>
      </c>
      <c r="AK95" s="7" t="s">
        <v>135</v>
      </c>
      <c r="AL95" s="1" t="s">
        <v>136</v>
      </c>
      <c r="AN95" s="24" t="s">
        <v>574</v>
      </c>
      <c r="AO95" s="1" t="s">
        <v>318</v>
      </c>
      <c r="AP95" s="1" t="s">
        <v>328</v>
      </c>
      <c r="AQ95" s="1" t="s">
        <v>329</v>
      </c>
      <c r="AR95" s="8">
        <f>HLOOKUP(D95,SP_results_all_proc!$E$15:$FZ$33,19,0)*N95*(1+SUM($BF95:$BI95))</f>
        <v>0.1998212187</v>
      </c>
      <c r="AS95" s="8">
        <f>HLOOKUP(E95,SP_results_all_proc!$E$15:$FZ$33,19,0)*O95*(1+SUM($BG95:$BI95))</f>
        <v>0</v>
      </c>
      <c r="AT95" s="8">
        <f>HLOOKUP(F95,SP_results_all_proc!$E$15:$FZ$33,19,0)*P95*(1+SUM($BH95:$BI95))</f>
        <v>0</v>
      </c>
      <c r="AU95" s="8">
        <f>HLOOKUP(G95,SP_results_all_proc!$E$15:$FZ$33,19,0)*Q95*(1+SUM($BH95:$BI95))</f>
        <v>0.0141247851</v>
      </c>
      <c r="AV95" s="8">
        <f>HLOOKUP(H95,SP_results_all_proc!$E$15:$FZ$33,19,0)*R95*(1+SUM($BI95))</f>
        <v>0</v>
      </c>
      <c r="AW95" s="8">
        <f>HLOOKUP(I95,SP_results_all_proc!$E$15:$FZ$33,19,0)*S95*(1+SUM($BI95))</f>
        <v>0</v>
      </c>
      <c r="AX95" s="8">
        <f>HLOOKUP(J95,SP_results_all_proc!$E$15:$FZ$33,19,0)*T95</f>
        <v>0</v>
      </c>
      <c r="AY95" s="8">
        <f>HLOOKUP(K95,SP_results_all_proc!$E$15:$FZ$33,19,0)*U95</f>
        <v>0</v>
      </c>
      <c r="AZ95" s="8">
        <f>HLOOKUP(L95,SP_results_all_proc!$E$15:$FZ$33,19,0)*V95*(1-Y95)</f>
        <v>0.006176601165</v>
      </c>
      <c r="BA95" s="8">
        <f>HLOOKUP(M95,SP_results_all_proc!$E$15:$FZ$33,19,0)*W95*(1-Y95)</f>
        <v>0</v>
      </c>
      <c r="BB95" s="9">
        <f>HLOOKUP(BB$3,SP_results_all_proc!$E$15:$FZ$33,19,0)</f>
        <v>0</v>
      </c>
      <c r="BC95" s="9">
        <f>HLOOKUP(BC$3,SP_results_all_proc!$E$15:$FZ$33,19,0)*BJ95*(1-$BM95)*($X95*$P95*(1+SUM($BH95:$BI95))+SUM($BF95:$BI95)+Y95)</f>
        <v>0.0005569285146</v>
      </c>
      <c r="BD95" s="9">
        <f>HLOOKUP(BD$3,SP_results_all_proc!$E$15:$FZ$33,19,0)*BK95*(1-$BM95)*($X95*$P95*(1+SUM($BH95:$BI95))+SUM($BF95:$BI95)+Y95)</f>
        <v>0.002055779739</v>
      </c>
      <c r="BE95" s="1">
        <f>HLOOKUP(BE$3,SP_results_all_proc!$E$15:$FZ$33,19,0)*BL95*(1-$BM95)*($X95*$P95*(1+SUM($BH95:$BI95))+SUM($BF95:$BI95)+Y95)</f>
        <v>0.003507322286</v>
      </c>
      <c r="BF95" s="1">
        <f>SUMIFS(template!$K$117:$K$180,template!$J$117:$J$180,table!$C95,template!$I$117:$I$180,table!BF$5)</f>
        <v>0.06</v>
      </c>
      <c r="BG95" s="1">
        <f>SUMIFS(template!$K$117:$K$180,template!$J$117:$J$180,table!$C95,template!$I$117:$I$180,table!BG$5)</f>
        <v>0.18</v>
      </c>
      <c r="BH95" s="1">
        <f>SUMIFS(template!$K$117:$K$180,template!$J$117:$J$180,table!$C95,template!$I$117:$I$180,table!BH$5)</f>
        <v>0.05</v>
      </c>
      <c r="BI95" s="1">
        <f>SUMIFS(template!$K$117:$K$180,template!$J$117:$J$180,table!$C95,template!$I$117:$I$180,table!BI$5)</f>
        <v>0.03</v>
      </c>
      <c r="BJ95" s="1">
        <f>SUMIFS(template!$K$117:$K$144,template!$J$117:$J$144,table!$A95,template!$I$117:$I$144,table!BJ$5)</f>
        <v>0.2</v>
      </c>
      <c r="BK95" s="1">
        <f>SUMIFS(template!$K$117:$K$144,template!$J$117:$J$144,table!$A95,template!$I$117:$I$144,table!BK$5)</f>
        <v>0.64</v>
      </c>
      <c r="BL95" s="1">
        <f>SUMIFS(template!$K$117:$K$144,template!$J$117:$J$144,table!$A95,template!$I$117:$I$144,table!BL$5)</f>
        <v>0.16</v>
      </c>
      <c r="BM95" s="1">
        <f>SUMIFS(template!$K$117:$K$144,template!$J$117:$J$144,table!$A95,template!$I$117:$I$144,table!BM$5)</f>
        <v>0.6</v>
      </c>
      <c r="BN95" s="1">
        <f>IFERROR(VLOOKUP($AP95,yield_refuse!$C:$K,3,0),VLOOKUP($AQ95,yield_refuse!$B:$K,4,0))</f>
        <v>96</v>
      </c>
      <c r="BO95" s="1">
        <f>IFERROR(VLOOKUP($AP95,yield_refuse!$C:$K,4,0),VLOOKUP($AQ95,yield_refuse!$B:$K,5,0))</f>
        <v>30</v>
      </c>
      <c r="BP95" s="10">
        <f>IFERROR(VLOOKUP($AP95,yield_refuse!$C:$Z,10,0),VLOOKUP($AQ95,yield_refuse!$B:$Z,11,0))</f>
        <v>385</v>
      </c>
      <c r="BQ95" s="11">
        <f t="shared" si="3"/>
        <v>0.5729166667</v>
      </c>
      <c r="BR95" s="1" t="str">
        <f>IFERROR(VLOOKUP($AP95,yield_refuse!$C:$K,6,0),VLOOKUP($AQ95,yield_refuse!$B:$K,7,0))</f>
        <v>Vegetables</v>
      </c>
      <c r="BS95" s="11" t="s">
        <v>328</v>
      </c>
      <c r="BT95" s="8">
        <f t="shared" ref="BT95:BW95" si="99">AR95*$BQ95</f>
        <v>0.1144809066</v>
      </c>
      <c r="BU95" s="8">
        <f t="shared" si="99"/>
        <v>0</v>
      </c>
      <c r="BV95" s="8">
        <f t="shared" si="99"/>
        <v>0</v>
      </c>
      <c r="BW95" s="8">
        <f t="shared" si="99"/>
        <v>0.008092324794</v>
      </c>
      <c r="BX95" s="8">
        <f t="shared" si="5"/>
        <v>0</v>
      </c>
      <c r="BY95" s="8">
        <f t="shared" si="6"/>
        <v>0.003538677751</v>
      </c>
      <c r="BZ95" s="8">
        <f t="shared" si="7"/>
        <v>0.003506267497</v>
      </c>
      <c r="CA95" s="8">
        <f t="shared" si="8"/>
        <v>0.1296181766</v>
      </c>
      <c r="CB95" s="1">
        <f>VLOOKUP(Z95,uncertainty!$B$4:$C$17,2,0)</f>
        <v>1.16</v>
      </c>
      <c r="CC95" s="1">
        <f>VLOOKUP(AA95,uncertainty!$B$4:$C$17,2,0)</f>
        <v>1.25</v>
      </c>
      <c r="CD95" s="11">
        <f t="shared" si="9"/>
        <v>0.1108002527</v>
      </c>
      <c r="CE95" s="11">
        <f t="shared" si="10"/>
        <v>0.1517194392</v>
      </c>
      <c r="CF95" s="11">
        <f t="array" ref="CF95">INDEX(SP_results_all_proc!$E$52:$EH$71,MATCH(CF$3,SP_results_all_proc!$A$52:$A$68,0),MATCH($B95,SP_results_all_proc!$E$51:$EH$51,0))*$BQ95</f>
        <v>0.01374478932</v>
      </c>
      <c r="CG95" s="11">
        <f t="array" ref="CG95">INDEX(SP_results_all_proc!$E$52:$EH$71,MATCH(CG$3,SP_results_all_proc!$A$52:$A$68,0),MATCH($B95,SP_results_all_proc!$E$51:$EH$51,0))*$BQ95</f>
        <v>0.01607393104</v>
      </c>
      <c r="CH95" s="11">
        <f t="array" ref="CH95">INDEX(SP_results_all_proc!$E$52:$EH$71,MATCH(CH$3,SP_results_all_proc!$A$52:$A$68,0),MATCH($B95,SP_results_all_proc!$E$51:$EH$51,0))*$BQ95</f>
        <v>0.01680680833</v>
      </c>
      <c r="CI95" s="11">
        <f t="array" ref="CI95">(INDEX(SP_results_all_proc!$E$52:$EH$71,MATCH(CI$3,SP_results_all_proc!$A$52:$A$68,0),MATCH($B95,SP_results_all_proc!$E$51:$EH$51,0))+INDEX(SP_results_all_proc!$E$52:$EH$71,MATCH(CI$2,SP_results_all_proc!$A$52:$A$68,0),MATCH($B95,SP_results_all_proc!$E$51:$EH$51,0))+INDEX(SP_results_all_proc!$E$52:$EH$71,MATCH(CI$1,SP_results_all_proc!$A$52:$A$68,0),MATCH($B95,SP_results_all_proc!$E$51:$EH$51,0)))*$BQ95</f>
        <v>0.03866639522</v>
      </c>
      <c r="CJ95" s="11">
        <f t="array" ref="CJ95">INDEX(SP_results_all_proc!$E$52:$EH$71,MATCH(CJ$3,SP_results_all_proc!$A$52:$A$68,0),MATCH($B95,SP_results_all_proc!$E$51:$EH$51,0))*$BQ95</f>
        <v>0.002669399849</v>
      </c>
      <c r="CK95" s="11">
        <f t="array" ref="CK95">INDEX(SP_results_all_proc!$E$52:$EH$71,MATCH(CK$3,SP_results_all_proc!$A$52:$A$68,0),MATCH($B95,SP_results_all_proc!$E$51:$EH$51,0))*$BQ95</f>
        <v>0.004495839964</v>
      </c>
      <c r="CL95" s="11">
        <f t="array" ref="CL95">INDEX(SP_results_all_proc!$E$52:$EH$71,MATCH(CL$3,SP_results_all_proc!$A$52:$A$68,0),MATCH($B95,SP_results_all_proc!$E$51:$EH$51,0))*$BQ95</f>
        <v>0.03195693875</v>
      </c>
      <c r="CM95" s="11">
        <f t="array" ref="CM95">(INDEX(SP_results_all_proc!$E$52:$EH$71,MATCH(CM$3,SP_results_all_proc!$A$52:$A$68,0),MATCH($B95,SP_results_all_proc!$E$51:$EH$51,0))+INDEX(SP_results_all_proc!$E$52:$EH$71,MATCH(CM$2,SP_results_all_proc!$A$52:$A$68,0),MATCH($B95,SP_results_all_proc!$E$51:$EH$51,0))+INDEX(SP_results_all_proc!$E$52:$EH$71,MATCH(CM$1,SP_results_all_proc!$A$52:$A$68,0),MATCH($B95,SP_results_all_proc!$E$51:$EH$51,0))+INDEX(SP_results_all_proc!$E$52:$EH$71,MATCH(CM$4,SP_results_all_proc!$A$52:$A$68,0),MATCH($B95,SP_results_all_proc!$E$51:$EH$51,0)))*$BQ95</f>
        <v>0.005204077372</v>
      </c>
      <c r="CN95" s="11">
        <f t="shared" si="11"/>
        <v>0.1296181799</v>
      </c>
      <c r="CO95" s="12" t="s">
        <v>321</v>
      </c>
      <c r="CP95" s="12"/>
      <c r="CQ95" s="8"/>
    </row>
    <row r="96" ht="15.75" customHeight="1">
      <c r="A96" s="1" t="s">
        <v>546</v>
      </c>
      <c r="B96" s="1" t="s">
        <v>575</v>
      </c>
      <c r="C96" s="1" t="s">
        <v>315</v>
      </c>
      <c r="D96" s="6" t="s">
        <v>345</v>
      </c>
      <c r="E96" s="13" t="s">
        <v>549</v>
      </c>
      <c r="F96" s="1" t="s">
        <v>317</v>
      </c>
      <c r="G96" s="1" t="s">
        <v>570</v>
      </c>
      <c r="H96" s="1" t="s">
        <v>551</v>
      </c>
      <c r="I96" s="1" t="s">
        <v>552</v>
      </c>
      <c r="J96" s="1" t="s">
        <v>553</v>
      </c>
      <c r="K96" s="1" t="s">
        <v>554</v>
      </c>
      <c r="L96" s="1" t="s">
        <v>129</v>
      </c>
      <c r="M96" s="1" t="s">
        <v>130</v>
      </c>
      <c r="N96" s="1">
        <v>1.0</v>
      </c>
      <c r="O96" s="1">
        <v>1.0</v>
      </c>
      <c r="P96" s="1">
        <v>1.0</v>
      </c>
      <c r="Q96" s="1">
        <v>1.0</v>
      </c>
      <c r="R96" s="1">
        <v>0.0</v>
      </c>
      <c r="S96" s="1">
        <v>0.0</v>
      </c>
      <c r="T96" s="1">
        <v>0.0</v>
      </c>
      <c r="U96" s="1">
        <v>0.0</v>
      </c>
      <c r="V96" s="1">
        <v>1.0</v>
      </c>
      <c r="W96" s="1">
        <v>0.0</v>
      </c>
      <c r="X96" s="1">
        <v>0.0</v>
      </c>
      <c r="Y96" s="1">
        <f>SUMIFS(yield_refuse!$F:$F,yield_refuse!$A:$A,table!$A96,yield_refuse!$B:$B,IF(ISERROR(AO96),AQ96,table!$AP96))/100</f>
        <v>0</v>
      </c>
      <c r="Z96" s="7" t="s">
        <v>576</v>
      </c>
      <c r="AA96" s="7" t="s">
        <v>131</v>
      </c>
      <c r="AB96" s="7" t="s">
        <v>132</v>
      </c>
      <c r="AC96" s="7" t="s">
        <v>133</v>
      </c>
      <c r="AD96" s="7" t="s">
        <v>133</v>
      </c>
      <c r="AE96" s="7" t="s">
        <v>133</v>
      </c>
      <c r="AF96" s="7" t="s">
        <v>133</v>
      </c>
      <c r="AG96" s="7" t="s">
        <v>134</v>
      </c>
      <c r="AH96" s="7" t="s">
        <v>134</v>
      </c>
      <c r="AI96" s="7" t="s">
        <v>134</v>
      </c>
      <c r="AJ96" s="7" t="s">
        <v>135</v>
      </c>
      <c r="AK96" s="7" t="s">
        <v>135</v>
      </c>
      <c r="AL96" s="1" t="s">
        <v>136</v>
      </c>
      <c r="AN96" s="25" t="s">
        <v>577</v>
      </c>
      <c r="AO96" s="1" t="s">
        <v>332</v>
      </c>
      <c r="AP96" s="1" t="s">
        <v>346</v>
      </c>
      <c r="AQ96" s="1" t="s">
        <v>347</v>
      </c>
      <c r="AR96" s="8">
        <f>HLOOKUP(D96,SP_results_all_proc!$E$15:$FZ$33,19,0)*N96*(1+SUM($BF96:$BI96))</f>
        <v>0.2514836729</v>
      </c>
      <c r="AS96" s="8">
        <f>HLOOKUP(E96,SP_results_all_proc!$E$15:$FZ$33,19,0)*O96*(1+SUM($BG96:$BI96))</f>
        <v>0</v>
      </c>
      <c r="AT96" s="8">
        <f>HLOOKUP(F96,SP_results_all_proc!$E$15:$FZ$33,19,0)*P96*(1+SUM($BH96:$BI96))</f>
        <v>0</v>
      </c>
      <c r="AU96" s="8">
        <f>HLOOKUP(G96,SP_results_all_proc!$E$15:$FZ$33,19,0)*Q96*(1+SUM($BH96:$BI96))</f>
        <v>0.0141247851</v>
      </c>
      <c r="AV96" s="8">
        <f>HLOOKUP(H96,SP_results_all_proc!$E$15:$FZ$33,19,0)*R96*(1+SUM($BI96))</f>
        <v>0</v>
      </c>
      <c r="AW96" s="8">
        <f>HLOOKUP(I96,SP_results_all_proc!$E$15:$FZ$33,19,0)*S96*(1+SUM($BI96))</f>
        <v>0</v>
      </c>
      <c r="AX96" s="8">
        <f>HLOOKUP(J96,SP_results_all_proc!$E$15:$FZ$33,19,0)*T96</f>
        <v>0</v>
      </c>
      <c r="AY96" s="8">
        <f>HLOOKUP(K96,SP_results_all_proc!$E$15:$FZ$33,19,0)*U96</f>
        <v>0</v>
      </c>
      <c r="AZ96" s="8">
        <f>HLOOKUP(L96,SP_results_all_proc!$E$15:$FZ$33,19,0)*V96*(1-Y96)</f>
        <v>0.006176601165</v>
      </c>
      <c r="BA96" s="8">
        <f>HLOOKUP(M96,SP_results_all_proc!$E$15:$FZ$33,19,0)*W96*(1-Y96)</f>
        <v>0</v>
      </c>
      <c r="BB96" s="9">
        <f>HLOOKUP(BB$3,SP_results_all_proc!$E$15:$FZ$33,19,0)</f>
        <v>0</v>
      </c>
      <c r="BC96" s="9">
        <f>HLOOKUP(BC$3,SP_results_all_proc!$E$15:$FZ$33,19,0)*BJ96*(1-$BM96)*($X96*$P96*(1+SUM($BH96:$BI96))+SUM($BF96:$BI96)+Y96)</f>
        <v>0.0005569285146</v>
      </c>
      <c r="BD96" s="9">
        <f>HLOOKUP(BD$3,SP_results_all_proc!$E$15:$FZ$33,19,0)*BK96*(1-$BM96)*($X96*$P96*(1+SUM($BH96:$BI96))+SUM($BF96:$BI96)+Y96)</f>
        <v>0.002055779739</v>
      </c>
      <c r="BE96" s="1">
        <f>HLOOKUP(BE$3,SP_results_all_proc!$E$15:$FZ$33,19,0)*BL96*(1-$BM96)*($X96*$P96*(1+SUM($BH96:$BI96))+SUM($BF96:$BI96)+Y96)</f>
        <v>0.003507322286</v>
      </c>
      <c r="BF96" s="1">
        <f>SUMIFS(template!$K$117:$K$180,template!$J$117:$J$180,table!$C96,template!$I$117:$I$180,table!BF$5)</f>
        <v>0.06</v>
      </c>
      <c r="BG96" s="1">
        <f>SUMIFS(template!$K$117:$K$180,template!$J$117:$J$180,table!$C96,template!$I$117:$I$180,table!BG$5)</f>
        <v>0.18</v>
      </c>
      <c r="BH96" s="1">
        <f>SUMIFS(template!$K$117:$K$180,template!$J$117:$J$180,table!$C96,template!$I$117:$I$180,table!BH$5)</f>
        <v>0.05</v>
      </c>
      <c r="BI96" s="1">
        <f>SUMIFS(template!$K$117:$K$180,template!$J$117:$J$180,table!$C96,template!$I$117:$I$180,table!BI$5)</f>
        <v>0.03</v>
      </c>
      <c r="BJ96" s="1">
        <f>SUMIFS(template!$K$117:$K$144,template!$J$117:$J$144,table!$A96,template!$I$117:$I$144,table!BJ$5)</f>
        <v>0.2</v>
      </c>
      <c r="BK96" s="1">
        <f>SUMIFS(template!$K$117:$K$144,template!$J$117:$J$144,table!$A96,template!$I$117:$I$144,table!BK$5)</f>
        <v>0.64</v>
      </c>
      <c r="BL96" s="1">
        <f>SUMIFS(template!$K$117:$K$144,template!$J$117:$J$144,table!$A96,template!$I$117:$I$144,table!BL$5)</f>
        <v>0.16</v>
      </c>
      <c r="BM96" s="1">
        <f>SUMIFS(template!$K$117:$K$144,template!$J$117:$J$144,table!$A96,template!$I$117:$I$144,table!BM$5)</f>
        <v>0.6</v>
      </c>
      <c r="BN96" s="1">
        <f>IFERROR(VLOOKUP($AP96,yield_refuse!$C:$K,3,0),VLOOKUP($AQ96,yield_refuse!$B:$K,4,0))</f>
        <v>77</v>
      </c>
      <c r="BO96" s="1">
        <f>IFERROR(VLOOKUP($AP96,yield_refuse!$C:$K,4,0),VLOOKUP($AQ96,yield_refuse!$B:$K,5,0))</f>
        <v>5</v>
      </c>
      <c r="BP96" s="10">
        <f>IFERROR(VLOOKUP($AP96,yield_refuse!$C:$Z,10,0),VLOOKUP($AQ96,yield_refuse!$B:$Z,11,0))</f>
        <v>233.3333333</v>
      </c>
      <c r="BQ96" s="11">
        <f t="shared" si="3"/>
        <v>0.3189792663</v>
      </c>
      <c r="BR96" s="1" t="str">
        <f>IFERROR(VLOOKUP($AP96,yield_refuse!$C:$K,6,0),VLOOKUP($AQ96,yield_refuse!$B:$K,7,0))</f>
        <v>Vegetables</v>
      </c>
      <c r="BS96" s="11" t="s">
        <v>346</v>
      </c>
      <c r="BT96" s="8">
        <f t="shared" ref="BT96:BW96" si="100">AR96*$BQ96</f>
        <v>0.08021807747</v>
      </c>
      <c r="BU96" s="8">
        <f t="shared" si="100"/>
        <v>0</v>
      </c>
      <c r="BV96" s="8">
        <f t="shared" si="100"/>
        <v>0</v>
      </c>
      <c r="BW96" s="8">
        <f t="shared" si="100"/>
        <v>0.004505513587</v>
      </c>
      <c r="BX96" s="8">
        <f t="shared" si="5"/>
        <v>0</v>
      </c>
      <c r="BY96" s="8">
        <f t="shared" si="6"/>
        <v>0.001970207708</v>
      </c>
      <c r="BZ96" s="8">
        <f t="shared" si="7"/>
        <v>0.001952162852</v>
      </c>
      <c r="CA96" s="8">
        <f t="shared" si="8"/>
        <v>0.08864596162</v>
      </c>
      <c r="CB96" s="1">
        <f>VLOOKUP(Z96,uncertainty!$B$4:$C$17,2,0)</f>
        <v>1.15</v>
      </c>
      <c r="CC96" s="1">
        <f>VLOOKUP(AA96,uncertainty!$B$4:$C$17,2,0)</f>
        <v>1.25</v>
      </c>
      <c r="CD96" s="11">
        <f t="shared" si="9"/>
        <v>0.07649715729</v>
      </c>
      <c r="CE96" s="11">
        <f t="shared" si="10"/>
        <v>0.1027856443</v>
      </c>
      <c r="CF96" s="11">
        <f t="array" ref="CF96">INDEX(SP_results_all_proc!$E$52:$EH$71,MATCH(CF$3,SP_results_all_proc!$A$52:$A$68,0),MATCH($B96,SP_results_all_proc!$E$51:$EH$51,0))*$BQ96</f>
        <v>0.008925155662</v>
      </c>
      <c r="CG96" s="11">
        <f t="array" ref="CG96">INDEX(SP_results_all_proc!$E$52:$EH$71,MATCH(CG$3,SP_results_all_proc!$A$52:$A$68,0),MATCH($B96,SP_results_all_proc!$E$51:$EH$51,0))*$BQ96</f>
        <v>0.01304996523</v>
      </c>
      <c r="CH96" s="11">
        <f t="array" ref="CH96">INDEX(SP_results_all_proc!$E$52:$EH$71,MATCH(CH$3,SP_results_all_proc!$A$52:$A$68,0),MATCH($B96,SP_results_all_proc!$E$51:$EH$51,0))*$BQ96</f>
        <v>0.01310622424</v>
      </c>
      <c r="CI96" s="11">
        <f t="array" ref="CI96">(INDEX(SP_results_all_proc!$E$52:$EH$71,MATCH(CI$3,SP_results_all_proc!$A$52:$A$68,0),MATCH($B96,SP_results_all_proc!$E$51:$EH$51,0))+INDEX(SP_results_all_proc!$E$52:$EH$71,MATCH(CI$2,SP_results_all_proc!$A$52:$A$68,0),MATCH($B96,SP_results_all_proc!$E$51:$EH$51,0))+INDEX(SP_results_all_proc!$E$52:$EH$71,MATCH(CI$1,SP_results_all_proc!$A$52:$A$68,0),MATCH($B96,SP_results_all_proc!$E$51:$EH$51,0)))*$BQ96</f>
        <v>0.03569654577</v>
      </c>
      <c r="CJ96" s="11">
        <f t="array" ref="CJ96">INDEX(SP_results_all_proc!$E$52:$EH$71,MATCH(CJ$3,SP_results_all_proc!$A$52:$A$68,0),MATCH($B96,SP_results_all_proc!$E$51:$EH$51,0))*$BQ96</f>
        <v>0.000903158756</v>
      </c>
      <c r="CK96" s="11">
        <f t="array" ref="CK96">INDEX(SP_results_all_proc!$E$52:$EH$71,MATCH(CK$3,SP_results_all_proc!$A$52:$A$68,0),MATCH($B96,SP_results_all_proc!$E$51:$EH$51,0))*$BQ96</f>
        <v>0.002397777895</v>
      </c>
      <c r="CL96" s="11">
        <f t="array" ref="CL96">INDEX(SP_results_all_proc!$E$52:$EH$71,MATCH(CL$3,SP_results_all_proc!$A$52:$A$68,0),MATCH($B96,SP_results_all_proc!$E$51:$EH$51,0))*$BQ96</f>
        <v>0.01059147656</v>
      </c>
      <c r="CM96" s="11">
        <f t="array" ref="CM96">(INDEX(SP_results_all_proc!$E$52:$EH$71,MATCH(CM$3,SP_results_all_proc!$A$52:$A$68,0),MATCH($B96,SP_results_all_proc!$E$51:$EH$51,0))+INDEX(SP_results_all_proc!$E$52:$EH$71,MATCH(CM$2,SP_results_all_proc!$A$52:$A$68,0),MATCH($B96,SP_results_all_proc!$E$51:$EH$51,0))+INDEX(SP_results_all_proc!$E$52:$EH$71,MATCH(CM$1,SP_results_all_proc!$A$52:$A$68,0),MATCH($B96,SP_results_all_proc!$E$51:$EH$51,0))+INDEX(SP_results_all_proc!$E$52:$EH$71,MATCH(CM$4,SP_results_all_proc!$A$52:$A$68,0),MATCH($B96,SP_results_all_proc!$E$51:$EH$51,0)))*$BQ96</f>
        <v>0.003975656605</v>
      </c>
      <c r="CN96" s="11">
        <f t="shared" si="11"/>
        <v>0.08864596072</v>
      </c>
      <c r="CO96" s="12" t="s">
        <v>335</v>
      </c>
      <c r="CP96" s="12"/>
      <c r="CQ96" s="8"/>
    </row>
    <row r="97" ht="15.75" customHeight="1">
      <c r="A97" s="1" t="s">
        <v>546</v>
      </c>
      <c r="B97" s="6" t="s">
        <v>578</v>
      </c>
      <c r="C97" s="1" t="s">
        <v>315</v>
      </c>
      <c r="D97" s="13" t="s">
        <v>579</v>
      </c>
      <c r="E97" s="13" t="s">
        <v>549</v>
      </c>
      <c r="F97" s="1" t="s">
        <v>317</v>
      </c>
      <c r="G97" s="1" t="s">
        <v>570</v>
      </c>
      <c r="H97" s="1" t="s">
        <v>551</v>
      </c>
      <c r="I97" s="1" t="s">
        <v>552</v>
      </c>
      <c r="J97" s="1" t="s">
        <v>553</v>
      </c>
      <c r="K97" s="1" t="s">
        <v>554</v>
      </c>
      <c r="L97" s="1" t="s">
        <v>129</v>
      </c>
      <c r="M97" s="1" t="s">
        <v>130</v>
      </c>
      <c r="N97" s="1">
        <v>1.0</v>
      </c>
      <c r="O97" s="1">
        <v>1.0</v>
      </c>
      <c r="P97" s="1">
        <v>1.0</v>
      </c>
      <c r="Q97" s="1">
        <v>1.0</v>
      </c>
      <c r="R97" s="1">
        <v>0.0</v>
      </c>
      <c r="S97" s="1">
        <v>0.0</v>
      </c>
      <c r="T97" s="1">
        <v>0.0</v>
      </c>
      <c r="U97" s="1">
        <v>0.0</v>
      </c>
      <c r="V97" s="1">
        <v>1.0</v>
      </c>
      <c r="W97" s="1">
        <v>0.0</v>
      </c>
      <c r="X97" s="1">
        <v>0.0</v>
      </c>
      <c r="Y97" s="1">
        <f>SUMIFS(yield_refuse!$F:$F,yield_refuse!$A:$A,table!$A97,yield_refuse!$B:$B,IF(ISERROR(AO97),AQ97,table!$AP97))/100</f>
        <v>0</v>
      </c>
      <c r="Z97" s="7" t="s">
        <v>576</v>
      </c>
      <c r="AA97" s="7" t="s">
        <v>131</v>
      </c>
      <c r="AB97" s="7" t="s">
        <v>132</v>
      </c>
      <c r="AC97" s="7" t="s">
        <v>133</v>
      </c>
      <c r="AD97" s="7" t="s">
        <v>133</v>
      </c>
      <c r="AE97" s="7" t="s">
        <v>133</v>
      </c>
      <c r="AF97" s="7" t="s">
        <v>133</v>
      </c>
      <c r="AG97" s="7" t="s">
        <v>134</v>
      </c>
      <c r="AH97" s="7" t="s">
        <v>134</v>
      </c>
      <c r="AI97" s="7" t="s">
        <v>134</v>
      </c>
      <c r="AJ97" s="7" t="s">
        <v>135</v>
      </c>
      <c r="AK97" s="7" t="s">
        <v>135</v>
      </c>
      <c r="AL97" s="1" t="s">
        <v>136</v>
      </c>
      <c r="AO97" s="1" t="s">
        <v>332</v>
      </c>
      <c r="AP97" s="1" t="s">
        <v>580</v>
      </c>
      <c r="AQ97" s="1" t="s">
        <v>581</v>
      </c>
      <c r="AR97" s="12">
        <f>HLOOKUP(D97,SP_results_all_proc!$E$15:$FZ$33,19,0)*N97*(1+SUM($BF97:$BI97))</f>
        <v>0.08457039759</v>
      </c>
      <c r="AS97" s="8">
        <f>HLOOKUP(E97,SP_results_all_proc!$E$15:$FZ$33,19,0)*O97*(1+SUM($BG97:$BI97))</f>
        <v>0</v>
      </c>
      <c r="AT97" s="8">
        <f>HLOOKUP(F97,SP_results_all_proc!$E$15:$FZ$33,19,0)*P97*(1+SUM($BH97:$BI97))</f>
        <v>0</v>
      </c>
      <c r="AU97" s="12">
        <f>HLOOKUP(G97,SP_results_all_proc!$E$15:$FZ$33,19,0)*Q97*(1+SUM($BH97:$BI97))</f>
        <v>0.0141247851</v>
      </c>
      <c r="AV97" s="26">
        <f>HLOOKUP(H97,SP_results_all_proc!$E$15:$FZ$33,19,0)*R97*(1+SUM($BI97))</f>
        <v>0</v>
      </c>
      <c r="AW97" s="26">
        <f>HLOOKUP(I97,SP_results_all_proc!$E$15:$FZ$33,19,0)*S97*(1+SUM($BI97))</f>
        <v>0</v>
      </c>
      <c r="AX97" s="26">
        <f>HLOOKUP(J97,SP_results_all_proc!$E$15:$FZ$33,19,0)*T97</f>
        <v>0</v>
      </c>
      <c r="AY97" s="26">
        <f>HLOOKUP(K97,SP_results_all_proc!$E$15:$FZ$33,19,0)*U97</f>
        <v>0</v>
      </c>
      <c r="AZ97" s="12">
        <f>HLOOKUP(L97,SP_results_all_proc!$E$15:$FZ$33,19,0)*V97*(1-Y97)</f>
        <v>0.006176601165</v>
      </c>
      <c r="BA97" s="8">
        <f>HLOOKUP(M97,SP_results_all_proc!$E$15:$FZ$33,19,0)*W97*(1-Y97)</f>
        <v>0</v>
      </c>
      <c r="BB97" s="9">
        <f>HLOOKUP(BB$3,SP_results_all_proc!$E$15:$FZ$33,19,0)</f>
        <v>0</v>
      </c>
      <c r="BC97" s="9">
        <f>HLOOKUP(BC$3,SP_results_all_proc!$E$15:$FZ$33,19,0)*BJ97*(1-$BM97)*($X97*$P97*(1+SUM($BH97:$BI97))+SUM($BF97:$BI97)+Y97)</f>
        <v>0.0005569285146</v>
      </c>
      <c r="BD97" s="9">
        <f>HLOOKUP(BD$3,SP_results_all_proc!$E$15:$FZ$33,19,0)*BK97*(1-$BM97)*($X97*$P97*(1+SUM($BH97:$BI97))+SUM($BF97:$BI97)+Y97)</f>
        <v>0.002055779739</v>
      </c>
      <c r="BE97" s="1">
        <f>HLOOKUP(BE$3,SP_results_all_proc!$E$15:$FZ$33,19,0)*BL97*(1-$BM97)*($X97*$P97*(1+SUM($BH97:$BI97))+SUM($BF97:$BI97)+Y97)</f>
        <v>0.003507322286</v>
      </c>
      <c r="BF97" s="1">
        <f>SUMIFS(template!$K$117:$K$180,template!$J$117:$J$180,table!$C97,template!$I$117:$I$180,table!BF$5)</f>
        <v>0.06</v>
      </c>
      <c r="BG97" s="1">
        <f>SUMIFS(template!$K$117:$K$180,template!$J$117:$J$180,table!$C97,template!$I$117:$I$180,table!BG$5)</f>
        <v>0.18</v>
      </c>
      <c r="BH97" s="1">
        <f>SUMIFS(template!$K$117:$K$180,template!$J$117:$J$180,table!$C97,template!$I$117:$I$180,table!BH$5)</f>
        <v>0.05</v>
      </c>
      <c r="BI97" s="1">
        <f>SUMIFS(template!$K$117:$K$180,template!$J$117:$J$180,table!$C97,template!$I$117:$I$180,table!BI$5)</f>
        <v>0.03</v>
      </c>
      <c r="BJ97" s="1">
        <f>SUMIFS(template!$K$117:$K$144,template!$J$117:$J$144,table!$A97,template!$I$117:$I$144,table!BJ$5)</f>
        <v>0.2</v>
      </c>
      <c r="BK97" s="1">
        <f>SUMIFS(template!$K$117:$K$144,template!$J$117:$J$144,table!$A97,template!$I$117:$I$144,table!BK$5)</f>
        <v>0.64</v>
      </c>
      <c r="BL97" s="1">
        <f>SUMIFS(template!$K$117:$K$144,template!$J$117:$J$144,table!$A97,template!$I$117:$I$144,table!BL$5)</f>
        <v>0.16</v>
      </c>
      <c r="BM97" s="1">
        <f>SUMIFS(template!$K$117:$K$144,template!$J$117:$J$144,table!$A97,template!$I$117:$I$144,table!BM$5)</f>
        <v>0.6</v>
      </c>
      <c r="BN97" s="1">
        <f>IFERROR(VLOOKUP($AP97,yield_refuse!$C:$K,3,0),VLOOKUP($AQ97,yield_refuse!$B:$K,4,0))</f>
        <v>99</v>
      </c>
      <c r="BO97" s="1">
        <f>IFERROR(VLOOKUP($AP97,yield_refuse!$C:$K,4,0),VLOOKUP($AQ97,yield_refuse!$B:$K,5,0))</f>
        <v>2</v>
      </c>
      <c r="BP97" s="10">
        <f>IFERROR(VLOOKUP($AP97,yield_refuse!$C:$Z,10,0),VLOOKUP($AQ97,yield_refuse!$B:$Z,11,0))</f>
        <v>236.2485501</v>
      </c>
      <c r="BQ97" s="11">
        <f t="shared" si="3"/>
        <v>0.2435049991</v>
      </c>
      <c r="BR97" s="1" t="str">
        <f>IFERROR(VLOOKUP($AP97,yield_refuse!$C:$K,6,0),VLOOKUP($AQ97,yield_refuse!$B:$K,7,0))</f>
        <v>Vegetables</v>
      </c>
      <c r="BS97" s="11" t="s">
        <v>580</v>
      </c>
      <c r="BT97" s="8">
        <f t="shared" ref="BT97:BW97" si="101">AR97*$BQ97</f>
        <v>0.02059331459</v>
      </c>
      <c r="BU97" s="8">
        <f t="shared" si="101"/>
        <v>0</v>
      </c>
      <c r="BV97" s="8">
        <f t="shared" si="101"/>
        <v>0</v>
      </c>
      <c r="BW97" s="8">
        <f t="shared" si="101"/>
        <v>0.003439455782</v>
      </c>
      <c r="BX97" s="8">
        <f t="shared" si="5"/>
        <v>0</v>
      </c>
      <c r="BY97" s="8">
        <f t="shared" si="6"/>
        <v>0.001504033261</v>
      </c>
      <c r="BZ97" s="8">
        <f t="shared" si="7"/>
        <v>0.001490258031</v>
      </c>
      <c r="CA97" s="8">
        <f t="shared" si="8"/>
        <v>0.02702706166</v>
      </c>
      <c r="CB97" s="1">
        <f>VLOOKUP(Z97,uncertainty!$B$4:$C$17,2,0)</f>
        <v>1.15</v>
      </c>
      <c r="CC97" s="1">
        <f>VLOOKUP(AA97,uncertainty!$B$4:$C$17,2,0)</f>
        <v>1.25</v>
      </c>
      <c r="CD97" s="11">
        <f t="shared" si="9"/>
        <v>0.02305422774</v>
      </c>
      <c r="CE97" s="11">
        <f t="shared" si="10"/>
        <v>0.03172449562</v>
      </c>
      <c r="CF97" s="11">
        <f t="array" ref="CF97">INDEX(SP_results_all_proc!$E$52:$EH$71,MATCH(CF$3,SP_results_all_proc!$A$52:$A$68,0),MATCH($B97,SP_results_all_proc!$E$51:$EH$51,0))*$BQ97</f>
        <v>0.004491427793</v>
      </c>
      <c r="CG97" s="11">
        <f t="array" ref="CG97">INDEX(SP_results_all_proc!$E$52:$EH$71,MATCH(CG$3,SP_results_all_proc!$A$52:$A$68,0),MATCH($B97,SP_results_all_proc!$E$51:$EH$51,0))*$BQ97</f>
        <v>0.002611319851</v>
      </c>
      <c r="CH97" s="11">
        <f t="array" ref="CH97">INDEX(SP_results_all_proc!$E$52:$EH$71,MATCH(CH$3,SP_results_all_proc!$A$52:$A$68,0),MATCH($B97,SP_results_all_proc!$E$51:$EH$51,0))*$BQ97</f>
        <v>0.003408430543</v>
      </c>
      <c r="CI97" s="11">
        <f t="array" ref="CI97">(INDEX(SP_results_all_proc!$E$52:$EH$71,MATCH(CI$3,SP_results_all_proc!$A$52:$A$68,0),MATCH($B97,SP_results_all_proc!$E$51:$EH$51,0))+INDEX(SP_results_all_proc!$E$52:$EH$71,MATCH(CI$2,SP_results_all_proc!$A$52:$A$68,0),MATCH($B97,SP_results_all_proc!$E$51:$EH$51,0))+INDEX(SP_results_all_proc!$E$52:$EH$71,MATCH(CI$1,SP_results_all_proc!$A$52:$A$68,0),MATCH($B97,SP_results_all_proc!$E$51:$EH$51,0)))*$BQ97</f>
        <v>0.004852112438</v>
      </c>
      <c r="CJ97" s="11">
        <f t="array" ref="CJ97">INDEX(SP_results_all_proc!$E$52:$EH$71,MATCH(CJ$3,SP_results_all_proc!$A$52:$A$68,0),MATCH($B97,SP_results_all_proc!$E$51:$EH$51,0))*$BQ97</f>
        <v>0.001033838095</v>
      </c>
      <c r="CK97" s="11">
        <f t="array" ref="CK97">INDEX(SP_results_all_proc!$E$52:$EH$71,MATCH(CK$3,SP_results_all_proc!$A$52:$A$68,0),MATCH($B97,SP_results_all_proc!$E$51:$EH$51,0))*$BQ97</f>
        <v>0.001443092929</v>
      </c>
      <c r="CL97" s="11">
        <f t="array" ref="CL97">INDEX(SP_results_all_proc!$E$52:$EH$71,MATCH(CL$3,SP_results_all_proc!$A$52:$A$68,0),MATCH($B97,SP_results_all_proc!$E$51:$EH$51,0))*$BQ97</f>
        <v>0.007608469783</v>
      </c>
      <c r="CM97" s="11">
        <f t="array" ref="CM97">(INDEX(SP_results_all_proc!$E$52:$EH$71,MATCH(CM$3,SP_results_all_proc!$A$52:$A$68,0),MATCH($B97,SP_results_all_proc!$E$51:$EH$51,0))+INDEX(SP_results_all_proc!$E$52:$EH$71,MATCH(CM$2,SP_results_all_proc!$A$52:$A$68,0),MATCH($B97,SP_results_all_proc!$E$51:$EH$51,0))+INDEX(SP_results_all_proc!$E$52:$EH$71,MATCH(CM$1,SP_results_all_proc!$A$52:$A$68,0),MATCH($B97,SP_results_all_proc!$E$51:$EH$51,0))+INDEX(SP_results_all_proc!$E$52:$EH$71,MATCH(CM$4,SP_results_all_proc!$A$52:$A$68,0),MATCH($B97,SP_results_all_proc!$E$51:$EH$51,0)))*$BQ97</f>
        <v>0.001578370486</v>
      </c>
      <c r="CN97" s="11">
        <f t="shared" si="11"/>
        <v>0.02702706192</v>
      </c>
      <c r="CO97" s="12" t="s">
        <v>335</v>
      </c>
      <c r="CP97" s="12"/>
      <c r="CQ97" s="8"/>
    </row>
    <row r="98" ht="15.75" customHeight="1">
      <c r="A98" s="1" t="s">
        <v>546</v>
      </c>
      <c r="B98" s="1" t="s">
        <v>582</v>
      </c>
      <c r="C98" s="1" t="s">
        <v>315</v>
      </c>
      <c r="D98" s="13" t="s">
        <v>583</v>
      </c>
      <c r="E98" s="13" t="s">
        <v>549</v>
      </c>
      <c r="F98" s="1" t="s">
        <v>317</v>
      </c>
      <c r="G98" s="1" t="s">
        <v>570</v>
      </c>
      <c r="H98" s="1" t="s">
        <v>551</v>
      </c>
      <c r="I98" s="1" t="s">
        <v>552</v>
      </c>
      <c r="J98" s="1" t="s">
        <v>553</v>
      </c>
      <c r="K98" s="1" t="s">
        <v>554</v>
      </c>
      <c r="L98" s="1" t="s">
        <v>129</v>
      </c>
      <c r="M98" s="1" t="s">
        <v>130</v>
      </c>
      <c r="N98" s="1">
        <v>1.0</v>
      </c>
      <c r="O98" s="1">
        <v>1.0</v>
      </c>
      <c r="P98" s="1">
        <v>1.0</v>
      </c>
      <c r="Q98" s="1">
        <v>1.0</v>
      </c>
      <c r="R98" s="1">
        <v>0.0</v>
      </c>
      <c r="S98" s="1">
        <v>0.0</v>
      </c>
      <c r="T98" s="1">
        <v>0.0</v>
      </c>
      <c r="U98" s="1">
        <v>0.0</v>
      </c>
      <c r="V98" s="1">
        <v>1.0</v>
      </c>
      <c r="W98" s="1">
        <v>1.0</v>
      </c>
      <c r="X98" s="1">
        <v>0.0</v>
      </c>
      <c r="Y98" s="1">
        <f>SUMIFS(yield_refuse!$F:$F,yield_refuse!$A:$A,table!$A98,yield_refuse!$B:$B,IF(ISERROR(AO98),AQ98,table!$AP98))/100</f>
        <v>0</v>
      </c>
      <c r="Z98" s="7" t="s">
        <v>576</v>
      </c>
      <c r="AA98" s="7" t="s">
        <v>131</v>
      </c>
      <c r="AB98" s="7" t="s">
        <v>132</v>
      </c>
      <c r="AC98" s="7" t="s">
        <v>133</v>
      </c>
      <c r="AD98" s="7" t="s">
        <v>133</v>
      </c>
      <c r="AE98" s="7" t="s">
        <v>133</v>
      </c>
      <c r="AF98" s="7" t="s">
        <v>133</v>
      </c>
      <c r="AG98" s="7" t="s">
        <v>134</v>
      </c>
      <c r="AH98" s="7" t="s">
        <v>134</v>
      </c>
      <c r="AI98" s="7" t="s">
        <v>134</v>
      </c>
      <c r="AJ98" s="7" t="s">
        <v>135</v>
      </c>
      <c r="AK98" s="7" t="s">
        <v>135</v>
      </c>
      <c r="AL98" s="1" t="s">
        <v>136</v>
      </c>
      <c r="AO98" s="1" t="s">
        <v>368</v>
      </c>
      <c r="AP98" s="1" t="s">
        <v>420</v>
      </c>
      <c r="AQ98" s="1" t="s">
        <v>421</v>
      </c>
      <c r="AR98" s="8">
        <f>HLOOKUP(D98,SP_results_all_proc!$E$15:$FZ$33,19,0)*N98*(1+SUM($BF98:$BI98))</f>
        <v>0.05932158296</v>
      </c>
      <c r="AS98" s="8">
        <f>HLOOKUP(E98,SP_results_all_proc!$E$15:$FZ$33,19,0)*O98*(1+SUM($BG98:$BI98))</f>
        <v>0</v>
      </c>
      <c r="AT98" s="8">
        <f>HLOOKUP(F98,SP_results_all_proc!$E$15:$FZ$33,19,0)*P98*(1+SUM($BH98:$BI98))</f>
        <v>0</v>
      </c>
      <c r="AU98" s="8">
        <f>HLOOKUP(G98,SP_results_all_proc!$E$15:$FZ$33,19,0)*Q98*(1+SUM($BH98:$BI98))</f>
        <v>0.0141247851</v>
      </c>
      <c r="AV98" s="8">
        <f>HLOOKUP(H98,SP_results_all_proc!$E$15:$FZ$33,19,0)*R98*(1+SUM($BI98))</f>
        <v>0</v>
      </c>
      <c r="AW98" s="8">
        <f>HLOOKUP(I98,SP_results_all_proc!$E$15:$FZ$33,19,0)*S98*(1+SUM($BI98))</f>
        <v>0</v>
      </c>
      <c r="AX98" s="8">
        <f>HLOOKUP(J98,SP_results_all_proc!$E$15:$FZ$33,19,0)*T98</f>
        <v>0</v>
      </c>
      <c r="AY98" s="8">
        <f>HLOOKUP(K98,SP_results_all_proc!$E$15:$FZ$33,19,0)*U98</f>
        <v>0</v>
      </c>
      <c r="AZ98" s="8">
        <f>HLOOKUP(L98,SP_results_all_proc!$E$15:$FZ$33,19,0)*V98*(1-Y98)</f>
        <v>0.006176601165</v>
      </c>
      <c r="BA98" s="8">
        <f>HLOOKUP(M98,SP_results_all_proc!$E$15:$FZ$33,19,0)*W98*(1-Y98)</f>
        <v>0.003886735749</v>
      </c>
      <c r="BB98" s="9">
        <f>HLOOKUP(BB$3,SP_results_all_proc!$E$15:$FZ$33,19,0)</f>
        <v>0</v>
      </c>
      <c r="BC98" s="9">
        <f>HLOOKUP(BC$3,SP_results_all_proc!$E$15:$FZ$33,19,0)*BJ98*(1-$BM98)*($X98*$P98*(1+SUM($BH98:$BI98))+SUM($BF98:$BI98)+Y98)</f>
        <v>0.0005569285146</v>
      </c>
      <c r="BD98" s="9">
        <f>HLOOKUP(BD$3,SP_results_all_proc!$E$15:$FZ$33,19,0)*BK98*(1-$BM98)*($X98*$P98*(1+SUM($BH98:$BI98))+SUM($BF98:$BI98)+Y98)</f>
        <v>0.002055779739</v>
      </c>
      <c r="BE98" s="1">
        <f>HLOOKUP(BE$3,SP_results_all_proc!$E$15:$FZ$33,19,0)*BL98*(1-$BM98)*($X98*$P98*(1+SUM($BH98:$BI98))+SUM($BF98:$BI98)+Y98)</f>
        <v>0.003507322286</v>
      </c>
      <c r="BF98" s="1">
        <f>SUMIFS(template!$K$117:$K$180,template!$J$117:$J$180,table!$C98,template!$I$117:$I$180,table!BF$5)</f>
        <v>0.06</v>
      </c>
      <c r="BG98" s="1">
        <f>SUMIFS(template!$K$117:$K$180,template!$J$117:$J$180,table!$C98,template!$I$117:$I$180,table!BG$5)</f>
        <v>0.18</v>
      </c>
      <c r="BH98" s="1">
        <f>SUMIFS(template!$K$117:$K$180,template!$J$117:$J$180,table!$C98,template!$I$117:$I$180,table!BH$5)</f>
        <v>0.05</v>
      </c>
      <c r="BI98" s="1">
        <f>SUMIFS(template!$K$117:$K$180,template!$J$117:$J$180,table!$C98,template!$I$117:$I$180,table!BI$5)</f>
        <v>0.03</v>
      </c>
      <c r="BJ98" s="1">
        <f>SUMIFS(template!$K$117:$K$144,template!$J$117:$J$144,table!$A98,template!$I$117:$I$144,table!BJ$5)</f>
        <v>0.2</v>
      </c>
      <c r="BK98" s="1">
        <f>SUMIFS(template!$K$117:$K$144,template!$J$117:$J$144,table!$A98,template!$I$117:$I$144,table!BK$5)</f>
        <v>0.64</v>
      </c>
      <c r="BL98" s="1">
        <f>SUMIFS(template!$K$117:$K$144,template!$J$117:$J$144,table!$A98,template!$I$117:$I$144,table!BL$5)</f>
        <v>0.16</v>
      </c>
      <c r="BM98" s="1">
        <f>SUMIFS(template!$K$117:$K$144,template!$J$117:$J$144,table!$A98,template!$I$117:$I$144,table!BM$5)</f>
        <v>0.6</v>
      </c>
      <c r="BN98" s="1">
        <f>IFERROR(VLOOKUP($AP98,yield_refuse!$C:$K,3,0),VLOOKUP($AQ98,yield_refuse!$B:$K,4,0))</f>
        <v>97</v>
      </c>
      <c r="BO98" s="1">
        <f>IFERROR(VLOOKUP($AP98,yield_refuse!$C:$K,4,0),VLOOKUP($AQ98,yield_refuse!$B:$K,5,0))</f>
        <v>19</v>
      </c>
      <c r="BP98" s="10">
        <f>IFERROR(VLOOKUP($AP98,yield_refuse!$C:$Z,10,0),VLOOKUP($AQ98,yield_refuse!$B:$Z,11,0))</f>
        <v>563.4146341</v>
      </c>
      <c r="BQ98" s="11">
        <f t="shared" si="3"/>
        <v>0.7170862087</v>
      </c>
      <c r="BR98" s="1" t="str">
        <f>IFERROR(VLOOKUP($AP98,yield_refuse!$C:$K,6,0),VLOOKUP($AQ98,yield_refuse!$B:$K,7,0))</f>
        <v>Vegetables</v>
      </c>
      <c r="BS98" s="11" t="s">
        <v>420</v>
      </c>
      <c r="BT98" s="8">
        <f t="shared" ref="BT98:BW98" si="102">AR98*$BQ98</f>
        <v>0.04253868902</v>
      </c>
      <c r="BU98" s="8">
        <f t="shared" si="102"/>
        <v>0</v>
      </c>
      <c r="BV98" s="8">
        <f t="shared" si="102"/>
        <v>0</v>
      </c>
      <c r="BW98" s="8">
        <f t="shared" si="102"/>
        <v>0.01012868859</v>
      </c>
      <c r="BX98" s="8">
        <f t="shared" si="5"/>
        <v>0</v>
      </c>
      <c r="BY98" s="8">
        <f t="shared" si="6"/>
        <v>0.007216280114</v>
      </c>
      <c r="BZ98" s="8">
        <f t="shared" si="7"/>
        <v>0.004388589497</v>
      </c>
      <c r="CA98" s="8">
        <f t="shared" si="8"/>
        <v>0.06427224722</v>
      </c>
      <c r="CB98" s="1">
        <f>VLOOKUP(Z98,uncertainty!$B$4:$C$17,2,0)</f>
        <v>1.15</v>
      </c>
      <c r="CC98" s="1">
        <f>VLOOKUP(AA98,uncertainty!$B$4:$C$17,2,0)</f>
        <v>1.25</v>
      </c>
      <c r="CD98" s="11">
        <f t="shared" si="9"/>
        <v>0.05437701092</v>
      </c>
      <c r="CE98" s="11">
        <f t="shared" si="10"/>
        <v>0.07608644012</v>
      </c>
      <c r="CF98" s="11">
        <f t="array" ref="CF98">INDEX(SP_results_all_proc!$E$52:$EH$71,MATCH(CF$3,SP_results_all_proc!$A$52:$A$68,0),MATCH($B98,SP_results_all_proc!$E$51:$EH$51,0))*$BQ98</f>
        <v>0.01508110603</v>
      </c>
      <c r="CG98" s="11">
        <f t="array" ref="CG98">INDEX(SP_results_all_proc!$E$52:$EH$71,MATCH(CG$3,SP_results_all_proc!$A$52:$A$68,0),MATCH($B98,SP_results_all_proc!$E$51:$EH$51,0))*$BQ98</f>
        <v>0.003688820389</v>
      </c>
      <c r="CH98" s="11">
        <f t="array" ref="CH98">INDEX(SP_results_all_proc!$E$52:$EH$71,MATCH(CH$3,SP_results_all_proc!$A$52:$A$68,0),MATCH($B98,SP_results_all_proc!$E$51:$EH$51,0))*$BQ98</f>
        <v>0.007009096545</v>
      </c>
      <c r="CI98" s="11">
        <f t="array" ref="CI98">(INDEX(SP_results_all_proc!$E$52:$EH$71,MATCH(CI$3,SP_results_all_proc!$A$52:$A$68,0),MATCH($B98,SP_results_all_proc!$E$51:$EH$51,0))+INDEX(SP_results_all_proc!$E$52:$EH$71,MATCH(CI$2,SP_results_all_proc!$A$52:$A$68,0),MATCH($B98,SP_results_all_proc!$E$51:$EH$51,0))+INDEX(SP_results_all_proc!$E$52:$EH$71,MATCH(CI$1,SP_results_all_proc!$A$52:$A$68,0),MATCH($B98,SP_results_all_proc!$E$51:$EH$51,0)))*$BQ98</f>
        <v>0.007008279497</v>
      </c>
      <c r="CJ98" s="11">
        <f t="array" ref="CJ98">INDEX(SP_results_all_proc!$E$52:$EH$71,MATCH(CJ$3,SP_results_all_proc!$A$52:$A$68,0),MATCH($B98,SP_results_all_proc!$E$51:$EH$51,0))*$BQ98</f>
        <v>0.0007963260991</v>
      </c>
      <c r="CK98" s="11">
        <f t="array" ref="CK98">INDEX(SP_results_all_proc!$E$52:$EH$71,MATCH(CK$3,SP_results_all_proc!$A$52:$A$68,0),MATCH($B98,SP_results_all_proc!$E$51:$EH$51,0))*$BQ98</f>
        <v>0.006244673898</v>
      </c>
      <c r="CL98" s="11">
        <f t="array" ref="CL98">INDEX(SP_results_all_proc!$E$52:$EH$71,MATCH(CL$3,SP_results_all_proc!$A$52:$A$68,0),MATCH($B98,SP_results_all_proc!$E$51:$EH$51,0))*$BQ98</f>
        <v>0.01832116182</v>
      </c>
      <c r="CM98" s="11">
        <f t="array" ref="CM98">(INDEX(SP_results_all_proc!$E$52:$EH$71,MATCH(CM$3,SP_results_all_proc!$A$52:$A$68,0),MATCH($B98,SP_results_all_proc!$E$51:$EH$51,0))+INDEX(SP_results_all_proc!$E$52:$EH$71,MATCH(CM$2,SP_results_all_proc!$A$52:$A$68,0),MATCH($B98,SP_results_all_proc!$E$51:$EH$51,0))+INDEX(SP_results_all_proc!$E$52:$EH$71,MATCH(CM$1,SP_results_all_proc!$A$52:$A$68,0),MATCH($B98,SP_results_all_proc!$E$51:$EH$51,0))+INDEX(SP_results_all_proc!$E$52:$EH$71,MATCH(CM$4,SP_results_all_proc!$A$52:$A$68,0),MATCH($B98,SP_results_all_proc!$E$51:$EH$51,0)))*$BQ98</f>
        <v>0.006122783153</v>
      </c>
      <c r="CN98" s="11">
        <f t="shared" si="11"/>
        <v>0.06427224743</v>
      </c>
      <c r="CO98" s="12" t="s">
        <v>340</v>
      </c>
      <c r="CP98" s="12"/>
      <c r="CQ98" s="8"/>
    </row>
    <row r="99" ht="15.75" customHeight="1">
      <c r="A99" s="1" t="s">
        <v>546</v>
      </c>
      <c r="B99" s="1" t="s">
        <v>584</v>
      </c>
      <c r="C99" s="1" t="s">
        <v>315</v>
      </c>
      <c r="D99" s="13" t="s">
        <v>390</v>
      </c>
      <c r="E99" s="13" t="s">
        <v>549</v>
      </c>
      <c r="F99" s="1" t="s">
        <v>317</v>
      </c>
      <c r="G99" s="1" t="s">
        <v>570</v>
      </c>
      <c r="H99" s="1" t="s">
        <v>551</v>
      </c>
      <c r="I99" s="1" t="s">
        <v>552</v>
      </c>
      <c r="J99" s="1" t="s">
        <v>553</v>
      </c>
      <c r="K99" s="1" t="s">
        <v>554</v>
      </c>
      <c r="L99" s="1" t="s">
        <v>129</v>
      </c>
      <c r="M99" s="1" t="s">
        <v>130</v>
      </c>
      <c r="N99" s="1">
        <v>1.0</v>
      </c>
      <c r="O99" s="1">
        <v>1.0</v>
      </c>
      <c r="P99" s="1">
        <v>1.0</v>
      </c>
      <c r="Q99" s="1">
        <v>1.0</v>
      </c>
      <c r="R99" s="1">
        <v>0.0</v>
      </c>
      <c r="S99" s="1">
        <v>0.0</v>
      </c>
      <c r="T99" s="1">
        <v>0.0</v>
      </c>
      <c r="U99" s="1">
        <v>0.0</v>
      </c>
      <c r="V99" s="1">
        <v>1.0</v>
      </c>
      <c r="W99" s="1">
        <v>1.0</v>
      </c>
      <c r="X99" s="1">
        <v>0.0</v>
      </c>
      <c r="Y99" s="1">
        <f>SUMIFS(yield_refuse!$F:$F,yield_refuse!$A:$A,table!$A99,yield_refuse!$B:$B,IF(ISERROR(AO99),AQ99,table!$AP99))/100</f>
        <v>0</v>
      </c>
      <c r="Z99" s="7" t="s">
        <v>576</v>
      </c>
      <c r="AA99" s="7" t="s">
        <v>131</v>
      </c>
      <c r="AB99" s="7" t="s">
        <v>132</v>
      </c>
      <c r="AC99" s="7" t="s">
        <v>133</v>
      </c>
      <c r="AD99" s="7" t="s">
        <v>133</v>
      </c>
      <c r="AE99" s="7" t="s">
        <v>133</v>
      </c>
      <c r="AF99" s="7" t="s">
        <v>133</v>
      </c>
      <c r="AG99" s="7" t="s">
        <v>134</v>
      </c>
      <c r="AH99" s="7" t="s">
        <v>134</v>
      </c>
      <c r="AI99" s="7" t="s">
        <v>134</v>
      </c>
      <c r="AJ99" s="7" t="s">
        <v>135</v>
      </c>
      <c r="AK99" s="7" t="s">
        <v>135</v>
      </c>
      <c r="AL99" s="1" t="s">
        <v>136</v>
      </c>
      <c r="AO99" s="1" t="s">
        <v>368</v>
      </c>
      <c r="AP99" s="1" t="s">
        <v>392</v>
      </c>
      <c r="AQ99" s="1" t="s">
        <v>393</v>
      </c>
      <c r="AR99" s="8">
        <f>HLOOKUP(D99,SP_results_all_proc!$E$15:$FZ$33,19,0)*N99*(1+SUM($BF99:$BI99))</f>
        <v>0.1430004836</v>
      </c>
      <c r="AS99" s="8">
        <f>HLOOKUP(E99,SP_results_all_proc!$E$15:$FZ$33,19,0)*O99*(1+SUM($BG99:$BI99))</f>
        <v>0</v>
      </c>
      <c r="AT99" s="8">
        <f>HLOOKUP(F99,SP_results_all_proc!$E$15:$FZ$33,19,0)*P99*(1+SUM($BH99:$BI99))</f>
        <v>0</v>
      </c>
      <c r="AU99" s="8">
        <f>HLOOKUP(G99,SP_results_all_proc!$E$15:$FZ$33,19,0)*Q99*(1+SUM($BH99:$BI99))</f>
        <v>0.0141247851</v>
      </c>
      <c r="AV99" s="8">
        <f>HLOOKUP(H99,SP_results_all_proc!$E$15:$FZ$33,19,0)*R99*(1+SUM($BI99))</f>
        <v>0</v>
      </c>
      <c r="AW99" s="8">
        <f>HLOOKUP(I99,SP_results_all_proc!$E$15:$FZ$33,19,0)*S99*(1+SUM($BI99))</f>
        <v>0</v>
      </c>
      <c r="AX99" s="8">
        <f>HLOOKUP(J99,SP_results_all_proc!$E$15:$FZ$33,19,0)*T99</f>
        <v>0</v>
      </c>
      <c r="AY99" s="8">
        <f>HLOOKUP(K99,SP_results_all_proc!$E$15:$FZ$33,19,0)*U99</f>
        <v>0</v>
      </c>
      <c r="AZ99" s="8">
        <f>HLOOKUP(L99,SP_results_all_proc!$E$15:$FZ$33,19,0)*V99*(1-Y99)</f>
        <v>0.006176601165</v>
      </c>
      <c r="BA99" s="8">
        <f>HLOOKUP(M99,SP_results_all_proc!$E$15:$FZ$33,19,0)*W99*(1-Y99)</f>
        <v>0.003886735749</v>
      </c>
      <c r="BB99" s="9">
        <f>HLOOKUP(BB$3,SP_results_all_proc!$E$15:$FZ$33,19,0)</f>
        <v>0</v>
      </c>
      <c r="BC99" s="9">
        <f>HLOOKUP(BC$3,SP_results_all_proc!$E$15:$FZ$33,19,0)*BJ99*(1-$BM99)*($X99*$P99*(1+SUM($BH99:$BI99))+SUM($BF99:$BI99)+Y99)</f>
        <v>0.0005569285146</v>
      </c>
      <c r="BD99" s="9">
        <f>HLOOKUP(BD$3,SP_results_all_proc!$E$15:$FZ$33,19,0)*BK99*(1-$BM99)*($X99*$P99*(1+SUM($BH99:$BI99))+SUM($BF99:$BI99)+Y99)</f>
        <v>0.002055779739</v>
      </c>
      <c r="BE99" s="1">
        <f>HLOOKUP(BE$3,SP_results_all_proc!$E$15:$FZ$33,19,0)*BL99*(1-$BM99)*($X99*$P99*(1+SUM($BH99:$BI99))+SUM($BF99:$BI99)+Y99)</f>
        <v>0.003507322286</v>
      </c>
      <c r="BF99" s="1">
        <f>SUMIFS(template!$K$117:$K$180,template!$J$117:$J$180,table!$C99,template!$I$117:$I$180,table!BF$5)</f>
        <v>0.06</v>
      </c>
      <c r="BG99" s="1">
        <f>SUMIFS(template!$K$117:$K$180,template!$J$117:$J$180,table!$C99,template!$I$117:$I$180,table!BG$5)</f>
        <v>0.18</v>
      </c>
      <c r="BH99" s="1">
        <f>SUMIFS(template!$K$117:$K$180,template!$J$117:$J$180,table!$C99,template!$I$117:$I$180,table!BH$5)</f>
        <v>0.05</v>
      </c>
      <c r="BI99" s="1">
        <f>SUMIFS(template!$K$117:$K$180,template!$J$117:$J$180,table!$C99,template!$I$117:$I$180,table!BI$5)</f>
        <v>0.03</v>
      </c>
      <c r="BJ99" s="1">
        <f>SUMIFS(template!$K$117:$K$144,template!$J$117:$J$144,table!$A99,template!$I$117:$I$144,table!BJ$5)</f>
        <v>0.2</v>
      </c>
      <c r="BK99" s="1">
        <f>SUMIFS(template!$K$117:$K$144,template!$J$117:$J$144,table!$A99,template!$I$117:$I$144,table!BK$5)</f>
        <v>0.64</v>
      </c>
      <c r="BL99" s="1">
        <f>SUMIFS(template!$K$117:$K$144,template!$J$117:$J$144,table!$A99,template!$I$117:$I$144,table!BL$5)</f>
        <v>0.16</v>
      </c>
      <c r="BM99" s="1">
        <f>SUMIFS(template!$K$117:$K$144,template!$J$117:$J$144,table!$A99,template!$I$117:$I$144,table!BM$5)</f>
        <v>0.6</v>
      </c>
      <c r="BN99" s="1">
        <f>IFERROR(VLOOKUP($AP99,yield_refuse!$C:$K,3,0),VLOOKUP($AQ99,yield_refuse!$B:$K,4,0))</f>
        <v>100</v>
      </c>
      <c r="BO99" s="1">
        <f>IFERROR(VLOOKUP($AP99,yield_refuse!$C:$K,4,0),VLOOKUP($AQ99,yield_refuse!$B:$K,5,0))</f>
        <v>8</v>
      </c>
      <c r="BP99" s="10">
        <f>IFERROR(VLOOKUP($AP99,yield_refuse!$C:$Z,10,0),VLOOKUP($AQ99,yield_refuse!$B:$Z,11,0))</f>
        <v>513.3333333</v>
      </c>
      <c r="BQ99" s="11">
        <f t="shared" si="3"/>
        <v>0.5579710145</v>
      </c>
      <c r="BR99" s="1" t="str">
        <f>IFERROR(VLOOKUP($AP99,yield_refuse!$C:$K,6,0),VLOOKUP($AQ99,yield_refuse!$B:$K,7,0))</f>
        <v>Vegetables</v>
      </c>
      <c r="BS99" s="11" t="s">
        <v>392</v>
      </c>
      <c r="BT99" s="8">
        <f t="shared" ref="BT99:BW99" si="103">AR99*$BQ99</f>
        <v>0.0797901249</v>
      </c>
      <c r="BU99" s="8">
        <f t="shared" si="103"/>
        <v>0</v>
      </c>
      <c r="BV99" s="8">
        <f t="shared" si="103"/>
        <v>0</v>
      </c>
      <c r="BW99" s="8">
        <f t="shared" si="103"/>
        <v>0.007881220669</v>
      </c>
      <c r="BX99" s="8">
        <f t="shared" si="5"/>
        <v>0</v>
      </c>
      <c r="BY99" s="8">
        <f t="shared" si="6"/>
        <v>0.005615050307</v>
      </c>
      <c r="BZ99" s="8">
        <f t="shared" si="7"/>
        <v>0.003414799649</v>
      </c>
      <c r="CA99" s="8">
        <f t="shared" si="8"/>
        <v>0.09670119553</v>
      </c>
      <c r="CB99" s="1">
        <f>VLOOKUP(Z99,uncertainty!$B$4:$C$17,2,0)</f>
        <v>1.15</v>
      </c>
      <c r="CC99" s="1">
        <f>VLOOKUP(AA99,uncertainty!$B$4:$C$17,2,0)</f>
        <v>1.25</v>
      </c>
      <c r="CD99" s="11">
        <f t="shared" si="9"/>
        <v>0.08291157381</v>
      </c>
      <c r="CE99" s="11">
        <f t="shared" si="10"/>
        <v>0.1128974819</v>
      </c>
      <c r="CF99" s="11">
        <f t="array" ref="CF99">INDEX(SP_results_all_proc!$E$52:$EH$71,MATCH(CF$3,SP_results_all_proc!$A$52:$A$68,0),MATCH($B99,SP_results_all_proc!$E$51:$EH$51,0))*$BQ99</f>
        <v>0.01214239001</v>
      </c>
      <c r="CG99" s="11">
        <f t="array" ref="CG99">INDEX(SP_results_all_proc!$E$52:$EH$71,MATCH(CG$3,SP_results_all_proc!$A$52:$A$68,0),MATCH($B99,SP_results_all_proc!$E$51:$EH$51,0))*$BQ99</f>
        <v>0.01496995333</v>
      </c>
      <c r="CH99" s="11">
        <f t="array" ref="CH99">INDEX(SP_results_all_proc!$E$52:$EH$71,MATCH(CH$3,SP_results_all_proc!$A$52:$A$68,0),MATCH($B99,SP_results_all_proc!$E$51:$EH$51,0))*$BQ99</f>
        <v>0.01600623774</v>
      </c>
      <c r="CI99" s="11">
        <f t="array" ref="CI99">(INDEX(SP_results_all_proc!$E$52:$EH$71,MATCH(CI$3,SP_results_all_proc!$A$52:$A$68,0),MATCH($B99,SP_results_all_proc!$E$51:$EH$51,0))+INDEX(SP_results_all_proc!$E$52:$EH$71,MATCH(CI$2,SP_results_all_proc!$A$52:$A$68,0),MATCH($B99,SP_results_all_proc!$E$51:$EH$51,0))+INDEX(SP_results_all_proc!$E$52:$EH$71,MATCH(CI$1,SP_results_all_proc!$A$52:$A$68,0),MATCH($B99,SP_results_all_proc!$E$51:$EH$51,0)))*$BQ99</f>
        <v>0.03600995748</v>
      </c>
      <c r="CJ99" s="11">
        <f t="array" ref="CJ99">INDEX(SP_results_all_proc!$E$52:$EH$71,MATCH(CJ$3,SP_results_all_proc!$A$52:$A$68,0),MATCH($B99,SP_results_all_proc!$E$51:$EH$51,0))*$BQ99</f>
        <v>0.0008451446348</v>
      </c>
      <c r="CK99" s="11">
        <f t="array" ref="CK99">INDEX(SP_results_all_proc!$E$52:$EH$71,MATCH(CK$3,SP_results_all_proc!$A$52:$A$68,0),MATCH($B99,SP_results_all_proc!$E$51:$EH$51,0))*$BQ99</f>
        <v>0.003063736763</v>
      </c>
      <c r="CL99" s="11">
        <f t="array" ref="CL99">INDEX(SP_results_all_proc!$E$52:$EH$71,MATCH(CL$3,SP_results_all_proc!$A$52:$A$68,0),MATCH($B99,SP_results_all_proc!$E$51:$EH$51,0))*$BQ99</f>
        <v>0.00940101258</v>
      </c>
      <c r="CM99" s="11">
        <f t="array" ref="CM99">(INDEX(SP_results_all_proc!$E$52:$EH$71,MATCH(CM$3,SP_results_all_proc!$A$52:$A$68,0),MATCH($B99,SP_results_all_proc!$E$51:$EH$51,0))+INDEX(SP_results_all_proc!$E$52:$EH$71,MATCH(CM$2,SP_results_all_proc!$A$52:$A$68,0),MATCH($B99,SP_results_all_proc!$E$51:$EH$51,0))+INDEX(SP_results_all_proc!$E$52:$EH$71,MATCH(CM$1,SP_results_all_proc!$A$52:$A$68,0),MATCH($B99,SP_results_all_proc!$E$51:$EH$51,0))+INDEX(SP_results_all_proc!$E$52:$EH$71,MATCH(CM$4,SP_results_all_proc!$A$52:$A$68,0),MATCH($B99,SP_results_all_proc!$E$51:$EH$51,0)))*$BQ99</f>
        <v>0.004262761925</v>
      </c>
      <c r="CN99" s="11">
        <f t="shared" si="11"/>
        <v>0.09670119447</v>
      </c>
      <c r="CO99" s="12" t="s">
        <v>340</v>
      </c>
      <c r="CP99" s="12"/>
      <c r="CQ99" s="8"/>
    </row>
    <row r="100" ht="15.75" customHeight="1">
      <c r="A100" s="1" t="s">
        <v>546</v>
      </c>
      <c r="B100" s="1" t="s">
        <v>585</v>
      </c>
      <c r="C100" s="1" t="s">
        <v>315</v>
      </c>
      <c r="D100" s="17" t="s">
        <v>586</v>
      </c>
      <c r="E100" s="13" t="s">
        <v>549</v>
      </c>
      <c r="F100" s="1" t="s">
        <v>317</v>
      </c>
      <c r="G100" s="1" t="s">
        <v>570</v>
      </c>
      <c r="H100" s="1" t="s">
        <v>551</v>
      </c>
      <c r="I100" s="1" t="s">
        <v>552</v>
      </c>
      <c r="J100" s="1" t="s">
        <v>553</v>
      </c>
      <c r="K100" s="1" t="s">
        <v>554</v>
      </c>
      <c r="L100" s="1" t="s">
        <v>129</v>
      </c>
      <c r="M100" s="1" t="s">
        <v>130</v>
      </c>
      <c r="N100" s="1">
        <v>1.0</v>
      </c>
      <c r="O100" s="1">
        <v>1.0</v>
      </c>
      <c r="P100" s="1">
        <v>1.0</v>
      </c>
      <c r="Q100" s="1">
        <v>1.0</v>
      </c>
      <c r="R100" s="1">
        <v>0.0</v>
      </c>
      <c r="S100" s="1">
        <v>0.0</v>
      </c>
      <c r="T100" s="1">
        <v>0.0</v>
      </c>
      <c r="U100" s="1">
        <v>0.0</v>
      </c>
      <c r="V100" s="1">
        <v>1.0</v>
      </c>
      <c r="W100" s="1">
        <v>0.0</v>
      </c>
      <c r="X100" s="1">
        <v>0.0</v>
      </c>
      <c r="Y100" s="1">
        <f>SUMIFS(yield_refuse!$F:$F,yield_refuse!$A:$A,table!$A100,yield_refuse!$B:$B,IF(ISERROR(AO100),AQ100,table!$AP100))/100</f>
        <v>0</v>
      </c>
      <c r="Z100" s="7" t="s">
        <v>576</v>
      </c>
      <c r="AA100" s="7" t="s">
        <v>131</v>
      </c>
      <c r="AB100" s="7" t="s">
        <v>132</v>
      </c>
      <c r="AC100" s="7" t="s">
        <v>133</v>
      </c>
      <c r="AD100" s="7" t="s">
        <v>133</v>
      </c>
      <c r="AE100" s="7" t="s">
        <v>133</v>
      </c>
      <c r="AF100" s="7" t="s">
        <v>133</v>
      </c>
      <c r="AG100" s="7" t="s">
        <v>134</v>
      </c>
      <c r="AH100" s="7" t="s">
        <v>134</v>
      </c>
      <c r="AI100" s="7" t="s">
        <v>134</v>
      </c>
      <c r="AJ100" s="7" t="s">
        <v>135</v>
      </c>
      <c r="AK100" s="7" t="s">
        <v>135</v>
      </c>
      <c r="AL100" s="1" t="s">
        <v>136</v>
      </c>
      <c r="AO100" s="1" t="s">
        <v>368</v>
      </c>
      <c r="AP100" s="1" t="s">
        <v>380</v>
      </c>
      <c r="AQ100" s="1" t="s">
        <v>381</v>
      </c>
      <c r="AR100" s="8">
        <f>HLOOKUP(D100,SP_results_all_proc!$E$15:$FZ$33,19,0)*N100*(1+SUM($BF100:$BI100))</f>
        <v>0.01272635479</v>
      </c>
      <c r="AS100" s="8">
        <f>HLOOKUP(E100,SP_results_all_proc!$E$15:$FZ$33,19,0)*O100*(1+SUM($BG100:$BI100))</f>
        <v>0</v>
      </c>
      <c r="AT100" s="8">
        <f>HLOOKUP(F100,SP_results_all_proc!$E$15:$FZ$33,19,0)*P100*(1+SUM($BH100:$BI100))</f>
        <v>0</v>
      </c>
      <c r="AU100" s="8">
        <f>HLOOKUP(G100,SP_results_all_proc!$E$15:$FZ$33,19,0)*Q100*(1+SUM($BH100:$BI100))</f>
        <v>0.0141247851</v>
      </c>
      <c r="AV100" s="8">
        <f>HLOOKUP(H100,SP_results_all_proc!$E$15:$FZ$33,19,0)*R100*(1+SUM($BI100))</f>
        <v>0</v>
      </c>
      <c r="AW100" s="8">
        <f>HLOOKUP(I100,SP_results_all_proc!$E$15:$FZ$33,19,0)*S100*(1+SUM($BI100))</f>
        <v>0</v>
      </c>
      <c r="AX100" s="8">
        <f>HLOOKUP(J100,SP_results_all_proc!$E$15:$FZ$33,19,0)*T100</f>
        <v>0</v>
      </c>
      <c r="AY100" s="8">
        <f>HLOOKUP(K100,SP_results_all_proc!$E$15:$FZ$33,19,0)*U100</f>
        <v>0</v>
      </c>
      <c r="AZ100" s="8">
        <f>HLOOKUP(L100,SP_results_all_proc!$E$15:$FZ$33,19,0)*V100*(1-Y100)</f>
        <v>0.006176601165</v>
      </c>
      <c r="BA100" s="8">
        <f>HLOOKUP(M100,SP_results_all_proc!$E$15:$FZ$33,19,0)*W100*(1-Y100)</f>
        <v>0</v>
      </c>
      <c r="BB100" s="9">
        <f>HLOOKUP(BB$3,SP_results_all_proc!$E$15:$FZ$33,19,0)</f>
        <v>0</v>
      </c>
      <c r="BC100" s="9">
        <f>HLOOKUP(BC$3,SP_results_all_proc!$E$15:$FZ$33,19,0)*BJ100*(1-$BM100)*($X100*$P100*(1+SUM($BH100:$BI100))+SUM($BF100:$BI100)+Y100)</f>
        <v>0.0005569285146</v>
      </c>
      <c r="BD100" s="9">
        <f>HLOOKUP(BD$3,SP_results_all_proc!$E$15:$FZ$33,19,0)*BK100*(1-$BM100)*($X100*$P100*(1+SUM($BH100:$BI100))+SUM($BF100:$BI100)+Y100)</f>
        <v>0.002055779739</v>
      </c>
      <c r="BE100" s="1">
        <f>HLOOKUP(BE$3,SP_results_all_proc!$E$15:$FZ$33,19,0)*BL100*(1-$BM100)*($X100*$P100*(1+SUM($BH100:$BI100))+SUM($BF100:$BI100)+Y100)</f>
        <v>0.003507322286</v>
      </c>
      <c r="BF100" s="1">
        <f>SUMIFS(template!$K$117:$K$180,template!$J$117:$J$180,table!$C100,template!$I$117:$I$180,table!BF$5)</f>
        <v>0.06</v>
      </c>
      <c r="BG100" s="1">
        <f>SUMIFS(template!$K$117:$K$180,template!$J$117:$J$180,table!$C100,template!$I$117:$I$180,table!BG$5)</f>
        <v>0.18</v>
      </c>
      <c r="BH100" s="1">
        <f>SUMIFS(template!$K$117:$K$180,template!$J$117:$J$180,table!$C100,template!$I$117:$I$180,table!BH$5)</f>
        <v>0.05</v>
      </c>
      <c r="BI100" s="1">
        <f>SUMIFS(template!$K$117:$K$180,template!$J$117:$J$180,table!$C100,template!$I$117:$I$180,table!BI$5)</f>
        <v>0.03</v>
      </c>
      <c r="BJ100" s="1">
        <f>SUMIFS(template!$K$117:$K$144,template!$J$117:$J$144,table!$A100,template!$I$117:$I$144,table!BJ$5)</f>
        <v>0.2</v>
      </c>
      <c r="BK100" s="1">
        <f>SUMIFS(template!$K$117:$K$144,template!$J$117:$J$144,table!$A100,template!$I$117:$I$144,table!BK$5)</f>
        <v>0.64</v>
      </c>
      <c r="BL100" s="1">
        <f>SUMIFS(template!$K$117:$K$144,template!$J$117:$J$144,table!$A100,template!$I$117:$I$144,table!BL$5)</f>
        <v>0.16</v>
      </c>
      <c r="BM100" s="1">
        <f>SUMIFS(template!$K$117:$K$144,template!$J$117:$J$144,table!$A100,template!$I$117:$I$144,table!BM$5)</f>
        <v>0.6</v>
      </c>
      <c r="BN100" s="1">
        <f>IFERROR(VLOOKUP($AP100,yield_refuse!$C:$K,3,0),VLOOKUP($AQ100,yield_refuse!$B:$K,4,0))</f>
        <v>83</v>
      </c>
      <c r="BO100" s="1">
        <f>IFERROR(VLOOKUP($AP100,yield_refuse!$C:$K,4,0),VLOOKUP($AQ100,yield_refuse!$B:$K,5,0))</f>
        <v>2</v>
      </c>
      <c r="BP100" s="10">
        <f>IFERROR(VLOOKUP($AP100,yield_refuse!$C:$Z,10,0),VLOOKUP($AQ100,yield_refuse!$B:$Z,11,0))</f>
        <v>378.6885246</v>
      </c>
      <c r="BQ100" s="11">
        <f t="shared" si="3"/>
        <v>0.4655624841</v>
      </c>
      <c r="BR100" s="1" t="str">
        <f>IFERROR(VLOOKUP($AP100,yield_refuse!$C:$K,6,0),VLOOKUP($AQ100,yield_refuse!$B:$K,7,0))</f>
        <v>Vegetables</v>
      </c>
      <c r="BS100" s="11" t="s">
        <v>380</v>
      </c>
      <c r="BT100" s="8">
        <f t="shared" ref="BT100:BW100" si="104">AR100*$BQ100</f>
        <v>0.005924913348</v>
      </c>
      <c r="BU100" s="8">
        <f t="shared" si="104"/>
        <v>0</v>
      </c>
      <c r="BV100" s="8">
        <f t="shared" si="104"/>
        <v>0</v>
      </c>
      <c r="BW100" s="8">
        <f t="shared" si="104"/>
        <v>0.006575970037</v>
      </c>
      <c r="BX100" s="8">
        <f t="shared" si="5"/>
        <v>0</v>
      </c>
      <c r="BY100" s="8">
        <f t="shared" si="6"/>
        <v>0.002875593782</v>
      </c>
      <c r="BZ100" s="8">
        <f t="shared" si="7"/>
        <v>0.002849256621</v>
      </c>
      <c r="CA100" s="8">
        <f t="shared" si="8"/>
        <v>0.01822573379</v>
      </c>
      <c r="CB100" s="1">
        <f>VLOOKUP(Z100,uncertainty!$B$4:$C$17,2,0)</f>
        <v>1.15</v>
      </c>
      <c r="CC100" s="1">
        <f>VLOOKUP(AA100,uncertainty!$B$4:$C$17,2,0)</f>
        <v>1.25</v>
      </c>
      <c r="CD100" s="11">
        <f t="shared" si="9"/>
        <v>0.01499275492</v>
      </c>
      <c r="CE100" s="11">
        <f t="shared" si="10"/>
        <v>0.0221896759</v>
      </c>
      <c r="CF100" s="11">
        <f t="array" ref="CF100">INDEX(SP_results_all_proc!$E$52:$EH$71,MATCH(CF$3,SP_results_all_proc!$A$52:$A$68,0),MATCH($B100,SP_results_all_proc!$E$51:$EH$51,0))*$BQ100</f>
        <v>0.005770782935</v>
      </c>
      <c r="CG100" s="11">
        <f t="array" ref="CG100">INDEX(SP_results_all_proc!$E$52:$EH$71,MATCH(CG$3,SP_results_all_proc!$A$52:$A$68,0),MATCH($B100,SP_results_all_proc!$E$51:$EH$51,0))*$BQ100</f>
        <v>0.001480635445</v>
      </c>
      <c r="CH100" s="11">
        <f t="array" ref="CH100">INDEX(SP_results_all_proc!$E$52:$EH$71,MATCH(CH$3,SP_results_all_proc!$A$52:$A$68,0),MATCH($B100,SP_results_all_proc!$E$51:$EH$51,0))*$BQ100</f>
        <v>0.003243249097</v>
      </c>
      <c r="CI100" s="11">
        <f t="array" ref="CI100">(INDEX(SP_results_all_proc!$E$52:$EH$71,MATCH(CI$3,SP_results_all_proc!$A$52:$A$68,0),MATCH($B100,SP_results_all_proc!$E$51:$EH$51,0))+INDEX(SP_results_all_proc!$E$52:$EH$71,MATCH(CI$2,SP_results_all_proc!$A$52:$A$68,0),MATCH($B100,SP_results_all_proc!$E$51:$EH$51,0))+INDEX(SP_results_all_proc!$E$52:$EH$71,MATCH(CI$1,SP_results_all_proc!$A$52:$A$68,0),MATCH($B100,SP_results_all_proc!$E$51:$EH$51,0)))*$BQ100</f>
        <v>0.002971928313</v>
      </c>
      <c r="CJ100" s="11">
        <f t="array" ref="CJ100">INDEX(SP_results_all_proc!$E$52:$EH$71,MATCH(CJ$3,SP_results_all_proc!$A$52:$A$68,0),MATCH($B100,SP_results_all_proc!$E$51:$EH$51,0))*$BQ100</f>
        <v>0.0003258547154</v>
      </c>
      <c r="CK100" s="11">
        <f t="array" ref="CK100">INDEX(SP_results_all_proc!$E$52:$EH$71,MATCH(CK$3,SP_results_all_proc!$A$52:$A$68,0),MATCH($B100,SP_results_all_proc!$E$51:$EH$51,0))*$BQ100</f>
        <v>0.001561997098</v>
      </c>
      <c r="CL100" s="11">
        <f t="array" ref="CL100">INDEX(SP_results_all_proc!$E$52:$EH$71,MATCH(CL$3,SP_results_all_proc!$A$52:$A$68,0),MATCH($B100,SP_results_all_proc!$E$51:$EH$51,0))*$BQ100</f>
        <v>0.001354848516</v>
      </c>
      <c r="CM100" s="11">
        <f t="array" ref="CM100">(INDEX(SP_results_all_proc!$E$52:$EH$71,MATCH(CM$3,SP_results_all_proc!$A$52:$A$68,0),MATCH($B100,SP_results_all_proc!$E$51:$EH$51,0))+INDEX(SP_results_all_proc!$E$52:$EH$71,MATCH(CM$2,SP_results_all_proc!$A$52:$A$68,0),MATCH($B100,SP_results_all_proc!$E$51:$EH$51,0))+INDEX(SP_results_all_proc!$E$52:$EH$71,MATCH(CM$1,SP_results_all_proc!$A$52:$A$68,0),MATCH($B100,SP_results_all_proc!$E$51:$EH$51,0))+INDEX(SP_results_all_proc!$E$52:$EH$71,MATCH(CM$4,SP_results_all_proc!$A$52:$A$68,0),MATCH($B100,SP_results_all_proc!$E$51:$EH$51,0)))*$BQ100</f>
        <v>0.001516437628</v>
      </c>
      <c r="CN100" s="11">
        <f t="shared" si="11"/>
        <v>0.01822573375</v>
      </c>
      <c r="CO100" s="12" t="s">
        <v>340</v>
      </c>
      <c r="CP100" s="12"/>
      <c r="CQ100" s="8"/>
    </row>
    <row r="101" ht="15.75" customHeight="1">
      <c r="A101" s="1" t="s">
        <v>546</v>
      </c>
      <c r="B101" s="1" t="s">
        <v>587</v>
      </c>
      <c r="C101" s="1" t="s">
        <v>315</v>
      </c>
      <c r="D101" s="13" t="s">
        <v>386</v>
      </c>
      <c r="E101" s="13" t="s">
        <v>549</v>
      </c>
      <c r="F101" s="1" t="s">
        <v>317</v>
      </c>
      <c r="G101" s="1" t="s">
        <v>570</v>
      </c>
      <c r="H101" s="1" t="s">
        <v>551</v>
      </c>
      <c r="I101" s="1" t="s">
        <v>552</v>
      </c>
      <c r="J101" s="1" t="s">
        <v>553</v>
      </c>
      <c r="K101" s="1" t="s">
        <v>554</v>
      </c>
      <c r="L101" s="1" t="s">
        <v>129</v>
      </c>
      <c r="M101" s="1" t="s">
        <v>130</v>
      </c>
      <c r="N101" s="1">
        <v>1.0</v>
      </c>
      <c r="O101" s="1">
        <v>1.0</v>
      </c>
      <c r="P101" s="1">
        <v>1.0</v>
      </c>
      <c r="Q101" s="1">
        <v>1.0</v>
      </c>
      <c r="R101" s="1">
        <v>0.0</v>
      </c>
      <c r="S101" s="1">
        <v>0.0</v>
      </c>
      <c r="T101" s="1">
        <v>0.0</v>
      </c>
      <c r="U101" s="1">
        <v>0.0</v>
      </c>
      <c r="V101" s="1">
        <v>2.0</v>
      </c>
      <c r="W101" s="1">
        <v>0.0</v>
      </c>
      <c r="X101" s="1">
        <v>0.0</v>
      </c>
      <c r="Y101" s="1">
        <f>SUMIFS(yield_refuse!$F:$F,yield_refuse!$A:$A,table!$A101,yield_refuse!$B:$B,IF(ISERROR(AO101),AQ101,table!$AP101))/100</f>
        <v>0</v>
      </c>
      <c r="Z101" s="7" t="s">
        <v>576</v>
      </c>
      <c r="AA101" s="7" t="s">
        <v>131</v>
      </c>
      <c r="AB101" s="7" t="s">
        <v>132</v>
      </c>
      <c r="AC101" s="7" t="s">
        <v>133</v>
      </c>
      <c r="AD101" s="7" t="s">
        <v>133</v>
      </c>
      <c r="AE101" s="7" t="s">
        <v>133</v>
      </c>
      <c r="AF101" s="7" t="s">
        <v>133</v>
      </c>
      <c r="AG101" s="7" t="s">
        <v>134</v>
      </c>
      <c r="AH101" s="7" t="s">
        <v>134</v>
      </c>
      <c r="AI101" s="7" t="s">
        <v>134</v>
      </c>
      <c r="AJ101" s="7" t="s">
        <v>135</v>
      </c>
      <c r="AK101" s="7" t="s">
        <v>135</v>
      </c>
      <c r="AL101" s="1" t="s">
        <v>136</v>
      </c>
      <c r="AO101" s="1" t="s">
        <v>368</v>
      </c>
      <c r="AP101" s="1" t="s">
        <v>387</v>
      </c>
      <c r="AQ101" s="1" t="s">
        <v>388</v>
      </c>
      <c r="AR101" s="8">
        <f>HLOOKUP(D101,SP_results_all_proc!$E$15:$FZ$33,19,0)*N101*(1+SUM($BF101:$BI101))</f>
        <v>0.1508150716</v>
      </c>
      <c r="AS101" s="8">
        <f>HLOOKUP(E101,SP_results_all_proc!$E$15:$FZ$33,19,0)*O101*(1+SUM($BG101:$BI101))</f>
        <v>0</v>
      </c>
      <c r="AT101" s="8">
        <f>HLOOKUP(F101,SP_results_all_proc!$E$15:$FZ$33,19,0)*P101*(1+SUM($BH101:$BI101))</f>
        <v>0</v>
      </c>
      <c r="AU101" s="8">
        <f>HLOOKUP(G101,SP_results_all_proc!$E$15:$FZ$33,19,0)*Q101*(1+SUM($BH101:$BI101))</f>
        <v>0.0141247851</v>
      </c>
      <c r="AV101" s="8">
        <f>HLOOKUP(H101,SP_results_all_proc!$E$15:$FZ$33,19,0)*R101*(1+SUM($BI101))</f>
        <v>0</v>
      </c>
      <c r="AW101" s="8">
        <f>HLOOKUP(I101,SP_results_all_proc!$E$15:$FZ$33,19,0)*S101*(1+SUM($BI101))</f>
        <v>0</v>
      </c>
      <c r="AX101" s="8">
        <f>HLOOKUP(J101,SP_results_all_proc!$E$15:$FZ$33,19,0)*T101</f>
        <v>0</v>
      </c>
      <c r="AY101" s="8">
        <f>HLOOKUP(K101,SP_results_all_proc!$E$15:$FZ$33,19,0)*U101</f>
        <v>0</v>
      </c>
      <c r="AZ101" s="8">
        <f>HLOOKUP(L101,SP_results_all_proc!$E$15:$FZ$33,19,0)*V101*(1-Y101)</f>
        <v>0.01235320233</v>
      </c>
      <c r="BA101" s="8">
        <f>HLOOKUP(M101,SP_results_all_proc!$E$15:$FZ$33,19,0)*W101*(1-Y101)</f>
        <v>0</v>
      </c>
      <c r="BB101" s="9">
        <f>HLOOKUP(BB$3,SP_results_all_proc!$E$15:$FZ$33,19,0)</f>
        <v>0</v>
      </c>
      <c r="BC101" s="9">
        <f>HLOOKUP(BC$3,SP_results_all_proc!$E$15:$FZ$33,19,0)*BJ101*(1-$BM101)*($X101*$P101*(1+SUM($BH101:$BI101))+SUM($BF101:$BI101)+Y101)</f>
        <v>0.0005569285146</v>
      </c>
      <c r="BD101" s="9">
        <f>HLOOKUP(BD$3,SP_results_all_proc!$E$15:$FZ$33,19,0)*BK101*(1-$BM101)*($X101*$P101*(1+SUM($BH101:$BI101))+SUM($BF101:$BI101)+Y101)</f>
        <v>0.002055779739</v>
      </c>
      <c r="BE101" s="1">
        <f>HLOOKUP(BE$3,SP_results_all_proc!$E$15:$FZ$33,19,0)*BL101*(1-$BM101)*($X101*$P101*(1+SUM($BH101:$BI101))+SUM($BF101:$BI101)+Y101)</f>
        <v>0.003507322286</v>
      </c>
      <c r="BF101" s="1">
        <f>SUMIFS(template!$K$117:$K$180,template!$J$117:$J$180,table!$C101,template!$I$117:$I$180,table!BF$5)</f>
        <v>0.06</v>
      </c>
      <c r="BG101" s="1">
        <f>SUMIFS(template!$K$117:$K$180,template!$J$117:$J$180,table!$C101,template!$I$117:$I$180,table!BG$5)</f>
        <v>0.18</v>
      </c>
      <c r="BH101" s="1">
        <f>SUMIFS(template!$K$117:$K$180,template!$J$117:$J$180,table!$C101,template!$I$117:$I$180,table!BH$5)</f>
        <v>0.05</v>
      </c>
      <c r="BI101" s="1">
        <f>SUMIFS(template!$K$117:$K$180,template!$J$117:$J$180,table!$C101,template!$I$117:$I$180,table!BI$5)</f>
        <v>0.03</v>
      </c>
      <c r="BJ101" s="1">
        <f>SUMIFS(template!$K$117:$K$144,template!$J$117:$J$144,table!$A101,template!$I$117:$I$144,table!BJ$5)</f>
        <v>0.2</v>
      </c>
      <c r="BK101" s="1">
        <f>SUMIFS(template!$K$117:$K$144,template!$J$117:$J$144,table!$A101,template!$I$117:$I$144,table!BK$5)</f>
        <v>0.64</v>
      </c>
      <c r="BL101" s="1">
        <f>SUMIFS(template!$K$117:$K$144,template!$J$117:$J$144,table!$A101,template!$I$117:$I$144,table!BL$5)</f>
        <v>0.16</v>
      </c>
      <c r="BM101" s="1">
        <f>SUMIFS(template!$K$117:$K$144,template!$J$117:$J$144,table!$A101,template!$I$117:$I$144,table!BM$5)</f>
        <v>0.6</v>
      </c>
      <c r="BN101" s="1">
        <f>IFERROR(VLOOKUP($AP101,yield_refuse!$C:$K,3,0),VLOOKUP($AQ101,yield_refuse!$B:$K,4,0))</f>
        <v>91</v>
      </c>
      <c r="BO101" s="1">
        <f>IFERROR(VLOOKUP($AP101,yield_refuse!$C:$K,4,0),VLOOKUP($AQ101,yield_refuse!$B:$K,5,0))</f>
        <v>12</v>
      </c>
      <c r="BP101" s="10">
        <f>IFERROR(VLOOKUP($AP101,yield_refuse!$C:$Z,10,0),VLOOKUP($AQ101,yield_refuse!$B:$Z,11,0))</f>
        <v>391.5254237</v>
      </c>
      <c r="BQ101" s="11">
        <f t="shared" si="3"/>
        <v>0.4889178618</v>
      </c>
      <c r="BR101" s="1" t="str">
        <f>IFERROR(VLOOKUP($AP101,yield_refuse!$C:$K,6,0),VLOOKUP($AQ101,yield_refuse!$B:$K,7,0))</f>
        <v>Vegetables</v>
      </c>
      <c r="BS101" s="11" t="s">
        <v>387</v>
      </c>
      <c r="BT101" s="8">
        <f t="shared" ref="BT101:BW101" si="105">AR101*$BQ101</f>
        <v>0.07373618235</v>
      </c>
      <c r="BU101" s="8">
        <f t="shared" si="105"/>
        <v>0</v>
      </c>
      <c r="BV101" s="8">
        <f t="shared" si="105"/>
        <v>0</v>
      </c>
      <c r="BW101" s="8">
        <f t="shared" si="105"/>
        <v>0.006905859727</v>
      </c>
      <c r="BX101" s="8">
        <f t="shared" si="5"/>
        <v>0</v>
      </c>
      <c r="BY101" s="8">
        <f t="shared" si="6"/>
        <v>0.00603970127</v>
      </c>
      <c r="BZ101" s="8">
        <f t="shared" si="7"/>
        <v>0.002992192246</v>
      </c>
      <c r="CA101" s="8">
        <f t="shared" si="8"/>
        <v>0.08967393559</v>
      </c>
      <c r="CB101" s="1">
        <f>VLOOKUP(Z101,uncertainty!$B$4:$C$17,2,0)</f>
        <v>1.15</v>
      </c>
      <c r="CC101" s="1">
        <f>VLOOKUP(AA101,uncertainty!$B$4:$C$17,2,0)</f>
        <v>1.25</v>
      </c>
      <c r="CD101" s="11">
        <f t="shared" si="9"/>
        <v>0.07686862203</v>
      </c>
      <c r="CE101" s="11">
        <f t="shared" si="10"/>
        <v>0.1047188013</v>
      </c>
      <c r="CF101" s="11">
        <f t="array" ref="CF101">INDEX(SP_results_all_proc!$E$52:$EH$71,MATCH(CF$3,SP_results_all_proc!$A$52:$A$68,0),MATCH($B101,SP_results_all_proc!$E$51:$EH$51,0))*$BQ101</f>
        <v>0.01290897947</v>
      </c>
      <c r="CG101" s="11">
        <f t="array" ref="CG101">INDEX(SP_results_all_proc!$E$52:$EH$71,MATCH(CG$3,SP_results_all_proc!$A$52:$A$68,0),MATCH($B101,SP_results_all_proc!$E$51:$EH$51,0))*$BQ101</f>
        <v>0.01273473158</v>
      </c>
      <c r="CH101" s="11">
        <f t="array" ref="CH101">INDEX(SP_results_all_proc!$E$52:$EH$71,MATCH(CH$3,SP_results_all_proc!$A$52:$A$68,0),MATCH($B101,SP_results_all_proc!$E$51:$EH$51,0))*$BQ101</f>
        <v>0.01375062419</v>
      </c>
      <c r="CI101" s="11">
        <f t="array" ref="CI101">(INDEX(SP_results_all_proc!$E$52:$EH$71,MATCH(CI$3,SP_results_all_proc!$A$52:$A$68,0),MATCH($B101,SP_results_all_proc!$E$51:$EH$51,0))+INDEX(SP_results_all_proc!$E$52:$EH$71,MATCH(CI$2,SP_results_all_proc!$A$52:$A$68,0),MATCH($B101,SP_results_all_proc!$E$51:$EH$51,0))+INDEX(SP_results_all_proc!$E$52:$EH$71,MATCH(CI$1,SP_results_all_proc!$A$52:$A$68,0),MATCH($B101,SP_results_all_proc!$E$51:$EH$51,0)))*$BQ101</f>
        <v>0.03329042396</v>
      </c>
      <c r="CJ101" s="11">
        <f t="array" ref="CJ101">INDEX(SP_results_all_proc!$E$52:$EH$71,MATCH(CJ$3,SP_results_all_proc!$A$52:$A$68,0),MATCH($B101,SP_results_all_proc!$E$51:$EH$51,0))*$BQ101</f>
        <v>0.0008091803781</v>
      </c>
      <c r="CK101" s="11">
        <f t="array" ref="CK101">INDEX(SP_results_all_proc!$E$52:$EH$71,MATCH(CK$3,SP_results_all_proc!$A$52:$A$68,0),MATCH($B101,SP_results_all_proc!$E$51:$EH$51,0))*$BQ101</f>
        <v>0.002983035332</v>
      </c>
      <c r="CL101" s="11">
        <f t="array" ref="CL101">INDEX(SP_results_all_proc!$E$52:$EH$71,MATCH(CL$3,SP_results_all_proc!$A$52:$A$68,0),MATCH($B101,SP_results_all_proc!$E$51:$EH$51,0))*$BQ101</f>
        <v>0.009104154661</v>
      </c>
      <c r="CM101" s="11">
        <f t="array" ref="CM101">(INDEX(SP_results_all_proc!$E$52:$EH$71,MATCH(CM$3,SP_results_all_proc!$A$52:$A$68,0),MATCH($B101,SP_results_all_proc!$E$51:$EH$51,0))+INDEX(SP_results_all_proc!$E$52:$EH$71,MATCH(CM$2,SP_results_all_proc!$A$52:$A$68,0),MATCH($B101,SP_results_all_proc!$E$51:$EH$51,0))+INDEX(SP_results_all_proc!$E$52:$EH$71,MATCH(CM$1,SP_results_all_proc!$A$52:$A$68,0),MATCH($B101,SP_results_all_proc!$E$51:$EH$51,0))+INDEX(SP_results_all_proc!$E$52:$EH$71,MATCH(CM$4,SP_results_all_proc!$A$52:$A$68,0),MATCH($B101,SP_results_all_proc!$E$51:$EH$51,0)))*$BQ101</f>
        <v>0.004092806611</v>
      </c>
      <c r="CN101" s="11">
        <f t="shared" si="11"/>
        <v>0.08967393617</v>
      </c>
      <c r="CO101" s="12" t="s">
        <v>340</v>
      </c>
      <c r="CP101" s="12"/>
      <c r="CQ101" s="8"/>
    </row>
    <row r="102" ht="15.75" customHeight="1">
      <c r="A102" s="1" t="s">
        <v>546</v>
      </c>
      <c r="B102" s="1" t="s">
        <v>588</v>
      </c>
      <c r="C102" s="1" t="s">
        <v>315</v>
      </c>
      <c r="D102" s="13" t="s">
        <v>367</v>
      </c>
      <c r="E102" s="13" t="s">
        <v>549</v>
      </c>
      <c r="F102" s="1" t="s">
        <v>317</v>
      </c>
      <c r="G102" s="1" t="s">
        <v>570</v>
      </c>
      <c r="H102" s="1" t="s">
        <v>551</v>
      </c>
      <c r="I102" s="1" t="s">
        <v>552</v>
      </c>
      <c r="J102" s="1" t="s">
        <v>553</v>
      </c>
      <c r="K102" s="1" t="s">
        <v>554</v>
      </c>
      <c r="L102" s="1" t="s">
        <v>129</v>
      </c>
      <c r="M102" s="1" t="s">
        <v>130</v>
      </c>
      <c r="N102" s="1">
        <v>1.0</v>
      </c>
      <c r="O102" s="1">
        <v>1.0</v>
      </c>
      <c r="P102" s="1">
        <v>1.0</v>
      </c>
      <c r="Q102" s="1">
        <v>1.0</v>
      </c>
      <c r="R102" s="1">
        <v>0.0</v>
      </c>
      <c r="S102" s="1">
        <v>0.0</v>
      </c>
      <c r="T102" s="1">
        <v>0.0</v>
      </c>
      <c r="U102" s="1">
        <v>0.0</v>
      </c>
      <c r="V102" s="1">
        <v>4.0</v>
      </c>
      <c r="W102" s="1">
        <v>0.0</v>
      </c>
      <c r="X102" s="1">
        <v>0.0</v>
      </c>
      <c r="Y102" s="1">
        <f>SUMIFS(yield_refuse!$F:$F,yield_refuse!$A:$A,table!$A102,yield_refuse!$B:$B,IF(ISERROR(AO102),AQ102,table!$AP102))/100</f>
        <v>0</v>
      </c>
      <c r="Z102" s="7" t="s">
        <v>576</v>
      </c>
      <c r="AA102" s="7" t="s">
        <v>131</v>
      </c>
      <c r="AB102" s="7" t="s">
        <v>132</v>
      </c>
      <c r="AC102" s="7" t="s">
        <v>133</v>
      </c>
      <c r="AD102" s="7" t="s">
        <v>133</v>
      </c>
      <c r="AE102" s="7" t="s">
        <v>133</v>
      </c>
      <c r="AF102" s="7" t="s">
        <v>133</v>
      </c>
      <c r="AG102" s="7" t="s">
        <v>134</v>
      </c>
      <c r="AH102" s="7" t="s">
        <v>134</v>
      </c>
      <c r="AI102" s="7" t="s">
        <v>134</v>
      </c>
      <c r="AJ102" s="7" t="s">
        <v>135</v>
      </c>
      <c r="AK102" s="7" t="s">
        <v>135</v>
      </c>
      <c r="AL102" s="1" t="s">
        <v>136</v>
      </c>
      <c r="AO102" s="1" t="s">
        <v>368</v>
      </c>
      <c r="AP102" s="1" t="s">
        <v>369</v>
      </c>
      <c r="AQ102" s="1" t="s">
        <v>370</v>
      </c>
      <c r="AR102" s="8">
        <f>HLOOKUP(D102,SP_results_all_proc!$E$15:$FZ$33,19,0)*N102*(1+SUM($BF102:$BI102))</f>
        <v>0.3909959632</v>
      </c>
      <c r="AS102" s="8">
        <f>HLOOKUP(E102,SP_results_all_proc!$E$15:$FZ$33,19,0)*O102*(1+SUM($BG102:$BI102))</f>
        <v>0</v>
      </c>
      <c r="AT102" s="8">
        <f>HLOOKUP(F102,SP_results_all_proc!$E$15:$FZ$33,19,0)*P102*(1+SUM($BH102:$BI102))</f>
        <v>0</v>
      </c>
      <c r="AU102" s="8">
        <f>HLOOKUP(G102,SP_results_all_proc!$E$15:$FZ$33,19,0)*Q102*(1+SUM($BH102:$BI102))</f>
        <v>0.0141247851</v>
      </c>
      <c r="AV102" s="8">
        <f>HLOOKUP(H102,SP_results_all_proc!$E$15:$FZ$33,19,0)*R102*(1+SUM($BI102))</f>
        <v>0</v>
      </c>
      <c r="AW102" s="8">
        <f>HLOOKUP(I102,SP_results_all_proc!$E$15:$FZ$33,19,0)*S102*(1+SUM($BI102))</f>
        <v>0</v>
      </c>
      <c r="AX102" s="8">
        <f>HLOOKUP(J102,SP_results_all_proc!$E$15:$FZ$33,19,0)*T102</f>
        <v>0</v>
      </c>
      <c r="AY102" s="8">
        <f>HLOOKUP(K102,SP_results_all_proc!$E$15:$FZ$33,19,0)*U102</f>
        <v>0</v>
      </c>
      <c r="AZ102" s="8">
        <f>HLOOKUP(L102,SP_results_all_proc!$E$15:$FZ$33,19,0)*V102*(1-Y102)</f>
        <v>0.02470640466</v>
      </c>
      <c r="BA102" s="8">
        <f>HLOOKUP(M102,SP_results_all_proc!$E$15:$FZ$33,19,0)*W102*(1-Y102)</f>
        <v>0</v>
      </c>
      <c r="BB102" s="9">
        <f>HLOOKUP(BB$3,SP_results_all_proc!$E$15:$FZ$33,19,0)</f>
        <v>0</v>
      </c>
      <c r="BC102" s="9">
        <f>HLOOKUP(BC$3,SP_results_all_proc!$E$15:$FZ$33,19,0)*BJ102*(1-$BM102)*($X102*$P102*(1+SUM($BH102:$BI102))+SUM($BF102:$BI102)+Y102)</f>
        <v>0.0005569285146</v>
      </c>
      <c r="BD102" s="9">
        <f>HLOOKUP(BD$3,SP_results_all_proc!$E$15:$FZ$33,19,0)*BK102*(1-$BM102)*($X102*$P102*(1+SUM($BH102:$BI102))+SUM($BF102:$BI102)+Y102)</f>
        <v>0.002055779739</v>
      </c>
      <c r="BE102" s="1">
        <f>HLOOKUP(BE$3,SP_results_all_proc!$E$15:$FZ$33,19,0)*BL102*(1-$BM102)*($X102*$P102*(1+SUM($BH102:$BI102))+SUM($BF102:$BI102)+Y102)</f>
        <v>0.003507322286</v>
      </c>
      <c r="BF102" s="1">
        <f>SUMIFS(template!$K$117:$K$180,template!$J$117:$J$180,table!$C102,template!$I$117:$I$180,table!BF$5)</f>
        <v>0.06</v>
      </c>
      <c r="BG102" s="1">
        <f>SUMIFS(template!$K$117:$K$180,template!$J$117:$J$180,table!$C102,template!$I$117:$I$180,table!BG$5)</f>
        <v>0.18</v>
      </c>
      <c r="BH102" s="1">
        <f>SUMIFS(template!$K$117:$K$180,template!$J$117:$J$180,table!$C102,template!$I$117:$I$180,table!BH$5)</f>
        <v>0.05</v>
      </c>
      <c r="BI102" s="1">
        <f>SUMIFS(template!$K$117:$K$180,template!$J$117:$J$180,table!$C102,template!$I$117:$I$180,table!BI$5)</f>
        <v>0.03</v>
      </c>
      <c r="BJ102" s="1">
        <f>SUMIFS(template!$K$117:$K$144,template!$J$117:$J$144,table!$A102,template!$I$117:$I$144,table!BJ$5)</f>
        <v>0.2</v>
      </c>
      <c r="BK102" s="1">
        <f>SUMIFS(template!$K$117:$K$144,template!$J$117:$J$144,table!$A102,template!$I$117:$I$144,table!BK$5)</f>
        <v>0.64</v>
      </c>
      <c r="BL102" s="1">
        <f>SUMIFS(template!$K$117:$K$144,template!$J$117:$J$144,table!$A102,template!$I$117:$I$144,table!BL$5)</f>
        <v>0.16</v>
      </c>
      <c r="BM102" s="1">
        <f>SUMIFS(template!$K$117:$K$144,template!$J$117:$J$144,table!$A102,template!$I$117:$I$144,table!BM$5)</f>
        <v>0.6</v>
      </c>
      <c r="BN102" s="1">
        <f>IFERROR(VLOOKUP($AP102,yield_refuse!$C:$K,3,0),VLOOKUP($AQ102,yield_refuse!$B:$K,4,0))</f>
        <v>91</v>
      </c>
      <c r="BO102" s="1">
        <f>IFERROR(VLOOKUP($AP102,yield_refuse!$C:$K,4,0),VLOOKUP($AQ102,yield_refuse!$B:$K,5,0))</f>
        <v>12</v>
      </c>
      <c r="BP102" s="10">
        <f>IFERROR(VLOOKUP($AP102,yield_refuse!$C:$Z,10,0),VLOOKUP($AQ102,yield_refuse!$B:$Z,11,0))</f>
        <v>378.6885246</v>
      </c>
      <c r="BQ102" s="11">
        <f t="shared" si="3"/>
        <v>0.472887768</v>
      </c>
      <c r="BR102" s="1" t="str">
        <f>IFERROR(VLOOKUP($AP102,yield_refuse!$C:$K,6,0),VLOOKUP($AQ102,yield_refuse!$B:$K,7,0))</f>
        <v>Vegetables</v>
      </c>
      <c r="BS102" s="11" t="s">
        <v>369</v>
      </c>
      <c r="BT102" s="8">
        <f t="shared" ref="BT102:BW102" si="106">AR102*$BQ102</f>
        <v>0.1848972083</v>
      </c>
      <c r="BU102" s="8">
        <f t="shared" si="106"/>
        <v>0</v>
      </c>
      <c r="BV102" s="8">
        <f t="shared" si="106"/>
        <v>0</v>
      </c>
      <c r="BW102" s="8">
        <f t="shared" si="106"/>
        <v>0.006679438097</v>
      </c>
      <c r="BX102" s="8">
        <f t="shared" si="5"/>
        <v>0</v>
      </c>
      <c r="BY102" s="8">
        <f t="shared" si="6"/>
        <v>0.01168335655</v>
      </c>
      <c r="BZ102" s="8">
        <f t="shared" si="7"/>
        <v>0.002894087582</v>
      </c>
      <c r="CA102" s="8">
        <f t="shared" si="8"/>
        <v>0.2061540906</v>
      </c>
      <c r="CB102" s="1">
        <f>VLOOKUP(Z102,uncertainty!$B$4:$C$17,2,0)</f>
        <v>1.15</v>
      </c>
      <c r="CC102" s="1">
        <f>VLOOKUP(AA102,uncertainty!$B$4:$C$17,2,0)</f>
        <v>1.25</v>
      </c>
      <c r="CD102" s="11">
        <f t="shared" si="9"/>
        <v>0.1777856869</v>
      </c>
      <c r="CE102" s="11">
        <f t="shared" si="10"/>
        <v>0.2392028924</v>
      </c>
      <c r="CF102" s="11">
        <f t="array" ref="CF102">INDEX(SP_results_all_proc!$E$52:$EH$71,MATCH(CF$3,SP_results_all_proc!$A$52:$A$68,0),MATCH($B102,SP_results_all_proc!$E$51:$EH$51,0))*$BQ102</f>
        <v>0.02148592008</v>
      </c>
      <c r="CG102" s="11">
        <f t="array" ref="CG102">INDEX(SP_results_all_proc!$E$52:$EH$71,MATCH(CG$3,SP_results_all_proc!$A$52:$A$68,0),MATCH($B102,SP_results_all_proc!$E$51:$EH$51,0))*$BQ102</f>
        <v>0.03441563067</v>
      </c>
      <c r="CH102" s="11">
        <f t="array" ref="CH102">INDEX(SP_results_all_proc!$E$52:$EH$71,MATCH(CH$3,SP_results_all_proc!$A$52:$A$68,0),MATCH($B102,SP_results_all_proc!$E$51:$EH$51,0))*$BQ102</f>
        <v>0.03389260829</v>
      </c>
      <c r="CI102" s="11">
        <f t="array" ref="CI102">(INDEX(SP_results_all_proc!$E$52:$EH$71,MATCH(CI$3,SP_results_all_proc!$A$52:$A$68,0),MATCH($B102,SP_results_all_proc!$E$51:$EH$51,0))+INDEX(SP_results_all_proc!$E$52:$EH$71,MATCH(CI$2,SP_results_all_proc!$A$52:$A$68,0),MATCH($B102,SP_results_all_proc!$E$51:$EH$51,0))+INDEX(SP_results_all_proc!$E$52:$EH$71,MATCH(CI$1,SP_results_all_proc!$A$52:$A$68,0),MATCH($B102,SP_results_all_proc!$E$51:$EH$51,0)))*$BQ102</f>
        <v>0.08615807866</v>
      </c>
      <c r="CJ102" s="11">
        <f t="array" ref="CJ102">INDEX(SP_results_all_proc!$E$52:$EH$71,MATCH(CJ$3,SP_results_all_proc!$A$52:$A$68,0),MATCH($B102,SP_results_all_proc!$E$51:$EH$51,0))*$BQ102</f>
        <v>0.001598052049</v>
      </c>
      <c r="CK102" s="11">
        <f t="array" ref="CK102">INDEX(SP_results_all_proc!$E$52:$EH$71,MATCH(CK$3,SP_results_all_proc!$A$52:$A$68,0),MATCH($B102,SP_results_all_proc!$E$51:$EH$51,0))*$BQ102</f>
        <v>0.003716694515</v>
      </c>
      <c r="CL102" s="11">
        <f t="array" ref="CL102">INDEX(SP_results_all_proc!$E$52:$EH$71,MATCH(CL$3,SP_results_all_proc!$A$52:$A$68,0),MATCH($B102,SP_results_all_proc!$E$51:$EH$51,0))*$BQ102</f>
        <v>0.01877779351</v>
      </c>
      <c r="CM102" s="11">
        <f t="array" ref="CM102">(INDEX(SP_results_all_proc!$E$52:$EH$71,MATCH(CM$3,SP_results_all_proc!$A$52:$A$68,0),MATCH($B102,SP_results_all_proc!$E$51:$EH$51,0))+INDEX(SP_results_all_proc!$E$52:$EH$71,MATCH(CM$2,SP_results_all_proc!$A$52:$A$68,0),MATCH($B102,SP_results_all_proc!$E$51:$EH$51,0))+INDEX(SP_results_all_proc!$E$52:$EH$71,MATCH(CM$1,SP_results_all_proc!$A$52:$A$68,0),MATCH($B102,SP_results_all_proc!$E$51:$EH$51,0))+INDEX(SP_results_all_proc!$E$52:$EH$71,MATCH(CM$4,SP_results_all_proc!$A$52:$A$68,0),MATCH($B102,SP_results_all_proc!$E$51:$EH$51,0)))*$BQ102</f>
        <v>0.006109313299</v>
      </c>
      <c r="CN102" s="11">
        <f t="shared" si="11"/>
        <v>0.2061540911</v>
      </c>
      <c r="CO102" s="12" t="s">
        <v>340</v>
      </c>
      <c r="CP102" s="12"/>
      <c r="CQ102" s="8"/>
    </row>
    <row r="103" ht="15.75" customHeight="1">
      <c r="A103" s="1" t="s">
        <v>546</v>
      </c>
      <c r="B103" s="1" t="s">
        <v>589</v>
      </c>
      <c r="C103" s="1" t="s">
        <v>315</v>
      </c>
      <c r="D103" s="13" t="s">
        <v>372</v>
      </c>
      <c r="E103" s="13" t="s">
        <v>549</v>
      </c>
      <c r="F103" s="1" t="s">
        <v>317</v>
      </c>
      <c r="G103" s="1" t="s">
        <v>570</v>
      </c>
      <c r="H103" s="1" t="s">
        <v>551</v>
      </c>
      <c r="I103" s="1" t="s">
        <v>552</v>
      </c>
      <c r="J103" s="1" t="s">
        <v>553</v>
      </c>
      <c r="K103" s="1" t="s">
        <v>554</v>
      </c>
      <c r="L103" s="1" t="s">
        <v>129</v>
      </c>
      <c r="M103" s="1" t="s">
        <v>130</v>
      </c>
      <c r="N103" s="1">
        <v>1.0</v>
      </c>
      <c r="O103" s="1">
        <v>1.0</v>
      </c>
      <c r="P103" s="1">
        <v>1.0</v>
      </c>
      <c r="Q103" s="1">
        <v>1.0</v>
      </c>
      <c r="R103" s="1">
        <v>0.0</v>
      </c>
      <c r="S103" s="1">
        <v>0.0</v>
      </c>
      <c r="T103" s="1">
        <v>0.0</v>
      </c>
      <c r="U103" s="1">
        <v>0.0</v>
      </c>
      <c r="V103" s="1">
        <v>1.0</v>
      </c>
      <c r="W103" s="1">
        <v>0.0</v>
      </c>
      <c r="X103" s="1">
        <v>0.0</v>
      </c>
      <c r="Y103" s="1">
        <f>SUMIFS(yield_refuse!$F:$F,yield_refuse!$A:$A,table!$A103,yield_refuse!$B:$B,IF(ISERROR(AO103),AQ103,table!$AP103))/100</f>
        <v>0</v>
      </c>
      <c r="Z103" s="7" t="s">
        <v>576</v>
      </c>
      <c r="AA103" s="7" t="s">
        <v>131</v>
      </c>
      <c r="AB103" s="7" t="s">
        <v>132</v>
      </c>
      <c r="AC103" s="7" t="s">
        <v>133</v>
      </c>
      <c r="AD103" s="7" t="s">
        <v>133</v>
      </c>
      <c r="AE103" s="7" t="s">
        <v>133</v>
      </c>
      <c r="AF103" s="7" t="s">
        <v>133</v>
      </c>
      <c r="AG103" s="7" t="s">
        <v>134</v>
      </c>
      <c r="AH103" s="7" t="s">
        <v>134</v>
      </c>
      <c r="AI103" s="7" t="s">
        <v>134</v>
      </c>
      <c r="AJ103" s="7" t="s">
        <v>135</v>
      </c>
      <c r="AK103" s="7" t="s">
        <v>135</v>
      </c>
      <c r="AL103" s="1" t="s">
        <v>136</v>
      </c>
      <c r="AO103" s="1" t="s">
        <v>368</v>
      </c>
      <c r="AP103" s="1" t="s">
        <v>338</v>
      </c>
      <c r="AQ103" s="1" t="s">
        <v>339</v>
      </c>
      <c r="AR103" s="8">
        <f>HLOOKUP(D103,SP_results_all_proc!$E$15:$FZ$33,19,0)*N103*(1+SUM($BF103:$BI103))</f>
        <v>0.170663879</v>
      </c>
      <c r="AS103" s="8">
        <f>HLOOKUP(E103,SP_results_all_proc!$E$15:$FZ$33,19,0)*O103*(1+SUM($BG103:$BI103))</f>
        <v>0</v>
      </c>
      <c r="AT103" s="8">
        <f>HLOOKUP(F103,SP_results_all_proc!$E$15:$FZ$33,19,0)*P103*(1+SUM($BH103:$BI103))</f>
        <v>0</v>
      </c>
      <c r="AU103" s="8">
        <f>HLOOKUP(G103,SP_results_all_proc!$E$15:$FZ$33,19,0)*Q103*(1+SUM($BH103:$BI103))</f>
        <v>0.0141247851</v>
      </c>
      <c r="AV103" s="8">
        <f>HLOOKUP(H103,SP_results_all_proc!$E$15:$FZ$33,19,0)*R103*(1+SUM($BI103))</f>
        <v>0</v>
      </c>
      <c r="AW103" s="8">
        <f>HLOOKUP(I103,SP_results_all_proc!$E$15:$FZ$33,19,0)*S103*(1+SUM($BI103))</f>
        <v>0</v>
      </c>
      <c r="AX103" s="8">
        <f>HLOOKUP(J103,SP_results_all_proc!$E$15:$FZ$33,19,0)*T103</f>
        <v>0</v>
      </c>
      <c r="AY103" s="8">
        <f>HLOOKUP(K103,SP_results_all_proc!$E$15:$FZ$33,19,0)*U103</f>
        <v>0</v>
      </c>
      <c r="AZ103" s="8">
        <f>HLOOKUP(L103,SP_results_all_proc!$E$15:$FZ$33,19,0)*V103*(1-Y103)</f>
        <v>0.006176601165</v>
      </c>
      <c r="BA103" s="8">
        <f>HLOOKUP(M103,SP_results_all_proc!$E$15:$FZ$33,19,0)*W103*(1-Y103)</f>
        <v>0</v>
      </c>
      <c r="BB103" s="9">
        <f>HLOOKUP(BB$3,SP_results_all_proc!$E$15:$FZ$33,19,0)</f>
        <v>0</v>
      </c>
      <c r="BC103" s="9">
        <f>HLOOKUP(BC$3,SP_results_all_proc!$E$15:$FZ$33,19,0)*BJ103*(1-$BM103)*($X103*$P103*(1+SUM($BH103:$BI103))+SUM($BF103:$BI103)+Y103)</f>
        <v>0.0005569285146</v>
      </c>
      <c r="BD103" s="9">
        <f>HLOOKUP(BD$3,SP_results_all_proc!$E$15:$FZ$33,19,0)*BK103*(1-$BM103)*($X103*$P103*(1+SUM($BH103:$BI103))+SUM($BF103:$BI103)+Y103)</f>
        <v>0.002055779739</v>
      </c>
      <c r="BE103" s="1">
        <f>HLOOKUP(BE$3,SP_results_all_proc!$E$15:$FZ$33,19,0)*BL103*(1-$BM103)*($X103*$P103*(1+SUM($BH103:$BI103))+SUM($BF103:$BI103)+Y103)</f>
        <v>0.003507322286</v>
      </c>
      <c r="BF103" s="1">
        <f>SUMIFS(template!$K$117:$K$180,template!$J$117:$J$180,table!$C103,template!$I$117:$I$180,table!BF$5)</f>
        <v>0.06</v>
      </c>
      <c r="BG103" s="1">
        <f>SUMIFS(template!$K$117:$K$180,template!$J$117:$J$180,table!$C103,template!$I$117:$I$180,table!BG$5)</f>
        <v>0.18</v>
      </c>
      <c r="BH103" s="1">
        <f>SUMIFS(template!$K$117:$K$180,template!$J$117:$J$180,table!$C103,template!$I$117:$I$180,table!BH$5)</f>
        <v>0.05</v>
      </c>
      <c r="BI103" s="1">
        <f>SUMIFS(template!$K$117:$K$180,template!$J$117:$J$180,table!$C103,template!$I$117:$I$180,table!BI$5)</f>
        <v>0.03</v>
      </c>
      <c r="BJ103" s="1">
        <f>SUMIFS(template!$K$117:$K$144,template!$J$117:$J$144,table!$A103,template!$I$117:$I$144,table!BJ$5)</f>
        <v>0.2</v>
      </c>
      <c r="BK103" s="1">
        <f>SUMIFS(template!$K$117:$K$144,template!$J$117:$J$144,table!$A103,template!$I$117:$I$144,table!BK$5)</f>
        <v>0.64</v>
      </c>
      <c r="BL103" s="1">
        <f>SUMIFS(template!$K$117:$K$144,template!$J$117:$J$144,table!$A103,template!$I$117:$I$144,table!BL$5)</f>
        <v>0.16</v>
      </c>
      <c r="BM103" s="1">
        <f>SUMIFS(template!$K$117:$K$144,template!$J$117:$J$144,table!$A103,template!$I$117:$I$144,table!BM$5)</f>
        <v>0.6</v>
      </c>
      <c r="BN103" s="1">
        <f>IFERROR(VLOOKUP($AP103,yield_refuse!$C:$K,3,0),VLOOKUP($AQ103,yield_refuse!$B:$K,4,0))</f>
        <v>98</v>
      </c>
      <c r="BO103" s="1">
        <f>IFERROR(VLOOKUP($AP103,yield_refuse!$C:$K,4,0),VLOOKUP($AQ103,yield_refuse!$B:$K,5,0))</f>
        <v>31</v>
      </c>
      <c r="BP103" s="10">
        <f>IFERROR(VLOOKUP($AP103,yield_refuse!$C:$Z,10,0),VLOOKUP($AQ103,yield_refuse!$B:$Z,11,0))</f>
        <v>334.7826087</v>
      </c>
      <c r="BQ103" s="11">
        <f t="shared" si="3"/>
        <v>0.4950940679</v>
      </c>
      <c r="BR103" s="1" t="str">
        <f>IFERROR(VLOOKUP($AP103,yield_refuse!$C:$K,6,0),VLOOKUP($AQ103,yield_refuse!$B:$K,7,0))</f>
        <v>Vegetables</v>
      </c>
      <c r="BS103" s="11" t="s">
        <v>338</v>
      </c>
      <c r="BT103" s="8">
        <f t="shared" ref="BT103:BW103" si="107">AR103*$BQ103</f>
        <v>0.08449467409</v>
      </c>
      <c r="BU103" s="8">
        <f t="shared" si="107"/>
        <v>0</v>
      </c>
      <c r="BV103" s="8">
        <f t="shared" si="107"/>
        <v>0</v>
      </c>
      <c r="BW103" s="8">
        <f t="shared" si="107"/>
        <v>0.006993097311</v>
      </c>
      <c r="BX103" s="8">
        <f t="shared" si="5"/>
        <v>0</v>
      </c>
      <c r="BY103" s="8">
        <f t="shared" si="6"/>
        <v>0.003057998596</v>
      </c>
      <c r="BZ103" s="8">
        <f t="shared" si="7"/>
        <v>0.003029990816</v>
      </c>
      <c r="CA103" s="8">
        <f t="shared" si="8"/>
        <v>0.09757576081</v>
      </c>
      <c r="CB103" s="1">
        <f>VLOOKUP(Z103,uncertainty!$B$4:$C$17,2,0)</f>
        <v>1.15</v>
      </c>
      <c r="CC103" s="1">
        <f>VLOOKUP(AA103,uncertainty!$B$4:$C$17,2,0)</f>
        <v>1.25</v>
      </c>
      <c r="CD103" s="11">
        <f t="shared" si="9"/>
        <v>0.08393849902</v>
      </c>
      <c r="CE103" s="11">
        <f t="shared" si="10"/>
        <v>0.1135202336</v>
      </c>
      <c r="CF103" s="11">
        <f t="array" ref="CF103">INDEX(SP_results_all_proc!$E$52:$EH$71,MATCH(CF$3,SP_results_all_proc!$A$52:$A$68,0),MATCH($B103,SP_results_all_proc!$E$51:$EH$51,0))*$BQ103</f>
        <v>0.01223948087</v>
      </c>
      <c r="CG103" s="11">
        <f t="array" ref="CG103">INDEX(SP_results_all_proc!$E$52:$EH$71,MATCH(CG$3,SP_results_all_proc!$A$52:$A$68,0),MATCH($B103,SP_results_all_proc!$E$51:$EH$51,0))*$BQ103</f>
        <v>0.0135678945</v>
      </c>
      <c r="CH103" s="11">
        <f t="array" ref="CH103">INDEX(SP_results_all_proc!$E$52:$EH$71,MATCH(CH$3,SP_results_all_proc!$A$52:$A$68,0),MATCH($B103,SP_results_all_proc!$E$51:$EH$51,0))*$BQ103</f>
        <v>0.01426607863</v>
      </c>
      <c r="CI103" s="11">
        <f t="array" ref="CI103">(INDEX(SP_results_all_proc!$E$52:$EH$71,MATCH(CI$3,SP_results_all_proc!$A$52:$A$68,0),MATCH($B103,SP_results_all_proc!$E$51:$EH$51,0))+INDEX(SP_results_all_proc!$E$52:$EH$71,MATCH(CI$2,SP_results_all_proc!$A$52:$A$68,0),MATCH($B103,SP_results_all_proc!$E$51:$EH$51,0))+INDEX(SP_results_all_proc!$E$52:$EH$71,MATCH(CI$1,SP_results_all_proc!$A$52:$A$68,0),MATCH($B103,SP_results_all_proc!$E$51:$EH$51,0)))*$BQ103</f>
        <v>0.03780165714</v>
      </c>
      <c r="CJ103" s="11">
        <f t="array" ref="CJ103">INDEX(SP_results_all_proc!$E$52:$EH$71,MATCH(CJ$3,SP_results_all_proc!$A$52:$A$68,0),MATCH($B103,SP_results_all_proc!$E$51:$EH$51,0))*$BQ103</f>
        <v>0.0009882324152</v>
      </c>
      <c r="CK103" s="11">
        <f t="array" ref="CK103">INDEX(SP_results_all_proc!$E$52:$EH$71,MATCH(CK$3,SP_results_all_proc!$A$52:$A$68,0),MATCH($B103,SP_results_all_proc!$E$51:$EH$51,0))*$BQ103</f>
        <v>0.003228961477</v>
      </c>
      <c r="CL103" s="11">
        <f t="array" ref="CL103">INDEX(SP_results_all_proc!$E$52:$EH$71,MATCH(CL$3,SP_results_all_proc!$A$52:$A$68,0),MATCH($B103,SP_results_all_proc!$E$51:$EH$51,0))*$BQ103</f>
        <v>0.01133831015</v>
      </c>
      <c r="CM103" s="11">
        <f t="array" ref="CM103">(INDEX(SP_results_all_proc!$E$52:$EH$71,MATCH(CM$3,SP_results_all_proc!$A$52:$A$68,0),MATCH($B103,SP_results_all_proc!$E$51:$EH$51,0))+INDEX(SP_results_all_proc!$E$52:$EH$71,MATCH(CM$2,SP_results_all_proc!$A$52:$A$68,0),MATCH($B103,SP_results_all_proc!$E$51:$EH$51,0))+INDEX(SP_results_all_proc!$E$52:$EH$71,MATCH(CM$1,SP_results_all_proc!$A$52:$A$68,0),MATCH($B103,SP_results_all_proc!$E$51:$EH$51,0))+INDEX(SP_results_all_proc!$E$52:$EH$71,MATCH(CM$4,SP_results_all_proc!$A$52:$A$68,0),MATCH($B103,SP_results_all_proc!$E$51:$EH$51,0)))*$BQ103</f>
        <v>0.004145147733</v>
      </c>
      <c r="CN103" s="11">
        <f t="shared" si="11"/>
        <v>0.09757576292</v>
      </c>
      <c r="CO103" s="12" t="s">
        <v>340</v>
      </c>
      <c r="CP103" s="12"/>
      <c r="CQ103" s="8"/>
    </row>
    <row r="104" ht="15.75" customHeight="1">
      <c r="A104" s="1" t="s">
        <v>546</v>
      </c>
      <c r="B104" s="1" t="s">
        <v>590</v>
      </c>
      <c r="C104" s="1" t="s">
        <v>315</v>
      </c>
      <c r="D104" s="13" t="s">
        <v>327</v>
      </c>
      <c r="E104" s="13" t="s">
        <v>549</v>
      </c>
      <c r="F104" s="1" t="s">
        <v>317</v>
      </c>
      <c r="G104" s="1" t="s">
        <v>570</v>
      </c>
      <c r="H104" s="1" t="s">
        <v>551</v>
      </c>
      <c r="I104" s="1" t="s">
        <v>552</v>
      </c>
      <c r="J104" s="1" t="s">
        <v>553</v>
      </c>
      <c r="K104" s="1" t="s">
        <v>554</v>
      </c>
      <c r="L104" s="1" t="s">
        <v>129</v>
      </c>
      <c r="M104" s="1" t="s">
        <v>130</v>
      </c>
      <c r="N104" s="1">
        <v>1.0</v>
      </c>
      <c r="O104" s="1">
        <v>1.0</v>
      </c>
      <c r="P104" s="1">
        <v>1.0</v>
      </c>
      <c r="Q104" s="1">
        <v>1.0</v>
      </c>
      <c r="R104" s="1">
        <v>0.0</v>
      </c>
      <c r="S104" s="1">
        <v>0.0</v>
      </c>
      <c r="T104" s="1">
        <v>0.0</v>
      </c>
      <c r="U104" s="1">
        <v>0.0</v>
      </c>
      <c r="V104" s="1">
        <v>2.0</v>
      </c>
      <c r="W104" s="1">
        <v>0.0</v>
      </c>
      <c r="X104" s="1">
        <v>0.0</v>
      </c>
      <c r="Y104" s="1">
        <f>SUMIFS(yield_refuse!$F:$F,yield_refuse!$A:$A,table!$A104,yield_refuse!$B:$B,IF(ISERROR(AO104),AQ104,table!$AP104))/100</f>
        <v>0</v>
      </c>
      <c r="Z104" s="7" t="s">
        <v>576</v>
      </c>
      <c r="AA104" s="7" t="s">
        <v>131</v>
      </c>
      <c r="AB104" s="7" t="s">
        <v>132</v>
      </c>
      <c r="AC104" s="7" t="s">
        <v>133</v>
      </c>
      <c r="AD104" s="7" t="s">
        <v>133</v>
      </c>
      <c r="AE104" s="7" t="s">
        <v>133</v>
      </c>
      <c r="AF104" s="7" t="s">
        <v>133</v>
      </c>
      <c r="AG104" s="7" t="s">
        <v>134</v>
      </c>
      <c r="AH104" s="7" t="s">
        <v>134</v>
      </c>
      <c r="AI104" s="7" t="s">
        <v>134</v>
      </c>
      <c r="AJ104" s="7" t="s">
        <v>135</v>
      </c>
      <c r="AK104" s="7" t="s">
        <v>135</v>
      </c>
      <c r="AL104" s="1" t="s">
        <v>136</v>
      </c>
      <c r="AO104" s="1" t="s">
        <v>391</v>
      </c>
      <c r="AP104" s="1" t="s">
        <v>591</v>
      </c>
      <c r="AQ104" s="1" t="s">
        <v>592</v>
      </c>
      <c r="AR104" s="8">
        <f>HLOOKUP(D104,SP_results_all_proc!$E$15:$FZ$33,19,0)*N104*(1+SUM($BF104:$BI104))</f>
        <v>0.1998212187</v>
      </c>
      <c r="AS104" s="8">
        <f>HLOOKUP(E104,SP_results_all_proc!$E$15:$FZ$33,19,0)*O104*(1+SUM($BG104:$BI104))</f>
        <v>0</v>
      </c>
      <c r="AT104" s="8">
        <f>HLOOKUP(F104,SP_results_all_proc!$E$15:$FZ$33,19,0)*P104*(1+SUM($BH104:$BI104))</f>
        <v>0</v>
      </c>
      <c r="AU104" s="8">
        <f>HLOOKUP(G104,SP_results_all_proc!$E$15:$FZ$33,19,0)*Q104*(1+SUM($BH104:$BI104))</f>
        <v>0.0141247851</v>
      </c>
      <c r="AV104" s="8">
        <f>HLOOKUP(H104,SP_results_all_proc!$E$15:$FZ$33,19,0)*R104*(1+SUM($BI104))</f>
        <v>0</v>
      </c>
      <c r="AW104" s="8">
        <f>HLOOKUP(I104,SP_results_all_proc!$E$15:$FZ$33,19,0)*S104*(1+SUM($BI104))</f>
        <v>0</v>
      </c>
      <c r="AX104" s="8">
        <f>HLOOKUP(J104,SP_results_all_proc!$E$15:$FZ$33,19,0)*T104</f>
        <v>0</v>
      </c>
      <c r="AY104" s="8">
        <f>HLOOKUP(K104,SP_results_all_proc!$E$15:$FZ$33,19,0)*U104</f>
        <v>0</v>
      </c>
      <c r="AZ104" s="8">
        <f>HLOOKUP(L104,SP_results_all_proc!$E$15:$FZ$33,19,0)*V104*(1-Y104)</f>
        <v>0.01235320233</v>
      </c>
      <c r="BA104" s="8">
        <f>HLOOKUP(M104,SP_results_all_proc!$E$15:$FZ$33,19,0)*W104*(1-Y104)</f>
        <v>0</v>
      </c>
      <c r="BB104" s="9">
        <f>HLOOKUP(BB$3,SP_results_all_proc!$E$15:$FZ$33,19,0)</f>
        <v>0</v>
      </c>
      <c r="BC104" s="9">
        <f>HLOOKUP(BC$3,SP_results_all_proc!$E$15:$FZ$33,19,0)*BJ104*(1-$BM104)*($X104*$P104*(1+SUM($BH104:$BI104))+SUM($BF104:$BI104)+Y104)</f>
        <v>0.0005569285146</v>
      </c>
      <c r="BD104" s="9">
        <f>HLOOKUP(BD$3,SP_results_all_proc!$E$15:$FZ$33,19,0)*BK104*(1-$BM104)*($X104*$P104*(1+SUM($BH104:$BI104))+SUM($BF104:$BI104)+Y104)</f>
        <v>0.002055779739</v>
      </c>
      <c r="BE104" s="1">
        <f>HLOOKUP(BE$3,SP_results_all_proc!$E$15:$FZ$33,19,0)*BL104*(1-$BM104)*($X104*$P104*(1+SUM($BH104:$BI104))+SUM($BF104:$BI104)+Y104)</f>
        <v>0.003507322286</v>
      </c>
      <c r="BF104" s="1">
        <f>SUMIFS(template!$K$117:$K$180,template!$J$117:$J$180,table!$C104,template!$I$117:$I$180,table!BF$5)</f>
        <v>0.06</v>
      </c>
      <c r="BG104" s="1">
        <f>SUMIFS(template!$K$117:$K$180,template!$J$117:$J$180,table!$C104,template!$I$117:$I$180,table!BG$5)</f>
        <v>0.18</v>
      </c>
      <c r="BH104" s="1">
        <f>SUMIFS(template!$K$117:$K$180,template!$J$117:$J$180,table!$C104,template!$I$117:$I$180,table!BH$5)</f>
        <v>0.05</v>
      </c>
      <c r="BI104" s="1">
        <f>SUMIFS(template!$K$117:$K$180,template!$J$117:$J$180,table!$C104,template!$I$117:$I$180,table!BI$5)</f>
        <v>0.03</v>
      </c>
      <c r="BJ104" s="1">
        <f>SUMIFS(template!$K$117:$K$144,template!$J$117:$J$144,table!$A104,template!$I$117:$I$144,table!BJ$5)</f>
        <v>0.2</v>
      </c>
      <c r="BK104" s="1">
        <f>SUMIFS(template!$K$117:$K$144,template!$J$117:$J$144,table!$A104,template!$I$117:$I$144,table!BK$5)</f>
        <v>0.64</v>
      </c>
      <c r="BL104" s="1">
        <f>SUMIFS(template!$K$117:$K$144,template!$J$117:$J$144,table!$A104,template!$I$117:$I$144,table!BL$5)</f>
        <v>0.16</v>
      </c>
      <c r="BM104" s="1">
        <f>SUMIFS(template!$K$117:$K$144,template!$J$117:$J$144,table!$A104,template!$I$117:$I$144,table!BM$5)</f>
        <v>0.6</v>
      </c>
      <c r="BN104" s="1">
        <f>IFERROR(VLOOKUP($AP104,yield_refuse!$C:$K,3,0),VLOOKUP($AQ104,yield_refuse!$B:$K,4,0))</f>
        <v>88</v>
      </c>
      <c r="BO104" s="1">
        <f>IFERROR(VLOOKUP($AP104,yield_refuse!$C:$K,4,0),VLOOKUP($AQ104,yield_refuse!$B:$K,5,0))</f>
        <v>27</v>
      </c>
      <c r="BP104" s="10">
        <f>IFERROR(VLOOKUP($AP104,yield_refuse!$C:$Z,10,0),VLOOKUP($AQ104,yield_refuse!$B:$Z,11,0))</f>
        <v>366.6666667</v>
      </c>
      <c r="BQ104" s="11">
        <f t="shared" si="3"/>
        <v>0.5707762557</v>
      </c>
      <c r="BR104" s="1" t="str">
        <f>IFERROR(VLOOKUP($AP104,yield_refuse!$C:$K,6,0),VLOOKUP($AQ104,yield_refuse!$B:$K,7,0))</f>
        <v>Vegetables</v>
      </c>
      <c r="BS104" s="11" t="s">
        <v>591</v>
      </c>
      <c r="BT104" s="8">
        <f t="shared" ref="BT104:BW104" si="108">AR104*$BQ104</f>
        <v>0.114053207</v>
      </c>
      <c r="BU104" s="8">
        <f t="shared" si="108"/>
        <v>0</v>
      </c>
      <c r="BV104" s="8">
        <f t="shared" si="108"/>
        <v>0</v>
      </c>
      <c r="BW104" s="8">
        <f t="shared" si="108"/>
        <v>0.008062091949</v>
      </c>
      <c r="BX104" s="8">
        <f t="shared" si="5"/>
        <v>0</v>
      </c>
      <c r="BY104" s="8">
        <f t="shared" si="6"/>
        <v>0.007050914572</v>
      </c>
      <c r="BZ104" s="8">
        <f t="shared" si="7"/>
        <v>0.003493168117</v>
      </c>
      <c r="CA104" s="8">
        <f t="shared" si="8"/>
        <v>0.1326593817</v>
      </c>
      <c r="CB104" s="1">
        <f>VLOOKUP(Z104,uncertainty!$B$4:$C$17,2,0)</f>
        <v>1.15</v>
      </c>
      <c r="CC104" s="1">
        <f>VLOOKUP(AA104,uncertainty!$B$4:$C$17,2,0)</f>
        <v>1.25</v>
      </c>
      <c r="CD104" s="11">
        <f t="shared" si="9"/>
        <v>0.1140616415</v>
      </c>
      <c r="CE104" s="11">
        <f t="shared" si="10"/>
        <v>0.1544189064</v>
      </c>
      <c r="CF104" s="11">
        <f t="array" ref="CF104">INDEX(SP_results_all_proc!$E$52:$EH$71,MATCH(CF$3,SP_results_all_proc!$A$52:$A$68,0),MATCH($B104,SP_results_all_proc!$E$51:$EH$51,0))*$BQ104</f>
        <v>0.0159982226</v>
      </c>
      <c r="CG104" s="11">
        <f t="array" ref="CG104">INDEX(SP_results_all_proc!$E$52:$EH$71,MATCH(CG$3,SP_results_all_proc!$A$52:$A$68,0),MATCH($B104,SP_results_all_proc!$E$51:$EH$51,0))*$BQ104</f>
        <v>0.01617282648</v>
      </c>
      <c r="CH104" s="11">
        <f t="array" ref="CH104">INDEX(SP_results_all_proc!$E$52:$EH$71,MATCH(CH$3,SP_results_all_proc!$A$52:$A$68,0),MATCH($B104,SP_results_all_proc!$E$51:$EH$51,0))*$BQ104</f>
        <v>0.01716769863</v>
      </c>
      <c r="CI104" s="11">
        <f t="array" ref="CI104">(INDEX(SP_results_all_proc!$E$52:$EH$71,MATCH(CI$3,SP_results_all_proc!$A$52:$A$68,0),MATCH($B104,SP_results_all_proc!$E$51:$EH$51,0))+INDEX(SP_results_all_proc!$E$52:$EH$71,MATCH(CI$2,SP_results_all_proc!$A$52:$A$68,0),MATCH($B104,SP_results_all_proc!$E$51:$EH$51,0))+INDEX(SP_results_all_proc!$E$52:$EH$71,MATCH(CI$1,SP_results_all_proc!$A$52:$A$68,0),MATCH($B104,SP_results_all_proc!$E$51:$EH$51,0)))*$BQ104</f>
        <v>0.0387432976</v>
      </c>
      <c r="CJ104" s="11">
        <f t="array" ref="CJ104">INDEX(SP_results_all_proc!$E$52:$EH$71,MATCH(CJ$3,SP_results_all_proc!$A$52:$A$68,0),MATCH($B104,SP_results_all_proc!$E$51:$EH$51,0))*$BQ104</f>
        <v>0.002664565411</v>
      </c>
      <c r="CK104" s="11">
        <f t="array" ref="CK104">INDEX(SP_results_all_proc!$E$52:$EH$71,MATCH(CK$3,SP_results_all_proc!$A$52:$A$68,0),MATCH($B104,SP_results_all_proc!$E$51:$EH$51,0))*$BQ104</f>
        <v>0.004611259361</v>
      </c>
      <c r="CL104" s="11">
        <f t="array" ref="CL104">INDEX(SP_results_all_proc!$E$52:$EH$71,MATCH(CL$3,SP_results_all_proc!$A$52:$A$68,0),MATCH($B104,SP_results_all_proc!$E$51:$EH$51,0))*$BQ104</f>
        <v>0.0318490468</v>
      </c>
      <c r="CM104" s="11">
        <f t="array" ref="CM104">(INDEX(SP_results_all_proc!$E$52:$EH$71,MATCH(CM$3,SP_results_all_proc!$A$52:$A$68,0),MATCH($B104,SP_results_all_proc!$E$51:$EH$51,0))+INDEX(SP_results_all_proc!$E$52:$EH$71,MATCH(CM$2,SP_results_all_proc!$A$52:$A$68,0),MATCH($B104,SP_results_all_proc!$E$51:$EH$51,0))+INDEX(SP_results_all_proc!$E$52:$EH$71,MATCH(CM$1,SP_results_all_proc!$A$52:$A$68,0),MATCH($B104,SP_results_all_proc!$E$51:$EH$51,0))+INDEX(SP_results_all_proc!$E$52:$EH$71,MATCH(CM$4,SP_results_all_proc!$A$52:$A$68,0),MATCH($B104,SP_results_all_proc!$E$51:$EH$51,0)))*$BQ104</f>
        <v>0.005452468258</v>
      </c>
      <c r="CN104" s="11">
        <f t="shared" si="11"/>
        <v>0.1326593852</v>
      </c>
      <c r="CO104" s="12" t="s">
        <v>340</v>
      </c>
      <c r="CP104" s="12"/>
      <c r="CQ104" s="8"/>
    </row>
    <row r="105" ht="15.75" customHeight="1">
      <c r="A105" s="1" t="s">
        <v>546</v>
      </c>
      <c r="B105" s="1" t="s">
        <v>593</v>
      </c>
      <c r="C105" s="1" t="s">
        <v>315</v>
      </c>
      <c r="D105" s="13" t="s">
        <v>410</v>
      </c>
      <c r="E105" s="13" t="s">
        <v>549</v>
      </c>
      <c r="F105" s="1" t="s">
        <v>317</v>
      </c>
      <c r="G105" s="1" t="s">
        <v>570</v>
      </c>
      <c r="H105" s="1" t="s">
        <v>551</v>
      </c>
      <c r="I105" s="1" t="s">
        <v>552</v>
      </c>
      <c r="J105" s="1" t="s">
        <v>553</v>
      </c>
      <c r="K105" s="1" t="s">
        <v>554</v>
      </c>
      <c r="L105" s="1" t="s">
        <v>129</v>
      </c>
      <c r="M105" s="1" t="s">
        <v>130</v>
      </c>
      <c r="N105" s="1">
        <v>1.0</v>
      </c>
      <c r="O105" s="1">
        <v>1.0</v>
      </c>
      <c r="P105" s="1">
        <v>1.0</v>
      </c>
      <c r="Q105" s="1">
        <v>1.0</v>
      </c>
      <c r="R105" s="1">
        <v>0.0</v>
      </c>
      <c r="S105" s="1">
        <v>0.0</v>
      </c>
      <c r="T105" s="1">
        <v>0.0</v>
      </c>
      <c r="U105" s="1">
        <v>0.0</v>
      </c>
      <c r="V105" s="1">
        <v>2.0</v>
      </c>
      <c r="W105" s="1">
        <v>0.0</v>
      </c>
      <c r="X105" s="1">
        <v>0.0</v>
      </c>
      <c r="Y105" s="1">
        <f>SUMIFS(yield_refuse!$F:$F,yield_refuse!$A:$A,table!$A105,yield_refuse!$B:$B,IF(ISERROR(AO105),AQ105,table!$AP105))/100</f>
        <v>0</v>
      </c>
      <c r="Z105" s="7" t="s">
        <v>576</v>
      </c>
      <c r="AA105" s="7" t="s">
        <v>131</v>
      </c>
      <c r="AB105" s="7" t="s">
        <v>132</v>
      </c>
      <c r="AC105" s="7" t="s">
        <v>133</v>
      </c>
      <c r="AD105" s="7" t="s">
        <v>133</v>
      </c>
      <c r="AE105" s="7" t="s">
        <v>133</v>
      </c>
      <c r="AF105" s="7" t="s">
        <v>133</v>
      </c>
      <c r="AG105" s="7" t="s">
        <v>134</v>
      </c>
      <c r="AH105" s="7" t="s">
        <v>134</v>
      </c>
      <c r="AI105" s="7" t="s">
        <v>134</v>
      </c>
      <c r="AJ105" s="7" t="s">
        <v>135</v>
      </c>
      <c r="AK105" s="7" t="s">
        <v>135</v>
      </c>
      <c r="AL105" s="1" t="s">
        <v>136</v>
      </c>
      <c r="AO105" s="1" t="s">
        <v>391</v>
      </c>
      <c r="AP105" s="1" t="s">
        <v>412</v>
      </c>
      <c r="AQ105" s="1" t="s">
        <v>413</v>
      </c>
      <c r="AR105" s="8">
        <f>HLOOKUP(D105,SP_results_all_proc!$E$15:$FZ$33,19,0)*N105*(1+SUM($BF105:$BI105))</f>
        <v>0.3180801106</v>
      </c>
      <c r="AS105" s="8">
        <f>HLOOKUP(E105,SP_results_all_proc!$E$15:$FZ$33,19,0)*O105*(1+SUM($BG105:$BI105))</f>
        <v>0</v>
      </c>
      <c r="AT105" s="8">
        <f>HLOOKUP(F105,SP_results_all_proc!$E$15:$FZ$33,19,0)*P105*(1+SUM($BH105:$BI105))</f>
        <v>0</v>
      </c>
      <c r="AU105" s="8">
        <f>HLOOKUP(G105,SP_results_all_proc!$E$15:$FZ$33,19,0)*Q105*(1+SUM($BH105:$BI105))</f>
        <v>0.0141247851</v>
      </c>
      <c r="AV105" s="8">
        <f>HLOOKUP(H105,SP_results_all_proc!$E$15:$FZ$33,19,0)*R105*(1+SUM($BI105))</f>
        <v>0</v>
      </c>
      <c r="AW105" s="8">
        <f>HLOOKUP(I105,SP_results_all_proc!$E$15:$FZ$33,19,0)*S105*(1+SUM($BI105))</f>
        <v>0</v>
      </c>
      <c r="AX105" s="8">
        <f>HLOOKUP(J105,SP_results_all_proc!$E$15:$FZ$33,19,0)*T105</f>
        <v>0</v>
      </c>
      <c r="AY105" s="8">
        <f>HLOOKUP(K105,SP_results_all_proc!$E$15:$FZ$33,19,0)*U105</f>
        <v>0</v>
      </c>
      <c r="AZ105" s="8">
        <f>HLOOKUP(L105,SP_results_all_proc!$E$15:$FZ$33,19,0)*V105*(1-Y105)</f>
        <v>0.01235320233</v>
      </c>
      <c r="BA105" s="8">
        <f>HLOOKUP(M105,SP_results_all_proc!$E$15:$FZ$33,19,0)*W105*(1-Y105)</f>
        <v>0</v>
      </c>
      <c r="BB105" s="9">
        <f>HLOOKUP(BB$3,SP_results_all_proc!$E$15:$FZ$33,19,0)</f>
        <v>0</v>
      </c>
      <c r="BC105" s="9">
        <f>HLOOKUP(BC$3,SP_results_all_proc!$E$15:$FZ$33,19,0)*BJ105*(1-$BM105)*($X105*$P105*(1+SUM($BH105:$BI105))+SUM($BF105:$BI105)+Y105)</f>
        <v>0.0005569285146</v>
      </c>
      <c r="BD105" s="9">
        <f>HLOOKUP(BD$3,SP_results_all_proc!$E$15:$FZ$33,19,0)*BK105*(1-$BM105)*($X105*$P105*(1+SUM($BH105:$BI105))+SUM($BF105:$BI105)+Y105)</f>
        <v>0.002055779739</v>
      </c>
      <c r="BE105" s="1">
        <f>HLOOKUP(BE$3,SP_results_all_proc!$E$15:$FZ$33,19,0)*BL105*(1-$BM105)*($X105*$P105*(1+SUM($BH105:$BI105))+SUM($BF105:$BI105)+Y105)</f>
        <v>0.003507322286</v>
      </c>
      <c r="BF105" s="1">
        <f>SUMIFS(template!$K$117:$K$180,template!$J$117:$J$180,table!$C105,template!$I$117:$I$180,table!BF$5)</f>
        <v>0.06</v>
      </c>
      <c r="BG105" s="1">
        <f>SUMIFS(template!$K$117:$K$180,template!$J$117:$J$180,table!$C105,template!$I$117:$I$180,table!BG$5)</f>
        <v>0.18</v>
      </c>
      <c r="BH105" s="1">
        <f>SUMIFS(template!$K$117:$K$180,template!$J$117:$J$180,table!$C105,template!$I$117:$I$180,table!BH$5)</f>
        <v>0.05</v>
      </c>
      <c r="BI105" s="1">
        <f>SUMIFS(template!$K$117:$K$180,template!$J$117:$J$180,table!$C105,template!$I$117:$I$180,table!BI$5)</f>
        <v>0.03</v>
      </c>
      <c r="BJ105" s="1">
        <f>SUMIFS(template!$K$117:$K$144,template!$J$117:$J$144,table!$A105,template!$I$117:$I$144,table!BJ$5)</f>
        <v>0.2</v>
      </c>
      <c r="BK105" s="1">
        <f>SUMIFS(template!$K$117:$K$144,template!$J$117:$J$144,table!$A105,template!$I$117:$I$144,table!BK$5)</f>
        <v>0.64</v>
      </c>
      <c r="BL105" s="1">
        <f>SUMIFS(template!$K$117:$K$144,template!$J$117:$J$144,table!$A105,template!$I$117:$I$144,table!BL$5)</f>
        <v>0.16</v>
      </c>
      <c r="BM105" s="1">
        <f>SUMIFS(template!$K$117:$K$144,template!$J$117:$J$144,table!$A105,template!$I$117:$I$144,table!BM$5)</f>
        <v>0.6</v>
      </c>
      <c r="BN105" s="1">
        <f>IFERROR(VLOOKUP($AP105,yield_refuse!$C:$K,3,0),VLOOKUP($AQ105,yield_refuse!$B:$K,4,0))</f>
        <v>88</v>
      </c>
      <c r="BO105" s="1">
        <f>IFERROR(VLOOKUP($AP105,yield_refuse!$C:$K,4,0),VLOOKUP($AQ105,yield_refuse!$B:$K,5,0))</f>
        <v>27</v>
      </c>
      <c r="BP105" s="10">
        <f>IFERROR(VLOOKUP($AP105,yield_refuse!$C:$Z,10,0),VLOOKUP($AQ105,yield_refuse!$B:$Z,11,0))</f>
        <v>334.7826087</v>
      </c>
      <c r="BQ105" s="11">
        <f t="shared" si="3"/>
        <v>0.5211435378</v>
      </c>
      <c r="BR105" s="1" t="str">
        <f>IFERROR(VLOOKUP($AP105,yield_refuse!$C:$K,6,0),VLOOKUP($AQ105,yield_refuse!$B:$K,7,0))</f>
        <v>Vegetables</v>
      </c>
      <c r="BS105" s="11" t="s">
        <v>412</v>
      </c>
      <c r="BT105" s="8">
        <f t="shared" ref="BT105:BW105" si="109">AR105*$BQ105</f>
        <v>0.1657653941</v>
      </c>
      <c r="BU105" s="8">
        <f t="shared" si="109"/>
        <v>0</v>
      </c>
      <c r="BV105" s="8">
        <f t="shared" si="109"/>
        <v>0</v>
      </c>
      <c r="BW105" s="8">
        <f t="shared" si="109"/>
        <v>0.007361040476</v>
      </c>
      <c r="BX105" s="8">
        <f t="shared" si="5"/>
        <v>0</v>
      </c>
      <c r="BY105" s="8">
        <f t="shared" si="6"/>
        <v>0.006437791566</v>
      </c>
      <c r="BZ105" s="8">
        <f t="shared" si="7"/>
        <v>0.003189414367</v>
      </c>
      <c r="CA105" s="8">
        <f t="shared" si="8"/>
        <v>0.1827536405</v>
      </c>
      <c r="CB105" s="1">
        <f>VLOOKUP(Z105,uncertainty!$B$4:$C$17,2,0)</f>
        <v>1.15</v>
      </c>
      <c r="CC105" s="1">
        <f>VLOOKUP(AA105,uncertainty!$B$4:$C$17,2,0)</f>
        <v>1.25</v>
      </c>
      <c r="CD105" s="11">
        <f t="shared" si="9"/>
        <v>0.1577344181</v>
      </c>
      <c r="CE105" s="11">
        <f t="shared" si="10"/>
        <v>0.2118655113</v>
      </c>
      <c r="CF105" s="11">
        <f t="array" ref="CF105">INDEX(SP_results_all_proc!$E$52:$EH$71,MATCH(CF$3,SP_results_all_proc!$A$52:$A$68,0),MATCH($B105,SP_results_all_proc!$E$51:$EH$51,0))*$BQ105</f>
        <v>0.02114789845</v>
      </c>
      <c r="CG105" s="11">
        <f t="array" ref="CG105">INDEX(SP_results_all_proc!$E$52:$EH$71,MATCH(CG$3,SP_results_all_proc!$A$52:$A$68,0),MATCH($B105,SP_results_all_proc!$E$51:$EH$51,0))*$BQ105</f>
        <v>0.02289180003</v>
      </c>
      <c r="CH105" s="11">
        <f t="array" ref="CH105">INDEX(SP_results_all_proc!$E$52:$EH$71,MATCH(CH$3,SP_results_all_proc!$A$52:$A$68,0),MATCH($B105,SP_results_all_proc!$E$51:$EH$51,0))*$BQ105</f>
        <v>0.02293594089</v>
      </c>
      <c r="CI105" s="11">
        <f t="array" ref="CI105">(INDEX(SP_results_all_proc!$E$52:$EH$71,MATCH(CI$3,SP_results_all_proc!$A$52:$A$68,0),MATCH($B105,SP_results_all_proc!$E$51:$EH$51,0))+INDEX(SP_results_all_proc!$E$52:$EH$71,MATCH(CI$2,SP_results_all_proc!$A$52:$A$68,0),MATCH($B105,SP_results_all_proc!$E$51:$EH$51,0))+INDEX(SP_results_all_proc!$E$52:$EH$71,MATCH(CI$1,SP_results_all_proc!$A$52:$A$68,0),MATCH($B105,SP_results_all_proc!$E$51:$EH$51,0)))*$BQ105</f>
        <v>0.06050694046</v>
      </c>
      <c r="CJ105" s="11">
        <f t="array" ref="CJ105">INDEX(SP_results_all_proc!$E$52:$EH$71,MATCH(CJ$3,SP_results_all_proc!$A$52:$A$68,0),MATCH($B105,SP_results_all_proc!$E$51:$EH$51,0))*$BQ105</f>
        <v>0.003256589853</v>
      </c>
      <c r="CK105" s="11">
        <f t="array" ref="CK105">INDEX(SP_results_all_proc!$E$52:$EH$71,MATCH(CK$3,SP_results_all_proc!$A$52:$A$68,0),MATCH($B105,SP_results_all_proc!$E$51:$EH$51,0))*$BQ105</f>
        <v>0.005993331522</v>
      </c>
      <c r="CL105" s="11">
        <f t="array" ref="CL105">INDEX(SP_results_all_proc!$E$52:$EH$71,MATCH(CL$3,SP_results_all_proc!$A$52:$A$68,0),MATCH($B105,SP_results_all_proc!$E$51:$EH$51,0))*$BQ105</f>
        <v>0.03919074449</v>
      </c>
      <c r="CM105" s="11">
        <f t="array" ref="CM105">(INDEX(SP_results_all_proc!$E$52:$EH$71,MATCH(CM$3,SP_results_all_proc!$A$52:$A$68,0),MATCH($B105,SP_results_all_proc!$E$51:$EH$51,0))+INDEX(SP_results_all_proc!$E$52:$EH$71,MATCH(CM$2,SP_results_all_proc!$A$52:$A$68,0),MATCH($B105,SP_results_all_proc!$E$51:$EH$51,0))+INDEX(SP_results_all_proc!$E$52:$EH$71,MATCH(CM$1,SP_results_all_proc!$A$52:$A$68,0),MATCH($B105,SP_results_all_proc!$E$51:$EH$51,0))+INDEX(SP_results_all_proc!$E$52:$EH$71,MATCH(CM$4,SP_results_all_proc!$A$52:$A$68,0),MATCH($B105,SP_results_all_proc!$E$51:$EH$51,0)))*$BQ105</f>
        <v>0.006830395686</v>
      </c>
      <c r="CN105" s="11">
        <f t="shared" si="11"/>
        <v>0.1827536414</v>
      </c>
      <c r="CO105" s="12" t="s">
        <v>340</v>
      </c>
      <c r="CP105" s="12"/>
      <c r="CQ105" s="8"/>
    </row>
    <row r="106" ht="15.75" customHeight="1">
      <c r="A106" s="1" t="s">
        <v>546</v>
      </c>
      <c r="B106" s="1" t="s">
        <v>594</v>
      </c>
      <c r="C106" s="1" t="s">
        <v>315</v>
      </c>
      <c r="D106" s="13" t="s">
        <v>410</v>
      </c>
      <c r="E106" s="13" t="s">
        <v>549</v>
      </c>
      <c r="F106" s="1" t="s">
        <v>317</v>
      </c>
      <c r="G106" s="1" t="s">
        <v>570</v>
      </c>
      <c r="H106" s="1" t="s">
        <v>551</v>
      </c>
      <c r="I106" s="1" t="s">
        <v>552</v>
      </c>
      <c r="J106" s="1" t="s">
        <v>553</v>
      </c>
      <c r="K106" s="1" t="s">
        <v>554</v>
      </c>
      <c r="L106" s="1" t="s">
        <v>129</v>
      </c>
      <c r="M106" s="1" t="s">
        <v>130</v>
      </c>
      <c r="N106" s="1">
        <v>1.0</v>
      </c>
      <c r="O106" s="1">
        <v>1.0</v>
      </c>
      <c r="P106" s="1">
        <v>1.0</v>
      </c>
      <c r="Q106" s="1">
        <v>1.0</v>
      </c>
      <c r="R106" s="1">
        <v>0.0</v>
      </c>
      <c r="S106" s="1">
        <v>0.0</v>
      </c>
      <c r="T106" s="1">
        <v>0.0</v>
      </c>
      <c r="U106" s="1">
        <v>0.0</v>
      </c>
      <c r="V106" s="1">
        <v>1.0</v>
      </c>
      <c r="W106" s="1">
        <v>0.0</v>
      </c>
      <c r="X106" s="1">
        <v>0.0</v>
      </c>
      <c r="Y106" s="1">
        <f>SUMIFS(yield_refuse!$F:$F,yield_refuse!$A:$A,table!$A106,yield_refuse!$B:$B,IF(ISERROR(AO106),AQ106,table!$AP106))/100</f>
        <v>0</v>
      </c>
      <c r="Z106" s="7" t="s">
        <v>576</v>
      </c>
      <c r="AA106" s="7" t="s">
        <v>131</v>
      </c>
      <c r="AB106" s="7" t="s">
        <v>132</v>
      </c>
      <c r="AC106" s="7" t="s">
        <v>133</v>
      </c>
      <c r="AD106" s="7" t="s">
        <v>133</v>
      </c>
      <c r="AE106" s="7" t="s">
        <v>133</v>
      </c>
      <c r="AF106" s="7" t="s">
        <v>133</v>
      </c>
      <c r="AG106" s="7" t="s">
        <v>134</v>
      </c>
      <c r="AH106" s="7" t="s">
        <v>134</v>
      </c>
      <c r="AI106" s="7" t="s">
        <v>134</v>
      </c>
      <c r="AJ106" s="7" t="s">
        <v>135</v>
      </c>
      <c r="AK106" s="7" t="s">
        <v>135</v>
      </c>
      <c r="AL106" s="1" t="s">
        <v>136</v>
      </c>
      <c r="AO106" s="1" t="s">
        <v>391</v>
      </c>
      <c r="AP106" s="1" t="s">
        <v>595</v>
      </c>
      <c r="AQ106" s="1" t="s">
        <v>596</v>
      </c>
      <c r="AR106" s="8">
        <f>HLOOKUP(D106,SP_results_all_proc!$E$15:$FZ$33,19,0)*N106*(1+SUM($BF106:$BI106))</f>
        <v>0.3180801106</v>
      </c>
      <c r="AS106" s="8">
        <f>HLOOKUP(E106,SP_results_all_proc!$E$15:$FZ$33,19,0)*O106*(1+SUM($BG106:$BI106))</f>
        <v>0</v>
      </c>
      <c r="AT106" s="8">
        <f>HLOOKUP(F106,SP_results_all_proc!$E$15:$FZ$33,19,0)*P106*(1+SUM($BH106:$BI106))</f>
        <v>0</v>
      </c>
      <c r="AU106" s="8">
        <f>HLOOKUP(G106,SP_results_all_proc!$E$15:$FZ$33,19,0)*Q106*(1+SUM($BH106:$BI106))</f>
        <v>0.0141247851</v>
      </c>
      <c r="AV106" s="8">
        <f>HLOOKUP(H106,SP_results_all_proc!$E$15:$FZ$33,19,0)*R106*(1+SUM($BI106))</f>
        <v>0</v>
      </c>
      <c r="AW106" s="8">
        <f>HLOOKUP(I106,SP_results_all_proc!$E$15:$FZ$33,19,0)*S106*(1+SUM($BI106))</f>
        <v>0</v>
      </c>
      <c r="AX106" s="8">
        <f>HLOOKUP(J106,SP_results_all_proc!$E$15:$FZ$33,19,0)*T106</f>
        <v>0</v>
      </c>
      <c r="AY106" s="8">
        <f>HLOOKUP(K106,SP_results_all_proc!$E$15:$FZ$33,19,0)*U106</f>
        <v>0</v>
      </c>
      <c r="AZ106" s="8">
        <f>HLOOKUP(L106,SP_results_all_proc!$E$15:$FZ$33,19,0)*V106*(1-Y106)</f>
        <v>0.006176601165</v>
      </c>
      <c r="BA106" s="8">
        <f>HLOOKUP(M106,SP_results_all_proc!$E$15:$FZ$33,19,0)*W106*(1-Y106)</f>
        <v>0</v>
      </c>
      <c r="BB106" s="9">
        <f>HLOOKUP(BB$3,SP_results_all_proc!$E$15:$FZ$33,19,0)</f>
        <v>0</v>
      </c>
      <c r="BC106" s="9">
        <f>HLOOKUP(BC$3,SP_results_all_proc!$E$15:$FZ$33,19,0)*BJ106*(1-$BM106)*($X106*$P106*(1+SUM($BH106:$BI106))+SUM($BF106:$BI106)+Y106)</f>
        <v>0.0005569285146</v>
      </c>
      <c r="BD106" s="9">
        <f>HLOOKUP(BD$3,SP_results_all_proc!$E$15:$FZ$33,19,0)*BK106*(1-$BM106)*($X106*$P106*(1+SUM($BH106:$BI106))+SUM($BF106:$BI106)+Y106)</f>
        <v>0.002055779739</v>
      </c>
      <c r="BE106" s="1">
        <f>HLOOKUP(BE$3,SP_results_all_proc!$E$15:$FZ$33,19,0)*BL106*(1-$BM106)*($X106*$P106*(1+SUM($BH106:$BI106))+SUM($BF106:$BI106)+Y106)</f>
        <v>0.003507322286</v>
      </c>
      <c r="BF106" s="1">
        <f>SUMIFS(template!$K$117:$K$180,template!$J$117:$J$180,table!$C106,template!$I$117:$I$180,table!BF$5)</f>
        <v>0.06</v>
      </c>
      <c r="BG106" s="1">
        <f>SUMIFS(template!$K$117:$K$180,template!$J$117:$J$180,table!$C106,template!$I$117:$I$180,table!BG$5)</f>
        <v>0.18</v>
      </c>
      <c r="BH106" s="1">
        <f>SUMIFS(template!$K$117:$K$180,template!$J$117:$J$180,table!$C106,template!$I$117:$I$180,table!BH$5)</f>
        <v>0.05</v>
      </c>
      <c r="BI106" s="1">
        <f>SUMIFS(template!$K$117:$K$180,template!$J$117:$J$180,table!$C106,template!$I$117:$I$180,table!BI$5)</f>
        <v>0.03</v>
      </c>
      <c r="BJ106" s="1">
        <f>SUMIFS(template!$K$117:$K$144,template!$J$117:$J$144,table!$A106,template!$I$117:$I$144,table!BJ$5)</f>
        <v>0.2</v>
      </c>
      <c r="BK106" s="1">
        <f>SUMIFS(template!$K$117:$K$144,template!$J$117:$J$144,table!$A106,template!$I$117:$I$144,table!BK$5)</f>
        <v>0.64</v>
      </c>
      <c r="BL106" s="1">
        <f>SUMIFS(template!$K$117:$K$144,template!$J$117:$J$144,table!$A106,template!$I$117:$I$144,table!BL$5)</f>
        <v>0.16</v>
      </c>
      <c r="BM106" s="1">
        <f>SUMIFS(template!$K$117:$K$144,template!$J$117:$J$144,table!$A106,template!$I$117:$I$144,table!BM$5)</f>
        <v>0.6</v>
      </c>
      <c r="BN106" s="1">
        <f>IFERROR(VLOOKUP($AP106,yield_refuse!$C:$K,3,0),VLOOKUP($AQ106,yield_refuse!$B:$K,4,0))</f>
        <v>94</v>
      </c>
      <c r="BO106" s="1">
        <f>IFERROR(VLOOKUP($AP106,yield_refuse!$C:$K,4,0),VLOOKUP($AQ106,yield_refuse!$B:$K,5,0))</f>
        <v>27</v>
      </c>
      <c r="BP106" s="10">
        <f>IFERROR(VLOOKUP($AP106,yield_refuse!$C:$Z,10,0),VLOOKUP($AQ106,yield_refuse!$B:$Z,11,0))</f>
        <v>444.2307692</v>
      </c>
      <c r="BQ106" s="11">
        <f t="shared" si="3"/>
        <v>0.6473779791</v>
      </c>
      <c r="BR106" s="1" t="str">
        <f>IFERROR(VLOOKUP($AP106,yield_refuse!$C:$K,6,0),VLOOKUP($AQ106,yield_refuse!$B:$K,7,0))</f>
        <v>Vegetables</v>
      </c>
      <c r="BS106" s="11" t="s">
        <v>595</v>
      </c>
      <c r="BT106" s="8">
        <f t="shared" ref="BT106:BW106" si="110">AR106*$BQ106</f>
        <v>0.2059180591</v>
      </c>
      <c r="BU106" s="8">
        <f t="shared" si="110"/>
        <v>0</v>
      </c>
      <c r="BV106" s="8">
        <f t="shared" si="110"/>
        <v>0</v>
      </c>
      <c r="BW106" s="8">
        <f t="shared" si="110"/>
        <v>0.00914407483</v>
      </c>
      <c r="BX106" s="8">
        <f t="shared" si="5"/>
        <v>0</v>
      </c>
      <c r="BY106" s="8">
        <f t="shared" si="6"/>
        <v>0.00399859558</v>
      </c>
      <c r="BZ106" s="8">
        <f t="shared" si="7"/>
        <v>0.003961973003</v>
      </c>
      <c r="CA106" s="8">
        <f t="shared" si="8"/>
        <v>0.2230227026</v>
      </c>
      <c r="CB106" s="1">
        <f>VLOOKUP(Z106,uncertainty!$B$4:$C$17,2,0)</f>
        <v>1.15</v>
      </c>
      <c r="CC106" s="1">
        <f>VLOOKUP(AA106,uncertainty!$B$4:$C$17,2,0)</f>
        <v>1.25</v>
      </c>
      <c r="CD106" s="11">
        <f t="shared" si="9"/>
        <v>0.1927428966</v>
      </c>
      <c r="CE106" s="11">
        <f t="shared" si="10"/>
        <v>0.2581865723</v>
      </c>
      <c r="CF106" s="11">
        <f t="array" ref="CF106">INDEX(SP_results_all_proc!$E$52:$EH$71,MATCH(CF$3,SP_results_all_proc!$A$52:$A$68,0),MATCH($B106,SP_results_all_proc!$E$51:$EH$51,0))*$BQ106</f>
        <v>0.02365636635</v>
      </c>
      <c r="CG106" s="11">
        <f t="array" ref="CG106">INDEX(SP_results_all_proc!$E$52:$EH$71,MATCH(CG$3,SP_results_all_proc!$A$52:$A$68,0),MATCH($B106,SP_results_all_proc!$E$51:$EH$51,0))*$BQ106</f>
        <v>0.02825650673</v>
      </c>
      <c r="CH106" s="11">
        <f t="array" ref="CH106">INDEX(SP_results_all_proc!$E$52:$EH$71,MATCH(CH$3,SP_results_all_proc!$A$52:$A$68,0),MATCH($B106,SP_results_all_proc!$E$51:$EH$51,0))*$BQ106</f>
        <v>0.02801107732</v>
      </c>
      <c r="CI106" s="11">
        <f t="array" ref="CI106">(INDEX(SP_results_all_proc!$E$52:$EH$71,MATCH(CI$3,SP_results_all_proc!$A$52:$A$68,0),MATCH($B106,SP_results_all_proc!$E$51:$EH$51,0))+INDEX(SP_results_all_proc!$E$52:$EH$71,MATCH(CI$2,SP_results_all_proc!$A$52:$A$68,0),MATCH($B106,SP_results_all_proc!$E$51:$EH$51,0))+INDEX(SP_results_all_proc!$E$52:$EH$71,MATCH(CI$1,SP_results_all_proc!$A$52:$A$68,0),MATCH($B106,SP_results_all_proc!$E$51:$EH$51,0)))*$BQ106</f>
        <v>0.07491221927</v>
      </c>
      <c r="CJ106" s="11">
        <f t="array" ref="CJ106">INDEX(SP_results_all_proc!$E$52:$EH$71,MATCH(CJ$3,SP_results_all_proc!$A$52:$A$68,0),MATCH($B106,SP_results_all_proc!$E$51:$EH$51,0))*$BQ106</f>
        <v>0.004039592043</v>
      </c>
      <c r="CK106" s="11">
        <f t="array" ref="CK106">INDEX(SP_results_all_proc!$E$52:$EH$71,MATCH(CK$3,SP_results_all_proc!$A$52:$A$68,0),MATCH($B106,SP_results_all_proc!$E$51:$EH$51,0))*$BQ106</f>
        <v>0.00729511147</v>
      </c>
      <c r="CL106" s="11">
        <f t="array" ref="CL106">INDEX(SP_results_all_proc!$E$52:$EH$71,MATCH(CL$3,SP_results_all_proc!$A$52:$A$68,0),MATCH($B106,SP_results_all_proc!$E$51:$EH$51,0))*$BQ106</f>
        <v>0.04867071417</v>
      </c>
      <c r="CM106" s="11">
        <f t="array" ref="CM106">(INDEX(SP_results_all_proc!$E$52:$EH$71,MATCH(CM$3,SP_results_all_proc!$A$52:$A$68,0),MATCH($B106,SP_results_all_proc!$E$51:$EH$51,0))+INDEX(SP_results_all_proc!$E$52:$EH$71,MATCH(CM$2,SP_results_all_proc!$A$52:$A$68,0),MATCH($B106,SP_results_all_proc!$E$51:$EH$51,0))+INDEX(SP_results_all_proc!$E$52:$EH$71,MATCH(CM$1,SP_results_all_proc!$A$52:$A$68,0),MATCH($B106,SP_results_all_proc!$E$51:$EH$51,0))+INDEX(SP_results_all_proc!$E$52:$EH$71,MATCH(CM$4,SP_results_all_proc!$A$52:$A$68,0),MATCH($B106,SP_results_all_proc!$E$51:$EH$51,0)))*$BQ106</f>
        <v>0.008181115985</v>
      </c>
      <c r="CN106" s="11">
        <f t="shared" si="11"/>
        <v>0.2230227033</v>
      </c>
      <c r="CO106" s="12" t="s">
        <v>340</v>
      </c>
      <c r="CP106" s="12"/>
      <c r="CQ106" s="8"/>
    </row>
    <row r="107" ht="15.75" customHeight="1">
      <c r="A107" s="1" t="s">
        <v>546</v>
      </c>
      <c r="B107" s="1" t="s">
        <v>597</v>
      </c>
      <c r="C107" s="1" t="s">
        <v>315</v>
      </c>
      <c r="D107" s="7" t="s">
        <v>406</v>
      </c>
      <c r="E107" s="13" t="s">
        <v>549</v>
      </c>
      <c r="F107" s="1" t="s">
        <v>317</v>
      </c>
      <c r="G107" s="1" t="s">
        <v>570</v>
      </c>
      <c r="H107" s="1" t="s">
        <v>551</v>
      </c>
      <c r="I107" s="1" t="s">
        <v>552</v>
      </c>
      <c r="J107" s="1" t="s">
        <v>553</v>
      </c>
      <c r="K107" s="1" t="s">
        <v>554</v>
      </c>
      <c r="L107" s="1" t="s">
        <v>129</v>
      </c>
      <c r="M107" s="1" t="s">
        <v>130</v>
      </c>
      <c r="N107" s="1">
        <v>1.0</v>
      </c>
      <c r="O107" s="1">
        <v>1.0</v>
      </c>
      <c r="P107" s="1">
        <v>1.0</v>
      </c>
      <c r="Q107" s="1">
        <v>1.0</v>
      </c>
      <c r="R107" s="1">
        <v>0.0</v>
      </c>
      <c r="S107" s="1">
        <v>0.0</v>
      </c>
      <c r="T107" s="1">
        <v>0.0</v>
      </c>
      <c r="U107" s="1">
        <v>0.0</v>
      </c>
      <c r="V107" s="1">
        <v>1.0</v>
      </c>
      <c r="W107" s="1">
        <v>0.0</v>
      </c>
      <c r="X107" s="1">
        <v>0.0</v>
      </c>
      <c r="Y107" s="1">
        <f>SUMIFS(yield_refuse!$F:$F,yield_refuse!$A:$A,table!$A107,yield_refuse!$B:$B,IF(ISERROR(AO107),AQ107,table!$AP107))/100</f>
        <v>0</v>
      </c>
      <c r="Z107" s="7" t="s">
        <v>576</v>
      </c>
      <c r="AA107" s="7" t="s">
        <v>131</v>
      </c>
      <c r="AB107" s="7" t="s">
        <v>132</v>
      </c>
      <c r="AC107" s="7" t="s">
        <v>133</v>
      </c>
      <c r="AD107" s="7" t="s">
        <v>133</v>
      </c>
      <c r="AE107" s="7" t="s">
        <v>133</v>
      </c>
      <c r="AF107" s="7" t="s">
        <v>133</v>
      </c>
      <c r="AG107" s="7" t="s">
        <v>134</v>
      </c>
      <c r="AH107" s="7" t="s">
        <v>134</v>
      </c>
      <c r="AI107" s="7" t="s">
        <v>134</v>
      </c>
      <c r="AJ107" s="7" t="s">
        <v>135</v>
      </c>
      <c r="AK107" s="7" t="s">
        <v>135</v>
      </c>
      <c r="AL107" s="1" t="s">
        <v>136</v>
      </c>
      <c r="AO107" s="1" t="s">
        <v>411</v>
      </c>
      <c r="AP107" s="1" t="s">
        <v>407</v>
      </c>
      <c r="AQ107" s="1" t="s">
        <v>408</v>
      </c>
      <c r="AR107" s="8">
        <f>HLOOKUP(D107,SP_results_all_proc!$E$15:$FZ$33,19,0)*N107*(1+SUM($BF107:$BI107))</f>
        <v>0.1013009492</v>
      </c>
      <c r="AS107" s="8">
        <f>HLOOKUP(E107,SP_results_all_proc!$E$15:$FZ$33,19,0)*O107*(1+SUM($BG107:$BI107))</f>
        <v>0</v>
      </c>
      <c r="AT107" s="8">
        <f>HLOOKUP(F107,SP_results_all_proc!$E$15:$FZ$33,19,0)*P107*(1+SUM($BH107:$BI107))</f>
        <v>0</v>
      </c>
      <c r="AU107" s="8">
        <f>HLOOKUP(G107,SP_results_all_proc!$E$15:$FZ$33,19,0)*Q107*(1+SUM($BH107:$BI107))</f>
        <v>0.0141247851</v>
      </c>
      <c r="AV107" s="8">
        <f>HLOOKUP(H107,SP_results_all_proc!$E$15:$FZ$33,19,0)*R107*(1+SUM($BI107))</f>
        <v>0</v>
      </c>
      <c r="AW107" s="8">
        <f>HLOOKUP(I107,SP_results_all_proc!$E$15:$FZ$33,19,0)*S107*(1+SUM($BI107))</f>
        <v>0</v>
      </c>
      <c r="AX107" s="8">
        <f>HLOOKUP(J107,SP_results_all_proc!$E$15:$FZ$33,19,0)*T107</f>
        <v>0</v>
      </c>
      <c r="AY107" s="8">
        <f>HLOOKUP(K107,SP_results_all_proc!$E$15:$FZ$33,19,0)*U107</f>
        <v>0</v>
      </c>
      <c r="AZ107" s="8">
        <f>HLOOKUP(L107,SP_results_all_proc!$E$15:$FZ$33,19,0)*V107*(1-Y107)</f>
        <v>0.006176601165</v>
      </c>
      <c r="BA107" s="8">
        <f>HLOOKUP(M107,SP_results_all_proc!$E$15:$FZ$33,19,0)*W107*(1-Y107)</f>
        <v>0</v>
      </c>
      <c r="BB107" s="9">
        <f>HLOOKUP(BB$3,SP_results_all_proc!$E$15:$FZ$33,19,0)</f>
        <v>0</v>
      </c>
      <c r="BC107" s="9">
        <f>HLOOKUP(BC$3,SP_results_all_proc!$E$15:$FZ$33,19,0)*BJ107*(1-$BM107)*($X107*$P107*(1+SUM($BH107:$BI107))+SUM($BF107:$BI107)+Y107)</f>
        <v>0.0005569285146</v>
      </c>
      <c r="BD107" s="9">
        <f>HLOOKUP(BD$3,SP_results_all_proc!$E$15:$FZ$33,19,0)*BK107*(1-$BM107)*($X107*$P107*(1+SUM($BH107:$BI107))+SUM($BF107:$BI107)+Y107)</f>
        <v>0.002055779739</v>
      </c>
      <c r="BE107" s="1">
        <f>HLOOKUP(BE$3,SP_results_all_proc!$E$15:$FZ$33,19,0)*BL107*(1-$BM107)*($X107*$P107*(1+SUM($BH107:$BI107))+SUM($BF107:$BI107)+Y107)</f>
        <v>0.003507322286</v>
      </c>
      <c r="BF107" s="1">
        <f>SUMIFS(template!$K$117:$K$180,template!$J$117:$J$180,table!$C107,template!$I$117:$I$180,table!BF$5)</f>
        <v>0.06</v>
      </c>
      <c r="BG107" s="1">
        <f>SUMIFS(template!$K$117:$K$180,template!$J$117:$J$180,table!$C107,template!$I$117:$I$180,table!BG$5)</f>
        <v>0.18</v>
      </c>
      <c r="BH107" s="1">
        <f>SUMIFS(template!$K$117:$K$180,template!$J$117:$J$180,table!$C107,template!$I$117:$I$180,table!BH$5)</f>
        <v>0.05</v>
      </c>
      <c r="BI107" s="1">
        <f>SUMIFS(template!$K$117:$K$180,template!$J$117:$J$180,table!$C107,template!$I$117:$I$180,table!BI$5)</f>
        <v>0.03</v>
      </c>
      <c r="BJ107" s="1">
        <f>SUMIFS(template!$K$117:$K$144,template!$J$117:$J$144,table!$A107,template!$I$117:$I$144,table!BJ$5)</f>
        <v>0.2</v>
      </c>
      <c r="BK107" s="1">
        <f>SUMIFS(template!$K$117:$K$144,template!$J$117:$J$144,table!$A107,template!$I$117:$I$144,table!BK$5)</f>
        <v>0.64</v>
      </c>
      <c r="BL107" s="1">
        <f>SUMIFS(template!$K$117:$K$144,template!$J$117:$J$144,table!$A107,template!$I$117:$I$144,table!BL$5)</f>
        <v>0.16</v>
      </c>
      <c r="BM107" s="1">
        <f>SUMIFS(template!$K$117:$K$144,template!$J$117:$J$144,table!$A107,template!$I$117:$I$144,table!BM$5)</f>
        <v>0.6</v>
      </c>
      <c r="BN107" s="1">
        <f>IFERROR(VLOOKUP($AP107,yield_refuse!$C:$K,3,0),VLOOKUP($AQ107,yield_refuse!$B:$K,4,0))</f>
        <v>98</v>
      </c>
      <c r="BO107" s="1">
        <f>IFERROR(VLOOKUP($AP107,yield_refuse!$C:$K,4,0),VLOOKUP($AQ107,yield_refuse!$B:$K,5,0))</f>
        <v>24</v>
      </c>
      <c r="BP107" s="10">
        <f>IFERROR(VLOOKUP($AP107,yield_refuse!$C:$Z,10,0),VLOOKUP($AQ107,yield_refuse!$B:$Z,11,0))</f>
        <v>372.5806452</v>
      </c>
      <c r="BQ107" s="11">
        <f t="shared" si="3"/>
        <v>0.5002425418</v>
      </c>
      <c r="BR107" s="1" t="str">
        <f>IFERROR(VLOOKUP($AP107,yield_refuse!$C:$K,6,0),VLOOKUP($AQ107,yield_refuse!$B:$K,7,0))</f>
        <v>Vegetables</v>
      </c>
      <c r="BS107" s="11" t="s">
        <v>407</v>
      </c>
      <c r="BT107" s="8">
        <f t="shared" ref="BT107:BW107" si="111">AR107*$BQ107</f>
        <v>0.05067504432</v>
      </c>
      <c r="BU107" s="8">
        <f t="shared" si="111"/>
        <v>0</v>
      </c>
      <c r="BV107" s="8">
        <f t="shared" si="111"/>
        <v>0</v>
      </c>
      <c r="BW107" s="8">
        <f t="shared" si="111"/>
        <v>0.007065818399</v>
      </c>
      <c r="BX107" s="8">
        <f t="shared" si="5"/>
        <v>0</v>
      </c>
      <c r="BY107" s="8">
        <f t="shared" si="6"/>
        <v>0.003089798667</v>
      </c>
      <c r="BZ107" s="8">
        <f t="shared" si="7"/>
        <v>0.003061499634</v>
      </c>
      <c r="CA107" s="8">
        <f t="shared" si="8"/>
        <v>0.06389216102</v>
      </c>
      <c r="CB107" s="1">
        <f>VLOOKUP(Z107,uncertainty!$B$4:$C$17,2,0)</f>
        <v>1.15</v>
      </c>
      <c r="CC107" s="1">
        <f>VLOOKUP(AA107,uncertainty!$B$4:$C$17,2,0)</f>
        <v>1.25</v>
      </c>
      <c r="CD107" s="11">
        <f t="shared" si="9"/>
        <v>0.05463894929</v>
      </c>
      <c r="CE107" s="11">
        <f t="shared" si="10"/>
        <v>0.07479769685</v>
      </c>
      <c r="CF107" s="11">
        <f t="array" ref="CF107">INDEX(SP_results_all_proc!$E$52:$EH$71,MATCH(CF$3,SP_results_all_proc!$A$52:$A$68,0),MATCH($B107,SP_results_all_proc!$E$51:$EH$51,0))*$BQ107</f>
        <v>0.008131185893</v>
      </c>
      <c r="CG107" s="11">
        <f t="array" ref="CG107">INDEX(SP_results_all_proc!$E$52:$EH$71,MATCH(CG$3,SP_results_all_proc!$A$52:$A$68,0),MATCH($B107,SP_results_all_proc!$E$51:$EH$51,0))*$BQ107</f>
        <v>0.01076587682</v>
      </c>
      <c r="CH107" s="11">
        <f t="array" ref="CH107">INDEX(SP_results_all_proc!$E$52:$EH$71,MATCH(CH$3,SP_results_all_proc!$A$52:$A$68,0),MATCH($B107,SP_results_all_proc!$E$51:$EH$51,0))*$BQ107</f>
        <v>0.01183593413</v>
      </c>
      <c r="CI107" s="11">
        <f t="array" ref="CI107">(INDEX(SP_results_all_proc!$E$52:$EH$71,MATCH(CI$3,SP_results_all_proc!$A$52:$A$68,0),MATCH($B107,SP_results_all_proc!$E$51:$EH$51,0))+INDEX(SP_results_all_proc!$E$52:$EH$71,MATCH(CI$2,SP_results_all_proc!$A$52:$A$68,0),MATCH($B107,SP_results_all_proc!$E$51:$EH$51,0))+INDEX(SP_results_all_proc!$E$52:$EH$71,MATCH(CI$1,SP_results_all_proc!$A$52:$A$68,0),MATCH($B107,SP_results_all_proc!$E$51:$EH$51,0)))*$BQ107</f>
        <v>0.02240071605</v>
      </c>
      <c r="CJ107" s="11">
        <f t="array" ref="CJ107">INDEX(SP_results_all_proc!$E$52:$EH$71,MATCH(CJ$3,SP_results_all_proc!$A$52:$A$68,0),MATCH($B107,SP_results_all_proc!$E$51:$EH$51,0))*$BQ107</f>
        <v>0.0005452718242</v>
      </c>
      <c r="CK107" s="11">
        <f t="array" ref="CK107">INDEX(SP_results_all_proc!$E$52:$EH$71,MATCH(CK$3,SP_results_all_proc!$A$52:$A$68,0),MATCH($B107,SP_results_all_proc!$E$51:$EH$51,0))*$BQ107</f>
        <v>0.001971863605</v>
      </c>
      <c r="CL107" s="11">
        <f t="array" ref="CL107">INDEX(SP_results_all_proc!$E$52:$EH$71,MATCH(CL$3,SP_results_all_proc!$A$52:$A$68,0),MATCH($B107,SP_results_all_proc!$E$51:$EH$51,0))*$BQ107</f>
        <v>0.005902433286</v>
      </c>
      <c r="CM107" s="11">
        <f t="array" ref="CM107">(INDEX(SP_results_all_proc!$E$52:$EH$71,MATCH(CM$3,SP_results_all_proc!$A$52:$A$68,0),MATCH($B107,SP_results_all_proc!$E$51:$EH$51,0))+INDEX(SP_results_all_proc!$E$52:$EH$71,MATCH(CM$2,SP_results_all_proc!$A$52:$A$68,0),MATCH($B107,SP_results_all_proc!$E$51:$EH$51,0))+INDEX(SP_results_all_proc!$E$52:$EH$71,MATCH(CM$1,SP_results_all_proc!$A$52:$A$68,0),MATCH($B107,SP_results_all_proc!$E$51:$EH$51,0))+INDEX(SP_results_all_proc!$E$52:$EH$71,MATCH(CM$4,SP_results_all_proc!$A$52:$A$68,0),MATCH($B107,SP_results_all_proc!$E$51:$EH$51,0)))*$BQ107</f>
        <v>0.002338879089</v>
      </c>
      <c r="CN107" s="11">
        <f t="shared" si="11"/>
        <v>0.0638921607</v>
      </c>
      <c r="CO107" s="12" t="s">
        <v>340</v>
      </c>
      <c r="CP107" s="12"/>
      <c r="CQ107" s="8"/>
    </row>
    <row r="108" ht="15.75" customHeight="1">
      <c r="A108" s="1" t="s">
        <v>546</v>
      </c>
      <c r="B108" s="13" t="s">
        <v>598</v>
      </c>
      <c r="C108" s="1" t="s">
        <v>120</v>
      </c>
      <c r="D108" s="5" t="s">
        <v>121</v>
      </c>
      <c r="E108" s="13" t="s">
        <v>549</v>
      </c>
      <c r="F108" s="1" t="s">
        <v>123</v>
      </c>
      <c r="G108" s="1" t="s">
        <v>570</v>
      </c>
      <c r="H108" s="1" t="s">
        <v>551</v>
      </c>
      <c r="I108" s="1" t="s">
        <v>552</v>
      </c>
      <c r="J108" s="1" t="s">
        <v>553</v>
      </c>
      <c r="K108" s="1" t="s">
        <v>554</v>
      </c>
      <c r="L108" s="1" t="s">
        <v>129</v>
      </c>
      <c r="M108" s="1" t="s">
        <v>130</v>
      </c>
      <c r="N108" s="1">
        <v>1.0</v>
      </c>
      <c r="O108" s="1">
        <v>1.0</v>
      </c>
      <c r="P108" s="1">
        <v>1.0</v>
      </c>
      <c r="Q108" s="1">
        <v>1.0</v>
      </c>
      <c r="R108" s="1">
        <v>0.0</v>
      </c>
      <c r="S108" s="1">
        <v>0.0</v>
      </c>
      <c r="T108" s="1">
        <v>0.0</v>
      </c>
      <c r="U108" s="1">
        <v>0.0</v>
      </c>
      <c r="V108" s="1">
        <v>1.0</v>
      </c>
      <c r="W108" s="1">
        <v>1.0</v>
      </c>
      <c r="X108" s="1">
        <v>0.05</v>
      </c>
      <c r="Y108" s="1">
        <f>SUMIFS(yield_refuse!$F:$F,yield_refuse!$A:$A,table!$A108,yield_refuse!$B:$B,IF(ISERROR(AO108),AQ108,table!$AP108))/100</f>
        <v>0</v>
      </c>
      <c r="Z108" s="7" t="s">
        <v>576</v>
      </c>
      <c r="AA108" s="7" t="s">
        <v>131</v>
      </c>
      <c r="AB108" s="7" t="s">
        <v>132</v>
      </c>
      <c r="AC108" s="7" t="s">
        <v>133</v>
      </c>
      <c r="AD108" s="7" t="s">
        <v>133</v>
      </c>
      <c r="AE108" s="7" t="s">
        <v>133</v>
      </c>
      <c r="AF108" s="7" t="s">
        <v>133</v>
      </c>
      <c r="AG108" s="7" t="s">
        <v>134</v>
      </c>
      <c r="AH108" s="7" t="s">
        <v>134</v>
      </c>
      <c r="AI108" s="7" t="s">
        <v>134</v>
      </c>
      <c r="AJ108" s="7" t="s">
        <v>135</v>
      </c>
      <c r="AK108" s="7" t="s">
        <v>135</v>
      </c>
      <c r="AL108" s="1" t="s">
        <v>136</v>
      </c>
      <c r="AO108" s="1" t="s">
        <v>137</v>
      </c>
      <c r="AP108" s="1" t="s">
        <v>138</v>
      </c>
      <c r="AQ108" s="1" t="s">
        <v>139</v>
      </c>
      <c r="AR108" s="8">
        <f>HLOOKUP(D108,SP_results_all_proc!$E$15:$FZ$33,19,0)*N108*(1+SUM($BF108:$BI108))</f>
        <v>0.4411781632</v>
      </c>
      <c r="AS108" s="8">
        <f>HLOOKUP(E108,SP_results_all_proc!$E$15:$FZ$33,19,0)*O108*(1+SUM($BG108:$BI108))</f>
        <v>0</v>
      </c>
      <c r="AT108" s="8">
        <f>HLOOKUP(F108,SP_results_all_proc!$E$15:$FZ$33,19,0)*P108*(1+SUM($BH108:$BI108))</f>
        <v>0.01061350034</v>
      </c>
      <c r="AU108" s="8">
        <f>HLOOKUP(G108,SP_results_all_proc!$E$15:$FZ$33,19,0)*Q108*(1+SUM($BH108:$BI108))</f>
        <v>0.01425557014</v>
      </c>
      <c r="AV108" s="8">
        <f>HLOOKUP(H108,SP_results_all_proc!$E$15:$FZ$33,19,0)*R108*(1+SUM($BI108))</f>
        <v>0</v>
      </c>
      <c r="AW108" s="8">
        <f>HLOOKUP(I108,SP_results_all_proc!$E$15:$FZ$33,19,0)*S108*(1+SUM($BI108))</f>
        <v>0</v>
      </c>
      <c r="AX108" s="8">
        <f>HLOOKUP(J108,SP_results_all_proc!$E$15:$FZ$33,19,0)*T108</f>
        <v>0</v>
      </c>
      <c r="AY108" s="8">
        <f>HLOOKUP(K108,SP_results_all_proc!$E$15:$FZ$33,19,0)*U108</f>
        <v>0</v>
      </c>
      <c r="AZ108" s="8">
        <f>HLOOKUP(L108,SP_results_all_proc!$E$15:$FZ$33,19,0)*V108*(1-Y108)</f>
        <v>0.006176601165</v>
      </c>
      <c r="BA108" s="8">
        <f>HLOOKUP(M108,SP_results_all_proc!$E$15:$FZ$33,19,0)*W108*(1-Y108)</f>
        <v>0.003886735749</v>
      </c>
      <c r="BB108" s="9">
        <f>HLOOKUP(BB$3,SP_results_all_proc!$E$15:$FZ$33,19,0)</f>
        <v>0</v>
      </c>
      <c r="BC108" s="9">
        <f>HLOOKUP(BC$3,SP_results_all_proc!$E$15:$FZ$33,19,0)*BJ108*(1-$BM108)*($X108*$P108*(1+SUM($BH108:$BI108))+SUM($BF108:$BI108)+Y108)</f>
        <v>0.0003559121289</v>
      </c>
      <c r="BD108" s="9">
        <f>HLOOKUP(BD$3,SP_results_all_proc!$E$15:$FZ$33,19,0)*BK108*(1-$BM108)*($X108*$P108*(1+SUM($BH108:$BI108))+SUM($BF108:$BI108)+Y108)</f>
        <v>0.00131377174</v>
      </c>
      <c r="BE108" s="1">
        <f>HLOOKUP(BE$3,SP_results_all_proc!$E$15:$FZ$33,19,0)*BL108*(1-$BM108)*($X108*$P108*(1+SUM($BH108:$BI108))+SUM($BF108:$BI108)+Y108)</f>
        <v>0.002241398148</v>
      </c>
      <c r="BF108" s="1">
        <f>SUMIFS(template!$K$117:$K$180,template!$J$117:$J$180,table!$C108,template!$I$117:$I$180,table!BF$5)</f>
        <v>0.01</v>
      </c>
      <c r="BG108" s="1">
        <f>SUMIFS(template!$K$117:$K$180,template!$J$117:$J$180,table!$C108,template!$I$117:$I$180,table!BG$5)</f>
        <v>0.05</v>
      </c>
      <c r="BH108" s="1">
        <f>SUMIFS(template!$K$117:$K$180,template!$J$117:$J$180,table!$C108,template!$I$117:$I$180,table!BH$5)</f>
        <v>0.06</v>
      </c>
      <c r="BI108" s="1">
        <f>SUMIFS(template!$K$117:$K$180,template!$J$117:$J$180,table!$C108,template!$I$117:$I$180,table!BI$5)</f>
        <v>0.03</v>
      </c>
      <c r="BJ108" s="1">
        <f>SUMIFS(template!$K$117:$K$144,template!$J$117:$J$144,table!$A108,template!$I$117:$I$144,table!BJ$5)</f>
        <v>0.2</v>
      </c>
      <c r="BK108" s="1">
        <f>SUMIFS(template!$K$117:$K$144,template!$J$117:$J$144,table!$A108,template!$I$117:$I$144,table!BK$5)</f>
        <v>0.64</v>
      </c>
      <c r="BL108" s="1">
        <f>SUMIFS(template!$K$117:$K$144,template!$J$117:$J$144,table!$A108,template!$I$117:$I$144,table!BL$5)</f>
        <v>0.16</v>
      </c>
      <c r="BM108" s="1">
        <f>SUMIFS(template!$K$117:$K$144,template!$J$117:$J$144,table!$A108,template!$I$117:$I$144,table!BM$5)</f>
        <v>0.6</v>
      </c>
      <c r="BN108" s="1">
        <f>IFERROR(VLOOKUP($AP108,yield_refuse!$C:$K,3,0),VLOOKUP($AQ108,yield_refuse!$B:$K,4,0))</f>
        <v>93</v>
      </c>
      <c r="BO108" s="1">
        <f>IFERROR(VLOOKUP($AP108,yield_refuse!$C:$K,4,0),VLOOKUP($AQ108,yield_refuse!$B:$K,5,0))</f>
        <v>11</v>
      </c>
      <c r="BP108" s="10">
        <f>IFERROR(VLOOKUP($AP108,yield_refuse!$C:$Z,10,0),VLOOKUP($AQ108,yield_refuse!$B:$Z,11,0))</f>
        <v>391.5254237</v>
      </c>
      <c r="BQ108" s="11">
        <f t="shared" si="3"/>
        <v>0.473028179</v>
      </c>
      <c r="BR108" s="1" t="str">
        <f>IFERROR(VLOOKUP($AP108,yield_refuse!$C:$K,6,0),VLOOKUP($AQ108,yield_refuse!$B:$K,7,0))</f>
        <v>Animal-source foods</v>
      </c>
      <c r="BS108" s="11" t="s">
        <v>138</v>
      </c>
      <c r="BT108" s="8">
        <f t="shared" ref="BT108:BW108" si="112">AR108*$BQ108</f>
        <v>0.2086897031</v>
      </c>
      <c r="BU108" s="8">
        <f t="shared" si="112"/>
        <v>0</v>
      </c>
      <c r="BV108" s="8">
        <f t="shared" si="112"/>
        <v>0.005020484736</v>
      </c>
      <c r="BW108" s="8">
        <f t="shared" si="112"/>
        <v>0.006743286385</v>
      </c>
      <c r="BX108" s="8">
        <f t="shared" si="5"/>
        <v>0</v>
      </c>
      <c r="BY108" s="8">
        <f t="shared" si="6"/>
        <v>0.004760241935</v>
      </c>
      <c r="BZ108" s="8">
        <f t="shared" si="7"/>
        <v>0.001850052004</v>
      </c>
      <c r="CA108" s="8">
        <f t="shared" si="8"/>
        <v>0.2270637682</v>
      </c>
      <c r="CB108" s="1">
        <f>VLOOKUP(Z108,uncertainty!$B$4:$C$17,2,0)</f>
        <v>1.15</v>
      </c>
      <c r="CC108" s="1">
        <f>VLOOKUP(AA108,uncertainty!$B$4:$C$17,2,0)</f>
        <v>1.25</v>
      </c>
      <c r="CD108" s="11">
        <f t="shared" si="9"/>
        <v>0.1961685591</v>
      </c>
      <c r="CE108" s="11">
        <f t="shared" si="10"/>
        <v>0.2629607399</v>
      </c>
      <c r="CF108" s="11">
        <f t="array" ref="CF108">INDEX(SP_results_all_proc!$E$52:$EH$71,MATCH(CF$3,SP_results_all_proc!$A$52:$A$68,0),MATCH($B108,SP_results_all_proc!$E$51:$EH$51,0))*$BQ108</f>
        <v>0.04387208879</v>
      </c>
      <c r="CG108" s="11">
        <f t="array" ref="CG108">INDEX(SP_results_all_proc!$E$52:$EH$71,MATCH(CG$3,SP_results_all_proc!$A$52:$A$68,0),MATCH($B108,SP_results_all_proc!$E$51:$EH$51,0))*$BQ108</f>
        <v>0.0357418479</v>
      </c>
      <c r="CH108" s="11">
        <f t="array" ref="CH108">INDEX(SP_results_all_proc!$E$52:$EH$71,MATCH(CH$3,SP_results_all_proc!$A$52:$A$68,0),MATCH($B108,SP_results_all_proc!$E$51:$EH$51,0))*$BQ108</f>
        <v>0.05167994631</v>
      </c>
      <c r="CI108" s="11">
        <f t="array" ref="CI108">(INDEX(SP_results_all_proc!$E$52:$EH$71,MATCH(CI$3,SP_results_all_proc!$A$52:$A$68,0),MATCH($B108,SP_results_all_proc!$E$51:$EH$51,0))+INDEX(SP_results_all_proc!$E$52:$EH$71,MATCH(CI$2,SP_results_all_proc!$A$52:$A$68,0),MATCH($B108,SP_results_all_proc!$E$51:$EH$51,0))+INDEX(SP_results_all_proc!$E$52:$EH$71,MATCH(CI$1,SP_results_all_proc!$A$52:$A$68,0),MATCH($B108,SP_results_all_proc!$E$51:$EH$51,0)))*$BQ108</f>
        <v>0.04869406662</v>
      </c>
      <c r="CJ108" s="11">
        <f t="array" ref="CJ108">INDEX(SP_results_all_proc!$E$52:$EH$71,MATCH(CJ$3,SP_results_all_proc!$A$52:$A$68,0),MATCH($B108,SP_results_all_proc!$E$51:$EH$51,0))*$BQ108</f>
        <v>0.01462297553</v>
      </c>
      <c r="CK108" s="11">
        <f t="array" ref="CK108">INDEX(SP_results_all_proc!$E$52:$EH$71,MATCH(CK$3,SP_results_all_proc!$A$52:$A$68,0),MATCH($B108,SP_results_all_proc!$E$51:$EH$51,0))*$BQ108</f>
        <v>0.01100521912</v>
      </c>
      <c r="CL108" s="11">
        <f t="array" ref="CL108">INDEX(SP_results_all_proc!$E$52:$EH$71,MATCH(CL$3,SP_results_all_proc!$A$52:$A$68,0),MATCH($B108,SP_results_all_proc!$E$51:$EH$51,0))*$BQ108</f>
        <v>0.008487413586</v>
      </c>
      <c r="CM108" s="11">
        <f t="array" ref="CM108">(INDEX(SP_results_all_proc!$E$52:$EH$71,MATCH(CM$3,SP_results_all_proc!$A$52:$A$68,0),MATCH($B108,SP_results_all_proc!$E$51:$EH$51,0))+INDEX(SP_results_all_proc!$E$52:$EH$71,MATCH(CM$2,SP_results_all_proc!$A$52:$A$68,0),MATCH($B108,SP_results_all_proc!$E$51:$EH$51,0))+INDEX(SP_results_all_proc!$E$52:$EH$71,MATCH(CM$1,SP_results_all_proc!$A$52:$A$68,0),MATCH($B108,SP_results_all_proc!$E$51:$EH$51,0))+INDEX(SP_results_all_proc!$E$52:$EH$71,MATCH(CM$4,SP_results_all_proc!$A$52:$A$68,0),MATCH($B108,SP_results_all_proc!$E$51:$EH$51,0)))*$BQ108</f>
        <v>0.01296020603</v>
      </c>
      <c r="CN108" s="11">
        <f t="shared" si="11"/>
        <v>0.2270637639</v>
      </c>
      <c r="CO108" s="12" t="s">
        <v>140</v>
      </c>
      <c r="CP108" s="12"/>
      <c r="CQ108" s="8"/>
    </row>
    <row r="109" ht="15.75" customHeight="1">
      <c r="A109" s="1" t="s">
        <v>546</v>
      </c>
      <c r="B109" s="13" t="s">
        <v>599</v>
      </c>
      <c r="C109" s="1" t="s">
        <v>120</v>
      </c>
      <c r="D109" s="17" t="s">
        <v>121</v>
      </c>
      <c r="E109" s="13" t="s">
        <v>122</v>
      </c>
      <c r="F109" s="1" t="s">
        <v>123</v>
      </c>
      <c r="G109" s="1" t="s">
        <v>570</v>
      </c>
      <c r="H109" s="1" t="s">
        <v>551</v>
      </c>
      <c r="I109" s="1" t="s">
        <v>552</v>
      </c>
      <c r="J109" s="1" t="s">
        <v>553</v>
      </c>
      <c r="K109" s="1" t="s">
        <v>554</v>
      </c>
      <c r="L109" s="1" t="s">
        <v>129</v>
      </c>
      <c r="M109" s="1" t="s">
        <v>130</v>
      </c>
      <c r="N109" s="1">
        <v>1.0</v>
      </c>
      <c r="O109" s="1">
        <v>1.0</v>
      </c>
      <c r="P109" s="1">
        <v>1.0</v>
      </c>
      <c r="Q109" s="1">
        <v>1.0</v>
      </c>
      <c r="R109" s="1">
        <v>0.0</v>
      </c>
      <c r="S109" s="1">
        <v>0.0</v>
      </c>
      <c r="T109" s="1">
        <v>0.0</v>
      </c>
      <c r="U109" s="1">
        <v>0.0</v>
      </c>
      <c r="V109" s="13">
        <v>0.0</v>
      </c>
      <c r="W109" s="13">
        <v>2.0</v>
      </c>
      <c r="X109" s="1">
        <v>0.05</v>
      </c>
      <c r="Y109" s="1">
        <f>SUMIFS(yield_refuse!$F:$F,yield_refuse!$A:$A,table!$A109,yield_refuse!$B:$B,IF(ISERROR(AO109),AQ109,table!$AP109))/100</f>
        <v>0</v>
      </c>
      <c r="Z109" s="7" t="s">
        <v>576</v>
      </c>
      <c r="AA109" s="7" t="s">
        <v>131</v>
      </c>
      <c r="AB109" s="7" t="s">
        <v>132</v>
      </c>
      <c r="AC109" s="7" t="s">
        <v>133</v>
      </c>
      <c r="AD109" s="7" t="s">
        <v>133</v>
      </c>
      <c r="AE109" s="7" t="s">
        <v>133</v>
      </c>
      <c r="AF109" s="7" t="s">
        <v>133</v>
      </c>
      <c r="AG109" s="7" t="s">
        <v>134</v>
      </c>
      <c r="AH109" s="7" t="s">
        <v>134</v>
      </c>
      <c r="AI109" s="7" t="s">
        <v>134</v>
      </c>
      <c r="AJ109" s="7" t="s">
        <v>135</v>
      </c>
      <c r="AK109" s="7" t="s">
        <v>135</v>
      </c>
      <c r="AL109" s="1" t="s">
        <v>136</v>
      </c>
      <c r="AO109" s="1" t="s">
        <v>137</v>
      </c>
      <c r="AP109" s="1" t="s">
        <v>138</v>
      </c>
      <c r="AQ109" s="1" t="s">
        <v>139</v>
      </c>
      <c r="AR109" s="8">
        <f>HLOOKUP(D109,SP_results_all_proc!$E$15:$FZ$33,19,0)*N109*(1+SUM($BF109:$BI109))</f>
        <v>0.4411781632</v>
      </c>
      <c r="AS109" s="8">
        <f>HLOOKUP(E109,SP_results_all_proc!$E$15:$FZ$33,19,0)*O109*(1+SUM($BG109:$BI109))</f>
        <v>0</v>
      </c>
      <c r="AT109" s="8">
        <f>HLOOKUP(F109,SP_results_all_proc!$E$15:$FZ$33,19,0)*P109*(1+SUM($BH109:$BI109))</f>
        <v>0.01061350034</v>
      </c>
      <c r="AU109" s="8">
        <f>HLOOKUP(G109,SP_results_all_proc!$E$15:$FZ$33,19,0)*Q109*(1+SUM($BH109:$BI109))</f>
        <v>0.01425557014</v>
      </c>
      <c r="AV109" s="8">
        <f>HLOOKUP(H109,SP_results_all_proc!$E$15:$FZ$33,19,0)*R109*(1+SUM($BI109))</f>
        <v>0</v>
      </c>
      <c r="AW109" s="8">
        <f>HLOOKUP(I109,SP_results_all_proc!$E$15:$FZ$33,19,0)*S109*(1+SUM($BI109))</f>
        <v>0</v>
      </c>
      <c r="AX109" s="8">
        <f>HLOOKUP(J109,SP_results_all_proc!$E$15:$FZ$33,19,0)*T109</f>
        <v>0</v>
      </c>
      <c r="AY109" s="8">
        <f>HLOOKUP(K109,SP_results_all_proc!$E$15:$FZ$33,19,0)*U109</f>
        <v>0</v>
      </c>
      <c r="AZ109" s="8">
        <f>HLOOKUP(L109,SP_results_all_proc!$E$15:$FZ$33,19,0)*V109*(1-Y109)</f>
        <v>0</v>
      </c>
      <c r="BA109" s="8">
        <f>HLOOKUP(M109,SP_results_all_proc!$E$15:$FZ$33,19,0)*W109*(1-Y109)</f>
        <v>0.007773471498</v>
      </c>
      <c r="BB109" s="9">
        <f>HLOOKUP(BB$3,SP_results_all_proc!$E$15:$FZ$33,19,0)</f>
        <v>0</v>
      </c>
      <c r="BC109" s="9">
        <f>HLOOKUP(BC$3,SP_results_all_proc!$E$15:$FZ$33,19,0)*BJ109*(1-$BM109)*($X109*$P109*(1+SUM($BH109:$BI109))+SUM($BF109:$BI109)+Y109)</f>
        <v>0.0003559121289</v>
      </c>
      <c r="BD109" s="9">
        <f>HLOOKUP(BD$3,SP_results_all_proc!$E$15:$FZ$33,19,0)*BK109*(1-$BM109)*($X109*$P109*(1+SUM($BH109:$BI109))+SUM($BF109:$BI109)+Y109)</f>
        <v>0.00131377174</v>
      </c>
      <c r="BE109" s="1">
        <f>HLOOKUP(BE$3,SP_results_all_proc!$E$15:$FZ$33,19,0)*BL109*(1-$BM109)*($X109*$P109*(1+SUM($BH109:$BI109))+SUM($BF109:$BI109)+Y109)</f>
        <v>0.002241398148</v>
      </c>
      <c r="BF109" s="1">
        <f>SUMIFS(template!$K$117:$K$180,template!$J$117:$J$180,table!$C109,template!$I$117:$I$180,table!BF$5)</f>
        <v>0.01</v>
      </c>
      <c r="BG109" s="1">
        <f>SUMIFS(template!$K$117:$K$180,template!$J$117:$J$180,table!$C109,template!$I$117:$I$180,table!BG$5)</f>
        <v>0.05</v>
      </c>
      <c r="BH109" s="1">
        <f>SUMIFS(template!$K$117:$K$180,template!$J$117:$J$180,table!$C109,template!$I$117:$I$180,table!BH$5)</f>
        <v>0.06</v>
      </c>
      <c r="BI109" s="1">
        <f>SUMIFS(template!$K$117:$K$180,template!$J$117:$J$180,table!$C109,template!$I$117:$I$180,table!BI$5)</f>
        <v>0.03</v>
      </c>
      <c r="BJ109" s="1">
        <f>SUMIFS(template!$K$117:$K$144,template!$J$117:$J$144,table!$A109,template!$I$117:$I$144,table!BJ$5)</f>
        <v>0.2</v>
      </c>
      <c r="BK109" s="1">
        <f>SUMIFS(template!$K$117:$K$144,template!$J$117:$J$144,table!$A109,template!$I$117:$I$144,table!BK$5)</f>
        <v>0.64</v>
      </c>
      <c r="BL109" s="1">
        <f>SUMIFS(template!$K$117:$K$144,template!$J$117:$J$144,table!$A109,template!$I$117:$I$144,table!BL$5)</f>
        <v>0.16</v>
      </c>
      <c r="BM109" s="1">
        <f>SUMIFS(template!$K$117:$K$144,template!$J$117:$J$144,table!$A109,template!$I$117:$I$144,table!BM$5)</f>
        <v>0.6</v>
      </c>
      <c r="BN109" s="1">
        <f>IFERROR(VLOOKUP($AP109,yield_refuse!$C:$K,3,0),VLOOKUP($AQ109,yield_refuse!$B:$K,4,0))</f>
        <v>93</v>
      </c>
      <c r="BO109" s="1">
        <f>IFERROR(VLOOKUP($AP109,yield_refuse!$C:$K,4,0),VLOOKUP($AQ109,yield_refuse!$B:$K,5,0))</f>
        <v>11</v>
      </c>
      <c r="BP109" s="10">
        <f>IFERROR(VLOOKUP($AP109,yield_refuse!$C:$Z,10,0),VLOOKUP($AQ109,yield_refuse!$B:$Z,11,0))</f>
        <v>391.5254237</v>
      </c>
      <c r="BQ109" s="11">
        <f t="shared" si="3"/>
        <v>0.473028179</v>
      </c>
      <c r="BR109" s="1" t="str">
        <f>IFERROR(VLOOKUP($AP109,yield_refuse!$C:$K,6,0),VLOOKUP($AQ109,yield_refuse!$B:$K,7,0))</f>
        <v>Animal-source foods</v>
      </c>
      <c r="BS109" s="11" t="s">
        <v>600</v>
      </c>
      <c r="BT109" s="8">
        <f t="shared" ref="BT109:BW109" si="113">AR109*$BQ109</f>
        <v>0.2086897031</v>
      </c>
      <c r="BU109" s="8">
        <f t="shared" si="113"/>
        <v>0</v>
      </c>
      <c r="BV109" s="8">
        <f t="shared" si="113"/>
        <v>0.005020484736</v>
      </c>
      <c r="BW109" s="8">
        <f t="shared" si="113"/>
        <v>0.006743286385</v>
      </c>
      <c r="BX109" s="8">
        <f t="shared" si="5"/>
        <v>0</v>
      </c>
      <c r="BY109" s="8">
        <f t="shared" si="6"/>
        <v>0.003677071067</v>
      </c>
      <c r="BZ109" s="8">
        <f t="shared" si="7"/>
        <v>0.001850052004</v>
      </c>
      <c r="CA109" s="8">
        <f t="shared" si="8"/>
        <v>0.2259805973</v>
      </c>
      <c r="CB109" s="1">
        <f>VLOOKUP(Z109,uncertainty!$B$4:$C$17,2,0)</f>
        <v>1.15</v>
      </c>
      <c r="CC109" s="1">
        <f>VLOOKUP(AA109,uncertainty!$B$4:$C$17,2,0)</f>
        <v>1.25</v>
      </c>
      <c r="CD109" s="11">
        <f t="shared" si="9"/>
        <v>0.1953020224</v>
      </c>
      <c r="CE109" s="11">
        <f t="shared" si="10"/>
        <v>0.2616067764</v>
      </c>
      <c r="CF109" s="11">
        <f t="array" ref="CF109">INDEX(SP_results_all_proc!$E$52:$EH$71,MATCH(CF$3,SP_results_all_proc!$A$52:$A$68,0),MATCH($B109,SP_results_all_proc!$E$51:$EH$51,0))*$BQ109</f>
        <v>0.04276100189</v>
      </c>
      <c r="CG109" s="11">
        <f t="array" ref="CG109">INDEX(SP_results_all_proc!$E$52:$EH$71,MATCH(CG$3,SP_results_all_proc!$A$52:$A$68,0),MATCH($B109,SP_results_all_proc!$E$51:$EH$51,0))*$BQ109</f>
        <v>0.03571287445</v>
      </c>
      <c r="CH109" s="11">
        <f t="array" ref="CH109">INDEX(SP_results_all_proc!$E$52:$EH$71,MATCH(CH$3,SP_results_all_proc!$A$52:$A$68,0),MATCH($B109,SP_results_all_proc!$E$51:$EH$51,0))*$BQ109</f>
        <v>0.05155025617</v>
      </c>
      <c r="CI109" s="11">
        <f t="array" ref="CI109">(INDEX(SP_results_all_proc!$E$52:$EH$71,MATCH(CI$3,SP_results_all_proc!$A$52:$A$68,0),MATCH($B109,SP_results_all_proc!$E$51:$EH$51,0))+INDEX(SP_results_all_proc!$E$52:$EH$71,MATCH(CI$2,SP_results_all_proc!$A$52:$A$68,0),MATCH($B109,SP_results_all_proc!$E$51:$EH$51,0))+INDEX(SP_results_all_proc!$E$52:$EH$71,MATCH(CI$1,SP_results_all_proc!$A$52:$A$68,0),MATCH($B109,SP_results_all_proc!$E$51:$EH$51,0)))*$BQ109</f>
        <v>0.04870566243</v>
      </c>
      <c r="CJ109" s="11">
        <f t="array" ref="CJ109">INDEX(SP_results_all_proc!$E$52:$EH$71,MATCH(CJ$3,SP_results_all_proc!$A$52:$A$68,0),MATCH($B109,SP_results_all_proc!$E$51:$EH$51,0))*$BQ109</f>
        <v>0.01462609752</v>
      </c>
      <c r="CK109" s="11">
        <f t="array" ref="CK109">INDEX(SP_results_all_proc!$E$52:$EH$71,MATCH(CK$3,SP_results_all_proc!$A$52:$A$68,0),MATCH($B109,SP_results_all_proc!$E$51:$EH$51,0))*$BQ109</f>
        <v>0.01109462571</v>
      </c>
      <c r="CL109" s="11">
        <f t="array" ref="CL109">INDEX(SP_results_all_proc!$E$52:$EH$71,MATCH(CL$3,SP_results_all_proc!$A$52:$A$68,0),MATCH($B109,SP_results_all_proc!$E$51:$EH$51,0))*$BQ109</f>
        <v>0.008493164663</v>
      </c>
      <c r="CM109" s="11">
        <f t="array" ref="CM109">(INDEX(SP_results_all_proc!$E$52:$EH$71,MATCH(CM$3,SP_results_all_proc!$A$52:$A$68,0),MATCH($B109,SP_results_all_proc!$E$51:$EH$51,0))+INDEX(SP_results_all_proc!$E$52:$EH$71,MATCH(CM$2,SP_results_all_proc!$A$52:$A$68,0),MATCH($B109,SP_results_all_proc!$E$51:$EH$51,0))+INDEX(SP_results_all_proc!$E$52:$EH$71,MATCH(CM$1,SP_results_all_proc!$A$52:$A$68,0),MATCH($B109,SP_results_all_proc!$E$51:$EH$51,0))+INDEX(SP_results_all_proc!$E$52:$EH$71,MATCH(CM$4,SP_results_all_proc!$A$52:$A$68,0),MATCH($B109,SP_results_all_proc!$E$51:$EH$51,0)))*$BQ109</f>
        <v>0.01303691081</v>
      </c>
      <c r="CN109" s="11">
        <f t="shared" si="11"/>
        <v>0.2259805936</v>
      </c>
      <c r="CO109" s="12" t="s">
        <v>140</v>
      </c>
      <c r="CP109" s="12"/>
      <c r="CQ109" s="8"/>
    </row>
    <row r="110" ht="15.75" customHeight="1">
      <c r="A110" s="1" t="s">
        <v>546</v>
      </c>
      <c r="B110" s="1" t="s">
        <v>601</v>
      </c>
      <c r="C110" s="1" t="s">
        <v>142</v>
      </c>
      <c r="D110" s="17" t="s">
        <v>272</v>
      </c>
      <c r="E110" s="13" t="s">
        <v>602</v>
      </c>
      <c r="F110" s="1" t="s">
        <v>145</v>
      </c>
      <c r="G110" s="1" t="s">
        <v>603</v>
      </c>
      <c r="H110" s="1" t="s">
        <v>551</v>
      </c>
      <c r="I110" s="1" t="s">
        <v>552</v>
      </c>
      <c r="J110" s="1" t="s">
        <v>553</v>
      </c>
      <c r="K110" s="1" t="s">
        <v>554</v>
      </c>
      <c r="L110" s="1" t="s">
        <v>129</v>
      </c>
      <c r="M110" s="1" t="s">
        <v>130</v>
      </c>
      <c r="N110" s="1">
        <v>4.77</v>
      </c>
      <c r="O110" s="1">
        <v>1.0</v>
      </c>
      <c r="P110" s="1">
        <v>1.0</v>
      </c>
      <c r="Q110" s="1">
        <v>1.0</v>
      </c>
      <c r="R110" s="1">
        <v>5.0</v>
      </c>
      <c r="S110" s="1">
        <v>0.0</v>
      </c>
      <c r="T110" s="1">
        <v>5.0</v>
      </c>
      <c r="U110" s="1">
        <v>0.0</v>
      </c>
      <c r="V110" s="1">
        <v>0.0</v>
      </c>
      <c r="W110" s="1">
        <v>0.0</v>
      </c>
      <c r="X110" s="1">
        <v>0.05</v>
      </c>
      <c r="Y110" s="1">
        <f>SUMIFS(yield_refuse!$F:$F,yield_refuse!$A:$A,table!$A110,yield_refuse!$B:$B,IF(ISERROR(AO110),AQ110,table!$AP110))/100</f>
        <v>0</v>
      </c>
      <c r="Z110" s="7" t="s">
        <v>576</v>
      </c>
      <c r="AA110" s="7" t="s">
        <v>131</v>
      </c>
      <c r="AB110" s="7" t="s">
        <v>132</v>
      </c>
      <c r="AC110" s="7" t="s">
        <v>133</v>
      </c>
      <c r="AD110" s="7" t="s">
        <v>133</v>
      </c>
      <c r="AE110" s="7" t="s">
        <v>133</v>
      </c>
      <c r="AF110" s="7" t="s">
        <v>133</v>
      </c>
      <c r="AG110" s="7" t="s">
        <v>134</v>
      </c>
      <c r="AH110" s="7" t="s">
        <v>134</v>
      </c>
      <c r="AI110" s="7" t="s">
        <v>134</v>
      </c>
      <c r="AJ110" s="7" t="s">
        <v>135</v>
      </c>
      <c r="AK110" s="7" t="s">
        <v>135</v>
      </c>
      <c r="AL110" s="1" t="s">
        <v>136</v>
      </c>
      <c r="AO110" s="1" t="s">
        <v>148</v>
      </c>
      <c r="AP110" s="1" t="s">
        <v>149</v>
      </c>
      <c r="AQ110" s="1" t="s">
        <v>150</v>
      </c>
      <c r="AR110" s="8">
        <f>HLOOKUP(D110,SP_results_all_proc!$E$15:$FZ$33,19,0)*N110*(1+SUM($BF110:$BI110))</f>
        <v>1.263501337</v>
      </c>
      <c r="AS110" s="8">
        <f>HLOOKUP(E110,SP_results_all_proc!$E$15:$FZ$33,19,0)*O110*(1+SUM($BG110:$BI110))</f>
        <v>0.04966704905</v>
      </c>
      <c r="AT110" s="8">
        <f>HLOOKUP(F110,SP_results_all_proc!$E$15:$FZ$33,19,0)*P110*(1+SUM($BH110:$BI110))</f>
        <v>0.01952265006</v>
      </c>
      <c r="AU110" s="8">
        <f>HLOOKUP(G110,SP_results_all_proc!$E$15:$FZ$33,19,0)*Q110*(1+SUM($BH110:$BI110))</f>
        <v>0.01400617856</v>
      </c>
      <c r="AV110" s="8">
        <f>HLOOKUP(H110,SP_results_all_proc!$E$15:$FZ$33,19,0)*R110*(1+SUM($BI110))</f>
        <v>0.01143160128</v>
      </c>
      <c r="AW110" s="8">
        <f>HLOOKUP(I110,SP_results_all_proc!$E$15:$FZ$33,19,0)*S110*(1+SUM($BI110))</f>
        <v>0</v>
      </c>
      <c r="AX110" s="8">
        <f>HLOOKUP(J110,SP_results_all_proc!$E$15:$FZ$33,19,0)*T110</f>
        <v>0.001067037025</v>
      </c>
      <c r="AY110" s="8">
        <f>HLOOKUP(K110,SP_results_all_proc!$E$15:$FZ$33,19,0)*U110</f>
        <v>0</v>
      </c>
      <c r="AZ110" s="8">
        <f>HLOOKUP(L110,SP_results_all_proc!$E$15:$FZ$33,19,0)*V110*(1-Y110)</f>
        <v>0</v>
      </c>
      <c r="BA110" s="8">
        <f>HLOOKUP(M110,SP_results_all_proc!$E$15:$FZ$33,19,0)*W110*(1-Y110)</f>
        <v>0</v>
      </c>
      <c r="BB110" s="9">
        <f>HLOOKUP(BB$3,SP_results_all_proc!$E$15:$FZ$33,19,0)</f>
        <v>0</v>
      </c>
      <c r="BC110" s="9">
        <f>HLOOKUP(BC$3,SP_results_all_proc!$E$15:$FZ$33,19,0)*BJ110*(1-$BM110)*($X110*$P110*(1+SUM($BH110:$BI110))+SUM($BF110:$BI110)+Y110)</f>
        <v>0.0004089943779</v>
      </c>
      <c r="BD110" s="9">
        <f>HLOOKUP(BD$3,SP_results_all_proc!$E$15:$FZ$33,19,0)*BK110*(1-$BM110)*($X110*$P110*(1+SUM($BH110:$BI110))+SUM($BF110:$BI110)+Y110)</f>
        <v>0.001509713246</v>
      </c>
      <c r="BE110" s="1">
        <f>HLOOKUP(BE$3,SP_results_all_proc!$E$15:$FZ$33,19,0)*BL110*(1-$BM110)*($X110*$P110*(1+SUM($BH110:$BI110))+SUM($BF110:$BI110)+Y110)</f>
        <v>0.002575689804</v>
      </c>
      <c r="BF110" s="1">
        <f>SUMIFS(template!$K$117:$K$180,template!$J$117:$J$180,table!$C110,template!$I$117:$I$180,table!BF$5)</f>
        <v>0.05</v>
      </c>
      <c r="BG110" s="1">
        <f>SUMIFS(template!$K$117:$K$180,template!$J$117:$J$180,table!$C110,template!$I$117:$I$180,table!BG$5)</f>
        <v>0.03</v>
      </c>
      <c r="BH110" s="1">
        <f>SUMIFS(template!$K$117:$K$180,template!$J$117:$J$180,table!$C110,template!$I$117:$I$180,table!BH$5)</f>
        <v>0.08</v>
      </c>
      <c r="BI110" s="1">
        <f>SUMIFS(template!$K$117:$K$180,template!$J$117:$J$180,table!$C110,template!$I$117:$I$180,table!BI$5)</f>
        <v>0.02</v>
      </c>
      <c r="BJ110" s="1">
        <f>SUMIFS(template!$K$117:$K$144,template!$J$117:$J$144,table!$A110,template!$I$117:$I$144,table!BJ$5)</f>
        <v>0.2</v>
      </c>
      <c r="BK110" s="1">
        <f>SUMIFS(template!$K$117:$K$144,template!$J$117:$J$144,table!$A110,template!$I$117:$I$144,table!BK$5)</f>
        <v>0.64</v>
      </c>
      <c r="BL110" s="1">
        <f>SUMIFS(template!$K$117:$K$144,template!$J$117:$J$144,table!$A110,template!$I$117:$I$144,table!BL$5)</f>
        <v>0.16</v>
      </c>
      <c r="BM110" s="1">
        <f>SUMIFS(template!$K$117:$K$144,template!$J$117:$J$144,table!$A110,template!$I$117:$I$144,table!BM$5)</f>
        <v>0.6</v>
      </c>
      <c r="BN110" s="1">
        <f>IFERROR(VLOOKUP($AP110,yield_refuse!$C:$K,3,0),VLOOKUP($AQ110,yield_refuse!$B:$K,4,0))</f>
        <v>100</v>
      </c>
      <c r="BO110" s="1">
        <f>IFERROR(VLOOKUP($AP110,yield_refuse!$C:$K,4,0),VLOOKUP($AQ110,yield_refuse!$B:$K,5,0))</f>
        <v>0</v>
      </c>
      <c r="BP110" s="10">
        <f>IFERROR(VLOOKUP($AP110,yield_refuse!$C:$Z,10,0),VLOOKUP($AQ110,yield_refuse!$B:$Z,11,0))</f>
        <v>462</v>
      </c>
      <c r="BQ110" s="11">
        <f t="shared" si="3"/>
        <v>0.462</v>
      </c>
      <c r="BR110" s="1" t="str">
        <f>IFERROR(VLOOKUP($AP110,yield_refuse!$C:$K,6,0),VLOOKUP($AQ110,yield_refuse!$B:$K,7,0))</f>
        <v>Animal-source foods</v>
      </c>
      <c r="BS110" s="11" t="s">
        <v>151</v>
      </c>
      <c r="BT110" s="8">
        <f t="shared" ref="BT110:BW110" si="114">AR110*$BQ110</f>
        <v>0.5837376178</v>
      </c>
      <c r="BU110" s="8">
        <f t="shared" si="114"/>
        <v>0.02294617666</v>
      </c>
      <c r="BV110" s="8">
        <f t="shared" si="114"/>
        <v>0.00901946433</v>
      </c>
      <c r="BW110" s="8">
        <f t="shared" si="114"/>
        <v>0.006470854493</v>
      </c>
      <c r="BX110" s="8">
        <f t="shared" si="5"/>
        <v>0.005281399791</v>
      </c>
      <c r="BY110" s="8">
        <f t="shared" si="6"/>
        <v>0.0004929711056</v>
      </c>
      <c r="BZ110" s="8">
        <f t="shared" si="7"/>
        <v>0.002076411612</v>
      </c>
      <c r="CA110" s="8">
        <f t="shared" si="8"/>
        <v>0.6300248958</v>
      </c>
      <c r="CB110" s="1">
        <f>VLOOKUP(Z110,uncertainty!$B$4:$C$17,2,0)</f>
        <v>1.15</v>
      </c>
      <c r="CC110" s="1">
        <f>VLOOKUP(AA110,uncertainty!$B$4:$C$17,2,0)</f>
        <v>1.25</v>
      </c>
      <c r="CD110" s="11">
        <f t="shared" si="9"/>
        <v>0.5446277509</v>
      </c>
      <c r="CE110" s="11">
        <f t="shared" si="10"/>
        <v>0.7291573579</v>
      </c>
      <c r="CF110" s="11">
        <f t="array" ref="CF110">INDEX(SP_results_all_proc!$E$52:$EH$71,MATCH(CF$3,SP_results_all_proc!$A$52:$A$68,0),MATCH($B110,SP_results_all_proc!$E$51:$EH$51,0))*$BQ110</f>
        <v>0.2108582784</v>
      </c>
      <c r="CG110" s="11">
        <f t="array" ref="CG110">INDEX(SP_results_all_proc!$E$52:$EH$71,MATCH(CG$3,SP_results_all_proc!$A$52:$A$68,0),MATCH($B110,SP_results_all_proc!$E$51:$EH$51,0))*$BQ110</f>
        <v>0.08423944452</v>
      </c>
      <c r="CH110" s="11">
        <f t="array" ref="CH110">INDEX(SP_results_all_proc!$E$52:$EH$71,MATCH(CH$3,SP_results_all_proc!$A$52:$A$68,0),MATCH($B110,SP_results_all_proc!$E$51:$EH$51,0))*$BQ110</f>
        <v>0.06805114932</v>
      </c>
      <c r="CI110" s="11">
        <f t="array" ref="CI110">(INDEX(SP_results_all_proc!$E$52:$EH$71,MATCH(CI$3,SP_results_all_proc!$A$52:$A$68,0),MATCH($B110,SP_results_all_proc!$E$51:$EH$51,0))+INDEX(SP_results_all_proc!$E$52:$EH$71,MATCH(CI$2,SP_results_all_proc!$A$52:$A$68,0),MATCH($B110,SP_results_all_proc!$E$51:$EH$51,0))+INDEX(SP_results_all_proc!$E$52:$EH$71,MATCH(CI$1,SP_results_all_proc!$A$52:$A$68,0),MATCH($B110,SP_results_all_proc!$E$51:$EH$51,0)))*$BQ110</f>
        <v>0.1337111867</v>
      </c>
      <c r="CJ110" s="11">
        <f t="array" ref="CJ110">INDEX(SP_results_all_proc!$E$52:$EH$71,MATCH(CJ$3,SP_results_all_proc!$A$52:$A$68,0),MATCH($B110,SP_results_all_proc!$E$51:$EH$51,0))*$BQ110</f>
        <v>0.04078745332</v>
      </c>
      <c r="CK110" s="11">
        <f t="array" ref="CK110">INDEX(SP_results_all_proc!$E$52:$EH$71,MATCH(CK$3,SP_results_all_proc!$A$52:$A$68,0),MATCH($B110,SP_results_all_proc!$E$51:$EH$51,0))*$BQ110</f>
        <v>0.03503948309</v>
      </c>
      <c r="CL110" s="11">
        <f t="array" ref="CL110">INDEX(SP_results_all_proc!$E$52:$EH$71,MATCH(CL$3,SP_results_all_proc!$A$52:$A$68,0),MATCH($B110,SP_results_all_proc!$E$51:$EH$51,0))*$BQ110</f>
        <v>0.009757055154</v>
      </c>
      <c r="CM110" s="11">
        <f t="array" ref="CM110">(INDEX(SP_results_all_proc!$E$52:$EH$71,MATCH(CM$3,SP_results_all_proc!$A$52:$A$68,0),MATCH($B110,SP_results_all_proc!$E$51:$EH$51,0))+INDEX(SP_results_all_proc!$E$52:$EH$71,MATCH(CM$2,SP_results_all_proc!$A$52:$A$68,0),MATCH($B110,SP_results_all_proc!$E$51:$EH$51,0))+INDEX(SP_results_all_proc!$E$52:$EH$71,MATCH(CM$1,SP_results_all_proc!$A$52:$A$68,0),MATCH($B110,SP_results_all_proc!$E$51:$EH$51,0))+INDEX(SP_results_all_proc!$E$52:$EH$71,MATCH(CM$4,SP_results_all_proc!$A$52:$A$68,0),MATCH($B110,SP_results_all_proc!$E$51:$EH$51,0)))*$BQ110</f>
        <v>0.04758084271</v>
      </c>
      <c r="CN110" s="11">
        <f t="shared" si="11"/>
        <v>0.6300248932</v>
      </c>
      <c r="CO110" s="12" t="s">
        <v>152</v>
      </c>
      <c r="CP110" s="12"/>
      <c r="CQ110" s="8"/>
    </row>
    <row r="111" ht="15.75" customHeight="1">
      <c r="A111" s="1" t="s">
        <v>546</v>
      </c>
      <c r="B111" s="1" t="s">
        <v>604</v>
      </c>
      <c r="C111" s="1" t="s">
        <v>142</v>
      </c>
      <c r="D111" s="17" t="s">
        <v>272</v>
      </c>
      <c r="E111" s="13" t="s">
        <v>605</v>
      </c>
      <c r="F111" s="13" t="s">
        <v>606</v>
      </c>
      <c r="G111" s="1" t="s">
        <v>603</v>
      </c>
      <c r="H111" s="1" t="s">
        <v>551</v>
      </c>
      <c r="I111" s="1" t="s">
        <v>552</v>
      </c>
      <c r="J111" s="1" t="s">
        <v>553</v>
      </c>
      <c r="K111" s="1" t="s">
        <v>554</v>
      </c>
      <c r="L111" s="1" t="s">
        <v>129</v>
      </c>
      <c r="M111" s="1" t="s">
        <v>130</v>
      </c>
      <c r="N111" s="1">
        <f>6.77/1*0.587</f>
        <v>3.97399</v>
      </c>
      <c r="O111" s="1">
        <v>1.0</v>
      </c>
      <c r="P111" s="1">
        <v>1.0</v>
      </c>
      <c r="Q111" s="1">
        <v>1.0</v>
      </c>
      <c r="R111" s="1">
        <v>5.0</v>
      </c>
      <c r="S111" s="1">
        <v>0.0</v>
      </c>
      <c r="T111" s="1">
        <v>5.0</v>
      </c>
      <c r="U111" s="1">
        <v>0.0</v>
      </c>
      <c r="V111" s="1">
        <v>0.0</v>
      </c>
      <c r="W111" s="1">
        <v>0.0</v>
      </c>
      <c r="X111" s="1">
        <v>0.05</v>
      </c>
      <c r="Y111" s="1">
        <f>SUMIFS(yield_refuse!$F:$F,yield_refuse!$A:$A,table!$A111,yield_refuse!$B:$B,IF(ISERROR(AO111),AQ111,table!$AP111))/100</f>
        <v>0</v>
      </c>
      <c r="Z111" s="7" t="s">
        <v>576</v>
      </c>
      <c r="AA111" s="7" t="s">
        <v>131</v>
      </c>
      <c r="AB111" s="7" t="s">
        <v>132</v>
      </c>
      <c r="AC111" s="7" t="s">
        <v>133</v>
      </c>
      <c r="AD111" s="7" t="s">
        <v>133</v>
      </c>
      <c r="AE111" s="7" t="s">
        <v>133</v>
      </c>
      <c r="AF111" s="7" t="s">
        <v>133</v>
      </c>
      <c r="AG111" s="7" t="s">
        <v>134</v>
      </c>
      <c r="AH111" s="7" t="s">
        <v>134</v>
      </c>
      <c r="AI111" s="7" t="s">
        <v>134</v>
      </c>
      <c r="AJ111" s="7" t="s">
        <v>135</v>
      </c>
      <c r="AK111" s="7" t="s">
        <v>135</v>
      </c>
      <c r="AL111" s="1" t="s">
        <v>136</v>
      </c>
      <c r="AO111" s="1" t="s">
        <v>148</v>
      </c>
      <c r="AP111" s="1" t="s">
        <v>155</v>
      </c>
      <c r="AQ111" s="1" t="s">
        <v>156</v>
      </c>
      <c r="AR111" s="8">
        <f>HLOOKUP(D111,SP_results_all_proc!$E$15:$FZ$33,19,0)*N111*(1+SUM($BF111:$BI111))</f>
        <v>1.052650247</v>
      </c>
      <c r="AS111" s="8">
        <f>HLOOKUP(E111,SP_results_all_proc!$E$15:$FZ$33,19,0)*O111*(1+SUM($BG111:$BI111))</f>
        <v>0.03414205128</v>
      </c>
      <c r="AT111" s="8">
        <f>HLOOKUP(F111,SP_results_all_proc!$E$15:$FZ$33,19,0)*P111*(1+SUM($BH111:$BI111))</f>
        <v>0.02056021526</v>
      </c>
      <c r="AU111" s="8">
        <f>HLOOKUP(G111,SP_results_all_proc!$E$15:$FZ$33,19,0)*Q111*(1+SUM($BH111:$BI111))</f>
        <v>0.01400617856</v>
      </c>
      <c r="AV111" s="8">
        <f>HLOOKUP(H111,SP_results_all_proc!$E$15:$FZ$33,19,0)*R111*(1+SUM($BI111))</f>
        <v>0.01143160128</v>
      </c>
      <c r="AW111" s="8">
        <f>HLOOKUP(I111,SP_results_all_proc!$E$15:$FZ$33,19,0)*S111*(1+SUM($BI111))</f>
        <v>0</v>
      </c>
      <c r="AX111" s="8">
        <f>HLOOKUP(J111,SP_results_all_proc!$E$15:$FZ$33,19,0)*T111</f>
        <v>0.001067037025</v>
      </c>
      <c r="AY111" s="8">
        <f>HLOOKUP(K111,SP_results_all_proc!$E$15:$FZ$33,19,0)*U111</f>
        <v>0</v>
      </c>
      <c r="AZ111" s="8">
        <f>HLOOKUP(L111,SP_results_all_proc!$E$15:$FZ$33,19,0)*V111*(1-Y111)</f>
        <v>0</v>
      </c>
      <c r="BA111" s="8">
        <f>HLOOKUP(M111,SP_results_all_proc!$E$15:$FZ$33,19,0)*W111*(1-Y111)</f>
        <v>0</v>
      </c>
      <c r="BB111" s="9">
        <f>HLOOKUP(BB$3,SP_results_all_proc!$E$15:$FZ$33,19,0)</f>
        <v>0</v>
      </c>
      <c r="BC111" s="9">
        <f>HLOOKUP(BC$3,SP_results_all_proc!$E$15:$FZ$33,19,0)*BJ111*(1-$BM111)*($X111*$P111*(1+SUM($BH111:$BI111))+SUM($BF111:$BI111)+Y111)</f>
        <v>0.0004089943779</v>
      </c>
      <c r="BD111" s="9">
        <f>HLOOKUP(BD$3,SP_results_all_proc!$E$15:$FZ$33,19,0)*BK111*(1-$BM111)*($X111*$P111*(1+SUM($BH111:$BI111))+SUM($BF111:$BI111)+Y111)</f>
        <v>0.001509713246</v>
      </c>
      <c r="BE111" s="1">
        <f>HLOOKUP(BE$3,SP_results_all_proc!$E$15:$FZ$33,19,0)*BL111*(1-$BM111)*($X111*$P111*(1+SUM($BH111:$BI111))+SUM($BF111:$BI111)+Y111)</f>
        <v>0.002575689804</v>
      </c>
      <c r="BF111" s="1">
        <f>SUMIFS(template!$K$117:$K$180,template!$J$117:$J$180,table!$C111,template!$I$117:$I$180,table!BF$5)</f>
        <v>0.05</v>
      </c>
      <c r="BG111" s="1">
        <f>SUMIFS(template!$K$117:$K$180,template!$J$117:$J$180,table!$C111,template!$I$117:$I$180,table!BG$5)</f>
        <v>0.03</v>
      </c>
      <c r="BH111" s="1">
        <f>SUMIFS(template!$K$117:$K$180,template!$J$117:$J$180,table!$C111,template!$I$117:$I$180,table!BH$5)</f>
        <v>0.08</v>
      </c>
      <c r="BI111" s="1">
        <f>SUMIFS(template!$K$117:$K$180,template!$J$117:$J$180,table!$C111,template!$I$117:$I$180,table!BI$5)</f>
        <v>0.02</v>
      </c>
      <c r="BJ111" s="1">
        <f>SUMIFS(template!$K$117:$K$144,template!$J$117:$J$144,table!$A111,template!$I$117:$I$144,table!BJ$5)</f>
        <v>0.2</v>
      </c>
      <c r="BK111" s="1">
        <f>SUMIFS(template!$K$117:$K$144,template!$J$117:$J$144,table!$A111,template!$I$117:$I$144,table!BK$5)</f>
        <v>0.64</v>
      </c>
      <c r="BL111" s="1">
        <f>SUMIFS(template!$K$117:$K$144,template!$J$117:$J$144,table!$A111,template!$I$117:$I$144,table!BL$5)</f>
        <v>0.16</v>
      </c>
      <c r="BM111" s="1">
        <f>SUMIFS(template!$K$117:$K$144,template!$J$117:$J$144,table!$A111,template!$I$117:$I$144,table!BM$5)</f>
        <v>0.6</v>
      </c>
      <c r="BN111" s="1">
        <f>IFERROR(VLOOKUP($AP111,yield_refuse!$C:$K,3,0),VLOOKUP($AQ111,yield_refuse!$B:$K,4,0))</f>
        <v>100</v>
      </c>
      <c r="BO111" s="1">
        <f>IFERROR(VLOOKUP($AP111,yield_refuse!$C:$K,4,0),VLOOKUP($AQ111,yield_refuse!$B:$K,5,0))</f>
        <v>0</v>
      </c>
      <c r="BP111" s="10">
        <f>IFERROR(VLOOKUP($AP111,yield_refuse!$C:$Z,10,0),VLOOKUP($AQ111,yield_refuse!$B:$Z,11,0))</f>
        <v>491.4893617</v>
      </c>
      <c r="BQ111" s="11">
        <f t="shared" si="3"/>
        <v>0.4914893617</v>
      </c>
      <c r="BR111" s="1" t="str">
        <f>IFERROR(VLOOKUP($AP111,yield_refuse!$C:$K,6,0),VLOOKUP($AQ111,yield_refuse!$B:$K,7,0))</f>
        <v>Animal-source foods</v>
      </c>
      <c r="BS111" s="11" t="s">
        <v>157</v>
      </c>
      <c r="BT111" s="8">
        <f t="shared" ref="BT111:BW111" si="115">AR111*$BQ111</f>
        <v>0.5173663981</v>
      </c>
      <c r="BU111" s="8">
        <f t="shared" si="115"/>
        <v>0.01678045499</v>
      </c>
      <c r="BV111" s="8">
        <f t="shared" si="115"/>
        <v>0.01010512707</v>
      </c>
      <c r="BW111" s="8">
        <f t="shared" si="115"/>
        <v>0.006883887759</v>
      </c>
      <c r="BX111" s="8">
        <f t="shared" si="5"/>
        <v>0.005618510416</v>
      </c>
      <c r="BY111" s="8">
        <f t="shared" si="6"/>
        <v>0.0005244373463</v>
      </c>
      <c r="BZ111" s="8">
        <f t="shared" si="7"/>
        <v>0.002208948523</v>
      </c>
      <c r="CA111" s="8">
        <f t="shared" si="8"/>
        <v>0.5594877642</v>
      </c>
      <c r="CB111" s="1">
        <f>VLOOKUP(Z111,uncertainty!$B$4:$C$17,2,0)</f>
        <v>1.15</v>
      </c>
      <c r="CC111" s="1">
        <f>VLOOKUP(AA111,uncertainty!$B$4:$C$17,2,0)</f>
        <v>1.25</v>
      </c>
      <c r="CD111" s="11">
        <f t="shared" si="9"/>
        <v>0.4835809173</v>
      </c>
      <c r="CE111" s="11">
        <f t="shared" si="10"/>
        <v>0.6476230654</v>
      </c>
      <c r="CF111" s="11">
        <f t="array" ref="CF111">INDEX(SP_results_all_proc!$E$52:$EH$71,MATCH(CF$3,SP_results_all_proc!$A$52:$A$68,0),MATCH($B111,SP_results_all_proc!$E$51:$EH$51,0))*$BQ111</f>
        <v>0.1872346319</v>
      </c>
      <c r="CG111" s="11">
        <f t="array" ref="CG111">INDEX(SP_results_all_proc!$E$52:$EH$71,MATCH(CG$3,SP_results_all_proc!$A$52:$A$68,0),MATCH($B111,SP_results_all_proc!$E$51:$EH$51,0))*$BQ111</f>
        <v>0.07482658162</v>
      </c>
      <c r="CH111" s="11">
        <f t="array" ref="CH111">INDEX(SP_results_all_proc!$E$52:$EH$71,MATCH(CH$3,SP_results_all_proc!$A$52:$A$68,0),MATCH($B111,SP_results_all_proc!$E$51:$EH$51,0))*$BQ111</f>
        <v>0.05921604887</v>
      </c>
      <c r="CI111" s="11">
        <f t="array" ref="CI111">(INDEX(SP_results_all_proc!$E$52:$EH$71,MATCH(CI$3,SP_results_all_proc!$A$52:$A$68,0),MATCH($B111,SP_results_all_proc!$E$51:$EH$51,0))+INDEX(SP_results_all_proc!$E$52:$EH$71,MATCH(CI$2,SP_results_all_proc!$A$52:$A$68,0),MATCH($B111,SP_results_all_proc!$E$51:$EH$51,0))+INDEX(SP_results_all_proc!$E$52:$EH$71,MATCH(CI$1,SP_results_all_proc!$A$52:$A$68,0),MATCH($B111,SP_results_all_proc!$E$51:$EH$51,0)))*$BQ111</f>
        <v>0.1192911332</v>
      </c>
      <c r="CJ111" s="11">
        <f t="array" ref="CJ111">INDEX(SP_results_all_proc!$E$52:$EH$71,MATCH(CJ$3,SP_results_all_proc!$A$52:$A$68,0),MATCH($B111,SP_results_all_proc!$E$51:$EH$51,0))*$BQ111</f>
        <v>0.03605927546</v>
      </c>
      <c r="CK111" s="11">
        <f t="array" ref="CK111">INDEX(SP_results_all_proc!$E$52:$EH$71,MATCH(CK$3,SP_results_all_proc!$A$52:$A$68,0),MATCH($B111,SP_results_all_proc!$E$51:$EH$51,0))*$BQ111</f>
        <v>0.03094813457</v>
      </c>
      <c r="CL111" s="11">
        <f t="array" ref="CL111">INDEX(SP_results_all_proc!$E$52:$EH$71,MATCH(CL$3,SP_results_all_proc!$A$52:$A$68,0),MATCH($B111,SP_results_all_proc!$E$51:$EH$51,0))*$BQ111</f>
        <v>0.009350138343</v>
      </c>
      <c r="CM111" s="11">
        <f t="array" ref="CM111">(INDEX(SP_results_all_proc!$E$52:$EH$71,MATCH(CM$3,SP_results_all_proc!$A$52:$A$68,0),MATCH($B111,SP_results_all_proc!$E$51:$EH$51,0))+INDEX(SP_results_all_proc!$E$52:$EH$71,MATCH(CM$2,SP_results_all_proc!$A$52:$A$68,0),MATCH($B111,SP_results_all_proc!$E$51:$EH$51,0))+INDEX(SP_results_all_proc!$E$52:$EH$71,MATCH(CM$1,SP_results_all_proc!$A$52:$A$68,0),MATCH($B111,SP_results_all_proc!$E$51:$EH$51,0))+INDEX(SP_results_all_proc!$E$52:$EH$71,MATCH(CM$4,SP_results_all_proc!$A$52:$A$68,0),MATCH($B111,SP_results_all_proc!$E$51:$EH$51,0)))*$BQ111</f>
        <v>0.04256181489</v>
      </c>
      <c r="CN111" s="11">
        <f t="shared" si="11"/>
        <v>0.5594877588</v>
      </c>
      <c r="CO111" s="12" t="s">
        <v>152</v>
      </c>
      <c r="CP111" s="12"/>
      <c r="CQ111" s="8"/>
    </row>
    <row r="112" ht="15.75" customHeight="1">
      <c r="A112" s="1" t="s">
        <v>546</v>
      </c>
      <c r="B112" s="1" t="s">
        <v>607</v>
      </c>
      <c r="C112" s="1" t="s">
        <v>142</v>
      </c>
      <c r="D112" s="17" t="s">
        <v>272</v>
      </c>
      <c r="E112" s="13" t="s">
        <v>608</v>
      </c>
      <c r="F112" s="13" t="s">
        <v>145</v>
      </c>
      <c r="G112" s="1" t="s">
        <v>603</v>
      </c>
      <c r="H112" s="1" t="s">
        <v>551</v>
      </c>
      <c r="I112" s="1" t="s">
        <v>552</v>
      </c>
      <c r="J112" s="1" t="s">
        <v>553</v>
      </c>
      <c r="K112" s="1" t="s">
        <v>554</v>
      </c>
      <c r="L112" s="1" t="s">
        <v>129</v>
      </c>
      <c r="M112" s="1" t="s">
        <v>130</v>
      </c>
      <c r="N112" s="1">
        <f>1000/110*0.6575</f>
        <v>5.977272727</v>
      </c>
      <c r="O112" s="1">
        <v>1.0</v>
      </c>
      <c r="P112" s="1">
        <v>1.0</v>
      </c>
      <c r="Q112" s="1">
        <v>1.0</v>
      </c>
      <c r="R112" s="1">
        <v>5.0</v>
      </c>
      <c r="S112" s="1">
        <v>0.0</v>
      </c>
      <c r="T112" s="1">
        <v>5.0</v>
      </c>
      <c r="U112" s="1">
        <v>0.0</v>
      </c>
      <c r="V112" s="1">
        <v>0.0</v>
      </c>
      <c r="W112" s="1">
        <v>0.0</v>
      </c>
      <c r="X112" s="1">
        <v>0.05</v>
      </c>
      <c r="Y112" s="1">
        <f>SUMIFS(yield_refuse!$F:$F,yield_refuse!$A:$A,table!$A112,yield_refuse!$B:$B,IF(ISERROR(AO112),AQ112,table!$AP112))/100</f>
        <v>0</v>
      </c>
      <c r="Z112" s="7" t="s">
        <v>576</v>
      </c>
      <c r="AA112" s="7" t="s">
        <v>131</v>
      </c>
      <c r="AB112" s="7" t="s">
        <v>132</v>
      </c>
      <c r="AC112" s="7" t="s">
        <v>133</v>
      </c>
      <c r="AD112" s="7" t="s">
        <v>133</v>
      </c>
      <c r="AE112" s="7" t="s">
        <v>133</v>
      </c>
      <c r="AF112" s="7" t="s">
        <v>133</v>
      </c>
      <c r="AG112" s="7" t="s">
        <v>134</v>
      </c>
      <c r="AH112" s="7" t="s">
        <v>134</v>
      </c>
      <c r="AI112" s="7" t="s">
        <v>134</v>
      </c>
      <c r="AJ112" s="7" t="s">
        <v>135</v>
      </c>
      <c r="AK112" s="7" t="s">
        <v>135</v>
      </c>
      <c r="AL112" s="1" t="s">
        <v>136</v>
      </c>
      <c r="AO112" s="1" t="s">
        <v>148</v>
      </c>
      <c r="AP112" s="27" t="s">
        <v>609</v>
      </c>
      <c r="AQ112" s="27" t="s">
        <v>609</v>
      </c>
      <c r="AR112" s="8">
        <f>HLOOKUP(D112,SP_results_all_proc!$E$15:$FZ$33,19,0)*N112*(1+SUM($BF112:$BI112))</f>
        <v>1.583289745</v>
      </c>
      <c r="AS112" s="8">
        <f>HLOOKUP(E112,SP_results_all_proc!$E$15:$FZ$33,19,0)*O112*(1+SUM($BG112:$BI112))</f>
        <v>0.01856533157</v>
      </c>
      <c r="AT112" s="8">
        <f>HLOOKUP(F112,SP_results_all_proc!$E$15:$FZ$33,19,0)*P112*(1+SUM($BH112:$BI112))</f>
        <v>0.01952265006</v>
      </c>
      <c r="AU112" s="8">
        <f>HLOOKUP(G112,SP_results_all_proc!$E$15:$FZ$33,19,0)*Q112*(1+SUM($BH112:$BI112))</f>
        <v>0.01400617856</v>
      </c>
      <c r="AV112" s="8">
        <f>HLOOKUP(H112,SP_results_all_proc!$E$15:$FZ$33,19,0)*R112*(1+SUM($BI112))</f>
        <v>0.01143160128</v>
      </c>
      <c r="AW112" s="8">
        <f>HLOOKUP(I112,SP_results_all_proc!$E$15:$FZ$33,19,0)*S112*(1+SUM($BI112))</f>
        <v>0</v>
      </c>
      <c r="AX112" s="8">
        <f>HLOOKUP(J112,SP_results_all_proc!$E$15:$FZ$33,19,0)*T112</f>
        <v>0.001067037025</v>
      </c>
      <c r="AY112" s="8">
        <f>HLOOKUP(K112,SP_results_all_proc!$E$15:$FZ$33,19,0)*U112</f>
        <v>0</v>
      </c>
      <c r="AZ112" s="8">
        <f>HLOOKUP(L112,SP_results_all_proc!$E$15:$FZ$33,19,0)*V112*(1-Y112)</f>
        <v>0</v>
      </c>
      <c r="BA112" s="8">
        <f>HLOOKUP(M112,SP_results_all_proc!$E$15:$FZ$33,19,0)*W112*(1-Y112)</f>
        <v>0</v>
      </c>
      <c r="BB112" s="9">
        <f>HLOOKUP(BB$3,SP_results_all_proc!$E$15:$FZ$33,19,0)</f>
        <v>0</v>
      </c>
      <c r="BC112" s="9">
        <f>HLOOKUP(BC$3,SP_results_all_proc!$E$15:$FZ$33,19,0)*BJ112*(1-$BM112)*($X112*$P112*(1+SUM($BH112:$BI112))+SUM($BF112:$BI112)+Y112)</f>
        <v>0.0004089943779</v>
      </c>
      <c r="BD112" s="9">
        <f>HLOOKUP(BD$3,SP_results_all_proc!$E$15:$FZ$33,19,0)*BK112*(1-$BM112)*($X112*$P112*(1+SUM($BH112:$BI112))+SUM($BF112:$BI112)+Y112)</f>
        <v>0.001509713246</v>
      </c>
      <c r="BE112" s="1">
        <f>HLOOKUP(BE$3,SP_results_all_proc!$E$15:$FZ$33,19,0)*BL112*(1-$BM112)*($X112*$P112*(1+SUM($BH112:$BI112))+SUM($BF112:$BI112)+Y112)</f>
        <v>0.002575689804</v>
      </c>
      <c r="BF112" s="1">
        <f>SUMIFS(template!$K$117:$K$180,template!$J$117:$J$180,table!$C112,template!$I$117:$I$180,table!BF$5)</f>
        <v>0.05</v>
      </c>
      <c r="BG112" s="1">
        <f>SUMIFS(template!$K$117:$K$180,template!$J$117:$J$180,table!$C112,template!$I$117:$I$180,table!BG$5)</f>
        <v>0.03</v>
      </c>
      <c r="BH112" s="1">
        <f>SUMIFS(template!$K$117:$K$180,template!$J$117:$J$180,table!$C112,template!$I$117:$I$180,table!BH$5)</f>
        <v>0.08</v>
      </c>
      <c r="BI112" s="1">
        <f>SUMIFS(template!$K$117:$K$180,template!$J$117:$J$180,table!$C112,template!$I$117:$I$180,table!BI$5)</f>
        <v>0.02</v>
      </c>
      <c r="BJ112" s="1">
        <f>SUMIFS(template!$K$117:$K$144,template!$J$117:$J$144,table!$A112,template!$I$117:$I$144,table!BJ$5)</f>
        <v>0.2</v>
      </c>
      <c r="BK112" s="1">
        <f>SUMIFS(template!$K$117:$K$144,template!$J$117:$J$144,table!$A112,template!$I$117:$I$144,table!BK$5)</f>
        <v>0.64</v>
      </c>
      <c r="BL112" s="1">
        <f>SUMIFS(template!$K$117:$K$144,template!$J$117:$J$144,table!$A112,template!$I$117:$I$144,table!BL$5)</f>
        <v>0.16</v>
      </c>
      <c r="BM112" s="1">
        <f>SUMIFS(template!$K$117:$K$144,template!$J$117:$J$144,table!$A112,template!$I$117:$I$144,table!BM$5)</f>
        <v>0.6</v>
      </c>
      <c r="BN112" s="1">
        <f>IFERROR(VLOOKUP($AP112,yield_refuse!$C:$K,3,0),VLOOKUP($AQ112,yield_refuse!$B:$K,4,0))</f>
        <v>100</v>
      </c>
      <c r="BO112" s="1">
        <f>IFERROR(VLOOKUP($AP112,yield_refuse!$C:$K,4,0),VLOOKUP($AQ112,yield_refuse!$B:$K,5,0))</f>
        <v>0</v>
      </c>
      <c r="BP112" s="10">
        <f>IFERROR(VLOOKUP($AP112,yield_refuse!$C:$Z,10,0),VLOOKUP($AQ112,yield_refuse!$B:$Z,11,0))</f>
        <v>344.7761194</v>
      </c>
      <c r="BQ112" s="11">
        <f t="shared" si="3"/>
        <v>0.3447761194</v>
      </c>
      <c r="BR112" s="1" t="str">
        <f>IFERROR(VLOOKUP($AP112,yield_refuse!$C:$K,6,0),VLOOKUP($AQ112,yield_refuse!$B:$K,7,0))</f>
        <v>Animal-source foods</v>
      </c>
      <c r="BS112" s="11" t="s">
        <v>609</v>
      </c>
      <c r="BT112" s="8">
        <f t="shared" ref="BT112:BW112" si="116">AR112*$BQ112</f>
        <v>0.5458804942</v>
      </c>
      <c r="BU112" s="8">
        <f t="shared" si="116"/>
        <v>0.006400882973</v>
      </c>
      <c r="BV112" s="8">
        <f t="shared" si="116"/>
        <v>0.00673094353</v>
      </c>
      <c r="BW112" s="8">
        <f t="shared" si="116"/>
        <v>0.00482899589</v>
      </c>
      <c r="BX112" s="8">
        <f t="shared" si="5"/>
        <v>0.003941343128</v>
      </c>
      <c r="BY112" s="8">
        <f t="shared" si="6"/>
        <v>0.0003678888847</v>
      </c>
      <c r="BZ112" s="8">
        <f t="shared" si="7"/>
        <v>0.001549560904</v>
      </c>
      <c r="CA112" s="8">
        <f t="shared" si="8"/>
        <v>0.5697001095</v>
      </c>
      <c r="CB112" s="1">
        <f>VLOOKUP(Z112,uncertainty!$B$4:$C$17,2,0)</f>
        <v>1.15</v>
      </c>
      <c r="CC112" s="1">
        <f>VLOOKUP(AA112,uncertainty!$B$4:$C$17,2,0)</f>
        <v>1.25</v>
      </c>
      <c r="CD112" s="11">
        <f t="shared" si="9"/>
        <v>0.4937343828</v>
      </c>
      <c r="CE112" s="11">
        <f t="shared" si="10"/>
        <v>0.6575370874</v>
      </c>
      <c r="CF112" s="11">
        <f t="array" ref="CF112">INDEX(SP_results_all_proc!$E$52:$EH$71,MATCH(CF$3,SP_results_all_proc!$A$52:$A$68,0),MATCH($B112,SP_results_all_proc!$E$51:$EH$51,0))*$BQ112</f>
        <v>0.1934669855</v>
      </c>
      <c r="CG112" s="11">
        <f t="array" ref="CG112">INDEX(SP_results_all_proc!$E$52:$EH$71,MATCH(CG$3,SP_results_all_proc!$A$52:$A$68,0),MATCH($B112,SP_results_all_proc!$E$51:$EH$51,0))*$BQ112</f>
        <v>0.07794517845</v>
      </c>
      <c r="CH112" s="11">
        <f t="array" ref="CH112">INDEX(SP_results_all_proc!$E$52:$EH$71,MATCH(CH$3,SP_results_all_proc!$A$52:$A$68,0),MATCH($B112,SP_results_all_proc!$E$51:$EH$51,0))*$BQ112</f>
        <v>0.06058913136</v>
      </c>
      <c r="CI112" s="11">
        <f t="array" ref="CI112">(INDEX(SP_results_all_proc!$E$52:$EH$71,MATCH(CI$3,SP_results_all_proc!$A$52:$A$68,0),MATCH($B112,SP_results_all_proc!$E$51:$EH$51,0))+INDEX(SP_results_all_proc!$E$52:$EH$71,MATCH(CI$2,SP_results_all_proc!$A$52:$A$68,0),MATCH($B112,SP_results_all_proc!$E$51:$EH$51,0))+INDEX(SP_results_all_proc!$E$52:$EH$71,MATCH(CI$1,SP_results_all_proc!$A$52:$A$68,0),MATCH($B112,SP_results_all_proc!$E$51:$EH$51,0)))*$BQ112</f>
        <v>0.1219490111</v>
      </c>
      <c r="CJ112" s="11">
        <f t="array" ref="CJ112">INDEX(SP_results_all_proc!$E$52:$EH$71,MATCH(CJ$3,SP_results_all_proc!$A$52:$A$68,0),MATCH($B112,SP_results_all_proc!$E$51:$EH$51,0))*$BQ112</f>
        <v>0.03796134707</v>
      </c>
      <c r="CK112" s="11">
        <f t="array" ref="CK112">INDEX(SP_results_all_proc!$E$52:$EH$71,MATCH(CK$3,SP_results_all_proc!$A$52:$A$68,0),MATCH($B112,SP_results_all_proc!$E$51:$EH$51,0))*$BQ112</f>
        <v>0.02760237273</v>
      </c>
      <c r="CL112" s="11">
        <f t="array" ref="CL112">INDEX(SP_results_all_proc!$E$52:$EH$71,MATCH(CL$3,SP_results_all_proc!$A$52:$A$68,0),MATCH($B112,SP_results_all_proc!$E$51:$EH$51,0))*$BQ112</f>
        <v>0.008325874043</v>
      </c>
      <c r="CM112" s="11">
        <f t="array" ref="CM112">(INDEX(SP_results_all_proc!$E$52:$EH$71,MATCH(CM$3,SP_results_all_proc!$A$52:$A$68,0),MATCH($B112,SP_results_all_proc!$E$51:$EH$51,0))+INDEX(SP_results_all_proc!$E$52:$EH$71,MATCH(CM$2,SP_results_all_proc!$A$52:$A$68,0),MATCH($B112,SP_results_all_proc!$E$51:$EH$51,0))+INDEX(SP_results_all_proc!$E$52:$EH$71,MATCH(CM$1,SP_results_all_proc!$A$52:$A$68,0),MATCH($B112,SP_results_all_proc!$E$51:$EH$51,0))+INDEX(SP_results_all_proc!$E$52:$EH$71,MATCH(CM$4,SP_results_all_proc!$A$52:$A$68,0),MATCH($B112,SP_results_all_proc!$E$51:$EH$51,0)))*$BQ112</f>
        <v>0.04186020851</v>
      </c>
      <c r="CN112" s="11">
        <f t="shared" si="11"/>
        <v>0.5697001088</v>
      </c>
      <c r="CO112" s="12" t="s">
        <v>152</v>
      </c>
      <c r="CP112" s="12"/>
      <c r="CQ112" s="8"/>
    </row>
    <row r="113" ht="15.75" customHeight="1">
      <c r="A113" s="1" t="s">
        <v>546</v>
      </c>
      <c r="B113" s="1" t="s">
        <v>610</v>
      </c>
      <c r="C113" s="1" t="s">
        <v>142</v>
      </c>
      <c r="D113" s="17" t="s">
        <v>611</v>
      </c>
      <c r="E113" s="13" t="s">
        <v>549</v>
      </c>
      <c r="F113" s="1" t="s">
        <v>161</v>
      </c>
      <c r="G113" s="1" t="s">
        <v>603</v>
      </c>
      <c r="H113" s="1" t="s">
        <v>551</v>
      </c>
      <c r="I113" s="1" t="s">
        <v>552</v>
      </c>
      <c r="J113" s="1" t="s">
        <v>553</v>
      </c>
      <c r="K113" s="1" t="s">
        <v>554</v>
      </c>
      <c r="L113" s="1" t="s">
        <v>129</v>
      </c>
      <c r="M113" s="1" t="s">
        <v>130</v>
      </c>
      <c r="N113" s="1">
        <v>0.932913697913852</v>
      </c>
      <c r="O113" s="1">
        <v>1.0</v>
      </c>
      <c r="P113" s="1">
        <v>1.0</v>
      </c>
      <c r="Q113" s="1">
        <v>1.0</v>
      </c>
      <c r="R113" s="1">
        <v>5.0</v>
      </c>
      <c r="S113" s="1">
        <v>0.0</v>
      </c>
      <c r="T113" s="1">
        <v>5.0</v>
      </c>
      <c r="U113" s="1">
        <v>0.0</v>
      </c>
      <c r="V113" s="1">
        <v>0.0</v>
      </c>
      <c r="W113" s="1">
        <v>0.0</v>
      </c>
      <c r="X113" s="1">
        <v>0.05</v>
      </c>
      <c r="Y113" s="1">
        <f>SUMIFS(yield_refuse!$F:$F,yield_refuse!$A:$A,table!$A113,yield_refuse!$B:$B,IF(ISERROR(AO113),AQ113,table!$AP113))/100</f>
        <v>0</v>
      </c>
      <c r="Z113" s="7" t="s">
        <v>576</v>
      </c>
      <c r="AA113" s="7" t="s">
        <v>131</v>
      </c>
      <c r="AB113" s="7" t="s">
        <v>132</v>
      </c>
      <c r="AC113" s="7" t="s">
        <v>133</v>
      </c>
      <c r="AD113" s="7" t="s">
        <v>133</v>
      </c>
      <c r="AE113" s="7" t="s">
        <v>133</v>
      </c>
      <c r="AF113" s="7" t="s">
        <v>133</v>
      </c>
      <c r="AG113" s="7" t="s">
        <v>134</v>
      </c>
      <c r="AH113" s="7" t="s">
        <v>134</v>
      </c>
      <c r="AI113" s="7" t="s">
        <v>134</v>
      </c>
      <c r="AJ113" s="7" t="s">
        <v>135</v>
      </c>
      <c r="AK113" s="7" t="s">
        <v>135</v>
      </c>
      <c r="AL113" s="1" t="s">
        <v>136</v>
      </c>
      <c r="AO113" s="1" t="s">
        <v>164</v>
      </c>
      <c r="AP113" s="1" t="s">
        <v>165</v>
      </c>
      <c r="AQ113" s="1" t="s">
        <v>166</v>
      </c>
      <c r="AR113" s="8">
        <f>HLOOKUP(D113,SP_results_all_proc!$E$15:$FZ$33,19,0)*N113*(1+SUM($BF113:$BI113))</f>
        <v>0.2790833968</v>
      </c>
      <c r="AS113" s="8">
        <f>HLOOKUP(E113,SP_results_all_proc!$E$15:$FZ$33,19,0)*O113*(1+SUM($BG113:$BI113))</f>
        <v>0</v>
      </c>
      <c r="AT113" s="8">
        <f>HLOOKUP(F113,SP_results_all_proc!$E$15:$FZ$33,19,0)*P113*(1+SUM($BH113:$BI113))</f>
        <v>0.04184261669</v>
      </c>
      <c r="AU113" s="8">
        <f>HLOOKUP(G113,SP_results_all_proc!$E$15:$FZ$33,19,0)*Q113*(1+SUM($BH113:$BI113))</f>
        <v>0.01400617856</v>
      </c>
      <c r="AV113" s="8">
        <f>HLOOKUP(H113,SP_results_all_proc!$E$15:$FZ$33,19,0)*R113*(1+SUM($BI113))</f>
        <v>0.01143160128</v>
      </c>
      <c r="AW113" s="8">
        <f>HLOOKUP(I113,SP_results_all_proc!$E$15:$FZ$33,19,0)*S113*(1+SUM($BI113))</f>
        <v>0</v>
      </c>
      <c r="AX113" s="8">
        <f>HLOOKUP(J113,SP_results_all_proc!$E$15:$FZ$33,19,0)*T113</f>
        <v>0.001067037025</v>
      </c>
      <c r="AY113" s="8">
        <f>HLOOKUP(K113,SP_results_all_proc!$E$15:$FZ$33,19,0)*U113</f>
        <v>0</v>
      </c>
      <c r="AZ113" s="8">
        <f>HLOOKUP(L113,SP_results_all_proc!$E$15:$FZ$33,19,0)*V113*(1-Y113)</f>
        <v>0</v>
      </c>
      <c r="BA113" s="8">
        <f>HLOOKUP(M113,SP_results_all_proc!$E$15:$FZ$33,19,0)*W113*(1-Y113)</f>
        <v>0</v>
      </c>
      <c r="BB113" s="9">
        <f>HLOOKUP(BB$3,SP_results_all_proc!$E$15:$FZ$33,19,0)</f>
        <v>0</v>
      </c>
      <c r="BC113" s="9">
        <f>HLOOKUP(BC$3,SP_results_all_proc!$E$15:$FZ$33,19,0)*BJ113*(1-$BM113)*($X113*$P113*(1+SUM($BH113:$BI113))+SUM($BF113:$BI113)+Y113)</f>
        <v>0.0004089943779</v>
      </c>
      <c r="BD113" s="9">
        <f>HLOOKUP(BD$3,SP_results_all_proc!$E$15:$FZ$33,19,0)*BK113*(1-$BM113)*($X113*$P113*(1+SUM($BH113:$BI113))+SUM($BF113:$BI113)+Y113)</f>
        <v>0.001509713246</v>
      </c>
      <c r="BE113" s="1">
        <f>HLOOKUP(BE$3,SP_results_all_proc!$E$15:$FZ$33,19,0)*BL113*(1-$BM113)*($X113*$P113*(1+SUM($BH113:$BI113))+SUM($BF113:$BI113)+Y113)</f>
        <v>0.002575689804</v>
      </c>
      <c r="BF113" s="1">
        <f>SUMIFS(template!$K$117:$K$180,template!$J$117:$J$180,table!$C113,template!$I$117:$I$180,table!BF$5)</f>
        <v>0.05</v>
      </c>
      <c r="BG113" s="1">
        <f>SUMIFS(template!$K$117:$K$180,template!$J$117:$J$180,table!$C113,template!$I$117:$I$180,table!BG$5)</f>
        <v>0.03</v>
      </c>
      <c r="BH113" s="1">
        <f>SUMIFS(template!$K$117:$K$180,template!$J$117:$J$180,table!$C113,template!$I$117:$I$180,table!BH$5)</f>
        <v>0.08</v>
      </c>
      <c r="BI113" s="1">
        <f>SUMIFS(template!$K$117:$K$180,template!$J$117:$J$180,table!$C113,template!$I$117:$I$180,table!BI$5)</f>
        <v>0.02</v>
      </c>
      <c r="BJ113" s="1">
        <f>SUMIFS(template!$K$117:$K$144,template!$J$117:$J$144,table!$A113,template!$I$117:$I$144,table!BJ$5)</f>
        <v>0.2</v>
      </c>
      <c r="BK113" s="1">
        <f>SUMIFS(template!$K$117:$K$144,template!$J$117:$J$144,table!$A113,template!$I$117:$I$144,table!BK$5)</f>
        <v>0.64</v>
      </c>
      <c r="BL113" s="1">
        <f>SUMIFS(template!$K$117:$K$144,template!$J$117:$J$144,table!$A113,template!$I$117:$I$144,table!BL$5)</f>
        <v>0.16</v>
      </c>
      <c r="BM113" s="1">
        <f>SUMIFS(template!$K$117:$K$144,template!$J$117:$J$144,table!$A113,template!$I$117:$I$144,table!BM$5)</f>
        <v>0.6</v>
      </c>
      <c r="BN113" s="1">
        <f>IFERROR(VLOOKUP($AP113,yield_refuse!$C:$K,3,0),VLOOKUP($AQ113,yield_refuse!$B:$K,4,0))</f>
        <v>100</v>
      </c>
      <c r="BO113" s="1">
        <f>IFERROR(VLOOKUP($AP113,yield_refuse!$C:$K,4,0),VLOOKUP($AQ113,yield_refuse!$B:$K,5,0))</f>
        <v>0</v>
      </c>
      <c r="BP113" s="10">
        <f>IFERROR(VLOOKUP($AP113,yield_refuse!$C:$Z,10,0),VLOOKUP($AQ113,yield_refuse!$B:$Z,11,0))</f>
        <v>435.8490566</v>
      </c>
      <c r="BQ113" s="11">
        <f t="shared" si="3"/>
        <v>0.4358490566</v>
      </c>
      <c r="BR113" s="1" t="str">
        <f>IFERROR(VLOOKUP($AP113,yield_refuse!$C:$K,6,0),VLOOKUP($AQ113,yield_refuse!$B:$K,7,0))</f>
        <v>Animal-source foods</v>
      </c>
      <c r="BS113" s="11" t="s">
        <v>165</v>
      </c>
      <c r="BT113" s="8">
        <f t="shared" ref="BT113:BW113" si="117">AR113*$BQ113</f>
        <v>0.1216382352</v>
      </c>
      <c r="BU113" s="8">
        <f t="shared" si="117"/>
        <v>0</v>
      </c>
      <c r="BV113" s="8">
        <f t="shared" si="117"/>
        <v>0.01823706501</v>
      </c>
      <c r="BW113" s="8">
        <f t="shared" si="117"/>
        <v>0.006104579711</v>
      </c>
      <c r="BX113" s="8">
        <f t="shared" si="5"/>
        <v>0.004982452633</v>
      </c>
      <c r="BY113" s="8">
        <f t="shared" si="6"/>
        <v>0.0004650670807</v>
      </c>
      <c r="BZ113" s="8">
        <f t="shared" si="7"/>
        <v>0.001958878879</v>
      </c>
      <c r="CA113" s="8">
        <f t="shared" si="8"/>
        <v>0.1533862785</v>
      </c>
      <c r="CB113" s="1">
        <f>VLOOKUP(Z113,uncertainty!$B$4:$C$17,2,0)</f>
        <v>1.15</v>
      </c>
      <c r="CC113" s="1">
        <f>VLOOKUP(AA113,uncertainty!$B$4:$C$17,2,0)</f>
        <v>1.25</v>
      </c>
      <c r="CD113" s="11">
        <f t="shared" si="9"/>
        <v>0.1311708131</v>
      </c>
      <c r="CE113" s="11">
        <f t="shared" si="10"/>
        <v>0.1795690246</v>
      </c>
      <c r="CF113" s="11">
        <f t="array" ref="CF113">INDEX(SP_results_all_proc!$E$52:$EH$71,MATCH(CF$3,SP_results_all_proc!$A$52:$A$68,0),MATCH($B113,SP_results_all_proc!$E$51:$EH$51,0))*$BQ113</f>
        <v>0.03086772499</v>
      </c>
      <c r="CG113" s="11">
        <f t="array" ref="CG113">INDEX(SP_results_all_proc!$E$52:$EH$71,MATCH(CG$3,SP_results_all_proc!$A$52:$A$68,0),MATCH($B113,SP_results_all_proc!$E$51:$EH$51,0))*$BQ113</f>
        <v>0.01178180371</v>
      </c>
      <c r="CH113" s="11">
        <f t="array" ref="CH113">INDEX(SP_results_all_proc!$E$52:$EH$71,MATCH(CH$3,SP_results_all_proc!$A$52:$A$68,0),MATCH($B113,SP_results_all_proc!$E$51:$EH$51,0))*$BQ113</f>
        <v>0.01442113866</v>
      </c>
      <c r="CI113" s="11">
        <f t="array" ref="CI113">(INDEX(SP_results_all_proc!$E$52:$EH$71,MATCH(CI$3,SP_results_all_proc!$A$52:$A$68,0),MATCH($B113,SP_results_all_proc!$E$51:$EH$51,0))+INDEX(SP_results_all_proc!$E$52:$EH$71,MATCH(CI$2,SP_results_all_proc!$A$52:$A$68,0),MATCH($B113,SP_results_all_proc!$E$51:$EH$51,0))+INDEX(SP_results_all_proc!$E$52:$EH$71,MATCH(CI$1,SP_results_all_proc!$A$52:$A$68,0),MATCH($B113,SP_results_all_proc!$E$51:$EH$51,0)))*$BQ113</f>
        <v>0.02028430439</v>
      </c>
      <c r="CJ113" s="11">
        <f t="array" ref="CJ113">INDEX(SP_results_all_proc!$E$52:$EH$71,MATCH(CJ$3,SP_results_all_proc!$A$52:$A$68,0),MATCH($B113,SP_results_all_proc!$E$51:$EH$51,0))*$BQ113</f>
        <v>0.03445998202</v>
      </c>
      <c r="CK113" s="11">
        <f t="array" ref="CK113">INDEX(SP_results_all_proc!$E$52:$EH$71,MATCH(CK$3,SP_results_all_proc!$A$52:$A$68,0),MATCH($B113,SP_results_all_proc!$E$51:$EH$51,0))*$BQ113</f>
        <v>0.01147449046</v>
      </c>
      <c r="CL113" s="11">
        <f t="array" ref="CL113">INDEX(SP_results_all_proc!$E$52:$EH$71,MATCH(CL$3,SP_results_all_proc!$A$52:$A$68,0),MATCH($B113,SP_results_all_proc!$E$51:$EH$51,0))*$BQ113</f>
        <v>0.007538729892</v>
      </c>
      <c r="CM113" s="11">
        <f t="array" ref="CM113">(INDEX(SP_results_all_proc!$E$52:$EH$71,MATCH(CM$3,SP_results_all_proc!$A$52:$A$68,0),MATCH($B113,SP_results_all_proc!$E$51:$EH$51,0))+INDEX(SP_results_all_proc!$E$52:$EH$71,MATCH(CM$2,SP_results_all_proc!$A$52:$A$68,0),MATCH($B113,SP_results_all_proc!$E$51:$EH$51,0))+INDEX(SP_results_all_proc!$E$52:$EH$71,MATCH(CM$1,SP_results_all_proc!$A$52:$A$68,0),MATCH($B113,SP_results_all_proc!$E$51:$EH$51,0))+INDEX(SP_results_all_proc!$E$52:$EH$71,MATCH(CM$4,SP_results_all_proc!$A$52:$A$68,0),MATCH($B113,SP_results_all_proc!$E$51:$EH$51,0)))*$BQ113</f>
        <v>0.02255810333</v>
      </c>
      <c r="CN113" s="11">
        <f t="shared" si="11"/>
        <v>0.1533862774</v>
      </c>
      <c r="CO113" s="12" t="s">
        <v>167</v>
      </c>
      <c r="CP113" s="12"/>
      <c r="CQ113" s="8"/>
    </row>
    <row r="114" ht="15.75" customHeight="1">
      <c r="A114" s="1" t="s">
        <v>546</v>
      </c>
      <c r="B114" s="1" t="s">
        <v>612</v>
      </c>
      <c r="C114" s="1" t="s">
        <v>120</v>
      </c>
      <c r="D114" s="28" t="s">
        <v>613</v>
      </c>
      <c r="E114" s="1" t="s">
        <v>614</v>
      </c>
      <c r="F114" s="13" t="s">
        <v>171</v>
      </c>
      <c r="G114" s="1" t="s">
        <v>603</v>
      </c>
      <c r="H114" s="1" t="s">
        <v>551</v>
      </c>
      <c r="I114" s="1" t="s">
        <v>552</v>
      </c>
      <c r="J114" s="1" t="s">
        <v>553</v>
      </c>
      <c r="K114" s="1" t="s">
        <v>554</v>
      </c>
      <c r="L114" s="1" t="s">
        <v>129</v>
      </c>
      <c r="M114" s="1" t="s">
        <v>130</v>
      </c>
      <c r="N114" s="13">
        <f>1/0.46*0.923</f>
        <v>2.006521739</v>
      </c>
      <c r="O114" s="1">
        <v>1.0</v>
      </c>
      <c r="P114" s="1">
        <v>1.0</v>
      </c>
      <c r="Q114" s="1">
        <v>1.0</v>
      </c>
      <c r="R114" s="1">
        <v>5.0</v>
      </c>
      <c r="S114" s="1">
        <v>0.0</v>
      </c>
      <c r="T114" s="1">
        <v>5.0</v>
      </c>
      <c r="U114" s="1">
        <v>0.0</v>
      </c>
      <c r="V114" s="1">
        <v>0.0</v>
      </c>
      <c r="W114" s="1">
        <v>4.0</v>
      </c>
      <c r="X114" s="1">
        <v>0.05</v>
      </c>
      <c r="Y114" s="1">
        <f>SUMIFS(yield_refuse!$F:$F,yield_refuse!$A:$A,table!$A114,yield_refuse!$B:$B,IF(ISERROR(AO114),AQ114,table!$AP114))/100</f>
        <v>0</v>
      </c>
      <c r="Z114" s="7" t="s">
        <v>576</v>
      </c>
      <c r="AA114" s="7" t="s">
        <v>131</v>
      </c>
      <c r="AB114" s="7" t="s">
        <v>132</v>
      </c>
      <c r="AC114" s="7" t="s">
        <v>133</v>
      </c>
      <c r="AD114" s="7" t="s">
        <v>133</v>
      </c>
      <c r="AE114" s="7" t="s">
        <v>133</v>
      </c>
      <c r="AF114" s="7" t="s">
        <v>133</v>
      </c>
      <c r="AG114" s="7" t="s">
        <v>134</v>
      </c>
      <c r="AH114" s="7" t="s">
        <v>134</v>
      </c>
      <c r="AI114" s="7" t="s">
        <v>134</v>
      </c>
      <c r="AJ114" s="7" t="s">
        <v>135</v>
      </c>
      <c r="AK114" s="7" t="s">
        <v>135</v>
      </c>
      <c r="AL114" s="1" t="s">
        <v>136</v>
      </c>
      <c r="AO114" s="1" t="s">
        <v>174</v>
      </c>
      <c r="AP114" s="1" t="s">
        <v>180</v>
      </c>
      <c r="AQ114" s="1" t="s">
        <v>181</v>
      </c>
      <c r="AR114" s="8">
        <f>HLOOKUP(D114,SP_results_all_proc!$E$15:$FZ$33,19,0)*N114*(1+SUM($BF114:$BI114))</f>
        <v>7.79941082</v>
      </c>
      <c r="AS114" s="8">
        <f>HLOOKUP(E114,SP_results_all_proc!$E$15:$FZ$33,19,0)*O114*(1+SUM($BG114:$BI114))</f>
        <v>0.2231907364</v>
      </c>
      <c r="AT114" s="8">
        <f>HLOOKUP(F114,SP_results_all_proc!$E$15:$FZ$33,19,0)*P114*(1+SUM($BH114:$BI114))</f>
        <v>0.01575695618</v>
      </c>
      <c r="AU114" s="8">
        <f>HLOOKUP(G114,SP_results_all_proc!$E$15:$FZ$33,19,0)*Q114*(1+SUM($BH114:$BI114))</f>
        <v>0.01387884966</v>
      </c>
      <c r="AV114" s="8">
        <f>HLOOKUP(H114,SP_results_all_proc!$E$15:$FZ$33,19,0)*R114*(1+SUM($BI114))</f>
        <v>0.0115436758</v>
      </c>
      <c r="AW114" s="8">
        <f>HLOOKUP(I114,SP_results_all_proc!$E$15:$FZ$33,19,0)*S114*(1+SUM($BI114))</f>
        <v>0</v>
      </c>
      <c r="AX114" s="8">
        <f>HLOOKUP(J114,SP_results_all_proc!$E$15:$FZ$33,19,0)*T114</f>
        <v>0.001067037025</v>
      </c>
      <c r="AY114" s="8">
        <f>HLOOKUP(K114,SP_results_all_proc!$E$15:$FZ$33,19,0)*U114</f>
        <v>0</v>
      </c>
      <c r="AZ114" s="8">
        <f>HLOOKUP(L114,SP_results_all_proc!$E$15:$FZ$33,19,0)*V114*(1-Y114)</f>
        <v>0</v>
      </c>
      <c r="BA114" s="8">
        <f>HLOOKUP(M114,SP_results_all_proc!$E$15:$FZ$33,19,0)*W114*(1-Y114)</f>
        <v>0.015546943</v>
      </c>
      <c r="BB114" s="9">
        <f>HLOOKUP(BB$3,SP_results_all_proc!$E$15:$FZ$33,19,0)</f>
        <v>0</v>
      </c>
      <c r="BC114" s="9">
        <f>HLOOKUP(BC$3,SP_results_all_proc!$E$15:$FZ$33,19,0)*BJ114*(1-$BM114)*($X114*$P114*(1+SUM($BH114:$BI114))+SUM($BF114:$BI114)+Y114)</f>
        <v>0.0003559121289</v>
      </c>
      <c r="BD114" s="9">
        <f>HLOOKUP(BD$3,SP_results_all_proc!$E$15:$FZ$33,19,0)*BK114*(1-$BM114)*($X114*$P114*(1+SUM($BH114:$BI114))+SUM($BF114:$BI114)+Y114)</f>
        <v>0.00131377174</v>
      </c>
      <c r="BE114" s="1">
        <f>HLOOKUP(BE$3,SP_results_all_proc!$E$15:$FZ$33,19,0)*BL114*(1-$BM114)*($X114*$P114*(1+SUM($BH114:$BI114))+SUM($BF114:$BI114)+Y114)</f>
        <v>0.002241398148</v>
      </c>
      <c r="BF114" s="1">
        <f>SUMIFS(template!$K$117:$K$180,template!$J$117:$J$180,table!$C114,template!$I$117:$I$180,table!BF$5)</f>
        <v>0.01</v>
      </c>
      <c r="BG114" s="1">
        <f>SUMIFS(template!$K$117:$K$180,template!$J$117:$J$180,table!$C114,template!$I$117:$I$180,table!BG$5)</f>
        <v>0.05</v>
      </c>
      <c r="BH114" s="1">
        <f>SUMIFS(template!$K$117:$K$180,template!$J$117:$J$180,table!$C114,template!$I$117:$I$180,table!BH$5)</f>
        <v>0.06</v>
      </c>
      <c r="BI114" s="1">
        <f>SUMIFS(template!$K$117:$K$180,template!$J$117:$J$180,table!$C114,template!$I$117:$I$180,table!BI$5)</f>
        <v>0.03</v>
      </c>
      <c r="BJ114" s="1">
        <f>SUMIFS(template!$K$117:$K$144,template!$J$117:$J$144,table!$A114,template!$I$117:$I$144,table!BJ$5)</f>
        <v>0.2</v>
      </c>
      <c r="BK114" s="1">
        <f>SUMIFS(template!$K$117:$K$144,template!$J$117:$J$144,table!$A114,template!$I$117:$I$144,table!BK$5)</f>
        <v>0.64</v>
      </c>
      <c r="BL114" s="1">
        <f>SUMIFS(template!$K$117:$K$144,template!$J$117:$J$144,table!$A114,template!$I$117:$I$144,table!BL$5)</f>
        <v>0.16</v>
      </c>
      <c r="BM114" s="1">
        <f>SUMIFS(template!$K$117:$K$144,template!$J$117:$J$144,table!$A114,template!$I$117:$I$144,table!BM$5)</f>
        <v>0.6</v>
      </c>
      <c r="BN114" s="1">
        <f>IFERROR(VLOOKUP($AP114,yield_refuse!$C:$K,3,0),VLOOKUP($AQ114,yield_refuse!$B:$K,4,0))</f>
        <v>74</v>
      </c>
      <c r="BO114" s="1">
        <f>IFERROR(VLOOKUP($AP114,yield_refuse!$C:$K,4,0),VLOOKUP($AQ114,yield_refuse!$B:$K,5,0))</f>
        <v>0</v>
      </c>
      <c r="BP114" s="10">
        <f>IFERROR(VLOOKUP($AP114,yield_refuse!$C:$Z,10,0),VLOOKUP($AQ114,yield_refuse!$B:$Z,11,0))</f>
        <v>372.5806452</v>
      </c>
      <c r="BQ114" s="11">
        <f t="shared" si="3"/>
        <v>0.5034873583</v>
      </c>
      <c r="BR114" s="1" t="str">
        <f>IFERROR(VLOOKUP($AP114,yield_refuse!$C:$K,6,0),VLOOKUP($AQ114,yield_refuse!$B:$K,7,0))</f>
        <v>Animal-source foods</v>
      </c>
      <c r="BS114" s="11" t="s">
        <v>180</v>
      </c>
      <c r="BT114" s="8">
        <f t="shared" ref="BT114:BW114" si="118">AR114*$BQ114</f>
        <v>3.92690475</v>
      </c>
      <c r="BU114" s="8">
        <f t="shared" si="118"/>
        <v>0.1123737143</v>
      </c>
      <c r="BV114" s="8">
        <f t="shared" si="118"/>
        <v>0.007933428245</v>
      </c>
      <c r="BW114" s="8">
        <f t="shared" si="118"/>
        <v>0.006987825352</v>
      </c>
      <c r="BX114" s="8">
        <f t="shared" si="5"/>
        <v>0.005812094835</v>
      </c>
      <c r="BY114" s="8">
        <f t="shared" si="6"/>
        <v>0.008364928912</v>
      </c>
      <c r="BZ114" s="8">
        <f t="shared" si="7"/>
        <v>0.001969180353</v>
      </c>
      <c r="CA114" s="8">
        <f t="shared" si="8"/>
        <v>4.070345922</v>
      </c>
      <c r="CB114" s="1">
        <f>VLOOKUP(Z114,uncertainty!$B$4:$C$17,2,0)</f>
        <v>1.15</v>
      </c>
      <c r="CC114" s="1">
        <f>VLOOKUP(AA114,uncertainty!$B$4:$C$17,2,0)</f>
        <v>1.25</v>
      </c>
      <c r="CD114" s="11">
        <f t="shared" si="9"/>
        <v>3.52945272</v>
      </c>
      <c r="CE114" s="11">
        <f t="shared" si="10"/>
        <v>4.695241928</v>
      </c>
      <c r="CF114" s="11">
        <f t="array" ref="CF114">INDEX(SP_results_all_proc!$E$52:$EH$71,MATCH(CF$3,SP_results_all_proc!$A$52:$A$68,0),MATCH($B114,SP_results_all_proc!$E$51:$EH$51,0))*$BQ114</f>
        <v>1.247934653</v>
      </c>
      <c r="CG114" s="11">
        <f t="array" ref="CG114">INDEX(SP_results_all_proc!$E$52:$EH$71,MATCH(CG$3,SP_results_all_proc!$A$52:$A$68,0),MATCH($B114,SP_results_all_proc!$E$51:$EH$51,0))*$BQ114</f>
        <v>0.6664113864</v>
      </c>
      <c r="CH114" s="11">
        <f t="array" ref="CH114">INDEX(SP_results_all_proc!$E$52:$EH$71,MATCH(CH$3,SP_results_all_proc!$A$52:$A$68,0),MATCH($B114,SP_results_all_proc!$E$51:$EH$51,0))*$BQ114</f>
        <v>0.4881639421</v>
      </c>
      <c r="CI114" s="11">
        <f t="array" ref="CI114">(INDEX(SP_results_all_proc!$E$52:$EH$71,MATCH(CI$3,SP_results_all_proc!$A$52:$A$68,0),MATCH($B114,SP_results_all_proc!$E$51:$EH$51,0))+INDEX(SP_results_all_proc!$E$52:$EH$71,MATCH(CI$2,SP_results_all_proc!$A$52:$A$68,0),MATCH($B114,SP_results_all_proc!$E$51:$EH$51,0))+INDEX(SP_results_all_proc!$E$52:$EH$71,MATCH(CI$1,SP_results_all_proc!$A$52:$A$68,0),MATCH($B114,SP_results_all_proc!$E$51:$EH$51,0)))*$BQ114</f>
        <v>0.8948446582</v>
      </c>
      <c r="CJ114" s="11">
        <f t="array" ref="CJ114">INDEX(SP_results_all_proc!$E$52:$EH$71,MATCH(CJ$3,SP_results_all_proc!$A$52:$A$68,0),MATCH($B114,SP_results_all_proc!$E$51:$EH$51,0))*$BQ114</f>
        <v>0.155729803</v>
      </c>
      <c r="CK114" s="11">
        <f t="array" ref="CK114">INDEX(SP_results_all_proc!$E$52:$EH$71,MATCH(CK$3,SP_results_all_proc!$A$52:$A$68,0),MATCH($B114,SP_results_all_proc!$E$51:$EH$51,0))*$BQ114</f>
        <v>0.1348219819</v>
      </c>
      <c r="CL114" s="11">
        <f t="array" ref="CL114">INDEX(SP_results_all_proc!$E$52:$EH$71,MATCH(CL$3,SP_results_all_proc!$A$52:$A$68,0),MATCH($B114,SP_results_all_proc!$E$51:$EH$51,0))*$BQ114</f>
        <v>0.1057192193</v>
      </c>
      <c r="CM114" s="11">
        <f t="array" ref="CM114">(INDEX(SP_results_all_proc!$E$52:$EH$71,MATCH(CM$3,SP_results_all_proc!$A$52:$A$68,0),MATCH($B114,SP_results_all_proc!$E$51:$EH$51,0))+INDEX(SP_results_all_proc!$E$52:$EH$71,MATCH(CM$2,SP_results_all_proc!$A$52:$A$68,0),MATCH($B114,SP_results_all_proc!$E$51:$EH$51,0))+INDEX(SP_results_all_proc!$E$52:$EH$71,MATCH(CM$1,SP_results_all_proc!$A$52:$A$68,0),MATCH($B114,SP_results_all_proc!$E$51:$EH$51,0))+INDEX(SP_results_all_proc!$E$52:$EH$71,MATCH(CM$4,SP_results_all_proc!$A$52:$A$68,0),MATCH($B114,SP_results_all_proc!$E$51:$EH$51,0)))*$BQ114</f>
        <v>0.3767202756</v>
      </c>
      <c r="CN114" s="11">
        <f t="shared" si="11"/>
        <v>4.07034592</v>
      </c>
      <c r="CO114" s="12" t="s">
        <v>182</v>
      </c>
      <c r="CP114" s="12"/>
      <c r="CQ114" s="8"/>
    </row>
    <row r="115" ht="15.75" customHeight="1">
      <c r="A115" s="1" t="s">
        <v>546</v>
      </c>
      <c r="B115" s="6" t="s">
        <v>615</v>
      </c>
      <c r="C115" s="1" t="s">
        <v>120</v>
      </c>
      <c r="D115" s="17" t="s">
        <v>616</v>
      </c>
      <c r="E115" s="13" t="s">
        <v>549</v>
      </c>
      <c r="F115" s="1" t="s">
        <v>171</v>
      </c>
      <c r="G115" s="1" t="s">
        <v>603</v>
      </c>
      <c r="H115" s="1" t="s">
        <v>551</v>
      </c>
      <c r="I115" s="1" t="s">
        <v>552</v>
      </c>
      <c r="J115" s="1" t="s">
        <v>553</v>
      </c>
      <c r="K115" s="1" t="s">
        <v>554</v>
      </c>
      <c r="L115" s="1" t="s">
        <v>129</v>
      </c>
      <c r="M115" s="1" t="s">
        <v>130</v>
      </c>
      <c r="N115" s="29">
        <v>2.0</v>
      </c>
      <c r="O115" s="1">
        <v>1.0</v>
      </c>
      <c r="P115" s="1">
        <v>1.0</v>
      </c>
      <c r="Q115" s="1">
        <v>1.0</v>
      </c>
      <c r="R115" s="1">
        <v>5.0</v>
      </c>
      <c r="S115" s="1">
        <v>0.0</v>
      </c>
      <c r="T115" s="1">
        <v>5.0</v>
      </c>
      <c r="U115" s="1">
        <v>0.0</v>
      </c>
      <c r="V115" s="1">
        <v>0.0</v>
      </c>
      <c r="W115" s="1">
        <v>4.0</v>
      </c>
      <c r="X115" s="1">
        <v>0.05</v>
      </c>
      <c r="Y115" s="1">
        <f>SUMIFS(yield_refuse!$F:$F,yield_refuse!$A:$A,table!$A115,yield_refuse!$B:$B,IF(ISERROR(AO115),AQ115,table!$AP115))/100</f>
        <v>0</v>
      </c>
      <c r="Z115" s="7" t="s">
        <v>576</v>
      </c>
      <c r="AA115" s="7" t="s">
        <v>131</v>
      </c>
      <c r="AB115" s="7" t="s">
        <v>132</v>
      </c>
      <c r="AC115" s="7" t="s">
        <v>133</v>
      </c>
      <c r="AD115" s="7" t="s">
        <v>133</v>
      </c>
      <c r="AE115" s="7" t="s">
        <v>133</v>
      </c>
      <c r="AF115" s="7" t="s">
        <v>133</v>
      </c>
      <c r="AG115" s="7" t="s">
        <v>134</v>
      </c>
      <c r="AH115" s="7" t="s">
        <v>134</v>
      </c>
      <c r="AI115" s="7" t="s">
        <v>134</v>
      </c>
      <c r="AJ115" s="7" t="s">
        <v>135</v>
      </c>
      <c r="AK115" s="7" t="s">
        <v>135</v>
      </c>
      <c r="AL115" s="1" t="s">
        <v>136</v>
      </c>
      <c r="AO115" s="1" t="s">
        <v>174</v>
      </c>
      <c r="AP115" s="1" t="s">
        <v>617</v>
      </c>
      <c r="AQ115" s="1" t="s">
        <v>618</v>
      </c>
      <c r="AR115" s="8">
        <f>HLOOKUP(D115,SP_results_all_proc!$E$15:$FZ$33,19,0)*N115*(1+SUM($BF115:$BI115))</f>
        <v>0.8378983971</v>
      </c>
      <c r="AS115" s="8">
        <f>HLOOKUP(E115,SP_results_all_proc!$E$15:$FZ$33,19,0)*O115*(1+SUM($BG115:$BI115))</f>
        <v>0</v>
      </c>
      <c r="AT115" s="8">
        <f>HLOOKUP(F115,SP_results_all_proc!$E$15:$FZ$33,19,0)*P115*(1+SUM($BH115:$BI115))</f>
        <v>0.01575695618</v>
      </c>
      <c r="AU115" s="8">
        <f>HLOOKUP(G115,SP_results_all_proc!$E$15:$FZ$33,19,0)*Q115*(1+SUM($BH115:$BI115))</f>
        <v>0.01387884966</v>
      </c>
      <c r="AV115" s="8">
        <f>HLOOKUP(H115,SP_results_all_proc!$E$15:$FZ$33,19,0)*R115*(1+SUM($BI115))</f>
        <v>0.0115436758</v>
      </c>
      <c r="AW115" s="8">
        <f>HLOOKUP(I115,SP_results_all_proc!$E$15:$FZ$33,19,0)*S115*(1+SUM($BI115))</f>
        <v>0</v>
      </c>
      <c r="AX115" s="8">
        <f>HLOOKUP(J115,SP_results_all_proc!$E$15:$FZ$33,19,0)*T115</f>
        <v>0.001067037025</v>
      </c>
      <c r="AY115" s="8">
        <f>HLOOKUP(K115,SP_results_all_proc!$E$15:$FZ$33,19,0)*U115</f>
        <v>0</v>
      </c>
      <c r="AZ115" s="8">
        <f>HLOOKUP(L115,SP_results_all_proc!$E$15:$FZ$33,19,0)*V115*(1-Y115)</f>
        <v>0</v>
      </c>
      <c r="BA115" s="8">
        <f>HLOOKUP(M115,SP_results_all_proc!$E$15:$FZ$33,19,0)*W115*(1-Y115)</f>
        <v>0.015546943</v>
      </c>
      <c r="BB115" s="9">
        <f>HLOOKUP(BB$3,SP_results_all_proc!$E$15:$FZ$33,19,0)</f>
        <v>0</v>
      </c>
      <c r="BC115" s="9">
        <f>HLOOKUP(BC$3,SP_results_all_proc!$E$15:$FZ$33,19,0)*BJ115*(1-$BM115)*($X115*$P115*(1+SUM($BH115:$BI115))+SUM($BF115:$BI115)+Y115)</f>
        <v>0.0003559121289</v>
      </c>
      <c r="BD115" s="9">
        <f>HLOOKUP(BD$3,SP_results_all_proc!$E$15:$FZ$33,19,0)*BK115*(1-$BM115)*($X115*$P115*(1+SUM($BH115:$BI115))+SUM($BF115:$BI115)+Y115)</f>
        <v>0.00131377174</v>
      </c>
      <c r="BE115" s="1">
        <f>HLOOKUP(BE$3,SP_results_all_proc!$E$15:$FZ$33,19,0)*BL115*(1-$BM115)*($X115*$P115*(1+SUM($BH115:$BI115))+SUM($BF115:$BI115)+Y115)</f>
        <v>0.002241398148</v>
      </c>
      <c r="BF115" s="1">
        <f>SUMIFS(template!$K$117:$K$180,template!$J$117:$J$180,table!$C115,template!$I$117:$I$180,table!BF$5)</f>
        <v>0.01</v>
      </c>
      <c r="BG115" s="1">
        <f>SUMIFS(template!$K$117:$K$180,template!$J$117:$J$180,table!$C115,template!$I$117:$I$180,table!BG$5)</f>
        <v>0.05</v>
      </c>
      <c r="BH115" s="1">
        <f>SUMIFS(template!$K$117:$K$180,template!$J$117:$J$180,table!$C115,template!$I$117:$I$180,table!BH$5)</f>
        <v>0.06</v>
      </c>
      <c r="BI115" s="1">
        <f>SUMIFS(template!$K$117:$K$180,template!$J$117:$J$180,table!$C115,template!$I$117:$I$180,table!BI$5)</f>
        <v>0.03</v>
      </c>
      <c r="BJ115" s="1">
        <f>SUMIFS(template!$K$117:$K$144,template!$J$117:$J$144,table!$A115,template!$I$117:$I$144,table!BJ$5)</f>
        <v>0.2</v>
      </c>
      <c r="BK115" s="1">
        <f>SUMIFS(template!$K$117:$K$144,template!$J$117:$J$144,table!$A115,template!$I$117:$I$144,table!BK$5)</f>
        <v>0.64</v>
      </c>
      <c r="BL115" s="1">
        <f>SUMIFS(template!$K$117:$K$144,template!$J$117:$J$144,table!$A115,template!$I$117:$I$144,table!BL$5)</f>
        <v>0.16</v>
      </c>
      <c r="BM115" s="1">
        <f>SUMIFS(template!$K$117:$K$144,template!$J$117:$J$144,table!$A115,template!$I$117:$I$144,table!BM$5)</f>
        <v>0.6</v>
      </c>
      <c r="BN115" s="1">
        <f>IFERROR(VLOOKUP($AP115,yield_refuse!$C:$K,3,0),VLOOKUP($AQ115,yield_refuse!$B:$K,4,0))</f>
        <v>74</v>
      </c>
      <c r="BO115" s="1">
        <f>IFERROR(VLOOKUP($AP115,yield_refuse!$C:$K,4,0),VLOOKUP($AQ115,yield_refuse!$B:$K,5,0))</f>
        <v>0</v>
      </c>
      <c r="BP115" s="10">
        <f>IFERROR(VLOOKUP($AP115,yield_refuse!$C:$Z,10,0),VLOOKUP($AQ115,yield_refuse!$B:$Z,11,0))</f>
        <v>312.1621622</v>
      </c>
      <c r="BQ115" s="11">
        <f t="shared" si="3"/>
        <v>0.4218407597</v>
      </c>
      <c r="BR115" s="1" t="str">
        <f>IFERROR(VLOOKUP($AP115,yield_refuse!$C:$K,6,0),VLOOKUP($AQ115,yield_refuse!$B:$K,7,0))</f>
        <v>Animal-source foods</v>
      </c>
      <c r="BS115" s="11" t="s">
        <v>617</v>
      </c>
      <c r="BT115" s="8">
        <f t="shared" ref="BT115:BW115" si="119">AR115*$BQ115</f>
        <v>0.3534596964</v>
      </c>
      <c r="BU115" s="8">
        <f t="shared" si="119"/>
        <v>0</v>
      </c>
      <c r="BV115" s="8">
        <f t="shared" si="119"/>
        <v>0.006646926367</v>
      </c>
      <c r="BW115" s="8">
        <f t="shared" si="119"/>
        <v>0.005854664484</v>
      </c>
      <c r="BX115" s="8">
        <f t="shared" si="5"/>
        <v>0.00486959297</v>
      </c>
      <c r="BY115" s="8">
        <f t="shared" si="6"/>
        <v>0.007008453953</v>
      </c>
      <c r="BZ115" s="8">
        <f t="shared" si="7"/>
        <v>0.001649853809</v>
      </c>
      <c r="CA115" s="8">
        <f t="shared" si="8"/>
        <v>0.3794891879</v>
      </c>
      <c r="CB115" s="1">
        <f>VLOOKUP(Z115,uncertainty!$B$4:$C$17,2,0)</f>
        <v>1.15</v>
      </c>
      <c r="CC115" s="1">
        <f>VLOOKUP(AA115,uncertainty!$B$4:$C$17,2,0)</f>
        <v>1.25</v>
      </c>
      <c r="CD115" s="11">
        <f t="shared" si="9"/>
        <v>0.328179851</v>
      </c>
      <c r="CE115" s="11">
        <f t="shared" si="10"/>
        <v>0.4390155153</v>
      </c>
      <c r="CF115" s="11">
        <f t="array" ref="CF115">INDEX(SP_results_all_proc!$E$52:$EH$71,MATCH(CF$3,SP_results_all_proc!$A$52:$A$68,0),MATCH($B115,SP_results_all_proc!$E$51:$EH$51,0))*$BQ115</f>
        <v>0.07869438528</v>
      </c>
      <c r="CG115" s="11">
        <f t="array" ref="CG115">INDEX(SP_results_all_proc!$E$52:$EH$71,MATCH(CG$3,SP_results_all_proc!$A$52:$A$68,0),MATCH($B115,SP_results_all_proc!$E$51:$EH$51,0))*$BQ115</f>
        <v>0.07041830829</v>
      </c>
      <c r="CH115" s="11">
        <f t="array" ref="CH115">INDEX(SP_results_all_proc!$E$52:$EH$71,MATCH(CH$3,SP_results_all_proc!$A$52:$A$68,0),MATCH($B115,SP_results_all_proc!$E$51:$EH$51,0))*$BQ115</f>
        <v>0.06863178736</v>
      </c>
      <c r="CI115" s="11">
        <f t="array" ref="CI115">(INDEX(SP_results_all_proc!$E$52:$EH$71,MATCH(CI$3,SP_results_all_proc!$A$52:$A$68,0),MATCH($B115,SP_results_all_proc!$E$51:$EH$51,0))+INDEX(SP_results_all_proc!$E$52:$EH$71,MATCH(CI$2,SP_results_all_proc!$A$52:$A$68,0),MATCH($B115,SP_results_all_proc!$E$51:$EH$51,0))+INDEX(SP_results_all_proc!$E$52:$EH$71,MATCH(CI$1,SP_results_all_proc!$A$52:$A$68,0),MATCH($B115,SP_results_all_proc!$E$51:$EH$51,0)))*$BQ115</f>
        <v>0.08256006102</v>
      </c>
      <c r="CJ115" s="11">
        <f t="array" ref="CJ115">INDEX(SP_results_all_proc!$E$52:$EH$71,MATCH(CJ$3,SP_results_all_proc!$A$52:$A$68,0),MATCH($B115,SP_results_all_proc!$E$51:$EH$51,0))*$BQ115</f>
        <v>0.02265073158</v>
      </c>
      <c r="CK115" s="11">
        <f t="array" ref="CK115">INDEX(SP_results_all_proc!$E$52:$EH$71,MATCH(CK$3,SP_results_all_proc!$A$52:$A$68,0),MATCH($B115,SP_results_all_proc!$E$51:$EH$51,0))*$BQ115</f>
        <v>0.01979200533</v>
      </c>
      <c r="CL115" s="11">
        <f t="array" ref="CL115">INDEX(SP_results_all_proc!$E$52:$EH$71,MATCH(CL$3,SP_results_all_proc!$A$52:$A$68,0),MATCH($B115,SP_results_all_proc!$E$51:$EH$51,0))*$BQ115</f>
        <v>0.01672993582</v>
      </c>
      <c r="CM115" s="11">
        <f t="array" ref="CM115">(INDEX(SP_results_all_proc!$E$52:$EH$71,MATCH(CM$3,SP_results_all_proc!$A$52:$A$68,0),MATCH($B115,SP_results_all_proc!$E$51:$EH$51,0))+INDEX(SP_results_all_proc!$E$52:$EH$71,MATCH(CM$2,SP_results_all_proc!$A$52:$A$68,0),MATCH($B115,SP_results_all_proc!$E$51:$EH$51,0))+INDEX(SP_results_all_proc!$E$52:$EH$71,MATCH(CM$1,SP_results_all_proc!$A$52:$A$68,0),MATCH($B115,SP_results_all_proc!$E$51:$EH$51,0))+INDEX(SP_results_all_proc!$E$52:$EH$71,MATCH(CM$4,SP_results_all_proc!$A$52:$A$68,0),MATCH($B115,SP_results_all_proc!$E$51:$EH$51,0)))*$BQ115</f>
        <v>0.02001197333</v>
      </c>
      <c r="CN115" s="11">
        <f t="shared" si="11"/>
        <v>0.379489188</v>
      </c>
      <c r="CO115" s="12" t="s">
        <v>182</v>
      </c>
      <c r="CP115" s="12"/>
      <c r="CQ115" s="8"/>
    </row>
    <row r="116" ht="15.75" customHeight="1">
      <c r="A116" s="1" t="s">
        <v>546</v>
      </c>
      <c r="B116" s="1" t="s">
        <v>619</v>
      </c>
      <c r="C116" s="1" t="s">
        <v>120</v>
      </c>
      <c r="D116" s="5" t="s">
        <v>204</v>
      </c>
      <c r="E116" s="30" t="s">
        <v>620</v>
      </c>
      <c r="F116" s="1" t="s">
        <v>171</v>
      </c>
      <c r="G116" s="1" t="s">
        <v>603</v>
      </c>
      <c r="H116" s="1" t="s">
        <v>551</v>
      </c>
      <c r="I116" s="1" t="s">
        <v>552</v>
      </c>
      <c r="J116" s="1" t="s">
        <v>553</v>
      </c>
      <c r="K116" s="1" t="s">
        <v>554</v>
      </c>
      <c r="L116" s="1" t="s">
        <v>129</v>
      </c>
      <c r="M116" s="1" t="s">
        <v>130</v>
      </c>
      <c r="N116" s="30">
        <f t="shared" ref="N116:N118" si="121">1/0.68*0.9494</f>
        <v>1.396176471</v>
      </c>
      <c r="O116" s="1">
        <v>1.0</v>
      </c>
      <c r="P116" s="1">
        <v>1.0</v>
      </c>
      <c r="Q116" s="1">
        <v>1.0</v>
      </c>
      <c r="R116" s="1">
        <v>5.0</v>
      </c>
      <c r="S116" s="1">
        <v>0.0</v>
      </c>
      <c r="T116" s="1">
        <v>5.0</v>
      </c>
      <c r="U116" s="1">
        <v>0.0</v>
      </c>
      <c r="V116" s="1">
        <v>0.0</v>
      </c>
      <c r="W116" s="1">
        <v>3.0</v>
      </c>
      <c r="X116" s="1">
        <v>0.05</v>
      </c>
      <c r="Y116" s="1">
        <f>SUMIFS(yield_refuse!$F:$F,yield_refuse!$A:$A,table!$A116,yield_refuse!$B:$B,IF(ISERROR(AO116),AQ116,table!$AP116))/100</f>
        <v>0</v>
      </c>
      <c r="Z116" s="7" t="s">
        <v>576</v>
      </c>
      <c r="AA116" s="7" t="s">
        <v>131</v>
      </c>
      <c r="AB116" s="7" t="s">
        <v>132</v>
      </c>
      <c r="AC116" s="7" t="s">
        <v>133</v>
      </c>
      <c r="AD116" s="7" t="s">
        <v>133</v>
      </c>
      <c r="AE116" s="7" t="s">
        <v>133</v>
      </c>
      <c r="AF116" s="7" t="s">
        <v>133</v>
      </c>
      <c r="AG116" s="7" t="s">
        <v>134</v>
      </c>
      <c r="AH116" s="7" t="s">
        <v>134</v>
      </c>
      <c r="AI116" s="7" t="s">
        <v>134</v>
      </c>
      <c r="AJ116" s="7" t="s">
        <v>135</v>
      </c>
      <c r="AK116" s="7" t="s">
        <v>135</v>
      </c>
      <c r="AL116" s="1" t="s">
        <v>136</v>
      </c>
      <c r="AO116" s="1" t="s">
        <v>206</v>
      </c>
      <c r="AP116" s="1" t="s">
        <v>621</v>
      </c>
      <c r="AQ116" s="1" t="s">
        <v>622</v>
      </c>
      <c r="AR116" s="8">
        <f>HLOOKUP(D116,SP_results_all_proc!$E$15:$FZ$33,19,0)*N116*(1+SUM($BF116:$BI116))</f>
        <v>0.4774341347</v>
      </c>
      <c r="AS116" s="8">
        <f>HLOOKUP(E116,SP_results_all_proc!$E$15:$FZ$33,19,0)*O116*(1+SUM($BG116:$BI116))</f>
        <v>0.009929202583</v>
      </c>
      <c r="AT116" s="8">
        <f>HLOOKUP(F116,SP_results_all_proc!$E$15:$FZ$33,19,0)*P116*(1+SUM($BH116:$BI116))</f>
        <v>0.01575695618</v>
      </c>
      <c r="AU116" s="8">
        <f>HLOOKUP(G116,SP_results_all_proc!$E$15:$FZ$33,19,0)*Q116*(1+SUM($BH116:$BI116))</f>
        <v>0.01387884966</v>
      </c>
      <c r="AV116" s="8">
        <f>HLOOKUP(H116,SP_results_all_proc!$E$15:$FZ$33,19,0)*R116*(1+SUM($BI116))</f>
        <v>0.0115436758</v>
      </c>
      <c r="AW116" s="8">
        <f>HLOOKUP(I116,SP_results_all_proc!$E$15:$FZ$33,19,0)*S116*(1+SUM($BI116))</f>
        <v>0</v>
      </c>
      <c r="AX116" s="8">
        <f>HLOOKUP(J116,SP_results_all_proc!$E$15:$FZ$33,19,0)*T116</f>
        <v>0.001067037025</v>
      </c>
      <c r="AY116" s="8">
        <f>HLOOKUP(K116,SP_results_all_proc!$E$15:$FZ$33,19,0)*U116</f>
        <v>0</v>
      </c>
      <c r="AZ116" s="8">
        <f>HLOOKUP(L116,SP_results_all_proc!$E$15:$FZ$33,19,0)*V116*(1-Y116)</f>
        <v>0</v>
      </c>
      <c r="BA116" s="8">
        <f>HLOOKUP(M116,SP_results_all_proc!$E$15:$FZ$33,19,0)*W116*(1-Y116)</f>
        <v>0.01166020725</v>
      </c>
      <c r="BB116" s="9">
        <f>HLOOKUP(BB$3,SP_results_all_proc!$E$15:$FZ$33,19,0)</f>
        <v>0</v>
      </c>
      <c r="BC116" s="9">
        <f>HLOOKUP(BC$3,SP_results_all_proc!$E$15:$FZ$33,19,0)*BJ116*(1-$BM116)*($X116*$P116*(1+SUM($BH116:$BI116))+SUM($BF116:$BI116)+Y116)</f>
        <v>0.0003559121289</v>
      </c>
      <c r="BD116" s="9">
        <f>HLOOKUP(BD$3,SP_results_all_proc!$E$15:$FZ$33,19,0)*BK116*(1-$BM116)*($X116*$P116*(1+SUM($BH116:$BI116))+SUM($BF116:$BI116)+Y116)</f>
        <v>0.00131377174</v>
      </c>
      <c r="BE116" s="1">
        <f>HLOOKUP(BE$3,SP_results_all_proc!$E$15:$FZ$33,19,0)*BL116*(1-$BM116)*($X116*$P116*(1+SUM($BH116:$BI116))+SUM($BF116:$BI116)+Y116)</f>
        <v>0.002241398148</v>
      </c>
      <c r="BF116" s="1">
        <f>SUMIFS(template!$K$117:$K$180,template!$J$117:$J$180,table!$C116,template!$I$117:$I$180,table!BF$5)</f>
        <v>0.01</v>
      </c>
      <c r="BG116" s="1">
        <f>SUMIFS(template!$K$117:$K$180,template!$J$117:$J$180,table!$C116,template!$I$117:$I$180,table!BG$5)</f>
        <v>0.05</v>
      </c>
      <c r="BH116" s="1">
        <f>SUMIFS(template!$K$117:$K$180,template!$J$117:$J$180,table!$C116,template!$I$117:$I$180,table!BH$5)</f>
        <v>0.06</v>
      </c>
      <c r="BI116" s="1">
        <f>SUMIFS(template!$K$117:$K$180,template!$J$117:$J$180,table!$C116,template!$I$117:$I$180,table!BI$5)</f>
        <v>0.03</v>
      </c>
      <c r="BJ116" s="1">
        <f>SUMIFS(template!$K$117:$K$144,template!$J$117:$J$144,table!$A116,template!$I$117:$I$144,table!BJ$5)</f>
        <v>0.2</v>
      </c>
      <c r="BK116" s="1">
        <f>SUMIFS(template!$K$117:$K$144,template!$J$117:$J$144,table!$A116,template!$I$117:$I$144,table!BK$5)</f>
        <v>0.64</v>
      </c>
      <c r="BL116" s="1">
        <f>SUMIFS(template!$K$117:$K$144,template!$J$117:$J$144,table!$A116,template!$I$117:$I$144,table!BL$5)</f>
        <v>0.16</v>
      </c>
      <c r="BM116" s="1">
        <f>SUMIFS(template!$K$117:$K$144,template!$J$117:$J$144,table!$A116,template!$I$117:$I$144,table!BM$5)</f>
        <v>0.6</v>
      </c>
      <c r="BN116" s="1">
        <f>IFERROR(VLOOKUP($AP116,yield_refuse!$C:$K,3,0),VLOOKUP($AQ116,yield_refuse!$B:$K,4,0))</f>
        <v>62</v>
      </c>
      <c r="BO116" s="1">
        <f>IFERROR(VLOOKUP($AP116,yield_refuse!$C:$K,4,0),VLOOKUP($AQ116,yield_refuse!$B:$K,5,0))</f>
        <v>0</v>
      </c>
      <c r="BP116" s="10">
        <f>IFERROR(VLOOKUP($AP116,yield_refuse!$C:$Z,10,0),VLOOKUP($AQ116,yield_refuse!$B:$Z,11,0))</f>
        <v>251.0869565</v>
      </c>
      <c r="BQ116" s="11">
        <f t="shared" si="3"/>
        <v>0.4049789621</v>
      </c>
      <c r="BR116" s="1" t="str">
        <f>IFERROR(VLOOKUP($AP116,yield_refuse!$C:$K,6,0),VLOOKUP($AQ116,yield_refuse!$B:$K,7,0))</f>
        <v>Animal-source foods</v>
      </c>
      <c r="BS116" s="11" t="s">
        <v>621</v>
      </c>
      <c r="BT116" s="8">
        <f t="shared" ref="BT116:BW116" si="120">AR116*$BQ116</f>
        <v>0.1933507803</v>
      </c>
      <c r="BU116" s="8">
        <f t="shared" si="120"/>
        <v>0.004021118157</v>
      </c>
      <c r="BV116" s="8">
        <f t="shared" si="120"/>
        <v>0.006381235762</v>
      </c>
      <c r="BW116" s="8">
        <f t="shared" si="120"/>
        <v>0.005620642131</v>
      </c>
      <c r="BX116" s="8">
        <f t="shared" si="5"/>
        <v>0.004674945846</v>
      </c>
      <c r="BY116" s="8">
        <f t="shared" si="6"/>
        <v>0.005154266176</v>
      </c>
      <c r="BZ116" s="8">
        <f t="shared" si="7"/>
        <v>0.001583905936</v>
      </c>
      <c r="CA116" s="8">
        <f t="shared" si="8"/>
        <v>0.2207868944</v>
      </c>
      <c r="CB116" s="1">
        <f>VLOOKUP(Z116,uncertainty!$B$4:$C$17,2,0)</f>
        <v>1.15</v>
      </c>
      <c r="CC116" s="1">
        <f>VLOOKUP(AA116,uncertainty!$B$4:$C$17,2,0)</f>
        <v>1.25</v>
      </c>
      <c r="CD116" s="11">
        <f t="shared" si="9"/>
        <v>0.1900800045</v>
      </c>
      <c r="CE116" s="11">
        <f t="shared" si="10"/>
        <v>0.2566485399</v>
      </c>
      <c r="CF116" s="11">
        <f t="array" ref="CF116">INDEX(SP_results_all_proc!$E$52:$EH$71,MATCH(CF$3,SP_results_all_proc!$A$52:$A$68,0),MATCH($B116,SP_results_all_proc!$E$51:$EH$51,0))*$BQ116</f>
        <v>0.04963269483</v>
      </c>
      <c r="CG116" s="11">
        <f t="array" ref="CG116">INDEX(SP_results_all_proc!$E$52:$EH$71,MATCH(CG$3,SP_results_all_proc!$A$52:$A$68,0),MATCH($B116,SP_results_all_proc!$E$51:$EH$51,0))*$BQ116</f>
        <v>0.02856048362</v>
      </c>
      <c r="CH116" s="11">
        <f t="array" ref="CH116">INDEX(SP_results_all_proc!$E$52:$EH$71,MATCH(CH$3,SP_results_all_proc!$A$52:$A$68,0),MATCH($B116,SP_results_all_proc!$E$51:$EH$51,0))*$BQ116</f>
        <v>0.0386391663</v>
      </c>
      <c r="CI116" s="11">
        <f t="array" ref="CI116">(INDEX(SP_results_all_proc!$E$52:$EH$71,MATCH(CI$3,SP_results_all_proc!$A$52:$A$68,0),MATCH($B116,SP_results_all_proc!$E$51:$EH$51,0))+INDEX(SP_results_all_proc!$E$52:$EH$71,MATCH(CI$2,SP_results_all_proc!$A$52:$A$68,0),MATCH($B116,SP_results_all_proc!$E$51:$EH$51,0))+INDEX(SP_results_all_proc!$E$52:$EH$71,MATCH(CI$1,SP_results_all_proc!$A$52:$A$68,0),MATCH($B116,SP_results_all_proc!$E$51:$EH$51,0)))*$BQ116</f>
        <v>0.04563346359</v>
      </c>
      <c r="CJ116" s="11">
        <f t="array" ref="CJ116">INDEX(SP_results_all_proc!$E$52:$EH$71,MATCH(CJ$3,SP_results_all_proc!$A$52:$A$68,0),MATCH($B116,SP_results_all_proc!$E$51:$EH$51,0))*$BQ116</f>
        <v>0.02654714205</v>
      </c>
      <c r="CK116" s="11">
        <f t="array" ref="CK116">INDEX(SP_results_all_proc!$E$52:$EH$71,MATCH(CK$3,SP_results_all_proc!$A$52:$A$68,0),MATCH($B116,SP_results_all_proc!$E$51:$EH$51,0))*$BQ116</f>
        <v>0.0131092986</v>
      </c>
      <c r="CL116" s="11">
        <f t="array" ref="CL116">INDEX(SP_results_all_proc!$E$52:$EH$71,MATCH(CL$3,SP_results_all_proc!$A$52:$A$68,0),MATCH($B116,SP_results_all_proc!$E$51:$EH$51,0))*$BQ116</f>
        <v>0.00337099843</v>
      </c>
      <c r="CM116" s="11">
        <f t="array" ref="CM116">(INDEX(SP_results_all_proc!$E$52:$EH$71,MATCH(CM$3,SP_results_all_proc!$A$52:$A$68,0),MATCH($B116,SP_results_all_proc!$E$51:$EH$51,0))+INDEX(SP_results_all_proc!$E$52:$EH$71,MATCH(CM$2,SP_results_all_proc!$A$52:$A$68,0),MATCH($B116,SP_results_all_proc!$E$51:$EH$51,0))+INDEX(SP_results_all_proc!$E$52:$EH$71,MATCH(CM$1,SP_results_all_proc!$A$52:$A$68,0),MATCH($B116,SP_results_all_proc!$E$51:$EH$51,0))+INDEX(SP_results_all_proc!$E$52:$EH$71,MATCH(CM$4,SP_results_all_proc!$A$52:$A$68,0),MATCH($B116,SP_results_all_proc!$E$51:$EH$51,0)))*$BQ116</f>
        <v>0.01529364275</v>
      </c>
      <c r="CN116" s="11">
        <f t="shared" si="11"/>
        <v>0.2207868902</v>
      </c>
      <c r="CO116" s="12" t="s">
        <v>177</v>
      </c>
      <c r="CP116" s="12"/>
      <c r="CQ116" s="8"/>
    </row>
    <row r="117" ht="15.75" customHeight="1">
      <c r="A117" s="1" t="s">
        <v>546</v>
      </c>
      <c r="B117" s="7" t="s">
        <v>623</v>
      </c>
      <c r="C117" s="1" t="s">
        <v>120</v>
      </c>
      <c r="D117" s="14" t="s">
        <v>624</v>
      </c>
      <c r="E117" s="30" t="s">
        <v>625</v>
      </c>
      <c r="F117" s="1" t="s">
        <v>171</v>
      </c>
      <c r="G117" s="1" t="s">
        <v>603</v>
      </c>
      <c r="H117" s="1" t="s">
        <v>551</v>
      </c>
      <c r="I117" s="1" t="s">
        <v>552</v>
      </c>
      <c r="J117" s="1" t="s">
        <v>553</v>
      </c>
      <c r="K117" s="1" t="s">
        <v>554</v>
      </c>
      <c r="L117" s="1" t="s">
        <v>129</v>
      </c>
      <c r="M117" s="1" t="s">
        <v>130</v>
      </c>
      <c r="N117" s="30">
        <f t="shared" si="121"/>
        <v>1.396176471</v>
      </c>
      <c r="O117" s="1">
        <v>1.0</v>
      </c>
      <c r="P117" s="1">
        <v>1.0</v>
      </c>
      <c r="Q117" s="1">
        <v>1.0</v>
      </c>
      <c r="R117" s="1">
        <v>5.0</v>
      </c>
      <c r="S117" s="1">
        <v>0.0</v>
      </c>
      <c r="T117" s="1">
        <v>5.0</v>
      </c>
      <c r="U117" s="1">
        <v>0.0</v>
      </c>
      <c r="V117" s="1">
        <v>0.0</v>
      </c>
      <c r="W117" s="1">
        <v>4.0</v>
      </c>
      <c r="X117" s="1">
        <v>0.05</v>
      </c>
      <c r="Y117" s="1">
        <f>SUMIFS(yield_refuse!$F:$F,yield_refuse!$A:$A,table!$A117,yield_refuse!$B:$B,IF(ISERROR(AO117),AQ117,table!$AP117))/100</f>
        <v>0</v>
      </c>
      <c r="Z117" s="7" t="s">
        <v>576</v>
      </c>
      <c r="AA117" s="7" t="s">
        <v>131</v>
      </c>
      <c r="AB117" s="7" t="s">
        <v>132</v>
      </c>
      <c r="AC117" s="7" t="s">
        <v>133</v>
      </c>
      <c r="AD117" s="7" t="s">
        <v>133</v>
      </c>
      <c r="AE117" s="7" t="s">
        <v>133</v>
      </c>
      <c r="AF117" s="7" t="s">
        <v>133</v>
      </c>
      <c r="AG117" s="7" t="s">
        <v>134</v>
      </c>
      <c r="AH117" s="7" t="s">
        <v>134</v>
      </c>
      <c r="AI117" s="7" t="s">
        <v>134</v>
      </c>
      <c r="AJ117" s="7" t="s">
        <v>135</v>
      </c>
      <c r="AK117" s="7" t="s">
        <v>135</v>
      </c>
      <c r="AL117" s="1" t="s">
        <v>136</v>
      </c>
      <c r="AO117" s="1" t="s">
        <v>206</v>
      </c>
      <c r="AP117" s="1" t="s">
        <v>626</v>
      </c>
      <c r="AQ117" s="1" t="s">
        <v>627</v>
      </c>
      <c r="AR117" s="8">
        <f>HLOOKUP(D117,SP_results_all_proc!$E$15:$FZ$33,19,0)*N117*(1+SUM($BF117:$BI117))</f>
        <v>1.089045947</v>
      </c>
      <c r="AS117" s="8">
        <f>HLOOKUP(E117,SP_results_all_proc!$E$15:$FZ$33,19,0)*O117*(1+SUM($BG117:$BI117))</f>
        <v>0.02484235097</v>
      </c>
      <c r="AT117" s="8">
        <f>HLOOKUP(F117,SP_results_all_proc!$E$15:$FZ$33,19,0)*P117*(1+SUM($BH117:$BI117))</f>
        <v>0.01575695618</v>
      </c>
      <c r="AU117" s="8">
        <f>HLOOKUP(G117,SP_results_all_proc!$E$15:$FZ$33,19,0)*Q117*(1+SUM($BH117:$BI117))</f>
        <v>0.01387884966</v>
      </c>
      <c r="AV117" s="8">
        <f>HLOOKUP(H117,SP_results_all_proc!$E$15:$FZ$33,19,0)*R117*(1+SUM($BI117))</f>
        <v>0.0115436758</v>
      </c>
      <c r="AW117" s="8">
        <f>HLOOKUP(I117,SP_results_all_proc!$E$15:$FZ$33,19,0)*S117*(1+SUM($BI117))</f>
        <v>0</v>
      </c>
      <c r="AX117" s="8">
        <f>HLOOKUP(J117,SP_results_all_proc!$E$15:$FZ$33,19,0)*T117</f>
        <v>0.001067037025</v>
      </c>
      <c r="AY117" s="8">
        <f>HLOOKUP(K117,SP_results_all_proc!$E$15:$FZ$33,19,0)*U117</f>
        <v>0</v>
      </c>
      <c r="AZ117" s="8">
        <f>HLOOKUP(L117,SP_results_all_proc!$E$15:$FZ$33,19,0)*V117*(1-Y117)</f>
        <v>0</v>
      </c>
      <c r="BA117" s="8">
        <f>HLOOKUP(M117,SP_results_all_proc!$E$15:$FZ$33,19,0)*W117*(1-Y117)</f>
        <v>0.015546943</v>
      </c>
      <c r="BB117" s="9">
        <f>HLOOKUP(BB$3,SP_results_all_proc!$E$15:$FZ$33,19,0)</f>
        <v>0</v>
      </c>
      <c r="BC117" s="9">
        <f>HLOOKUP(BC$3,SP_results_all_proc!$E$15:$FZ$33,19,0)*BJ117*(1-$BM117)*($X117*$P117*(1+SUM($BH117:$BI117))+SUM($BF117:$BI117)+Y117)</f>
        <v>0.0003559121289</v>
      </c>
      <c r="BD117" s="9">
        <f>HLOOKUP(BD$3,SP_results_all_proc!$E$15:$FZ$33,19,0)*BK117*(1-$BM117)*($X117*$P117*(1+SUM($BH117:$BI117))+SUM($BF117:$BI117)+Y117)</f>
        <v>0.00131377174</v>
      </c>
      <c r="BE117" s="1">
        <f>HLOOKUP(BE$3,SP_results_all_proc!$E$15:$FZ$33,19,0)*BL117*(1-$BM117)*($X117*$P117*(1+SUM($BH117:$BI117))+SUM($BF117:$BI117)+Y117)</f>
        <v>0.002241398148</v>
      </c>
      <c r="BF117" s="1">
        <f>SUMIFS(template!$K$117:$K$180,template!$J$117:$J$180,table!$C117,template!$I$117:$I$180,table!BF$5)</f>
        <v>0.01</v>
      </c>
      <c r="BG117" s="1">
        <f>SUMIFS(template!$K$117:$K$180,template!$J$117:$J$180,table!$C117,template!$I$117:$I$180,table!BG$5)</f>
        <v>0.05</v>
      </c>
      <c r="BH117" s="1">
        <f>SUMIFS(template!$K$117:$K$180,template!$J$117:$J$180,table!$C117,template!$I$117:$I$180,table!BH$5)</f>
        <v>0.06</v>
      </c>
      <c r="BI117" s="1">
        <f>SUMIFS(template!$K$117:$K$180,template!$J$117:$J$180,table!$C117,template!$I$117:$I$180,table!BI$5)</f>
        <v>0.03</v>
      </c>
      <c r="BJ117" s="1">
        <f>SUMIFS(template!$K$117:$K$144,template!$J$117:$J$144,table!$A117,template!$I$117:$I$144,table!BJ$5)</f>
        <v>0.2</v>
      </c>
      <c r="BK117" s="1">
        <f>SUMIFS(template!$K$117:$K$144,template!$J$117:$J$144,table!$A117,template!$I$117:$I$144,table!BK$5)</f>
        <v>0.64</v>
      </c>
      <c r="BL117" s="1">
        <f>SUMIFS(template!$K$117:$K$144,template!$J$117:$J$144,table!$A117,template!$I$117:$I$144,table!BL$5)</f>
        <v>0.16</v>
      </c>
      <c r="BM117" s="1">
        <f>SUMIFS(template!$K$117:$K$144,template!$J$117:$J$144,table!$A117,template!$I$117:$I$144,table!BM$5)</f>
        <v>0.6</v>
      </c>
      <c r="BN117" s="1">
        <f>IFERROR(VLOOKUP($AP117,yield_refuse!$C:$K,3,0),VLOOKUP($AQ117,yield_refuse!$B:$K,4,0))</f>
        <v>79</v>
      </c>
      <c r="BO117" s="1">
        <f>IFERROR(VLOOKUP($AP117,yield_refuse!$C:$K,4,0),VLOOKUP($AQ117,yield_refuse!$B:$K,5,0))</f>
        <v>21</v>
      </c>
      <c r="BP117" s="10">
        <f>IFERROR(VLOOKUP($AP117,yield_refuse!$C:$Z,10,0),VLOOKUP($AQ117,yield_refuse!$B:$Z,11,0))</f>
        <v>462</v>
      </c>
      <c r="BQ117" s="11">
        <f t="shared" si="3"/>
        <v>0.740265983</v>
      </c>
      <c r="BR117" s="1" t="str">
        <f>IFERROR(VLOOKUP($AP117,yield_refuse!$C:$K,6,0),VLOOKUP($AQ117,yield_refuse!$B:$K,7,0))</f>
        <v>Animal-source foods</v>
      </c>
      <c r="BS117" s="11" t="s">
        <v>626</v>
      </c>
      <c r="BT117" s="8">
        <f t="shared" ref="BT117:BW117" si="122">AR117*$BQ117</f>
        <v>0.8061836681</v>
      </c>
      <c r="BU117" s="8">
        <f t="shared" si="122"/>
        <v>0.01838994736</v>
      </c>
      <c r="BV117" s="8">
        <f t="shared" si="122"/>
        <v>0.01166433866</v>
      </c>
      <c r="BW117" s="8">
        <f t="shared" si="122"/>
        <v>0.01027404029</v>
      </c>
      <c r="BX117" s="8">
        <f t="shared" si="5"/>
        <v>0.008545390515</v>
      </c>
      <c r="BY117" s="8">
        <f t="shared" si="6"/>
        <v>0.01229876425</v>
      </c>
      <c r="BZ117" s="8">
        <f t="shared" si="7"/>
        <v>0.002895240974</v>
      </c>
      <c r="CA117" s="8">
        <f t="shared" si="8"/>
        <v>0.8702513902</v>
      </c>
      <c r="CB117" s="1">
        <f>VLOOKUP(Z117,uncertainty!$B$4:$C$17,2,0)</f>
        <v>1.15</v>
      </c>
      <c r="CC117" s="1">
        <f>VLOOKUP(AA117,uncertainty!$B$4:$C$17,2,0)</f>
        <v>1.25</v>
      </c>
      <c r="CD117" s="11">
        <f t="shared" si="9"/>
        <v>0.7522834543</v>
      </c>
      <c r="CE117" s="11">
        <f t="shared" si="10"/>
        <v>1.007195871</v>
      </c>
      <c r="CF117" s="11">
        <f t="array" ref="CF117">INDEX(SP_results_all_proc!$E$52:$EH$71,MATCH(CF$3,SP_results_all_proc!$A$52:$A$68,0),MATCH($B117,SP_results_all_proc!$E$51:$EH$51,0))*$BQ117</f>
        <v>0.1679397686</v>
      </c>
      <c r="CG117" s="11">
        <f t="array" ref="CG117">INDEX(SP_results_all_proc!$E$52:$EH$71,MATCH(CG$3,SP_results_all_proc!$A$52:$A$68,0),MATCH($B117,SP_results_all_proc!$E$51:$EH$51,0))*$BQ117</f>
        <v>0.1416489409</v>
      </c>
      <c r="CH117" s="11">
        <f t="array" ref="CH117">INDEX(SP_results_all_proc!$E$52:$EH$71,MATCH(CH$3,SP_results_all_proc!$A$52:$A$68,0),MATCH($B117,SP_results_all_proc!$E$51:$EH$51,0))*$BQ117</f>
        <v>0.1361210269</v>
      </c>
      <c r="CI117" s="11">
        <f t="array" ref="CI117">(INDEX(SP_results_all_proc!$E$52:$EH$71,MATCH(CI$3,SP_results_all_proc!$A$52:$A$68,0),MATCH($B117,SP_results_all_proc!$E$51:$EH$51,0))+INDEX(SP_results_all_proc!$E$52:$EH$71,MATCH(CI$2,SP_results_all_proc!$A$52:$A$68,0),MATCH($B117,SP_results_all_proc!$E$51:$EH$51,0))+INDEX(SP_results_all_proc!$E$52:$EH$71,MATCH(CI$1,SP_results_all_proc!$A$52:$A$68,0),MATCH($B117,SP_results_all_proc!$E$51:$EH$51,0)))*$BQ117</f>
        <v>0.1967016478</v>
      </c>
      <c r="CJ117" s="11">
        <f t="array" ref="CJ117">INDEX(SP_results_all_proc!$E$52:$EH$71,MATCH(CJ$3,SP_results_all_proc!$A$52:$A$68,0),MATCH($B117,SP_results_all_proc!$E$51:$EH$51,0))*$BQ117</f>
        <v>0.03932880525</v>
      </c>
      <c r="CK117" s="11">
        <f t="array" ref="CK117">INDEX(SP_results_all_proc!$E$52:$EH$71,MATCH(CK$3,SP_results_all_proc!$A$52:$A$68,0),MATCH($B117,SP_results_all_proc!$E$51:$EH$51,0))*$BQ117</f>
        <v>0.05788294437</v>
      </c>
      <c r="CL117" s="11">
        <f t="array" ref="CL117">INDEX(SP_results_all_proc!$E$52:$EH$71,MATCH(CL$3,SP_results_all_proc!$A$52:$A$68,0),MATCH($B117,SP_results_all_proc!$E$51:$EH$51,0))*$BQ117</f>
        <v>0.07478734744</v>
      </c>
      <c r="CM117" s="11">
        <f t="array" ref="CM117">(INDEX(SP_results_all_proc!$E$52:$EH$71,MATCH(CM$3,SP_results_all_proc!$A$52:$A$68,0),MATCH($B117,SP_results_all_proc!$E$51:$EH$51,0))+INDEX(SP_results_all_proc!$E$52:$EH$71,MATCH(CM$2,SP_results_all_proc!$A$52:$A$68,0),MATCH($B117,SP_results_all_proc!$E$51:$EH$51,0))+INDEX(SP_results_all_proc!$E$52:$EH$71,MATCH(CM$1,SP_results_all_proc!$A$52:$A$68,0),MATCH($B117,SP_results_all_proc!$E$51:$EH$51,0))+INDEX(SP_results_all_proc!$E$52:$EH$71,MATCH(CM$4,SP_results_all_proc!$A$52:$A$68,0),MATCH($B117,SP_results_all_proc!$E$51:$EH$51,0)))*$BQ117</f>
        <v>0.05584091053</v>
      </c>
      <c r="CN117" s="11">
        <f t="shared" si="11"/>
        <v>0.8702513918</v>
      </c>
      <c r="CO117" s="12" t="s">
        <v>213</v>
      </c>
      <c r="CP117" s="12"/>
      <c r="CQ117" s="8"/>
    </row>
    <row r="118" ht="15.75" customHeight="1">
      <c r="A118" s="1" t="s">
        <v>546</v>
      </c>
      <c r="B118" s="7" t="s">
        <v>628</v>
      </c>
      <c r="C118" s="1" t="s">
        <v>120</v>
      </c>
      <c r="D118" s="5" t="s">
        <v>204</v>
      </c>
      <c r="E118" s="30" t="s">
        <v>625</v>
      </c>
      <c r="F118" s="1" t="s">
        <v>171</v>
      </c>
      <c r="G118" s="1" t="s">
        <v>603</v>
      </c>
      <c r="H118" s="1" t="s">
        <v>551</v>
      </c>
      <c r="I118" s="1" t="s">
        <v>552</v>
      </c>
      <c r="J118" s="1" t="s">
        <v>553</v>
      </c>
      <c r="K118" s="1" t="s">
        <v>554</v>
      </c>
      <c r="L118" s="1" t="s">
        <v>129</v>
      </c>
      <c r="M118" s="1" t="s">
        <v>130</v>
      </c>
      <c r="N118" s="30">
        <f t="shared" si="121"/>
        <v>1.396176471</v>
      </c>
      <c r="O118" s="1">
        <v>1.0</v>
      </c>
      <c r="P118" s="1">
        <v>1.0</v>
      </c>
      <c r="Q118" s="1">
        <v>1.0</v>
      </c>
      <c r="R118" s="1">
        <v>5.0</v>
      </c>
      <c r="S118" s="1">
        <v>0.0</v>
      </c>
      <c r="T118" s="1">
        <v>5.0</v>
      </c>
      <c r="U118" s="1">
        <v>0.0</v>
      </c>
      <c r="V118" s="1">
        <v>0.0</v>
      </c>
      <c r="W118" s="1">
        <v>3.0</v>
      </c>
      <c r="X118" s="1">
        <v>0.05</v>
      </c>
      <c r="Y118" s="1">
        <f>SUMIFS(yield_refuse!$F:$F,yield_refuse!$A:$A,table!$A118,yield_refuse!$B:$B,IF(ISERROR(AO118),AQ118,table!$AP118))/100</f>
        <v>0</v>
      </c>
      <c r="Z118" s="7" t="s">
        <v>576</v>
      </c>
      <c r="AA118" s="7" t="s">
        <v>131</v>
      </c>
      <c r="AB118" s="7" t="s">
        <v>132</v>
      </c>
      <c r="AC118" s="7" t="s">
        <v>133</v>
      </c>
      <c r="AD118" s="7" t="s">
        <v>133</v>
      </c>
      <c r="AE118" s="7" t="s">
        <v>133</v>
      </c>
      <c r="AF118" s="7" t="s">
        <v>133</v>
      </c>
      <c r="AG118" s="7" t="s">
        <v>134</v>
      </c>
      <c r="AH118" s="7" t="s">
        <v>134</v>
      </c>
      <c r="AI118" s="7" t="s">
        <v>134</v>
      </c>
      <c r="AJ118" s="7" t="s">
        <v>135</v>
      </c>
      <c r="AK118" s="7" t="s">
        <v>135</v>
      </c>
      <c r="AL118" s="1" t="s">
        <v>136</v>
      </c>
      <c r="AO118" s="1" t="s">
        <v>206</v>
      </c>
      <c r="AP118" s="1" t="s">
        <v>211</v>
      </c>
      <c r="AQ118" s="1" t="s">
        <v>212</v>
      </c>
      <c r="AR118" s="8">
        <f>HLOOKUP(D118,SP_results_all_proc!$E$15:$FZ$33,19,0)*N118*(1+SUM($BF118:$BI118))</f>
        <v>0.4774341347</v>
      </c>
      <c r="AS118" s="8">
        <f>HLOOKUP(E118,SP_results_all_proc!$E$15:$FZ$33,19,0)*O118*(1+SUM($BG118:$BI118))</f>
        <v>0.02484235097</v>
      </c>
      <c r="AT118" s="8">
        <f>HLOOKUP(F118,SP_results_all_proc!$E$15:$FZ$33,19,0)*P118*(1+SUM($BH118:$BI118))</f>
        <v>0.01575695618</v>
      </c>
      <c r="AU118" s="8">
        <f>HLOOKUP(G118,SP_results_all_proc!$E$15:$FZ$33,19,0)*Q118*(1+SUM($BH118:$BI118))</f>
        <v>0.01387884966</v>
      </c>
      <c r="AV118" s="8">
        <f>HLOOKUP(H118,SP_results_all_proc!$E$15:$FZ$33,19,0)*R118*(1+SUM($BI118))</f>
        <v>0.0115436758</v>
      </c>
      <c r="AW118" s="8">
        <f>HLOOKUP(I118,SP_results_all_proc!$E$15:$FZ$33,19,0)*S118*(1+SUM($BI118))</f>
        <v>0</v>
      </c>
      <c r="AX118" s="8">
        <f>HLOOKUP(J118,SP_results_all_proc!$E$15:$FZ$33,19,0)*T118</f>
        <v>0.001067037025</v>
      </c>
      <c r="AY118" s="8">
        <f>HLOOKUP(K118,SP_results_all_proc!$E$15:$FZ$33,19,0)*U118</f>
        <v>0</v>
      </c>
      <c r="AZ118" s="8">
        <f>HLOOKUP(L118,SP_results_all_proc!$E$15:$FZ$33,19,0)*V118*(1-Y118)</f>
        <v>0</v>
      </c>
      <c r="BA118" s="8">
        <f>HLOOKUP(M118,SP_results_all_proc!$E$15:$FZ$33,19,0)*W118*(1-Y118)</f>
        <v>0.01166020725</v>
      </c>
      <c r="BB118" s="9">
        <f>HLOOKUP(BB$3,SP_results_all_proc!$E$15:$FZ$33,19,0)</f>
        <v>0</v>
      </c>
      <c r="BC118" s="9">
        <f>HLOOKUP(BC$3,SP_results_all_proc!$E$15:$FZ$33,19,0)*BJ118*(1-$BM118)*($X118*$P118*(1+SUM($BH118:$BI118))+SUM($BF118:$BI118)+Y118)</f>
        <v>0.0003559121289</v>
      </c>
      <c r="BD118" s="9">
        <f>HLOOKUP(BD$3,SP_results_all_proc!$E$15:$FZ$33,19,0)*BK118*(1-$BM118)*($X118*$P118*(1+SUM($BH118:$BI118))+SUM($BF118:$BI118)+Y118)</f>
        <v>0.00131377174</v>
      </c>
      <c r="BE118" s="1">
        <f>HLOOKUP(BE$3,SP_results_all_proc!$E$15:$FZ$33,19,0)*BL118*(1-$BM118)*($X118*$P118*(1+SUM($BH118:$BI118))+SUM($BF118:$BI118)+Y118)</f>
        <v>0.002241398148</v>
      </c>
      <c r="BF118" s="1">
        <f>SUMIFS(template!$K$117:$K$180,template!$J$117:$J$180,table!$C118,template!$I$117:$I$180,table!BF$5)</f>
        <v>0.01</v>
      </c>
      <c r="BG118" s="1">
        <f>SUMIFS(template!$K$117:$K$180,template!$J$117:$J$180,table!$C118,template!$I$117:$I$180,table!BG$5)</f>
        <v>0.05</v>
      </c>
      <c r="BH118" s="1">
        <f>SUMIFS(template!$K$117:$K$180,template!$J$117:$J$180,table!$C118,template!$I$117:$I$180,table!BH$5)</f>
        <v>0.06</v>
      </c>
      <c r="BI118" s="1">
        <f>SUMIFS(template!$K$117:$K$180,template!$J$117:$J$180,table!$C118,template!$I$117:$I$180,table!BI$5)</f>
        <v>0.03</v>
      </c>
      <c r="BJ118" s="1">
        <f>SUMIFS(template!$K$117:$K$144,template!$J$117:$J$144,table!$A118,template!$I$117:$I$144,table!BJ$5)</f>
        <v>0.2</v>
      </c>
      <c r="BK118" s="1">
        <f>SUMIFS(template!$K$117:$K$144,template!$J$117:$J$144,table!$A118,template!$I$117:$I$144,table!BK$5)</f>
        <v>0.64</v>
      </c>
      <c r="BL118" s="1">
        <f>SUMIFS(template!$K$117:$K$144,template!$J$117:$J$144,table!$A118,template!$I$117:$I$144,table!BL$5)</f>
        <v>0.16</v>
      </c>
      <c r="BM118" s="1">
        <f>SUMIFS(template!$K$117:$K$144,template!$J$117:$J$144,table!$A118,template!$I$117:$I$144,table!BM$5)</f>
        <v>0.6</v>
      </c>
      <c r="BN118" s="1">
        <f>IFERROR(VLOOKUP($AP118,yield_refuse!$C:$K,3,0),VLOOKUP($AQ118,yield_refuse!$B:$K,4,0))</f>
        <v>71</v>
      </c>
      <c r="BO118" s="1">
        <f>IFERROR(VLOOKUP($AP118,yield_refuse!$C:$K,4,0),VLOOKUP($AQ118,yield_refuse!$B:$K,5,0))</f>
        <v>0</v>
      </c>
      <c r="BP118" s="10">
        <f>IFERROR(VLOOKUP($AP118,yield_refuse!$C:$Z,10,0),VLOOKUP($AQ118,yield_refuse!$B:$Z,11,0))</f>
        <v>405.2631579</v>
      </c>
      <c r="BQ118" s="11">
        <f t="shared" si="3"/>
        <v>0.5707931801</v>
      </c>
      <c r="BR118" s="1" t="str">
        <f>IFERROR(VLOOKUP($AP118,yield_refuse!$C:$K,6,0),VLOOKUP($AQ118,yield_refuse!$B:$K,7,0))</f>
        <v>Animal-source foods</v>
      </c>
      <c r="BS118" s="11" t="s">
        <v>211</v>
      </c>
      <c r="BT118" s="8">
        <f t="shared" ref="BT118:BW118" si="123">AR118*$BQ118</f>
        <v>0.272516148</v>
      </c>
      <c r="BU118" s="8">
        <f t="shared" si="123"/>
        <v>0.01417984451</v>
      </c>
      <c r="BV118" s="8">
        <f t="shared" si="123"/>
        <v>0.00899396313</v>
      </c>
      <c r="BW118" s="8">
        <f t="shared" si="123"/>
        <v>0.007921952734</v>
      </c>
      <c r="BX118" s="8">
        <f t="shared" si="5"/>
        <v>0.006589051421</v>
      </c>
      <c r="BY118" s="8">
        <f t="shared" si="6"/>
        <v>0.007264624232</v>
      </c>
      <c r="BZ118" s="8">
        <f t="shared" si="7"/>
        <v>0.002232418942</v>
      </c>
      <c r="CA118" s="8">
        <f t="shared" si="8"/>
        <v>0.319698003</v>
      </c>
      <c r="CB118" s="1">
        <f>VLOOKUP(Z118,uncertainty!$B$4:$C$17,2,0)</f>
        <v>1.15</v>
      </c>
      <c r="CC118" s="1">
        <f>VLOOKUP(AA118,uncertainty!$B$4:$C$17,2,0)</f>
        <v>1.25</v>
      </c>
      <c r="CD118" s="11">
        <f t="shared" si="9"/>
        <v>0.2747160475</v>
      </c>
      <c r="CE118" s="11">
        <f t="shared" si="10"/>
        <v>0.372370889</v>
      </c>
      <c r="CF118" s="11">
        <f t="array" ref="CF118">INDEX(SP_results_all_proc!$E$52:$EH$71,MATCH(CF$3,SP_results_all_proc!$A$52:$A$68,0),MATCH($B118,SP_results_all_proc!$E$51:$EH$51,0))*$BQ118</f>
        <v>0.07286809096</v>
      </c>
      <c r="CG118" s="11">
        <f t="array" ref="CG118">INDEX(SP_results_all_proc!$E$52:$EH$71,MATCH(CG$3,SP_results_all_proc!$A$52:$A$68,0),MATCH($B118,SP_results_all_proc!$E$51:$EH$51,0))*$BQ118</f>
        <v>0.04107980423</v>
      </c>
      <c r="CH118" s="11">
        <f t="array" ref="CH118">INDEX(SP_results_all_proc!$E$52:$EH$71,MATCH(CH$3,SP_results_all_proc!$A$52:$A$68,0),MATCH($B118,SP_results_all_proc!$E$51:$EH$51,0))*$BQ118</f>
        <v>0.05510918197</v>
      </c>
      <c r="CI118" s="11">
        <f t="array" ref="CI118">(INDEX(SP_results_all_proc!$E$52:$EH$71,MATCH(CI$3,SP_results_all_proc!$A$52:$A$68,0),MATCH($B118,SP_results_all_proc!$E$51:$EH$51,0))+INDEX(SP_results_all_proc!$E$52:$EH$71,MATCH(CI$2,SP_results_all_proc!$A$52:$A$68,0),MATCH($B118,SP_results_all_proc!$E$51:$EH$51,0))+INDEX(SP_results_all_proc!$E$52:$EH$71,MATCH(CI$1,SP_results_all_proc!$A$52:$A$68,0),MATCH($B118,SP_results_all_proc!$E$51:$EH$51,0)))*$BQ118</f>
        <v>0.06554043704</v>
      </c>
      <c r="CJ118" s="11">
        <f t="array" ref="CJ118">INDEX(SP_results_all_proc!$E$52:$EH$71,MATCH(CJ$3,SP_results_all_proc!$A$52:$A$68,0),MATCH($B118,SP_results_all_proc!$E$51:$EH$51,0))*$BQ118</f>
        <v>0.03743745651</v>
      </c>
      <c r="CK118" s="11">
        <f t="array" ref="CK118">INDEX(SP_results_all_proc!$E$52:$EH$71,MATCH(CK$3,SP_results_all_proc!$A$52:$A$68,0),MATCH($B118,SP_results_all_proc!$E$51:$EH$51,0))*$BQ118</f>
        <v>0.0203123049</v>
      </c>
      <c r="CL118" s="11">
        <f t="array" ref="CL118">INDEX(SP_results_all_proc!$E$52:$EH$71,MATCH(CL$3,SP_results_all_proc!$A$52:$A$68,0),MATCH($B118,SP_results_all_proc!$E$51:$EH$51,0))*$BQ118</f>
        <v>0.004465636462</v>
      </c>
      <c r="CM118" s="11">
        <f t="array" ref="CM118">(INDEX(SP_results_all_proc!$E$52:$EH$71,MATCH(CM$3,SP_results_all_proc!$A$52:$A$68,0),MATCH($B118,SP_results_all_proc!$E$51:$EH$51,0))+INDEX(SP_results_all_proc!$E$52:$EH$71,MATCH(CM$2,SP_results_all_proc!$A$52:$A$68,0),MATCH($B118,SP_results_all_proc!$E$51:$EH$51,0))+INDEX(SP_results_all_proc!$E$52:$EH$71,MATCH(CM$1,SP_results_all_proc!$A$52:$A$68,0),MATCH($B118,SP_results_all_proc!$E$51:$EH$51,0))+INDEX(SP_results_all_proc!$E$52:$EH$71,MATCH(CM$4,SP_results_all_proc!$A$52:$A$68,0),MATCH($B118,SP_results_all_proc!$E$51:$EH$51,0)))*$BQ118</f>
        <v>0.02288508938</v>
      </c>
      <c r="CN118" s="11">
        <f t="shared" si="11"/>
        <v>0.3196980014</v>
      </c>
      <c r="CO118" s="12" t="s">
        <v>213</v>
      </c>
      <c r="CP118" s="12"/>
      <c r="CQ118" s="8"/>
    </row>
    <row r="119" ht="15.75" customHeight="1">
      <c r="A119" s="1" t="s">
        <v>546</v>
      </c>
      <c r="B119" s="6" t="s">
        <v>629</v>
      </c>
      <c r="C119" s="1" t="s">
        <v>215</v>
      </c>
      <c r="D119" s="14" t="s">
        <v>630</v>
      </c>
      <c r="E119" s="1" t="s">
        <v>549</v>
      </c>
      <c r="F119" s="1" t="s">
        <v>171</v>
      </c>
      <c r="G119" s="1" t="s">
        <v>603</v>
      </c>
      <c r="H119" s="1" t="s">
        <v>551</v>
      </c>
      <c r="I119" s="1" t="s">
        <v>552</v>
      </c>
      <c r="J119" s="1" t="s">
        <v>553</v>
      </c>
      <c r="K119" s="1" t="s">
        <v>554</v>
      </c>
      <c r="L119" s="1" t="s">
        <v>129</v>
      </c>
      <c r="M119" s="1" t="s">
        <v>130</v>
      </c>
      <c r="N119" s="1">
        <v>1.0</v>
      </c>
      <c r="O119" s="1">
        <v>1.0</v>
      </c>
      <c r="P119" s="1">
        <v>1.0</v>
      </c>
      <c r="Q119" s="1">
        <v>1.0</v>
      </c>
      <c r="R119" s="1">
        <v>5.0</v>
      </c>
      <c r="S119" s="1">
        <v>0.0</v>
      </c>
      <c r="T119" s="1">
        <v>5.0</v>
      </c>
      <c r="U119" s="1">
        <v>0.0</v>
      </c>
      <c r="V119" s="1">
        <v>1.5</v>
      </c>
      <c r="W119" s="1">
        <v>1.5</v>
      </c>
      <c r="X119" s="1">
        <v>0.05</v>
      </c>
      <c r="Y119" s="1">
        <f>SUMIFS(yield_refuse!$F:$F,yield_refuse!$A:$A,table!$A119,yield_refuse!$B:$B,IF(ISERROR(AO119),AQ119,table!$AP119))/100</f>
        <v>0</v>
      </c>
      <c r="Z119" s="7" t="s">
        <v>576</v>
      </c>
      <c r="AA119" s="7" t="s">
        <v>131</v>
      </c>
      <c r="AB119" s="7" t="s">
        <v>132</v>
      </c>
      <c r="AC119" s="7" t="s">
        <v>133</v>
      </c>
      <c r="AD119" s="7" t="s">
        <v>133</v>
      </c>
      <c r="AE119" s="7" t="s">
        <v>133</v>
      </c>
      <c r="AF119" s="7" t="s">
        <v>133</v>
      </c>
      <c r="AG119" s="7" t="s">
        <v>134</v>
      </c>
      <c r="AH119" s="7" t="s">
        <v>134</v>
      </c>
      <c r="AI119" s="7" t="s">
        <v>134</v>
      </c>
      <c r="AJ119" s="7" t="s">
        <v>135</v>
      </c>
      <c r="AK119" s="7" t="s">
        <v>135</v>
      </c>
      <c r="AL119" s="1" t="s">
        <v>136</v>
      </c>
      <c r="AO119" s="1" t="s">
        <v>217</v>
      </c>
      <c r="AP119" s="1" t="s">
        <v>229</v>
      </c>
      <c r="AQ119" s="1" t="s">
        <v>230</v>
      </c>
      <c r="AR119" s="8">
        <f>HLOOKUP(D119,SP_results_all_proc!$E$15:$FZ$33,19,0)*N119*(1+SUM($BF119:$BI119))</f>
        <v>0.02390717505</v>
      </c>
      <c r="AS119" s="8">
        <f>HLOOKUP(E119,SP_results_all_proc!$E$15:$FZ$33,19,0)*O119*(1+SUM($BG119:$BI119))</f>
        <v>0</v>
      </c>
      <c r="AT119" s="8">
        <f>HLOOKUP(F119,SP_results_all_proc!$E$15:$FZ$33,19,0)*P119*(1+SUM($BH119:$BI119))</f>
        <v>0.01633519311</v>
      </c>
      <c r="AU119" s="8">
        <f>HLOOKUP(G119,SP_results_all_proc!$E$15:$FZ$33,19,0)*Q119*(1+SUM($BH119:$BI119))</f>
        <v>0.01438816524</v>
      </c>
      <c r="AV119" s="8">
        <f>HLOOKUP(H119,SP_results_all_proc!$E$15:$FZ$33,19,0)*R119*(1+SUM($BI119))</f>
        <v>0.01143160128</v>
      </c>
      <c r="AW119" s="8">
        <f>HLOOKUP(I119,SP_results_all_proc!$E$15:$FZ$33,19,0)*S119*(1+SUM($BI119))</f>
        <v>0</v>
      </c>
      <c r="AX119" s="8">
        <f>HLOOKUP(J119,SP_results_all_proc!$E$15:$FZ$33,19,0)*T119</f>
        <v>0.001067037025</v>
      </c>
      <c r="AY119" s="8">
        <f>HLOOKUP(K119,SP_results_all_proc!$E$15:$FZ$33,19,0)*U119</f>
        <v>0</v>
      </c>
      <c r="AZ119" s="8">
        <f>HLOOKUP(L119,SP_results_all_proc!$E$15:$FZ$33,19,0)*V119*(1-Y119)</f>
        <v>0.009264901748</v>
      </c>
      <c r="BA119" s="8">
        <f>HLOOKUP(M119,SP_results_all_proc!$E$15:$FZ$33,19,0)*W119*(1-Y119)</f>
        <v>0.005830103624</v>
      </c>
      <c r="BB119" s="9">
        <f>HLOOKUP(BB$3,SP_results_all_proc!$E$15:$FZ$33,19,0)</f>
        <v>0</v>
      </c>
      <c r="BC119" s="9">
        <f>HLOOKUP(BC$3,SP_results_all_proc!$E$15:$FZ$33,19,0)*BJ119*(1-$BM119)*($X119*$P119*(1+SUM($BH119:$BI119))+SUM($BF119:$BI119)+Y119)</f>
        <v>0.0005334330929</v>
      </c>
      <c r="BD119" s="9">
        <f>HLOOKUP(BD$3,SP_results_all_proc!$E$15:$FZ$33,19,0)*BK119*(1-$BM119)*($X119*$P119*(1+SUM($BH119:$BI119))+SUM($BF119:$BI119)+Y119)</f>
        <v>0.001969051532</v>
      </c>
      <c r="BE119" s="1">
        <f>HLOOKUP(BE$3,SP_results_all_proc!$E$15:$FZ$33,19,0)*BL119*(1-$BM119)*($X119*$P119*(1+SUM($BH119:$BI119))+SUM($BF119:$BI119)+Y119)</f>
        <v>0.003359357127</v>
      </c>
      <c r="BF119" s="1">
        <f>SUMIFS(template!$K$117:$K$180,template!$J$117:$J$180,table!$C119,template!$I$117:$I$180,table!BF$5)</f>
        <v>0.05</v>
      </c>
      <c r="BG119" s="1">
        <f>SUMIFS(template!$K$117:$K$180,template!$J$117:$J$180,table!$C119,template!$I$117:$I$180,table!BG$5)</f>
        <v>0.07</v>
      </c>
      <c r="BH119" s="1">
        <f>SUMIFS(template!$K$117:$K$180,template!$J$117:$J$180,table!$C119,template!$I$117:$I$180,table!BH$5)</f>
        <v>0.11</v>
      </c>
      <c r="BI119" s="1">
        <f>SUMIFS(template!$K$117:$K$180,template!$J$117:$J$180,table!$C119,template!$I$117:$I$180,table!BI$5)</f>
        <v>0.02</v>
      </c>
      <c r="BJ119" s="1">
        <f>SUMIFS(template!$K$117:$K$144,template!$J$117:$J$144,table!$A119,template!$I$117:$I$144,table!BJ$5)</f>
        <v>0.2</v>
      </c>
      <c r="BK119" s="1">
        <f>SUMIFS(template!$K$117:$K$144,template!$J$117:$J$144,table!$A119,template!$I$117:$I$144,table!BK$5)</f>
        <v>0.64</v>
      </c>
      <c r="BL119" s="1">
        <f>SUMIFS(template!$K$117:$K$144,template!$J$117:$J$144,table!$A119,template!$I$117:$I$144,table!BL$5)</f>
        <v>0.16</v>
      </c>
      <c r="BM119" s="1">
        <f>SUMIFS(template!$K$117:$K$144,template!$J$117:$J$144,table!$A119,template!$I$117:$I$144,table!BM$5)</f>
        <v>0.6</v>
      </c>
      <c r="BN119" s="1">
        <f>IFERROR(VLOOKUP($AP119,yield_refuse!$C:$K,3,0),VLOOKUP($AQ119,yield_refuse!$B:$K,4,0))</f>
        <v>86</v>
      </c>
      <c r="BO119" s="1">
        <f>IFERROR(VLOOKUP($AP119,yield_refuse!$C:$K,4,0),VLOOKUP($AQ119,yield_refuse!$B:$K,5,0))</f>
        <v>34</v>
      </c>
      <c r="BP119" s="10">
        <f>IFERROR(VLOOKUP($AP119,yield_refuse!$C:$Z,10,0),VLOOKUP($AQ119,yield_refuse!$B:$Z,11,0))</f>
        <v>278.313253</v>
      </c>
      <c r="BQ119" s="11">
        <f t="shared" si="3"/>
        <v>0.4903334267</v>
      </c>
      <c r="BR119" s="1" t="str">
        <f>IFERROR(VLOOKUP($AP119,yield_refuse!$C:$K,6,0),VLOOKUP($AQ119,yield_refuse!$B:$K,7,0))</f>
        <v>Animal-source foods</v>
      </c>
      <c r="BS119" s="11" t="s">
        <v>229</v>
      </c>
      <c r="BT119" s="8">
        <f t="shared" ref="BT119:BW119" si="124">AR119*$BQ119</f>
        <v>0.01172248707</v>
      </c>
      <c r="BU119" s="8">
        <f t="shared" si="124"/>
        <v>0</v>
      </c>
      <c r="BV119" s="8">
        <f t="shared" si="124"/>
        <v>0.008009691213</v>
      </c>
      <c r="BW119" s="8">
        <f t="shared" si="124"/>
        <v>0.007054998369</v>
      </c>
      <c r="BX119" s="8">
        <f t="shared" si="5"/>
        <v>0.005605296228</v>
      </c>
      <c r="BY119" s="8">
        <f t="shared" si="6"/>
        <v>0.007924789631</v>
      </c>
      <c r="BZ119" s="8">
        <f t="shared" si="7"/>
        <v>0.002874256953</v>
      </c>
      <c r="CA119" s="8">
        <f t="shared" si="8"/>
        <v>0.04319151946</v>
      </c>
      <c r="CB119" s="1">
        <f>VLOOKUP(Z119,uncertainty!$B$4:$C$17,2,0)</f>
        <v>1.15</v>
      </c>
      <c r="CC119" s="1">
        <f>VLOOKUP(AA119,uncertainty!$B$4:$C$17,2,0)</f>
        <v>1.25</v>
      </c>
      <c r="CD119" s="11">
        <f t="shared" si="9"/>
        <v>0.03536869293</v>
      </c>
      <c r="CE119" s="11">
        <f t="shared" si="10"/>
        <v>0.05281715062</v>
      </c>
      <c r="CF119" s="11">
        <f t="array" ref="CF119">INDEX(SP_results_all_proc!$E$52:$EH$71,MATCH(CF$3,SP_results_all_proc!$A$52:$A$68,0),MATCH($B119,SP_results_all_proc!$E$51:$EH$51,0))*$BQ119</f>
        <v>0.01510796379</v>
      </c>
      <c r="CG119" s="11">
        <f t="array" ref="CG119">INDEX(SP_results_all_proc!$E$52:$EH$71,MATCH(CG$3,SP_results_all_proc!$A$52:$A$68,0),MATCH($B119,SP_results_all_proc!$E$51:$EH$51,0))*$BQ119</f>
        <v>0.00269032521</v>
      </c>
      <c r="CH119" s="11">
        <f t="array" ref="CH119">INDEX(SP_results_all_proc!$E$52:$EH$71,MATCH(CH$3,SP_results_all_proc!$A$52:$A$68,0),MATCH($B119,SP_results_all_proc!$E$51:$EH$51,0))*$BQ119</f>
        <v>0.006147855422</v>
      </c>
      <c r="CI119" s="11">
        <f t="array" ref="CI119">(INDEX(SP_results_all_proc!$E$52:$EH$71,MATCH(CI$3,SP_results_all_proc!$A$52:$A$68,0),MATCH($B119,SP_results_all_proc!$E$51:$EH$51,0))+INDEX(SP_results_all_proc!$E$52:$EH$71,MATCH(CI$2,SP_results_all_proc!$A$52:$A$68,0),MATCH($B119,SP_results_all_proc!$E$51:$EH$51,0))+INDEX(SP_results_all_proc!$E$52:$EH$71,MATCH(CI$1,SP_results_all_proc!$A$52:$A$68,0),MATCH($B119,SP_results_all_proc!$E$51:$EH$51,0)))*$BQ119</f>
        <v>0.005457258399</v>
      </c>
      <c r="CJ119" s="11">
        <f t="array" ref="CJ119">INDEX(SP_results_all_proc!$E$52:$EH$71,MATCH(CJ$3,SP_results_all_proc!$A$52:$A$68,0),MATCH($B119,SP_results_all_proc!$E$51:$EH$51,0))*$BQ119</f>
        <v>0.000111962867</v>
      </c>
      <c r="CK119" s="11">
        <f t="array" ref="CK119">INDEX(SP_results_all_proc!$E$52:$EH$71,MATCH(CK$3,SP_results_all_proc!$A$52:$A$68,0),MATCH($B119,SP_results_all_proc!$E$51:$EH$51,0))*$BQ119</f>
        <v>0.007485656627</v>
      </c>
      <c r="CL119" s="11">
        <f t="array" ref="CL119">INDEX(SP_results_all_proc!$E$52:$EH$71,MATCH(CL$3,SP_results_all_proc!$A$52:$A$68,0),MATCH($B119,SP_results_all_proc!$E$51:$EH$51,0))*$BQ119</f>
        <v>0.0007433729826</v>
      </c>
      <c r="CM119" s="11">
        <f t="array" ref="CM119">(INDEX(SP_results_all_proc!$E$52:$EH$71,MATCH(CM$3,SP_results_all_proc!$A$52:$A$68,0),MATCH($B119,SP_results_all_proc!$E$51:$EH$51,0))+INDEX(SP_results_all_proc!$E$52:$EH$71,MATCH(CM$2,SP_results_all_proc!$A$52:$A$68,0),MATCH($B119,SP_results_all_proc!$E$51:$EH$51,0))+INDEX(SP_results_all_proc!$E$52:$EH$71,MATCH(CM$1,SP_results_all_proc!$A$52:$A$68,0),MATCH($B119,SP_results_all_proc!$E$51:$EH$51,0))+INDEX(SP_results_all_proc!$E$52:$EH$71,MATCH(CM$4,SP_results_all_proc!$A$52:$A$68,0),MATCH($B119,SP_results_all_proc!$E$51:$EH$51,0)))*$BQ119</f>
        <v>0.005447123757</v>
      </c>
      <c r="CN119" s="11">
        <f t="shared" si="11"/>
        <v>0.04319151905</v>
      </c>
      <c r="CO119" s="12" t="s">
        <v>221</v>
      </c>
      <c r="CP119" s="12"/>
      <c r="CQ119" s="8"/>
    </row>
    <row r="120" ht="15.75" customHeight="1">
      <c r="A120" s="1" t="s">
        <v>546</v>
      </c>
      <c r="B120" s="6" t="s">
        <v>631</v>
      </c>
      <c r="C120" s="1" t="s">
        <v>215</v>
      </c>
      <c r="D120" s="14" t="s">
        <v>632</v>
      </c>
      <c r="E120" s="1" t="s">
        <v>549</v>
      </c>
      <c r="F120" s="1" t="s">
        <v>171</v>
      </c>
      <c r="G120" s="1" t="s">
        <v>603</v>
      </c>
      <c r="H120" s="1" t="s">
        <v>551</v>
      </c>
      <c r="I120" s="1" t="s">
        <v>552</v>
      </c>
      <c r="J120" s="1" t="s">
        <v>553</v>
      </c>
      <c r="K120" s="1" t="s">
        <v>554</v>
      </c>
      <c r="L120" s="1" t="s">
        <v>129</v>
      </c>
      <c r="M120" s="1" t="s">
        <v>130</v>
      </c>
      <c r="N120" s="1">
        <v>1.0</v>
      </c>
      <c r="O120" s="1">
        <v>1.0</v>
      </c>
      <c r="P120" s="1">
        <v>1.0</v>
      </c>
      <c r="Q120" s="1">
        <v>1.0</v>
      </c>
      <c r="R120" s="1">
        <v>5.0</v>
      </c>
      <c r="S120" s="1">
        <v>0.0</v>
      </c>
      <c r="T120" s="1">
        <v>5.0</v>
      </c>
      <c r="U120" s="1">
        <v>0.0</v>
      </c>
      <c r="V120" s="1">
        <v>1.5</v>
      </c>
      <c r="W120" s="1">
        <v>1.5</v>
      </c>
      <c r="X120" s="1">
        <v>0.05</v>
      </c>
      <c r="Y120" s="1">
        <f>SUMIFS(yield_refuse!$F:$F,yield_refuse!$A:$A,table!$A120,yield_refuse!$B:$B,IF(ISERROR(AO120),AQ120,table!$AP120))/100</f>
        <v>0</v>
      </c>
      <c r="Z120" s="7" t="s">
        <v>576</v>
      </c>
      <c r="AA120" s="7" t="s">
        <v>131</v>
      </c>
      <c r="AB120" s="7" t="s">
        <v>132</v>
      </c>
      <c r="AC120" s="7" t="s">
        <v>133</v>
      </c>
      <c r="AD120" s="7" t="s">
        <v>133</v>
      </c>
      <c r="AE120" s="7" t="s">
        <v>133</v>
      </c>
      <c r="AF120" s="7" t="s">
        <v>133</v>
      </c>
      <c r="AG120" s="7" t="s">
        <v>134</v>
      </c>
      <c r="AH120" s="7" t="s">
        <v>134</v>
      </c>
      <c r="AI120" s="7" t="s">
        <v>134</v>
      </c>
      <c r="AJ120" s="7" t="s">
        <v>135</v>
      </c>
      <c r="AK120" s="7" t="s">
        <v>135</v>
      </c>
      <c r="AL120" s="1" t="s">
        <v>136</v>
      </c>
      <c r="AO120" s="1" t="s">
        <v>217</v>
      </c>
      <c r="AP120" s="1" t="s">
        <v>234</v>
      </c>
      <c r="AQ120" s="1" t="s">
        <v>235</v>
      </c>
      <c r="AR120" s="8">
        <f>HLOOKUP(D120,SP_results_all_proc!$E$15:$FZ$33,19,0)*N120*(1+SUM($BF120:$BI120))</f>
        <v>0.7048773996</v>
      </c>
      <c r="AS120" s="8">
        <f>HLOOKUP(E120,SP_results_all_proc!$E$15:$FZ$33,19,0)*O120*(1+SUM($BG120:$BI120))</f>
        <v>0</v>
      </c>
      <c r="AT120" s="8">
        <f>HLOOKUP(F120,SP_results_all_proc!$E$15:$FZ$33,19,0)*P120*(1+SUM($BH120:$BI120))</f>
        <v>0.01633519311</v>
      </c>
      <c r="AU120" s="8">
        <f>HLOOKUP(G120,SP_results_all_proc!$E$15:$FZ$33,19,0)*Q120*(1+SUM($BH120:$BI120))</f>
        <v>0.01438816524</v>
      </c>
      <c r="AV120" s="8">
        <f>HLOOKUP(H120,SP_results_all_proc!$E$15:$FZ$33,19,0)*R120*(1+SUM($BI120))</f>
        <v>0.01143160128</v>
      </c>
      <c r="AW120" s="8">
        <f>HLOOKUP(I120,SP_results_all_proc!$E$15:$FZ$33,19,0)*S120*(1+SUM($BI120))</f>
        <v>0</v>
      </c>
      <c r="AX120" s="8">
        <f>HLOOKUP(J120,SP_results_all_proc!$E$15:$FZ$33,19,0)*T120</f>
        <v>0.001067037025</v>
      </c>
      <c r="AY120" s="8">
        <f>HLOOKUP(K120,SP_results_all_proc!$E$15:$FZ$33,19,0)*U120</f>
        <v>0</v>
      </c>
      <c r="AZ120" s="8">
        <f>HLOOKUP(L120,SP_results_all_proc!$E$15:$FZ$33,19,0)*V120*(1-Y120)</f>
        <v>0.009264901748</v>
      </c>
      <c r="BA120" s="8">
        <f>HLOOKUP(M120,SP_results_all_proc!$E$15:$FZ$33,19,0)*W120*(1-Y120)</f>
        <v>0.005830103624</v>
      </c>
      <c r="BB120" s="9">
        <f>HLOOKUP(BB$3,SP_results_all_proc!$E$15:$FZ$33,19,0)</f>
        <v>0</v>
      </c>
      <c r="BC120" s="9">
        <f>HLOOKUP(BC$3,SP_results_all_proc!$E$15:$FZ$33,19,0)*BJ120*(1-$BM120)*($X120*$P120*(1+SUM($BH120:$BI120))+SUM($BF120:$BI120)+Y120)</f>
        <v>0.0005334330929</v>
      </c>
      <c r="BD120" s="9">
        <f>HLOOKUP(BD$3,SP_results_all_proc!$E$15:$FZ$33,19,0)*BK120*(1-$BM120)*($X120*$P120*(1+SUM($BH120:$BI120))+SUM($BF120:$BI120)+Y120)</f>
        <v>0.001969051532</v>
      </c>
      <c r="BE120" s="1">
        <f>HLOOKUP(BE$3,SP_results_all_proc!$E$15:$FZ$33,19,0)*BL120*(1-$BM120)*($X120*$P120*(1+SUM($BH120:$BI120))+SUM($BF120:$BI120)+Y120)</f>
        <v>0.003359357127</v>
      </c>
      <c r="BF120" s="1">
        <f>SUMIFS(template!$K$117:$K$180,template!$J$117:$J$180,table!$C120,template!$I$117:$I$180,table!BF$5)</f>
        <v>0.05</v>
      </c>
      <c r="BG120" s="1">
        <f>SUMIFS(template!$K$117:$K$180,template!$J$117:$J$180,table!$C120,template!$I$117:$I$180,table!BG$5)</f>
        <v>0.07</v>
      </c>
      <c r="BH120" s="1">
        <f>SUMIFS(template!$K$117:$K$180,template!$J$117:$J$180,table!$C120,template!$I$117:$I$180,table!BH$5)</f>
        <v>0.11</v>
      </c>
      <c r="BI120" s="1">
        <f>SUMIFS(template!$K$117:$K$180,template!$J$117:$J$180,table!$C120,template!$I$117:$I$180,table!BI$5)</f>
        <v>0.02</v>
      </c>
      <c r="BJ120" s="1">
        <f>SUMIFS(template!$K$117:$K$144,template!$J$117:$J$144,table!$A120,template!$I$117:$I$144,table!BJ$5)</f>
        <v>0.2</v>
      </c>
      <c r="BK120" s="1">
        <f>SUMIFS(template!$K$117:$K$144,template!$J$117:$J$144,table!$A120,template!$I$117:$I$144,table!BK$5)</f>
        <v>0.64</v>
      </c>
      <c r="BL120" s="1">
        <f>SUMIFS(template!$K$117:$K$144,template!$J$117:$J$144,table!$A120,template!$I$117:$I$144,table!BL$5)</f>
        <v>0.16</v>
      </c>
      <c r="BM120" s="1">
        <f>SUMIFS(template!$K$117:$K$144,template!$J$117:$J$144,table!$A120,template!$I$117:$I$144,table!BM$5)</f>
        <v>0.6</v>
      </c>
      <c r="BN120" s="1">
        <f>IFERROR(VLOOKUP($AP120,yield_refuse!$C:$K,3,0),VLOOKUP($AQ120,yield_refuse!$B:$K,4,0))</f>
        <v>89</v>
      </c>
      <c r="BO120" s="1">
        <f>IFERROR(VLOOKUP($AP120,yield_refuse!$C:$K,4,0),VLOOKUP($AQ120,yield_refuse!$B:$K,5,0))</f>
        <v>38</v>
      </c>
      <c r="BP120" s="10">
        <f>IFERROR(VLOOKUP($AP120,yield_refuse!$C:$Z,10,0),VLOOKUP($AQ120,yield_refuse!$B:$Z,11,0))</f>
        <v>385</v>
      </c>
      <c r="BQ120" s="11">
        <f t="shared" si="3"/>
        <v>0.697716564</v>
      </c>
      <c r="BR120" s="1" t="str">
        <f>IFERROR(VLOOKUP($AP120,yield_refuse!$C:$K,6,0),VLOOKUP($AQ120,yield_refuse!$B:$K,7,0))</f>
        <v>Animal-source foods</v>
      </c>
      <c r="BS120" s="11" t="s">
        <v>234</v>
      </c>
      <c r="BT120" s="8">
        <f t="shared" ref="BT120:BW120" si="125">AR120*$BQ120</f>
        <v>0.4918046373</v>
      </c>
      <c r="BU120" s="8">
        <f t="shared" si="125"/>
        <v>0</v>
      </c>
      <c r="BV120" s="8">
        <f t="shared" si="125"/>
        <v>0.01139733481</v>
      </c>
      <c r="BW120" s="8">
        <f t="shared" si="125"/>
        <v>0.01003886122</v>
      </c>
      <c r="BX120" s="8">
        <f t="shared" si="5"/>
        <v>0.007976017566</v>
      </c>
      <c r="BY120" s="8">
        <f t="shared" si="6"/>
        <v>0.01127652469</v>
      </c>
      <c r="BZ120" s="8">
        <f t="shared" si="7"/>
        <v>0.004089904086</v>
      </c>
      <c r="CA120" s="8">
        <f t="shared" si="8"/>
        <v>0.5365832797</v>
      </c>
      <c r="CB120" s="1">
        <f>VLOOKUP(Z120,uncertainty!$B$4:$C$17,2,0)</f>
        <v>1.15</v>
      </c>
      <c r="CC120" s="1">
        <f>VLOOKUP(AA120,uncertainty!$B$4:$C$17,2,0)</f>
        <v>1.25</v>
      </c>
      <c r="CD120" s="11">
        <f t="shared" si="9"/>
        <v>0.4634791202</v>
      </c>
      <c r="CE120" s="11">
        <f t="shared" si="10"/>
        <v>0.6215486358</v>
      </c>
      <c r="CF120" s="11">
        <f t="array" ref="CF120">INDEX(SP_results_all_proc!$E$52:$EH$71,MATCH(CF$3,SP_results_all_proc!$A$52:$A$68,0),MATCH($B120,SP_results_all_proc!$E$51:$EH$51,0))*$BQ120</f>
        <v>0.09696538275</v>
      </c>
      <c r="CG120" s="11">
        <f t="array" ref="CG120">INDEX(SP_results_all_proc!$E$52:$EH$71,MATCH(CG$3,SP_results_all_proc!$A$52:$A$68,0),MATCH($B120,SP_results_all_proc!$E$51:$EH$51,0))*$BQ120</f>
        <v>0.01711130128</v>
      </c>
      <c r="CH120" s="11">
        <f t="array" ref="CH120">INDEX(SP_results_all_proc!$E$52:$EH$71,MATCH(CH$3,SP_results_all_proc!$A$52:$A$68,0),MATCH($B120,SP_results_all_proc!$E$51:$EH$51,0))*$BQ120</f>
        <v>0.02227083712</v>
      </c>
      <c r="CI120" s="11">
        <f t="array" ref="CI120">(INDEX(SP_results_all_proc!$E$52:$EH$71,MATCH(CI$3,SP_results_all_proc!$A$52:$A$68,0),MATCH($B120,SP_results_all_proc!$E$51:$EH$51,0))+INDEX(SP_results_all_proc!$E$52:$EH$71,MATCH(CI$2,SP_results_all_proc!$A$52:$A$68,0),MATCH($B120,SP_results_all_proc!$E$51:$EH$51,0))+INDEX(SP_results_all_proc!$E$52:$EH$71,MATCH(CI$1,SP_results_all_proc!$A$52:$A$68,0),MATCH($B120,SP_results_all_proc!$E$51:$EH$51,0)))*$BQ120</f>
        <v>0.1732655354</v>
      </c>
      <c r="CJ120" s="11">
        <f t="array" ref="CJ120">INDEX(SP_results_all_proc!$E$52:$EH$71,MATCH(CJ$3,SP_results_all_proc!$A$52:$A$68,0),MATCH($B120,SP_results_all_proc!$E$51:$EH$51,0))*$BQ120</f>
        <v>0.007102482512</v>
      </c>
      <c r="CK120" s="11">
        <f t="array" ref="CK120">INDEX(SP_results_all_proc!$E$52:$EH$71,MATCH(CK$3,SP_results_all_proc!$A$52:$A$68,0),MATCH($B120,SP_results_all_proc!$E$51:$EH$51,0))*$BQ120</f>
        <v>0.03603473783</v>
      </c>
      <c r="CL120" s="11">
        <f t="array" ref="CL120">INDEX(SP_results_all_proc!$E$52:$EH$71,MATCH(CL$3,SP_results_all_proc!$A$52:$A$68,0),MATCH($B120,SP_results_all_proc!$E$51:$EH$51,0))*$BQ120</f>
        <v>0.1628025108</v>
      </c>
      <c r="CM120" s="11">
        <f t="array" ref="CM120">(INDEX(SP_results_all_proc!$E$52:$EH$71,MATCH(CM$3,SP_results_all_proc!$A$52:$A$68,0),MATCH($B120,SP_results_all_proc!$E$51:$EH$51,0))+INDEX(SP_results_all_proc!$E$52:$EH$71,MATCH(CM$2,SP_results_all_proc!$A$52:$A$68,0),MATCH($B120,SP_results_all_proc!$E$51:$EH$51,0))+INDEX(SP_results_all_proc!$E$52:$EH$71,MATCH(CM$1,SP_results_all_proc!$A$52:$A$68,0),MATCH($B120,SP_results_all_proc!$E$51:$EH$51,0))+INDEX(SP_results_all_proc!$E$52:$EH$71,MATCH(CM$4,SP_results_all_proc!$A$52:$A$68,0),MATCH($B120,SP_results_all_proc!$E$51:$EH$51,0)))*$BQ120</f>
        <v>0.02103048457</v>
      </c>
      <c r="CN120" s="11">
        <f t="shared" si="11"/>
        <v>0.5365832722</v>
      </c>
      <c r="CO120" s="12" t="s">
        <v>221</v>
      </c>
      <c r="CP120" s="12"/>
      <c r="CQ120" s="8"/>
    </row>
    <row r="121" ht="15.75" customHeight="1">
      <c r="A121" s="6" t="s">
        <v>546</v>
      </c>
      <c r="B121" s="31" t="s">
        <v>633</v>
      </c>
      <c r="C121" s="1" t="s">
        <v>215</v>
      </c>
      <c r="D121" s="14" t="s">
        <v>630</v>
      </c>
      <c r="E121" s="1" t="s">
        <v>549</v>
      </c>
      <c r="F121" s="1" t="s">
        <v>171</v>
      </c>
      <c r="G121" s="1" t="s">
        <v>603</v>
      </c>
      <c r="H121" s="1" t="s">
        <v>551</v>
      </c>
      <c r="I121" s="1" t="s">
        <v>552</v>
      </c>
      <c r="J121" s="1" t="s">
        <v>553</v>
      </c>
      <c r="K121" s="1" t="s">
        <v>554</v>
      </c>
      <c r="L121" s="1" t="s">
        <v>129</v>
      </c>
      <c r="M121" s="1" t="s">
        <v>130</v>
      </c>
      <c r="N121" s="6">
        <f>1/(1-0.64)</f>
        <v>2.777777778</v>
      </c>
      <c r="O121" s="1">
        <v>1.0</v>
      </c>
      <c r="P121" s="1">
        <v>1.0</v>
      </c>
      <c r="Q121" s="1">
        <v>1.0</v>
      </c>
      <c r="R121" s="1">
        <v>5.0</v>
      </c>
      <c r="S121" s="1">
        <v>0.0</v>
      </c>
      <c r="T121" s="1">
        <v>5.0</v>
      </c>
      <c r="U121" s="1">
        <v>0.0</v>
      </c>
      <c r="V121" s="1">
        <v>1.5</v>
      </c>
      <c r="W121" s="1">
        <v>1.5</v>
      </c>
      <c r="X121" s="1">
        <v>0.05</v>
      </c>
      <c r="Y121" s="1">
        <f>SUMIFS(yield_refuse!$F:$F,yield_refuse!$A:$A,table!$A121,yield_refuse!$B:$B,IF(ISERROR(AO121),AQ121,table!$AP121))/100</f>
        <v>0</v>
      </c>
      <c r="Z121" s="7" t="s">
        <v>576</v>
      </c>
      <c r="AA121" s="7" t="s">
        <v>131</v>
      </c>
      <c r="AB121" s="7" t="s">
        <v>132</v>
      </c>
      <c r="AC121" s="7" t="s">
        <v>133</v>
      </c>
      <c r="AD121" s="7" t="s">
        <v>133</v>
      </c>
      <c r="AE121" s="7" t="s">
        <v>133</v>
      </c>
      <c r="AF121" s="7" t="s">
        <v>133</v>
      </c>
      <c r="AG121" s="7" t="s">
        <v>134</v>
      </c>
      <c r="AH121" s="7" t="s">
        <v>134</v>
      </c>
      <c r="AI121" s="7" t="s">
        <v>134</v>
      </c>
      <c r="AJ121" s="7" t="s">
        <v>135</v>
      </c>
      <c r="AK121" s="7" t="s">
        <v>135</v>
      </c>
      <c r="AL121" s="1" t="s">
        <v>136</v>
      </c>
      <c r="AO121" s="1" t="s">
        <v>217</v>
      </c>
      <c r="AP121" s="1" t="s">
        <v>634</v>
      </c>
      <c r="AQ121" s="1" t="s">
        <v>635</v>
      </c>
      <c r="AR121" s="8">
        <f>HLOOKUP(D121,SP_results_all_proc!$E$15:$FZ$33,19,0)*N121*(1+SUM($BF121:$BI121))</f>
        <v>0.06640881958</v>
      </c>
      <c r="AS121" s="8">
        <f>HLOOKUP(E121,SP_results_all_proc!$E$15:$FZ$33,19,0)*O121*(1+SUM($BG121:$BI121))</f>
        <v>0</v>
      </c>
      <c r="AT121" s="8">
        <f>HLOOKUP(F121,SP_results_all_proc!$E$15:$FZ$33,19,0)*P121*(1+SUM($BH121:$BI121))</f>
        <v>0.01633519311</v>
      </c>
      <c r="AU121" s="8">
        <f>HLOOKUP(G121,SP_results_all_proc!$E$15:$FZ$33,19,0)*Q121*(1+SUM($BH121:$BI121))</f>
        <v>0.01438816524</v>
      </c>
      <c r="AV121" s="8">
        <f>HLOOKUP(H121,SP_results_all_proc!$E$15:$FZ$33,19,0)*R121*(1+SUM($BI121))</f>
        <v>0.01143160128</v>
      </c>
      <c r="AW121" s="8">
        <f>HLOOKUP(I121,SP_results_all_proc!$E$15:$FZ$33,19,0)*S121*(1+SUM($BI121))</f>
        <v>0</v>
      </c>
      <c r="AX121" s="8">
        <f>HLOOKUP(J121,SP_results_all_proc!$E$15:$FZ$33,19,0)*T121</f>
        <v>0.001067037025</v>
      </c>
      <c r="AY121" s="8">
        <f>HLOOKUP(K121,SP_results_all_proc!$E$15:$FZ$33,19,0)*U121</f>
        <v>0</v>
      </c>
      <c r="AZ121" s="8">
        <f>HLOOKUP(L121,SP_results_all_proc!$E$15:$FZ$33,19,0)*V121*(1-Y121)</f>
        <v>0.009264901748</v>
      </c>
      <c r="BA121" s="8">
        <f>HLOOKUP(M121,SP_results_all_proc!$E$15:$FZ$33,19,0)*W121*(1-Y121)</f>
        <v>0.005830103624</v>
      </c>
      <c r="BB121" s="9">
        <f>HLOOKUP(BB$3,SP_results_all_proc!$E$15:$FZ$33,19,0)</f>
        <v>0</v>
      </c>
      <c r="BC121" s="9">
        <f>HLOOKUP(BC$3,SP_results_all_proc!$E$15:$FZ$33,19,0)*BJ121*(1-$BM121)*($X121*$P121*(1+SUM($BH121:$BI121))+SUM($BF121:$BI121)+Y121)</f>
        <v>0.0005334330929</v>
      </c>
      <c r="BD121" s="9">
        <f>HLOOKUP(BD$3,SP_results_all_proc!$E$15:$FZ$33,19,0)*BK121*(1-$BM121)*($X121*$P121*(1+SUM($BH121:$BI121))+SUM($BF121:$BI121)+Y121)</f>
        <v>0.001969051532</v>
      </c>
      <c r="BE121" s="1">
        <f>HLOOKUP(BE$3,SP_results_all_proc!$E$15:$FZ$33,19,0)*BL121*(1-$BM121)*($X121*$P121*(1+SUM($BH121:$BI121))+SUM($BF121:$BI121)+Y121)</f>
        <v>0.003359357127</v>
      </c>
      <c r="BF121" s="1">
        <f>SUMIFS(template!$K$117:$K$180,template!$J$117:$J$180,table!$C121,template!$I$117:$I$180,table!BF$5)</f>
        <v>0.05</v>
      </c>
      <c r="BG121" s="1">
        <f>SUMIFS(template!$K$117:$K$180,template!$J$117:$J$180,table!$C121,template!$I$117:$I$180,table!BG$5)</f>
        <v>0.07</v>
      </c>
      <c r="BH121" s="1">
        <f>SUMIFS(template!$K$117:$K$180,template!$J$117:$J$180,table!$C121,template!$I$117:$I$180,table!BH$5)</f>
        <v>0.11</v>
      </c>
      <c r="BI121" s="1">
        <f>SUMIFS(template!$K$117:$K$180,template!$J$117:$J$180,table!$C121,template!$I$117:$I$180,table!BI$5)</f>
        <v>0.02</v>
      </c>
      <c r="BJ121" s="1">
        <f>SUMIFS(template!$K$117:$K$144,template!$J$117:$J$144,table!$A121,template!$I$117:$I$144,table!BJ$5)</f>
        <v>0.2</v>
      </c>
      <c r="BK121" s="1">
        <f>SUMIFS(template!$K$117:$K$144,template!$J$117:$J$144,table!$A121,template!$I$117:$I$144,table!BK$5)</f>
        <v>0.64</v>
      </c>
      <c r="BL121" s="1">
        <f>SUMIFS(template!$K$117:$K$144,template!$J$117:$J$144,table!$A121,template!$I$117:$I$144,table!BL$5)</f>
        <v>0.16</v>
      </c>
      <c r="BM121" s="1">
        <f>SUMIFS(template!$K$117:$K$144,template!$J$117:$J$144,table!$A121,template!$I$117:$I$144,table!BM$5)</f>
        <v>0.6</v>
      </c>
      <c r="BN121" s="1">
        <f>IFERROR(VLOOKUP($AP121,yield_refuse!$C:$K,3,0),VLOOKUP($AQ121,yield_refuse!$B:$K,4,0))</f>
        <v>250</v>
      </c>
      <c r="BO121" s="1">
        <f>IFERROR(VLOOKUP($AP121,yield_refuse!$C:$K,4,0),VLOOKUP($AQ121,yield_refuse!$B:$K,5,0))</f>
        <v>36</v>
      </c>
      <c r="BP121" s="10">
        <f>IFERROR(VLOOKUP($AP121,yield_refuse!$C:$Z,10,0),VLOOKUP($AQ121,yield_refuse!$B:$Z,11,0))</f>
        <v>240.625</v>
      </c>
      <c r="BQ121" s="11">
        <f t="shared" si="3"/>
        <v>0.150390625</v>
      </c>
      <c r="BR121" s="1" t="str">
        <f>IFERROR(VLOOKUP($AP121,yield_refuse!$C:$K,6,0),VLOOKUP($AQ121,yield_refuse!$B:$K,7,0))</f>
        <v>Animal-source foods</v>
      </c>
      <c r="BS121" s="11" t="s">
        <v>634</v>
      </c>
      <c r="BT121" s="8">
        <f t="shared" ref="BT121:BW121" si="126">AR121*$BQ121</f>
        <v>0.009987263883</v>
      </c>
      <c r="BU121" s="8">
        <f t="shared" si="126"/>
        <v>0</v>
      </c>
      <c r="BV121" s="8">
        <f t="shared" si="126"/>
        <v>0.002456659901</v>
      </c>
      <c r="BW121" s="8">
        <f t="shared" si="126"/>
        <v>0.002163845164</v>
      </c>
      <c r="BX121" s="8">
        <f t="shared" si="5"/>
        <v>0.001719205661</v>
      </c>
      <c r="BY121" s="8">
        <f t="shared" si="6"/>
        <v>0.002430619657</v>
      </c>
      <c r="BZ121" s="8">
        <f t="shared" si="7"/>
        <v>0.0008815660447</v>
      </c>
      <c r="CA121" s="8">
        <f t="shared" si="8"/>
        <v>0.01963916031</v>
      </c>
      <c r="CB121" s="1">
        <f>VLOOKUP(Z121,uncertainty!$B$4:$C$17,2,0)</f>
        <v>1.15</v>
      </c>
      <c r="CC121" s="1">
        <f>VLOOKUP(AA121,uncertainty!$B$4:$C$17,2,0)</f>
        <v>1.25</v>
      </c>
      <c r="CD121" s="11">
        <f t="shared" si="9"/>
        <v>0.01640609443</v>
      </c>
      <c r="CE121" s="11">
        <f t="shared" si="10"/>
        <v>0.023550224</v>
      </c>
      <c r="CF121" s="11">
        <f t="array" ref="CF121">INDEX(SP_results_all_proc!$E$52:$EH$71,MATCH(CF$3,SP_results_all_proc!$A$52:$A$68,0),MATCH($B121,SP_results_all_proc!$E$51:$EH$51,0))*$BQ121</f>
        <v>0.006313768248</v>
      </c>
      <c r="CG121" s="11">
        <f t="array" ref="CG121">INDEX(SP_results_all_proc!$E$52:$EH$71,MATCH(CG$3,SP_results_all_proc!$A$52:$A$68,0),MATCH($B121,SP_results_all_proc!$E$51:$EH$51,0))*$BQ121</f>
        <v>0.001328275491</v>
      </c>
      <c r="CH121" s="11">
        <f t="array" ref="CH121">INDEX(SP_results_all_proc!$E$52:$EH$71,MATCH(CH$3,SP_results_all_proc!$A$52:$A$68,0),MATCH($B121,SP_results_all_proc!$E$51:$EH$51,0))*$BQ121</f>
        <v>0.002858526043</v>
      </c>
      <c r="CI121" s="11">
        <f t="array" ref="CI121">(INDEX(SP_results_all_proc!$E$52:$EH$71,MATCH(CI$3,SP_results_all_proc!$A$52:$A$68,0),MATCH($B121,SP_results_all_proc!$E$51:$EH$51,0))+INDEX(SP_results_all_proc!$E$52:$EH$71,MATCH(CI$2,SP_results_all_proc!$A$52:$A$68,0),MATCH($B121,SP_results_all_proc!$E$51:$EH$51,0))+INDEX(SP_results_all_proc!$E$52:$EH$71,MATCH(CI$1,SP_results_all_proc!$A$52:$A$68,0),MATCH($B121,SP_results_all_proc!$E$51:$EH$51,0)))*$BQ121</f>
        <v>0.002450317596</v>
      </c>
      <c r="CJ121" s="11">
        <f t="array" ref="CJ121">INDEX(SP_results_all_proc!$E$52:$EH$71,MATCH(CJ$3,SP_results_all_proc!$A$52:$A$68,0),MATCH($B121,SP_results_all_proc!$E$51:$EH$51,0))*$BQ121</f>
        <v>0.00004628189973</v>
      </c>
      <c r="CK121" s="11">
        <f t="array" ref="CK121">INDEX(SP_results_all_proc!$E$52:$EH$71,MATCH(CK$3,SP_results_all_proc!$A$52:$A$68,0),MATCH($B121,SP_results_all_proc!$E$51:$EH$51,0))*$BQ121</f>
        <v>0.003353717104</v>
      </c>
      <c r="CL121" s="11">
        <f t="array" ref="CL121">INDEX(SP_results_all_proc!$E$52:$EH$71,MATCH(CL$3,SP_results_all_proc!$A$52:$A$68,0),MATCH($B121,SP_results_all_proc!$E$51:$EH$51,0))*$BQ121</f>
        <v>0.0002471361621</v>
      </c>
      <c r="CM121" s="11">
        <f t="array" ref="CM121">(INDEX(SP_results_all_proc!$E$52:$EH$71,MATCH(CM$3,SP_results_all_proc!$A$52:$A$68,0),MATCH($B121,SP_results_all_proc!$E$51:$EH$51,0))+INDEX(SP_results_all_proc!$E$52:$EH$71,MATCH(CM$2,SP_results_all_proc!$A$52:$A$68,0),MATCH($B121,SP_results_all_proc!$E$51:$EH$51,0))+INDEX(SP_results_all_proc!$E$52:$EH$71,MATCH(CM$1,SP_results_all_proc!$A$52:$A$68,0),MATCH($B121,SP_results_all_proc!$E$51:$EH$51,0))+INDEX(SP_results_all_proc!$E$52:$EH$71,MATCH(CM$4,SP_results_all_proc!$A$52:$A$68,0),MATCH($B121,SP_results_all_proc!$E$51:$EH$51,0)))*$BQ121</f>
        <v>0.003041137598</v>
      </c>
      <c r="CN121" s="11">
        <f t="shared" si="11"/>
        <v>0.01963916014</v>
      </c>
      <c r="CO121" s="12" t="s">
        <v>221</v>
      </c>
      <c r="CP121" s="12"/>
      <c r="CQ121" s="8"/>
    </row>
    <row r="122" ht="15.75" customHeight="1">
      <c r="A122" s="1" t="s">
        <v>546</v>
      </c>
      <c r="B122" s="1" t="s">
        <v>636</v>
      </c>
      <c r="C122" s="1" t="s">
        <v>142</v>
      </c>
      <c r="D122" s="17" t="s">
        <v>637</v>
      </c>
      <c r="E122" s="1" t="s">
        <v>638</v>
      </c>
      <c r="F122" s="13" t="s">
        <v>161</v>
      </c>
      <c r="G122" s="1" t="s">
        <v>603</v>
      </c>
      <c r="H122" s="1" t="s">
        <v>551</v>
      </c>
      <c r="I122" s="1" t="s">
        <v>552</v>
      </c>
      <c r="J122" s="1" t="s">
        <v>553</v>
      </c>
      <c r="K122" s="1" t="s">
        <v>554</v>
      </c>
      <c r="L122" s="1" t="s">
        <v>129</v>
      </c>
      <c r="M122" s="1" t="s">
        <v>130</v>
      </c>
      <c r="N122" s="13">
        <f t="shared" ref="N122:N123" si="128">1/0.403*0.428</f>
        <v>1.062034739</v>
      </c>
      <c r="O122" s="1">
        <v>1.0</v>
      </c>
      <c r="P122" s="1">
        <v>1.0</v>
      </c>
      <c r="Q122" s="1">
        <v>1.0</v>
      </c>
      <c r="R122" s="1">
        <v>5.0</v>
      </c>
      <c r="S122" s="1">
        <v>0.0</v>
      </c>
      <c r="T122" s="1">
        <v>5.0</v>
      </c>
      <c r="U122" s="1">
        <v>0.0</v>
      </c>
      <c r="V122" s="1">
        <v>0.0</v>
      </c>
      <c r="W122" s="1">
        <v>0.0</v>
      </c>
      <c r="X122" s="1">
        <v>0.05</v>
      </c>
      <c r="Y122" s="1">
        <f>SUMIFS(yield_refuse!$F:$F,yield_refuse!$A:$A,table!$A122,yield_refuse!$B:$B,IF(ISERROR(AO122),AQ122,table!$AP122))/100</f>
        <v>0</v>
      </c>
      <c r="Z122" s="7" t="s">
        <v>576</v>
      </c>
      <c r="AA122" s="7" t="s">
        <v>131</v>
      </c>
      <c r="AB122" s="7" t="s">
        <v>132</v>
      </c>
      <c r="AC122" s="7" t="s">
        <v>133</v>
      </c>
      <c r="AD122" s="7" t="s">
        <v>133</v>
      </c>
      <c r="AE122" s="7" t="s">
        <v>133</v>
      </c>
      <c r="AF122" s="7" t="s">
        <v>133</v>
      </c>
      <c r="AG122" s="7" t="s">
        <v>134</v>
      </c>
      <c r="AH122" s="7" t="s">
        <v>134</v>
      </c>
      <c r="AI122" s="7" t="s">
        <v>134</v>
      </c>
      <c r="AJ122" s="7" t="s">
        <v>135</v>
      </c>
      <c r="AK122" s="7" t="s">
        <v>135</v>
      </c>
      <c r="AL122" s="1" t="s">
        <v>136</v>
      </c>
      <c r="AO122" s="1" t="s">
        <v>267</v>
      </c>
      <c r="AP122" s="1" t="s">
        <v>274</v>
      </c>
      <c r="AQ122" s="1" t="s">
        <v>275</v>
      </c>
      <c r="AR122" s="8">
        <f>HLOOKUP(D122,SP_results_all_proc!$E$15:$FZ$33,19,0)*N122*(1+SUM($BF122:$BI122))</f>
        <v>0.274462907</v>
      </c>
      <c r="AS122" s="8">
        <f>HLOOKUP(E122,SP_results_all_proc!$E$15:$FZ$33,19,0)*O122*(1+SUM($BG122:$BI122))</f>
        <v>0.01024357914</v>
      </c>
      <c r="AT122" s="8">
        <f>HLOOKUP(F122,SP_results_all_proc!$E$15:$FZ$33,19,0)*P122*(1+SUM($BH122:$BI122))</f>
        <v>0.04184261669</v>
      </c>
      <c r="AU122" s="8">
        <f>HLOOKUP(G122,SP_results_all_proc!$E$15:$FZ$33,19,0)*Q122*(1+SUM($BH122:$BI122))</f>
        <v>0.01400617856</v>
      </c>
      <c r="AV122" s="8">
        <f>HLOOKUP(H122,SP_results_all_proc!$E$15:$FZ$33,19,0)*R122*(1+SUM($BI122))</f>
        <v>0.01143160128</v>
      </c>
      <c r="AW122" s="8">
        <f>HLOOKUP(I122,SP_results_all_proc!$E$15:$FZ$33,19,0)*S122*(1+SUM($BI122))</f>
        <v>0</v>
      </c>
      <c r="AX122" s="8">
        <f>HLOOKUP(J122,SP_results_all_proc!$E$15:$FZ$33,19,0)*T122</f>
        <v>0.001067037025</v>
      </c>
      <c r="AY122" s="8">
        <f>HLOOKUP(K122,SP_results_all_proc!$E$15:$FZ$33,19,0)*U122</f>
        <v>0</v>
      </c>
      <c r="AZ122" s="8">
        <f>HLOOKUP(L122,SP_results_all_proc!$E$15:$FZ$33,19,0)*V122*(1-Y122)</f>
        <v>0</v>
      </c>
      <c r="BA122" s="8">
        <f>HLOOKUP(M122,SP_results_all_proc!$E$15:$FZ$33,19,0)*W122*(1-Y122)</f>
        <v>0</v>
      </c>
      <c r="BB122" s="9">
        <f>HLOOKUP(BB$3,SP_results_all_proc!$E$15:$FZ$33,19,0)</f>
        <v>0</v>
      </c>
      <c r="BC122" s="9">
        <f>HLOOKUP(BC$3,SP_results_all_proc!$E$15:$FZ$33,19,0)*BJ122*(1-$BM122)*($X122*$P122*(1+SUM($BH122:$BI122))+SUM($BF122:$BI122)+Y122)</f>
        <v>0.0004089943779</v>
      </c>
      <c r="BD122" s="9">
        <f>HLOOKUP(BD$3,SP_results_all_proc!$E$15:$FZ$33,19,0)*BK122*(1-$BM122)*($X122*$P122*(1+SUM($BH122:$BI122))+SUM($BF122:$BI122)+Y122)</f>
        <v>0.001509713246</v>
      </c>
      <c r="BE122" s="1">
        <f>HLOOKUP(BE$3,SP_results_all_proc!$E$15:$FZ$33,19,0)*BL122*(1-$BM122)*($X122*$P122*(1+SUM($BH122:$BI122))+SUM($BF122:$BI122)+Y122)</f>
        <v>0.002575689804</v>
      </c>
      <c r="BF122" s="1">
        <f>SUMIFS(template!$K$117:$K$180,template!$J$117:$J$180,table!$C122,template!$I$117:$I$180,table!BF$5)</f>
        <v>0.05</v>
      </c>
      <c r="BG122" s="1">
        <f>SUMIFS(template!$K$117:$K$180,template!$J$117:$J$180,table!$C122,template!$I$117:$I$180,table!BG$5)</f>
        <v>0.03</v>
      </c>
      <c r="BH122" s="1">
        <f>SUMIFS(template!$K$117:$K$180,template!$J$117:$J$180,table!$C122,template!$I$117:$I$180,table!BH$5)</f>
        <v>0.08</v>
      </c>
      <c r="BI122" s="1">
        <f>SUMIFS(template!$K$117:$K$180,template!$J$117:$J$180,table!$C122,template!$I$117:$I$180,table!BI$5)</f>
        <v>0.02</v>
      </c>
      <c r="BJ122" s="1">
        <f>SUMIFS(template!$K$117:$K$144,template!$J$117:$J$144,table!$A122,template!$I$117:$I$144,table!BJ$5)</f>
        <v>0.2</v>
      </c>
      <c r="BK122" s="1">
        <f>SUMIFS(template!$K$117:$K$144,template!$J$117:$J$144,table!$A122,template!$I$117:$I$144,table!BK$5)</f>
        <v>0.64</v>
      </c>
      <c r="BL122" s="1">
        <f>SUMIFS(template!$K$117:$K$144,template!$J$117:$J$144,table!$A122,template!$I$117:$I$144,table!BL$5)</f>
        <v>0.16</v>
      </c>
      <c r="BM122" s="1">
        <f>SUMIFS(template!$K$117:$K$144,template!$J$117:$J$144,table!$A122,template!$I$117:$I$144,table!BM$5)</f>
        <v>0.6</v>
      </c>
      <c r="BN122" s="1">
        <f>IFERROR(VLOOKUP($AP122,yield_refuse!$C:$K,3,0),VLOOKUP($AQ122,yield_refuse!$B:$K,4,0))</f>
        <v>100</v>
      </c>
      <c r="BO122" s="1">
        <f>IFERROR(VLOOKUP($AP122,yield_refuse!$C:$K,4,0),VLOOKUP($AQ122,yield_refuse!$B:$K,5,0))</f>
        <v>0</v>
      </c>
      <c r="BP122" s="10">
        <f>IFERROR(VLOOKUP($AP122,yield_refuse!$C:$Z,10,0),VLOOKUP($AQ122,yield_refuse!$B:$Z,11,0))</f>
        <v>435.8490566</v>
      </c>
      <c r="BQ122" s="11">
        <f t="shared" si="3"/>
        <v>0.4358490566</v>
      </c>
      <c r="BR122" s="1" t="str">
        <f>IFERROR(VLOOKUP($AP122,yield_refuse!$C:$K,6,0),VLOOKUP($AQ122,yield_refuse!$B:$K,7,0))</f>
        <v>Animal-source foods</v>
      </c>
      <c r="BS122" s="11" t="s">
        <v>274</v>
      </c>
      <c r="BT122" s="8">
        <f t="shared" ref="BT122:BW122" si="127">AR122*$BQ122</f>
        <v>0.1196243991</v>
      </c>
      <c r="BU122" s="8">
        <f t="shared" si="127"/>
        <v>0.004464654305</v>
      </c>
      <c r="BV122" s="8">
        <f t="shared" si="127"/>
        <v>0.01823706501</v>
      </c>
      <c r="BW122" s="8">
        <f t="shared" si="127"/>
        <v>0.006104579711</v>
      </c>
      <c r="BX122" s="8">
        <f t="shared" si="5"/>
        <v>0.004982452633</v>
      </c>
      <c r="BY122" s="8">
        <f t="shared" si="6"/>
        <v>0.0004650670807</v>
      </c>
      <c r="BZ122" s="8">
        <f t="shared" si="7"/>
        <v>0.001958878879</v>
      </c>
      <c r="CA122" s="8">
        <f t="shared" si="8"/>
        <v>0.1558370967</v>
      </c>
      <c r="CB122" s="1">
        <f>VLOOKUP(Z122,uncertainty!$B$4:$C$17,2,0)</f>
        <v>1.15</v>
      </c>
      <c r="CC122" s="1">
        <f>VLOOKUP(AA122,uncertainty!$B$4:$C$17,2,0)</f>
        <v>1.25</v>
      </c>
      <c r="CD122" s="11">
        <f t="shared" si="9"/>
        <v>0.1329913747</v>
      </c>
      <c r="CE122" s="11">
        <f t="shared" si="10"/>
        <v>0.182833931</v>
      </c>
      <c r="CF122" s="11">
        <f t="array" ref="CF122">INDEX(SP_results_all_proc!$E$52:$EH$71,MATCH(CF$3,SP_results_all_proc!$A$52:$A$68,0),MATCH($B122,SP_results_all_proc!$E$51:$EH$51,0))*$BQ122</f>
        <v>0.03030759967</v>
      </c>
      <c r="CG122" s="11">
        <f t="array" ref="CG122">INDEX(SP_results_all_proc!$E$52:$EH$71,MATCH(CG$3,SP_results_all_proc!$A$52:$A$68,0),MATCH($B122,SP_results_all_proc!$E$51:$EH$51,0))*$BQ122</f>
        <v>0.01233976677</v>
      </c>
      <c r="CH122" s="11">
        <f t="array" ref="CH122">INDEX(SP_results_all_proc!$E$52:$EH$71,MATCH(CH$3,SP_results_all_proc!$A$52:$A$68,0),MATCH($B122,SP_results_all_proc!$E$51:$EH$51,0))*$BQ122</f>
        <v>0.01411750311</v>
      </c>
      <c r="CI122" s="11">
        <f t="array" ref="CI122">(INDEX(SP_results_all_proc!$E$52:$EH$71,MATCH(CI$3,SP_results_all_proc!$A$52:$A$68,0),MATCH($B122,SP_results_all_proc!$E$51:$EH$51,0))+INDEX(SP_results_all_proc!$E$52:$EH$71,MATCH(CI$2,SP_results_all_proc!$A$52:$A$68,0),MATCH($B122,SP_results_all_proc!$E$51:$EH$51,0))+INDEX(SP_results_all_proc!$E$52:$EH$71,MATCH(CI$1,SP_results_all_proc!$A$52:$A$68,0),MATCH($B122,SP_results_all_proc!$E$51:$EH$51,0)))*$BQ122</f>
        <v>0.02098290897</v>
      </c>
      <c r="CJ122" s="11">
        <f t="array" ref="CJ122">INDEX(SP_results_all_proc!$E$52:$EH$71,MATCH(CJ$3,SP_results_all_proc!$A$52:$A$68,0),MATCH($B122,SP_results_all_proc!$E$51:$EH$51,0))*$BQ122</f>
        <v>0.04169219975</v>
      </c>
      <c r="CK122" s="11">
        <f t="array" ref="CK122">INDEX(SP_results_all_proc!$E$52:$EH$71,MATCH(CK$3,SP_results_all_proc!$A$52:$A$68,0),MATCH($B122,SP_results_all_proc!$E$51:$EH$51,0))*$BQ122</f>
        <v>0.009639443892</v>
      </c>
      <c r="CL122" s="11">
        <f t="array" ref="CL122">INDEX(SP_results_all_proc!$E$52:$EH$71,MATCH(CL$3,SP_results_all_proc!$A$52:$A$68,0),MATCH($B122,SP_results_all_proc!$E$51:$EH$51,0))*$BQ122</f>
        <v>0.007664790515</v>
      </c>
      <c r="CM122" s="11">
        <f t="array" ref="CM122">(INDEX(SP_results_all_proc!$E$52:$EH$71,MATCH(CM$3,SP_results_all_proc!$A$52:$A$68,0),MATCH($B122,SP_results_all_proc!$E$51:$EH$51,0))+INDEX(SP_results_all_proc!$E$52:$EH$71,MATCH(CM$2,SP_results_all_proc!$A$52:$A$68,0),MATCH($B122,SP_results_all_proc!$E$51:$EH$51,0))+INDEX(SP_results_all_proc!$E$52:$EH$71,MATCH(CM$1,SP_results_all_proc!$A$52:$A$68,0),MATCH($B122,SP_results_all_proc!$E$51:$EH$51,0))+INDEX(SP_results_all_proc!$E$52:$EH$71,MATCH(CM$4,SP_results_all_proc!$A$52:$A$68,0),MATCH($B122,SP_results_all_proc!$E$51:$EH$51,0)))*$BQ122</f>
        <v>0.01909288584</v>
      </c>
      <c r="CN122" s="11">
        <f t="shared" si="11"/>
        <v>0.1558370985</v>
      </c>
      <c r="CO122" s="12" t="s">
        <v>270</v>
      </c>
      <c r="CP122" s="12"/>
      <c r="CQ122" s="8"/>
    </row>
    <row r="123" ht="15.75" customHeight="1">
      <c r="A123" s="1" t="s">
        <v>546</v>
      </c>
      <c r="B123" s="1" t="s">
        <v>639</v>
      </c>
      <c r="C123" s="1" t="s">
        <v>142</v>
      </c>
      <c r="D123" s="17" t="s">
        <v>281</v>
      </c>
      <c r="E123" s="7" t="s">
        <v>640</v>
      </c>
      <c r="F123" s="13" t="s">
        <v>161</v>
      </c>
      <c r="G123" s="1" t="s">
        <v>603</v>
      </c>
      <c r="H123" s="1" t="s">
        <v>551</v>
      </c>
      <c r="I123" s="1" t="s">
        <v>552</v>
      </c>
      <c r="J123" s="1" t="s">
        <v>553</v>
      </c>
      <c r="K123" s="1" t="s">
        <v>554</v>
      </c>
      <c r="L123" s="1" t="s">
        <v>129</v>
      </c>
      <c r="M123" s="1" t="s">
        <v>130</v>
      </c>
      <c r="N123" s="13">
        <f t="shared" si="128"/>
        <v>1.062034739</v>
      </c>
      <c r="O123" s="1">
        <v>1.0</v>
      </c>
      <c r="P123" s="1">
        <v>1.0</v>
      </c>
      <c r="Q123" s="1">
        <v>1.0</v>
      </c>
      <c r="R123" s="1">
        <v>5.0</v>
      </c>
      <c r="S123" s="1">
        <v>0.0</v>
      </c>
      <c r="T123" s="1">
        <v>5.0</v>
      </c>
      <c r="U123" s="1">
        <v>0.0</v>
      </c>
      <c r="V123" s="1">
        <v>0.0</v>
      </c>
      <c r="W123" s="1">
        <v>0.0</v>
      </c>
      <c r="X123" s="1">
        <v>0.05</v>
      </c>
      <c r="Y123" s="1">
        <f>SUMIFS(yield_refuse!$F:$F,yield_refuse!$A:$A,table!$A123,yield_refuse!$B:$B,IF(ISERROR(AO123),AQ123,table!$AP123))/100</f>
        <v>0</v>
      </c>
      <c r="Z123" s="7" t="s">
        <v>576</v>
      </c>
      <c r="AA123" s="7" t="s">
        <v>131</v>
      </c>
      <c r="AB123" s="7" t="s">
        <v>132</v>
      </c>
      <c r="AC123" s="7" t="s">
        <v>133</v>
      </c>
      <c r="AD123" s="7" t="s">
        <v>133</v>
      </c>
      <c r="AE123" s="7" t="s">
        <v>133</v>
      </c>
      <c r="AF123" s="7" t="s">
        <v>133</v>
      </c>
      <c r="AG123" s="7" t="s">
        <v>134</v>
      </c>
      <c r="AH123" s="7" t="s">
        <v>134</v>
      </c>
      <c r="AI123" s="7" t="s">
        <v>134</v>
      </c>
      <c r="AJ123" s="7" t="s">
        <v>135</v>
      </c>
      <c r="AK123" s="7" t="s">
        <v>135</v>
      </c>
      <c r="AL123" s="1" t="s">
        <v>136</v>
      </c>
      <c r="AO123" s="1" t="s">
        <v>267</v>
      </c>
      <c r="AP123" s="1" t="s">
        <v>282</v>
      </c>
      <c r="AQ123" s="1" t="s">
        <v>279</v>
      </c>
      <c r="AR123" s="8">
        <f>HLOOKUP(D123,SP_results_all_proc!$E$15:$FZ$33,19,0)*N123*(1+SUM($BF123:$BI123))</f>
        <v>0.2072730685</v>
      </c>
      <c r="AS123" s="8">
        <f>HLOOKUP(E123,SP_results_all_proc!$E$15:$FZ$33,19,0)*O123*(1+SUM($BG123:$BI123))</f>
        <v>0.1455417636</v>
      </c>
      <c r="AT123" s="8">
        <f>HLOOKUP(F123,SP_results_all_proc!$E$15:$FZ$33,19,0)*P123*(1+SUM($BH123:$BI123))</f>
        <v>0.04184261669</v>
      </c>
      <c r="AU123" s="8">
        <f>HLOOKUP(G123,SP_results_all_proc!$E$15:$FZ$33,19,0)*Q123*(1+SUM($BH123:$BI123))</f>
        <v>0.01400617856</v>
      </c>
      <c r="AV123" s="8">
        <f>HLOOKUP(H123,SP_results_all_proc!$E$15:$FZ$33,19,0)*R123*(1+SUM($BI123))</f>
        <v>0.01143160128</v>
      </c>
      <c r="AW123" s="8">
        <f>HLOOKUP(I123,SP_results_all_proc!$E$15:$FZ$33,19,0)*S123*(1+SUM($BI123))</f>
        <v>0</v>
      </c>
      <c r="AX123" s="8">
        <f>HLOOKUP(J123,SP_results_all_proc!$E$15:$FZ$33,19,0)*T123</f>
        <v>0.001067037025</v>
      </c>
      <c r="AY123" s="8">
        <f>HLOOKUP(K123,SP_results_all_proc!$E$15:$FZ$33,19,0)*U123</f>
        <v>0</v>
      </c>
      <c r="AZ123" s="8">
        <f>HLOOKUP(L123,SP_results_all_proc!$E$15:$FZ$33,19,0)*V123*(1-Y123)</f>
        <v>0</v>
      </c>
      <c r="BA123" s="8">
        <f>HLOOKUP(M123,SP_results_all_proc!$E$15:$FZ$33,19,0)*W123*(1-Y123)</f>
        <v>0</v>
      </c>
      <c r="BB123" s="9">
        <f>HLOOKUP(BB$3,SP_results_all_proc!$E$15:$FZ$33,19,0)</f>
        <v>0</v>
      </c>
      <c r="BC123" s="9">
        <f>HLOOKUP(BC$3,SP_results_all_proc!$E$15:$FZ$33,19,0)*BJ123*(1-$BM123)*($X123*$P123*(1+SUM($BH123:$BI123))+SUM($BF123:$BI123)+Y123)</f>
        <v>0.0004089943779</v>
      </c>
      <c r="BD123" s="9">
        <f>HLOOKUP(BD$3,SP_results_all_proc!$E$15:$FZ$33,19,0)*BK123*(1-$BM123)*($X123*$P123*(1+SUM($BH123:$BI123))+SUM($BF123:$BI123)+Y123)</f>
        <v>0.001509713246</v>
      </c>
      <c r="BE123" s="1">
        <f>HLOOKUP(BE$3,SP_results_all_proc!$E$15:$FZ$33,19,0)*BL123*(1-$BM123)*($X123*$P123*(1+SUM($BH123:$BI123))+SUM($BF123:$BI123)+Y123)</f>
        <v>0.002575689804</v>
      </c>
      <c r="BF123" s="1">
        <f>SUMIFS(template!$K$117:$K$180,template!$J$117:$J$180,table!$C123,template!$I$117:$I$180,table!BF$5)</f>
        <v>0.05</v>
      </c>
      <c r="BG123" s="1">
        <f>SUMIFS(template!$K$117:$K$180,template!$J$117:$J$180,table!$C123,template!$I$117:$I$180,table!BG$5)</f>
        <v>0.03</v>
      </c>
      <c r="BH123" s="1">
        <f>SUMIFS(template!$K$117:$K$180,template!$J$117:$J$180,table!$C123,template!$I$117:$I$180,table!BH$5)</f>
        <v>0.08</v>
      </c>
      <c r="BI123" s="1">
        <f>SUMIFS(template!$K$117:$K$180,template!$J$117:$J$180,table!$C123,template!$I$117:$I$180,table!BI$5)</f>
        <v>0.02</v>
      </c>
      <c r="BJ123" s="1">
        <f>SUMIFS(template!$K$117:$K$144,template!$J$117:$J$144,table!$A123,template!$I$117:$I$144,table!BJ$5)</f>
        <v>0.2</v>
      </c>
      <c r="BK123" s="1">
        <f>SUMIFS(template!$K$117:$K$144,template!$J$117:$J$144,table!$A123,template!$I$117:$I$144,table!BK$5)</f>
        <v>0.64</v>
      </c>
      <c r="BL123" s="1">
        <f>SUMIFS(template!$K$117:$K$144,template!$J$117:$J$144,table!$A123,template!$I$117:$I$144,table!BL$5)</f>
        <v>0.16</v>
      </c>
      <c r="BM123" s="1">
        <f>SUMIFS(template!$K$117:$K$144,template!$J$117:$J$144,table!$A123,template!$I$117:$I$144,table!BM$5)</f>
        <v>0.6</v>
      </c>
      <c r="BN123" s="1">
        <f>IFERROR(VLOOKUP($AP123,yield_refuse!$C:$K,3,0),VLOOKUP($AQ123,yield_refuse!$B:$K,4,0))</f>
        <v>100</v>
      </c>
      <c r="BO123" s="1">
        <f>IFERROR(VLOOKUP($AP123,yield_refuse!$C:$K,4,0),VLOOKUP($AQ123,yield_refuse!$B:$K,5,0))</f>
        <v>0</v>
      </c>
      <c r="BP123" s="10">
        <f>IFERROR(VLOOKUP($AP123,yield_refuse!$C:$Z,10,0),VLOOKUP($AQ123,yield_refuse!$B:$Z,11,0))</f>
        <v>444.2307692</v>
      </c>
      <c r="BQ123" s="11">
        <f t="shared" si="3"/>
        <v>0.4442307692</v>
      </c>
      <c r="BR123" s="1" t="str">
        <f>IFERROR(VLOOKUP($AP123,yield_refuse!$C:$K,6,0),VLOOKUP($AQ123,yield_refuse!$B:$K,7,0))</f>
        <v>Animal-source foods</v>
      </c>
      <c r="BS123" s="11" t="s">
        <v>282</v>
      </c>
      <c r="BT123" s="8">
        <f t="shared" ref="BT123:BW123" si="129">AR123*$BQ123</f>
        <v>0.09207707468</v>
      </c>
      <c r="BU123" s="8">
        <f t="shared" si="129"/>
        <v>0.06465412959</v>
      </c>
      <c r="BV123" s="8">
        <f t="shared" si="129"/>
        <v>0.0185877778</v>
      </c>
      <c r="BW123" s="8">
        <f t="shared" si="129"/>
        <v>0.006221975474</v>
      </c>
      <c r="BX123" s="8">
        <f t="shared" si="5"/>
        <v>0.00507826903</v>
      </c>
      <c r="BY123" s="8">
        <f t="shared" si="6"/>
        <v>0.0004740106784</v>
      </c>
      <c r="BZ123" s="8">
        <f t="shared" si="7"/>
        <v>0.001996549627</v>
      </c>
      <c r="CA123" s="8">
        <f t="shared" si="8"/>
        <v>0.1890897869</v>
      </c>
      <c r="CB123" s="1">
        <f>VLOOKUP(Z123,uncertainty!$B$4:$C$17,2,0)</f>
        <v>1.15</v>
      </c>
      <c r="CC123" s="1">
        <f>VLOOKUP(AA123,uncertainty!$B$4:$C$17,2,0)</f>
        <v>1.25</v>
      </c>
      <c r="CD123" s="11">
        <f t="shared" si="9"/>
        <v>0.1576771912</v>
      </c>
      <c r="CE123" s="11">
        <f t="shared" si="10"/>
        <v>0.2271545261</v>
      </c>
      <c r="CF123" s="11">
        <f t="array" ref="CF123">INDEX(SP_results_all_proc!$E$52:$EH$71,MATCH(CF$3,SP_results_all_proc!$A$52:$A$68,0),MATCH($B123,SP_results_all_proc!$E$51:$EH$51,0))*$BQ123</f>
        <v>0.04822943717</v>
      </c>
      <c r="CG123" s="11">
        <f t="array" ref="CG123">INDEX(SP_results_all_proc!$E$52:$EH$71,MATCH(CG$3,SP_results_all_proc!$A$52:$A$68,0),MATCH($B123,SP_results_all_proc!$E$51:$EH$51,0))*$BQ123</f>
        <v>0.02804376072</v>
      </c>
      <c r="CH123" s="11">
        <f t="array" ref="CH123">INDEX(SP_results_all_proc!$E$52:$EH$71,MATCH(CH$3,SP_results_all_proc!$A$52:$A$68,0),MATCH($B123,SP_results_all_proc!$E$51:$EH$51,0))*$BQ123</f>
        <v>0.02756668885</v>
      </c>
      <c r="CI123" s="11">
        <f t="array" ref="CI123">(INDEX(SP_results_all_proc!$E$52:$EH$71,MATCH(CI$3,SP_results_all_proc!$A$52:$A$68,0),MATCH($B123,SP_results_all_proc!$E$51:$EH$51,0))+INDEX(SP_results_all_proc!$E$52:$EH$71,MATCH(CI$2,SP_results_all_proc!$A$52:$A$68,0),MATCH($B123,SP_results_all_proc!$E$51:$EH$51,0))+INDEX(SP_results_all_proc!$E$52:$EH$71,MATCH(CI$1,SP_results_all_proc!$A$52:$A$68,0),MATCH($B123,SP_results_all_proc!$E$51:$EH$51,0)))*$BQ123</f>
        <v>0.03676867025</v>
      </c>
      <c r="CJ123" s="11">
        <f t="array" ref="CJ123">INDEX(SP_results_all_proc!$E$52:$EH$71,MATCH(CJ$3,SP_results_all_proc!$A$52:$A$68,0),MATCH($B123,SP_results_all_proc!$E$51:$EH$51,0))*$BQ123</f>
        <v>0.01026821743</v>
      </c>
      <c r="CK123" s="11">
        <f t="array" ref="CK123">INDEX(SP_results_all_proc!$E$52:$EH$71,MATCH(CK$3,SP_results_all_proc!$A$52:$A$68,0),MATCH($B123,SP_results_all_proc!$E$51:$EH$51,0))*$BQ123</f>
        <v>0.0113759033</v>
      </c>
      <c r="CL123" s="11">
        <f t="array" ref="CL123">INDEX(SP_results_all_proc!$E$52:$EH$71,MATCH(CL$3,SP_results_all_proc!$A$52:$A$68,0),MATCH($B123,SP_results_all_proc!$E$51:$EH$51,0))*$BQ123</f>
        <v>0.005018076969</v>
      </c>
      <c r="CM123" s="11">
        <f t="array" ref="CM123">(INDEX(SP_results_all_proc!$E$52:$EH$71,MATCH(CM$3,SP_results_all_proc!$A$52:$A$68,0),MATCH($B123,SP_results_all_proc!$E$51:$EH$51,0))+INDEX(SP_results_all_proc!$E$52:$EH$71,MATCH(CM$2,SP_results_all_proc!$A$52:$A$68,0),MATCH($B123,SP_results_all_proc!$E$51:$EH$51,0))+INDEX(SP_results_all_proc!$E$52:$EH$71,MATCH(CM$1,SP_results_all_proc!$A$52:$A$68,0),MATCH($B123,SP_results_all_proc!$E$51:$EH$51,0))+INDEX(SP_results_all_proc!$E$52:$EH$71,MATCH(CM$4,SP_results_all_proc!$A$52:$A$68,0),MATCH($B123,SP_results_all_proc!$E$51:$EH$51,0)))*$BQ123</f>
        <v>0.0218190293</v>
      </c>
      <c r="CN123" s="11">
        <f t="shared" si="11"/>
        <v>0.189089784</v>
      </c>
      <c r="CO123" s="12" t="s">
        <v>270</v>
      </c>
      <c r="CP123" s="12"/>
      <c r="CQ123" s="8"/>
    </row>
    <row r="124" ht="15.75" customHeight="1">
      <c r="A124" s="1" t="s">
        <v>546</v>
      </c>
      <c r="B124" s="1" t="s">
        <v>641</v>
      </c>
      <c r="C124" s="1" t="s">
        <v>142</v>
      </c>
      <c r="D124" s="13" t="s">
        <v>277</v>
      </c>
      <c r="E124" s="7" t="s">
        <v>640</v>
      </c>
      <c r="F124" s="13" t="s">
        <v>161</v>
      </c>
      <c r="G124" s="1" t="s">
        <v>603</v>
      </c>
      <c r="H124" s="1" t="s">
        <v>551</v>
      </c>
      <c r="I124" s="1" t="s">
        <v>552</v>
      </c>
      <c r="J124" s="1" t="s">
        <v>553</v>
      </c>
      <c r="K124" s="1" t="s">
        <v>554</v>
      </c>
      <c r="L124" s="1" t="s">
        <v>129</v>
      </c>
      <c r="M124" s="1" t="s">
        <v>130</v>
      </c>
      <c r="N124" s="7">
        <v>1.062</v>
      </c>
      <c r="O124" s="1">
        <v>1.0</v>
      </c>
      <c r="P124" s="1">
        <v>1.0</v>
      </c>
      <c r="Q124" s="1">
        <v>1.0</v>
      </c>
      <c r="R124" s="1">
        <v>5.0</v>
      </c>
      <c r="S124" s="1">
        <v>0.0</v>
      </c>
      <c r="T124" s="1">
        <v>5.0</v>
      </c>
      <c r="U124" s="1">
        <v>0.0</v>
      </c>
      <c r="V124" s="1">
        <v>0.0</v>
      </c>
      <c r="W124" s="1">
        <v>0.0</v>
      </c>
      <c r="X124" s="1">
        <v>0.05</v>
      </c>
      <c r="Y124" s="1">
        <f>SUMIFS(yield_refuse!$F:$F,yield_refuse!$A:$A,table!$A124,yield_refuse!$B:$B,IF(ISERROR(AO124),AQ124,table!$AP124))/100</f>
        <v>0</v>
      </c>
      <c r="Z124" s="7" t="s">
        <v>576</v>
      </c>
      <c r="AA124" s="7" t="s">
        <v>131</v>
      </c>
      <c r="AB124" s="7" t="s">
        <v>132</v>
      </c>
      <c r="AC124" s="7" t="s">
        <v>133</v>
      </c>
      <c r="AD124" s="7" t="s">
        <v>133</v>
      </c>
      <c r="AE124" s="7" t="s">
        <v>133</v>
      </c>
      <c r="AF124" s="7" t="s">
        <v>133</v>
      </c>
      <c r="AG124" s="7" t="s">
        <v>134</v>
      </c>
      <c r="AH124" s="7" t="s">
        <v>134</v>
      </c>
      <c r="AI124" s="7" t="s">
        <v>134</v>
      </c>
      <c r="AJ124" s="7" t="s">
        <v>135</v>
      </c>
      <c r="AK124" s="7" t="s">
        <v>135</v>
      </c>
      <c r="AL124" s="1" t="s">
        <v>136</v>
      </c>
      <c r="AO124" s="1" t="s">
        <v>267</v>
      </c>
      <c r="AP124" s="1" t="s">
        <v>278</v>
      </c>
      <c r="AQ124" s="1" t="s">
        <v>279</v>
      </c>
      <c r="AR124" s="8">
        <f>HLOOKUP(D124,SP_results_all_proc!$E$15:$FZ$33,19,0)*N124*(1+SUM($BF124:$BI124))</f>
        <v>0.2725979005</v>
      </c>
      <c r="AS124" s="8">
        <f>HLOOKUP(E124,SP_results_all_proc!$E$15:$FZ$33,19,0)*O124*(1+SUM($BG124:$BI124))</f>
        <v>0.1455417636</v>
      </c>
      <c r="AT124" s="8">
        <f>HLOOKUP(F124,SP_results_all_proc!$E$15:$FZ$33,19,0)*P124*(1+SUM($BH124:$BI124))</f>
        <v>0.04184261669</v>
      </c>
      <c r="AU124" s="8">
        <f>HLOOKUP(G124,SP_results_all_proc!$E$15:$FZ$33,19,0)*Q124*(1+SUM($BH124:$BI124))</f>
        <v>0.01400617856</v>
      </c>
      <c r="AV124" s="8">
        <f>HLOOKUP(H124,SP_results_all_proc!$E$15:$FZ$33,19,0)*R124*(1+SUM($BI124))</f>
        <v>0.01143160128</v>
      </c>
      <c r="AW124" s="8">
        <f>HLOOKUP(I124,SP_results_all_proc!$E$15:$FZ$33,19,0)*S124*(1+SUM($BI124))</f>
        <v>0</v>
      </c>
      <c r="AX124" s="8">
        <f>HLOOKUP(J124,SP_results_all_proc!$E$15:$FZ$33,19,0)*T124</f>
        <v>0.001067037025</v>
      </c>
      <c r="AY124" s="8">
        <f>HLOOKUP(K124,SP_results_all_proc!$E$15:$FZ$33,19,0)*U124</f>
        <v>0</v>
      </c>
      <c r="AZ124" s="8">
        <f>HLOOKUP(L124,SP_results_all_proc!$E$15:$FZ$33,19,0)*V124*(1-Y124)</f>
        <v>0</v>
      </c>
      <c r="BA124" s="8">
        <f>HLOOKUP(M124,SP_results_all_proc!$E$15:$FZ$33,19,0)*W124*(1-Y124)</f>
        <v>0</v>
      </c>
      <c r="BB124" s="9">
        <f>HLOOKUP(BB$3,SP_results_all_proc!$E$15:$FZ$33,19,0)</f>
        <v>0</v>
      </c>
      <c r="BC124" s="9">
        <f>HLOOKUP(BC$3,SP_results_all_proc!$E$15:$FZ$33,19,0)*BJ124*(1-$BM124)*($X124*$P124*(1+SUM($BH124:$BI124))+SUM($BF124:$BI124)+Y124)</f>
        <v>0.0004089943779</v>
      </c>
      <c r="BD124" s="9">
        <f>HLOOKUP(BD$3,SP_results_all_proc!$E$15:$FZ$33,19,0)*BK124*(1-$BM124)*($X124*$P124*(1+SUM($BH124:$BI124))+SUM($BF124:$BI124)+Y124)</f>
        <v>0.001509713246</v>
      </c>
      <c r="BE124" s="1">
        <f>HLOOKUP(BE$3,SP_results_all_proc!$E$15:$FZ$33,19,0)*BL124*(1-$BM124)*($X124*$P124*(1+SUM($BH124:$BI124))+SUM($BF124:$BI124)+Y124)</f>
        <v>0.002575689804</v>
      </c>
      <c r="BF124" s="1">
        <f>SUMIFS(template!$K$117:$K$180,template!$J$117:$J$180,table!$C124,template!$I$117:$I$180,table!BF$5)</f>
        <v>0.05</v>
      </c>
      <c r="BG124" s="1">
        <f>SUMIFS(template!$K$117:$K$180,template!$J$117:$J$180,table!$C124,template!$I$117:$I$180,table!BG$5)</f>
        <v>0.03</v>
      </c>
      <c r="BH124" s="1">
        <f>SUMIFS(template!$K$117:$K$180,template!$J$117:$J$180,table!$C124,template!$I$117:$I$180,table!BH$5)</f>
        <v>0.08</v>
      </c>
      <c r="BI124" s="1">
        <f>SUMIFS(template!$K$117:$K$180,template!$J$117:$J$180,table!$C124,template!$I$117:$I$180,table!BI$5)</f>
        <v>0.02</v>
      </c>
      <c r="BJ124" s="1">
        <f>SUMIFS(template!$K$117:$K$144,template!$J$117:$J$144,table!$A124,template!$I$117:$I$144,table!BJ$5)</f>
        <v>0.2</v>
      </c>
      <c r="BK124" s="1">
        <f>SUMIFS(template!$K$117:$K$144,template!$J$117:$J$144,table!$A124,template!$I$117:$I$144,table!BK$5)</f>
        <v>0.64</v>
      </c>
      <c r="BL124" s="1">
        <f>SUMIFS(template!$K$117:$K$144,template!$J$117:$J$144,table!$A124,template!$I$117:$I$144,table!BL$5)</f>
        <v>0.16</v>
      </c>
      <c r="BM124" s="1">
        <f>SUMIFS(template!$K$117:$K$144,template!$J$117:$J$144,table!$A124,template!$I$117:$I$144,table!BM$5)</f>
        <v>0.6</v>
      </c>
      <c r="BN124" s="1">
        <f>IFERROR(VLOOKUP($AP124,yield_refuse!$C:$K,3,0),VLOOKUP($AQ124,yield_refuse!$B:$K,4,0))</f>
        <v>100</v>
      </c>
      <c r="BO124" s="1">
        <f>IFERROR(VLOOKUP($AP124,yield_refuse!$C:$K,4,0),VLOOKUP($AQ124,yield_refuse!$B:$K,5,0))</f>
        <v>0</v>
      </c>
      <c r="BP124" s="10">
        <f>IFERROR(VLOOKUP($AP124,yield_refuse!$C:$Z,10,0),VLOOKUP($AQ124,yield_refuse!$B:$Z,11,0))</f>
        <v>444.2307692</v>
      </c>
      <c r="BQ124" s="11">
        <f t="shared" si="3"/>
        <v>0.4442307692</v>
      </c>
      <c r="BR124" s="1" t="str">
        <f>IFERROR(VLOOKUP($AP124,yield_refuse!$C:$K,6,0),VLOOKUP($AQ124,yield_refuse!$B:$K,7,0))</f>
        <v>Animal-source foods</v>
      </c>
      <c r="BS124" s="11" t="s">
        <v>278</v>
      </c>
      <c r="BT124" s="8">
        <f t="shared" ref="BT124:BW124" si="130">AR124*$BQ124</f>
        <v>0.121096375</v>
      </c>
      <c r="BU124" s="8">
        <f t="shared" si="130"/>
        <v>0.06465412959</v>
      </c>
      <c r="BV124" s="8">
        <f t="shared" si="130"/>
        <v>0.0185877778</v>
      </c>
      <c r="BW124" s="8">
        <f t="shared" si="130"/>
        <v>0.006221975474</v>
      </c>
      <c r="BX124" s="8">
        <f t="shared" si="5"/>
        <v>0.00507826903</v>
      </c>
      <c r="BY124" s="8">
        <f t="shared" si="6"/>
        <v>0.0004740106784</v>
      </c>
      <c r="BZ124" s="8">
        <f t="shared" si="7"/>
        <v>0.001996549627</v>
      </c>
      <c r="CA124" s="8">
        <f t="shared" si="8"/>
        <v>0.2181090872</v>
      </c>
      <c r="CB124" s="1">
        <f>VLOOKUP(Z124,uncertainty!$B$4:$C$17,2,0)</f>
        <v>1.15</v>
      </c>
      <c r="CC124" s="1">
        <f>VLOOKUP(AA124,uncertainty!$B$4:$C$17,2,0)</f>
        <v>1.25</v>
      </c>
      <c r="CD124" s="11">
        <f t="shared" si="9"/>
        <v>0.1829113654</v>
      </c>
      <c r="CE124" s="11">
        <f t="shared" si="10"/>
        <v>0.2605267215</v>
      </c>
      <c r="CF124" s="11">
        <f t="array" ref="CF124">INDEX(SP_results_all_proc!$E$52:$EH$71,MATCH(CF$3,SP_results_all_proc!$A$52:$A$68,0),MATCH($B124,SP_results_all_proc!$E$51:$EH$51,0))*$BQ124</f>
        <v>0.05744426706</v>
      </c>
      <c r="CG124" s="11">
        <f t="array" ref="CG124">INDEX(SP_results_all_proc!$E$52:$EH$71,MATCH(CG$3,SP_results_all_proc!$A$52:$A$68,0),MATCH($B124,SP_results_all_proc!$E$51:$EH$51,0))*$BQ124</f>
        <v>0.03337269883</v>
      </c>
      <c r="CH124" s="11">
        <f t="array" ref="CH124">INDEX(SP_results_all_proc!$E$52:$EH$71,MATCH(CH$3,SP_results_all_proc!$A$52:$A$68,0),MATCH($B124,SP_results_all_proc!$E$51:$EH$51,0))*$BQ124</f>
        <v>0.03201113241</v>
      </c>
      <c r="CI124" s="11">
        <f t="array" ref="CI124">(INDEX(SP_results_all_proc!$E$52:$EH$71,MATCH(CI$3,SP_results_all_proc!$A$52:$A$68,0),MATCH($B124,SP_results_all_proc!$E$51:$EH$51,0))+INDEX(SP_results_all_proc!$E$52:$EH$71,MATCH(CI$2,SP_results_all_proc!$A$52:$A$68,0),MATCH($B124,SP_results_all_proc!$E$51:$EH$51,0))+INDEX(SP_results_all_proc!$E$52:$EH$71,MATCH(CI$1,SP_results_all_proc!$A$52:$A$68,0),MATCH($B124,SP_results_all_proc!$E$51:$EH$51,0)))*$BQ124</f>
        <v>0.04375604888</v>
      </c>
      <c r="CJ124" s="11">
        <f t="array" ref="CJ124">INDEX(SP_results_all_proc!$E$52:$EH$71,MATCH(CJ$3,SP_results_all_proc!$A$52:$A$68,0),MATCH($B124,SP_results_all_proc!$E$51:$EH$51,0))*$BQ124</f>
        <v>0.01643949748</v>
      </c>
      <c r="CK124" s="11">
        <f t="array" ref="CK124">INDEX(SP_results_all_proc!$E$52:$EH$71,MATCH(CK$3,SP_results_all_proc!$A$52:$A$68,0),MATCH($B124,SP_results_all_proc!$E$51:$EH$51,0))*$BQ124</f>
        <v>0.0113031454</v>
      </c>
      <c r="CL124" s="11">
        <f t="array" ref="CL124">INDEX(SP_results_all_proc!$E$52:$EH$71,MATCH(CL$3,SP_results_all_proc!$A$52:$A$68,0),MATCH($B124,SP_results_all_proc!$E$51:$EH$51,0))*$BQ124</f>
        <v>0.001963112631</v>
      </c>
      <c r="CM124" s="11">
        <f t="array" ref="CM124">(INDEX(SP_results_all_proc!$E$52:$EH$71,MATCH(CM$3,SP_results_all_proc!$A$52:$A$68,0),MATCH($B124,SP_results_all_proc!$E$51:$EH$51,0))+INDEX(SP_results_all_proc!$E$52:$EH$71,MATCH(CM$2,SP_results_all_proc!$A$52:$A$68,0),MATCH($B124,SP_results_all_proc!$E$51:$EH$51,0))+INDEX(SP_results_all_proc!$E$52:$EH$71,MATCH(CM$1,SP_results_all_proc!$A$52:$A$68,0),MATCH($B124,SP_results_all_proc!$E$51:$EH$51,0))+INDEX(SP_results_all_proc!$E$52:$EH$71,MATCH(CM$4,SP_results_all_proc!$A$52:$A$68,0),MATCH($B124,SP_results_all_proc!$E$51:$EH$51,0)))*$BQ124</f>
        <v>0.02181918274</v>
      </c>
      <c r="CN124" s="11">
        <f t="shared" si="11"/>
        <v>0.2181090854</v>
      </c>
      <c r="CO124" s="12" t="s">
        <v>270</v>
      </c>
      <c r="CP124" s="12"/>
      <c r="CQ124" s="8"/>
    </row>
    <row r="125" ht="15.75" customHeight="1">
      <c r="A125" s="6" t="s">
        <v>546</v>
      </c>
      <c r="B125" s="1" t="s">
        <v>642</v>
      </c>
      <c r="C125" s="1" t="s">
        <v>315</v>
      </c>
      <c r="D125" s="1" t="s">
        <v>643</v>
      </c>
      <c r="E125" s="13" t="s">
        <v>549</v>
      </c>
      <c r="F125" s="1" t="s">
        <v>317</v>
      </c>
      <c r="G125" s="1" t="s">
        <v>570</v>
      </c>
      <c r="H125" s="1" t="s">
        <v>551</v>
      </c>
      <c r="I125" s="1" t="s">
        <v>552</v>
      </c>
      <c r="J125" s="1" t="s">
        <v>553</v>
      </c>
      <c r="K125" s="1" t="s">
        <v>554</v>
      </c>
      <c r="L125" s="1" t="s">
        <v>129</v>
      </c>
      <c r="M125" s="1" t="s">
        <v>130</v>
      </c>
      <c r="N125" s="1">
        <v>1.0</v>
      </c>
      <c r="O125" s="1">
        <v>1.0</v>
      </c>
      <c r="P125" s="1">
        <v>1.0</v>
      </c>
      <c r="Q125" s="1">
        <v>1.0</v>
      </c>
      <c r="R125" s="1">
        <v>0.0</v>
      </c>
      <c r="S125" s="1">
        <v>0.0</v>
      </c>
      <c r="T125" s="1">
        <v>0.0</v>
      </c>
      <c r="U125" s="1">
        <v>0.0</v>
      </c>
      <c r="V125" s="1">
        <v>0.0</v>
      </c>
      <c r="W125" s="1">
        <v>0.0</v>
      </c>
      <c r="X125" s="1">
        <v>0.0</v>
      </c>
      <c r="Y125" s="1">
        <f>SUMIFS(yield_refuse!$F:$F,yield_refuse!$A:$A,table!$A125,yield_refuse!$B:$B,IF(ISERROR(AO125),AQ125,table!$AP125))/100</f>
        <v>0</v>
      </c>
      <c r="Z125" s="7" t="s">
        <v>576</v>
      </c>
      <c r="AA125" s="7" t="s">
        <v>131</v>
      </c>
      <c r="AB125" s="7" t="s">
        <v>132</v>
      </c>
      <c r="AC125" s="7" t="s">
        <v>133</v>
      </c>
      <c r="AD125" s="7" t="s">
        <v>133</v>
      </c>
      <c r="AE125" s="7" t="s">
        <v>133</v>
      </c>
      <c r="AF125" s="7" t="s">
        <v>133</v>
      </c>
      <c r="AG125" s="7" t="s">
        <v>134</v>
      </c>
      <c r="AH125" s="7" t="s">
        <v>134</v>
      </c>
      <c r="AI125" s="7" t="s">
        <v>134</v>
      </c>
      <c r="AJ125" s="7" t="s">
        <v>135</v>
      </c>
      <c r="AK125" s="7" t="s">
        <v>135</v>
      </c>
      <c r="AL125" s="1" t="s">
        <v>136</v>
      </c>
      <c r="AO125" s="1" t="s">
        <v>431</v>
      </c>
      <c r="AP125" s="1" t="s">
        <v>437</v>
      </c>
      <c r="AQ125" s="1" t="s">
        <v>438</v>
      </c>
      <c r="AR125" s="8">
        <f>HLOOKUP(D125,SP_results_all_proc!$E$15:$FZ$33,19,0)*N125*(1+SUM($BF125:$BI125))</f>
        <v>0.02483398656</v>
      </c>
      <c r="AS125" s="8">
        <f>HLOOKUP(E125,SP_results_all_proc!$E$15:$FZ$33,19,0)*O125*(1+SUM($BG125:$BI125))</f>
        <v>0</v>
      </c>
      <c r="AT125" s="8">
        <f>HLOOKUP(F125,SP_results_all_proc!$E$15:$FZ$33,19,0)*P125*(1+SUM($BH125:$BI125))</f>
        <v>0</v>
      </c>
      <c r="AU125" s="8">
        <f>HLOOKUP(G125,SP_results_all_proc!$E$15:$FZ$33,19,0)*Q125*(1+SUM($BH125:$BI125))</f>
        <v>0.0141247851</v>
      </c>
      <c r="AV125" s="8">
        <f>HLOOKUP(H125,SP_results_all_proc!$E$15:$FZ$33,19,0)*R125*(1+SUM($BI125))</f>
        <v>0</v>
      </c>
      <c r="AW125" s="8">
        <f>HLOOKUP(I125,SP_results_all_proc!$E$15:$FZ$33,19,0)*S125*(1+SUM($BI125))</f>
        <v>0</v>
      </c>
      <c r="AX125" s="8">
        <f>HLOOKUP(J125,SP_results_all_proc!$E$15:$FZ$33,19,0)*T125</f>
        <v>0</v>
      </c>
      <c r="AY125" s="8">
        <f>HLOOKUP(K125,SP_results_all_proc!$E$15:$FZ$33,19,0)*U125</f>
        <v>0</v>
      </c>
      <c r="AZ125" s="8">
        <f>HLOOKUP(L125,SP_results_all_proc!$E$15:$FZ$33,19,0)*V125*(1-Y125)</f>
        <v>0</v>
      </c>
      <c r="BA125" s="8">
        <f>HLOOKUP(M125,SP_results_all_proc!$E$15:$FZ$33,19,0)*W125*(1-Y125)</f>
        <v>0</v>
      </c>
      <c r="BB125" s="9">
        <f>HLOOKUP(BB$3,SP_results_all_proc!$E$15:$FZ$33,19,0)</f>
        <v>0</v>
      </c>
      <c r="BC125" s="9">
        <f>HLOOKUP(BC$3,SP_results_all_proc!$E$15:$FZ$33,19,0)*BJ125*(1-$BM125)*($X125*$P125*(1+SUM($BH125:$BI125))+SUM($BF125:$BI125)+Y125)</f>
        <v>0.0005569285146</v>
      </c>
      <c r="BD125" s="9">
        <f>HLOOKUP(BD$3,SP_results_all_proc!$E$15:$FZ$33,19,0)*BK125*(1-$BM125)*($X125*$P125*(1+SUM($BH125:$BI125))+SUM($BF125:$BI125)+Y125)</f>
        <v>0.002055779739</v>
      </c>
      <c r="BE125" s="1">
        <f>HLOOKUP(BE$3,SP_results_all_proc!$E$15:$FZ$33,19,0)*BL125*(1-$BM125)*($X125*$P125*(1+SUM($BH125:$BI125))+SUM($BF125:$BI125)+Y125)</f>
        <v>0.003507322286</v>
      </c>
      <c r="BF125" s="1">
        <f>SUMIFS(template!$K$117:$K$180,template!$J$117:$J$180,table!$C125,template!$I$117:$I$180,table!BF$5)</f>
        <v>0.06</v>
      </c>
      <c r="BG125" s="1">
        <f>SUMIFS(template!$K$117:$K$180,template!$J$117:$J$180,table!$C125,template!$I$117:$I$180,table!BG$5)</f>
        <v>0.18</v>
      </c>
      <c r="BH125" s="1">
        <f>SUMIFS(template!$K$117:$K$180,template!$J$117:$J$180,table!$C125,template!$I$117:$I$180,table!BH$5)</f>
        <v>0.05</v>
      </c>
      <c r="BI125" s="1">
        <f>SUMIFS(template!$K$117:$K$180,template!$J$117:$J$180,table!$C125,template!$I$117:$I$180,table!BI$5)</f>
        <v>0.03</v>
      </c>
      <c r="BJ125" s="1">
        <f>SUMIFS(template!$K$117:$K$144,template!$J$117:$J$144,table!$A125,template!$I$117:$I$144,table!BJ$5)</f>
        <v>0.2</v>
      </c>
      <c r="BK125" s="1">
        <f>SUMIFS(template!$K$117:$K$144,template!$J$117:$J$144,table!$A125,template!$I$117:$I$144,table!BK$5)</f>
        <v>0.64</v>
      </c>
      <c r="BL125" s="1">
        <f>SUMIFS(template!$K$117:$K$144,template!$J$117:$J$144,table!$A125,template!$I$117:$I$144,table!BL$5)</f>
        <v>0.16</v>
      </c>
      <c r="BM125" s="1">
        <f>SUMIFS(template!$K$117:$K$144,template!$J$117:$J$144,table!$A125,template!$I$117:$I$144,table!BM$5)</f>
        <v>0.6</v>
      </c>
      <c r="BN125" s="1">
        <f>IFERROR(VLOOKUP($AP125,yield_refuse!$C:$K,3,0),VLOOKUP($AQ125,yield_refuse!$B:$K,4,0))</f>
        <v>100</v>
      </c>
      <c r="BO125" s="1">
        <f>IFERROR(VLOOKUP($AP125,yield_refuse!$C:$K,4,0),VLOOKUP($AQ125,yield_refuse!$B:$K,5,0))</f>
        <v>31</v>
      </c>
      <c r="BP125" s="10">
        <f>IFERROR(VLOOKUP($AP125,yield_refuse!$C:$Z,10,0),VLOOKUP($AQ125,yield_refuse!$B:$Z,11,0))</f>
        <v>502.173913</v>
      </c>
      <c r="BQ125" s="11">
        <f t="shared" si="3"/>
        <v>0.7277882798</v>
      </c>
      <c r="BR125" s="1" t="str">
        <f>IFERROR(VLOOKUP($AP125,yield_refuse!$C:$K,6,0),VLOOKUP($AQ125,yield_refuse!$B:$K,7,0))</f>
        <v>Fruits</v>
      </c>
      <c r="BS125" s="11" t="s">
        <v>437</v>
      </c>
      <c r="BT125" s="8">
        <f t="shared" ref="BT125:BW125" si="131">AR125*$BQ125</f>
        <v>0.01807388436</v>
      </c>
      <c r="BU125" s="8">
        <f t="shared" si="131"/>
        <v>0</v>
      </c>
      <c r="BV125" s="8">
        <f t="shared" si="131"/>
        <v>0</v>
      </c>
      <c r="BW125" s="8">
        <f t="shared" si="131"/>
        <v>0.01027985305</v>
      </c>
      <c r="BX125" s="8">
        <f t="shared" si="5"/>
        <v>0</v>
      </c>
      <c r="BY125" s="8">
        <f t="shared" si="6"/>
        <v>0</v>
      </c>
      <c r="BZ125" s="8">
        <f t="shared" si="7"/>
        <v>0.004454086499</v>
      </c>
      <c r="CA125" s="8">
        <f t="shared" si="8"/>
        <v>0.0328078239</v>
      </c>
      <c r="CB125" s="1">
        <f>VLOOKUP(Z125,uncertainty!$B$4:$C$17,2,0)</f>
        <v>1.15</v>
      </c>
      <c r="CC125" s="1">
        <f>VLOOKUP(AA125,uncertainty!$B$4:$C$17,2,0)</f>
        <v>1.25</v>
      </c>
      <c r="CD125" s="11">
        <f t="shared" si="9"/>
        <v>0.02750357282</v>
      </c>
      <c r="CE125" s="11">
        <f t="shared" si="10"/>
        <v>0.03920239144</v>
      </c>
      <c r="CF125" s="11">
        <f t="array" ref="CF125">INDEX(SP_results_all_proc!$E$52:$EH$71,MATCH(CF$3,SP_results_all_proc!$A$52:$A$68,0),MATCH($B125,SP_results_all_proc!$E$51:$EH$51,0))*$BQ125</f>
        <v>0.007548361673</v>
      </c>
      <c r="CG125" s="11">
        <f t="array" ref="CG125">INDEX(SP_results_all_proc!$E$52:$EH$71,MATCH(CG$3,SP_results_all_proc!$A$52:$A$68,0),MATCH($B125,SP_results_all_proc!$E$51:$EH$51,0))*$BQ125</f>
        <v>0.002372195185</v>
      </c>
      <c r="CH125" s="11">
        <f t="array" ref="CH125">INDEX(SP_results_all_proc!$E$52:$EH$71,MATCH(CH$3,SP_results_all_proc!$A$52:$A$68,0),MATCH($B125,SP_results_all_proc!$E$51:$EH$51,0))*$BQ125</f>
        <v>0.005214107037</v>
      </c>
      <c r="CI125" s="11">
        <f t="array" ref="CI125">(INDEX(SP_results_all_proc!$E$52:$EH$71,MATCH(CI$3,SP_results_all_proc!$A$52:$A$68,0),MATCH($B125,SP_results_all_proc!$E$51:$EH$51,0))+INDEX(SP_results_all_proc!$E$52:$EH$71,MATCH(CI$2,SP_results_all_proc!$A$52:$A$68,0),MATCH($B125,SP_results_all_proc!$E$51:$EH$51,0))+INDEX(SP_results_all_proc!$E$52:$EH$71,MATCH(CI$1,SP_results_all_proc!$A$52:$A$68,0),MATCH($B125,SP_results_all_proc!$E$51:$EH$51,0)))*$BQ125</f>
        <v>0.005011833801</v>
      </c>
      <c r="CJ125" s="11">
        <f t="array" ref="CJ125">INDEX(SP_results_all_proc!$E$52:$EH$71,MATCH(CJ$3,SP_results_all_proc!$A$52:$A$68,0),MATCH($B125,SP_results_all_proc!$E$51:$EH$51,0))*$BQ125</f>
        <v>0.001496777236</v>
      </c>
      <c r="CK125" s="11">
        <f t="array" ref="CK125">INDEX(SP_results_all_proc!$E$52:$EH$71,MATCH(CK$3,SP_results_all_proc!$A$52:$A$68,0),MATCH($B125,SP_results_all_proc!$E$51:$EH$51,0))*$BQ125</f>
        <v>0.00308740772</v>
      </c>
      <c r="CL125" s="11">
        <f t="array" ref="CL125">INDEX(SP_results_all_proc!$E$52:$EH$71,MATCH(CL$3,SP_results_all_proc!$A$52:$A$68,0),MATCH($B125,SP_results_all_proc!$E$51:$EH$51,0))*$BQ125</f>
        <v>0.004084312674</v>
      </c>
      <c r="CM125" s="11">
        <f t="array" ref="CM125">(INDEX(SP_results_all_proc!$E$52:$EH$71,MATCH(CM$3,SP_results_all_proc!$A$52:$A$68,0),MATCH($B125,SP_results_all_proc!$E$51:$EH$51,0))+INDEX(SP_results_all_proc!$E$52:$EH$71,MATCH(CM$2,SP_results_all_proc!$A$52:$A$68,0),MATCH($B125,SP_results_all_proc!$E$51:$EH$51,0))+INDEX(SP_results_all_proc!$E$52:$EH$71,MATCH(CM$1,SP_results_all_proc!$A$52:$A$68,0),MATCH($B125,SP_results_all_proc!$E$51:$EH$51,0))+INDEX(SP_results_all_proc!$E$52:$EH$71,MATCH(CM$4,SP_results_all_proc!$A$52:$A$68,0),MATCH($B125,SP_results_all_proc!$E$51:$EH$51,0)))*$BQ125</f>
        <v>0.003992828985</v>
      </c>
      <c r="CN125" s="11">
        <f t="shared" si="11"/>
        <v>0.03280782431</v>
      </c>
      <c r="CO125" s="12" t="s">
        <v>434</v>
      </c>
      <c r="CP125" s="12"/>
      <c r="CQ125" s="8"/>
    </row>
    <row r="126" ht="15.75" customHeight="1">
      <c r="A126" s="6" t="s">
        <v>546</v>
      </c>
      <c r="B126" s="1" t="s">
        <v>644</v>
      </c>
      <c r="C126" s="1" t="s">
        <v>315</v>
      </c>
      <c r="D126" s="1" t="s">
        <v>440</v>
      </c>
      <c r="E126" s="13" t="s">
        <v>549</v>
      </c>
      <c r="F126" s="1" t="s">
        <v>317</v>
      </c>
      <c r="G126" s="1" t="s">
        <v>570</v>
      </c>
      <c r="H126" s="1" t="s">
        <v>551</v>
      </c>
      <c r="I126" s="1" t="s">
        <v>552</v>
      </c>
      <c r="J126" s="1" t="s">
        <v>553</v>
      </c>
      <c r="K126" s="1" t="s">
        <v>554</v>
      </c>
      <c r="L126" s="1" t="s">
        <v>129</v>
      </c>
      <c r="M126" s="1" t="s">
        <v>130</v>
      </c>
      <c r="N126" s="1">
        <v>1.0</v>
      </c>
      <c r="O126" s="1">
        <v>1.0</v>
      </c>
      <c r="P126" s="1">
        <v>1.0</v>
      </c>
      <c r="Q126" s="1">
        <v>1.0</v>
      </c>
      <c r="R126" s="1">
        <v>0.0</v>
      </c>
      <c r="S126" s="1">
        <v>0.0</v>
      </c>
      <c r="T126" s="1">
        <v>0.0</v>
      </c>
      <c r="U126" s="1">
        <v>0.0</v>
      </c>
      <c r="V126" s="1">
        <v>0.0</v>
      </c>
      <c r="W126" s="1">
        <v>0.0</v>
      </c>
      <c r="X126" s="1">
        <v>0.0</v>
      </c>
      <c r="Y126" s="1">
        <f>SUMIFS(yield_refuse!$F:$F,yield_refuse!$A:$A,table!$A126,yield_refuse!$B:$B,IF(ISERROR(AO126),AQ126,table!$AP126))/100</f>
        <v>0</v>
      </c>
      <c r="Z126" s="7" t="s">
        <v>576</v>
      </c>
      <c r="AA126" s="7" t="s">
        <v>131</v>
      </c>
      <c r="AB126" s="7" t="s">
        <v>132</v>
      </c>
      <c r="AC126" s="7" t="s">
        <v>133</v>
      </c>
      <c r="AD126" s="7" t="s">
        <v>133</v>
      </c>
      <c r="AE126" s="7" t="s">
        <v>133</v>
      </c>
      <c r="AF126" s="7" t="s">
        <v>133</v>
      </c>
      <c r="AG126" s="7" t="s">
        <v>134</v>
      </c>
      <c r="AH126" s="7" t="s">
        <v>134</v>
      </c>
      <c r="AI126" s="7" t="s">
        <v>134</v>
      </c>
      <c r="AJ126" s="7" t="s">
        <v>135</v>
      </c>
      <c r="AK126" s="7" t="s">
        <v>135</v>
      </c>
      <c r="AL126" s="1" t="s">
        <v>136</v>
      </c>
      <c r="AO126" s="1" t="s">
        <v>431</v>
      </c>
      <c r="AP126" s="1" t="s">
        <v>441</v>
      </c>
      <c r="AQ126" s="1" t="s">
        <v>442</v>
      </c>
      <c r="AR126" s="8">
        <f>HLOOKUP(D126,SP_results_all_proc!$E$15:$FZ$33,19,0)*N126*(1+SUM($BF126:$BI126))</f>
        <v>0.0312535348</v>
      </c>
      <c r="AS126" s="8">
        <f>HLOOKUP(E126,SP_results_all_proc!$E$15:$FZ$33,19,0)*O126*(1+SUM($BG126:$BI126))</f>
        <v>0</v>
      </c>
      <c r="AT126" s="8">
        <f>HLOOKUP(F126,SP_results_all_proc!$E$15:$FZ$33,19,0)*P126*(1+SUM($BH126:$BI126))</f>
        <v>0</v>
      </c>
      <c r="AU126" s="8">
        <f>HLOOKUP(G126,SP_results_all_proc!$E$15:$FZ$33,19,0)*Q126*(1+SUM($BH126:$BI126))</f>
        <v>0.0141247851</v>
      </c>
      <c r="AV126" s="8">
        <f>HLOOKUP(H126,SP_results_all_proc!$E$15:$FZ$33,19,0)*R126*(1+SUM($BI126))</f>
        <v>0</v>
      </c>
      <c r="AW126" s="8">
        <f>HLOOKUP(I126,SP_results_all_proc!$E$15:$FZ$33,19,0)*S126*(1+SUM($BI126))</f>
        <v>0</v>
      </c>
      <c r="AX126" s="8">
        <f>HLOOKUP(J126,SP_results_all_proc!$E$15:$FZ$33,19,0)*T126</f>
        <v>0</v>
      </c>
      <c r="AY126" s="8">
        <f>HLOOKUP(K126,SP_results_all_proc!$E$15:$FZ$33,19,0)*U126</f>
        <v>0</v>
      </c>
      <c r="AZ126" s="8">
        <f>HLOOKUP(L126,SP_results_all_proc!$E$15:$FZ$33,19,0)*V126*(1-Y126)</f>
        <v>0</v>
      </c>
      <c r="BA126" s="8">
        <f>HLOOKUP(M126,SP_results_all_proc!$E$15:$FZ$33,19,0)*W126*(1-Y126)</f>
        <v>0</v>
      </c>
      <c r="BB126" s="9">
        <f>HLOOKUP(BB$3,SP_results_all_proc!$E$15:$FZ$33,19,0)</f>
        <v>0</v>
      </c>
      <c r="BC126" s="9">
        <f>HLOOKUP(BC$3,SP_results_all_proc!$E$15:$FZ$33,19,0)*BJ126*(1-$BM126)*($X126*$P126*(1+SUM($BH126:$BI126))+SUM($BF126:$BI126)+Y126)</f>
        <v>0.0005569285146</v>
      </c>
      <c r="BD126" s="9">
        <f>HLOOKUP(BD$3,SP_results_all_proc!$E$15:$FZ$33,19,0)*BK126*(1-$BM126)*($X126*$P126*(1+SUM($BH126:$BI126))+SUM($BF126:$BI126)+Y126)</f>
        <v>0.002055779739</v>
      </c>
      <c r="BE126" s="1">
        <f>HLOOKUP(BE$3,SP_results_all_proc!$E$15:$FZ$33,19,0)*BL126*(1-$BM126)*($X126*$P126*(1+SUM($BH126:$BI126))+SUM($BF126:$BI126)+Y126)</f>
        <v>0.003507322286</v>
      </c>
      <c r="BF126" s="1">
        <f>SUMIFS(template!$K$117:$K$180,template!$J$117:$J$180,table!$C126,template!$I$117:$I$180,table!BF$5)</f>
        <v>0.06</v>
      </c>
      <c r="BG126" s="1">
        <f>SUMIFS(template!$K$117:$K$180,template!$J$117:$J$180,table!$C126,template!$I$117:$I$180,table!BG$5)</f>
        <v>0.18</v>
      </c>
      <c r="BH126" s="1">
        <f>SUMIFS(template!$K$117:$K$180,template!$J$117:$J$180,table!$C126,template!$I$117:$I$180,table!BH$5)</f>
        <v>0.05</v>
      </c>
      <c r="BI126" s="1">
        <f>SUMIFS(template!$K$117:$K$180,template!$J$117:$J$180,table!$C126,template!$I$117:$I$180,table!BI$5)</f>
        <v>0.03</v>
      </c>
      <c r="BJ126" s="1">
        <f>SUMIFS(template!$K$117:$K$144,template!$J$117:$J$144,table!$A126,template!$I$117:$I$144,table!BJ$5)</f>
        <v>0.2</v>
      </c>
      <c r="BK126" s="1">
        <f>SUMIFS(template!$K$117:$K$144,template!$J$117:$J$144,table!$A126,template!$I$117:$I$144,table!BK$5)</f>
        <v>0.64</v>
      </c>
      <c r="BL126" s="1">
        <f>SUMIFS(template!$K$117:$K$144,template!$J$117:$J$144,table!$A126,template!$I$117:$I$144,table!BL$5)</f>
        <v>0.16</v>
      </c>
      <c r="BM126" s="1">
        <f>SUMIFS(template!$K$117:$K$144,template!$J$117:$J$144,table!$A126,template!$I$117:$I$144,table!BM$5)</f>
        <v>0.6</v>
      </c>
      <c r="BN126" s="1">
        <f>IFERROR(VLOOKUP($AP126,yield_refuse!$C:$K,3,0),VLOOKUP($AQ126,yield_refuse!$B:$K,4,0))</f>
        <v>100</v>
      </c>
      <c r="BO126" s="1">
        <f>IFERROR(VLOOKUP($AP126,yield_refuse!$C:$K,4,0),VLOOKUP($AQ126,yield_refuse!$B:$K,5,0))</f>
        <v>27</v>
      </c>
      <c r="BP126" s="10">
        <f>IFERROR(VLOOKUP($AP126,yield_refuse!$C:$Z,10,0),VLOOKUP($AQ126,yield_refuse!$B:$Z,11,0))</f>
        <v>471.4285714</v>
      </c>
      <c r="BQ126" s="11">
        <f t="shared" si="3"/>
        <v>0.6457925636</v>
      </c>
      <c r="BR126" s="1" t="str">
        <f>IFERROR(VLOOKUP($AP126,yield_refuse!$C:$K,6,0),VLOOKUP($AQ126,yield_refuse!$B:$K,7,0))</f>
        <v>Fruits</v>
      </c>
      <c r="BS126" s="11" t="s">
        <v>441</v>
      </c>
      <c r="BT126" s="8">
        <f t="shared" ref="BT126:BW126" si="132">AR126*$BQ126</f>
        <v>0.02018330036</v>
      </c>
      <c r="BU126" s="8">
        <f t="shared" si="132"/>
        <v>0</v>
      </c>
      <c r="BV126" s="8">
        <f t="shared" si="132"/>
        <v>0</v>
      </c>
      <c r="BW126" s="8">
        <f t="shared" si="132"/>
        <v>0.009121681177</v>
      </c>
      <c r="BX126" s="8">
        <f t="shared" si="5"/>
        <v>0</v>
      </c>
      <c r="BY126" s="8">
        <f t="shared" si="6"/>
        <v>0</v>
      </c>
      <c r="BZ126" s="8">
        <f t="shared" si="7"/>
        <v>0.003952270212</v>
      </c>
      <c r="CA126" s="8">
        <f t="shared" si="8"/>
        <v>0.03325725175</v>
      </c>
      <c r="CB126" s="1">
        <f>VLOOKUP(Z126,uncertainty!$B$4:$C$17,2,0)</f>
        <v>1.15</v>
      </c>
      <c r="CC126" s="1">
        <f>VLOOKUP(AA126,uncertainty!$B$4:$C$17,2,0)</f>
        <v>1.25</v>
      </c>
      <c r="CD126" s="11">
        <f t="shared" si="9"/>
        <v>0.02800985707</v>
      </c>
      <c r="CE126" s="11">
        <f t="shared" si="10"/>
        <v>0.03955323465</v>
      </c>
      <c r="CF126" s="11">
        <f t="array" ref="CF126">INDEX(SP_results_all_proc!$E$52:$EH$71,MATCH(CF$3,SP_results_all_proc!$A$52:$A$68,0),MATCH($B126,SP_results_all_proc!$E$51:$EH$51,0))*$BQ126</f>
        <v>0.007571000783</v>
      </c>
      <c r="CG126" s="11">
        <f t="array" ref="CG126">INDEX(SP_results_all_proc!$E$52:$EH$71,MATCH(CG$3,SP_results_all_proc!$A$52:$A$68,0),MATCH($B126,SP_results_all_proc!$E$51:$EH$51,0))*$BQ126</f>
        <v>0.001725332348</v>
      </c>
      <c r="CH126" s="11">
        <f t="array" ref="CH126">INDEX(SP_results_all_proc!$E$52:$EH$71,MATCH(CH$3,SP_results_all_proc!$A$52:$A$68,0),MATCH($B126,SP_results_all_proc!$E$51:$EH$51,0))*$BQ126</f>
        <v>0.004070326104</v>
      </c>
      <c r="CI126" s="11">
        <f t="array" ref="CI126">(INDEX(SP_results_all_proc!$E$52:$EH$71,MATCH(CI$3,SP_results_all_proc!$A$52:$A$68,0),MATCH($B126,SP_results_all_proc!$E$51:$EH$51,0))+INDEX(SP_results_all_proc!$E$52:$EH$71,MATCH(CI$2,SP_results_all_proc!$A$52:$A$68,0),MATCH($B126,SP_results_all_proc!$E$51:$EH$51,0))+INDEX(SP_results_all_proc!$E$52:$EH$71,MATCH(CI$1,SP_results_all_proc!$A$52:$A$68,0),MATCH($B126,SP_results_all_proc!$E$51:$EH$51,0)))*$BQ126</f>
        <v>0.004455581084</v>
      </c>
      <c r="CJ126" s="11">
        <f t="array" ref="CJ126">INDEX(SP_results_all_proc!$E$52:$EH$71,MATCH(CJ$3,SP_results_all_proc!$A$52:$A$68,0),MATCH($B126,SP_results_all_proc!$E$51:$EH$51,0))*$BQ126</f>
        <v>0.0007123163659</v>
      </c>
      <c r="CK126" s="11">
        <f t="array" ref="CK126">INDEX(SP_results_all_proc!$E$52:$EH$71,MATCH(CK$3,SP_results_all_proc!$A$52:$A$68,0),MATCH($B126,SP_results_all_proc!$E$51:$EH$51,0))*$BQ126</f>
        <v>0.002902765826</v>
      </c>
      <c r="CL126" s="11">
        <f t="array" ref="CL126">INDEX(SP_results_all_proc!$E$52:$EH$71,MATCH(CL$3,SP_results_all_proc!$A$52:$A$68,0),MATCH($B126,SP_results_all_proc!$E$51:$EH$51,0))*$BQ126</f>
        <v>0.008378680626</v>
      </c>
      <c r="CM126" s="11">
        <f t="array" ref="CM126">(INDEX(SP_results_all_proc!$E$52:$EH$71,MATCH(CM$3,SP_results_all_proc!$A$52:$A$68,0),MATCH($B126,SP_results_all_proc!$E$51:$EH$51,0))+INDEX(SP_results_all_proc!$E$52:$EH$71,MATCH(CM$2,SP_results_all_proc!$A$52:$A$68,0),MATCH($B126,SP_results_all_proc!$E$51:$EH$51,0))+INDEX(SP_results_all_proc!$E$52:$EH$71,MATCH(CM$1,SP_results_all_proc!$A$52:$A$68,0),MATCH($B126,SP_results_all_proc!$E$51:$EH$51,0))+INDEX(SP_results_all_proc!$E$52:$EH$71,MATCH(CM$4,SP_results_all_proc!$A$52:$A$68,0),MATCH($B126,SP_results_all_proc!$E$51:$EH$51,0)))*$BQ126</f>
        <v>0.003441248692</v>
      </c>
      <c r="CN126" s="11">
        <f t="shared" si="11"/>
        <v>0.03325725183</v>
      </c>
      <c r="CO126" s="12" t="s">
        <v>434</v>
      </c>
      <c r="CP126" s="12"/>
      <c r="CQ126" s="8"/>
    </row>
    <row r="127" ht="15.75" customHeight="1">
      <c r="A127" s="6" t="s">
        <v>546</v>
      </c>
      <c r="B127" s="1" t="s">
        <v>645</v>
      </c>
      <c r="C127" s="1" t="s">
        <v>315</v>
      </c>
      <c r="D127" s="1" t="s">
        <v>444</v>
      </c>
      <c r="E127" s="13" t="s">
        <v>549</v>
      </c>
      <c r="F127" s="1" t="s">
        <v>317</v>
      </c>
      <c r="G127" s="1" t="s">
        <v>570</v>
      </c>
      <c r="H127" s="1" t="s">
        <v>551</v>
      </c>
      <c r="I127" s="1" t="s">
        <v>552</v>
      </c>
      <c r="J127" s="1" t="s">
        <v>553</v>
      </c>
      <c r="K127" s="1" t="s">
        <v>554</v>
      </c>
      <c r="L127" s="1" t="s">
        <v>129</v>
      </c>
      <c r="M127" s="1" t="s">
        <v>130</v>
      </c>
      <c r="N127" s="1">
        <v>1.0</v>
      </c>
      <c r="O127" s="1">
        <v>1.0</v>
      </c>
      <c r="P127" s="1">
        <v>1.0</v>
      </c>
      <c r="Q127" s="1">
        <v>1.0</v>
      </c>
      <c r="R127" s="1">
        <v>0.0</v>
      </c>
      <c r="S127" s="1">
        <v>0.0</v>
      </c>
      <c r="T127" s="1">
        <v>0.0</v>
      </c>
      <c r="U127" s="1">
        <v>0.0</v>
      </c>
      <c r="V127" s="1">
        <v>0.0</v>
      </c>
      <c r="W127" s="1">
        <v>0.0</v>
      </c>
      <c r="X127" s="1">
        <v>0.0</v>
      </c>
      <c r="Y127" s="1">
        <f>SUMIFS(yield_refuse!$F:$F,yield_refuse!$A:$A,table!$A127,yield_refuse!$B:$B,IF(ISERROR(AO127),AQ127,table!$AP127))/100</f>
        <v>0</v>
      </c>
      <c r="Z127" s="7" t="s">
        <v>576</v>
      </c>
      <c r="AA127" s="7" t="s">
        <v>131</v>
      </c>
      <c r="AB127" s="7" t="s">
        <v>132</v>
      </c>
      <c r="AC127" s="7" t="s">
        <v>133</v>
      </c>
      <c r="AD127" s="7" t="s">
        <v>133</v>
      </c>
      <c r="AE127" s="7" t="s">
        <v>133</v>
      </c>
      <c r="AF127" s="7" t="s">
        <v>133</v>
      </c>
      <c r="AG127" s="7" t="s">
        <v>134</v>
      </c>
      <c r="AH127" s="7" t="s">
        <v>134</v>
      </c>
      <c r="AI127" s="7" t="s">
        <v>134</v>
      </c>
      <c r="AJ127" s="7" t="s">
        <v>135</v>
      </c>
      <c r="AK127" s="7" t="s">
        <v>135</v>
      </c>
      <c r="AL127" s="1" t="s">
        <v>136</v>
      </c>
      <c r="AO127" s="1" t="s">
        <v>445</v>
      </c>
      <c r="AP127" s="1" t="s">
        <v>446</v>
      </c>
      <c r="AQ127" s="1" t="s">
        <v>447</v>
      </c>
      <c r="AR127" s="8">
        <f>HLOOKUP(D127,SP_results_all_proc!$E$15:$FZ$33,19,0)*N127*(1+SUM($BF127:$BI127))</f>
        <v>0.07738299418</v>
      </c>
      <c r="AS127" s="8">
        <f>HLOOKUP(E127,SP_results_all_proc!$E$15:$FZ$33,19,0)*O127*(1+SUM($BG127:$BI127))</f>
        <v>0</v>
      </c>
      <c r="AT127" s="8">
        <f>HLOOKUP(F127,SP_results_all_proc!$E$15:$FZ$33,19,0)*P127*(1+SUM($BH127:$BI127))</f>
        <v>0</v>
      </c>
      <c r="AU127" s="8">
        <f>HLOOKUP(G127,SP_results_all_proc!$E$15:$FZ$33,19,0)*Q127*(1+SUM($BH127:$BI127))</f>
        <v>0.0141247851</v>
      </c>
      <c r="AV127" s="8">
        <f>HLOOKUP(H127,SP_results_all_proc!$E$15:$FZ$33,19,0)*R127*(1+SUM($BI127))</f>
        <v>0</v>
      </c>
      <c r="AW127" s="8">
        <f>HLOOKUP(I127,SP_results_all_proc!$E$15:$FZ$33,19,0)*S127*(1+SUM($BI127))</f>
        <v>0</v>
      </c>
      <c r="AX127" s="8">
        <f>HLOOKUP(J127,SP_results_all_proc!$E$15:$FZ$33,19,0)*T127</f>
        <v>0</v>
      </c>
      <c r="AY127" s="8">
        <f>HLOOKUP(K127,SP_results_all_proc!$E$15:$FZ$33,19,0)*U127</f>
        <v>0</v>
      </c>
      <c r="AZ127" s="8">
        <f>HLOOKUP(L127,SP_results_all_proc!$E$15:$FZ$33,19,0)*V127*(1-Y127)</f>
        <v>0</v>
      </c>
      <c r="BA127" s="8">
        <f>HLOOKUP(M127,SP_results_all_proc!$E$15:$FZ$33,19,0)*W127*(1-Y127)</f>
        <v>0</v>
      </c>
      <c r="BB127" s="9">
        <f>HLOOKUP(BB$3,SP_results_all_proc!$E$15:$FZ$33,19,0)</f>
        <v>0</v>
      </c>
      <c r="BC127" s="9">
        <f>HLOOKUP(BC$3,SP_results_all_proc!$E$15:$FZ$33,19,0)*BJ127*(1-$BM127)*($X127*$P127*(1+SUM($BH127:$BI127))+SUM($BF127:$BI127)+Y127)</f>
        <v>0.0005569285146</v>
      </c>
      <c r="BD127" s="9">
        <f>HLOOKUP(BD$3,SP_results_all_proc!$E$15:$FZ$33,19,0)*BK127*(1-$BM127)*($X127*$P127*(1+SUM($BH127:$BI127))+SUM($BF127:$BI127)+Y127)</f>
        <v>0.002055779739</v>
      </c>
      <c r="BE127" s="1">
        <f>HLOOKUP(BE$3,SP_results_all_proc!$E$15:$FZ$33,19,0)*BL127*(1-$BM127)*($X127*$P127*(1+SUM($BH127:$BI127))+SUM($BF127:$BI127)+Y127)</f>
        <v>0.003507322286</v>
      </c>
      <c r="BF127" s="1">
        <f>SUMIFS(template!$K$117:$K$180,template!$J$117:$J$180,table!$C127,template!$I$117:$I$180,table!BF$5)</f>
        <v>0.06</v>
      </c>
      <c r="BG127" s="1">
        <f>SUMIFS(template!$K$117:$K$180,template!$J$117:$J$180,table!$C127,template!$I$117:$I$180,table!BG$5)</f>
        <v>0.18</v>
      </c>
      <c r="BH127" s="1">
        <f>SUMIFS(template!$K$117:$K$180,template!$J$117:$J$180,table!$C127,template!$I$117:$I$180,table!BH$5)</f>
        <v>0.05</v>
      </c>
      <c r="BI127" s="1">
        <f>SUMIFS(template!$K$117:$K$180,template!$J$117:$J$180,table!$C127,template!$I$117:$I$180,table!BI$5)</f>
        <v>0.03</v>
      </c>
      <c r="BJ127" s="1">
        <f>SUMIFS(template!$K$117:$K$144,template!$J$117:$J$144,table!$A127,template!$I$117:$I$144,table!BJ$5)</f>
        <v>0.2</v>
      </c>
      <c r="BK127" s="1">
        <f>SUMIFS(template!$K$117:$K$144,template!$J$117:$J$144,table!$A127,template!$I$117:$I$144,table!BK$5)</f>
        <v>0.64</v>
      </c>
      <c r="BL127" s="1">
        <f>SUMIFS(template!$K$117:$K$144,template!$J$117:$J$144,table!$A127,template!$I$117:$I$144,table!BL$5)</f>
        <v>0.16</v>
      </c>
      <c r="BM127" s="1">
        <f>SUMIFS(template!$K$117:$K$144,template!$J$117:$J$144,table!$A127,template!$I$117:$I$144,table!BM$5)</f>
        <v>0.6</v>
      </c>
      <c r="BN127" s="1">
        <f>IFERROR(VLOOKUP($AP127,yield_refuse!$C:$K,3,0),VLOOKUP($AQ127,yield_refuse!$B:$K,4,0))</f>
        <v>100</v>
      </c>
      <c r="BO127" s="1">
        <f>IFERROR(VLOOKUP($AP127,yield_refuse!$C:$K,4,0),VLOOKUP($AQ127,yield_refuse!$B:$K,5,0))</f>
        <v>15</v>
      </c>
      <c r="BP127" s="10">
        <f>IFERROR(VLOOKUP($AP127,yield_refuse!$C:$Z,10,0),VLOOKUP($AQ127,yield_refuse!$B:$Z,11,0))</f>
        <v>462</v>
      </c>
      <c r="BQ127" s="11">
        <f t="shared" si="3"/>
        <v>0.5435294118</v>
      </c>
      <c r="BR127" s="1" t="str">
        <f>IFERROR(VLOOKUP($AP127,yield_refuse!$C:$K,6,0),VLOOKUP($AQ127,yield_refuse!$B:$K,7,0))</f>
        <v>Fruits</v>
      </c>
      <c r="BS127" s="11" t="s">
        <v>446</v>
      </c>
      <c r="BT127" s="8">
        <f t="shared" ref="BT127:BW127" si="133">AR127*$BQ127</f>
        <v>0.04205993331</v>
      </c>
      <c r="BU127" s="8">
        <f t="shared" si="133"/>
        <v>0</v>
      </c>
      <c r="BV127" s="8">
        <f t="shared" si="133"/>
        <v>0</v>
      </c>
      <c r="BW127" s="8">
        <f t="shared" si="133"/>
        <v>0.007677236134</v>
      </c>
      <c r="BX127" s="8">
        <f t="shared" si="5"/>
        <v>0</v>
      </c>
      <c r="BY127" s="8">
        <f t="shared" si="6"/>
        <v>0</v>
      </c>
      <c r="BZ127" s="8">
        <f t="shared" si="7"/>
        <v>0.003326416599</v>
      </c>
      <c r="CA127" s="8">
        <f t="shared" si="8"/>
        <v>0.05306358604</v>
      </c>
      <c r="CB127" s="1">
        <f>VLOOKUP(Z127,uncertainty!$B$4:$C$17,2,0)</f>
        <v>1.15</v>
      </c>
      <c r="CC127" s="1">
        <f>VLOOKUP(AA127,uncertainty!$B$4:$C$17,2,0)</f>
        <v>1.25</v>
      </c>
      <c r="CD127" s="11">
        <f t="shared" si="9"/>
        <v>0.04537677724</v>
      </c>
      <c r="CE127" s="11">
        <f t="shared" si="10"/>
        <v>0.06212348922</v>
      </c>
      <c r="CF127" s="11">
        <f t="array" ref="CF127">INDEX(SP_results_all_proc!$E$52:$EH$71,MATCH(CF$3,SP_results_all_proc!$A$52:$A$68,0),MATCH($B127,SP_results_all_proc!$E$51:$EH$51,0))*$BQ127</f>
        <v>0.005519442254</v>
      </c>
      <c r="CG127" s="11">
        <f t="array" ref="CG127">INDEX(SP_results_all_proc!$E$52:$EH$71,MATCH(CG$3,SP_results_all_proc!$A$52:$A$68,0),MATCH($B127,SP_results_all_proc!$E$51:$EH$51,0))*$BQ127</f>
        <v>0.001737044993</v>
      </c>
      <c r="CH127" s="11">
        <f t="array" ref="CH127">INDEX(SP_results_all_proc!$E$52:$EH$71,MATCH(CH$3,SP_results_all_proc!$A$52:$A$68,0),MATCH($B127,SP_results_all_proc!$E$51:$EH$51,0))*$BQ127</f>
        <v>0.003418843754</v>
      </c>
      <c r="CI127" s="11">
        <f t="array" ref="CI127">(INDEX(SP_results_all_proc!$E$52:$EH$71,MATCH(CI$3,SP_results_all_proc!$A$52:$A$68,0),MATCH($B127,SP_results_all_proc!$E$51:$EH$51,0))+INDEX(SP_results_all_proc!$E$52:$EH$71,MATCH(CI$2,SP_results_all_proc!$A$52:$A$68,0),MATCH($B127,SP_results_all_proc!$E$51:$EH$51,0))+INDEX(SP_results_all_proc!$E$52:$EH$71,MATCH(CI$1,SP_results_all_proc!$A$52:$A$68,0),MATCH($B127,SP_results_all_proc!$E$51:$EH$51,0)))*$BQ127</f>
        <v>0.002942627471</v>
      </c>
      <c r="CJ127" s="11">
        <f t="array" ref="CJ127">INDEX(SP_results_all_proc!$E$52:$EH$71,MATCH(CJ$3,SP_results_all_proc!$A$52:$A$68,0),MATCH($B127,SP_results_all_proc!$E$51:$EH$51,0))*$BQ127</f>
        <v>0.001027534798</v>
      </c>
      <c r="CK127" s="11">
        <f t="array" ref="CK127">INDEX(SP_results_all_proc!$E$52:$EH$71,MATCH(CK$3,SP_results_all_proc!$A$52:$A$68,0),MATCH($B127,SP_results_all_proc!$E$51:$EH$51,0))*$BQ127</f>
        <v>0.002677925223</v>
      </c>
      <c r="CL127" s="11">
        <f t="array" ref="CL127">INDEX(SP_results_all_proc!$E$52:$EH$71,MATCH(CL$3,SP_results_all_proc!$A$52:$A$68,0),MATCH($B127,SP_results_all_proc!$E$51:$EH$51,0))*$BQ127</f>
        <v>0.03294418512</v>
      </c>
      <c r="CM127" s="11">
        <f t="array" ref="CM127">(INDEX(SP_results_all_proc!$E$52:$EH$71,MATCH(CM$3,SP_results_all_proc!$A$52:$A$68,0),MATCH($B127,SP_results_all_proc!$E$51:$EH$51,0))+INDEX(SP_results_all_proc!$E$52:$EH$71,MATCH(CM$2,SP_results_all_proc!$A$52:$A$68,0),MATCH($B127,SP_results_all_proc!$E$51:$EH$51,0))+INDEX(SP_results_all_proc!$E$52:$EH$71,MATCH(CM$1,SP_results_all_proc!$A$52:$A$68,0),MATCH($B127,SP_results_all_proc!$E$51:$EH$51,0))+INDEX(SP_results_all_proc!$E$52:$EH$71,MATCH(CM$4,SP_results_all_proc!$A$52:$A$68,0),MATCH($B127,SP_results_all_proc!$E$51:$EH$51,0)))*$BQ127</f>
        <v>0.002795982528</v>
      </c>
      <c r="CN127" s="11">
        <f t="shared" si="11"/>
        <v>0.05306358614</v>
      </c>
      <c r="CO127" s="12" t="s">
        <v>448</v>
      </c>
      <c r="CP127" s="12"/>
      <c r="CQ127" s="8"/>
    </row>
    <row r="128" ht="15.75" customHeight="1">
      <c r="A128" s="6" t="s">
        <v>546</v>
      </c>
      <c r="B128" s="1" t="s">
        <v>646</v>
      </c>
      <c r="C128" s="1" t="s">
        <v>315</v>
      </c>
      <c r="D128" s="1" t="s">
        <v>450</v>
      </c>
      <c r="E128" s="13" t="s">
        <v>549</v>
      </c>
      <c r="F128" s="1" t="s">
        <v>317</v>
      </c>
      <c r="G128" s="1" t="s">
        <v>570</v>
      </c>
      <c r="H128" s="1" t="s">
        <v>551</v>
      </c>
      <c r="I128" s="1" t="s">
        <v>552</v>
      </c>
      <c r="J128" s="1" t="s">
        <v>553</v>
      </c>
      <c r="K128" s="1" t="s">
        <v>554</v>
      </c>
      <c r="L128" s="1" t="s">
        <v>129</v>
      </c>
      <c r="M128" s="1" t="s">
        <v>130</v>
      </c>
      <c r="N128" s="1">
        <v>1.0</v>
      </c>
      <c r="O128" s="1">
        <v>1.0</v>
      </c>
      <c r="P128" s="1">
        <v>1.0</v>
      </c>
      <c r="Q128" s="1">
        <v>1.0</v>
      </c>
      <c r="R128" s="1">
        <v>0.0</v>
      </c>
      <c r="S128" s="1">
        <v>0.0</v>
      </c>
      <c r="T128" s="1">
        <v>0.0</v>
      </c>
      <c r="U128" s="1">
        <v>0.0</v>
      </c>
      <c r="V128" s="1">
        <v>0.0</v>
      </c>
      <c r="W128" s="1">
        <v>0.0</v>
      </c>
      <c r="X128" s="1">
        <v>0.0</v>
      </c>
      <c r="Y128" s="1">
        <f>SUMIFS(yield_refuse!$F:$F,yield_refuse!$A:$A,table!$A128,yield_refuse!$B:$B,IF(ISERROR(AO128),AQ128,table!$AP128))/100</f>
        <v>0</v>
      </c>
      <c r="Z128" s="7" t="s">
        <v>576</v>
      </c>
      <c r="AA128" s="7" t="s">
        <v>131</v>
      </c>
      <c r="AB128" s="7" t="s">
        <v>132</v>
      </c>
      <c r="AC128" s="7" t="s">
        <v>133</v>
      </c>
      <c r="AD128" s="7" t="s">
        <v>133</v>
      </c>
      <c r="AE128" s="7" t="s">
        <v>133</v>
      </c>
      <c r="AF128" s="7" t="s">
        <v>133</v>
      </c>
      <c r="AG128" s="7" t="s">
        <v>134</v>
      </c>
      <c r="AH128" s="7" t="s">
        <v>134</v>
      </c>
      <c r="AI128" s="7" t="s">
        <v>134</v>
      </c>
      <c r="AJ128" s="7" t="s">
        <v>135</v>
      </c>
      <c r="AK128" s="7" t="s">
        <v>135</v>
      </c>
      <c r="AL128" s="1" t="s">
        <v>136</v>
      </c>
      <c r="AO128" s="1" t="s">
        <v>451</v>
      </c>
      <c r="AP128" s="1" t="s">
        <v>452</v>
      </c>
      <c r="AQ128" s="1" t="s">
        <v>453</v>
      </c>
      <c r="AR128" s="8">
        <f>HLOOKUP(D128,SP_results_all_proc!$E$15:$FZ$33,19,0)*N128*(1+SUM($BF128:$BI128))</f>
        <v>0.04878773977</v>
      </c>
      <c r="AS128" s="8">
        <f>HLOOKUP(E128,SP_results_all_proc!$E$15:$FZ$33,19,0)*O128*(1+SUM($BG128:$BI128))</f>
        <v>0</v>
      </c>
      <c r="AT128" s="8">
        <f>HLOOKUP(F128,SP_results_all_proc!$E$15:$FZ$33,19,0)*P128*(1+SUM($BH128:$BI128))</f>
        <v>0</v>
      </c>
      <c r="AU128" s="8">
        <f>HLOOKUP(G128,SP_results_all_proc!$E$15:$FZ$33,19,0)*Q128*(1+SUM($BH128:$BI128))</f>
        <v>0.0141247851</v>
      </c>
      <c r="AV128" s="8">
        <f>HLOOKUP(H128,SP_results_all_proc!$E$15:$FZ$33,19,0)*R128*(1+SUM($BI128))</f>
        <v>0</v>
      </c>
      <c r="AW128" s="8">
        <f>HLOOKUP(I128,SP_results_all_proc!$E$15:$FZ$33,19,0)*S128*(1+SUM($BI128))</f>
        <v>0</v>
      </c>
      <c r="AX128" s="8">
        <f>HLOOKUP(J128,SP_results_all_proc!$E$15:$FZ$33,19,0)*T128</f>
        <v>0</v>
      </c>
      <c r="AY128" s="8">
        <f>HLOOKUP(K128,SP_results_all_proc!$E$15:$FZ$33,19,0)*U128</f>
        <v>0</v>
      </c>
      <c r="AZ128" s="8">
        <f>HLOOKUP(L128,SP_results_all_proc!$E$15:$FZ$33,19,0)*V128*(1-Y128)</f>
        <v>0</v>
      </c>
      <c r="BA128" s="8">
        <f>HLOOKUP(M128,SP_results_all_proc!$E$15:$FZ$33,19,0)*W128*(1-Y128)</f>
        <v>0</v>
      </c>
      <c r="BB128" s="9">
        <f>HLOOKUP(BB$3,SP_results_all_proc!$E$15:$FZ$33,19,0)</f>
        <v>0</v>
      </c>
      <c r="BC128" s="9">
        <f>HLOOKUP(BC$3,SP_results_all_proc!$E$15:$FZ$33,19,0)*BJ128*(1-$BM128)*($X128*$P128*(1+SUM($BH128:$BI128))+SUM($BF128:$BI128)+Y128)</f>
        <v>0.0005569285146</v>
      </c>
      <c r="BD128" s="9">
        <f>HLOOKUP(BD$3,SP_results_all_proc!$E$15:$FZ$33,19,0)*BK128*(1-$BM128)*($X128*$P128*(1+SUM($BH128:$BI128))+SUM($BF128:$BI128)+Y128)</f>
        <v>0.002055779739</v>
      </c>
      <c r="BE128" s="1">
        <f>HLOOKUP(BE$3,SP_results_all_proc!$E$15:$FZ$33,19,0)*BL128*(1-$BM128)*($X128*$P128*(1+SUM($BH128:$BI128))+SUM($BF128:$BI128)+Y128)</f>
        <v>0.003507322286</v>
      </c>
      <c r="BF128" s="1">
        <f>SUMIFS(template!$K$117:$K$180,template!$J$117:$J$180,table!$C128,template!$I$117:$I$180,table!BF$5)</f>
        <v>0.06</v>
      </c>
      <c r="BG128" s="1">
        <f>SUMIFS(template!$K$117:$K$180,template!$J$117:$J$180,table!$C128,template!$I$117:$I$180,table!BG$5)</f>
        <v>0.18</v>
      </c>
      <c r="BH128" s="1">
        <f>SUMIFS(template!$K$117:$K$180,template!$J$117:$J$180,table!$C128,template!$I$117:$I$180,table!BH$5)</f>
        <v>0.05</v>
      </c>
      <c r="BI128" s="1">
        <f>SUMIFS(template!$K$117:$K$180,template!$J$117:$J$180,table!$C128,template!$I$117:$I$180,table!BI$5)</f>
        <v>0.03</v>
      </c>
      <c r="BJ128" s="1">
        <f>SUMIFS(template!$K$117:$K$144,template!$J$117:$J$144,table!$A128,template!$I$117:$I$144,table!BJ$5)</f>
        <v>0.2</v>
      </c>
      <c r="BK128" s="1">
        <f>SUMIFS(template!$K$117:$K$144,template!$J$117:$J$144,table!$A128,template!$I$117:$I$144,table!BK$5)</f>
        <v>0.64</v>
      </c>
      <c r="BL128" s="1">
        <f>SUMIFS(template!$K$117:$K$144,template!$J$117:$J$144,table!$A128,template!$I$117:$I$144,table!BL$5)</f>
        <v>0.16</v>
      </c>
      <c r="BM128" s="1">
        <f>SUMIFS(template!$K$117:$K$144,template!$J$117:$J$144,table!$A128,template!$I$117:$I$144,table!BM$5)</f>
        <v>0.6</v>
      </c>
      <c r="BN128" s="1">
        <f>IFERROR(VLOOKUP($AP128,yield_refuse!$C:$K,3,0),VLOOKUP($AQ128,yield_refuse!$B:$K,4,0))</f>
        <v>100</v>
      </c>
      <c r="BO128" s="1">
        <f>IFERROR(VLOOKUP($AP128,yield_refuse!$C:$K,4,0),VLOOKUP($AQ128,yield_refuse!$B:$K,5,0))</f>
        <v>35</v>
      </c>
      <c r="BP128" s="10">
        <f>IFERROR(VLOOKUP($AP128,yield_refuse!$C:$Z,10,0),VLOOKUP($AQ128,yield_refuse!$B:$Z,11,0))</f>
        <v>525</v>
      </c>
      <c r="BQ128" s="11">
        <f t="shared" si="3"/>
        <v>0.8076923077</v>
      </c>
      <c r="BR128" s="1" t="str">
        <f>IFERROR(VLOOKUP($AP128,yield_refuse!$C:$K,6,0),VLOOKUP($AQ128,yield_refuse!$B:$K,7,0))</f>
        <v>Fruits</v>
      </c>
      <c r="BS128" s="11" t="s">
        <v>452</v>
      </c>
      <c r="BT128" s="8">
        <f t="shared" ref="BT128:BW128" si="134">AR128*$BQ128</f>
        <v>0.03940548213</v>
      </c>
      <c r="BU128" s="8">
        <f t="shared" si="134"/>
        <v>0</v>
      </c>
      <c r="BV128" s="8">
        <f t="shared" si="134"/>
        <v>0</v>
      </c>
      <c r="BW128" s="8">
        <f t="shared" si="134"/>
        <v>0.01140848027</v>
      </c>
      <c r="BX128" s="8">
        <f t="shared" si="5"/>
        <v>0</v>
      </c>
      <c r="BY128" s="8">
        <f t="shared" si="6"/>
        <v>0</v>
      </c>
      <c r="BZ128" s="8">
        <f t="shared" si="7"/>
        <v>0.00494310159</v>
      </c>
      <c r="CA128" s="8">
        <f t="shared" si="8"/>
        <v>0.05575706399</v>
      </c>
      <c r="CB128" s="1">
        <f>VLOOKUP(Z128,uncertainty!$B$4:$C$17,2,0)</f>
        <v>1.15</v>
      </c>
      <c r="CC128" s="1">
        <f>VLOOKUP(AA128,uncertainty!$B$4:$C$17,2,0)</f>
        <v>1.25</v>
      </c>
      <c r="CD128" s="11">
        <f t="shared" si="9"/>
        <v>0.04734690212</v>
      </c>
      <c r="CE128" s="11">
        <f t="shared" si="10"/>
        <v>0.06575578177</v>
      </c>
      <c r="CF128" s="11">
        <f t="array" ref="CF128">INDEX(SP_results_all_proc!$E$52:$EH$71,MATCH(CF$3,SP_results_all_proc!$A$52:$A$68,0),MATCH($B128,SP_results_all_proc!$E$51:$EH$51,0))*$BQ128</f>
        <v>0.01178602385</v>
      </c>
      <c r="CG128" s="11">
        <f t="array" ref="CG128">INDEX(SP_results_all_proc!$E$52:$EH$71,MATCH(CG$3,SP_results_all_proc!$A$52:$A$68,0),MATCH($B128,SP_results_all_proc!$E$51:$EH$51,0))*$BQ128</f>
        <v>0.006164565427</v>
      </c>
      <c r="CH128" s="11">
        <f t="array" ref="CH128">INDEX(SP_results_all_proc!$E$52:$EH$71,MATCH(CH$3,SP_results_all_proc!$A$52:$A$68,0),MATCH($B128,SP_results_all_proc!$E$51:$EH$51,0))*$BQ128</f>
        <v>0.008117000769</v>
      </c>
      <c r="CI128" s="11">
        <f t="array" ref="CI128">(INDEX(SP_results_all_proc!$E$52:$EH$71,MATCH(CI$3,SP_results_all_proc!$A$52:$A$68,0),MATCH($B128,SP_results_all_proc!$E$51:$EH$51,0))+INDEX(SP_results_all_proc!$E$52:$EH$71,MATCH(CI$2,SP_results_all_proc!$A$52:$A$68,0),MATCH($B128,SP_results_all_proc!$E$51:$EH$51,0))+INDEX(SP_results_all_proc!$E$52:$EH$71,MATCH(CI$1,SP_results_all_proc!$A$52:$A$68,0),MATCH($B128,SP_results_all_proc!$E$51:$EH$51,0)))*$BQ128</f>
        <v>0.01472033527</v>
      </c>
      <c r="CJ128" s="11">
        <f t="array" ref="CJ128">INDEX(SP_results_all_proc!$E$52:$EH$71,MATCH(CJ$3,SP_results_all_proc!$A$52:$A$68,0),MATCH($B128,SP_results_all_proc!$E$51:$EH$51,0))*$BQ128</f>
        <v>0.001590326446</v>
      </c>
      <c r="CK128" s="11">
        <f t="array" ref="CK128">INDEX(SP_results_all_proc!$E$52:$EH$71,MATCH(CK$3,SP_results_all_proc!$A$52:$A$68,0),MATCH($B128,SP_results_all_proc!$E$51:$EH$51,0))*$BQ128</f>
        <v>0.005136848608</v>
      </c>
      <c r="CL128" s="11">
        <f t="array" ref="CL128">INDEX(SP_results_all_proc!$E$52:$EH$71,MATCH(CL$3,SP_results_all_proc!$A$52:$A$68,0),MATCH($B128,SP_results_all_proc!$E$51:$EH$51,0))*$BQ128</f>
        <v>0.003409237327</v>
      </c>
      <c r="CM128" s="11">
        <f t="array" ref="CM128">(INDEX(SP_results_all_proc!$E$52:$EH$71,MATCH(CM$3,SP_results_all_proc!$A$52:$A$68,0),MATCH($B128,SP_results_all_proc!$E$51:$EH$51,0))+INDEX(SP_results_all_proc!$E$52:$EH$71,MATCH(CM$2,SP_results_all_proc!$A$52:$A$68,0),MATCH($B128,SP_results_all_proc!$E$51:$EH$51,0))+INDEX(SP_results_all_proc!$E$52:$EH$71,MATCH(CM$1,SP_results_all_proc!$A$52:$A$68,0),MATCH($B128,SP_results_all_proc!$E$51:$EH$51,0))+INDEX(SP_results_all_proc!$E$52:$EH$71,MATCH(CM$4,SP_results_all_proc!$A$52:$A$68,0),MATCH($B128,SP_results_all_proc!$E$51:$EH$51,0)))*$BQ128</f>
        <v>0.004832727405</v>
      </c>
      <c r="CN128" s="11">
        <f t="shared" si="11"/>
        <v>0.0557570651</v>
      </c>
      <c r="CO128" s="12" t="s">
        <v>454</v>
      </c>
      <c r="CP128" s="12"/>
      <c r="CQ128" s="8"/>
    </row>
    <row r="129" ht="15.75" customHeight="1">
      <c r="A129" s="6" t="s">
        <v>546</v>
      </c>
      <c r="B129" s="1" t="s">
        <v>647</v>
      </c>
      <c r="C129" s="1" t="s">
        <v>315</v>
      </c>
      <c r="D129" s="1" t="s">
        <v>456</v>
      </c>
      <c r="E129" s="13" t="s">
        <v>549</v>
      </c>
      <c r="F129" s="1" t="s">
        <v>317</v>
      </c>
      <c r="G129" s="1" t="s">
        <v>570</v>
      </c>
      <c r="H129" s="1" t="s">
        <v>551</v>
      </c>
      <c r="I129" s="1" t="s">
        <v>552</v>
      </c>
      <c r="J129" s="1" t="s">
        <v>553</v>
      </c>
      <c r="K129" s="1" t="s">
        <v>554</v>
      </c>
      <c r="L129" s="1" t="s">
        <v>129</v>
      </c>
      <c r="M129" s="1" t="s">
        <v>130</v>
      </c>
      <c r="N129" s="1">
        <v>1.0</v>
      </c>
      <c r="O129" s="1">
        <v>1.0</v>
      </c>
      <c r="P129" s="1">
        <v>1.0</v>
      </c>
      <c r="Q129" s="1">
        <v>1.0</v>
      </c>
      <c r="R129" s="1">
        <v>0.0</v>
      </c>
      <c r="S129" s="1">
        <v>0.0</v>
      </c>
      <c r="T129" s="1">
        <v>0.0</v>
      </c>
      <c r="U129" s="1">
        <v>0.0</v>
      </c>
      <c r="V129" s="1">
        <v>0.0</v>
      </c>
      <c r="W129" s="1">
        <v>0.0</v>
      </c>
      <c r="X129" s="1">
        <v>0.0</v>
      </c>
      <c r="Y129" s="1">
        <f>SUMIFS(yield_refuse!$F:$F,yield_refuse!$A:$A,table!$A129,yield_refuse!$B:$B,IF(ISERROR(AO129),AQ129,table!$AP129))/100</f>
        <v>0</v>
      </c>
      <c r="Z129" s="7" t="s">
        <v>576</v>
      </c>
      <c r="AA129" s="7" t="s">
        <v>131</v>
      </c>
      <c r="AB129" s="7" t="s">
        <v>132</v>
      </c>
      <c r="AC129" s="7" t="s">
        <v>133</v>
      </c>
      <c r="AD129" s="7" t="s">
        <v>133</v>
      </c>
      <c r="AE129" s="7" t="s">
        <v>133</v>
      </c>
      <c r="AF129" s="7" t="s">
        <v>133</v>
      </c>
      <c r="AG129" s="7" t="s">
        <v>134</v>
      </c>
      <c r="AH129" s="7" t="s">
        <v>134</v>
      </c>
      <c r="AI129" s="7" t="s">
        <v>134</v>
      </c>
      <c r="AJ129" s="7" t="s">
        <v>135</v>
      </c>
      <c r="AK129" s="7" t="s">
        <v>135</v>
      </c>
      <c r="AL129" s="1" t="s">
        <v>136</v>
      </c>
      <c r="AO129" s="1" t="s">
        <v>451</v>
      </c>
      <c r="AP129" s="1" t="s">
        <v>458</v>
      </c>
      <c r="AQ129" s="1" t="s">
        <v>459</v>
      </c>
      <c r="AR129" s="8">
        <f>HLOOKUP(D129,SP_results_all_proc!$E$15:$FZ$33,19,0)*N129*(1+SUM($BF129:$BI129))</f>
        <v>0.1108864156</v>
      </c>
      <c r="AS129" s="8">
        <f>HLOOKUP(E129,SP_results_all_proc!$E$15:$FZ$33,19,0)*O129*(1+SUM($BG129:$BI129))</f>
        <v>0</v>
      </c>
      <c r="AT129" s="8">
        <f>HLOOKUP(F129,SP_results_all_proc!$E$15:$FZ$33,19,0)*P129*(1+SUM($BH129:$BI129))</f>
        <v>0</v>
      </c>
      <c r="AU129" s="8">
        <f>HLOOKUP(G129,SP_results_all_proc!$E$15:$FZ$33,19,0)*Q129*(1+SUM($BH129:$BI129))</f>
        <v>0.0141247851</v>
      </c>
      <c r="AV129" s="8">
        <f>HLOOKUP(H129,SP_results_all_proc!$E$15:$FZ$33,19,0)*R129*(1+SUM($BI129))</f>
        <v>0</v>
      </c>
      <c r="AW129" s="8">
        <f>HLOOKUP(I129,SP_results_all_proc!$E$15:$FZ$33,19,0)*S129*(1+SUM($BI129))</f>
        <v>0</v>
      </c>
      <c r="AX129" s="8">
        <f>HLOOKUP(J129,SP_results_all_proc!$E$15:$FZ$33,19,0)*T129</f>
        <v>0</v>
      </c>
      <c r="AY129" s="8">
        <f>HLOOKUP(K129,SP_results_all_proc!$E$15:$FZ$33,19,0)*U129</f>
        <v>0</v>
      </c>
      <c r="AZ129" s="8">
        <f>HLOOKUP(L129,SP_results_all_proc!$E$15:$FZ$33,19,0)*V129*(1-Y129)</f>
        <v>0</v>
      </c>
      <c r="BA129" s="8">
        <f>HLOOKUP(M129,SP_results_all_proc!$E$15:$FZ$33,19,0)*W129*(1-Y129)</f>
        <v>0</v>
      </c>
      <c r="BB129" s="9">
        <f>HLOOKUP(BB$3,SP_results_all_proc!$E$15:$FZ$33,19,0)</f>
        <v>0</v>
      </c>
      <c r="BC129" s="9">
        <f>HLOOKUP(BC$3,SP_results_all_proc!$E$15:$FZ$33,19,0)*BJ129*(1-$BM129)*($X129*$P129*(1+SUM($BH129:$BI129))+SUM($BF129:$BI129)+Y129)</f>
        <v>0.0005569285146</v>
      </c>
      <c r="BD129" s="9">
        <f>HLOOKUP(BD$3,SP_results_all_proc!$E$15:$FZ$33,19,0)*BK129*(1-$BM129)*($X129*$P129*(1+SUM($BH129:$BI129))+SUM($BF129:$BI129)+Y129)</f>
        <v>0.002055779739</v>
      </c>
      <c r="BE129" s="1">
        <f>HLOOKUP(BE$3,SP_results_all_proc!$E$15:$FZ$33,19,0)*BL129*(1-$BM129)*($X129*$P129*(1+SUM($BH129:$BI129))+SUM($BF129:$BI129)+Y129)</f>
        <v>0.003507322286</v>
      </c>
      <c r="BF129" s="1">
        <f>SUMIFS(template!$K$117:$K$180,template!$J$117:$J$180,table!$C129,template!$I$117:$I$180,table!BF$5)</f>
        <v>0.06</v>
      </c>
      <c r="BG129" s="1">
        <f>SUMIFS(template!$K$117:$K$180,template!$J$117:$J$180,table!$C129,template!$I$117:$I$180,table!BG$5)</f>
        <v>0.18</v>
      </c>
      <c r="BH129" s="1">
        <f>SUMIFS(template!$K$117:$K$180,template!$J$117:$J$180,table!$C129,template!$I$117:$I$180,table!BH$5)</f>
        <v>0.05</v>
      </c>
      <c r="BI129" s="1">
        <f>SUMIFS(template!$K$117:$K$180,template!$J$117:$J$180,table!$C129,template!$I$117:$I$180,table!BI$5)</f>
        <v>0.03</v>
      </c>
      <c r="BJ129" s="1">
        <f>SUMIFS(template!$K$117:$K$144,template!$J$117:$J$144,table!$A129,template!$I$117:$I$144,table!BJ$5)</f>
        <v>0.2</v>
      </c>
      <c r="BK129" s="1">
        <f>SUMIFS(template!$K$117:$K$144,template!$J$117:$J$144,table!$A129,template!$I$117:$I$144,table!BK$5)</f>
        <v>0.64</v>
      </c>
      <c r="BL129" s="1">
        <f>SUMIFS(template!$K$117:$K$144,template!$J$117:$J$144,table!$A129,template!$I$117:$I$144,table!BL$5)</f>
        <v>0.16</v>
      </c>
      <c r="BM129" s="1">
        <f>SUMIFS(template!$K$117:$K$144,template!$J$117:$J$144,table!$A129,template!$I$117:$I$144,table!BM$5)</f>
        <v>0.6</v>
      </c>
      <c r="BN129" s="1">
        <f>IFERROR(VLOOKUP($AP129,yield_refuse!$C:$K,3,0),VLOOKUP($AQ129,yield_refuse!$B:$K,4,0))</f>
        <v>100</v>
      </c>
      <c r="BO129" s="1">
        <f>IFERROR(VLOOKUP($AP129,yield_refuse!$C:$K,4,0),VLOOKUP($AQ129,yield_refuse!$B:$K,5,0))</f>
        <v>15</v>
      </c>
      <c r="BP129" s="10">
        <f>IFERROR(VLOOKUP($AP129,yield_refuse!$C:$Z,10,0),VLOOKUP($AQ129,yield_refuse!$B:$Z,11,0))</f>
        <v>592.3076923</v>
      </c>
      <c r="BQ129" s="11">
        <f t="shared" si="3"/>
        <v>0.6968325792</v>
      </c>
      <c r="BR129" s="1" t="str">
        <f>IFERROR(VLOOKUP($AP129,yield_refuse!$C:$K,6,0),VLOOKUP($AQ129,yield_refuse!$B:$K,7,0))</f>
        <v>Fruits</v>
      </c>
      <c r="BS129" s="11" t="s">
        <v>458</v>
      </c>
      <c r="BT129" s="8">
        <f t="shared" ref="BT129:BW129" si="135">AR129*$BQ129</f>
        <v>0.07726926698</v>
      </c>
      <c r="BU129" s="8">
        <f t="shared" si="135"/>
        <v>0</v>
      </c>
      <c r="BV129" s="8">
        <f t="shared" si="135"/>
        <v>0</v>
      </c>
      <c r="BW129" s="8">
        <f t="shared" si="135"/>
        <v>0.009842610428</v>
      </c>
      <c r="BX129" s="8">
        <f t="shared" si="5"/>
        <v>0</v>
      </c>
      <c r="BY129" s="8">
        <f t="shared" si="6"/>
        <v>0</v>
      </c>
      <c r="BZ129" s="8">
        <f t="shared" si="7"/>
        <v>0.004264636666</v>
      </c>
      <c r="CA129" s="8">
        <f t="shared" si="8"/>
        <v>0.09137651407</v>
      </c>
      <c r="CB129" s="1">
        <f>VLOOKUP(Z129,uncertainty!$B$4:$C$17,2,0)</f>
        <v>1.15</v>
      </c>
      <c r="CC129" s="1">
        <f>VLOOKUP(AA129,uncertainty!$B$4:$C$17,2,0)</f>
        <v>1.25</v>
      </c>
      <c r="CD129" s="11">
        <f t="shared" si="9"/>
        <v>0.07847646461</v>
      </c>
      <c r="CE129" s="11">
        <f t="shared" si="10"/>
        <v>0.1064937159</v>
      </c>
      <c r="CF129" s="11">
        <f t="array" ref="CF129">INDEX(SP_results_all_proc!$E$52:$EH$71,MATCH(CF$3,SP_results_all_proc!$A$52:$A$68,0),MATCH($B129,SP_results_all_proc!$E$51:$EH$51,0))*$BQ129</f>
        <v>0.009361081629</v>
      </c>
      <c r="CG129" s="11">
        <f t="array" ref="CG129">INDEX(SP_results_all_proc!$E$52:$EH$71,MATCH(CG$3,SP_results_all_proc!$A$52:$A$68,0),MATCH($B129,SP_results_all_proc!$E$51:$EH$51,0))*$BQ129</f>
        <v>0.003051306037</v>
      </c>
      <c r="CH129" s="11">
        <f t="array" ref="CH129">INDEX(SP_results_all_proc!$E$52:$EH$71,MATCH(CH$3,SP_results_all_proc!$A$52:$A$68,0),MATCH($B129,SP_results_all_proc!$E$51:$EH$51,0))*$BQ129</f>
        <v>0.008921870842</v>
      </c>
      <c r="CI129" s="11">
        <f t="array" ref="CI129">(INDEX(SP_results_all_proc!$E$52:$EH$71,MATCH(CI$3,SP_results_all_proc!$A$52:$A$68,0),MATCH($B129,SP_results_all_proc!$E$51:$EH$51,0))+INDEX(SP_results_all_proc!$E$52:$EH$71,MATCH(CI$2,SP_results_all_proc!$A$52:$A$68,0),MATCH($B129,SP_results_all_proc!$E$51:$EH$51,0))+INDEX(SP_results_all_proc!$E$52:$EH$71,MATCH(CI$1,SP_results_all_proc!$A$52:$A$68,0),MATCH($B129,SP_results_all_proc!$E$51:$EH$51,0)))*$BQ129</f>
        <v>0.007225516802</v>
      </c>
      <c r="CJ129" s="11">
        <f t="array" ref="CJ129">INDEX(SP_results_all_proc!$E$52:$EH$71,MATCH(CJ$3,SP_results_all_proc!$A$52:$A$68,0),MATCH($B129,SP_results_all_proc!$E$51:$EH$51,0))*$BQ129</f>
        <v>0.003484918193</v>
      </c>
      <c r="CK129" s="11">
        <f t="array" ref="CK129">INDEX(SP_results_all_proc!$E$52:$EH$71,MATCH(CK$3,SP_results_all_proc!$A$52:$A$68,0),MATCH($B129,SP_results_all_proc!$E$51:$EH$51,0))*$BQ129</f>
        <v>0.003953799833</v>
      </c>
      <c r="CL129" s="11">
        <f t="array" ref="CL129">INDEX(SP_results_all_proc!$E$52:$EH$71,MATCH(CL$3,SP_results_all_proc!$A$52:$A$68,0),MATCH($B129,SP_results_all_proc!$E$51:$EH$51,0))*$BQ129</f>
        <v>0.0507903881</v>
      </c>
      <c r="CM129" s="11">
        <f t="array" ref="CM129">(INDEX(SP_results_all_proc!$E$52:$EH$71,MATCH(CM$3,SP_results_all_proc!$A$52:$A$68,0),MATCH($B129,SP_results_all_proc!$E$51:$EH$51,0))+INDEX(SP_results_all_proc!$E$52:$EH$71,MATCH(CM$2,SP_results_all_proc!$A$52:$A$68,0),MATCH($B129,SP_results_all_proc!$E$51:$EH$51,0))+INDEX(SP_results_all_proc!$E$52:$EH$71,MATCH(CM$1,SP_results_all_proc!$A$52:$A$68,0),MATCH($B129,SP_results_all_proc!$E$51:$EH$51,0))+INDEX(SP_results_all_proc!$E$52:$EH$71,MATCH(CM$4,SP_results_all_proc!$A$52:$A$68,0),MATCH($B129,SP_results_all_proc!$E$51:$EH$51,0)))*$BQ129</f>
        <v>0.004587632688</v>
      </c>
      <c r="CN129" s="11">
        <f t="shared" si="11"/>
        <v>0.09137651412</v>
      </c>
      <c r="CO129" s="12" t="s">
        <v>454</v>
      </c>
      <c r="CP129" s="12"/>
      <c r="CQ129" s="8"/>
    </row>
    <row r="130" ht="15.75" customHeight="1">
      <c r="A130" s="1" t="s">
        <v>546</v>
      </c>
      <c r="B130" s="1" t="s">
        <v>648</v>
      </c>
      <c r="C130" s="1" t="s">
        <v>315</v>
      </c>
      <c r="D130" s="1" t="s">
        <v>430</v>
      </c>
      <c r="E130" s="13" t="s">
        <v>549</v>
      </c>
      <c r="F130" s="1" t="s">
        <v>317</v>
      </c>
      <c r="G130" s="1" t="s">
        <v>570</v>
      </c>
      <c r="H130" s="1" t="s">
        <v>551</v>
      </c>
      <c r="I130" s="1" t="s">
        <v>552</v>
      </c>
      <c r="J130" s="1" t="s">
        <v>553</v>
      </c>
      <c r="K130" s="1" t="s">
        <v>554</v>
      </c>
      <c r="L130" s="1" t="s">
        <v>129</v>
      </c>
      <c r="M130" s="1" t="s">
        <v>130</v>
      </c>
      <c r="N130" s="1">
        <v>1.0</v>
      </c>
      <c r="O130" s="1">
        <v>1.0</v>
      </c>
      <c r="P130" s="1">
        <v>1.0</v>
      </c>
      <c r="Q130" s="1">
        <v>1.0</v>
      </c>
      <c r="R130" s="1">
        <v>0.0</v>
      </c>
      <c r="S130" s="1">
        <v>0.0</v>
      </c>
      <c r="T130" s="1">
        <v>0.0</v>
      </c>
      <c r="U130" s="1">
        <v>0.0</v>
      </c>
      <c r="V130" s="1">
        <v>0.0</v>
      </c>
      <c r="W130" s="1">
        <v>0.0</v>
      </c>
      <c r="X130" s="1">
        <v>0.0</v>
      </c>
      <c r="Y130" s="1">
        <f>SUMIFS(yield_refuse!$F:$F,yield_refuse!$A:$A,table!$A130,yield_refuse!$B:$B,IF(ISERROR(AO130),AQ130,table!$AP130))/100</f>
        <v>0</v>
      </c>
      <c r="Z130" s="7" t="s">
        <v>576</v>
      </c>
      <c r="AA130" s="7" t="s">
        <v>131</v>
      </c>
      <c r="AB130" s="7" t="s">
        <v>132</v>
      </c>
      <c r="AC130" s="7" t="s">
        <v>133</v>
      </c>
      <c r="AD130" s="7" t="s">
        <v>133</v>
      </c>
      <c r="AE130" s="7" t="s">
        <v>133</v>
      </c>
      <c r="AF130" s="7" t="s">
        <v>133</v>
      </c>
      <c r="AG130" s="7" t="s">
        <v>134</v>
      </c>
      <c r="AH130" s="7" t="s">
        <v>134</v>
      </c>
      <c r="AI130" s="7" t="s">
        <v>134</v>
      </c>
      <c r="AJ130" s="7" t="s">
        <v>135</v>
      </c>
      <c r="AK130" s="7" t="s">
        <v>135</v>
      </c>
      <c r="AL130" s="1" t="s">
        <v>136</v>
      </c>
      <c r="AO130" s="1" t="s">
        <v>431</v>
      </c>
      <c r="AP130" s="1" t="s">
        <v>432</v>
      </c>
      <c r="AQ130" s="1" t="s">
        <v>433</v>
      </c>
      <c r="AR130" s="8">
        <f>HLOOKUP(D130,SP_results_all_proc!$E$15:$FZ$33,19,0)*N130*(1+SUM($BF130:$BI130))</f>
        <v>0.0263896819</v>
      </c>
      <c r="AS130" s="8">
        <f>HLOOKUP(E130,SP_results_all_proc!$E$15:$FZ$33,19,0)*O130*(1+SUM($BG130:$BI130))</f>
        <v>0</v>
      </c>
      <c r="AT130" s="8">
        <f>HLOOKUP(F130,SP_results_all_proc!$E$15:$FZ$33,19,0)*P130*(1+SUM($BH130:$BI130))</f>
        <v>0</v>
      </c>
      <c r="AU130" s="8">
        <f>HLOOKUP(G130,SP_results_all_proc!$E$15:$FZ$33,19,0)*Q130*(1+SUM($BH130:$BI130))</f>
        <v>0.0141247851</v>
      </c>
      <c r="AV130" s="8">
        <f>HLOOKUP(H130,SP_results_all_proc!$E$15:$FZ$33,19,0)*R130*(1+SUM($BI130))</f>
        <v>0</v>
      </c>
      <c r="AW130" s="8">
        <f>HLOOKUP(I130,SP_results_all_proc!$E$15:$FZ$33,19,0)*S130*(1+SUM($BI130))</f>
        <v>0</v>
      </c>
      <c r="AX130" s="8">
        <f>HLOOKUP(J130,SP_results_all_proc!$E$15:$FZ$33,19,0)*T130</f>
        <v>0</v>
      </c>
      <c r="AY130" s="8">
        <f>HLOOKUP(K130,SP_results_all_proc!$E$15:$FZ$33,19,0)*U130</f>
        <v>0</v>
      </c>
      <c r="AZ130" s="8">
        <f>HLOOKUP(L130,SP_results_all_proc!$E$15:$FZ$33,19,0)*V130*(1-Y130)</f>
        <v>0</v>
      </c>
      <c r="BA130" s="8">
        <f>HLOOKUP(M130,SP_results_all_proc!$E$15:$FZ$33,19,0)*W130*(1-Y130)</f>
        <v>0</v>
      </c>
      <c r="BB130" s="9">
        <f>HLOOKUP(BB$3,SP_results_all_proc!$E$15:$FZ$33,19,0)</f>
        <v>0</v>
      </c>
      <c r="BC130" s="9">
        <f>HLOOKUP(BC$3,SP_results_all_proc!$E$15:$FZ$33,19,0)*BJ130*(1-$BM130)*($X130*$P130*(1+SUM($BH130:$BI130))+SUM($BF130:$BI130)+Y130)</f>
        <v>0.0005569285146</v>
      </c>
      <c r="BD130" s="9">
        <f>HLOOKUP(BD$3,SP_results_all_proc!$E$15:$FZ$33,19,0)*BK130*(1-$BM130)*($X130*$P130*(1+SUM($BH130:$BI130))+SUM($BF130:$BI130)+Y130)</f>
        <v>0.002055779739</v>
      </c>
      <c r="BE130" s="1">
        <f>HLOOKUP(BE$3,SP_results_all_proc!$E$15:$FZ$33,19,0)*BL130*(1-$BM130)*($X130*$P130*(1+SUM($BH130:$BI130))+SUM($BF130:$BI130)+Y130)</f>
        <v>0.003507322286</v>
      </c>
      <c r="BF130" s="1">
        <f>SUMIFS(template!$K$117:$K$180,template!$J$117:$J$180,table!$C130,template!$I$117:$I$180,table!BF$5)</f>
        <v>0.06</v>
      </c>
      <c r="BG130" s="1">
        <f>SUMIFS(template!$K$117:$K$180,template!$J$117:$J$180,table!$C130,template!$I$117:$I$180,table!BG$5)</f>
        <v>0.18</v>
      </c>
      <c r="BH130" s="1">
        <f>SUMIFS(template!$K$117:$K$180,template!$J$117:$J$180,table!$C130,template!$I$117:$I$180,table!BH$5)</f>
        <v>0.05</v>
      </c>
      <c r="BI130" s="1">
        <f>SUMIFS(template!$K$117:$K$180,template!$J$117:$J$180,table!$C130,template!$I$117:$I$180,table!BI$5)</f>
        <v>0.03</v>
      </c>
      <c r="BJ130" s="1">
        <f>SUMIFS(template!$K$117:$K$144,template!$J$117:$J$144,table!$A130,template!$I$117:$I$144,table!BJ$5)</f>
        <v>0.2</v>
      </c>
      <c r="BK130" s="1">
        <f>SUMIFS(template!$K$117:$K$144,template!$J$117:$J$144,table!$A130,template!$I$117:$I$144,table!BK$5)</f>
        <v>0.64</v>
      </c>
      <c r="BL130" s="1">
        <f>SUMIFS(template!$K$117:$K$144,template!$J$117:$J$144,table!$A130,template!$I$117:$I$144,table!BL$5)</f>
        <v>0.16</v>
      </c>
      <c r="BM130" s="1">
        <f>SUMIFS(template!$K$117:$K$144,template!$J$117:$J$144,table!$A130,template!$I$117:$I$144,table!BM$5)</f>
        <v>0.6</v>
      </c>
      <c r="BN130" s="1">
        <f>IFERROR(VLOOKUP($AP130,yield_refuse!$C:$K,3,0),VLOOKUP($AQ130,yield_refuse!$B:$K,4,0))</f>
        <v>100</v>
      </c>
      <c r="BO130" s="1">
        <f>IFERROR(VLOOKUP($AP130,yield_refuse!$C:$K,4,0),VLOOKUP($AQ130,yield_refuse!$B:$K,5,0))</f>
        <v>49</v>
      </c>
      <c r="BP130" s="10">
        <f>IFERROR(VLOOKUP($AP130,yield_refuse!$C:$Z,10,0),VLOOKUP($AQ130,yield_refuse!$B:$Z,11,0))</f>
        <v>452.9411765</v>
      </c>
      <c r="BQ130" s="11">
        <f t="shared" si="3"/>
        <v>0.8881199539</v>
      </c>
      <c r="BR130" s="1" t="str">
        <f>IFERROR(VLOOKUP($AP130,yield_refuse!$C:$K,6,0),VLOOKUP($AQ130,yield_refuse!$B:$K,7,0))</f>
        <v>Fruits</v>
      </c>
      <c r="BS130" s="11" t="s">
        <v>432</v>
      </c>
      <c r="BT130" s="8">
        <f t="shared" ref="BT130:BW130" si="136">AR130*$BQ130</f>
        <v>0.02343720307</v>
      </c>
      <c r="BU130" s="8">
        <f t="shared" si="136"/>
        <v>0</v>
      </c>
      <c r="BV130" s="8">
        <f t="shared" si="136"/>
        <v>0</v>
      </c>
      <c r="BW130" s="8">
        <f t="shared" si="136"/>
        <v>0.01254450349</v>
      </c>
      <c r="BX130" s="8">
        <f t="shared" si="5"/>
        <v>0</v>
      </c>
      <c r="BY130" s="8">
        <f t="shared" si="6"/>
        <v>0</v>
      </c>
      <c r="BZ130" s="8">
        <f t="shared" si="7"/>
        <v>0.005435321241</v>
      </c>
      <c r="CA130" s="8">
        <f t="shared" si="8"/>
        <v>0.0414170278</v>
      </c>
      <c r="CB130" s="1">
        <f>VLOOKUP(Z130,uncertainty!$B$4:$C$17,2,0)</f>
        <v>1.15</v>
      </c>
      <c r="CC130" s="1">
        <f>VLOOKUP(AA130,uncertainty!$B$4:$C$17,2,0)</f>
        <v>1.25</v>
      </c>
      <c r="CD130" s="11">
        <f t="shared" si="9"/>
        <v>0.03476403637</v>
      </c>
      <c r="CE130" s="11">
        <f t="shared" si="10"/>
        <v>0.04942756445</v>
      </c>
      <c r="CF130" s="11">
        <f t="array" ref="CF130">INDEX(SP_results_all_proc!$E$52:$EH$71,MATCH(CF$3,SP_results_all_proc!$A$52:$A$68,0),MATCH($B130,SP_results_all_proc!$E$51:$EH$51,0))*$BQ130</f>
        <v>0.01008817765</v>
      </c>
      <c r="CG130" s="11">
        <f t="array" ref="CG130">INDEX(SP_results_all_proc!$E$52:$EH$71,MATCH(CG$3,SP_results_all_proc!$A$52:$A$68,0),MATCH($B130,SP_results_all_proc!$E$51:$EH$51,0))*$BQ130</f>
        <v>0.002133334735</v>
      </c>
      <c r="CH130" s="11">
        <f t="array" ref="CH130">INDEX(SP_results_all_proc!$E$52:$EH$71,MATCH(CH$3,SP_results_all_proc!$A$52:$A$68,0),MATCH($B130,SP_results_all_proc!$E$51:$EH$51,0))*$BQ130</f>
        <v>0.005340767337</v>
      </c>
      <c r="CI130" s="11">
        <f t="array" ref="CI130">(INDEX(SP_results_all_proc!$E$52:$EH$71,MATCH(CI$3,SP_results_all_proc!$A$52:$A$68,0),MATCH($B130,SP_results_all_proc!$E$51:$EH$51,0))+INDEX(SP_results_all_proc!$E$52:$EH$71,MATCH(CI$2,SP_results_all_proc!$A$52:$A$68,0),MATCH($B130,SP_results_all_proc!$E$51:$EH$51,0))+INDEX(SP_results_all_proc!$E$52:$EH$71,MATCH(CI$1,SP_results_all_proc!$A$52:$A$68,0),MATCH($B130,SP_results_all_proc!$E$51:$EH$51,0)))*$BQ130</f>
        <v>0.005109366262</v>
      </c>
      <c r="CJ130" s="11">
        <f t="array" ref="CJ130">INDEX(SP_results_all_proc!$E$52:$EH$71,MATCH(CJ$3,SP_results_all_proc!$A$52:$A$68,0),MATCH($B130,SP_results_all_proc!$E$51:$EH$51,0))*$BQ130</f>
        <v>0.0005714112095</v>
      </c>
      <c r="CK130" s="11">
        <f t="array" ref="CK130">INDEX(SP_results_all_proc!$E$52:$EH$71,MATCH(CK$3,SP_results_all_proc!$A$52:$A$68,0),MATCH($B130,SP_results_all_proc!$E$51:$EH$51,0))*$BQ130</f>
        <v>0.004234302737</v>
      </c>
      <c r="CL130" s="11">
        <f t="array" ref="CL130">INDEX(SP_results_all_proc!$E$52:$EH$71,MATCH(CL$3,SP_results_all_proc!$A$52:$A$68,0),MATCH($B130,SP_results_all_proc!$E$51:$EH$51,0))*$BQ130</f>
        <v>0.009604499527</v>
      </c>
      <c r="CM130" s="11">
        <f t="array" ref="CM130">(INDEX(SP_results_all_proc!$E$52:$EH$71,MATCH(CM$3,SP_results_all_proc!$A$52:$A$68,0),MATCH($B130,SP_results_all_proc!$E$51:$EH$51,0))+INDEX(SP_results_all_proc!$E$52:$EH$71,MATCH(CM$2,SP_results_all_proc!$A$52:$A$68,0),MATCH($B130,SP_results_all_proc!$E$51:$EH$51,0))+INDEX(SP_results_all_proc!$E$52:$EH$71,MATCH(CM$1,SP_results_all_proc!$A$52:$A$68,0),MATCH($B130,SP_results_all_proc!$E$51:$EH$51,0))+INDEX(SP_results_all_proc!$E$52:$EH$71,MATCH(CM$4,SP_results_all_proc!$A$52:$A$68,0),MATCH($B130,SP_results_all_proc!$E$51:$EH$51,0)))*$BQ130</f>
        <v>0.00433516818</v>
      </c>
      <c r="CN130" s="11">
        <f t="shared" si="11"/>
        <v>0.04141702763</v>
      </c>
      <c r="CO130" s="12" t="s">
        <v>454</v>
      </c>
    </row>
    <row r="131" ht="15.75" customHeight="1">
      <c r="A131" s="1" t="s">
        <v>546</v>
      </c>
      <c r="B131" s="1" t="s">
        <v>649</v>
      </c>
      <c r="C131" s="1" t="s">
        <v>315</v>
      </c>
      <c r="D131" s="1" t="s">
        <v>482</v>
      </c>
      <c r="E131" s="13" t="s">
        <v>549</v>
      </c>
      <c r="F131" s="1" t="s">
        <v>317</v>
      </c>
      <c r="G131" s="1" t="s">
        <v>570</v>
      </c>
      <c r="H131" s="1" t="s">
        <v>551</v>
      </c>
      <c r="I131" s="1" t="s">
        <v>552</v>
      </c>
      <c r="J131" s="1" t="s">
        <v>553</v>
      </c>
      <c r="K131" s="1" t="s">
        <v>554</v>
      </c>
      <c r="L131" s="1" t="s">
        <v>129</v>
      </c>
      <c r="M131" s="1" t="s">
        <v>130</v>
      </c>
      <c r="N131" s="1">
        <v>1.0</v>
      </c>
      <c r="O131" s="1">
        <v>1.0</v>
      </c>
      <c r="P131" s="1">
        <v>1.0</v>
      </c>
      <c r="Q131" s="1">
        <v>1.0</v>
      </c>
      <c r="R131" s="1">
        <v>0.0</v>
      </c>
      <c r="S131" s="1">
        <v>0.0</v>
      </c>
      <c r="T131" s="1">
        <v>0.0</v>
      </c>
      <c r="U131" s="1">
        <v>0.0</v>
      </c>
      <c r="V131" s="1">
        <v>0.0</v>
      </c>
      <c r="W131" s="1">
        <v>0.0</v>
      </c>
      <c r="X131" s="1">
        <v>0.0</v>
      </c>
      <c r="Y131" s="1">
        <f>SUMIFS(yield_refuse!$F:$F,yield_refuse!$A:$A,table!$A131,yield_refuse!$B:$B,IF(ISERROR(AO131),AQ131,table!$AP131))/100</f>
        <v>0</v>
      </c>
      <c r="Z131" s="7" t="s">
        <v>576</v>
      </c>
      <c r="AA131" s="7" t="s">
        <v>131</v>
      </c>
      <c r="AB131" s="7" t="s">
        <v>132</v>
      </c>
      <c r="AC131" s="7" t="s">
        <v>133</v>
      </c>
      <c r="AD131" s="7" t="s">
        <v>133</v>
      </c>
      <c r="AE131" s="7" t="s">
        <v>133</v>
      </c>
      <c r="AF131" s="7" t="s">
        <v>133</v>
      </c>
      <c r="AG131" s="7" t="s">
        <v>134</v>
      </c>
      <c r="AH131" s="7" t="s">
        <v>134</v>
      </c>
      <c r="AI131" s="7" t="s">
        <v>134</v>
      </c>
      <c r="AJ131" s="7" t="s">
        <v>135</v>
      </c>
      <c r="AK131" s="7" t="s">
        <v>135</v>
      </c>
      <c r="AL131" s="1" t="s">
        <v>136</v>
      </c>
      <c r="AO131" s="1" t="s">
        <v>445</v>
      </c>
      <c r="AP131" s="1" t="s">
        <v>483</v>
      </c>
      <c r="AQ131" s="1" t="s">
        <v>484</v>
      </c>
      <c r="AR131" s="8">
        <f>HLOOKUP(D131,SP_results_all_proc!$E$15:$FZ$33,19,0)*N131*(1+SUM($BF131:$BI131))</f>
        <v>0.5236376205</v>
      </c>
      <c r="AS131" s="8">
        <f>HLOOKUP(E131,SP_results_all_proc!$E$15:$FZ$33,19,0)*O131*(1+SUM($BG131:$BI131))</f>
        <v>0</v>
      </c>
      <c r="AT131" s="8">
        <f>HLOOKUP(F131,SP_results_all_proc!$E$15:$FZ$33,19,0)*P131*(1+SUM($BH131:$BI131))</f>
        <v>0</v>
      </c>
      <c r="AU131" s="8">
        <f>HLOOKUP(G131,SP_results_all_proc!$E$15:$FZ$33,19,0)*Q131*(1+SUM($BH131:$BI131))</f>
        <v>0.0141247851</v>
      </c>
      <c r="AV131" s="8">
        <f>HLOOKUP(H131,SP_results_all_proc!$E$15:$FZ$33,19,0)*R131*(1+SUM($BI131))</f>
        <v>0</v>
      </c>
      <c r="AW131" s="8">
        <f>HLOOKUP(I131,SP_results_all_proc!$E$15:$FZ$33,19,0)*S131*(1+SUM($BI131))</f>
        <v>0</v>
      </c>
      <c r="AX131" s="8">
        <f>HLOOKUP(J131,SP_results_all_proc!$E$15:$FZ$33,19,0)*T131</f>
        <v>0</v>
      </c>
      <c r="AY131" s="8">
        <f>HLOOKUP(K131,SP_results_all_proc!$E$15:$FZ$33,19,0)*U131</f>
        <v>0</v>
      </c>
      <c r="AZ131" s="8">
        <f>HLOOKUP(L131,SP_results_all_proc!$E$15:$FZ$33,19,0)*V131*(1-Y131)</f>
        <v>0</v>
      </c>
      <c r="BA131" s="8">
        <f>HLOOKUP(M131,SP_results_all_proc!$E$15:$FZ$33,19,0)*W131*(1-Y131)</f>
        <v>0</v>
      </c>
      <c r="BB131" s="9">
        <f>HLOOKUP(BB$3,SP_results_all_proc!$E$15:$FZ$33,19,0)</f>
        <v>0</v>
      </c>
      <c r="BC131" s="9">
        <f>HLOOKUP(BC$3,SP_results_all_proc!$E$15:$FZ$33,19,0)*BJ131*(1-$BM131)*($X131*$P131*(1+SUM($BH131:$BI131))+SUM($BF131:$BI131)+Y131)</f>
        <v>0.0005569285146</v>
      </c>
      <c r="BD131" s="9">
        <f>HLOOKUP(BD$3,SP_results_all_proc!$E$15:$FZ$33,19,0)*BK131*(1-$BM131)*($X131*$P131*(1+SUM($BH131:$BI131))+SUM($BF131:$BI131)+Y131)</f>
        <v>0.002055779739</v>
      </c>
      <c r="BE131" s="1">
        <f>HLOOKUP(BE$3,SP_results_all_proc!$E$15:$FZ$33,19,0)*BL131*(1-$BM131)*($X131*$P131*(1+SUM($BH131:$BI131))+SUM($BF131:$BI131)+Y131)</f>
        <v>0.003507322286</v>
      </c>
      <c r="BF131" s="1">
        <f>SUMIFS(template!$K$117:$K$180,template!$J$117:$J$180,table!$C131,template!$I$117:$I$180,table!BF$5)</f>
        <v>0.06</v>
      </c>
      <c r="BG131" s="1">
        <f>SUMIFS(template!$K$117:$K$180,template!$J$117:$J$180,table!$C131,template!$I$117:$I$180,table!BG$5)</f>
        <v>0.18</v>
      </c>
      <c r="BH131" s="1">
        <f>SUMIFS(template!$K$117:$K$180,template!$J$117:$J$180,table!$C131,template!$I$117:$I$180,table!BH$5)</f>
        <v>0.05</v>
      </c>
      <c r="BI131" s="1">
        <f>SUMIFS(template!$K$117:$K$180,template!$J$117:$J$180,table!$C131,template!$I$117:$I$180,table!BI$5)</f>
        <v>0.03</v>
      </c>
      <c r="BJ131" s="1">
        <f>SUMIFS(template!$K$117:$K$144,template!$J$117:$J$144,table!$A131,template!$I$117:$I$144,table!BJ$5)</f>
        <v>0.2</v>
      </c>
      <c r="BK131" s="1">
        <f>SUMIFS(template!$K$117:$K$144,template!$J$117:$J$144,table!$A131,template!$I$117:$I$144,table!BK$5)</f>
        <v>0.64</v>
      </c>
      <c r="BL131" s="1">
        <f>SUMIFS(template!$K$117:$K$144,template!$J$117:$J$144,table!$A131,template!$I$117:$I$144,table!BL$5)</f>
        <v>0.16</v>
      </c>
      <c r="BM131" s="1">
        <f>SUMIFS(template!$K$117:$K$144,template!$J$117:$J$144,table!$A131,template!$I$117:$I$144,table!BM$5)</f>
        <v>0.6</v>
      </c>
      <c r="BN131" s="1">
        <f>IFERROR(VLOOKUP($AP131,yield_refuse!$C:$K,3,0),VLOOKUP($AQ131,yield_refuse!$B:$K,4,0))</f>
        <v>100</v>
      </c>
      <c r="BO131" s="1">
        <f>IFERROR(VLOOKUP($AP131,yield_refuse!$C:$K,4,0),VLOOKUP($AQ131,yield_refuse!$B:$K,5,0))</f>
        <v>48</v>
      </c>
      <c r="BP131" s="10">
        <f>IFERROR(VLOOKUP($AP131,yield_refuse!$C:$Z,10,0),VLOOKUP($AQ131,yield_refuse!$B:$Z,11,0))</f>
        <v>502.173913</v>
      </c>
      <c r="BQ131" s="11">
        <f t="shared" si="3"/>
        <v>0.9657190635</v>
      </c>
      <c r="BR131" s="1" t="str">
        <f>IFERROR(VLOOKUP($AP131,yield_refuse!$C:$K,6,0),VLOOKUP($AQ131,yield_refuse!$B:$K,7,0))</f>
        <v>Fruits</v>
      </c>
      <c r="BS131" s="11" t="s">
        <v>483</v>
      </c>
      <c r="BT131" s="8">
        <f t="shared" ref="BT131:BW131" si="137">AR131*$BQ131</f>
        <v>0.5056868325</v>
      </c>
      <c r="BU131" s="8">
        <f t="shared" si="137"/>
        <v>0</v>
      </c>
      <c r="BV131" s="8">
        <f t="shared" si="137"/>
        <v>0</v>
      </c>
      <c r="BW131" s="8">
        <f t="shared" si="137"/>
        <v>0.01364057424</v>
      </c>
      <c r="BX131" s="8">
        <f t="shared" si="5"/>
        <v>0</v>
      </c>
      <c r="BY131" s="8">
        <f t="shared" si="6"/>
        <v>0</v>
      </c>
      <c r="BZ131" s="8">
        <f t="shared" si="7"/>
        <v>0.005910230162</v>
      </c>
      <c r="CA131" s="8">
        <f t="shared" si="8"/>
        <v>0.5252376369</v>
      </c>
      <c r="CB131" s="1">
        <f>VLOOKUP(Z131,uncertainty!$B$4:$C$17,2,0)</f>
        <v>1.15</v>
      </c>
      <c r="CC131" s="1">
        <f>VLOOKUP(AA131,uncertainty!$B$4:$C$17,2,0)</f>
        <v>1.25</v>
      </c>
      <c r="CD131" s="11">
        <f t="shared" si="9"/>
        <v>0.455368324</v>
      </c>
      <c r="CE131" s="11">
        <f t="shared" si="10"/>
        <v>0.6059783629</v>
      </c>
      <c r="CF131" s="11">
        <f t="array" ref="CF131">INDEX(SP_results_all_proc!$E$52:$EH$71,MATCH(CF$3,SP_results_all_proc!$A$52:$A$68,0),MATCH($B131,SP_results_all_proc!$E$51:$EH$51,0))*$BQ131</f>
        <v>0.01930420356</v>
      </c>
      <c r="CG131" s="11">
        <f t="array" ref="CG131">INDEX(SP_results_all_proc!$E$52:$EH$71,MATCH(CG$3,SP_results_all_proc!$A$52:$A$68,0),MATCH($B131,SP_results_all_proc!$E$51:$EH$51,0))*$BQ131</f>
        <v>0.006480272454</v>
      </c>
      <c r="CH131" s="11">
        <f t="array" ref="CH131">INDEX(SP_results_all_proc!$E$52:$EH$71,MATCH(CH$3,SP_results_all_proc!$A$52:$A$68,0),MATCH($B131,SP_results_all_proc!$E$51:$EH$51,0))*$BQ131</f>
        <v>0.008499826362</v>
      </c>
      <c r="CI131" s="11">
        <f t="array" ref="CI131">(INDEX(SP_results_all_proc!$E$52:$EH$71,MATCH(CI$3,SP_results_all_proc!$A$52:$A$68,0),MATCH($B131,SP_results_all_proc!$E$51:$EH$51,0))+INDEX(SP_results_all_proc!$E$52:$EH$71,MATCH(CI$2,SP_results_all_proc!$A$52:$A$68,0),MATCH($B131,SP_results_all_proc!$E$51:$EH$51,0))+INDEX(SP_results_all_proc!$E$52:$EH$71,MATCH(CI$1,SP_results_all_proc!$A$52:$A$68,0),MATCH($B131,SP_results_all_proc!$E$51:$EH$51,0)))*$BQ131</f>
        <v>0.01412828371</v>
      </c>
      <c r="CJ131" s="11">
        <f t="array" ref="CJ131">INDEX(SP_results_all_proc!$E$52:$EH$71,MATCH(CJ$3,SP_results_all_proc!$A$52:$A$68,0),MATCH($B131,SP_results_all_proc!$E$51:$EH$51,0))*$BQ131</f>
        <v>0.003736049722</v>
      </c>
      <c r="CK131" s="11">
        <f t="array" ref="CK131">INDEX(SP_results_all_proc!$E$52:$EH$71,MATCH(CK$3,SP_results_all_proc!$A$52:$A$68,0),MATCH($B131,SP_results_all_proc!$E$51:$EH$51,0))*$BQ131</f>
        <v>0.009496388464</v>
      </c>
      <c r="CL131" s="11">
        <f t="array" ref="CL131">INDEX(SP_results_all_proc!$E$52:$EH$71,MATCH(CL$3,SP_results_all_proc!$A$52:$A$68,0),MATCH($B131,SP_results_all_proc!$E$51:$EH$51,0))*$BQ131</f>
        <v>0.4258135699</v>
      </c>
      <c r="CM131" s="11">
        <f t="array" ref="CM131">(INDEX(SP_results_all_proc!$E$52:$EH$71,MATCH(CM$3,SP_results_all_proc!$A$52:$A$68,0),MATCH($B131,SP_results_all_proc!$E$51:$EH$51,0))+INDEX(SP_results_all_proc!$E$52:$EH$71,MATCH(CM$2,SP_results_all_proc!$A$52:$A$68,0),MATCH($B131,SP_results_all_proc!$E$51:$EH$51,0))+INDEX(SP_results_all_proc!$E$52:$EH$71,MATCH(CM$1,SP_results_all_proc!$A$52:$A$68,0),MATCH($B131,SP_results_all_proc!$E$51:$EH$51,0))+INDEX(SP_results_all_proc!$E$52:$EH$71,MATCH(CM$4,SP_results_all_proc!$A$52:$A$68,0),MATCH($B131,SP_results_all_proc!$E$51:$EH$51,0)))*$BQ131</f>
        <v>0.03777903621</v>
      </c>
      <c r="CN131" s="11">
        <f t="shared" si="11"/>
        <v>0.5252376304</v>
      </c>
      <c r="CO131" s="12" t="s">
        <v>448</v>
      </c>
    </row>
    <row r="132" ht="15.75" customHeight="1">
      <c r="A132" s="1" t="s">
        <v>546</v>
      </c>
      <c r="B132" s="1" t="s">
        <v>650</v>
      </c>
      <c r="C132" s="1" t="s">
        <v>315</v>
      </c>
      <c r="D132" s="1" t="s">
        <v>486</v>
      </c>
      <c r="E132" s="13" t="s">
        <v>549</v>
      </c>
      <c r="F132" s="1" t="s">
        <v>317</v>
      </c>
      <c r="G132" s="1" t="s">
        <v>570</v>
      </c>
      <c r="H132" s="1" t="s">
        <v>551</v>
      </c>
      <c r="I132" s="1" t="s">
        <v>552</v>
      </c>
      <c r="J132" s="1" t="s">
        <v>553</v>
      </c>
      <c r="K132" s="1" t="s">
        <v>554</v>
      </c>
      <c r="L132" s="1" t="s">
        <v>129</v>
      </c>
      <c r="M132" s="1" t="s">
        <v>130</v>
      </c>
      <c r="N132" s="1">
        <v>1.0</v>
      </c>
      <c r="O132" s="1">
        <v>1.0</v>
      </c>
      <c r="P132" s="1">
        <v>1.0</v>
      </c>
      <c r="Q132" s="1">
        <v>1.0</v>
      </c>
      <c r="R132" s="1">
        <v>0.0</v>
      </c>
      <c r="S132" s="1">
        <v>0.0</v>
      </c>
      <c r="T132" s="1">
        <v>0.0</v>
      </c>
      <c r="U132" s="1">
        <v>0.0</v>
      </c>
      <c r="V132" s="1">
        <v>0.0</v>
      </c>
      <c r="W132" s="1">
        <v>0.0</v>
      </c>
      <c r="X132" s="1">
        <v>0.0</v>
      </c>
      <c r="Y132" s="1">
        <f>SUMIFS(yield_refuse!$F:$F,yield_refuse!$A:$A,table!$A132,yield_refuse!$B:$B,IF(ISERROR(AO132),AQ132,table!$AP132))/100</f>
        <v>0</v>
      </c>
      <c r="Z132" s="7" t="s">
        <v>576</v>
      </c>
      <c r="AA132" s="7" t="s">
        <v>131</v>
      </c>
      <c r="AB132" s="7" t="s">
        <v>132</v>
      </c>
      <c r="AC132" s="7" t="s">
        <v>133</v>
      </c>
      <c r="AD132" s="7" t="s">
        <v>133</v>
      </c>
      <c r="AE132" s="7" t="s">
        <v>133</v>
      </c>
      <c r="AF132" s="7" t="s">
        <v>133</v>
      </c>
      <c r="AG132" s="7" t="s">
        <v>134</v>
      </c>
      <c r="AH132" s="7" t="s">
        <v>134</v>
      </c>
      <c r="AI132" s="7" t="s">
        <v>134</v>
      </c>
      <c r="AJ132" s="7" t="s">
        <v>135</v>
      </c>
      <c r="AK132" s="7" t="s">
        <v>135</v>
      </c>
      <c r="AL132" s="1" t="s">
        <v>136</v>
      </c>
      <c r="AO132" s="1" t="s">
        <v>451</v>
      </c>
      <c r="AP132" s="1" t="s">
        <v>487</v>
      </c>
      <c r="AQ132" s="1" t="s">
        <v>488</v>
      </c>
      <c r="AR132" s="8">
        <f>HLOOKUP(D132,SP_results_all_proc!$E$15:$FZ$33,19,0)*N132*(1+SUM($BF132:$BI132))</f>
        <v>0.06916900156</v>
      </c>
      <c r="AS132" s="8">
        <f>HLOOKUP(E132,SP_results_all_proc!$E$15:$FZ$33,19,0)*O132*(1+SUM($BG132:$BI132))</f>
        <v>0</v>
      </c>
      <c r="AT132" s="8">
        <f>HLOOKUP(F132,SP_results_all_proc!$E$15:$FZ$33,19,0)*P132*(1+SUM($BH132:$BI132))</f>
        <v>0</v>
      </c>
      <c r="AU132" s="8">
        <f>HLOOKUP(G132,SP_results_all_proc!$E$15:$FZ$33,19,0)*Q132*(1+SUM($BH132:$BI132))</f>
        <v>0.0141247851</v>
      </c>
      <c r="AV132" s="8">
        <f>HLOOKUP(H132,SP_results_all_proc!$E$15:$FZ$33,19,0)*R132*(1+SUM($BI132))</f>
        <v>0</v>
      </c>
      <c r="AW132" s="8">
        <f>HLOOKUP(I132,SP_results_all_proc!$E$15:$FZ$33,19,0)*S132*(1+SUM($BI132))</f>
        <v>0</v>
      </c>
      <c r="AX132" s="8">
        <f>HLOOKUP(J132,SP_results_all_proc!$E$15:$FZ$33,19,0)*T132</f>
        <v>0</v>
      </c>
      <c r="AY132" s="8">
        <f>HLOOKUP(K132,SP_results_all_proc!$E$15:$FZ$33,19,0)*U132</f>
        <v>0</v>
      </c>
      <c r="AZ132" s="8">
        <f>HLOOKUP(L132,SP_results_all_proc!$E$15:$FZ$33,19,0)*V132*(1-Y132)</f>
        <v>0</v>
      </c>
      <c r="BA132" s="8">
        <f>HLOOKUP(M132,SP_results_all_proc!$E$15:$FZ$33,19,0)*W132*(1-Y132)</f>
        <v>0</v>
      </c>
      <c r="BB132" s="9">
        <f>HLOOKUP(BB$3,SP_results_all_proc!$E$15:$FZ$33,19,0)</f>
        <v>0</v>
      </c>
      <c r="BC132" s="9">
        <f>HLOOKUP(BC$3,SP_results_all_proc!$E$15:$FZ$33,19,0)*BJ132*(1-$BM132)*($X132*$P132*(1+SUM($BH132:$BI132))+SUM($BF132:$BI132)+Y132)</f>
        <v>0.0005569285146</v>
      </c>
      <c r="BD132" s="9">
        <f>HLOOKUP(BD$3,SP_results_all_proc!$E$15:$FZ$33,19,0)*BK132*(1-$BM132)*($X132*$P132*(1+SUM($BH132:$BI132))+SUM($BF132:$BI132)+Y132)</f>
        <v>0.002055779739</v>
      </c>
      <c r="BE132" s="1">
        <f>HLOOKUP(BE$3,SP_results_all_proc!$E$15:$FZ$33,19,0)*BL132*(1-$BM132)*($X132*$P132*(1+SUM($BH132:$BI132))+SUM($BF132:$BI132)+Y132)</f>
        <v>0.003507322286</v>
      </c>
      <c r="BF132" s="1">
        <f>SUMIFS(template!$K$117:$K$180,template!$J$117:$J$180,table!$C132,template!$I$117:$I$180,table!BF$5)</f>
        <v>0.06</v>
      </c>
      <c r="BG132" s="1">
        <f>SUMIFS(template!$K$117:$K$180,template!$J$117:$J$180,table!$C132,template!$I$117:$I$180,table!BG$5)</f>
        <v>0.18</v>
      </c>
      <c r="BH132" s="1">
        <f>SUMIFS(template!$K$117:$K$180,template!$J$117:$J$180,table!$C132,template!$I$117:$I$180,table!BH$5)</f>
        <v>0.05</v>
      </c>
      <c r="BI132" s="1">
        <f>SUMIFS(template!$K$117:$K$180,template!$J$117:$J$180,table!$C132,template!$I$117:$I$180,table!BI$5)</f>
        <v>0.03</v>
      </c>
      <c r="BJ132" s="1">
        <f>SUMIFS(template!$K$117:$K$144,template!$J$117:$J$144,table!$A132,template!$I$117:$I$144,table!BJ$5)</f>
        <v>0.2</v>
      </c>
      <c r="BK132" s="1">
        <f>SUMIFS(template!$K$117:$K$144,template!$J$117:$J$144,table!$A132,template!$I$117:$I$144,table!BK$5)</f>
        <v>0.64</v>
      </c>
      <c r="BL132" s="1">
        <f>SUMIFS(template!$K$117:$K$144,template!$J$117:$J$144,table!$A132,template!$I$117:$I$144,table!BL$5)</f>
        <v>0.16</v>
      </c>
      <c r="BM132" s="1">
        <f>SUMIFS(template!$K$117:$K$144,template!$J$117:$J$144,table!$A132,template!$I$117:$I$144,table!BM$5)</f>
        <v>0.6</v>
      </c>
      <c r="BN132" s="1">
        <f>IFERROR(VLOOKUP($AP132,yield_refuse!$C:$K,3,0),VLOOKUP($AQ132,yield_refuse!$B:$K,4,0))</f>
        <v>100</v>
      </c>
      <c r="BO132" s="1">
        <f>IFERROR(VLOOKUP($AP132,yield_refuse!$C:$K,4,0),VLOOKUP($AQ132,yield_refuse!$B:$K,5,0))</f>
        <v>3</v>
      </c>
      <c r="BP132" s="10">
        <f>IFERROR(VLOOKUP($AP132,yield_refuse!$C:$Z,10,0),VLOOKUP($AQ132,yield_refuse!$B:$Z,11,0))</f>
        <v>405.2631579</v>
      </c>
      <c r="BQ132" s="11">
        <f t="shared" si="3"/>
        <v>0.41779707</v>
      </c>
      <c r="BR132" s="1" t="str">
        <f>IFERROR(VLOOKUP($AP132,yield_refuse!$C:$K,6,0),VLOOKUP($AQ132,yield_refuse!$B:$K,7,0))</f>
        <v>Fruits</v>
      </c>
      <c r="BS132" s="11" t="s">
        <v>487</v>
      </c>
      <c r="BT132" s="8">
        <f t="shared" ref="BT132:BW132" si="138">AR132*$BQ132</f>
        <v>0.02889860619</v>
      </c>
      <c r="BU132" s="8">
        <f t="shared" si="138"/>
        <v>0</v>
      </c>
      <c r="BV132" s="8">
        <f t="shared" si="138"/>
        <v>0</v>
      </c>
      <c r="BW132" s="8">
        <f t="shared" si="138"/>
        <v>0.005901293827</v>
      </c>
      <c r="BX132" s="8">
        <f t="shared" si="5"/>
        <v>0</v>
      </c>
      <c r="BY132" s="8">
        <f t="shared" si="6"/>
        <v>0</v>
      </c>
      <c r="BZ132" s="8">
        <f t="shared" si="7"/>
        <v>0.002556930828</v>
      </c>
      <c r="CA132" s="8">
        <f t="shared" si="8"/>
        <v>0.03735683084</v>
      </c>
      <c r="CB132" s="1">
        <f>VLOOKUP(Z132,uncertainty!$B$4:$C$17,2,0)</f>
        <v>1.15</v>
      </c>
      <c r="CC132" s="1">
        <f>VLOOKUP(AA132,uncertainty!$B$4:$C$17,2,0)</f>
        <v>1.25</v>
      </c>
      <c r="CD132" s="11">
        <f t="shared" si="9"/>
        <v>0.0318958025</v>
      </c>
      <c r="CE132" s="11">
        <f t="shared" si="10"/>
        <v>0.04380617793</v>
      </c>
      <c r="CF132" s="11">
        <f t="array" ref="CF132">INDEX(SP_results_all_proc!$E$52:$EH$71,MATCH(CF$3,SP_results_all_proc!$A$52:$A$68,0),MATCH($B132,SP_results_all_proc!$E$51:$EH$51,0))*$BQ132</f>
        <v>0.008892267499</v>
      </c>
      <c r="CG132" s="11">
        <f t="array" ref="CG132">INDEX(SP_results_all_proc!$E$52:$EH$71,MATCH(CG$3,SP_results_all_proc!$A$52:$A$68,0),MATCH($B132,SP_results_all_proc!$E$51:$EH$51,0))*$BQ132</f>
        <v>0.00200069781</v>
      </c>
      <c r="CH132" s="11">
        <f t="array" ref="CH132">INDEX(SP_results_all_proc!$E$52:$EH$71,MATCH(CH$3,SP_results_all_proc!$A$52:$A$68,0),MATCH($B132,SP_results_all_proc!$E$51:$EH$51,0))*$BQ132</f>
        <v>0.003664590058</v>
      </c>
      <c r="CI132" s="11">
        <f t="array" ref="CI132">(INDEX(SP_results_all_proc!$E$52:$EH$71,MATCH(CI$3,SP_results_all_proc!$A$52:$A$68,0),MATCH($B132,SP_results_all_proc!$E$51:$EH$51,0))+INDEX(SP_results_all_proc!$E$52:$EH$71,MATCH(CI$2,SP_results_all_proc!$A$52:$A$68,0),MATCH($B132,SP_results_all_proc!$E$51:$EH$51,0))+INDEX(SP_results_all_proc!$E$52:$EH$71,MATCH(CI$1,SP_results_all_proc!$A$52:$A$68,0),MATCH($B132,SP_results_all_proc!$E$51:$EH$51,0)))*$BQ132</f>
        <v>0.004632919748</v>
      </c>
      <c r="CJ132" s="11">
        <f t="array" ref="CJ132">INDEX(SP_results_all_proc!$E$52:$EH$71,MATCH(CJ$3,SP_results_all_proc!$A$52:$A$68,0),MATCH($B132,SP_results_all_proc!$E$51:$EH$51,0))*$BQ132</f>
        <v>0.0009181835545</v>
      </c>
      <c r="CK132" s="11">
        <f t="array" ref="CK132">INDEX(SP_results_all_proc!$E$52:$EH$71,MATCH(CK$3,SP_results_all_proc!$A$52:$A$68,0),MATCH($B132,SP_results_all_proc!$E$51:$EH$51,0))*$BQ132</f>
        <v>0.004324588644</v>
      </c>
      <c r="CL132" s="11">
        <f t="array" ref="CL132">INDEX(SP_results_all_proc!$E$52:$EH$71,MATCH(CL$3,SP_results_all_proc!$A$52:$A$68,0),MATCH($B132,SP_results_all_proc!$E$51:$EH$51,0))*$BQ132</f>
        <v>0.008740041465</v>
      </c>
      <c r="CM132" s="11">
        <f t="array" ref="CM132">(INDEX(SP_results_all_proc!$E$52:$EH$71,MATCH(CM$3,SP_results_all_proc!$A$52:$A$68,0),MATCH($B132,SP_results_all_proc!$E$51:$EH$51,0))+INDEX(SP_results_all_proc!$E$52:$EH$71,MATCH(CM$2,SP_results_all_proc!$A$52:$A$68,0),MATCH($B132,SP_results_all_proc!$E$51:$EH$51,0))+INDEX(SP_results_all_proc!$E$52:$EH$71,MATCH(CM$1,SP_results_all_proc!$A$52:$A$68,0),MATCH($B132,SP_results_all_proc!$E$51:$EH$51,0))+INDEX(SP_results_all_proc!$E$52:$EH$71,MATCH(CM$4,SP_results_all_proc!$A$52:$A$68,0),MATCH($B132,SP_results_all_proc!$E$51:$EH$51,0)))*$BQ132</f>
        <v>0.00418354243</v>
      </c>
      <c r="CN132" s="11">
        <f t="shared" si="11"/>
        <v>0.03735683121</v>
      </c>
      <c r="CO132" s="12" t="s">
        <v>454</v>
      </c>
    </row>
    <row r="133" ht="15.75" customHeight="1">
      <c r="A133" s="1" t="s">
        <v>546</v>
      </c>
      <c r="B133" s="1" t="s">
        <v>651</v>
      </c>
      <c r="C133" s="1" t="s">
        <v>315</v>
      </c>
      <c r="D133" s="1" t="s">
        <v>430</v>
      </c>
      <c r="E133" s="13" t="s">
        <v>549</v>
      </c>
      <c r="F133" s="1" t="s">
        <v>317</v>
      </c>
      <c r="G133" s="1" t="s">
        <v>570</v>
      </c>
      <c r="H133" s="1" t="s">
        <v>551</v>
      </c>
      <c r="I133" s="1" t="s">
        <v>552</v>
      </c>
      <c r="J133" s="1" t="s">
        <v>553</v>
      </c>
      <c r="K133" s="1" t="s">
        <v>554</v>
      </c>
      <c r="L133" s="1" t="s">
        <v>129</v>
      </c>
      <c r="M133" s="1" t="s">
        <v>130</v>
      </c>
      <c r="N133" s="1">
        <v>1.0</v>
      </c>
      <c r="O133" s="1">
        <v>1.0</v>
      </c>
      <c r="P133" s="1">
        <v>1.0</v>
      </c>
      <c r="Q133" s="1">
        <v>1.0</v>
      </c>
      <c r="R133" s="1">
        <v>0.0</v>
      </c>
      <c r="S133" s="1">
        <v>0.0</v>
      </c>
      <c r="T133" s="1">
        <v>0.0</v>
      </c>
      <c r="U133" s="1">
        <v>0.0</v>
      </c>
      <c r="V133" s="1">
        <v>0.0</v>
      </c>
      <c r="W133" s="1">
        <v>0.0</v>
      </c>
      <c r="X133" s="1">
        <v>0.0</v>
      </c>
      <c r="Y133" s="1">
        <f>SUMIFS(yield_refuse!$F:$F,yield_refuse!$A:$A,table!$A133,yield_refuse!$B:$B,IF(ISERROR(AO133),AQ133,table!$AP133))/100</f>
        <v>0</v>
      </c>
      <c r="Z133" s="7" t="s">
        <v>576</v>
      </c>
      <c r="AA133" s="7" t="s">
        <v>131</v>
      </c>
      <c r="AB133" s="7" t="s">
        <v>132</v>
      </c>
      <c r="AC133" s="7" t="s">
        <v>133</v>
      </c>
      <c r="AD133" s="7" t="s">
        <v>133</v>
      </c>
      <c r="AE133" s="7" t="s">
        <v>133</v>
      </c>
      <c r="AF133" s="7" t="s">
        <v>133</v>
      </c>
      <c r="AG133" s="7" t="s">
        <v>134</v>
      </c>
      <c r="AH133" s="7" t="s">
        <v>134</v>
      </c>
      <c r="AI133" s="7" t="s">
        <v>134</v>
      </c>
      <c r="AJ133" s="7" t="s">
        <v>135</v>
      </c>
      <c r="AK133" s="7" t="s">
        <v>135</v>
      </c>
      <c r="AL133" s="1" t="s">
        <v>136</v>
      </c>
      <c r="AO133" s="1" t="s">
        <v>451</v>
      </c>
      <c r="AP133" s="1" t="s">
        <v>490</v>
      </c>
      <c r="AQ133" s="1" t="s">
        <v>491</v>
      </c>
      <c r="AR133" s="8">
        <f>HLOOKUP(D133,SP_results_all_proc!$E$15:$FZ$33,19,0)*N133*(1+SUM($BF133:$BI133))</f>
        <v>0.0263896819</v>
      </c>
      <c r="AS133" s="8">
        <f>HLOOKUP(E133,SP_results_all_proc!$E$15:$FZ$33,19,0)*O133*(1+SUM($BG133:$BI133))</f>
        <v>0</v>
      </c>
      <c r="AT133" s="8">
        <f>HLOOKUP(F133,SP_results_all_proc!$E$15:$FZ$33,19,0)*P133*(1+SUM($BH133:$BI133))</f>
        <v>0</v>
      </c>
      <c r="AU133" s="8">
        <f>HLOOKUP(G133,SP_results_all_proc!$E$15:$FZ$33,19,0)*Q133*(1+SUM($BH133:$BI133))</f>
        <v>0.0141247851</v>
      </c>
      <c r="AV133" s="8">
        <f>HLOOKUP(H133,SP_results_all_proc!$E$15:$FZ$33,19,0)*R133*(1+SUM($BI133))</f>
        <v>0</v>
      </c>
      <c r="AW133" s="8">
        <f>HLOOKUP(I133,SP_results_all_proc!$E$15:$FZ$33,19,0)*S133*(1+SUM($BI133))</f>
        <v>0</v>
      </c>
      <c r="AX133" s="8">
        <f>HLOOKUP(J133,SP_results_all_proc!$E$15:$FZ$33,19,0)*T133</f>
        <v>0</v>
      </c>
      <c r="AY133" s="8">
        <f>HLOOKUP(K133,SP_results_all_proc!$E$15:$FZ$33,19,0)*U133</f>
        <v>0</v>
      </c>
      <c r="AZ133" s="8">
        <f>HLOOKUP(L133,SP_results_all_proc!$E$15:$FZ$33,19,0)*V133*(1-Y133)</f>
        <v>0</v>
      </c>
      <c r="BA133" s="8">
        <f>HLOOKUP(M133,SP_results_all_proc!$E$15:$FZ$33,19,0)*W133*(1-Y133)</f>
        <v>0</v>
      </c>
      <c r="BB133" s="9">
        <f>HLOOKUP(BB$3,SP_results_all_proc!$E$15:$FZ$33,19,0)</f>
        <v>0</v>
      </c>
      <c r="BC133" s="9">
        <f>HLOOKUP(BC$3,SP_results_all_proc!$E$15:$FZ$33,19,0)*BJ133*(1-$BM133)*($X133*$P133*(1+SUM($BH133:$BI133))+SUM($BF133:$BI133)+Y133)</f>
        <v>0.0005569285146</v>
      </c>
      <c r="BD133" s="9">
        <f>HLOOKUP(BD$3,SP_results_all_proc!$E$15:$FZ$33,19,0)*BK133*(1-$BM133)*($X133*$P133*(1+SUM($BH133:$BI133))+SUM($BF133:$BI133)+Y133)</f>
        <v>0.002055779739</v>
      </c>
      <c r="BE133" s="1">
        <f>HLOOKUP(BE$3,SP_results_all_proc!$E$15:$FZ$33,19,0)*BL133*(1-$BM133)*($X133*$P133*(1+SUM($BH133:$BI133))+SUM($BF133:$BI133)+Y133)</f>
        <v>0.003507322286</v>
      </c>
      <c r="BF133" s="1">
        <f>SUMIFS(template!$K$117:$K$180,template!$J$117:$J$180,table!$C133,template!$I$117:$I$180,table!BF$5)</f>
        <v>0.06</v>
      </c>
      <c r="BG133" s="1">
        <f>SUMIFS(template!$K$117:$K$180,template!$J$117:$J$180,table!$C133,template!$I$117:$I$180,table!BG$5)</f>
        <v>0.18</v>
      </c>
      <c r="BH133" s="1">
        <f>SUMIFS(template!$K$117:$K$180,template!$J$117:$J$180,table!$C133,template!$I$117:$I$180,table!BH$5)</f>
        <v>0.05</v>
      </c>
      <c r="BI133" s="1">
        <f>SUMIFS(template!$K$117:$K$180,template!$J$117:$J$180,table!$C133,template!$I$117:$I$180,table!BI$5)</f>
        <v>0.03</v>
      </c>
      <c r="BJ133" s="1">
        <f>SUMIFS(template!$K$117:$K$144,template!$J$117:$J$144,table!$A133,template!$I$117:$I$144,table!BJ$5)</f>
        <v>0.2</v>
      </c>
      <c r="BK133" s="1">
        <f>SUMIFS(template!$K$117:$K$144,template!$J$117:$J$144,table!$A133,template!$I$117:$I$144,table!BK$5)</f>
        <v>0.64</v>
      </c>
      <c r="BL133" s="1">
        <f>SUMIFS(template!$K$117:$K$144,template!$J$117:$J$144,table!$A133,template!$I$117:$I$144,table!BL$5)</f>
        <v>0.16</v>
      </c>
      <c r="BM133" s="1">
        <f>SUMIFS(template!$K$117:$K$144,template!$J$117:$J$144,table!$A133,template!$I$117:$I$144,table!BM$5)</f>
        <v>0.6</v>
      </c>
      <c r="BN133" s="1">
        <f>IFERROR(VLOOKUP($AP133,yield_refuse!$C:$K,3,0),VLOOKUP($AQ133,yield_refuse!$B:$K,4,0))</f>
        <v>100</v>
      </c>
      <c r="BO133" s="1">
        <f>IFERROR(VLOOKUP($AP133,yield_refuse!$C:$K,4,0),VLOOKUP($AQ133,yield_refuse!$B:$K,5,0))</f>
        <v>48</v>
      </c>
      <c r="BP133" s="10">
        <f>IFERROR(VLOOKUP($AP133,yield_refuse!$C:$Z,10,0),VLOOKUP($AQ133,yield_refuse!$B:$Z,11,0))</f>
        <v>770</v>
      </c>
      <c r="BQ133" s="11">
        <f t="shared" si="3"/>
        <v>1.480769231</v>
      </c>
      <c r="BR133" s="1" t="str">
        <f>IFERROR(VLOOKUP($AP133,yield_refuse!$C:$K,6,0),VLOOKUP($AQ133,yield_refuse!$B:$K,7,0))</f>
        <v>Fruits</v>
      </c>
      <c r="BS133" s="11" t="s">
        <v>490</v>
      </c>
      <c r="BT133" s="8">
        <f t="shared" ref="BT133:BW133" si="139">AR133*$BQ133</f>
        <v>0.03907702897</v>
      </c>
      <c r="BU133" s="8">
        <f t="shared" si="139"/>
        <v>0</v>
      </c>
      <c r="BV133" s="8">
        <f t="shared" si="139"/>
        <v>0</v>
      </c>
      <c r="BW133" s="8">
        <f t="shared" si="139"/>
        <v>0.02091554716</v>
      </c>
      <c r="BX133" s="8">
        <f t="shared" si="5"/>
        <v>0</v>
      </c>
      <c r="BY133" s="8">
        <f t="shared" si="6"/>
        <v>0</v>
      </c>
      <c r="BZ133" s="8">
        <f t="shared" si="7"/>
        <v>0.009062352915</v>
      </c>
      <c r="CA133" s="8">
        <f t="shared" si="8"/>
        <v>0.06905492905</v>
      </c>
      <c r="CB133" s="1">
        <f>VLOOKUP(Z133,uncertainty!$B$4:$C$17,2,0)</f>
        <v>1.15</v>
      </c>
      <c r="CC133" s="1">
        <f>VLOOKUP(AA133,uncertainty!$B$4:$C$17,2,0)</f>
        <v>1.25</v>
      </c>
      <c r="CD133" s="11">
        <f t="shared" si="9"/>
        <v>0.05796234525</v>
      </c>
      <c r="CE133" s="11">
        <f t="shared" si="10"/>
        <v>0.08241095841</v>
      </c>
      <c r="CF133" s="11">
        <f t="array" ref="CF133">INDEX(SP_results_all_proc!$E$52:$EH$71,MATCH(CF$3,SP_results_all_proc!$A$52:$A$68,0),MATCH($B133,SP_results_all_proc!$E$51:$EH$51,0))*$BQ133</f>
        <v>0.01682009619</v>
      </c>
      <c r="CG133" s="11">
        <f t="array" ref="CG133">INDEX(SP_results_all_proc!$E$52:$EH$71,MATCH(CG$3,SP_results_all_proc!$A$52:$A$68,0),MATCH($B133,SP_results_all_proc!$E$51:$EH$51,0))*$BQ133</f>
        <v>0.003556925413</v>
      </c>
      <c r="CH133" s="11">
        <f t="array" ref="CH133">INDEX(SP_results_all_proc!$E$52:$EH$71,MATCH(CH$3,SP_results_all_proc!$A$52:$A$68,0),MATCH($B133,SP_results_all_proc!$E$51:$EH$51,0))*$BQ133</f>
        <v>0.008904702463</v>
      </c>
      <c r="CI133" s="11">
        <f t="array" ref="CI133">(INDEX(SP_results_all_proc!$E$52:$EH$71,MATCH(CI$3,SP_results_all_proc!$A$52:$A$68,0),MATCH($B133,SP_results_all_proc!$E$51:$EH$51,0))+INDEX(SP_results_all_proc!$E$52:$EH$71,MATCH(CI$2,SP_results_all_proc!$A$52:$A$68,0),MATCH($B133,SP_results_all_proc!$E$51:$EH$51,0))+INDEX(SP_results_all_proc!$E$52:$EH$71,MATCH(CI$1,SP_results_all_proc!$A$52:$A$68,0),MATCH($B133,SP_results_all_proc!$E$51:$EH$51,0)))*$BQ133</f>
        <v>0.008518885671</v>
      </c>
      <c r="CJ133" s="11">
        <f t="array" ref="CJ133">INDEX(SP_results_all_proc!$E$52:$EH$71,MATCH(CJ$3,SP_results_all_proc!$A$52:$A$68,0),MATCH($B133,SP_results_all_proc!$E$51:$EH$51,0))*$BQ133</f>
        <v>0.000952718305</v>
      </c>
      <c r="CK133" s="11">
        <f t="array" ref="CK133">INDEX(SP_results_all_proc!$E$52:$EH$71,MATCH(CK$3,SP_results_all_proc!$A$52:$A$68,0),MATCH($B133,SP_results_all_proc!$E$51:$EH$51,0))*$BQ133</f>
        <v>0.007059885525</v>
      </c>
      <c r="CL133" s="11">
        <f t="array" ref="CL133">INDEX(SP_results_all_proc!$E$52:$EH$71,MATCH(CL$3,SP_results_all_proc!$A$52:$A$68,0),MATCH($B133,SP_results_all_proc!$E$51:$EH$51,0))*$BQ133</f>
        <v>0.01601365594</v>
      </c>
      <c r="CM133" s="11">
        <f t="array" ref="CM133">(INDEX(SP_results_all_proc!$E$52:$EH$71,MATCH(CM$3,SP_results_all_proc!$A$52:$A$68,0),MATCH($B133,SP_results_all_proc!$E$51:$EH$51,0))+INDEX(SP_results_all_proc!$E$52:$EH$71,MATCH(CM$2,SP_results_all_proc!$A$52:$A$68,0),MATCH($B133,SP_results_all_proc!$E$51:$EH$51,0))+INDEX(SP_results_all_proc!$E$52:$EH$71,MATCH(CM$1,SP_results_all_proc!$A$52:$A$68,0),MATCH($B133,SP_results_all_proc!$E$51:$EH$51,0))+INDEX(SP_results_all_proc!$E$52:$EH$71,MATCH(CM$4,SP_results_all_proc!$A$52:$A$68,0),MATCH($B133,SP_results_all_proc!$E$51:$EH$51,0)))*$BQ133</f>
        <v>0.007228059253</v>
      </c>
      <c r="CN133" s="11">
        <f t="shared" si="11"/>
        <v>0.06905492877</v>
      </c>
      <c r="CO133" s="12" t="s">
        <v>454</v>
      </c>
    </row>
    <row r="134" ht="15.75" customHeight="1">
      <c r="A134" s="1" t="s">
        <v>546</v>
      </c>
      <c r="B134" s="1" t="s">
        <v>652</v>
      </c>
      <c r="C134" s="1" t="s">
        <v>315</v>
      </c>
      <c r="D134" s="1" t="s">
        <v>469</v>
      </c>
      <c r="E134" s="13" t="s">
        <v>549</v>
      </c>
      <c r="F134" s="1" t="s">
        <v>317</v>
      </c>
      <c r="G134" s="1" t="s">
        <v>570</v>
      </c>
      <c r="H134" s="1" t="s">
        <v>551</v>
      </c>
      <c r="I134" s="1" t="s">
        <v>552</v>
      </c>
      <c r="J134" s="1" t="s">
        <v>553</v>
      </c>
      <c r="K134" s="1" t="s">
        <v>554</v>
      </c>
      <c r="L134" s="1" t="s">
        <v>129</v>
      </c>
      <c r="M134" s="1" t="s">
        <v>130</v>
      </c>
      <c r="N134" s="1">
        <v>1.0</v>
      </c>
      <c r="O134" s="1">
        <v>1.0</v>
      </c>
      <c r="P134" s="1">
        <v>1.0</v>
      </c>
      <c r="Q134" s="1">
        <v>1.0</v>
      </c>
      <c r="R134" s="1">
        <v>0.0</v>
      </c>
      <c r="S134" s="1">
        <v>0.0</v>
      </c>
      <c r="T134" s="1">
        <v>0.0</v>
      </c>
      <c r="U134" s="1">
        <v>0.0</v>
      </c>
      <c r="V134" s="1">
        <v>0.0</v>
      </c>
      <c r="W134" s="1">
        <v>0.0</v>
      </c>
      <c r="X134" s="1">
        <v>0.0</v>
      </c>
      <c r="Y134" s="1">
        <f>SUMIFS(yield_refuse!$F:$F,yield_refuse!$A:$A,table!$A134,yield_refuse!$B:$B,IF(ISERROR(AO134),AQ134,table!$AP134))/100</f>
        <v>0</v>
      </c>
      <c r="Z134" s="7" t="s">
        <v>576</v>
      </c>
      <c r="AA134" s="7" t="s">
        <v>131</v>
      </c>
      <c r="AB134" s="7" t="s">
        <v>132</v>
      </c>
      <c r="AC134" s="7" t="s">
        <v>133</v>
      </c>
      <c r="AD134" s="7" t="s">
        <v>133</v>
      </c>
      <c r="AE134" s="7" t="s">
        <v>133</v>
      </c>
      <c r="AF134" s="7" t="s">
        <v>133</v>
      </c>
      <c r="AG134" s="7" t="s">
        <v>134</v>
      </c>
      <c r="AH134" s="7" t="s">
        <v>134</v>
      </c>
      <c r="AI134" s="7" t="s">
        <v>134</v>
      </c>
      <c r="AJ134" s="7" t="s">
        <v>135</v>
      </c>
      <c r="AK134" s="7" t="s">
        <v>135</v>
      </c>
      <c r="AL134" s="1" t="s">
        <v>136</v>
      </c>
      <c r="AO134" s="1" t="s">
        <v>451</v>
      </c>
      <c r="AP134" s="1" t="s">
        <v>471</v>
      </c>
      <c r="AQ134" s="1" t="s">
        <v>472</v>
      </c>
      <c r="AR134" s="8">
        <f>HLOOKUP(D134,SP_results_all_proc!$E$15:$FZ$33,19,0)*N134*(1+SUM($BF134:$BI134))</f>
        <v>0.01853206536</v>
      </c>
      <c r="AS134" s="8">
        <f>HLOOKUP(E134,SP_results_all_proc!$E$15:$FZ$33,19,0)*O134*(1+SUM($BG134:$BI134))</f>
        <v>0</v>
      </c>
      <c r="AT134" s="8">
        <f>HLOOKUP(F134,SP_results_all_proc!$E$15:$FZ$33,19,0)*P134*(1+SUM($BH134:$BI134))</f>
        <v>0</v>
      </c>
      <c r="AU134" s="8">
        <f>HLOOKUP(G134,SP_results_all_proc!$E$15:$FZ$33,19,0)*Q134*(1+SUM($BH134:$BI134))</f>
        <v>0.0141247851</v>
      </c>
      <c r="AV134" s="8">
        <f>HLOOKUP(H134,SP_results_all_proc!$E$15:$FZ$33,19,0)*R134*(1+SUM($BI134))</f>
        <v>0</v>
      </c>
      <c r="AW134" s="8">
        <f>HLOOKUP(I134,SP_results_all_proc!$E$15:$FZ$33,19,0)*S134*(1+SUM($BI134))</f>
        <v>0</v>
      </c>
      <c r="AX134" s="8">
        <f>HLOOKUP(J134,SP_results_all_proc!$E$15:$FZ$33,19,0)*T134</f>
        <v>0</v>
      </c>
      <c r="AY134" s="8">
        <f>HLOOKUP(K134,SP_results_all_proc!$E$15:$FZ$33,19,0)*U134</f>
        <v>0</v>
      </c>
      <c r="AZ134" s="8">
        <f>HLOOKUP(L134,SP_results_all_proc!$E$15:$FZ$33,19,0)*V134*(1-Y134)</f>
        <v>0</v>
      </c>
      <c r="BA134" s="8">
        <f>HLOOKUP(M134,SP_results_all_proc!$E$15:$FZ$33,19,0)*W134*(1-Y134)</f>
        <v>0</v>
      </c>
      <c r="BB134" s="9">
        <f>HLOOKUP(BB$3,SP_results_all_proc!$E$15:$FZ$33,19,0)</f>
        <v>0</v>
      </c>
      <c r="BC134" s="9">
        <f>HLOOKUP(BC$3,SP_results_all_proc!$E$15:$FZ$33,19,0)*BJ134*(1-$BM134)*($X134*$P134*(1+SUM($BH134:$BI134))+SUM($BF134:$BI134)+Y134)</f>
        <v>0.0005569285146</v>
      </c>
      <c r="BD134" s="9">
        <f>HLOOKUP(BD$3,SP_results_all_proc!$E$15:$FZ$33,19,0)*BK134*(1-$BM134)*($X134*$P134*(1+SUM($BH134:$BI134))+SUM($BF134:$BI134)+Y134)</f>
        <v>0.002055779739</v>
      </c>
      <c r="BE134" s="1">
        <f>HLOOKUP(BE$3,SP_results_all_proc!$E$15:$FZ$33,19,0)*BL134*(1-$BM134)*($X134*$P134*(1+SUM($BH134:$BI134))+SUM($BF134:$BI134)+Y134)</f>
        <v>0.003507322286</v>
      </c>
      <c r="BF134" s="1">
        <f>SUMIFS(template!$K$117:$K$180,template!$J$117:$J$180,table!$C134,template!$I$117:$I$180,table!BF$5)</f>
        <v>0.06</v>
      </c>
      <c r="BG134" s="1">
        <f>SUMIFS(template!$K$117:$K$180,template!$J$117:$J$180,table!$C134,template!$I$117:$I$180,table!BG$5)</f>
        <v>0.18</v>
      </c>
      <c r="BH134" s="1">
        <f>SUMIFS(template!$K$117:$K$180,template!$J$117:$J$180,table!$C134,template!$I$117:$I$180,table!BH$5)</f>
        <v>0.05</v>
      </c>
      <c r="BI134" s="1">
        <f>SUMIFS(template!$K$117:$K$180,template!$J$117:$J$180,table!$C134,template!$I$117:$I$180,table!BI$5)</f>
        <v>0.03</v>
      </c>
      <c r="BJ134" s="1">
        <f>SUMIFS(template!$K$117:$K$144,template!$J$117:$J$144,table!$A134,template!$I$117:$I$144,table!BJ$5)</f>
        <v>0.2</v>
      </c>
      <c r="BK134" s="1">
        <f>SUMIFS(template!$K$117:$K$144,template!$J$117:$J$144,table!$A134,template!$I$117:$I$144,table!BK$5)</f>
        <v>0.64</v>
      </c>
      <c r="BL134" s="1">
        <f>SUMIFS(template!$K$117:$K$144,template!$J$117:$J$144,table!$A134,template!$I$117:$I$144,table!BL$5)</f>
        <v>0.16</v>
      </c>
      <c r="BM134" s="1">
        <f>SUMIFS(template!$K$117:$K$144,template!$J$117:$J$144,table!$A134,template!$I$117:$I$144,table!BM$5)</f>
        <v>0.6</v>
      </c>
      <c r="BN134" s="1">
        <f>IFERROR(VLOOKUP($AP134,yield_refuse!$C:$K,3,0),VLOOKUP($AQ134,yield_refuse!$B:$K,4,0))</f>
        <v>100</v>
      </c>
      <c r="BO134" s="1">
        <f>IFERROR(VLOOKUP($AP134,yield_refuse!$C:$K,4,0),VLOOKUP($AQ134,yield_refuse!$B:$K,5,0))</f>
        <v>48</v>
      </c>
      <c r="BP134" s="10">
        <f>IFERROR(VLOOKUP($AP134,yield_refuse!$C:$Z,10,0),VLOOKUP($AQ134,yield_refuse!$B:$Z,11,0))</f>
        <v>525</v>
      </c>
      <c r="BQ134" s="11">
        <f t="shared" si="3"/>
        <v>1.009615385</v>
      </c>
      <c r="BR134" s="1" t="str">
        <f>IFERROR(VLOOKUP($AP134,yield_refuse!$C:$K,6,0),VLOOKUP($AQ134,yield_refuse!$B:$K,7,0))</f>
        <v>Fruits</v>
      </c>
      <c r="BS134" s="11" t="s">
        <v>471</v>
      </c>
      <c r="BT134" s="8">
        <f t="shared" ref="BT134:BW134" si="140">AR134*$BQ134</f>
        <v>0.01871025829</v>
      </c>
      <c r="BU134" s="8">
        <f t="shared" si="140"/>
        <v>0</v>
      </c>
      <c r="BV134" s="8">
        <f t="shared" si="140"/>
        <v>0</v>
      </c>
      <c r="BW134" s="8">
        <f t="shared" si="140"/>
        <v>0.01426060034</v>
      </c>
      <c r="BX134" s="8">
        <f t="shared" si="5"/>
        <v>0</v>
      </c>
      <c r="BY134" s="8">
        <f t="shared" si="6"/>
        <v>0</v>
      </c>
      <c r="BZ134" s="8">
        <f t="shared" si="7"/>
        <v>0.006178876988</v>
      </c>
      <c r="CA134" s="8">
        <f t="shared" si="8"/>
        <v>0.03914973562</v>
      </c>
      <c r="CB134" s="1">
        <f>VLOOKUP(Z134,uncertainty!$B$4:$C$17,2,0)</f>
        <v>1.15</v>
      </c>
      <c r="CC134" s="1">
        <f>VLOOKUP(AA134,uncertainty!$B$4:$C$17,2,0)</f>
        <v>1.25</v>
      </c>
      <c r="CD134" s="11">
        <f t="shared" si="9"/>
        <v>0.03262137168</v>
      </c>
      <c r="CE134" s="11">
        <f t="shared" si="10"/>
        <v>0.04706614369</v>
      </c>
      <c r="CF134" s="11">
        <f t="array" ref="CF134">INDEX(SP_results_all_proc!$E$52:$EH$71,MATCH(CF$3,SP_results_all_proc!$A$52:$A$68,0),MATCH($B134,SP_results_all_proc!$E$51:$EH$51,0))*$BQ134</f>
        <v>0.01077919702</v>
      </c>
      <c r="CG134" s="11">
        <f t="array" ref="CG134">INDEX(SP_results_all_proc!$E$52:$EH$71,MATCH(CG$3,SP_results_all_proc!$A$52:$A$68,0),MATCH($B134,SP_results_all_proc!$E$51:$EH$51,0))*$BQ134</f>
        <v>0.002295275567</v>
      </c>
      <c r="CH134" s="11">
        <f t="array" ref="CH134">INDEX(SP_results_all_proc!$E$52:$EH$71,MATCH(CH$3,SP_results_all_proc!$A$52:$A$68,0),MATCH($B134,SP_results_all_proc!$E$51:$EH$51,0))*$BQ134</f>
        <v>0.005967488726</v>
      </c>
      <c r="CI134" s="11">
        <f t="array" ref="CI134">(INDEX(SP_results_all_proc!$E$52:$EH$71,MATCH(CI$3,SP_results_all_proc!$A$52:$A$68,0),MATCH($B134,SP_results_all_proc!$E$51:$EH$51,0))+INDEX(SP_results_all_proc!$E$52:$EH$71,MATCH(CI$2,SP_results_all_proc!$A$52:$A$68,0),MATCH($B134,SP_results_all_proc!$E$51:$EH$51,0))+INDEX(SP_results_all_proc!$E$52:$EH$71,MATCH(CI$1,SP_results_all_proc!$A$52:$A$68,0),MATCH($B134,SP_results_all_proc!$E$51:$EH$51,0)))*$BQ134</f>
        <v>0.005406312995</v>
      </c>
      <c r="CJ134" s="11">
        <f t="array" ref="CJ134">INDEX(SP_results_all_proc!$E$52:$EH$71,MATCH(CJ$3,SP_results_all_proc!$A$52:$A$68,0),MATCH($B134,SP_results_all_proc!$E$51:$EH$51,0))*$BQ134</f>
        <v>0.001690937163</v>
      </c>
      <c r="CK134" s="11">
        <f t="array" ref="CK134">INDEX(SP_results_all_proc!$E$52:$EH$71,MATCH(CK$3,SP_results_all_proc!$A$52:$A$68,0),MATCH($B134,SP_results_all_proc!$E$51:$EH$51,0))*$BQ134</f>
        <v>0.004370705769</v>
      </c>
      <c r="CL134" s="11">
        <f t="array" ref="CL134">INDEX(SP_results_all_proc!$E$52:$EH$71,MATCH(CL$3,SP_results_all_proc!$A$52:$A$68,0),MATCH($B134,SP_results_all_proc!$E$51:$EH$51,0))*$BQ134</f>
        <v>0.003805280365</v>
      </c>
      <c r="CM134" s="11">
        <f t="array" ref="CM134">(INDEX(SP_results_all_proc!$E$52:$EH$71,MATCH(CM$3,SP_results_all_proc!$A$52:$A$68,0),MATCH($B134,SP_results_all_proc!$E$51:$EH$51,0))+INDEX(SP_results_all_proc!$E$52:$EH$71,MATCH(CM$2,SP_results_all_proc!$A$52:$A$68,0),MATCH($B134,SP_results_all_proc!$E$51:$EH$51,0))+INDEX(SP_results_all_proc!$E$52:$EH$71,MATCH(CM$1,SP_results_all_proc!$A$52:$A$68,0),MATCH($B134,SP_results_all_proc!$E$51:$EH$51,0))+INDEX(SP_results_all_proc!$E$52:$EH$71,MATCH(CM$4,SP_results_all_proc!$A$52:$A$68,0),MATCH($B134,SP_results_all_proc!$E$51:$EH$51,0)))*$BQ134</f>
        <v>0.004834537908</v>
      </c>
      <c r="CN134" s="11">
        <f t="shared" si="11"/>
        <v>0.03914973551</v>
      </c>
      <c r="CO134" s="12" t="s">
        <v>454</v>
      </c>
    </row>
    <row r="135" ht="15.75" customHeight="1">
      <c r="A135" s="6" t="s">
        <v>546</v>
      </c>
      <c r="B135" s="1" t="s">
        <v>653</v>
      </c>
      <c r="C135" s="1" t="s">
        <v>502</v>
      </c>
      <c r="D135" s="1" t="s">
        <v>503</v>
      </c>
      <c r="E135" s="13" t="s">
        <v>549</v>
      </c>
      <c r="F135" s="6" t="s">
        <v>504</v>
      </c>
      <c r="G135" s="1" t="s">
        <v>570</v>
      </c>
      <c r="H135" s="1" t="s">
        <v>551</v>
      </c>
      <c r="I135" s="1" t="s">
        <v>552</v>
      </c>
      <c r="J135" s="1" t="s">
        <v>553</v>
      </c>
      <c r="K135" s="1" t="s">
        <v>554</v>
      </c>
      <c r="L135" s="1" t="s">
        <v>129</v>
      </c>
      <c r="M135" s="1" t="s">
        <v>130</v>
      </c>
      <c r="N135" s="1">
        <v>1.0</v>
      </c>
      <c r="O135" s="1">
        <v>1.0</v>
      </c>
      <c r="P135" s="1">
        <v>1.0</v>
      </c>
      <c r="Q135" s="1">
        <v>1.0</v>
      </c>
      <c r="R135" s="1">
        <v>0.0</v>
      </c>
      <c r="S135" s="1">
        <v>0.0</v>
      </c>
      <c r="T135" s="1">
        <v>0.0</v>
      </c>
      <c r="U135" s="1">
        <v>0.0</v>
      </c>
      <c r="V135" s="1">
        <v>2.0</v>
      </c>
      <c r="W135" s="1">
        <v>0.0</v>
      </c>
      <c r="X135" s="1">
        <v>0.0</v>
      </c>
      <c r="Y135" s="1">
        <f>SUMIFS(yield_refuse!$F:$F,yield_refuse!$A:$A,table!$A135,yield_refuse!$B:$B,IF(ISERROR(AO135),AQ135,table!$AP135))/100</f>
        <v>0</v>
      </c>
      <c r="Z135" s="7" t="s">
        <v>576</v>
      </c>
      <c r="AA135" s="7" t="s">
        <v>131</v>
      </c>
      <c r="AB135" s="7" t="s">
        <v>132</v>
      </c>
      <c r="AC135" s="7" t="s">
        <v>133</v>
      </c>
      <c r="AD135" s="7" t="s">
        <v>133</v>
      </c>
      <c r="AE135" s="7" t="s">
        <v>133</v>
      </c>
      <c r="AF135" s="7" t="s">
        <v>133</v>
      </c>
      <c r="AG135" s="7" t="s">
        <v>134</v>
      </c>
      <c r="AH135" s="7" t="s">
        <v>134</v>
      </c>
      <c r="AI135" s="7" t="s">
        <v>134</v>
      </c>
      <c r="AJ135" s="7" t="s">
        <v>135</v>
      </c>
      <c r="AK135" s="7" t="s">
        <v>135</v>
      </c>
      <c r="AL135" s="1" t="s">
        <v>136</v>
      </c>
      <c r="AO135" s="1" t="s">
        <v>505</v>
      </c>
      <c r="AP135" s="1" t="s">
        <v>506</v>
      </c>
      <c r="AQ135" s="1" t="s">
        <v>507</v>
      </c>
      <c r="AR135" s="8">
        <f>HLOOKUP(D135,SP_results_all_proc!$E$15:$FZ$33,19,0)*N135*(1+SUM($BF135:$BI135))</f>
        <v>0.1656678966</v>
      </c>
      <c r="AS135" s="8">
        <f>HLOOKUP(E135,SP_results_all_proc!$E$15:$FZ$33,19,0)*O135*(1+SUM($BG135:$BI135))</f>
        <v>0</v>
      </c>
      <c r="AT135" s="8">
        <f>HLOOKUP(F135,SP_results_all_proc!$E$15:$FZ$33,19,0)*P135*(1+SUM($BH135:$BI135))</f>
        <v>0.09493223578</v>
      </c>
      <c r="AU135" s="8">
        <f>HLOOKUP(G135,SP_results_all_proc!$E$15:$FZ$33,19,0)*Q135*(1+SUM($BH135:$BI135))</f>
        <v>0.013863215</v>
      </c>
      <c r="AV135" s="8">
        <f>HLOOKUP(H135,SP_results_all_proc!$E$15:$FZ$33,19,0)*R135*(1+SUM($BI135))</f>
        <v>0</v>
      </c>
      <c r="AW135" s="8">
        <f>HLOOKUP(I135,SP_results_all_proc!$E$15:$FZ$33,19,0)*S135*(1+SUM($BI135))</f>
        <v>0</v>
      </c>
      <c r="AX135" s="8">
        <f>HLOOKUP(J135,SP_results_all_proc!$E$15:$FZ$33,19,0)*T135</f>
        <v>0</v>
      </c>
      <c r="AY135" s="8">
        <f>HLOOKUP(K135,SP_results_all_proc!$E$15:$FZ$33,19,0)*U135</f>
        <v>0</v>
      </c>
      <c r="AZ135" s="8">
        <f>HLOOKUP(L135,SP_results_all_proc!$E$15:$FZ$33,19,0)*V135*(1-Y135)</f>
        <v>0.01235320233</v>
      </c>
      <c r="BA135" s="8">
        <f>HLOOKUP(M135,SP_results_all_proc!$E$15:$FZ$33,19,0)*W135*(1-Y135)</f>
        <v>0</v>
      </c>
      <c r="BB135" s="9">
        <f>HLOOKUP(BB$3,SP_results_all_proc!$E$15:$FZ$33,19,0)</f>
        <v>0</v>
      </c>
      <c r="BC135" s="9">
        <f>HLOOKUP(BC$3,SP_results_all_proc!$E$15:$FZ$33,19,0)*BJ135*(1-$BM135)*($X135*$P135*(1+SUM($BH135:$BI135))+SUM($BF135:$BI135)+Y135)</f>
        <v>0.0002784642573</v>
      </c>
      <c r="BD135" s="9">
        <f>HLOOKUP(BD$3,SP_results_all_proc!$E$15:$FZ$33,19,0)*BK135*(1-$BM135)*($X135*$P135*(1+SUM($BH135:$BI135))+SUM($BF135:$BI135)+Y135)</f>
        <v>0.00102788987</v>
      </c>
      <c r="BE135" s="1">
        <f>HLOOKUP(BE$3,SP_results_all_proc!$E$15:$FZ$33,19,0)*BL135*(1-$BM135)*($X135*$P135*(1+SUM($BH135:$BI135))+SUM($BF135:$BI135)+Y135)</f>
        <v>0.001753661143</v>
      </c>
      <c r="BF135" s="1">
        <f>SUMIFS(template!$K$117:$K$180,template!$J$117:$J$180,table!$C135,template!$I$117:$I$180,table!BF$5)</f>
        <v>0.07</v>
      </c>
      <c r="BG135" s="1">
        <f>SUMIFS(template!$K$117:$K$180,template!$J$117:$J$180,table!$C135,template!$I$117:$I$180,table!BG$5)</f>
        <v>0.03</v>
      </c>
      <c r="BH135" s="1">
        <f>SUMIFS(template!$K$117:$K$180,template!$J$117:$J$180,table!$C135,template!$I$117:$I$180,table!BH$5)</f>
        <v>0.02</v>
      </c>
      <c r="BI135" s="1">
        <f>SUMIFS(template!$K$117:$K$180,template!$J$117:$J$180,table!$C135,template!$I$117:$I$180,table!BI$5)</f>
        <v>0.04</v>
      </c>
      <c r="BJ135" s="1">
        <f>SUMIFS(template!$K$117:$K$144,template!$J$117:$J$144,table!$A135,template!$I$117:$I$144,table!BJ$5)</f>
        <v>0.2</v>
      </c>
      <c r="BK135" s="1">
        <f>SUMIFS(template!$K$117:$K$144,template!$J$117:$J$144,table!$A135,template!$I$117:$I$144,table!BK$5)</f>
        <v>0.64</v>
      </c>
      <c r="BL135" s="1">
        <f>SUMIFS(template!$K$117:$K$144,template!$J$117:$J$144,table!$A135,template!$I$117:$I$144,table!BL$5)</f>
        <v>0.16</v>
      </c>
      <c r="BM135" s="1">
        <f>SUMIFS(template!$K$117:$K$144,template!$J$117:$J$144,table!$A135,template!$I$117:$I$144,table!BM$5)</f>
        <v>0.6</v>
      </c>
      <c r="BN135" s="1">
        <f>IFERROR(VLOOKUP($AP135,yield_refuse!$C:$K,3,0),VLOOKUP($AQ135,yield_refuse!$B:$K,4,0))</f>
        <v>263</v>
      </c>
      <c r="BO135" s="1">
        <f>IFERROR(VLOOKUP($AP135,yield_refuse!$C:$K,4,0),VLOOKUP($AQ135,yield_refuse!$B:$K,5,0))</f>
        <v>0</v>
      </c>
      <c r="BP135" s="10">
        <f>IFERROR(VLOOKUP($AP135,yield_refuse!$C:$Z,10,0),VLOOKUP($AQ135,yield_refuse!$B:$Z,11,0))</f>
        <v>624.3243243</v>
      </c>
      <c r="BQ135" s="11">
        <f t="shared" si="3"/>
        <v>0.2373856746</v>
      </c>
      <c r="BR135" s="1" t="str">
        <f>IFERROR(VLOOKUP($AP135,yield_refuse!$C:$K,6,0),VLOOKUP($AQ135,yield_refuse!$B:$K,7,0))</f>
        <v>Starchy staples</v>
      </c>
      <c r="BS135" s="11" t="s">
        <v>506</v>
      </c>
      <c r="BT135" s="8">
        <f t="shared" ref="BT135:BW135" si="141">AR135*$BQ135</f>
        <v>0.0393271854</v>
      </c>
      <c r="BU135" s="8">
        <f t="shared" si="141"/>
        <v>0</v>
      </c>
      <c r="BV135" s="8">
        <f t="shared" si="141"/>
        <v>0.02253555284</v>
      </c>
      <c r="BW135" s="8">
        <f t="shared" si="141"/>
        <v>0.003290928646</v>
      </c>
      <c r="BX135" s="8">
        <f t="shared" si="5"/>
        <v>0</v>
      </c>
      <c r="BY135" s="8">
        <f t="shared" si="6"/>
        <v>0.002932473269</v>
      </c>
      <c r="BZ135" s="8">
        <f t="shared" si="7"/>
        <v>0.0007264037893</v>
      </c>
      <c r="CA135" s="8">
        <f t="shared" si="8"/>
        <v>0.06881254394</v>
      </c>
      <c r="CB135" s="1">
        <f>VLOOKUP(Z135,uncertainty!$B$4:$C$17,2,0)</f>
        <v>1.15</v>
      </c>
      <c r="CC135" s="1">
        <f>VLOOKUP(AA135,uncertainty!$B$4:$C$17,2,0)</f>
        <v>1.25</v>
      </c>
      <c r="CD135" s="11">
        <f t="shared" si="9"/>
        <v>0.05778583936</v>
      </c>
      <c r="CE135" s="11">
        <f t="shared" si="10"/>
        <v>0.08208296139</v>
      </c>
      <c r="CF135" s="11">
        <f t="array" ref="CF135">INDEX(SP_results_all_proc!$E$52:$EH$71,MATCH(CF$3,SP_results_all_proc!$A$52:$A$68,0),MATCH($B135,SP_results_all_proc!$E$51:$EH$51,0))*$BQ135</f>
        <v>0.01768254081</v>
      </c>
      <c r="CG135" s="11">
        <f t="array" ref="CG135">INDEX(SP_results_all_proc!$E$52:$EH$71,MATCH(CG$3,SP_results_all_proc!$A$52:$A$68,0),MATCH($B135,SP_results_all_proc!$E$51:$EH$51,0))*$BQ135</f>
        <v>0.005829884518</v>
      </c>
      <c r="CH135" s="11">
        <f t="array" ref="CH135">INDEX(SP_results_all_proc!$E$52:$EH$71,MATCH(CH$3,SP_results_all_proc!$A$52:$A$68,0),MATCH($B135,SP_results_all_proc!$E$51:$EH$51,0))*$BQ135</f>
        <v>0.005915699202</v>
      </c>
      <c r="CI135" s="11">
        <f t="array" ref="CI135">(INDEX(SP_results_all_proc!$E$52:$EH$71,MATCH(CI$3,SP_results_all_proc!$A$52:$A$68,0),MATCH($B135,SP_results_all_proc!$E$51:$EH$51,0))+INDEX(SP_results_all_proc!$E$52:$EH$71,MATCH(CI$2,SP_results_all_proc!$A$52:$A$68,0),MATCH($B135,SP_results_all_proc!$E$51:$EH$51,0))+INDEX(SP_results_all_proc!$E$52:$EH$71,MATCH(CI$1,SP_results_all_proc!$A$52:$A$68,0),MATCH($B135,SP_results_all_proc!$E$51:$EH$51,0)))*$BQ135</f>
        <v>0.01437570661</v>
      </c>
      <c r="CJ135" s="11">
        <f t="array" ref="CJ135">INDEX(SP_results_all_proc!$E$52:$EH$71,MATCH(CJ$3,SP_results_all_proc!$A$52:$A$68,0),MATCH($B135,SP_results_all_proc!$E$51:$EH$51,0))*$BQ135</f>
        <v>0.005195960317</v>
      </c>
      <c r="CK135" s="11">
        <f t="array" ref="CK135">INDEX(SP_results_all_proc!$E$52:$EH$71,MATCH(CK$3,SP_results_all_proc!$A$52:$A$68,0),MATCH($B135,SP_results_all_proc!$E$51:$EH$51,0))*$BQ135</f>
        <v>0.004969129284</v>
      </c>
      <c r="CL135" s="11">
        <f t="array" ref="CL135">INDEX(SP_results_all_proc!$E$52:$EH$71,MATCH(CL$3,SP_results_all_proc!$A$52:$A$68,0),MATCH($B135,SP_results_all_proc!$E$51:$EH$51,0))*$BQ135</f>
        <v>0.01000825814</v>
      </c>
      <c r="CM135" s="11">
        <f t="array" ref="CM135">(INDEX(SP_results_all_proc!$E$52:$EH$71,MATCH(CM$3,SP_results_all_proc!$A$52:$A$68,0),MATCH($B135,SP_results_all_proc!$E$51:$EH$51,0))+INDEX(SP_results_all_proc!$E$52:$EH$71,MATCH(CM$2,SP_results_all_proc!$A$52:$A$68,0),MATCH($B135,SP_results_all_proc!$E$51:$EH$51,0))+INDEX(SP_results_all_proc!$E$52:$EH$71,MATCH(CM$1,SP_results_all_proc!$A$52:$A$68,0),MATCH($B135,SP_results_all_proc!$E$51:$EH$51,0))+INDEX(SP_results_all_proc!$E$52:$EH$71,MATCH(CM$4,SP_results_all_proc!$A$52:$A$68,0),MATCH($B135,SP_results_all_proc!$E$51:$EH$51,0)))*$BQ135</f>
        <v>0.004835364932</v>
      </c>
      <c r="CN135" s="11">
        <f t="shared" si="11"/>
        <v>0.06881254381</v>
      </c>
      <c r="CO135" s="12" t="s">
        <v>508</v>
      </c>
      <c r="CP135" s="12"/>
      <c r="CQ135" s="8"/>
    </row>
    <row r="136" ht="15.75" customHeight="1">
      <c r="A136" s="6" t="s">
        <v>546</v>
      </c>
      <c r="B136" s="1" t="s">
        <v>654</v>
      </c>
      <c r="C136" s="1" t="s">
        <v>502</v>
      </c>
      <c r="D136" s="1" t="s">
        <v>510</v>
      </c>
      <c r="E136" s="13" t="s">
        <v>549</v>
      </c>
      <c r="F136" s="6" t="s">
        <v>504</v>
      </c>
      <c r="G136" s="1" t="s">
        <v>570</v>
      </c>
      <c r="H136" s="1" t="s">
        <v>551</v>
      </c>
      <c r="I136" s="1" t="s">
        <v>552</v>
      </c>
      <c r="J136" s="1" t="s">
        <v>553</v>
      </c>
      <c r="K136" s="1" t="s">
        <v>554</v>
      </c>
      <c r="L136" s="1" t="s">
        <v>129</v>
      </c>
      <c r="M136" s="1" t="s">
        <v>130</v>
      </c>
      <c r="N136" s="1">
        <v>1.0</v>
      </c>
      <c r="O136" s="1">
        <v>1.0</v>
      </c>
      <c r="P136" s="1">
        <v>1.0</v>
      </c>
      <c r="Q136" s="1">
        <v>1.0</v>
      </c>
      <c r="R136" s="1">
        <v>0.0</v>
      </c>
      <c r="S136" s="1">
        <v>0.0</v>
      </c>
      <c r="T136" s="1">
        <v>0.0</v>
      </c>
      <c r="U136" s="1">
        <v>0.0</v>
      </c>
      <c r="V136" s="1">
        <v>2.0</v>
      </c>
      <c r="W136" s="1">
        <v>0.0</v>
      </c>
      <c r="X136" s="1">
        <v>0.0</v>
      </c>
      <c r="Y136" s="1">
        <f>SUMIFS(yield_refuse!$F:$F,yield_refuse!$A:$A,table!$A136,yield_refuse!$B:$B,IF(ISERROR(AO136),AQ136,table!$AP136))/100</f>
        <v>0</v>
      </c>
      <c r="Z136" s="7" t="s">
        <v>576</v>
      </c>
      <c r="AA136" s="7" t="s">
        <v>131</v>
      </c>
      <c r="AB136" s="7" t="s">
        <v>132</v>
      </c>
      <c r="AC136" s="7" t="s">
        <v>133</v>
      </c>
      <c r="AD136" s="7" t="s">
        <v>133</v>
      </c>
      <c r="AE136" s="7" t="s">
        <v>133</v>
      </c>
      <c r="AF136" s="7" t="s">
        <v>133</v>
      </c>
      <c r="AG136" s="7" t="s">
        <v>134</v>
      </c>
      <c r="AH136" s="7" t="s">
        <v>134</v>
      </c>
      <c r="AI136" s="7" t="s">
        <v>134</v>
      </c>
      <c r="AJ136" s="7" t="s">
        <v>135</v>
      </c>
      <c r="AK136" s="7" t="s">
        <v>135</v>
      </c>
      <c r="AL136" s="1" t="s">
        <v>136</v>
      </c>
      <c r="AO136" s="1" t="s">
        <v>505</v>
      </c>
      <c r="AP136" s="1" t="s">
        <v>511</v>
      </c>
      <c r="AQ136" s="1" t="s">
        <v>512</v>
      </c>
      <c r="AR136" s="8">
        <f>HLOOKUP(D136,SP_results_all_proc!$E$15:$FZ$33,19,0)*N136*(1+SUM($BF136:$BI136))</f>
        <v>0.2319183164</v>
      </c>
      <c r="AS136" s="8">
        <f>HLOOKUP(E136,SP_results_all_proc!$E$15:$FZ$33,19,0)*O136*(1+SUM($BG136:$BI136))</f>
        <v>0</v>
      </c>
      <c r="AT136" s="8">
        <f>HLOOKUP(F136,SP_results_all_proc!$E$15:$FZ$33,19,0)*P136*(1+SUM($BH136:$BI136))</f>
        <v>0.09493223578</v>
      </c>
      <c r="AU136" s="8">
        <f>HLOOKUP(G136,SP_results_all_proc!$E$15:$FZ$33,19,0)*Q136*(1+SUM($BH136:$BI136))</f>
        <v>0.013863215</v>
      </c>
      <c r="AV136" s="8">
        <f>HLOOKUP(H136,SP_results_all_proc!$E$15:$FZ$33,19,0)*R136*(1+SUM($BI136))</f>
        <v>0</v>
      </c>
      <c r="AW136" s="8">
        <f>HLOOKUP(I136,SP_results_all_proc!$E$15:$FZ$33,19,0)*S136*(1+SUM($BI136))</f>
        <v>0</v>
      </c>
      <c r="AX136" s="8">
        <f>HLOOKUP(J136,SP_results_all_proc!$E$15:$FZ$33,19,0)*T136</f>
        <v>0</v>
      </c>
      <c r="AY136" s="8">
        <f>HLOOKUP(K136,SP_results_all_proc!$E$15:$FZ$33,19,0)*U136</f>
        <v>0</v>
      </c>
      <c r="AZ136" s="8">
        <f>HLOOKUP(L136,SP_results_all_proc!$E$15:$FZ$33,19,0)*V136*(1-Y136)</f>
        <v>0.01235320233</v>
      </c>
      <c r="BA136" s="8">
        <f>HLOOKUP(M136,SP_results_all_proc!$E$15:$FZ$33,19,0)*W136*(1-Y136)</f>
        <v>0</v>
      </c>
      <c r="BB136" s="9">
        <f>HLOOKUP(BB$3,SP_results_all_proc!$E$15:$FZ$33,19,0)</f>
        <v>0</v>
      </c>
      <c r="BC136" s="9">
        <f>HLOOKUP(BC$3,SP_results_all_proc!$E$15:$FZ$33,19,0)*BJ136*(1-$BM136)*($X136*$P136*(1+SUM($BH136:$BI136))+SUM($BF136:$BI136)+Y136)</f>
        <v>0.0002784642573</v>
      </c>
      <c r="BD136" s="9">
        <f>HLOOKUP(BD$3,SP_results_all_proc!$E$15:$FZ$33,19,0)*BK136*(1-$BM136)*($X136*$P136*(1+SUM($BH136:$BI136))+SUM($BF136:$BI136)+Y136)</f>
        <v>0.00102788987</v>
      </c>
      <c r="BE136" s="1">
        <f>HLOOKUP(BE$3,SP_results_all_proc!$E$15:$FZ$33,19,0)*BL136*(1-$BM136)*($X136*$P136*(1+SUM($BH136:$BI136))+SUM($BF136:$BI136)+Y136)</f>
        <v>0.001753661143</v>
      </c>
      <c r="BF136" s="1">
        <f>SUMIFS(template!$K$117:$K$180,template!$J$117:$J$180,table!$C136,template!$I$117:$I$180,table!BF$5)</f>
        <v>0.07</v>
      </c>
      <c r="BG136" s="1">
        <f>SUMIFS(template!$K$117:$K$180,template!$J$117:$J$180,table!$C136,template!$I$117:$I$180,table!BG$5)</f>
        <v>0.03</v>
      </c>
      <c r="BH136" s="1">
        <f>SUMIFS(template!$K$117:$K$180,template!$J$117:$J$180,table!$C136,template!$I$117:$I$180,table!BH$5)</f>
        <v>0.02</v>
      </c>
      <c r="BI136" s="1">
        <f>SUMIFS(template!$K$117:$K$180,template!$J$117:$J$180,table!$C136,template!$I$117:$I$180,table!BI$5)</f>
        <v>0.04</v>
      </c>
      <c r="BJ136" s="1">
        <f>SUMIFS(template!$K$117:$K$144,template!$J$117:$J$144,table!$A136,template!$I$117:$I$144,table!BJ$5)</f>
        <v>0.2</v>
      </c>
      <c r="BK136" s="1">
        <f>SUMIFS(template!$K$117:$K$144,template!$J$117:$J$144,table!$A136,template!$I$117:$I$144,table!BK$5)</f>
        <v>0.64</v>
      </c>
      <c r="BL136" s="1">
        <f>SUMIFS(template!$K$117:$K$144,template!$J$117:$J$144,table!$A136,template!$I$117:$I$144,table!BL$5)</f>
        <v>0.16</v>
      </c>
      <c r="BM136" s="1">
        <f>SUMIFS(template!$K$117:$K$144,template!$J$117:$J$144,table!$A136,template!$I$117:$I$144,table!BM$5)</f>
        <v>0.6</v>
      </c>
      <c r="BN136" s="1">
        <f>IFERROR(VLOOKUP($AP136,yield_refuse!$C:$K,3,0),VLOOKUP($AQ136,yield_refuse!$B:$K,4,0))</f>
        <v>255</v>
      </c>
      <c r="BO136" s="1">
        <f>IFERROR(VLOOKUP($AP136,yield_refuse!$C:$K,4,0),VLOOKUP($AQ136,yield_refuse!$B:$K,5,0))</f>
        <v>0</v>
      </c>
      <c r="BP136" s="10">
        <f>IFERROR(VLOOKUP($AP136,yield_refuse!$C:$Z,10,0),VLOOKUP($AQ136,yield_refuse!$B:$Z,11,0))</f>
        <v>1540</v>
      </c>
      <c r="BQ136" s="11">
        <f t="shared" si="3"/>
        <v>0.6039215686</v>
      </c>
      <c r="BR136" s="1" t="str">
        <f>IFERROR(VLOOKUP($AP136,yield_refuse!$C:$K,6,0),VLOOKUP($AQ136,yield_refuse!$B:$K,7,0))</f>
        <v>Starchy staples</v>
      </c>
      <c r="BS136" s="11" t="s">
        <v>511</v>
      </c>
      <c r="BT136" s="8">
        <f t="shared" ref="BT136:BW136" si="142">AR136*$BQ136</f>
        <v>0.1400604734</v>
      </c>
      <c r="BU136" s="8">
        <f t="shared" si="142"/>
        <v>0</v>
      </c>
      <c r="BV136" s="8">
        <f t="shared" si="142"/>
        <v>0.05733162475</v>
      </c>
      <c r="BW136" s="8">
        <f t="shared" si="142"/>
        <v>0.00837229455</v>
      </c>
      <c r="BX136" s="8">
        <f t="shared" si="5"/>
        <v>0</v>
      </c>
      <c r="BY136" s="8">
        <f t="shared" si="6"/>
        <v>0.007460365329</v>
      </c>
      <c r="BZ136" s="8">
        <f t="shared" si="7"/>
        <v>0.001848009222</v>
      </c>
      <c r="CA136" s="8">
        <f t="shared" si="8"/>
        <v>0.2150727673</v>
      </c>
      <c r="CB136" s="1">
        <f>VLOOKUP(Z136,uncertainty!$B$4:$C$17,2,0)</f>
        <v>1.15</v>
      </c>
      <c r="CC136" s="1">
        <f>VLOOKUP(AA136,uncertainty!$B$4:$C$17,2,0)</f>
        <v>1.25</v>
      </c>
      <c r="CD136" s="11">
        <f t="shared" si="9"/>
        <v>0.1818015511</v>
      </c>
      <c r="CE136" s="11">
        <f t="shared" si="10"/>
        <v>0.2548349117</v>
      </c>
      <c r="CF136" s="11">
        <f t="array" ref="CF136">INDEX(SP_results_all_proc!$E$52:$EH$71,MATCH(CF$3,SP_results_all_proc!$A$52:$A$68,0),MATCH($B136,SP_results_all_proc!$E$51:$EH$51,0))*$BQ136</f>
        <v>0.05837857244</v>
      </c>
      <c r="CG136" s="11">
        <f t="array" ref="CG136">INDEX(SP_results_all_proc!$E$52:$EH$71,MATCH(CG$3,SP_results_all_proc!$A$52:$A$68,0),MATCH($B136,SP_results_all_proc!$E$51:$EH$51,0))*$BQ136</f>
        <v>0.01839925025</v>
      </c>
      <c r="CH136" s="11">
        <f t="array" ref="CH136">INDEX(SP_results_all_proc!$E$52:$EH$71,MATCH(CH$3,SP_results_all_proc!$A$52:$A$68,0),MATCH($B136,SP_results_all_proc!$E$51:$EH$51,0))*$BQ136</f>
        <v>0.02044648277</v>
      </c>
      <c r="CI136" s="11">
        <f t="array" ref="CI136">(INDEX(SP_results_all_proc!$E$52:$EH$71,MATCH(CI$3,SP_results_all_proc!$A$52:$A$68,0),MATCH($B136,SP_results_all_proc!$E$51:$EH$51,0))+INDEX(SP_results_all_proc!$E$52:$EH$71,MATCH(CI$2,SP_results_all_proc!$A$52:$A$68,0),MATCH($B136,SP_results_all_proc!$E$51:$EH$51,0))+INDEX(SP_results_all_proc!$E$52:$EH$71,MATCH(CI$1,SP_results_all_proc!$A$52:$A$68,0),MATCH($B136,SP_results_all_proc!$E$51:$EH$51,0)))*$BQ136</f>
        <v>0.04187217303</v>
      </c>
      <c r="CJ136" s="11">
        <f t="array" ref="CJ136">INDEX(SP_results_all_proc!$E$52:$EH$71,MATCH(CJ$3,SP_results_all_proc!$A$52:$A$68,0),MATCH($B136,SP_results_all_proc!$E$51:$EH$51,0))*$BQ136</f>
        <v>0.01385093393</v>
      </c>
      <c r="CK136" s="11">
        <f t="array" ref="CK136">INDEX(SP_results_all_proc!$E$52:$EH$71,MATCH(CK$3,SP_results_all_proc!$A$52:$A$68,0),MATCH($B136,SP_results_all_proc!$E$51:$EH$51,0))*$BQ136</f>
        <v>0.0174811403</v>
      </c>
      <c r="CL136" s="11">
        <f t="array" ref="CL136">INDEX(SP_results_all_proc!$E$52:$EH$71,MATCH(CL$3,SP_results_all_proc!$A$52:$A$68,0),MATCH($B136,SP_results_all_proc!$E$51:$EH$51,0))*$BQ136</f>
        <v>0.02883000965</v>
      </c>
      <c r="CM136" s="11">
        <f t="array" ref="CM136">(INDEX(SP_results_all_proc!$E$52:$EH$71,MATCH(CM$3,SP_results_all_proc!$A$52:$A$68,0),MATCH($B136,SP_results_all_proc!$E$51:$EH$51,0))+INDEX(SP_results_all_proc!$E$52:$EH$71,MATCH(CM$2,SP_results_all_proc!$A$52:$A$68,0),MATCH($B136,SP_results_all_proc!$E$51:$EH$51,0))+INDEX(SP_results_all_proc!$E$52:$EH$71,MATCH(CM$1,SP_results_all_proc!$A$52:$A$68,0),MATCH($B136,SP_results_all_proc!$E$51:$EH$51,0))+INDEX(SP_results_all_proc!$E$52:$EH$71,MATCH(CM$4,SP_results_all_proc!$A$52:$A$68,0),MATCH($B136,SP_results_all_proc!$E$51:$EH$51,0)))*$BQ136</f>
        <v>0.01581420591</v>
      </c>
      <c r="CN136" s="11">
        <f t="shared" si="11"/>
        <v>0.2150727683</v>
      </c>
      <c r="CO136" s="12" t="s">
        <v>513</v>
      </c>
      <c r="CP136" s="12"/>
      <c r="CQ136" s="8"/>
    </row>
    <row r="137" ht="15.75" customHeight="1">
      <c r="A137" s="6" t="s">
        <v>546</v>
      </c>
      <c r="B137" s="1" t="s">
        <v>655</v>
      </c>
      <c r="C137" s="1" t="s">
        <v>502</v>
      </c>
      <c r="D137" s="1" t="s">
        <v>656</v>
      </c>
      <c r="E137" s="13" t="s">
        <v>549</v>
      </c>
      <c r="F137" s="6" t="s">
        <v>504</v>
      </c>
      <c r="G137" s="1" t="s">
        <v>570</v>
      </c>
      <c r="H137" s="1" t="s">
        <v>551</v>
      </c>
      <c r="I137" s="1" t="s">
        <v>552</v>
      </c>
      <c r="J137" s="1" t="s">
        <v>553</v>
      </c>
      <c r="K137" s="1" t="s">
        <v>554</v>
      </c>
      <c r="L137" s="1" t="s">
        <v>129</v>
      </c>
      <c r="M137" s="1" t="s">
        <v>130</v>
      </c>
      <c r="N137" s="1">
        <v>1.0</v>
      </c>
      <c r="O137" s="1">
        <v>1.0</v>
      </c>
      <c r="P137" s="1">
        <v>1.0</v>
      </c>
      <c r="Q137" s="1">
        <v>1.0</v>
      </c>
      <c r="R137" s="1">
        <v>0.0</v>
      </c>
      <c r="S137" s="1">
        <v>0.0</v>
      </c>
      <c r="T137" s="1">
        <v>0.0</v>
      </c>
      <c r="U137" s="1">
        <v>0.0</v>
      </c>
      <c r="V137" s="1">
        <v>0.0</v>
      </c>
      <c r="W137" s="1">
        <v>2.0</v>
      </c>
      <c r="X137" s="1">
        <v>0.0</v>
      </c>
      <c r="Y137" s="1">
        <f>SUMIFS(yield_refuse!$F:$F,yield_refuse!$A:$A,table!$A137,yield_refuse!$B:$B,IF(ISERROR(AO137),AQ137,table!$AP137))/100</f>
        <v>0</v>
      </c>
      <c r="Z137" s="7" t="s">
        <v>576</v>
      </c>
      <c r="AA137" s="7" t="s">
        <v>131</v>
      </c>
      <c r="AB137" s="7" t="s">
        <v>132</v>
      </c>
      <c r="AC137" s="7" t="s">
        <v>133</v>
      </c>
      <c r="AD137" s="7" t="s">
        <v>133</v>
      </c>
      <c r="AE137" s="7" t="s">
        <v>133</v>
      </c>
      <c r="AF137" s="7" t="s">
        <v>133</v>
      </c>
      <c r="AG137" s="7" t="s">
        <v>134</v>
      </c>
      <c r="AH137" s="7" t="s">
        <v>134</v>
      </c>
      <c r="AI137" s="7" t="s">
        <v>134</v>
      </c>
      <c r="AJ137" s="7" t="s">
        <v>135</v>
      </c>
      <c r="AK137" s="7" t="s">
        <v>135</v>
      </c>
      <c r="AL137" s="1" t="s">
        <v>136</v>
      </c>
      <c r="AO137" s="1" t="s">
        <v>505</v>
      </c>
      <c r="AP137" s="1" t="s">
        <v>657</v>
      </c>
      <c r="AQ137" s="1" t="s">
        <v>658</v>
      </c>
      <c r="AR137" s="8">
        <f>HLOOKUP(D137,SP_results_all_proc!$E$15:$FZ$33,19,0)*N137*(1+SUM($BF137:$BI137))</f>
        <v>0.1633783769</v>
      </c>
      <c r="AS137" s="8">
        <f>HLOOKUP(E137,SP_results_all_proc!$E$15:$FZ$33,19,0)*O137*(1+SUM($BG137:$BI137))</f>
        <v>0</v>
      </c>
      <c r="AT137" s="8">
        <f>HLOOKUP(F137,SP_results_all_proc!$E$15:$FZ$33,19,0)*P137*(1+SUM($BH137:$BI137))</f>
        <v>0.09493223578</v>
      </c>
      <c r="AU137" s="8">
        <f>HLOOKUP(G137,SP_results_all_proc!$E$15:$FZ$33,19,0)*Q137*(1+SUM($BH137:$BI137))</f>
        <v>0.013863215</v>
      </c>
      <c r="AV137" s="8">
        <f>HLOOKUP(H137,SP_results_all_proc!$E$15:$FZ$33,19,0)*R137*(1+SUM($BI137))</f>
        <v>0</v>
      </c>
      <c r="AW137" s="8">
        <f>HLOOKUP(I137,SP_results_all_proc!$E$15:$FZ$33,19,0)*S137*(1+SUM($BI137))</f>
        <v>0</v>
      </c>
      <c r="AX137" s="8">
        <f>HLOOKUP(J137,SP_results_all_proc!$E$15:$FZ$33,19,0)*T137</f>
        <v>0</v>
      </c>
      <c r="AY137" s="8">
        <f>HLOOKUP(K137,SP_results_all_proc!$E$15:$FZ$33,19,0)*U137</f>
        <v>0</v>
      </c>
      <c r="AZ137" s="8">
        <f>HLOOKUP(L137,SP_results_all_proc!$E$15:$FZ$33,19,0)*V137*(1-Y137)</f>
        <v>0</v>
      </c>
      <c r="BA137" s="8">
        <f>HLOOKUP(M137,SP_results_all_proc!$E$15:$FZ$33,19,0)*W137*(1-Y137)</f>
        <v>0.007773471498</v>
      </c>
      <c r="BB137" s="9">
        <f>HLOOKUP(BB$3,SP_results_all_proc!$E$15:$FZ$33,19,0)</f>
        <v>0</v>
      </c>
      <c r="BC137" s="9">
        <f>HLOOKUP(BC$3,SP_results_all_proc!$E$15:$FZ$33,19,0)*BJ137*(1-$BM137)*($X137*$P137*(1+SUM($BH137:$BI137))+SUM($BF137:$BI137)+Y137)</f>
        <v>0.0002784642573</v>
      </c>
      <c r="BD137" s="9">
        <f>HLOOKUP(BD$3,SP_results_all_proc!$E$15:$FZ$33,19,0)*BK137*(1-$BM137)*($X137*$P137*(1+SUM($BH137:$BI137))+SUM($BF137:$BI137)+Y137)</f>
        <v>0.00102788987</v>
      </c>
      <c r="BE137" s="1">
        <f>HLOOKUP(BE$3,SP_results_all_proc!$E$15:$FZ$33,19,0)*BL137*(1-$BM137)*($X137*$P137*(1+SUM($BH137:$BI137))+SUM($BF137:$BI137)+Y137)</f>
        <v>0.001753661143</v>
      </c>
      <c r="BF137" s="1">
        <f>SUMIFS(template!$K$117:$K$180,template!$J$117:$J$180,table!$C137,template!$I$117:$I$180,table!BF$5)</f>
        <v>0.07</v>
      </c>
      <c r="BG137" s="1">
        <f>SUMIFS(template!$K$117:$K$180,template!$J$117:$J$180,table!$C137,template!$I$117:$I$180,table!BG$5)</f>
        <v>0.03</v>
      </c>
      <c r="BH137" s="1">
        <f>SUMIFS(template!$K$117:$K$180,template!$J$117:$J$180,table!$C137,template!$I$117:$I$180,table!BH$5)</f>
        <v>0.02</v>
      </c>
      <c r="BI137" s="1">
        <f>SUMIFS(template!$K$117:$K$180,template!$J$117:$J$180,table!$C137,template!$I$117:$I$180,table!BI$5)</f>
        <v>0.04</v>
      </c>
      <c r="BJ137" s="1">
        <f>SUMIFS(template!$K$117:$K$144,template!$J$117:$J$144,table!$A137,template!$I$117:$I$144,table!BJ$5)</f>
        <v>0.2</v>
      </c>
      <c r="BK137" s="1">
        <f>SUMIFS(template!$K$117:$K$144,template!$J$117:$J$144,table!$A137,template!$I$117:$I$144,table!BK$5)</f>
        <v>0.64</v>
      </c>
      <c r="BL137" s="1">
        <f>SUMIFS(template!$K$117:$K$144,template!$J$117:$J$144,table!$A137,template!$I$117:$I$144,table!BL$5)</f>
        <v>0.16</v>
      </c>
      <c r="BM137" s="1">
        <f>SUMIFS(template!$K$117:$K$144,template!$J$117:$J$144,table!$A137,template!$I$117:$I$144,table!BM$5)</f>
        <v>0.6</v>
      </c>
      <c r="BN137" s="1">
        <f>IFERROR(VLOOKUP($AP137,yield_refuse!$C:$K,3,0),VLOOKUP($AQ137,yield_refuse!$B:$K,4,0))</f>
        <v>100</v>
      </c>
      <c r="BO137" s="1">
        <f>IFERROR(VLOOKUP($AP137,yield_refuse!$C:$K,4,0),VLOOKUP($AQ137,yield_refuse!$B:$K,5,0))</f>
        <v>0</v>
      </c>
      <c r="BP137" s="10">
        <f>IFERROR(VLOOKUP($AP137,yield_refuse!$C:$Z,10,0),VLOOKUP($AQ137,yield_refuse!$B:$Z,11,0))</f>
        <v>700</v>
      </c>
      <c r="BQ137" s="11">
        <f t="shared" si="3"/>
        <v>0.7</v>
      </c>
      <c r="BR137" s="1" t="str">
        <f>IFERROR(VLOOKUP($AP137,yield_refuse!$C:$K,6,0),VLOOKUP($AQ137,yield_refuse!$B:$K,7,0))</f>
        <v>Starchy staples</v>
      </c>
      <c r="BS137" s="11" t="s">
        <v>657</v>
      </c>
      <c r="BT137" s="8">
        <f t="shared" ref="BT137:BW137" si="143">AR137*$BQ137</f>
        <v>0.1143648639</v>
      </c>
      <c r="BU137" s="8">
        <f t="shared" si="143"/>
        <v>0</v>
      </c>
      <c r="BV137" s="8">
        <f t="shared" si="143"/>
        <v>0.06645256505</v>
      </c>
      <c r="BW137" s="8">
        <f t="shared" si="143"/>
        <v>0.009704250501</v>
      </c>
      <c r="BX137" s="8">
        <f t="shared" si="5"/>
        <v>0</v>
      </c>
      <c r="BY137" s="8">
        <f t="shared" si="6"/>
        <v>0.005441430049</v>
      </c>
      <c r="BZ137" s="8">
        <f t="shared" si="7"/>
        <v>0.002142010689</v>
      </c>
      <c r="CA137" s="8">
        <f t="shared" si="8"/>
        <v>0.1981051201</v>
      </c>
      <c r="CB137" s="1">
        <f>VLOOKUP(Z137,uncertainty!$B$4:$C$17,2,0)</f>
        <v>1.15</v>
      </c>
      <c r="CC137" s="1">
        <f>VLOOKUP(AA137,uncertainty!$B$4:$C$17,2,0)</f>
        <v>1.25</v>
      </c>
      <c r="CD137" s="11">
        <f t="shared" si="9"/>
        <v>0.1664399127</v>
      </c>
      <c r="CE137" s="11">
        <f t="shared" si="10"/>
        <v>0.2361949138</v>
      </c>
      <c r="CF137" s="11">
        <f t="array" ref="CF137">INDEX(SP_results_all_proc!$E$52:$EH$71,MATCH(CF$3,SP_results_all_proc!$A$52:$A$68,0),MATCH($B137,SP_results_all_proc!$E$51:$EH$51,0))*$BQ137</f>
        <v>0.0369445937</v>
      </c>
      <c r="CG137" s="11">
        <f t="array" ref="CG137">INDEX(SP_results_all_proc!$E$52:$EH$71,MATCH(CG$3,SP_results_all_proc!$A$52:$A$68,0),MATCH($B137,SP_results_all_proc!$E$51:$EH$51,0))*$BQ137</f>
        <v>0.0183742965</v>
      </c>
      <c r="CH137" s="11">
        <f t="array" ref="CH137">INDEX(SP_results_all_proc!$E$52:$EH$71,MATCH(CH$3,SP_results_all_proc!$A$52:$A$68,0),MATCH($B137,SP_results_all_proc!$E$51:$EH$51,0))*$BQ137</f>
        <v>0.0179284497</v>
      </c>
      <c r="CI137" s="11">
        <f t="array" ref="CI137">(INDEX(SP_results_all_proc!$E$52:$EH$71,MATCH(CI$3,SP_results_all_proc!$A$52:$A$68,0),MATCH($B137,SP_results_all_proc!$E$51:$EH$51,0))+INDEX(SP_results_all_proc!$E$52:$EH$71,MATCH(CI$2,SP_results_all_proc!$A$52:$A$68,0),MATCH($B137,SP_results_all_proc!$E$51:$EH$51,0))+INDEX(SP_results_all_proc!$E$52:$EH$71,MATCH(CI$1,SP_results_all_proc!$A$52:$A$68,0),MATCH($B137,SP_results_all_proc!$E$51:$EH$51,0)))*$BQ137</f>
        <v>0.0501469094</v>
      </c>
      <c r="CJ137" s="11">
        <f t="array" ref="CJ137">INDEX(SP_results_all_proc!$E$52:$EH$71,MATCH(CJ$3,SP_results_all_proc!$A$52:$A$68,0),MATCH($B137,SP_results_all_proc!$E$51:$EH$51,0))*$BQ137</f>
        <v>0.0259613522</v>
      </c>
      <c r="CK137" s="11">
        <f t="array" ref="CK137">INDEX(SP_results_all_proc!$E$52:$EH$71,MATCH(CK$3,SP_results_all_proc!$A$52:$A$68,0),MATCH($B137,SP_results_all_proc!$E$51:$EH$51,0))*$BQ137</f>
        <v>0.0159023207</v>
      </c>
      <c r="CL137" s="11">
        <f t="array" ref="CL137">INDEX(SP_results_all_proc!$E$52:$EH$71,MATCH(CL$3,SP_results_all_proc!$A$52:$A$68,0),MATCH($B137,SP_results_all_proc!$E$51:$EH$51,0))*$BQ137</f>
        <v>0.0168126686</v>
      </c>
      <c r="CM137" s="11">
        <f t="array" ref="CM137">(INDEX(SP_results_all_proc!$E$52:$EH$71,MATCH(CM$3,SP_results_all_proc!$A$52:$A$68,0),MATCH($B137,SP_results_all_proc!$E$51:$EH$51,0))+INDEX(SP_results_all_proc!$E$52:$EH$71,MATCH(CM$2,SP_results_all_proc!$A$52:$A$68,0),MATCH($B137,SP_results_all_proc!$E$51:$EH$51,0))+INDEX(SP_results_all_proc!$E$52:$EH$71,MATCH(CM$1,SP_results_all_proc!$A$52:$A$68,0),MATCH($B137,SP_results_all_proc!$E$51:$EH$51,0))+INDEX(SP_results_all_proc!$E$52:$EH$71,MATCH(CM$4,SP_results_all_proc!$A$52:$A$68,0),MATCH($B137,SP_results_all_proc!$E$51:$EH$51,0)))*$BQ137</f>
        <v>0.01603452673</v>
      </c>
      <c r="CN137" s="11">
        <f t="shared" si="11"/>
        <v>0.1981051175</v>
      </c>
      <c r="CO137" s="12" t="s">
        <v>513</v>
      </c>
      <c r="CP137" s="12"/>
      <c r="CQ137" s="8"/>
    </row>
    <row r="138" ht="15.75" customHeight="1">
      <c r="A138" s="6" t="s">
        <v>546</v>
      </c>
      <c r="B138" s="1" t="s">
        <v>659</v>
      </c>
      <c r="C138" s="1" t="s">
        <v>502</v>
      </c>
      <c r="D138" s="1" t="s">
        <v>656</v>
      </c>
      <c r="E138" s="13" t="s">
        <v>549</v>
      </c>
      <c r="F138" s="6" t="s">
        <v>504</v>
      </c>
      <c r="G138" s="1" t="s">
        <v>570</v>
      </c>
      <c r="H138" s="1" t="s">
        <v>551</v>
      </c>
      <c r="I138" s="1" t="s">
        <v>552</v>
      </c>
      <c r="J138" s="1" t="s">
        <v>553</v>
      </c>
      <c r="K138" s="1" t="s">
        <v>554</v>
      </c>
      <c r="L138" s="1" t="s">
        <v>129</v>
      </c>
      <c r="M138" s="1" t="s">
        <v>130</v>
      </c>
      <c r="N138" s="1">
        <v>1.0</v>
      </c>
      <c r="O138" s="1">
        <v>1.0</v>
      </c>
      <c r="P138" s="1">
        <v>1.0</v>
      </c>
      <c r="Q138" s="1">
        <v>1.0</v>
      </c>
      <c r="R138" s="1">
        <v>0.0</v>
      </c>
      <c r="S138" s="1">
        <v>0.0</v>
      </c>
      <c r="T138" s="1">
        <v>0.0</v>
      </c>
      <c r="U138" s="1">
        <v>0.0</v>
      </c>
      <c r="V138" s="1">
        <v>0.0</v>
      </c>
      <c r="W138" s="1">
        <v>2.0</v>
      </c>
      <c r="X138" s="1">
        <v>0.0</v>
      </c>
      <c r="Y138" s="1">
        <f>SUMIFS(yield_refuse!$F:$F,yield_refuse!$A:$A,table!$A138,yield_refuse!$B:$B,IF(ISERROR(AO138),AQ138,table!$AP138))/100</f>
        <v>0</v>
      </c>
      <c r="Z138" s="7" t="s">
        <v>576</v>
      </c>
      <c r="AA138" s="7" t="s">
        <v>131</v>
      </c>
      <c r="AB138" s="7" t="s">
        <v>132</v>
      </c>
      <c r="AC138" s="7" t="s">
        <v>133</v>
      </c>
      <c r="AD138" s="7" t="s">
        <v>133</v>
      </c>
      <c r="AE138" s="7" t="s">
        <v>133</v>
      </c>
      <c r="AF138" s="7" t="s">
        <v>133</v>
      </c>
      <c r="AG138" s="7" t="s">
        <v>134</v>
      </c>
      <c r="AH138" s="7" t="s">
        <v>134</v>
      </c>
      <c r="AI138" s="7" t="s">
        <v>134</v>
      </c>
      <c r="AJ138" s="7" t="s">
        <v>135</v>
      </c>
      <c r="AK138" s="7" t="s">
        <v>135</v>
      </c>
      <c r="AL138" s="1" t="s">
        <v>136</v>
      </c>
      <c r="AO138" s="1" t="s">
        <v>536</v>
      </c>
      <c r="AP138" s="1" t="s">
        <v>660</v>
      </c>
      <c r="AQ138" s="1" t="s">
        <v>661</v>
      </c>
      <c r="AR138" s="8">
        <f>HLOOKUP(D138,SP_results_all_proc!$E$15:$FZ$33,19,0)*N138*(1+SUM($BF138:$BI138))</f>
        <v>0.1633783769</v>
      </c>
      <c r="AS138" s="8">
        <f>HLOOKUP(E138,SP_results_all_proc!$E$15:$FZ$33,19,0)*O138*(1+SUM($BG138:$BI138))</f>
        <v>0</v>
      </c>
      <c r="AT138" s="8">
        <f>HLOOKUP(F138,SP_results_all_proc!$E$15:$FZ$33,19,0)*P138*(1+SUM($BH138:$BI138))</f>
        <v>0.09493223578</v>
      </c>
      <c r="AU138" s="8">
        <f>HLOOKUP(G138,SP_results_all_proc!$E$15:$FZ$33,19,0)*Q138*(1+SUM($BH138:$BI138))</f>
        <v>0.013863215</v>
      </c>
      <c r="AV138" s="8">
        <f>HLOOKUP(H138,SP_results_all_proc!$E$15:$FZ$33,19,0)*R138*(1+SUM($BI138))</f>
        <v>0</v>
      </c>
      <c r="AW138" s="8">
        <f>HLOOKUP(I138,SP_results_all_proc!$E$15:$FZ$33,19,0)*S138*(1+SUM($BI138))</f>
        <v>0</v>
      </c>
      <c r="AX138" s="8">
        <f>HLOOKUP(J138,SP_results_all_proc!$E$15:$FZ$33,19,0)*T138</f>
        <v>0</v>
      </c>
      <c r="AY138" s="8">
        <f>HLOOKUP(K138,SP_results_all_proc!$E$15:$FZ$33,19,0)*U138</f>
        <v>0</v>
      </c>
      <c r="AZ138" s="8">
        <f>HLOOKUP(L138,SP_results_all_proc!$E$15:$FZ$33,19,0)*V138*(1-Y138)</f>
        <v>0</v>
      </c>
      <c r="BA138" s="8">
        <f>HLOOKUP(M138,SP_results_all_proc!$E$15:$FZ$33,19,0)*W138*(1-Y138)</f>
        <v>0.007773471498</v>
      </c>
      <c r="BB138" s="9">
        <f>HLOOKUP(BB$3,SP_results_all_proc!$E$15:$FZ$33,19,0)</f>
        <v>0</v>
      </c>
      <c r="BC138" s="9">
        <f>HLOOKUP(BC$3,SP_results_all_proc!$E$15:$FZ$33,19,0)*BJ138*(1-$BM138)*($X138*$P138*(1+SUM($BH138:$BI138))+SUM($BF138:$BI138)+Y138)</f>
        <v>0.0002784642573</v>
      </c>
      <c r="BD138" s="9">
        <f>HLOOKUP(BD$3,SP_results_all_proc!$E$15:$FZ$33,19,0)*BK138*(1-$BM138)*($X138*$P138*(1+SUM($BH138:$BI138))+SUM($BF138:$BI138)+Y138)</f>
        <v>0.00102788987</v>
      </c>
      <c r="BE138" s="1">
        <f>HLOOKUP(BE$3,SP_results_all_proc!$E$15:$FZ$33,19,0)*BL138*(1-$BM138)*($X138*$P138*(1+SUM($BH138:$BI138))+SUM($BF138:$BI138)+Y138)</f>
        <v>0.001753661143</v>
      </c>
      <c r="BF138" s="1">
        <f>SUMIFS(template!$K$117:$K$180,template!$J$117:$J$180,table!$C138,template!$I$117:$I$180,table!BF$5)</f>
        <v>0.07</v>
      </c>
      <c r="BG138" s="1">
        <f>SUMIFS(template!$K$117:$K$180,template!$J$117:$J$180,table!$C138,template!$I$117:$I$180,table!BG$5)</f>
        <v>0.03</v>
      </c>
      <c r="BH138" s="1">
        <f>SUMIFS(template!$K$117:$K$180,template!$J$117:$J$180,table!$C138,template!$I$117:$I$180,table!BH$5)</f>
        <v>0.02</v>
      </c>
      <c r="BI138" s="1">
        <f>SUMIFS(template!$K$117:$K$180,template!$J$117:$J$180,table!$C138,template!$I$117:$I$180,table!BI$5)</f>
        <v>0.04</v>
      </c>
      <c r="BJ138" s="1">
        <f>SUMIFS(template!$K$117:$K$144,template!$J$117:$J$144,table!$A138,template!$I$117:$I$144,table!BJ$5)</f>
        <v>0.2</v>
      </c>
      <c r="BK138" s="1">
        <f>SUMIFS(template!$K$117:$K$144,template!$J$117:$J$144,table!$A138,template!$I$117:$I$144,table!BK$5)</f>
        <v>0.64</v>
      </c>
      <c r="BL138" s="1">
        <f>SUMIFS(template!$K$117:$K$144,template!$J$117:$J$144,table!$A138,template!$I$117:$I$144,table!BL$5)</f>
        <v>0.16</v>
      </c>
      <c r="BM138" s="1">
        <f>SUMIFS(template!$K$117:$K$144,template!$J$117:$J$144,table!$A138,template!$I$117:$I$144,table!BM$5)</f>
        <v>0.6</v>
      </c>
      <c r="BN138" s="1">
        <f>IFERROR(VLOOKUP($AP138,yield_refuse!$C:$K,3,0),VLOOKUP($AQ138,yield_refuse!$B:$K,4,0))</f>
        <v>100</v>
      </c>
      <c r="BO138" s="1">
        <f>IFERROR(VLOOKUP($AP138,yield_refuse!$C:$K,4,0),VLOOKUP($AQ138,yield_refuse!$B:$K,5,0))</f>
        <v>0</v>
      </c>
      <c r="BP138" s="10">
        <f>IFERROR(VLOOKUP($AP138,yield_refuse!$C:$Z,10,0),VLOOKUP($AQ138,yield_refuse!$B:$Z,11,0))</f>
        <v>537.2093023</v>
      </c>
      <c r="BQ138" s="11">
        <f t="shared" si="3"/>
        <v>0.5372093023</v>
      </c>
      <c r="BR138" s="1" t="str">
        <f>IFERROR(VLOOKUP($AP138,yield_refuse!$C:$K,6,0),VLOOKUP($AQ138,yield_refuse!$B:$K,7,0))</f>
        <v>Starchy staples</v>
      </c>
      <c r="BS138" s="11" t="s">
        <v>660</v>
      </c>
      <c r="BT138" s="8">
        <f t="shared" ref="BT138:BW138" si="144">AR138*$BQ138</f>
        <v>0.08776838389</v>
      </c>
      <c r="BU138" s="8">
        <f t="shared" si="144"/>
        <v>0</v>
      </c>
      <c r="BV138" s="8">
        <f t="shared" si="144"/>
        <v>0.05099848015</v>
      </c>
      <c r="BW138" s="8">
        <f t="shared" si="144"/>
        <v>0.007447448059</v>
      </c>
      <c r="BX138" s="8">
        <f t="shared" si="5"/>
        <v>0</v>
      </c>
      <c r="BY138" s="8">
        <f t="shared" si="6"/>
        <v>0.0041759812</v>
      </c>
      <c r="BZ138" s="8">
        <f t="shared" si="7"/>
        <v>0.001643868668</v>
      </c>
      <c r="CA138" s="8">
        <f t="shared" si="8"/>
        <v>0.152034162</v>
      </c>
      <c r="CB138" s="1">
        <f>VLOOKUP(Z138,uncertainty!$B$4:$C$17,2,0)</f>
        <v>1.15</v>
      </c>
      <c r="CC138" s="1">
        <f>VLOOKUP(AA138,uncertainty!$B$4:$C$17,2,0)</f>
        <v>1.25</v>
      </c>
      <c r="CD138" s="11">
        <f t="shared" si="9"/>
        <v>0.1277329563</v>
      </c>
      <c r="CE138" s="11">
        <f t="shared" si="10"/>
        <v>0.1812658641</v>
      </c>
      <c r="CF138" s="11">
        <f t="array" ref="CF138">INDEX(SP_results_all_proc!$E$52:$EH$71,MATCH(CF$3,SP_results_all_proc!$A$52:$A$68,0),MATCH($B138,SP_results_all_proc!$E$51:$EH$51,0))*$BQ138</f>
        <v>0.02835282772</v>
      </c>
      <c r="CG138" s="11">
        <f t="array" ref="CG138">INDEX(SP_results_all_proc!$E$52:$EH$71,MATCH(CG$3,SP_results_all_proc!$A$52:$A$68,0),MATCH($B138,SP_results_all_proc!$E$51:$EH$51,0))*$BQ138</f>
        <v>0.01410120429</v>
      </c>
      <c r="CH138" s="11">
        <f t="array" ref="CH138">INDEX(SP_results_all_proc!$E$52:$EH$71,MATCH(CH$3,SP_results_all_proc!$A$52:$A$68,0),MATCH($B138,SP_results_all_proc!$E$51:$EH$51,0))*$BQ138</f>
        <v>0.01375904279</v>
      </c>
      <c r="CI138" s="11">
        <f t="array" ref="CI138">(INDEX(SP_results_all_proc!$E$52:$EH$71,MATCH(CI$3,SP_results_all_proc!$A$52:$A$68,0),MATCH($B138,SP_results_all_proc!$E$51:$EH$51,0))+INDEX(SP_results_all_proc!$E$52:$EH$71,MATCH(CI$2,SP_results_all_proc!$A$52:$A$68,0),MATCH($B138,SP_results_all_proc!$E$51:$EH$51,0))+INDEX(SP_results_all_proc!$E$52:$EH$71,MATCH(CI$1,SP_results_all_proc!$A$52:$A$68,0),MATCH($B138,SP_results_all_proc!$E$51:$EH$51,0)))*$BQ138</f>
        <v>0.03848483745</v>
      </c>
      <c r="CJ138" s="11">
        <f t="array" ref="CJ138">INDEX(SP_results_all_proc!$E$52:$EH$71,MATCH(CJ$3,SP_results_all_proc!$A$52:$A$68,0),MATCH($B138,SP_results_all_proc!$E$51:$EH$51,0))*$BQ138</f>
        <v>0.01992382843</v>
      </c>
      <c r="CK138" s="11">
        <f t="array" ref="CK138">INDEX(SP_results_all_proc!$E$52:$EH$71,MATCH(CK$3,SP_results_all_proc!$A$52:$A$68,0),MATCH($B138,SP_results_all_proc!$E$51:$EH$51,0))*$BQ138</f>
        <v>0.01220410658</v>
      </c>
      <c r="CL138" s="11">
        <f t="array" ref="CL138">INDEX(SP_results_all_proc!$E$52:$EH$71,MATCH(CL$3,SP_results_all_proc!$A$52:$A$68,0),MATCH($B138,SP_results_all_proc!$E$51:$EH$51,0))*$BQ138</f>
        <v>0.01290274567</v>
      </c>
      <c r="CM138" s="11">
        <f t="array" ref="CM138">(INDEX(SP_results_all_proc!$E$52:$EH$71,MATCH(CM$3,SP_results_all_proc!$A$52:$A$68,0),MATCH($B138,SP_results_all_proc!$E$51:$EH$51,0))+INDEX(SP_results_all_proc!$E$52:$EH$71,MATCH(CM$2,SP_results_all_proc!$A$52:$A$68,0),MATCH($B138,SP_results_all_proc!$E$51:$EH$51,0))+INDEX(SP_results_all_proc!$E$52:$EH$71,MATCH(CM$1,SP_results_all_proc!$A$52:$A$68,0),MATCH($B138,SP_results_all_proc!$E$51:$EH$51,0))+INDEX(SP_results_all_proc!$E$52:$EH$71,MATCH(CM$4,SP_results_all_proc!$A$52:$A$68,0),MATCH($B138,SP_results_all_proc!$E$51:$EH$51,0)))*$BQ138</f>
        <v>0.01230556702</v>
      </c>
      <c r="CN138" s="11">
        <f t="shared" si="11"/>
        <v>0.15203416</v>
      </c>
      <c r="CO138" s="12" t="s">
        <v>508</v>
      </c>
      <c r="CP138" s="12"/>
      <c r="CQ138" s="8"/>
    </row>
    <row r="139" ht="15.75" customHeight="1">
      <c r="A139" s="6" t="s">
        <v>546</v>
      </c>
      <c r="B139" s="1" t="s">
        <v>662</v>
      </c>
      <c r="C139" s="1" t="s">
        <v>502</v>
      </c>
      <c r="D139" s="1" t="s">
        <v>535</v>
      </c>
      <c r="E139" s="13" t="s">
        <v>549</v>
      </c>
      <c r="F139" s="6" t="s">
        <v>504</v>
      </c>
      <c r="G139" s="1" t="s">
        <v>570</v>
      </c>
      <c r="H139" s="1" t="s">
        <v>551</v>
      </c>
      <c r="I139" s="1" t="s">
        <v>552</v>
      </c>
      <c r="J139" s="1" t="s">
        <v>553</v>
      </c>
      <c r="K139" s="1" t="s">
        <v>554</v>
      </c>
      <c r="L139" s="1" t="s">
        <v>129</v>
      </c>
      <c r="M139" s="1" t="s">
        <v>130</v>
      </c>
      <c r="N139" s="1">
        <v>1.0</v>
      </c>
      <c r="O139" s="1">
        <v>1.0</v>
      </c>
      <c r="P139" s="1">
        <v>1.0</v>
      </c>
      <c r="Q139" s="1">
        <v>1.0</v>
      </c>
      <c r="R139" s="1">
        <v>0.0</v>
      </c>
      <c r="S139" s="1">
        <v>0.0</v>
      </c>
      <c r="T139" s="1">
        <v>0.0</v>
      </c>
      <c r="U139" s="1">
        <v>0.0</v>
      </c>
      <c r="V139" s="1">
        <v>1.0</v>
      </c>
      <c r="W139" s="1">
        <v>1.0</v>
      </c>
      <c r="X139" s="1">
        <v>0.0</v>
      </c>
      <c r="Y139" s="1">
        <f>SUMIFS(yield_refuse!$F:$F,yield_refuse!$A:$A,table!$A139,yield_refuse!$B:$B,IF(ISERROR(AO139),AQ139,table!$AP139))/100</f>
        <v>0</v>
      </c>
      <c r="Z139" s="7" t="s">
        <v>576</v>
      </c>
      <c r="AA139" s="7" t="s">
        <v>131</v>
      </c>
      <c r="AB139" s="7" t="s">
        <v>132</v>
      </c>
      <c r="AC139" s="7" t="s">
        <v>133</v>
      </c>
      <c r="AD139" s="7" t="s">
        <v>133</v>
      </c>
      <c r="AE139" s="7" t="s">
        <v>133</v>
      </c>
      <c r="AF139" s="7" t="s">
        <v>133</v>
      </c>
      <c r="AG139" s="7" t="s">
        <v>134</v>
      </c>
      <c r="AH139" s="7" t="s">
        <v>134</v>
      </c>
      <c r="AI139" s="7" t="s">
        <v>134</v>
      </c>
      <c r="AJ139" s="7" t="s">
        <v>135</v>
      </c>
      <c r="AK139" s="7" t="s">
        <v>135</v>
      </c>
      <c r="AL139" s="1" t="s">
        <v>136</v>
      </c>
      <c r="AO139" s="1" t="s">
        <v>536</v>
      </c>
      <c r="AP139" s="1" t="s">
        <v>537</v>
      </c>
      <c r="AQ139" s="1" t="s">
        <v>538</v>
      </c>
      <c r="AR139" s="8">
        <f>HLOOKUP(D139,SP_results_all_proc!$E$15:$FZ$33,19,0)*N139*(1+SUM($BF139:$BI139))</f>
        <v>0.1092239924</v>
      </c>
      <c r="AS139" s="8">
        <f>HLOOKUP(E139,SP_results_all_proc!$E$15:$FZ$33,19,0)*O139*(1+SUM($BG139:$BI139))</f>
        <v>0</v>
      </c>
      <c r="AT139" s="8">
        <f>HLOOKUP(F139,SP_results_all_proc!$E$15:$FZ$33,19,0)*P139*(1+SUM($BH139:$BI139))</f>
        <v>0.09493223578</v>
      </c>
      <c r="AU139" s="8">
        <f>HLOOKUP(G139,SP_results_all_proc!$E$15:$FZ$33,19,0)*Q139*(1+SUM($BH139:$BI139))</f>
        <v>0.013863215</v>
      </c>
      <c r="AV139" s="8">
        <f>HLOOKUP(H139,SP_results_all_proc!$E$15:$FZ$33,19,0)*R139*(1+SUM($BI139))</f>
        <v>0</v>
      </c>
      <c r="AW139" s="8">
        <f>HLOOKUP(I139,SP_results_all_proc!$E$15:$FZ$33,19,0)*S139*(1+SUM($BI139))</f>
        <v>0</v>
      </c>
      <c r="AX139" s="8">
        <f>HLOOKUP(J139,SP_results_all_proc!$E$15:$FZ$33,19,0)*T139</f>
        <v>0</v>
      </c>
      <c r="AY139" s="8">
        <f>HLOOKUP(K139,SP_results_all_proc!$E$15:$FZ$33,19,0)*U139</f>
        <v>0</v>
      </c>
      <c r="AZ139" s="8">
        <f>HLOOKUP(L139,SP_results_all_proc!$E$15:$FZ$33,19,0)*V139*(1-Y139)</f>
        <v>0.006176601165</v>
      </c>
      <c r="BA139" s="8">
        <f>HLOOKUP(M139,SP_results_all_proc!$E$15:$FZ$33,19,0)*W139*(1-Y139)</f>
        <v>0.003886735749</v>
      </c>
      <c r="BB139" s="9">
        <f>HLOOKUP(BB$3,SP_results_all_proc!$E$15:$FZ$33,19,0)</f>
        <v>0</v>
      </c>
      <c r="BC139" s="9">
        <f>HLOOKUP(BC$3,SP_results_all_proc!$E$15:$FZ$33,19,0)*BJ139*(1-$BM139)*($X139*$P139*(1+SUM($BH139:$BI139))+SUM($BF139:$BI139)+Y139)</f>
        <v>0.0002784642573</v>
      </c>
      <c r="BD139" s="9">
        <f>HLOOKUP(BD$3,SP_results_all_proc!$E$15:$FZ$33,19,0)*BK139*(1-$BM139)*($X139*$P139*(1+SUM($BH139:$BI139))+SUM($BF139:$BI139)+Y139)</f>
        <v>0.00102788987</v>
      </c>
      <c r="BE139" s="1">
        <f>HLOOKUP(BE$3,SP_results_all_proc!$E$15:$FZ$33,19,0)*BL139*(1-$BM139)*($X139*$P139*(1+SUM($BH139:$BI139))+SUM($BF139:$BI139)+Y139)</f>
        <v>0.001753661143</v>
      </c>
      <c r="BF139" s="1">
        <f>SUMIFS(template!$K$117:$K$180,template!$J$117:$J$180,table!$C139,template!$I$117:$I$180,table!BF$5)</f>
        <v>0.07</v>
      </c>
      <c r="BG139" s="1">
        <f>SUMIFS(template!$K$117:$K$180,template!$J$117:$J$180,table!$C139,template!$I$117:$I$180,table!BG$5)</f>
        <v>0.03</v>
      </c>
      <c r="BH139" s="1">
        <f>SUMIFS(template!$K$117:$K$180,template!$J$117:$J$180,table!$C139,template!$I$117:$I$180,table!BH$5)</f>
        <v>0.02</v>
      </c>
      <c r="BI139" s="1">
        <f>SUMIFS(template!$K$117:$K$180,template!$J$117:$J$180,table!$C139,template!$I$117:$I$180,table!BI$5)</f>
        <v>0.04</v>
      </c>
      <c r="BJ139" s="1">
        <f>SUMIFS(template!$K$117:$K$144,template!$J$117:$J$144,table!$A139,template!$I$117:$I$144,table!BJ$5)</f>
        <v>0.2</v>
      </c>
      <c r="BK139" s="1">
        <f>SUMIFS(template!$K$117:$K$144,template!$J$117:$J$144,table!$A139,template!$I$117:$I$144,table!BK$5)</f>
        <v>0.64</v>
      </c>
      <c r="BL139" s="1">
        <f>SUMIFS(template!$K$117:$K$144,template!$J$117:$J$144,table!$A139,template!$I$117:$I$144,table!BL$5)</f>
        <v>0.16</v>
      </c>
      <c r="BM139" s="1">
        <f>SUMIFS(template!$K$117:$K$144,template!$J$117:$J$144,table!$A139,template!$I$117:$I$144,table!BM$5)</f>
        <v>0.6</v>
      </c>
      <c r="BN139" s="1">
        <f>IFERROR(VLOOKUP($AP139,yield_refuse!$C:$K,3,0),VLOOKUP($AQ139,yield_refuse!$B:$K,4,0))</f>
        <v>200</v>
      </c>
      <c r="BO139" s="1">
        <f>IFERROR(VLOOKUP($AP139,yield_refuse!$C:$K,4,0),VLOOKUP($AQ139,yield_refuse!$B:$K,5,0))</f>
        <v>0</v>
      </c>
      <c r="BP139" s="10">
        <f>IFERROR(VLOOKUP($AP139,yield_refuse!$C:$Z,10,0),VLOOKUP($AQ139,yield_refuse!$B:$Z,11,0))</f>
        <v>563.4146341</v>
      </c>
      <c r="BQ139" s="11">
        <f t="shared" si="3"/>
        <v>0.2817073171</v>
      </c>
      <c r="BR139" s="1" t="str">
        <f>IFERROR(VLOOKUP($AP139,yield_refuse!$C:$K,6,0),VLOOKUP($AQ139,yield_refuse!$B:$K,7,0))</f>
        <v>Starchy staples</v>
      </c>
      <c r="BS139" s="11" t="s">
        <v>537</v>
      </c>
      <c r="BT139" s="8">
        <f t="shared" ref="BT139:BW139" si="145">AR139*$BQ139</f>
        <v>0.03076919785</v>
      </c>
      <c r="BU139" s="8">
        <f t="shared" si="145"/>
        <v>0</v>
      </c>
      <c r="BV139" s="8">
        <f t="shared" si="145"/>
        <v>0.02674310545</v>
      </c>
      <c r="BW139" s="8">
        <f t="shared" si="145"/>
        <v>0.003905369104</v>
      </c>
      <c r="BX139" s="8">
        <f t="shared" si="5"/>
        <v>0</v>
      </c>
      <c r="BY139" s="8">
        <f t="shared" si="6"/>
        <v>0.002834915643</v>
      </c>
      <c r="BZ139" s="8">
        <f t="shared" si="7"/>
        <v>0.0008620286919</v>
      </c>
      <c r="CA139" s="8">
        <f t="shared" si="8"/>
        <v>0.06511461673</v>
      </c>
      <c r="CB139" s="1">
        <f>VLOOKUP(Z139,uncertainty!$B$4:$C$17,2,0)</f>
        <v>1.15</v>
      </c>
      <c r="CC139" s="1">
        <f>VLOOKUP(AA139,uncertainty!$B$4:$C$17,2,0)</f>
        <v>1.25</v>
      </c>
      <c r="CD139" s="11">
        <f t="shared" si="9"/>
        <v>0.05423215932</v>
      </c>
      <c r="CE139" s="11">
        <f t="shared" si="10"/>
        <v>0.07831635113</v>
      </c>
      <c r="CF139" s="11">
        <f t="array" ref="CF139">INDEX(SP_results_all_proc!$E$52:$EH$71,MATCH(CF$3,SP_results_all_proc!$A$52:$A$68,0),MATCH($B139,SP_results_all_proc!$E$51:$EH$51,0))*$BQ139</f>
        <v>0.01179521918</v>
      </c>
      <c r="CG139" s="11">
        <f t="array" ref="CG139">INDEX(SP_results_all_proc!$E$52:$EH$71,MATCH(CG$3,SP_results_all_proc!$A$52:$A$68,0),MATCH($B139,SP_results_all_proc!$E$51:$EH$51,0))*$BQ139</f>
        <v>0.005732842218</v>
      </c>
      <c r="CH139" s="11">
        <f t="array" ref="CH139">INDEX(SP_results_all_proc!$E$52:$EH$71,MATCH(CH$3,SP_results_all_proc!$A$52:$A$68,0),MATCH($B139,SP_results_all_proc!$E$51:$EH$51,0))*$BQ139</f>
        <v>0.005912032017</v>
      </c>
      <c r="CI139" s="11">
        <f t="array" ref="CI139">(INDEX(SP_results_all_proc!$E$52:$EH$71,MATCH(CI$3,SP_results_all_proc!$A$52:$A$68,0),MATCH($B139,SP_results_all_proc!$E$51:$EH$51,0))+INDEX(SP_results_all_proc!$E$52:$EH$71,MATCH(CI$2,SP_results_all_proc!$A$52:$A$68,0),MATCH($B139,SP_results_all_proc!$E$51:$EH$51,0))+INDEX(SP_results_all_proc!$E$52:$EH$71,MATCH(CI$1,SP_results_all_proc!$A$52:$A$68,0),MATCH($B139,SP_results_all_proc!$E$51:$EH$51,0)))*$BQ139</f>
        <v>0.01632788427</v>
      </c>
      <c r="CJ139" s="11">
        <f t="array" ref="CJ139">INDEX(SP_results_all_proc!$E$52:$EH$71,MATCH(CJ$3,SP_results_all_proc!$A$52:$A$68,0),MATCH($B139,SP_results_all_proc!$E$51:$EH$51,0))*$BQ139</f>
        <v>0.01310463366</v>
      </c>
      <c r="CK139" s="11">
        <f t="array" ref="CK139">INDEX(SP_results_all_proc!$E$52:$EH$71,MATCH(CK$3,SP_results_all_proc!$A$52:$A$68,0),MATCH($B139,SP_results_all_proc!$E$51:$EH$51,0))*$BQ139</f>
        <v>0.005086827337</v>
      </c>
      <c r="CL139" s="11">
        <f t="array" ref="CL139">INDEX(SP_results_all_proc!$E$52:$EH$71,MATCH(CL$3,SP_results_all_proc!$A$52:$A$68,0),MATCH($B139,SP_results_all_proc!$E$51:$EH$51,0))*$BQ139</f>
        <v>0.002208107055</v>
      </c>
      <c r="CM139" s="11">
        <f t="array" ref="CM139">(INDEX(SP_results_all_proc!$E$52:$EH$71,MATCH(CM$3,SP_results_all_proc!$A$52:$A$68,0),MATCH($B139,SP_results_all_proc!$E$51:$EH$51,0))+INDEX(SP_results_all_proc!$E$52:$EH$71,MATCH(CM$2,SP_results_all_proc!$A$52:$A$68,0),MATCH($B139,SP_results_all_proc!$E$51:$EH$51,0))+INDEX(SP_results_all_proc!$E$52:$EH$71,MATCH(CM$1,SP_results_all_proc!$A$52:$A$68,0),MATCH($B139,SP_results_all_proc!$E$51:$EH$51,0))+INDEX(SP_results_all_proc!$E$52:$EH$71,MATCH(CM$4,SP_results_all_proc!$A$52:$A$68,0),MATCH($B139,SP_results_all_proc!$E$51:$EH$51,0)))*$BQ139</f>
        <v>0.004947073004</v>
      </c>
      <c r="CN139" s="11">
        <f t="shared" si="11"/>
        <v>0.06511461874</v>
      </c>
      <c r="CO139" s="12" t="s">
        <v>508</v>
      </c>
      <c r="CP139" s="12"/>
      <c r="CQ139" s="8"/>
    </row>
    <row r="140" ht="15.75" customHeight="1">
      <c r="A140" s="6" t="s">
        <v>546</v>
      </c>
      <c r="B140" s="1" t="s">
        <v>663</v>
      </c>
      <c r="C140" s="1" t="s">
        <v>540</v>
      </c>
      <c r="D140" s="1" t="s">
        <v>541</v>
      </c>
      <c r="E140" s="13" t="s">
        <v>549</v>
      </c>
      <c r="F140" s="1" t="s">
        <v>317</v>
      </c>
      <c r="G140" s="1" t="s">
        <v>570</v>
      </c>
      <c r="H140" s="1" t="s">
        <v>551</v>
      </c>
      <c r="I140" s="1" t="s">
        <v>552</v>
      </c>
      <c r="J140" s="1" t="s">
        <v>553</v>
      </c>
      <c r="K140" s="1" t="s">
        <v>554</v>
      </c>
      <c r="L140" s="1" t="s">
        <v>129</v>
      </c>
      <c r="M140" s="1" t="s">
        <v>130</v>
      </c>
      <c r="N140" s="1">
        <v>1.0</v>
      </c>
      <c r="O140" s="1">
        <v>1.0</v>
      </c>
      <c r="P140" s="1">
        <v>1.0</v>
      </c>
      <c r="Q140" s="1">
        <v>1.0</v>
      </c>
      <c r="R140" s="1">
        <v>0.0</v>
      </c>
      <c r="S140" s="1">
        <v>0.0</v>
      </c>
      <c r="T140" s="1">
        <v>0.0</v>
      </c>
      <c r="U140" s="1">
        <v>0.0</v>
      </c>
      <c r="V140" s="1">
        <v>1.0</v>
      </c>
      <c r="W140" s="1">
        <v>1.0</v>
      </c>
      <c r="X140" s="1">
        <v>0.0</v>
      </c>
      <c r="Y140" s="1">
        <f>SUMIFS(yield_refuse!$F:$F,yield_refuse!$A:$A,table!$A140,yield_refuse!$B:$B,IF(ISERROR(AO140),AQ140,table!$AP140))/100</f>
        <v>0</v>
      </c>
      <c r="Z140" s="7" t="s">
        <v>576</v>
      </c>
      <c r="AA140" s="7" t="s">
        <v>131</v>
      </c>
      <c r="AB140" s="7" t="s">
        <v>132</v>
      </c>
      <c r="AC140" s="7" t="s">
        <v>133</v>
      </c>
      <c r="AD140" s="7" t="s">
        <v>133</v>
      </c>
      <c r="AE140" s="7" t="s">
        <v>133</v>
      </c>
      <c r="AF140" s="7" t="s">
        <v>133</v>
      </c>
      <c r="AG140" s="7" t="s">
        <v>134</v>
      </c>
      <c r="AH140" s="7" t="s">
        <v>134</v>
      </c>
      <c r="AI140" s="7" t="s">
        <v>134</v>
      </c>
      <c r="AJ140" s="7" t="s">
        <v>135</v>
      </c>
      <c r="AK140" s="7" t="s">
        <v>135</v>
      </c>
      <c r="AL140" s="1" t="s">
        <v>136</v>
      </c>
      <c r="AO140" s="1" t="s">
        <v>542</v>
      </c>
      <c r="AP140" s="1" t="s">
        <v>543</v>
      </c>
      <c r="AQ140" s="1" t="s">
        <v>544</v>
      </c>
      <c r="AR140" s="8">
        <f>HLOOKUP(D140,SP_results_all_proc!$E$15:$FZ$33,19,0)*N140*(1+SUM($BF140:$BI140))</f>
        <v>0.04869602458</v>
      </c>
      <c r="AS140" s="8">
        <f>HLOOKUP(E140,SP_results_all_proc!$E$15:$FZ$33,19,0)*O140*(1+SUM($BG140:$BI140))</f>
        <v>0</v>
      </c>
      <c r="AT140" s="8">
        <f>HLOOKUP(F140,SP_results_all_proc!$E$15:$FZ$33,19,0)*P140*(1+SUM($BH140:$BI140))</f>
        <v>0</v>
      </c>
      <c r="AU140" s="8">
        <f>HLOOKUP(G140,SP_results_all_proc!$E$15:$FZ$33,19,0)*Q140*(1+SUM($BH140:$BI140))</f>
        <v>0.01451714024</v>
      </c>
      <c r="AV140" s="8">
        <f>HLOOKUP(H140,SP_results_all_proc!$E$15:$FZ$33,19,0)*R140*(1+SUM($BI140))</f>
        <v>0</v>
      </c>
      <c r="AW140" s="8">
        <f>HLOOKUP(I140,SP_results_all_proc!$E$15:$FZ$33,19,0)*S140*(1+SUM($BI140))</f>
        <v>0</v>
      </c>
      <c r="AX140" s="8">
        <f>HLOOKUP(J140,SP_results_all_proc!$E$15:$FZ$33,19,0)*T140</f>
        <v>0</v>
      </c>
      <c r="AY140" s="8">
        <f>HLOOKUP(K140,SP_results_all_proc!$E$15:$FZ$33,19,0)*U140</f>
        <v>0</v>
      </c>
      <c r="AZ140" s="8">
        <f>HLOOKUP(L140,SP_results_all_proc!$E$15:$FZ$33,19,0)*V140*(1-Y140)</f>
        <v>0.006176601165</v>
      </c>
      <c r="BA140" s="8">
        <f>HLOOKUP(M140,SP_results_all_proc!$E$15:$FZ$33,19,0)*W140*(1-Y140)</f>
        <v>0.003886735749</v>
      </c>
      <c r="BB140" s="9">
        <f>HLOOKUP(BB$3,SP_results_all_proc!$E$15:$FZ$33,19,0)</f>
        <v>0</v>
      </c>
      <c r="BC140" s="9">
        <f>HLOOKUP(BC$3,SP_results_all_proc!$E$15:$FZ$33,19,0)*BJ140*(1-$BM140)*($X140*$P140*(1+SUM($BH140:$BI140))+SUM($BF140:$BI140)+Y140)</f>
        <v>0.000643948595</v>
      </c>
      <c r="BD140" s="9">
        <f>HLOOKUP(BD$3,SP_results_all_proc!$E$15:$FZ$33,19,0)*BK140*(1-$BM140)*($X140*$P140*(1+SUM($BH140:$BI140))+SUM($BF140:$BI140)+Y140)</f>
        <v>0.002376995324</v>
      </c>
      <c r="BE140" s="1">
        <f>HLOOKUP(BE$3,SP_results_all_proc!$E$15:$FZ$33,19,0)*BL140*(1-$BM140)*($X140*$P140*(1+SUM($BH140:$BI140))+SUM($BF140:$BI140)+Y140)</f>
        <v>0.004055341393</v>
      </c>
      <c r="BF140" s="1">
        <f>SUMIFS(template!$K$117:$K$180,template!$J$117:$J$180,table!$C140,template!$I$117:$I$180,table!BF$5)</f>
        <v>0.18</v>
      </c>
      <c r="BG140" s="1">
        <f>SUMIFS(template!$K$117:$K$180,template!$J$117:$J$180,table!$C140,template!$I$117:$I$180,table!BG$5)</f>
        <v>0.08</v>
      </c>
      <c r="BH140" s="1">
        <f>SUMIFS(template!$K$117:$K$180,template!$J$117:$J$180,table!$C140,template!$I$117:$I$180,table!BH$5)</f>
        <v>0.08</v>
      </c>
      <c r="BI140" s="1">
        <f>SUMIFS(template!$K$117:$K$180,template!$J$117:$J$180,table!$C140,template!$I$117:$I$180,table!BI$5)</f>
        <v>0.03</v>
      </c>
      <c r="BJ140" s="1">
        <f>SUMIFS(template!$K$117:$K$144,template!$J$117:$J$144,table!$A140,template!$I$117:$I$144,table!BJ$5)</f>
        <v>0.2</v>
      </c>
      <c r="BK140" s="1">
        <f>SUMIFS(template!$K$117:$K$144,template!$J$117:$J$144,table!$A140,template!$I$117:$I$144,table!BK$5)</f>
        <v>0.64</v>
      </c>
      <c r="BL140" s="1">
        <f>SUMIFS(template!$K$117:$K$144,template!$J$117:$J$144,table!$A140,template!$I$117:$I$144,table!BL$5)</f>
        <v>0.16</v>
      </c>
      <c r="BM140" s="1">
        <f>SUMIFS(template!$K$117:$K$144,template!$J$117:$J$144,table!$A140,template!$I$117:$I$144,table!BM$5)</f>
        <v>0.6</v>
      </c>
      <c r="BN140" s="1">
        <f>IFERROR(VLOOKUP($AP140,yield_refuse!$C:$K,3,0),VLOOKUP($AQ140,yield_refuse!$B:$K,4,0))</f>
        <v>79</v>
      </c>
      <c r="BO140" s="1">
        <f>IFERROR(VLOOKUP($AP140,yield_refuse!$C:$K,4,0),VLOOKUP($AQ140,yield_refuse!$B:$K,5,0))</f>
        <v>6</v>
      </c>
      <c r="BP140" s="10">
        <f>IFERROR(VLOOKUP($AP140,yield_refuse!$C:$Z,10,0),VLOOKUP($AQ140,yield_refuse!$B:$Z,11,0))</f>
        <v>471.4285714</v>
      </c>
      <c r="BQ140" s="11">
        <f t="shared" si="3"/>
        <v>0.6348351352</v>
      </c>
      <c r="BR140" s="1" t="str">
        <f>IFERROR(VLOOKUP($AP140,yield_refuse!$C:$K,6,0),VLOOKUP($AQ140,yield_refuse!$B:$K,7,0))</f>
        <v>Starchy staples</v>
      </c>
      <c r="BS140" s="11" t="s">
        <v>543</v>
      </c>
      <c r="BT140" s="8">
        <f t="shared" ref="BT140:BW140" si="146">AR140*$BQ140</f>
        <v>0.03091394735</v>
      </c>
      <c r="BU140" s="8">
        <f t="shared" si="146"/>
        <v>0</v>
      </c>
      <c r="BV140" s="8">
        <f t="shared" si="146"/>
        <v>0</v>
      </c>
      <c r="BW140" s="8">
        <f t="shared" si="146"/>
        <v>0.009215990686</v>
      </c>
      <c r="BX140" s="8">
        <f t="shared" si="5"/>
        <v>0</v>
      </c>
      <c r="BY140" s="8">
        <f t="shared" si="6"/>
        <v>0.006388559851</v>
      </c>
      <c r="BZ140" s="8">
        <f t="shared" si="7"/>
        <v>0.004492274543</v>
      </c>
      <c r="CA140" s="8">
        <f t="shared" si="8"/>
        <v>0.05101077243</v>
      </c>
      <c r="CB140" s="1">
        <f>VLOOKUP(Z140,uncertainty!$B$4:$C$17,2,0)</f>
        <v>1.15</v>
      </c>
      <c r="CC140" s="1">
        <f>VLOOKUP(AA140,uncertainty!$B$4:$C$17,2,0)</f>
        <v>1.25</v>
      </c>
      <c r="CD140" s="11">
        <f t="shared" si="9"/>
        <v>0.04295915341</v>
      </c>
      <c r="CE140" s="11">
        <f t="shared" si="10"/>
        <v>0.0606720708</v>
      </c>
      <c r="CF140" s="11">
        <f t="array" ref="CF140">INDEX(SP_results_all_proc!$E$52:$EH$71,MATCH(CF$3,SP_results_all_proc!$A$52:$A$68,0),MATCH($B140,SP_results_all_proc!$E$51:$EH$51,0))*$BQ140</f>
        <v>0.01187870621</v>
      </c>
      <c r="CG140" s="11">
        <f t="array" ref="CG140">INDEX(SP_results_all_proc!$E$52:$EH$71,MATCH(CG$3,SP_results_all_proc!$A$52:$A$68,0),MATCH($B140,SP_results_all_proc!$E$51:$EH$51,0))*$BQ140</f>
        <v>0.003281900787</v>
      </c>
      <c r="CH140" s="11">
        <f t="array" ref="CH140">INDEX(SP_results_all_proc!$E$52:$EH$71,MATCH(CH$3,SP_results_all_proc!$A$52:$A$68,0),MATCH($B140,SP_results_all_proc!$E$51:$EH$51,0))*$BQ140</f>
        <v>0.005999219961</v>
      </c>
      <c r="CI140" s="11">
        <f t="array" ref="CI140">(INDEX(SP_results_all_proc!$E$52:$EH$71,MATCH(CI$3,SP_results_all_proc!$A$52:$A$68,0),MATCH($B140,SP_results_all_proc!$E$51:$EH$51,0))+INDEX(SP_results_all_proc!$E$52:$EH$71,MATCH(CI$2,SP_results_all_proc!$A$52:$A$68,0),MATCH($B140,SP_results_all_proc!$E$51:$EH$51,0))+INDEX(SP_results_all_proc!$E$52:$EH$71,MATCH(CI$1,SP_results_all_proc!$A$52:$A$68,0),MATCH($B140,SP_results_all_proc!$E$51:$EH$51,0)))*$BQ140</f>
        <v>0.008324977267</v>
      </c>
      <c r="CJ140" s="11">
        <f t="array" ref="CJ140">INDEX(SP_results_all_proc!$E$52:$EH$71,MATCH(CJ$3,SP_results_all_proc!$A$52:$A$68,0),MATCH($B140,SP_results_all_proc!$E$51:$EH$51,0))*$BQ140</f>
        <v>0.001250733075</v>
      </c>
      <c r="CK140" s="11">
        <f t="array" ref="CK140">INDEX(SP_results_all_proc!$E$52:$EH$71,MATCH(CK$3,SP_results_all_proc!$A$52:$A$68,0),MATCH($B140,SP_results_all_proc!$E$51:$EH$51,0))*$BQ140</f>
        <v>0.003506790245</v>
      </c>
      <c r="CL140" s="11">
        <f t="array" ref="CL140">INDEX(SP_results_all_proc!$E$52:$EH$71,MATCH(CL$3,SP_results_all_proc!$A$52:$A$68,0),MATCH($B140,SP_results_all_proc!$E$51:$EH$51,0))*$BQ140</f>
        <v>0.01242363916</v>
      </c>
      <c r="CM140" s="11">
        <f t="array" ref="CM140">(INDEX(SP_results_all_proc!$E$52:$EH$71,MATCH(CM$3,SP_results_all_proc!$A$52:$A$68,0),MATCH($B140,SP_results_all_proc!$E$51:$EH$51,0))+INDEX(SP_results_all_proc!$E$52:$EH$71,MATCH(CM$2,SP_results_all_proc!$A$52:$A$68,0),MATCH($B140,SP_results_all_proc!$E$51:$EH$51,0))+INDEX(SP_results_all_proc!$E$52:$EH$71,MATCH(CM$1,SP_results_all_proc!$A$52:$A$68,0),MATCH($B140,SP_results_all_proc!$E$51:$EH$51,0))+INDEX(SP_results_all_proc!$E$52:$EH$71,MATCH(CM$4,SP_results_all_proc!$A$52:$A$68,0),MATCH($B140,SP_results_all_proc!$E$51:$EH$51,0)))*$BQ140</f>
        <v>0.004344807528</v>
      </c>
      <c r="CN140" s="11">
        <f t="shared" si="11"/>
        <v>0.05101077423</v>
      </c>
      <c r="CO140" s="12" t="s">
        <v>545</v>
      </c>
      <c r="CP140" s="12"/>
      <c r="CQ140" s="8"/>
    </row>
    <row r="141" ht="15.75" customHeight="1">
      <c r="A141" s="1"/>
    </row>
    <row r="142" ht="15.75" customHeight="1">
      <c r="A142" s="1"/>
    </row>
    <row r="143" ht="15.75" customHeight="1">
      <c r="A143" s="1"/>
    </row>
    <row r="144" ht="15.75" customHeight="1">
      <c r="A144" s="1"/>
    </row>
    <row r="145" ht="15.75" customHeight="1">
      <c r="A145" s="1"/>
    </row>
    <row r="146" ht="15.75" customHeight="1">
      <c r="A146" s="1"/>
    </row>
    <row r="147" ht="15.75" customHeight="1">
      <c r="A147" s="1"/>
    </row>
    <row r="148" ht="15.75" customHeight="1">
      <c r="A148" s="1"/>
    </row>
    <row r="149" ht="15.75" customHeight="1">
      <c r="A149" s="1"/>
    </row>
    <row r="150" ht="15.75" customHeight="1">
      <c r="A150" s="1"/>
    </row>
    <row r="151" ht="15.75" customHeight="1">
      <c r="A151" s="1"/>
    </row>
    <row r="152" ht="15.75" customHeight="1">
      <c r="A152" s="1"/>
    </row>
    <row r="153" ht="15.75" customHeight="1">
      <c r="A153" s="1"/>
    </row>
    <row r="154" ht="15.75" customHeight="1">
      <c r="A154" s="1"/>
    </row>
    <row r="155" ht="15.75" customHeight="1">
      <c r="A155" s="1"/>
    </row>
    <row r="156" ht="15.75" customHeight="1">
      <c r="A156" s="1"/>
    </row>
    <row r="157" ht="15.75" customHeight="1">
      <c r="A157" s="1"/>
    </row>
    <row r="158" ht="15.75" customHeight="1">
      <c r="G158" s="7"/>
    </row>
    <row r="159" ht="15.75" customHeight="1"/>
    <row r="160" ht="15.75" customHeight="1">
      <c r="A160" s="1" t="s">
        <v>546</v>
      </c>
      <c r="B160" s="30" t="s">
        <v>664</v>
      </c>
      <c r="C160" s="30" t="s">
        <v>315</v>
      </c>
      <c r="D160" s="32" t="s">
        <v>665</v>
      </c>
      <c r="E160" s="30" t="s">
        <v>549</v>
      </c>
      <c r="F160" s="30" t="s">
        <v>317</v>
      </c>
      <c r="G160" s="30" t="s">
        <v>570</v>
      </c>
      <c r="H160" s="30" t="s">
        <v>551</v>
      </c>
      <c r="I160" s="30" t="s">
        <v>552</v>
      </c>
      <c r="J160" s="30" t="s">
        <v>553</v>
      </c>
      <c r="K160" s="30" t="s">
        <v>554</v>
      </c>
      <c r="L160" s="30" t="s">
        <v>129</v>
      </c>
      <c r="M160" s="30" t="s">
        <v>130</v>
      </c>
      <c r="N160" s="30">
        <v>1.0</v>
      </c>
      <c r="O160" s="30">
        <v>1.0</v>
      </c>
      <c r="P160" s="30">
        <v>1.0</v>
      </c>
      <c r="Q160" s="30">
        <v>1.0</v>
      </c>
      <c r="R160" s="30">
        <v>0.0</v>
      </c>
      <c r="S160" s="30">
        <v>0.0</v>
      </c>
      <c r="T160" s="30">
        <v>0.0</v>
      </c>
      <c r="U160" s="30">
        <v>0.0</v>
      </c>
      <c r="V160" s="30">
        <v>1.0</v>
      </c>
      <c r="W160" s="30">
        <v>0.0</v>
      </c>
      <c r="X160" s="30">
        <v>0.0</v>
      </c>
      <c r="Y160" s="30">
        <v>0.0</v>
      </c>
      <c r="Z160" s="7" t="s">
        <v>576</v>
      </c>
      <c r="AA160" s="7" t="s">
        <v>131</v>
      </c>
      <c r="AB160" s="7" t="s">
        <v>132</v>
      </c>
      <c r="AC160" s="7" t="s">
        <v>133</v>
      </c>
      <c r="AD160" s="7" t="s">
        <v>133</v>
      </c>
      <c r="AE160" s="7" t="s">
        <v>133</v>
      </c>
      <c r="AF160" s="7" t="s">
        <v>133</v>
      </c>
      <c r="AG160" s="7" t="s">
        <v>134</v>
      </c>
      <c r="AH160" s="7" t="s">
        <v>134</v>
      </c>
      <c r="AI160" s="7" t="s">
        <v>134</v>
      </c>
      <c r="AJ160" s="7" t="s">
        <v>135</v>
      </c>
      <c r="AK160" s="7" t="s">
        <v>135</v>
      </c>
      <c r="AL160" s="30" t="s">
        <v>136</v>
      </c>
      <c r="AN160" s="33" t="s">
        <v>666</v>
      </c>
    </row>
    <row r="161" ht="15.75" customHeight="1">
      <c r="A161" s="1" t="s">
        <v>546</v>
      </c>
      <c r="B161" s="30" t="s">
        <v>667</v>
      </c>
      <c r="C161" s="30" t="s">
        <v>315</v>
      </c>
      <c r="D161" s="30" t="s">
        <v>668</v>
      </c>
      <c r="E161" s="30" t="s">
        <v>549</v>
      </c>
      <c r="F161" s="30" t="s">
        <v>317</v>
      </c>
      <c r="G161" s="30" t="s">
        <v>570</v>
      </c>
      <c r="H161" s="30" t="s">
        <v>551</v>
      </c>
      <c r="I161" s="30" t="s">
        <v>552</v>
      </c>
      <c r="J161" s="30" t="s">
        <v>553</v>
      </c>
      <c r="K161" s="30" t="s">
        <v>554</v>
      </c>
      <c r="L161" s="30" t="s">
        <v>129</v>
      </c>
      <c r="M161" s="30" t="s">
        <v>130</v>
      </c>
      <c r="N161" s="30">
        <v>1.0</v>
      </c>
      <c r="O161" s="30">
        <v>1.0</v>
      </c>
      <c r="P161" s="30">
        <v>1.0</v>
      </c>
      <c r="Q161" s="30">
        <v>1.0</v>
      </c>
      <c r="R161" s="30">
        <v>0.0</v>
      </c>
      <c r="S161" s="30">
        <v>0.0</v>
      </c>
      <c r="T161" s="30">
        <v>0.0</v>
      </c>
      <c r="U161" s="30">
        <v>0.0</v>
      </c>
      <c r="V161" s="30">
        <v>1.0</v>
      </c>
      <c r="W161" s="30">
        <v>1.0</v>
      </c>
      <c r="X161" s="30">
        <v>0.0</v>
      </c>
      <c r="Y161" s="30">
        <v>0.0</v>
      </c>
      <c r="Z161" s="7" t="s">
        <v>576</v>
      </c>
      <c r="AA161" s="7" t="s">
        <v>131</v>
      </c>
      <c r="AB161" s="7" t="s">
        <v>132</v>
      </c>
      <c r="AC161" s="7" t="s">
        <v>133</v>
      </c>
      <c r="AD161" s="7" t="s">
        <v>133</v>
      </c>
      <c r="AE161" s="7" t="s">
        <v>133</v>
      </c>
      <c r="AF161" s="7" t="s">
        <v>133</v>
      </c>
      <c r="AG161" s="7" t="s">
        <v>134</v>
      </c>
      <c r="AH161" s="7" t="s">
        <v>134</v>
      </c>
      <c r="AI161" s="7" t="s">
        <v>134</v>
      </c>
      <c r="AJ161" s="7" t="s">
        <v>135</v>
      </c>
      <c r="AK161" s="7" t="s">
        <v>135</v>
      </c>
      <c r="AL161" s="30" t="s">
        <v>136</v>
      </c>
    </row>
    <row r="162" ht="15.75" customHeight="1">
      <c r="A162" s="1" t="s">
        <v>546</v>
      </c>
      <c r="B162" s="30" t="s">
        <v>669</v>
      </c>
      <c r="C162" s="30" t="s">
        <v>315</v>
      </c>
      <c r="D162" s="30" t="s">
        <v>670</v>
      </c>
      <c r="E162" s="30" t="s">
        <v>549</v>
      </c>
      <c r="F162" s="1" t="s">
        <v>317</v>
      </c>
      <c r="G162" s="30" t="s">
        <v>570</v>
      </c>
      <c r="H162" s="30" t="s">
        <v>551</v>
      </c>
      <c r="I162" s="30" t="s">
        <v>552</v>
      </c>
      <c r="J162" s="30" t="s">
        <v>553</v>
      </c>
      <c r="K162" s="30" t="s">
        <v>554</v>
      </c>
      <c r="L162" s="30" t="s">
        <v>129</v>
      </c>
      <c r="M162" s="30" t="s">
        <v>130</v>
      </c>
      <c r="N162" s="30">
        <v>1.0</v>
      </c>
      <c r="O162" s="30">
        <v>1.0</v>
      </c>
      <c r="P162" s="30">
        <v>1.0</v>
      </c>
      <c r="Q162" s="30">
        <v>1.0</v>
      </c>
      <c r="R162" s="30">
        <v>0.0</v>
      </c>
      <c r="S162" s="30">
        <v>0.0</v>
      </c>
      <c r="T162" s="30">
        <v>0.0</v>
      </c>
      <c r="U162" s="30">
        <v>0.0</v>
      </c>
      <c r="V162" s="30">
        <v>1.0</v>
      </c>
      <c r="W162" s="30">
        <v>1.0</v>
      </c>
      <c r="X162" s="30">
        <v>0.0</v>
      </c>
      <c r="Y162" s="30">
        <v>0.0</v>
      </c>
      <c r="Z162" s="7" t="s">
        <v>576</v>
      </c>
      <c r="AA162" s="7" t="s">
        <v>131</v>
      </c>
      <c r="AB162" s="7" t="s">
        <v>132</v>
      </c>
      <c r="AC162" s="7" t="s">
        <v>133</v>
      </c>
      <c r="AD162" s="7" t="s">
        <v>133</v>
      </c>
      <c r="AE162" s="7" t="s">
        <v>133</v>
      </c>
      <c r="AF162" s="7" t="s">
        <v>133</v>
      </c>
      <c r="AG162" s="7" t="s">
        <v>134</v>
      </c>
      <c r="AH162" s="7" t="s">
        <v>134</v>
      </c>
      <c r="AI162" s="7" t="s">
        <v>134</v>
      </c>
      <c r="AJ162" s="7" t="s">
        <v>135</v>
      </c>
      <c r="AK162" s="7" t="s">
        <v>135</v>
      </c>
      <c r="AL162" s="30" t="s">
        <v>136</v>
      </c>
    </row>
    <row r="163" ht="15.75" customHeight="1">
      <c r="A163" s="1" t="s">
        <v>546</v>
      </c>
      <c r="B163" s="30" t="s">
        <v>671</v>
      </c>
      <c r="C163" s="30" t="s">
        <v>315</v>
      </c>
      <c r="D163" s="30" t="s">
        <v>672</v>
      </c>
      <c r="E163" s="30" t="s">
        <v>549</v>
      </c>
      <c r="F163" s="30" t="s">
        <v>317</v>
      </c>
      <c r="G163" s="30" t="s">
        <v>570</v>
      </c>
      <c r="H163" s="30" t="s">
        <v>551</v>
      </c>
      <c r="I163" s="30" t="s">
        <v>552</v>
      </c>
      <c r="J163" s="30" t="s">
        <v>553</v>
      </c>
      <c r="K163" s="30" t="s">
        <v>554</v>
      </c>
      <c r="L163" s="30" t="s">
        <v>129</v>
      </c>
      <c r="M163" s="30" t="s">
        <v>130</v>
      </c>
      <c r="N163" s="30">
        <v>1.0</v>
      </c>
      <c r="O163" s="30">
        <v>1.0</v>
      </c>
      <c r="P163" s="30">
        <v>1.0</v>
      </c>
      <c r="Q163" s="30">
        <v>1.0</v>
      </c>
      <c r="R163" s="30">
        <v>0.0</v>
      </c>
      <c r="S163" s="30">
        <v>0.0</v>
      </c>
      <c r="T163" s="30">
        <v>0.0</v>
      </c>
      <c r="U163" s="30">
        <v>0.0</v>
      </c>
      <c r="V163" s="30">
        <v>1.0</v>
      </c>
      <c r="W163" s="30">
        <v>0.0</v>
      </c>
      <c r="X163" s="30">
        <v>0.0</v>
      </c>
      <c r="Y163" s="30">
        <v>0.0</v>
      </c>
      <c r="Z163" s="7" t="s">
        <v>576</v>
      </c>
      <c r="AA163" s="7" t="s">
        <v>131</v>
      </c>
      <c r="AB163" s="7" t="s">
        <v>132</v>
      </c>
      <c r="AC163" s="7" t="s">
        <v>133</v>
      </c>
      <c r="AD163" s="7" t="s">
        <v>133</v>
      </c>
      <c r="AE163" s="7" t="s">
        <v>133</v>
      </c>
      <c r="AF163" s="7" t="s">
        <v>133</v>
      </c>
      <c r="AG163" s="7" t="s">
        <v>134</v>
      </c>
      <c r="AH163" s="7" t="s">
        <v>134</v>
      </c>
      <c r="AI163" s="7" t="s">
        <v>134</v>
      </c>
      <c r="AJ163" s="7" t="s">
        <v>135</v>
      </c>
      <c r="AK163" s="7" t="s">
        <v>135</v>
      </c>
      <c r="AL163" s="30" t="s">
        <v>136</v>
      </c>
    </row>
    <row r="164" ht="15.75" customHeight="1">
      <c r="A164" s="1" t="s">
        <v>546</v>
      </c>
      <c r="B164" s="30" t="s">
        <v>673</v>
      </c>
      <c r="C164" s="30" t="s">
        <v>315</v>
      </c>
      <c r="D164" s="34" t="s">
        <v>674</v>
      </c>
      <c r="E164" s="30" t="s">
        <v>549</v>
      </c>
      <c r="F164" s="30" t="s">
        <v>317</v>
      </c>
      <c r="G164" s="30" t="s">
        <v>570</v>
      </c>
      <c r="H164" s="30" t="s">
        <v>551</v>
      </c>
      <c r="I164" s="30" t="s">
        <v>552</v>
      </c>
      <c r="J164" s="30" t="s">
        <v>553</v>
      </c>
      <c r="K164" s="30" t="s">
        <v>554</v>
      </c>
      <c r="L164" s="30" t="s">
        <v>129</v>
      </c>
      <c r="M164" s="30" t="s">
        <v>130</v>
      </c>
      <c r="N164" s="30">
        <v>1.0</v>
      </c>
      <c r="O164" s="30">
        <v>1.0</v>
      </c>
      <c r="P164" s="30">
        <v>1.0</v>
      </c>
      <c r="Q164" s="30">
        <v>1.0</v>
      </c>
      <c r="R164" s="30">
        <v>0.0</v>
      </c>
      <c r="S164" s="30">
        <v>0.0</v>
      </c>
      <c r="T164" s="30">
        <v>0.0</v>
      </c>
      <c r="U164" s="30">
        <v>0.0</v>
      </c>
      <c r="V164" s="30">
        <v>2.0</v>
      </c>
      <c r="W164" s="30">
        <v>0.0</v>
      </c>
      <c r="X164" s="30">
        <v>0.0</v>
      </c>
      <c r="Y164" s="30">
        <v>0.0</v>
      </c>
      <c r="Z164" s="7" t="s">
        <v>576</v>
      </c>
      <c r="AA164" s="7" t="s">
        <v>131</v>
      </c>
      <c r="AB164" s="7" t="s">
        <v>132</v>
      </c>
      <c r="AC164" s="7" t="s">
        <v>133</v>
      </c>
      <c r="AD164" s="7" t="s">
        <v>133</v>
      </c>
      <c r="AE164" s="7" t="s">
        <v>133</v>
      </c>
      <c r="AF164" s="7" t="s">
        <v>133</v>
      </c>
      <c r="AG164" s="7" t="s">
        <v>134</v>
      </c>
      <c r="AH164" s="7" t="s">
        <v>134</v>
      </c>
      <c r="AI164" s="7" t="s">
        <v>134</v>
      </c>
      <c r="AJ164" s="7" t="s">
        <v>135</v>
      </c>
      <c r="AK164" s="7" t="s">
        <v>135</v>
      </c>
      <c r="AL164" s="30" t="s">
        <v>136</v>
      </c>
    </row>
    <row r="165" ht="15.75" customHeight="1">
      <c r="A165" s="1" t="s">
        <v>546</v>
      </c>
      <c r="B165" s="30" t="s">
        <v>675</v>
      </c>
      <c r="C165" s="30" t="s">
        <v>120</v>
      </c>
      <c r="D165" s="34" t="s">
        <v>204</v>
      </c>
      <c r="E165" s="30" t="s">
        <v>549</v>
      </c>
      <c r="F165" s="30" t="s">
        <v>171</v>
      </c>
      <c r="G165" s="30" t="s">
        <v>570</v>
      </c>
      <c r="H165" s="30" t="s">
        <v>551</v>
      </c>
      <c r="I165" s="30" t="s">
        <v>552</v>
      </c>
      <c r="J165" s="30" t="s">
        <v>553</v>
      </c>
      <c r="K165" s="30" t="s">
        <v>554</v>
      </c>
      <c r="L165" s="30" t="s">
        <v>129</v>
      </c>
      <c r="M165" s="30" t="s">
        <v>130</v>
      </c>
      <c r="N165" s="30">
        <v>1.3961764705882351</v>
      </c>
      <c r="O165" s="30">
        <v>1.0</v>
      </c>
      <c r="P165" s="30">
        <v>1.0</v>
      </c>
      <c r="Q165" s="30">
        <v>1.0</v>
      </c>
      <c r="R165" s="30">
        <v>5.0</v>
      </c>
      <c r="S165" s="30">
        <v>0.0</v>
      </c>
      <c r="T165" s="30">
        <v>5.0</v>
      </c>
      <c r="U165" s="30">
        <v>0.0</v>
      </c>
      <c r="V165" s="30">
        <v>4.0</v>
      </c>
      <c r="W165" s="30">
        <v>0.0</v>
      </c>
      <c r="X165" s="30">
        <v>0.05</v>
      </c>
      <c r="Y165" s="30">
        <v>0.0</v>
      </c>
      <c r="Z165" s="7" t="s">
        <v>576</v>
      </c>
      <c r="AA165" s="7" t="s">
        <v>131</v>
      </c>
      <c r="AB165" s="7" t="s">
        <v>132</v>
      </c>
      <c r="AC165" s="7" t="s">
        <v>133</v>
      </c>
      <c r="AD165" s="7" t="s">
        <v>133</v>
      </c>
      <c r="AE165" s="7" t="s">
        <v>133</v>
      </c>
      <c r="AF165" s="7" t="s">
        <v>133</v>
      </c>
      <c r="AG165" s="7" t="s">
        <v>134</v>
      </c>
      <c r="AH165" s="7" t="s">
        <v>134</v>
      </c>
      <c r="AI165" s="7" t="s">
        <v>134</v>
      </c>
      <c r="AJ165" s="7" t="s">
        <v>135</v>
      </c>
      <c r="AK165" s="7" t="s">
        <v>135</v>
      </c>
      <c r="AL165" s="30" t="s">
        <v>136</v>
      </c>
    </row>
    <row r="166" ht="15.75" customHeight="1">
      <c r="A166" s="1" t="s">
        <v>546</v>
      </c>
      <c r="B166" s="30" t="s">
        <v>676</v>
      </c>
      <c r="C166" s="30" t="s">
        <v>120</v>
      </c>
      <c r="D166" s="34" t="s">
        <v>204</v>
      </c>
      <c r="E166" s="30" t="s">
        <v>549</v>
      </c>
      <c r="F166" s="30" t="s">
        <v>171</v>
      </c>
      <c r="G166" s="30" t="s">
        <v>570</v>
      </c>
      <c r="H166" s="30" t="s">
        <v>551</v>
      </c>
      <c r="I166" s="30" t="s">
        <v>552</v>
      </c>
      <c r="J166" s="30" t="s">
        <v>553</v>
      </c>
      <c r="K166" s="30" t="s">
        <v>554</v>
      </c>
      <c r="L166" s="30" t="s">
        <v>129</v>
      </c>
      <c r="M166" s="30" t="s">
        <v>130</v>
      </c>
      <c r="N166" s="30">
        <v>1.3961764705882351</v>
      </c>
      <c r="O166" s="30">
        <v>1.0</v>
      </c>
      <c r="P166" s="30">
        <v>1.0</v>
      </c>
      <c r="Q166" s="30">
        <v>1.0</v>
      </c>
      <c r="R166" s="30">
        <v>5.0</v>
      </c>
      <c r="S166" s="30">
        <v>0.0</v>
      </c>
      <c r="T166" s="30">
        <v>5.0</v>
      </c>
      <c r="U166" s="30">
        <v>0.0</v>
      </c>
      <c r="V166" s="30">
        <v>3.0</v>
      </c>
      <c r="W166" s="30">
        <v>0.0</v>
      </c>
      <c r="X166" s="30">
        <v>0.05</v>
      </c>
      <c r="Y166" s="30">
        <v>0.0</v>
      </c>
      <c r="Z166" s="7" t="s">
        <v>576</v>
      </c>
      <c r="AA166" s="7" t="s">
        <v>131</v>
      </c>
      <c r="AB166" s="7" t="s">
        <v>132</v>
      </c>
      <c r="AC166" s="7" t="s">
        <v>133</v>
      </c>
      <c r="AD166" s="7" t="s">
        <v>133</v>
      </c>
      <c r="AE166" s="7" t="s">
        <v>133</v>
      </c>
      <c r="AF166" s="7" t="s">
        <v>133</v>
      </c>
      <c r="AG166" s="7" t="s">
        <v>134</v>
      </c>
      <c r="AH166" s="7" t="s">
        <v>134</v>
      </c>
      <c r="AI166" s="7" t="s">
        <v>134</v>
      </c>
      <c r="AJ166" s="7" t="s">
        <v>135</v>
      </c>
      <c r="AK166" s="7" t="s">
        <v>135</v>
      </c>
      <c r="AL166" s="30" t="s">
        <v>136</v>
      </c>
    </row>
    <row r="167" ht="15.75" customHeight="1"/>
    <row r="168" ht="15.75" customHeight="1"/>
    <row r="169" ht="15.75" customHeight="1"/>
    <row r="170" ht="15.75" customHeight="1">
      <c r="A170" s="1"/>
      <c r="D170" s="10"/>
      <c r="AU170" s="9"/>
      <c r="AW170" s="9"/>
      <c r="AZ170" s="9"/>
      <c r="BA170" s="9"/>
      <c r="BB170" s="9"/>
      <c r="BC170" s="9"/>
      <c r="BD170" s="9"/>
      <c r="BU170" s="9"/>
      <c r="BW170" s="9"/>
      <c r="BY170" s="9"/>
      <c r="BZ170" s="9"/>
      <c r="CB170" s="9"/>
      <c r="CC170" s="9"/>
      <c r="CD170" s="9"/>
      <c r="CE170" s="9"/>
      <c r="CF170" s="9"/>
      <c r="CG170" s="9"/>
      <c r="CH170" s="9"/>
    </row>
    <row r="171" ht="15.75" customHeight="1">
      <c r="A171" s="1"/>
      <c r="AU171" s="9"/>
      <c r="AW171" s="9"/>
      <c r="AZ171" s="9"/>
      <c r="BA171" s="9"/>
      <c r="BB171" s="9"/>
      <c r="BC171" s="9"/>
      <c r="BD171" s="9"/>
      <c r="BU171" s="9"/>
      <c r="BW171" s="9"/>
      <c r="BY171" s="9"/>
      <c r="BZ171" s="9"/>
      <c r="CB171" s="9"/>
      <c r="CC171" s="9"/>
      <c r="CD171" s="9"/>
      <c r="CE171" s="9"/>
      <c r="CF171" s="9"/>
    </row>
    <row r="172" ht="15.75" customHeight="1">
      <c r="A172" s="1"/>
      <c r="AU172" s="9"/>
      <c r="AW172" s="9"/>
      <c r="AZ172" s="9"/>
      <c r="BA172" s="9"/>
      <c r="BB172" s="9"/>
      <c r="BC172" s="9"/>
      <c r="BD172" s="9"/>
      <c r="BU172" s="9"/>
      <c r="BW172" s="9"/>
      <c r="BY172" s="9"/>
      <c r="BZ172" s="9"/>
      <c r="CB172" s="9"/>
      <c r="CC172" s="9"/>
      <c r="CD172" s="9"/>
      <c r="CE172" s="9"/>
      <c r="CF172" s="9"/>
      <c r="CG172" s="9"/>
    </row>
    <row r="173" ht="15.75" customHeight="1">
      <c r="A173" s="1"/>
      <c r="AU173" s="9"/>
      <c r="AW173" s="9"/>
      <c r="AZ173" s="9"/>
      <c r="BA173" s="9"/>
      <c r="BB173" s="9"/>
      <c r="BC173" s="9"/>
      <c r="BD173" s="9"/>
      <c r="BU173" s="9"/>
      <c r="BW173" s="9"/>
      <c r="BY173" s="9"/>
      <c r="BZ173" s="9"/>
      <c r="CB173" s="9"/>
      <c r="CC173" s="9"/>
      <c r="CD173" s="9"/>
      <c r="CE173" s="9"/>
      <c r="CF173" s="9"/>
    </row>
    <row r="174" ht="15.75" customHeight="1">
      <c r="A174" s="1"/>
      <c r="AU174" s="9"/>
      <c r="AW174" s="9"/>
      <c r="AZ174" s="9"/>
      <c r="BA174" s="9"/>
      <c r="BB174" s="9"/>
      <c r="BC174" s="9"/>
      <c r="BD174" s="9"/>
      <c r="BU174" s="9"/>
      <c r="BW174" s="9"/>
      <c r="BY174" s="9"/>
      <c r="BZ174" s="9"/>
      <c r="CB174" s="9"/>
      <c r="CC174" s="9"/>
      <c r="CD174" s="9"/>
      <c r="CE174" s="9"/>
      <c r="CF174" s="9"/>
      <c r="CG174" s="9"/>
      <c r="CH174" s="9"/>
    </row>
    <row r="175" ht="15.75" customHeight="1">
      <c r="A175" s="1"/>
      <c r="AU175" s="9"/>
      <c r="AW175" s="9"/>
      <c r="AZ175" s="9"/>
      <c r="BA175" s="9"/>
      <c r="BB175" s="9"/>
      <c r="BU175" s="9"/>
      <c r="BW175" s="9"/>
      <c r="BY175" s="9"/>
      <c r="BZ175" s="9"/>
      <c r="CB175" s="9"/>
      <c r="CC175" s="9"/>
      <c r="CD175" s="9"/>
      <c r="CE175" s="9"/>
      <c r="CF175" s="9"/>
    </row>
    <row r="176" ht="15.75" customHeight="1">
      <c r="A176" s="1"/>
      <c r="AU176" s="9"/>
      <c r="AW176" s="9"/>
      <c r="AZ176" s="9"/>
      <c r="BA176" s="9"/>
      <c r="BB176" s="9"/>
      <c r="BC176" s="9"/>
      <c r="BU176" s="9"/>
      <c r="BW176" s="9"/>
      <c r="BY176" s="9"/>
      <c r="BZ176" s="9"/>
      <c r="CB176" s="9"/>
      <c r="CC176" s="9"/>
      <c r="CD176" s="9"/>
      <c r="CE176" s="9"/>
      <c r="CF176" s="9"/>
    </row>
    <row r="177" ht="15.75" customHeight="1">
      <c r="A177" s="1"/>
      <c r="AU177" s="9"/>
      <c r="AW177" s="9"/>
      <c r="AZ177" s="9"/>
      <c r="BA177" s="9"/>
      <c r="BB177" s="9"/>
      <c r="BU177" s="9"/>
      <c r="BW177" s="9"/>
      <c r="BY177" s="9"/>
      <c r="BZ177" s="9"/>
      <c r="CB177" s="9"/>
      <c r="CC177" s="9"/>
      <c r="CD177" s="9"/>
      <c r="CE177" s="9"/>
      <c r="CF177" s="9"/>
    </row>
    <row r="178" ht="15.75" customHeight="1">
      <c r="A178" s="1"/>
      <c r="AU178" s="9"/>
      <c r="AW178" s="9"/>
      <c r="AZ178" s="9"/>
      <c r="BA178" s="9"/>
      <c r="BB178" s="9"/>
      <c r="BC178" s="9"/>
      <c r="BD178" s="9"/>
      <c r="BW178" s="12"/>
      <c r="BX178" s="12"/>
      <c r="BY178" s="12"/>
      <c r="BZ178" s="12"/>
      <c r="CB178" s="12"/>
      <c r="CC178" s="12"/>
      <c r="CD178" s="12"/>
      <c r="CE178" s="12"/>
      <c r="CF178" s="12"/>
      <c r="CG178" s="12"/>
      <c r="CH178" s="12"/>
    </row>
    <row r="179" ht="15.75" customHeight="1">
      <c r="A179" s="1"/>
      <c r="AU179" s="9"/>
      <c r="AW179" s="9"/>
      <c r="AZ179" s="9"/>
      <c r="BA179" s="9"/>
      <c r="BB179" s="9"/>
      <c r="BW179" s="12"/>
      <c r="BX179" s="12"/>
      <c r="BY179" s="12"/>
      <c r="BZ179" s="12"/>
      <c r="CB179" s="12"/>
      <c r="CC179" s="12"/>
      <c r="CD179" s="12"/>
      <c r="CE179" s="12"/>
      <c r="CF179" s="12"/>
      <c r="CG179" s="12"/>
      <c r="CH179" s="12"/>
      <c r="CJ179" s="12"/>
    </row>
    <row r="180" ht="15.75" customHeight="1">
      <c r="A180" s="1"/>
      <c r="AU180" s="9"/>
      <c r="AW180" s="9"/>
      <c r="AZ180" s="9"/>
      <c r="BA180" s="9"/>
      <c r="BB180" s="9"/>
    </row>
    <row r="181" ht="15.75" customHeight="1">
      <c r="A181" s="1"/>
      <c r="AU181" s="9"/>
      <c r="AW181" s="9"/>
      <c r="AZ181" s="9"/>
      <c r="BA181" s="9"/>
      <c r="BB181" s="9"/>
    </row>
    <row r="182" ht="15.75" customHeight="1">
      <c r="A182" s="1"/>
      <c r="AU182" s="35"/>
      <c r="AV182" s="35"/>
      <c r="AW182" s="26"/>
      <c r="AX182" s="35"/>
      <c r="AY182" s="35"/>
      <c r="AZ182" s="35"/>
      <c r="BA182" s="35"/>
      <c r="BB182" s="35"/>
      <c r="BC182" s="35"/>
      <c r="BD182" s="35"/>
    </row>
    <row r="183" ht="15.75" customHeight="1">
      <c r="A183" s="1"/>
    </row>
    <row r="184" ht="15.75" customHeight="1">
      <c r="A184" s="1"/>
    </row>
    <row r="185" ht="15.75" customHeight="1">
      <c r="A185" s="1"/>
    </row>
    <row r="186" ht="15.75" customHeight="1"/>
    <row r="187" ht="15.75" customHeight="1"/>
    <row r="188" ht="15.75" customHeight="1">
      <c r="A188" s="1" t="s">
        <v>118</v>
      </c>
      <c r="B188" s="1" t="str">
        <f t="shared" ref="B188:B190" si="147">AO188&amp;". "&amp;AP188&amp;" {"&amp;A188&amp;"}"</f>
        <v>Q10.1. Dragon fruit {ID}</v>
      </c>
      <c r="C188" s="18" t="str">
        <f t="shared" ref="C188:C190" si="148">MATCH(AP188,$AP$7:$AP$140,0)</f>
        <v>#N/A</v>
      </c>
      <c r="AO188" s="1" t="s">
        <v>451</v>
      </c>
      <c r="AP188" s="1" t="s">
        <v>677</v>
      </c>
    </row>
    <row r="189" ht="15.75" customHeight="1">
      <c r="A189" s="1" t="s">
        <v>118</v>
      </c>
      <c r="B189" s="1" t="str">
        <f t="shared" si="147"/>
        <v>Q10.2. Snake fruit {ID}</v>
      </c>
      <c r="C189" s="18" t="str">
        <f t="shared" si="148"/>
        <v>#N/A</v>
      </c>
      <c r="AO189" s="1" t="s">
        <v>457</v>
      </c>
      <c r="AP189" s="1" t="s">
        <v>678</v>
      </c>
      <c r="AU189" s="9"/>
      <c r="AW189" s="9"/>
      <c r="AZ189" s="9"/>
      <c r="BA189" s="9"/>
      <c r="BB189" s="9"/>
      <c r="BC189" s="9"/>
      <c r="BD189" s="9"/>
      <c r="BU189" s="9"/>
      <c r="BW189" s="9"/>
      <c r="BY189" s="9"/>
      <c r="BZ189" s="9"/>
      <c r="CB189" s="9"/>
      <c r="CC189" s="9"/>
      <c r="CD189" s="9"/>
      <c r="CE189" s="9"/>
      <c r="CF189" s="9"/>
      <c r="CG189" s="9"/>
      <c r="CH189" s="9"/>
    </row>
    <row r="190" ht="15.75" customHeight="1">
      <c r="A190" s="1" t="s">
        <v>118</v>
      </c>
      <c r="B190" s="1" t="str">
        <f t="shared" si="147"/>
        <v>Q10.3. Rose-apples, raw (jamrul) {ID}</v>
      </c>
      <c r="C190" s="18" t="str">
        <f t="shared" si="148"/>
        <v>#N/A</v>
      </c>
      <c r="AO190" s="1" t="s">
        <v>470</v>
      </c>
      <c r="AP190" s="1" t="s">
        <v>679</v>
      </c>
      <c r="AU190" s="9"/>
      <c r="AW190" s="9"/>
      <c r="AZ190" s="9"/>
      <c r="BA190" s="9"/>
      <c r="BB190" s="9"/>
      <c r="BC190" s="9"/>
      <c r="BD190" s="9"/>
      <c r="BU190" s="9"/>
      <c r="BW190" s="9"/>
      <c r="BY190" s="9"/>
      <c r="BZ190" s="9"/>
      <c r="CB190" s="9"/>
      <c r="CC190" s="9"/>
      <c r="CD190" s="9"/>
      <c r="CE190" s="9"/>
      <c r="CF190" s="9"/>
      <c r="CG190" s="9"/>
      <c r="CH190" s="9"/>
    </row>
    <row r="191" ht="15.75" customHeight="1">
      <c r="A191" s="1"/>
      <c r="B191" s="1"/>
      <c r="AO191" s="1"/>
      <c r="AP191" s="1"/>
      <c r="AU191" s="9"/>
      <c r="AW191" s="9"/>
      <c r="AZ191" s="9"/>
      <c r="BA191" s="9"/>
      <c r="BB191" s="9"/>
      <c r="BC191" s="9"/>
      <c r="BD191" s="9"/>
      <c r="BU191" s="9"/>
      <c r="BW191" s="9"/>
      <c r="BY191" s="9"/>
      <c r="BZ191" s="9"/>
      <c r="CB191" s="9"/>
      <c r="CC191" s="9"/>
      <c r="CD191" s="9"/>
      <c r="CE191" s="9"/>
      <c r="CF191" s="9"/>
      <c r="CG191" s="9"/>
      <c r="CH191" s="9"/>
    </row>
    <row r="192" ht="15.75" customHeight="1">
      <c r="A192" s="1" t="s">
        <v>118</v>
      </c>
      <c r="B192" s="1" t="str">
        <f t="shared" ref="B192:B196" si="149">AO192&amp;". "&amp;AP192&amp;" {"&amp;A192&amp;"}"</f>
        <v>Q1. Snacks, rice cakes, brown rice, plain, unsalted {ID}</v>
      </c>
      <c r="C192" s="18" t="str">
        <f t="shared" ref="C192:C198" si="150">MATCH(AP192,$AP$7:$AP$140,0)</f>
        <v>#N/A</v>
      </c>
      <c r="AO192" s="1" t="s">
        <v>505</v>
      </c>
      <c r="AP192" s="1" t="s">
        <v>680</v>
      </c>
      <c r="AU192" s="9"/>
      <c r="AW192" s="9"/>
      <c r="AZ192" s="9"/>
      <c r="BA192" s="9"/>
      <c r="BB192" s="9"/>
      <c r="BC192" s="9"/>
      <c r="BD192" s="9"/>
      <c r="BU192" s="9"/>
      <c r="BW192" s="9"/>
      <c r="BY192" s="9"/>
      <c r="BZ192" s="9"/>
      <c r="CB192" s="9"/>
      <c r="CC192" s="9"/>
      <c r="CD192" s="9"/>
      <c r="CE192" s="9"/>
      <c r="CF192" s="9"/>
      <c r="CG192" s="9"/>
      <c r="CH192" s="9"/>
    </row>
    <row r="193" ht="15.75" customHeight="1">
      <c r="A193" s="1" t="s">
        <v>118</v>
      </c>
      <c r="B193" s="1" t="str">
        <f t="shared" si="149"/>
        <v>Q3. Sweet potato, cooked, average of boiled, baked and fried {ID}</v>
      </c>
      <c r="C193" s="18" t="str">
        <f t="shared" si="150"/>
        <v>#N/A</v>
      </c>
      <c r="AO193" s="1" t="s">
        <v>542</v>
      </c>
      <c r="AP193" s="1" t="s">
        <v>681</v>
      </c>
      <c r="AU193" s="9"/>
      <c r="AW193" s="9"/>
      <c r="AZ193" s="9"/>
      <c r="BA193" s="9"/>
      <c r="BB193" s="9"/>
    </row>
    <row r="194" ht="15.75" customHeight="1">
      <c r="A194" s="1" t="s">
        <v>118</v>
      </c>
      <c r="B194" s="1" t="str">
        <f t="shared" si="149"/>
        <v>Q3. Taro, cooked, without salt {ID}</v>
      </c>
      <c r="C194" s="18" t="str">
        <f t="shared" si="150"/>
        <v>#N/A</v>
      </c>
      <c r="AO194" s="1" t="s">
        <v>542</v>
      </c>
      <c r="AP194" s="1" t="s">
        <v>682</v>
      </c>
    </row>
    <row r="195" ht="15.75" customHeight="1">
      <c r="A195" s="1" t="s">
        <v>118</v>
      </c>
      <c r="B195" s="1" t="str">
        <f t="shared" si="149"/>
        <v>Q3. Breadfruit, cooked {ID}</v>
      </c>
      <c r="C195" s="18" t="str">
        <f t="shared" si="150"/>
        <v>#N/A</v>
      </c>
      <c r="AO195" s="1" t="s">
        <v>542</v>
      </c>
      <c r="AP195" s="1" t="s">
        <v>683</v>
      </c>
    </row>
    <row r="196" ht="15.75" customHeight="1">
      <c r="A196" s="1" t="s">
        <v>118</v>
      </c>
      <c r="B196" s="1" t="str">
        <f t="shared" si="149"/>
        <v>Q3. Green banana, average of boiled and fried {ID}</v>
      </c>
      <c r="C196" s="18" t="str">
        <f t="shared" si="150"/>
        <v>#N/A</v>
      </c>
      <c r="AO196" s="1" t="s">
        <v>542</v>
      </c>
      <c r="AP196" s="1" t="s">
        <v>684</v>
      </c>
    </row>
    <row r="197" ht="15.75" customHeight="1">
      <c r="A197" s="1"/>
      <c r="B197" s="1"/>
      <c r="C197" s="18" t="str">
        <f t="shared" si="150"/>
        <v>#N/A</v>
      </c>
      <c r="D197" s="1"/>
      <c r="AO197" s="1"/>
      <c r="AP197" s="1"/>
    </row>
    <row r="198" ht="15.75" customHeight="1">
      <c r="A198" s="1"/>
      <c r="B198" s="1"/>
      <c r="C198" s="18" t="str">
        <f t="shared" si="150"/>
        <v>#N/A</v>
      </c>
      <c r="D198" s="1"/>
      <c r="AO198" s="1"/>
      <c r="AP198" s="1"/>
    </row>
    <row r="199" ht="15.75" customHeight="1">
      <c r="A199" s="1"/>
      <c r="B199" s="1"/>
      <c r="AO199" s="1"/>
      <c r="AP199" s="1"/>
    </row>
    <row r="200" ht="15.75" customHeight="1">
      <c r="A200" s="1"/>
      <c r="B200" s="1"/>
      <c r="C200" s="18" t="str">
        <f t="shared" ref="C200:C201" si="151">MATCH(AP200,$AP$7:$AP$140,0)</f>
        <v>#N/A</v>
      </c>
      <c r="D200" s="1"/>
      <c r="AO200" s="1"/>
      <c r="AP200" s="1"/>
    </row>
    <row r="201" ht="15.75" customHeight="1">
      <c r="A201" s="1" t="s">
        <v>546</v>
      </c>
      <c r="B201" s="1" t="str">
        <f>AO201&amp;". "&amp;AP201</f>
        <v>Q9. Orange, sweet, ripe, raw (malta)</v>
      </c>
      <c r="C201" s="18" t="str">
        <f t="shared" si="151"/>
        <v>#N/A</v>
      </c>
      <c r="AO201" s="1" t="s">
        <v>445</v>
      </c>
      <c r="AP201" s="1" t="s">
        <v>685</v>
      </c>
    </row>
    <row r="202" ht="15.75" customHeight="1">
      <c r="A202" s="1"/>
      <c r="B202" s="1"/>
      <c r="AO202" s="1"/>
      <c r="AP202" s="1"/>
    </row>
    <row r="203" ht="15.75" customHeight="1">
      <c r="A203" s="1"/>
      <c r="B203" s="1"/>
      <c r="C203" s="18" t="str">
        <f>MATCH(AP203,$AP$7:$AP$140,0)</f>
        <v>#N/A</v>
      </c>
      <c r="D203" s="1"/>
      <c r="AO203" s="1"/>
      <c r="AP203" s="1"/>
    </row>
    <row r="204" ht="15.75" customHeight="1">
      <c r="A204" s="1"/>
      <c r="B204" s="1"/>
      <c r="AO204" s="1"/>
      <c r="AP204" s="1"/>
    </row>
    <row r="205" ht="15.75" customHeight="1">
      <c r="A205" s="1"/>
      <c r="B205" s="1"/>
      <c r="AO205" s="1"/>
      <c r="AP205" s="1"/>
    </row>
    <row r="206" ht="15.75" customHeight="1">
      <c r="A206" s="1"/>
      <c r="B206" s="1"/>
      <c r="AO206" s="1"/>
      <c r="AP206" s="1"/>
    </row>
    <row r="207" ht="15.75" customHeight="1">
      <c r="A207" s="1" t="s">
        <v>546</v>
      </c>
      <c r="B207" s="1" t="str">
        <f>AO207&amp;". "&amp;AP207</f>
        <v>Q10.1. Custard-apple, (bullock's-heart), raw</v>
      </c>
      <c r="C207" s="18" t="str">
        <f t="shared" ref="C207:C210" si="152">MATCH(AP207,$AP$7:$AP$140,0)</f>
        <v>#N/A</v>
      </c>
      <c r="AO207" s="1" t="s">
        <v>451</v>
      </c>
      <c r="AP207" s="1" t="s">
        <v>686</v>
      </c>
    </row>
    <row r="208" ht="15.75" customHeight="1">
      <c r="A208" s="1"/>
      <c r="B208" s="1"/>
      <c r="C208" s="18" t="str">
        <f t="shared" si="152"/>
        <v>#N/A</v>
      </c>
      <c r="D208" s="1"/>
      <c r="AO208" s="1"/>
      <c r="AP208" s="1"/>
    </row>
    <row r="209" ht="15.75" customHeight="1">
      <c r="A209" s="1" t="s">
        <v>546</v>
      </c>
      <c r="B209" s="1" t="str">
        <f t="shared" ref="B209:B210" si="153">AO209&amp;". "&amp;AP209</f>
        <v>Q10.1. Jackfruit, raw</v>
      </c>
      <c r="C209" s="18" t="str">
        <f t="shared" si="152"/>
        <v>#N/A</v>
      </c>
      <c r="AO209" s="1" t="s">
        <v>451</v>
      </c>
      <c r="AP209" s="1" t="s">
        <v>687</v>
      </c>
    </row>
    <row r="210" ht="15.75" customHeight="1">
      <c r="A210" s="1" t="s">
        <v>546</v>
      </c>
      <c r="B210" s="1" t="str">
        <f t="shared" si="153"/>
        <v>Q10.2. Rose-apples, raw (jamrul)</v>
      </c>
      <c r="C210" s="18" t="str">
        <f t="shared" si="152"/>
        <v>#N/A</v>
      </c>
      <c r="AO210" s="1" t="s">
        <v>457</v>
      </c>
      <c r="AP210" s="1" t="s">
        <v>679</v>
      </c>
    </row>
    <row r="211" ht="15.75" customHeight="1">
      <c r="A211" s="1"/>
      <c r="B211" s="1"/>
      <c r="AO211" s="1"/>
      <c r="AP211" s="1"/>
    </row>
    <row r="212" ht="15.75" customHeight="1">
      <c r="A212" s="1" t="s">
        <v>546</v>
      </c>
      <c r="B212" s="1" t="str">
        <f t="shared" ref="B212:B215" si="154">AO212&amp;". "&amp;AP212</f>
        <v>Q10.2. Jujube, raw</v>
      </c>
      <c r="C212" s="18" t="str">
        <f t="shared" ref="C212:C215" si="155">MATCH(AP212,$AP$7:$AP$140,0)</f>
        <v>#N/A</v>
      </c>
      <c r="AO212" s="1" t="s">
        <v>457</v>
      </c>
      <c r="AP212" s="1" t="s">
        <v>688</v>
      </c>
    </row>
    <row r="213" ht="15.75" customHeight="1">
      <c r="A213" s="1" t="s">
        <v>546</v>
      </c>
      <c r="B213" s="1" t="str">
        <f t="shared" si="154"/>
        <v>Q10.2. Java-plum, raw (jambolan)</v>
      </c>
      <c r="C213" s="18" t="str">
        <f t="shared" si="155"/>
        <v>#N/A</v>
      </c>
      <c r="AO213" s="1" t="s">
        <v>457</v>
      </c>
      <c r="AP213" s="1" t="s">
        <v>689</v>
      </c>
    </row>
    <row r="214" ht="15.75" customHeight="1">
      <c r="A214" s="1" t="s">
        <v>546</v>
      </c>
      <c r="B214" s="1" t="str">
        <f t="shared" si="154"/>
        <v>Q10.2. Hog plum, raw (amra)</v>
      </c>
      <c r="C214" s="18" t="str">
        <f t="shared" si="155"/>
        <v>#N/A</v>
      </c>
      <c r="AO214" s="1" t="s">
        <v>457</v>
      </c>
      <c r="AP214" s="1" t="s">
        <v>690</v>
      </c>
    </row>
    <row r="215" ht="15.75" customHeight="1">
      <c r="A215" s="1" t="s">
        <v>546</v>
      </c>
      <c r="B215" s="1" t="str">
        <f t="shared" si="154"/>
        <v>Q10.2. Litchis, raw</v>
      </c>
      <c r="C215" s="18" t="str">
        <f t="shared" si="155"/>
        <v>#N/A</v>
      </c>
      <c r="AO215" s="1" t="s">
        <v>457</v>
      </c>
      <c r="AP215" s="1" t="s">
        <v>691</v>
      </c>
    </row>
    <row r="216" ht="15.75" customHeight="1">
      <c r="A216" s="1"/>
      <c r="B216" s="1"/>
      <c r="D216" s="1"/>
      <c r="AO216" s="1"/>
      <c r="AP216" s="1"/>
    </row>
    <row r="217" ht="15.75" customHeight="1">
      <c r="A217" s="1"/>
      <c r="B217" s="1"/>
      <c r="D217" s="1"/>
      <c r="AO217" s="1"/>
      <c r="AP217" s="1"/>
    </row>
    <row r="218" ht="15.75" customHeight="1">
      <c r="A218" s="1"/>
      <c r="B218" s="1"/>
      <c r="D218" s="1"/>
      <c r="AO218" s="1"/>
      <c r="AP218" s="1"/>
    </row>
    <row r="219" ht="15.75" customHeight="1">
      <c r="A219" s="1"/>
      <c r="B219" s="1"/>
      <c r="D219" s="1"/>
      <c r="AO219" s="1"/>
      <c r="AP219" s="1"/>
    </row>
    <row r="220" ht="15.75" customHeight="1">
      <c r="A220" s="1"/>
      <c r="B220" s="1"/>
      <c r="D220" s="1"/>
      <c r="AO220" s="1"/>
      <c r="AP220" s="1"/>
    </row>
    <row r="221" ht="15.75" customHeight="1">
      <c r="A221" s="1" t="s">
        <v>546</v>
      </c>
      <c r="B221" s="1" t="str">
        <f t="shared" ref="B221:B222" si="156">AO221&amp;". "&amp;AP221</f>
        <v>Q2. Snacks, popcorn, air-popped (Unsalted)</v>
      </c>
      <c r="C221" s="18" t="str">
        <f t="shared" ref="C221:C222" si="157">MATCH(AP221,$AP$7:$AP$140,0)</f>
        <v>#N/A</v>
      </c>
      <c r="AO221" s="1" t="s">
        <v>536</v>
      </c>
      <c r="AP221" s="1" t="s">
        <v>692</v>
      </c>
    </row>
    <row r="222" ht="15.75" customHeight="1">
      <c r="A222" s="1" t="s">
        <v>546</v>
      </c>
      <c r="B222" s="1" t="str">
        <f t="shared" si="156"/>
        <v>Q3. Sweet potato, cooked, average of boiled, baked and fried</v>
      </c>
      <c r="C222" s="18" t="str">
        <f t="shared" si="157"/>
        <v>#N/A</v>
      </c>
      <c r="AO222" s="1" t="s">
        <v>542</v>
      </c>
      <c r="AP222" s="1" t="s">
        <v>681</v>
      </c>
    </row>
    <row r="223" ht="15.75" customHeight="1">
      <c r="A223" s="1"/>
      <c r="B223" s="1"/>
      <c r="D223" s="1"/>
      <c r="AO223" s="1"/>
      <c r="AP223" s="1"/>
    </row>
    <row r="224" ht="15.75" customHeight="1">
      <c r="A224" s="1" t="s">
        <v>546</v>
      </c>
      <c r="B224" s="1" t="str">
        <f>AO224&amp;". "&amp;AP224</f>
        <v>Q3. Plaintains, average of green and yellow and of boiled, baked, and frie</v>
      </c>
      <c r="C224" s="18" t="str">
        <f>MATCH(AP224,$AP$7:$AP$140,0)</f>
        <v>#N/A</v>
      </c>
      <c r="AO224" s="1" t="s">
        <v>542</v>
      </c>
      <c r="AP224" s="1" t="s">
        <v>693</v>
      </c>
    </row>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sheetData>
  <autoFilter ref="$A$6:$CN$140"/>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4.43" defaultRowHeight="15.0"/>
  <cols>
    <col customWidth="1" min="1" max="1" width="8.71"/>
    <col customWidth="1" min="2" max="2" width="25.29"/>
    <col customWidth="1" min="3" max="3" width="22.71"/>
    <col customWidth="1" min="4" max="4" width="23.29"/>
    <col customWidth="1" min="5" max="5" width="37.29"/>
    <col customWidth="1" min="6" max="6" width="14.57"/>
    <col customWidth="1" min="7" max="7" width="90.71"/>
    <col customWidth="1" min="8" max="9" width="26.0"/>
    <col customWidth="1" min="10" max="13" width="8.71"/>
    <col customWidth="1" min="14" max="14" width="26.86"/>
    <col customWidth="1" min="15" max="15" width="18.57"/>
    <col customWidth="1" min="16" max="16" width="18.0"/>
    <col customWidth="1" min="17" max="17" width="20.0"/>
    <col customWidth="1" min="18" max="18" width="14.29"/>
    <col customWidth="1" min="19" max="19" width="19.14"/>
    <col customWidth="1" min="20" max="20" width="25.0"/>
    <col customWidth="1" min="21" max="21" width="14.29"/>
    <col customWidth="1" min="22" max="22" width="16.86"/>
    <col customWidth="1" min="23" max="23" width="18.0"/>
    <col customWidth="1" min="24" max="24" width="23.71"/>
    <col customWidth="1" min="25" max="25" width="20.43"/>
    <col customWidth="1" min="26" max="26" width="26.14"/>
    <col customWidth="1" min="27" max="27" width="22.43"/>
    <col customWidth="1" min="28" max="28" width="17.57"/>
    <col customWidth="1" min="29" max="29" width="29.29"/>
    <col customWidth="1" min="30" max="30" width="18.86"/>
    <col customWidth="1" min="31" max="31" width="13.86"/>
    <col customWidth="1" min="32" max="32" width="31.57"/>
    <col customWidth="1" min="33" max="33" width="23.29"/>
    <col customWidth="1" min="34" max="34" width="22.71"/>
    <col customWidth="1" min="35" max="35" width="24.71"/>
    <col customWidth="1" min="36" max="36" width="19.0"/>
    <col customWidth="1" min="37" max="37" width="23.86"/>
    <col customWidth="1" min="38" max="38" width="29.71"/>
    <col customWidth="1" min="39" max="39" width="19.14"/>
    <col customWidth="1" min="40" max="40" width="21.86"/>
    <col customWidth="1" min="41" max="41" width="22.86"/>
    <col customWidth="1" min="42" max="42" width="28.43"/>
    <col customWidth="1" min="43" max="43" width="25.14"/>
    <col customWidth="1" min="44" max="44" width="30.86"/>
    <col customWidth="1" min="45" max="45" width="27.14"/>
    <col customWidth="1" min="46" max="46" width="22.29"/>
    <col customWidth="1" min="47" max="47" width="33.86"/>
    <col customWidth="1" min="48" max="48" width="23.57"/>
    <col customWidth="1" min="49" max="49" width="18.71"/>
    <col customWidth="1" min="50" max="51" width="8.71"/>
  </cols>
  <sheetData>
    <row r="1">
      <c r="A1" s="18" t="s">
        <v>694</v>
      </c>
      <c r="B1" s="18" t="s">
        <v>695</v>
      </c>
      <c r="C1" s="18" t="s">
        <v>696</v>
      </c>
      <c r="D1" s="18" t="s">
        <v>697</v>
      </c>
      <c r="E1" s="18" t="s">
        <v>698</v>
      </c>
      <c r="F1" s="18" t="s">
        <v>108</v>
      </c>
      <c r="G1" s="18" t="s">
        <v>699</v>
      </c>
      <c r="H1" s="18" t="s">
        <v>69</v>
      </c>
      <c r="I1" s="18" t="s">
        <v>700</v>
      </c>
      <c r="J1" s="18" t="s">
        <v>701</v>
      </c>
      <c r="K1" s="18" t="s">
        <v>702</v>
      </c>
      <c r="L1" s="18" t="s">
        <v>113</v>
      </c>
      <c r="M1" s="1" t="s">
        <v>703</v>
      </c>
      <c r="N1" s="18" t="s">
        <v>704</v>
      </c>
      <c r="O1" s="18" t="s">
        <v>705</v>
      </c>
      <c r="P1" s="18" t="s">
        <v>706</v>
      </c>
      <c r="Q1" s="18" t="s">
        <v>707</v>
      </c>
      <c r="R1" s="18" t="s">
        <v>708</v>
      </c>
      <c r="S1" s="18" t="s">
        <v>709</v>
      </c>
      <c r="T1" s="18" t="s">
        <v>710</v>
      </c>
      <c r="U1" s="18" t="s">
        <v>711</v>
      </c>
      <c r="V1" s="18" t="s">
        <v>712</v>
      </c>
      <c r="W1" s="18" t="s">
        <v>713</v>
      </c>
      <c r="X1" s="18" t="s">
        <v>714</v>
      </c>
      <c r="Y1" s="18" t="s">
        <v>715</v>
      </c>
      <c r="Z1" s="18" t="s">
        <v>716</v>
      </c>
      <c r="AA1" s="18" t="s">
        <v>717</v>
      </c>
      <c r="AB1" s="18" t="s">
        <v>718</v>
      </c>
      <c r="AC1" s="18" t="s">
        <v>719</v>
      </c>
      <c r="AD1" s="18" t="s">
        <v>720</v>
      </c>
      <c r="AE1" s="18" t="s">
        <v>721</v>
      </c>
      <c r="AF1" s="18" t="s">
        <v>722</v>
      </c>
      <c r="AG1" s="18" t="s">
        <v>723</v>
      </c>
      <c r="AH1" s="18" t="s">
        <v>724</v>
      </c>
      <c r="AI1" s="18" t="s">
        <v>725</v>
      </c>
      <c r="AJ1" s="18" t="s">
        <v>726</v>
      </c>
      <c r="AK1" s="18" t="s">
        <v>727</v>
      </c>
      <c r="AL1" s="18" t="s">
        <v>728</v>
      </c>
      <c r="AM1" s="18" t="s">
        <v>729</v>
      </c>
      <c r="AN1" s="18" t="s">
        <v>730</v>
      </c>
      <c r="AO1" s="18" t="s">
        <v>731</v>
      </c>
      <c r="AP1" s="18" t="s">
        <v>732</v>
      </c>
      <c r="AQ1" s="18" t="s">
        <v>733</v>
      </c>
      <c r="AR1" s="18" t="s">
        <v>734</v>
      </c>
      <c r="AS1" s="18" t="s">
        <v>735</v>
      </c>
      <c r="AT1" s="18" t="s">
        <v>736</v>
      </c>
      <c r="AU1" s="18" t="s">
        <v>737</v>
      </c>
      <c r="AV1" s="18" t="s">
        <v>738</v>
      </c>
      <c r="AW1" s="18" t="s">
        <v>739</v>
      </c>
    </row>
    <row r="2">
      <c r="A2" s="18">
        <v>1.0</v>
      </c>
      <c r="B2" s="36" t="str">
        <f>table!BS7</f>
        <v>Egg</v>
      </c>
      <c r="C2" s="18" t="str">
        <f>table!AP7</f>
        <v>Egg</v>
      </c>
      <c r="D2" s="18" t="str">
        <f>table!BR7</f>
        <v>Animal-source foods</v>
      </c>
      <c r="E2" s="37" t="str">
        <f>table!CO7</f>
        <v>Eggs</v>
      </c>
      <c r="F2" s="18" t="str">
        <f>table!AO7</f>
        <v>Q13</v>
      </c>
      <c r="G2" s="18" t="str">
        <f>table!AQ7</f>
        <v>Egg, average of various cooking methods (omelet, scrambled, boiled, fried)</v>
      </c>
      <c r="H2" s="18" t="str">
        <f>IF(table!A7="ID","Indonesia","Bangladesh")</f>
        <v>Indonesia</v>
      </c>
      <c r="I2" s="18" t="str">
        <f>IFERROR(VLOOKUP(C2,yield_refuse!$C:$K,2,0),VLOOKUP(table!AQ7,yield_refuse!$B:$K,3,0))</f>
        <v>Raw, in shell</v>
      </c>
      <c r="J2" s="18">
        <f>table!BN7</f>
        <v>93</v>
      </c>
      <c r="K2" s="18">
        <f>table!BO7</f>
        <v>11</v>
      </c>
      <c r="L2" s="38">
        <f>table!BP7</f>
        <v>391.5254237</v>
      </c>
      <c r="M2" s="18">
        <f t="shared" ref="M2:M135" si="2">L2/(J2/100*(1-K2/100))/1000</f>
        <v>0.473028179</v>
      </c>
      <c r="N2" s="18">
        <f>table!BT7/Results!$M2</f>
        <v>0.4411781632</v>
      </c>
      <c r="O2" s="18">
        <f>table!BU7/Results!$M2</f>
        <v>0</v>
      </c>
      <c r="P2" s="18">
        <f>table!BV7/Results!$M2</f>
        <v>0.01061350034</v>
      </c>
      <c r="Q2" s="18">
        <f>table!BW7/Results!$M2</f>
        <v>0.01324503151</v>
      </c>
      <c r="R2" s="18">
        <f>table!BX7/Results!$M2</f>
        <v>0.0115436758</v>
      </c>
      <c r="S2" s="18">
        <f>table!BY7/Results!$M2</f>
        <v>0.008918404206</v>
      </c>
      <c r="T2" s="18">
        <f>table!BZ7/Results!$M2</f>
        <v>0.01695128709</v>
      </c>
      <c r="U2" s="18">
        <f>table!CA7/Results!$M2</f>
        <v>0.5024500622</v>
      </c>
      <c r="V2" s="18">
        <f>table!CD7/Results!$M2</f>
        <v>0.4326507046</v>
      </c>
      <c r="W2" s="18">
        <f>table!CE7/Results!$M2</f>
        <v>0.5839447614</v>
      </c>
      <c r="X2" s="18">
        <f>table!CF7/Results!$M2</f>
        <v>0.096583671</v>
      </c>
      <c r="Y2" s="18">
        <f>table!CG7/Results!$M2</f>
        <v>0.076581841</v>
      </c>
      <c r="Z2" s="18">
        <f>table!CH7/Results!$M2</f>
        <v>0.11945957</v>
      </c>
      <c r="AA2" s="18">
        <f>table!CI7/Results!$M2</f>
        <v>0.107456284</v>
      </c>
      <c r="AB2" s="18">
        <f>table!CJ7/Results!$M2</f>
        <v>0.030902199</v>
      </c>
      <c r="AC2" s="18">
        <f>table!CK7/Results!$M2</f>
        <v>0.024553833</v>
      </c>
      <c r="AD2" s="18">
        <f>table!CL7/Results!$M2</f>
        <v>0.01804587</v>
      </c>
      <c r="AE2" s="18">
        <f>table!CM7/Results!$M2</f>
        <v>0.02886678515</v>
      </c>
      <c r="AF2" s="18">
        <f t="shared" ref="AF2:AW2" si="1">N2*$M2</f>
        <v>0.2086897031</v>
      </c>
      <c r="AG2" s="18">
        <f t="shared" si="1"/>
        <v>0</v>
      </c>
      <c r="AH2" s="18">
        <f t="shared" si="1"/>
        <v>0.005020484736</v>
      </c>
      <c r="AI2" s="18">
        <f t="shared" si="1"/>
        <v>0.006265273135</v>
      </c>
      <c r="AJ2" s="18">
        <f t="shared" si="1"/>
        <v>0.005460483943</v>
      </c>
      <c r="AK2" s="18">
        <f t="shared" si="1"/>
        <v>0.004218656501</v>
      </c>
      <c r="AL2" s="18">
        <f t="shared" si="1"/>
        <v>0.008018436465</v>
      </c>
      <c r="AM2" s="18">
        <f t="shared" si="1"/>
        <v>0.2376730379</v>
      </c>
      <c r="AN2" s="18">
        <f t="shared" si="1"/>
        <v>0.2046559749</v>
      </c>
      <c r="AO2" s="18">
        <f t="shared" si="1"/>
        <v>0.2762223271</v>
      </c>
      <c r="AP2" s="18">
        <f t="shared" si="1"/>
        <v>0.04568679801</v>
      </c>
      <c r="AQ2" s="18">
        <f t="shared" si="1"/>
        <v>0.03622536879</v>
      </c>
      <c r="AR2" s="18">
        <f t="shared" si="1"/>
        <v>0.05650774286</v>
      </c>
      <c r="AS2" s="18">
        <f t="shared" si="1"/>
        <v>0.05082985034</v>
      </c>
      <c r="AT2" s="18">
        <f t="shared" si="1"/>
        <v>0.01461761092</v>
      </c>
      <c r="AU2" s="18">
        <f t="shared" si="1"/>
        <v>0.01161465491</v>
      </c>
      <c r="AV2" s="18">
        <f t="shared" si="1"/>
        <v>0.008536205024</v>
      </c>
      <c r="AW2" s="18">
        <f t="shared" si="1"/>
        <v>0.01365480281</v>
      </c>
      <c r="AX2" s="18">
        <f t="shared" ref="AX2:AX135" si="4">SUM(AP2:AW2)</f>
        <v>0.2376730337</v>
      </c>
      <c r="AY2" s="18">
        <f t="shared" ref="AY2:AY135" si="5">AX2/AM2</f>
        <v>0.9999999821</v>
      </c>
    </row>
    <row r="3">
      <c r="A3" s="18">
        <v>2.0</v>
      </c>
      <c r="B3" s="39" t="str">
        <f>table!BS8</f>
        <v>Cheese, hard</v>
      </c>
      <c r="C3" s="18" t="str">
        <f>table!AP8</f>
        <v>Full-fat cheese</v>
      </c>
      <c r="D3" s="18" t="str">
        <f>table!BR8</f>
        <v>Animal-source foods</v>
      </c>
      <c r="E3" s="37" t="str">
        <f>table!CO8</f>
        <v>Cheese</v>
      </c>
      <c r="F3" s="18" t="str">
        <f>table!AO8</f>
        <v>Q14</v>
      </c>
      <c r="G3" s="18" t="str">
        <f>table!AQ8</f>
        <v>Cheese (high-fat), average of multiple varieties of soft and hard cheeses</v>
      </c>
      <c r="H3" s="18" t="str">
        <f>IF(table!A8="ID","Indonesia","Bangladesh")</f>
        <v>Indonesia</v>
      </c>
      <c r="I3" s="18" t="str">
        <f>IFERROR(VLOOKUP(C3,yield_refuse!$C:$K,2,0),VLOOKUP(table!AQ8,yield_refuse!$B:$K,3,0))</f>
        <v>As sold in supermarket</v>
      </c>
      <c r="J3" s="18">
        <f>table!BN8</f>
        <v>100</v>
      </c>
      <c r="K3" s="18">
        <f>table!BO8</f>
        <v>0</v>
      </c>
      <c r="L3" s="38">
        <f>table!BP8</f>
        <v>462</v>
      </c>
      <c r="M3" s="18">
        <f t="shared" si="2"/>
        <v>0.462</v>
      </c>
      <c r="N3" s="18">
        <f>table!BT8/Results!$M3</f>
        <v>0.7003648838</v>
      </c>
      <c r="O3" s="18">
        <f>table!BU8/Results!$M3</f>
        <v>0.02337747004</v>
      </c>
      <c r="P3" s="18">
        <f>table!BV8/Results!$M3</f>
        <v>0.01952265006</v>
      </c>
      <c r="Q3" s="18">
        <f>table!BW8/Results!$M3</f>
        <v>0.03356828605</v>
      </c>
      <c r="R3" s="18">
        <f>table!BX8/Results!$M3</f>
        <v>0.01143160128</v>
      </c>
      <c r="S3" s="18">
        <f>table!BY8/Results!$M3</f>
        <v>0.001972574356</v>
      </c>
      <c r="T3" s="18">
        <f>table!BZ8/Results!$M3</f>
        <v>0.01947947417</v>
      </c>
      <c r="U3" s="18">
        <f>table!CA8/Results!$M3</f>
        <v>0.8097169397</v>
      </c>
      <c r="V3" s="18">
        <f>table!CD8/Results!$M3</f>
        <v>0.7184409995</v>
      </c>
      <c r="W3" s="18">
        <f>table!CE8/Results!$M3</f>
        <v>0.9140950909</v>
      </c>
      <c r="X3" s="18">
        <f>table!CF8/Results!$M3</f>
        <v>0.29366605</v>
      </c>
      <c r="Y3" s="18">
        <f>table!CG8/Results!$M3</f>
        <v>0.093156303</v>
      </c>
      <c r="Z3" s="18">
        <f>table!CH8/Results!$M3</f>
        <v>0.091486721</v>
      </c>
      <c r="AA3" s="18">
        <f>table!CI8/Results!$M3</f>
        <v>0.146467185</v>
      </c>
      <c r="AB3" s="18">
        <f>table!CJ8/Results!$M3</f>
        <v>0.059384529</v>
      </c>
      <c r="AC3" s="18">
        <f>table!CK8/Results!$M3</f>
        <v>0.048921453</v>
      </c>
      <c r="AD3" s="18">
        <f>table!CL8/Results!$M3</f>
        <v>0.014737011</v>
      </c>
      <c r="AE3" s="18">
        <f>table!CM8/Results!$M3</f>
        <v>0.06189766026</v>
      </c>
      <c r="AF3" s="18">
        <f t="shared" ref="AF3:AW3" si="3">N3*$M3</f>
        <v>0.3235685763</v>
      </c>
      <c r="AG3" s="18">
        <f t="shared" si="3"/>
        <v>0.01080039116</v>
      </c>
      <c r="AH3" s="18">
        <f t="shared" si="3"/>
        <v>0.00901946433</v>
      </c>
      <c r="AI3" s="18">
        <f t="shared" si="3"/>
        <v>0.01550854815</v>
      </c>
      <c r="AJ3" s="18">
        <f t="shared" si="3"/>
        <v>0.005281399791</v>
      </c>
      <c r="AK3" s="18">
        <f t="shared" si="3"/>
        <v>0.0009113293522</v>
      </c>
      <c r="AL3" s="18">
        <f t="shared" si="3"/>
        <v>0.008999517065</v>
      </c>
      <c r="AM3" s="18">
        <f t="shared" si="3"/>
        <v>0.3740892262</v>
      </c>
      <c r="AN3" s="18">
        <f t="shared" si="3"/>
        <v>0.3319197418</v>
      </c>
      <c r="AO3" s="18">
        <f t="shared" si="3"/>
        <v>0.422311932</v>
      </c>
      <c r="AP3" s="18">
        <f t="shared" si="3"/>
        <v>0.1356737151</v>
      </c>
      <c r="AQ3" s="18">
        <f t="shared" si="3"/>
        <v>0.04303821199</v>
      </c>
      <c r="AR3" s="18">
        <f t="shared" si="3"/>
        <v>0.0422668651</v>
      </c>
      <c r="AS3" s="18">
        <f t="shared" si="3"/>
        <v>0.06766783947</v>
      </c>
      <c r="AT3" s="18">
        <f t="shared" si="3"/>
        <v>0.0274356524</v>
      </c>
      <c r="AU3" s="18">
        <f t="shared" si="3"/>
        <v>0.02260171129</v>
      </c>
      <c r="AV3" s="18">
        <f t="shared" si="3"/>
        <v>0.006808499082</v>
      </c>
      <c r="AW3" s="18">
        <f t="shared" si="3"/>
        <v>0.02859671904</v>
      </c>
      <c r="AX3" s="18">
        <f t="shared" si="4"/>
        <v>0.3740892135</v>
      </c>
      <c r="AY3" s="18">
        <f t="shared" si="5"/>
        <v>0.9999999661</v>
      </c>
    </row>
    <row r="4">
      <c r="A4" s="18">
        <v>3.0</v>
      </c>
      <c r="B4" s="39" t="str">
        <f>table!BS9</f>
        <v>Cheese, soft</v>
      </c>
      <c r="C4" s="18" t="str">
        <f>table!AP9</f>
        <v>Low-fat cottage cheese</v>
      </c>
      <c r="D4" s="18" t="str">
        <f>table!BR9</f>
        <v>Animal-source foods</v>
      </c>
      <c r="E4" s="37" t="str">
        <f>table!CO9</f>
        <v>Cheese</v>
      </c>
      <c r="F4" s="18" t="str">
        <f>table!AO9</f>
        <v>Q14</v>
      </c>
      <c r="G4" s="18" t="str">
        <f>table!AQ9</f>
        <v>Cottage cheese, farmer's (low-fat)</v>
      </c>
      <c r="H4" s="18" t="str">
        <f>IF(table!A9="ID","Indonesia","Bangladesh")</f>
        <v>Indonesia</v>
      </c>
      <c r="I4" s="18" t="str">
        <f>IFERROR(VLOOKUP(C4,yield_refuse!$C:$K,2,0),VLOOKUP(table!AQ9,yield_refuse!$B:$K,3,0))</f>
        <v>As sold in supermarket</v>
      </c>
      <c r="J4" s="18">
        <f>table!BN9</f>
        <v>100</v>
      </c>
      <c r="K4" s="18">
        <f>table!BO9</f>
        <v>0</v>
      </c>
      <c r="L4" s="38">
        <f>table!BP9</f>
        <v>491.4893617</v>
      </c>
      <c r="M4" s="18">
        <f t="shared" si="2"/>
        <v>0.4914893617</v>
      </c>
      <c r="N4" s="18">
        <f>table!BT9/Results!$M4</f>
        <v>0.5208474885</v>
      </c>
      <c r="O4" s="18">
        <f>table!BU9/Results!$M4</f>
        <v>0.03165285904</v>
      </c>
      <c r="P4" s="18">
        <f>table!BV9/Results!$M4</f>
        <v>0.01952265006</v>
      </c>
      <c r="Q4" s="18">
        <f>table!BW9/Results!$M4</f>
        <v>0.03356828605</v>
      </c>
      <c r="R4" s="18">
        <f>table!BX9/Results!$M4</f>
        <v>0.01143160128</v>
      </c>
      <c r="S4" s="18">
        <f>table!BY9/Results!$M4</f>
        <v>0.001972574356</v>
      </c>
      <c r="T4" s="18">
        <f>table!BZ9/Results!$M4</f>
        <v>0.01947947417</v>
      </c>
      <c r="U4" s="18">
        <f>table!CA9/Results!$M4</f>
        <v>0.6384749335</v>
      </c>
      <c r="V4" s="18">
        <f>table!CD9/Results!$M4</f>
        <v>0.5633339276</v>
      </c>
      <c r="W4" s="18">
        <f>table!CE9/Results!$M4</f>
        <v>0.7251750185</v>
      </c>
      <c r="X4" s="18">
        <f>table!CF9/Results!$M4</f>
        <v>0.22686507</v>
      </c>
      <c r="Y4" s="18">
        <f>table!CG9/Results!$M4</f>
        <v>0.072304554</v>
      </c>
      <c r="Z4" s="18">
        <f>table!CH9/Results!$M4</f>
        <v>0.073203315</v>
      </c>
      <c r="AA4" s="18">
        <f>table!CI9/Results!$M4</f>
        <v>0.1155878</v>
      </c>
      <c r="AB4" s="18">
        <f>table!CJ9/Results!$M4</f>
        <v>0.044301652</v>
      </c>
      <c r="AC4" s="18">
        <f>table!CK9/Results!$M4</f>
        <v>0.043343459</v>
      </c>
      <c r="AD4" s="18">
        <f>table!CL9/Results!$M4</f>
        <v>0.012490594</v>
      </c>
      <c r="AE4" s="18">
        <f>table!CM9/Results!$M4</f>
        <v>0.05037846716</v>
      </c>
      <c r="AF4" s="18">
        <f t="shared" ref="AF4:AW4" si="6">N4*$M4</f>
        <v>0.2559909997</v>
      </c>
      <c r="AG4" s="18">
        <f t="shared" si="6"/>
        <v>0.01555704348</v>
      </c>
      <c r="AH4" s="18">
        <f t="shared" si="6"/>
        <v>0.009595174819</v>
      </c>
      <c r="AI4" s="18">
        <f t="shared" si="6"/>
        <v>0.01649845548</v>
      </c>
      <c r="AJ4" s="18">
        <f t="shared" si="6"/>
        <v>0.005618510416</v>
      </c>
      <c r="AK4" s="18">
        <f t="shared" si="6"/>
        <v>0.0009694993109</v>
      </c>
      <c r="AL4" s="18">
        <f t="shared" si="6"/>
        <v>0.009573954324</v>
      </c>
      <c r="AM4" s="18">
        <f t="shared" si="6"/>
        <v>0.3138036375</v>
      </c>
      <c r="AN4" s="18">
        <f t="shared" si="6"/>
        <v>0.2768726325</v>
      </c>
      <c r="AO4" s="18">
        <f t="shared" si="6"/>
        <v>0.3564158069</v>
      </c>
      <c r="AP4" s="18">
        <f t="shared" si="6"/>
        <v>0.1115017684</v>
      </c>
      <c r="AQ4" s="18">
        <f t="shared" si="6"/>
        <v>0.03553691909</v>
      </c>
      <c r="AR4" s="18">
        <f t="shared" si="6"/>
        <v>0.03597865056</v>
      </c>
      <c r="AS4" s="18">
        <f t="shared" si="6"/>
        <v>0.05681017404</v>
      </c>
      <c r="AT4" s="18">
        <f t="shared" si="6"/>
        <v>0.02177379066</v>
      </c>
      <c r="AU4" s="18">
        <f t="shared" si="6"/>
        <v>0.021302849</v>
      </c>
      <c r="AV4" s="18">
        <f t="shared" si="6"/>
        <v>0.006138994072</v>
      </c>
      <c r="AW4" s="18">
        <f t="shared" si="6"/>
        <v>0.02476048067</v>
      </c>
      <c r="AX4" s="18">
        <f t="shared" si="4"/>
        <v>0.3138036265</v>
      </c>
      <c r="AY4" s="18">
        <f t="shared" si="5"/>
        <v>0.999999965</v>
      </c>
    </row>
    <row r="5">
      <c r="A5" s="18">
        <v>4.0</v>
      </c>
      <c r="B5" s="36" t="str">
        <f>table!BS10</f>
        <v>Plain whole yogurt</v>
      </c>
      <c r="C5" s="18" t="str">
        <f>table!AP10</f>
        <v>Plain whole yogurt</v>
      </c>
      <c r="D5" s="18" t="str">
        <f>table!BR10</f>
        <v>Animal-source foods</v>
      </c>
      <c r="E5" s="37" t="str">
        <f>table!CO10</f>
        <v>Yogurt</v>
      </c>
      <c r="F5" s="18" t="str">
        <f>table!AO10</f>
        <v>Q15</v>
      </c>
      <c r="G5" s="18" t="str">
        <f>table!AQ10</f>
        <v>Yogurt, plain, whole milk</v>
      </c>
      <c r="H5" s="18" t="str">
        <f>IF(table!A10="ID","Indonesia","Bangladesh")</f>
        <v>Indonesia</v>
      </c>
      <c r="I5" s="18" t="str">
        <f>IFERROR(VLOOKUP(C5,yield_refuse!$C:$K,2,0),VLOOKUP(table!AQ10,yield_refuse!$B:$K,3,0))</f>
        <v>As sold in supermarket</v>
      </c>
      <c r="J5" s="18">
        <f>table!BN10</f>
        <v>100</v>
      </c>
      <c r="K5" s="18">
        <f>table!BO10</f>
        <v>0</v>
      </c>
      <c r="L5" s="38">
        <f>table!BP10</f>
        <v>435.8490566</v>
      </c>
      <c r="M5" s="18">
        <f t="shared" si="2"/>
        <v>0.4358490566</v>
      </c>
      <c r="N5" s="18">
        <f>table!BT10/Results!$M5</f>
        <v>0.1051888157</v>
      </c>
      <c r="O5" s="18">
        <f>table!BU10/Results!$M5</f>
        <v>0.04133238638</v>
      </c>
      <c r="P5" s="18">
        <f>table!BV10/Results!$M5</f>
        <v>0.04184261669</v>
      </c>
      <c r="Q5" s="18">
        <f>table!BW10/Results!$M5</f>
        <v>0.04507294645</v>
      </c>
      <c r="R5" s="18">
        <f>table!BX10/Results!$M5</f>
        <v>0.01143160128</v>
      </c>
      <c r="S5" s="18">
        <f>table!BY10/Results!$M5</f>
        <v>0.001972574356</v>
      </c>
      <c r="T5" s="18">
        <f>table!BZ10/Results!$M5</f>
        <v>0.01947947417</v>
      </c>
      <c r="U5" s="18">
        <f>table!CA10/Results!$M5</f>
        <v>0.266320415</v>
      </c>
      <c r="V5" s="18">
        <f>table!CD10/Results!$M5</f>
        <v>0.2236699783</v>
      </c>
      <c r="W5" s="18">
        <f>table!CE10/Results!$M5</f>
        <v>0.3181740846</v>
      </c>
      <c r="X5" s="18">
        <f>table!CF10/Results!$M5</f>
        <v>0.068255881</v>
      </c>
      <c r="Y5" s="18">
        <f>table!CG10/Results!$M5</f>
        <v>0.027796983</v>
      </c>
      <c r="Z5" s="18">
        <f>table!CH10/Results!$M5</f>
        <v>0.036122121</v>
      </c>
      <c r="AA5" s="18">
        <f>table!CI10/Results!$M5</f>
        <v>0.04267531</v>
      </c>
      <c r="AB5" s="18">
        <f>table!CJ10/Results!$M5</f>
        <v>0.0081498707</v>
      </c>
      <c r="AC5" s="18">
        <f>table!CK10/Results!$M5</f>
        <v>0.023590056</v>
      </c>
      <c r="AD5" s="18">
        <f>table!CL10/Results!$M5</f>
        <v>0.0071433112</v>
      </c>
      <c r="AE5" s="18">
        <f>table!CM10/Results!$M5</f>
        <v>0.0525868855</v>
      </c>
      <c r="AF5" s="18">
        <f t="shared" ref="AF5:AW5" si="7">N5*$M5</f>
        <v>0.0458464461</v>
      </c>
      <c r="AG5" s="18">
        <f t="shared" si="7"/>
        <v>0.01801468161</v>
      </c>
      <c r="AH5" s="18">
        <f t="shared" si="7"/>
        <v>0.01823706501</v>
      </c>
      <c r="AI5" s="18">
        <f t="shared" si="7"/>
        <v>0.01964500119</v>
      </c>
      <c r="AJ5" s="18">
        <f t="shared" si="7"/>
        <v>0.004982452633</v>
      </c>
      <c r="AK5" s="18">
        <f t="shared" si="7"/>
        <v>0.0008597446719</v>
      </c>
      <c r="AL5" s="18">
        <f t="shared" si="7"/>
        <v>0.008490110438</v>
      </c>
      <c r="AM5" s="18">
        <f t="shared" si="7"/>
        <v>0.1160755017</v>
      </c>
      <c r="AN5" s="18">
        <f t="shared" si="7"/>
        <v>0.09748634904</v>
      </c>
      <c r="AO5" s="18">
        <f t="shared" si="7"/>
        <v>0.1386758746</v>
      </c>
      <c r="AP5" s="18">
        <f t="shared" si="7"/>
        <v>0.02974926134</v>
      </c>
      <c r="AQ5" s="18">
        <f t="shared" si="7"/>
        <v>0.01211528882</v>
      </c>
      <c r="AR5" s="18">
        <f t="shared" si="7"/>
        <v>0.01574379236</v>
      </c>
      <c r="AS5" s="18">
        <f t="shared" si="7"/>
        <v>0.0185999936</v>
      </c>
      <c r="AT5" s="18">
        <f t="shared" si="7"/>
        <v>0.003552113456</v>
      </c>
      <c r="AU5" s="18">
        <f t="shared" si="7"/>
        <v>0.01028170365</v>
      </c>
      <c r="AV5" s="18">
        <f t="shared" si="7"/>
        <v>0.003113405448</v>
      </c>
      <c r="AW5" s="18">
        <f t="shared" si="7"/>
        <v>0.02291994443</v>
      </c>
      <c r="AX5" s="18">
        <f t="shared" si="4"/>
        <v>0.1160755031</v>
      </c>
      <c r="AY5" s="18">
        <f t="shared" si="5"/>
        <v>1.000000013</v>
      </c>
    </row>
    <row r="6">
      <c r="A6" s="18">
        <v>5.0</v>
      </c>
      <c r="B6" s="36" t="str">
        <f>table!BS11</f>
        <v>Beef organs</v>
      </c>
      <c r="C6" s="18" t="str">
        <f>table!AP11</f>
        <v>Beef organs</v>
      </c>
      <c r="D6" s="18" t="str">
        <f>table!BR11</f>
        <v>Animal-source foods</v>
      </c>
      <c r="E6" s="37" t="str">
        <f>table!CO11</f>
        <v>Organ meat</v>
      </c>
      <c r="F6" s="18" t="str">
        <f>table!AO11</f>
        <v>Q17</v>
      </c>
      <c r="G6" s="18" t="str">
        <f>table!AQ11</f>
        <v>Beef organs, average of liver, spleen, kidney, heart, and tongue, cooked (braised or simmered)</v>
      </c>
      <c r="H6" s="18" t="str">
        <f>IF(table!A11="ID","Indonesia","Bangladesh")</f>
        <v>Indonesia</v>
      </c>
      <c r="I6" s="18" t="str">
        <f>IFERROR(VLOOKUP(C6,yield_refuse!$C:$K,2,0),VLOOKUP(table!AQ11,yield_refuse!$B:$K,3,0))</f>
        <v>Raw, boneless</v>
      </c>
      <c r="J6" s="18">
        <f>table!BN11</f>
        <v>60</v>
      </c>
      <c r="K6" s="18">
        <f>table!BO11</f>
        <v>0</v>
      </c>
      <c r="L6" s="38">
        <f>table!BP11</f>
        <v>275</v>
      </c>
      <c r="M6" s="18">
        <f t="shared" si="2"/>
        <v>0.4583333333</v>
      </c>
      <c r="N6" s="18">
        <f>table!BT11/Results!$M6</f>
        <v>0.3921591454</v>
      </c>
      <c r="O6" s="18">
        <f>table!BU11/Results!$M6</f>
        <v>0.02224653097</v>
      </c>
      <c r="P6" s="18">
        <f>table!BV11/Results!$M6</f>
        <v>0.01575695618</v>
      </c>
      <c r="Q6" s="18">
        <f>table!BW11/Results!$M6</f>
        <v>0.02430644311</v>
      </c>
      <c r="R6" s="18">
        <f>table!BX11/Results!$M6</f>
        <v>0.0115436758</v>
      </c>
      <c r="S6" s="18">
        <f>table!BY11/Results!$M6</f>
        <v>0.01751951735</v>
      </c>
      <c r="T6" s="18">
        <f>table!BZ11/Results!$M6</f>
        <v>0.01695128709</v>
      </c>
      <c r="U6" s="18">
        <f>table!CA11/Results!$M6</f>
        <v>0.500483556</v>
      </c>
      <c r="V6" s="18">
        <f>table!CD11/Results!$M6</f>
        <v>0.4399560558</v>
      </c>
      <c r="W6" s="18">
        <f>table!CE11/Results!$M6</f>
        <v>0.5707021646</v>
      </c>
      <c r="X6" s="18">
        <f>table!CF11/Results!$M6</f>
        <v>0.15544464</v>
      </c>
      <c r="Y6" s="18">
        <f>table!CG11/Results!$M6</f>
        <v>0.058621283</v>
      </c>
      <c r="Z6" s="18">
        <f>table!CH11/Results!$M6</f>
        <v>0.058632862</v>
      </c>
      <c r="AA6" s="18">
        <f>table!CI11/Results!$M6</f>
        <v>0.110506074</v>
      </c>
      <c r="AB6" s="18">
        <f>table!CJ11/Results!$M6</f>
        <v>0.030356166</v>
      </c>
      <c r="AC6" s="18">
        <f>table!CK11/Results!$M6</f>
        <v>0.0326798</v>
      </c>
      <c r="AD6" s="18">
        <f>table!CL11/Results!$M6</f>
        <v>0.014180776</v>
      </c>
      <c r="AE6" s="18">
        <f>table!CM11/Results!$M6</f>
        <v>0.04006196024</v>
      </c>
      <c r="AF6" s="18">
        <f t="shared" ref="AF6:AW6" si="8">N6*$M6</f>
        <v>0.1797396083</v>
      </c>
      <c r="AG6" s="18">
        <f t="shared" si="8"/>
        <v>0.01019632669</v>
      </c>
      <c r="AH6" s="18">
        <f t="shared" si="8"/>
        <v>0.007221938251</v>
      </c>
      <c r="AI6" s="18">
        <f t="shared" si="8"/>
        <v>0.01114045309</v>
      </c>
      <c r="AJ6" s="18">
        <f t="shared" si="8"/>
        <v>0.005290851409</v>
      </c>
      <c r="AK6" s="18">
        <f t="shared" si="8"/>
        <v>0.008029778786</v>
      </c>
      <c r="AL6" s="18">
        <f t="shared" si="8"/>
        <v>0.007769339918</v>
      </c>
      <c r="AM6" s="18">
        <f t="shared" si="8"/>
        <v>0.2293882965</v>
      </c>
      <c r="AN6" s="18">
        <f t="shared" si="8"/>
        <v>0.2016465256</v>
      </c>
      <c r="AO6" s="18">
        <f t="shared" si="8"/>
        <v>0.2615718254</v>
      </c>
      <c r="AP6" s="18">
        <f t="shared" si="8"/>
        <v>0.07124546</v>
      </c>
      <c r="AQ6" s="18">
        <f t="shared" si="8"/>
        <v>0.02686808804</v>
      </c>
      <c r="AR6" s="18">
        <f t="shared" si="8"/>
        <v>0.02687339508</v>
      </c>
      <c r="AS6" s="18">
        <f t="shared" si="8"/>
        <v>0.05064861725</v>
      </c>
      <c r="AT6" s="18">
        <f t="shared" si="8"/>
        <v>0.01391324275</v>
      </c>
      <c r="AU6" s="18">
        <f t="shared" si="8"/>
        <v>0.01497824167</v>
      </c>
      <c r="AV6" s="18">
        <f t="shared" si="8"/>
        <v>0.006499522333</v>
      </c>
      <c r="AW6" s="18">
        <f t="shared" si="8"/>
        <v>0.01836173178</v>
      </c>
      <c r="AX6" s="18">
        <f t="shared" si="4"/>
        <v>0.2293882989</v>
      </c>
      <c r="AY6" s="18">
        <f t="shared" si="5"/>
        <v>1.000000011</v>
      </c>
    </row>
    <row r="7">
      <c r="A7" s="18">
        <v>6.0</v>
      </c>
      <c r="B7" s="36" t="str">
        <f>table!BS12</f>
        <v>Beef</v>
      </c>
      <c r="C7" s="18" t="str">
        <f>table!AP12</f>
        <v>Beef</v>
      </c>
      <c r="D7" s="18" t="str">
        <f>table!BR12</f>
        <v>Animal-source foods</v>
      </c>
      <c r="E7" s="37" t="str">
        <f>table!CO12</f>
        <v>Unprocessed red meat (ruminant)</v>
      </c>
      <c r="F7" s="18" t="str">
        <f>table!AO12</f>
        <v>Q17</v>
      </c>
      <c r="G7" s="18" t="str">
        <f>table!AQ12</f>
        <v>Beef, average of various cuts, deegrees of fat, and cooking methods</v>
      </c>
      <c r="H7" s="18" t="str">
        <f>IF(table!A12="ID","Indonesia","Bangladesh")</f>
        <v>Indonesia</v>
      </c>
      <c r="I7" s="18" t="str">
        <f>IFERROR(VLOOKUP(C7,yield_refuse!$C:$K,2,0),VLOOKUP(table!AQ12,yield_refuse!$B:$K,3,0))</f>
        <v>Raw, boneless</v>
      </c>
      <c r="J7" s="18">
        <f>table!BN12</f>
        <v>74</v>
      </c>
      <c r="K7" s="18">
        <f>table!BO12</f>
        <v>0</v>
      </c>
      <c r="L7" s="38">
        <f>table!BP12</f>
        <v>372.5806452</v>
      </c>
      <c r="M7" s="18">
        <f t="shared" si="2"/>
        <v>0.5034873583</v>
      </c>
      <c r="N7" s="18">
        <f>table!BT12/Results!$M7</f>
        <v>3.934336627</v>
      </c>
      <c r="O7" s="18">
        <f>table!BU12/Results!$M7</f>
        <v>0.2231907364</v>
      </c>
      <c r="P7" s="18">
        <f>table!BV12/Results!$M7</f>
        <v>0.01575695618</v>
      </c>
      <c r="Q7" s="18">
        <f>table!BW12/Results!$M7</f>
        <v>0.02430644311</v>
      </c>
      <c r="R7" s="18">
        <f>table!BX12/Results!$M7</f>
        <v>0.0115436758</v>
      </c>
      <c r="S7" s="18">
        <f>table!BY12/Results!$M7</f>
        <v>0.01751951735</v>
      </c>
      <c r="T7" s="18">
        <f>table!BZ12/Results!$M7</f>
        <v>0.01695128709</v>
      </c>
      <c r="U7" s="18">
        <f>table!CA12/Results!$M7</f>
        <v>4.243605243</v>
      </c>
      <c r="V7" s="18">
        <f>table!CD12/Results!$M7</f>
        <v>3.791862304</v>
      </c>
      <c r="W7" s="18">
        <f>table!CE12/Results!$M7</f>
        <v>4.753699425</v>
      </c>
      <c r="X7" s="18">
        <f>table!CF12/Results!$M7</f>
        <v>1.3238265</v>
      </c>
      <c r="Y7" s="18">
        <f>table!CG12/Results!$M7</f>
        <v>0.53149839</v>
      </c>
      <c r="Z7" s="18">
        <f>table!CH12/Results!$M7</f>
        <v>0.4291693</v>
      </c>
      <c r="AA7" s="18">
        <f>table!CI12/Results!$M7</f>
        <v>1.00134415</v>
      </c>
      <c r="AB7" s="18">
        <f>table!CJ12/Results!$M7</f>
        <v>0.30280496</v>
      </c>
      <c r="AC7" s="18">
        <f>table!CK12/Results!$M7</f>
        <v>0.21102092</v>
      </c>
      <c r="AD7" s="18">
        <f>table!CL12/Results!$M7</f>
        <v>0.12896</v>
      </c>
      <c r="AE7" s="18">
        <f>table!CM12/Results!$M7</f>
        <v>0.3149811306</v>
      </c>
      <c r="AF7" s="18">
        <f t="shared" ref="AF7:AW7" si="9">N7*$M7</f>
        <v>1.980888755</v>
      </c>
      <c r="AG7" s="18">
        <f t="shared" si="9"/>
        <v>0.1123737143</v>
      </c>
      <c r="AH7" s="18">
        <f t="shared" si="9"/>
        <v>0.007933428245</v>
      </c>
      <c r="AI7" s="18">
        <f t="shared" si="9"/>
        <v>0.01223798683</v>
      </c>
      <c r="AJ7" s="18">
        <f t="shared" si="9"/>
        <v>0.005812094835</v>
      </c>
      <c r="AK7" s="18">
        <f t="shared" si="9"/>
        <v>0.00882085551</v>
      </c>
      <c r="AL7" s="18">
        <f t="shared" si="9"/>
        <v>0.008534758759</v>
      </c>
      <c r="AM7" s="18">
        <f t="shared" si="9"/>
        <v>2.136601593</v>
      </c>
      <c r="AN7" s="18">
        <f t="shared" si="9"/>
        <v>1.909154735</v>
      </c>
      <c r="AO7" s="18">
        <f t="shared" si="9"/>
        <v>2.393427566</v>
      </c>
      <c r="AP7" s="18">
        <f t="shared" si="9"/>
        <v>0.6665299074</v>
      </c>
      <c r="AQ7" s="18">
        <f t="shared" si="9"/>
        <v>0.2676027203</v>
      </c>
      <c r="AR7" s="18">
        <f t="shared" si="9"/>
        <v>0.2160813171</v>
      </c>
      <c r="AS7" s="18">
        <f t="shared" si="9"/>
        <v>0.5041641209</v>
      </c>
      <c r="AT7" s="18">
        <f t="shared" si="9"/>
        <v>0.1524584694</v>
      </c>
      <c r="AU7" s="18">
        <f t="shared" si="9"/>
        <v>0.1062463656</v>
      </c>
      <c r="AV7" s="18">
        <f t="shared" si="9"/>
        <v>0.06492972973</v>
      </c>
      <c r="AW7" s="18">
        <f t="shared" si="9"/>
        <v>0.1585890174</v>
      </c>
      <c r="AX7" s="18">
        <f t="shared" si="4"/>
        <v>2.136601648</v>
      </c>
      <c r="AY7" s="18">
        <f t="shared" si="5"/>
        <v>1.000000025</v>
      </c>
    </row>
    <row r="8">
      <c r="A8" s="18">
        <v>7.0</v>
      </c>
      <c r="B8" s="36" t="str">
        <f>table!BS13</f>
        <v>Lamb</v>
      </c>
      <c r="C8" s="18" t="str">
        <f>table!AP13</f>
        <v>Lamb</v>
      </c>
      <c r="D8" s="18" t="str">
        <f>table!BR13</f>
        <v>Animal-source foods</v>
      </c>
      <c r="E8" s="37" t="str">
        <f>table!CO13</f>
        <v>Unprocessed red meat (ruminant)</v>
      </c>
      <c r="F8" s="18" t="str">
        <f>table!AO13</f>
        <v>Q17</v>
      </c>
      <c r="G8" s="18" t="str">
        <f>table!AQ13</f>
        <v>Lamb, average of various cuts, deegrees of fat, and cooking methods</v>
      </c>
      <c r="H8" s="18" t="str">
        <f>IF(table!A13="ID","Indonesia","Bangladesh")</f>
        <v>Indonesia</v>
      </c>
      <c r="I8" s="18" t="str">
        <f>IFERROR(VLOOKUP(C8,yield_refuse!$C:$K,2,0),VLOOKUP(table!AQ13,yield_refuse!$B:$K,3,0))</f>
        <v>Raw, boneless</v>
      </c>
      <c r="J8" s="18">
        <f>table!BN13</f>
        <v>74</v>
      </c>
      <c r="K8" s="18">
        <f>table!BO13</f>
        <v>0</v>
      </c>
      <c r="L8" s="38">
        <f>table!BP13</f>
        <v>372.5806452</v>
      </c>
      <c r="M8" s="18">
        <f t="shared" si="2"/>
        <v>0.5034873583</v>
      </c>
      <c r="N8" s="18">
        <f>table!BT13/Results!$M8</f>
        <v>1.516126999</v>
      </c>
      <c r="O8" s="18">
        <f>table!BU13/Results!$M8</f>
        <v>0.2471142133</v>
      </c>
      <c r="P8" s="18">
        <f>table!BV13/Results!$M8</f>
        <v>0.01575695618</v>
      </c>
      <c r="Q8" s="18">
        <f>table!BW13/Results!$M8</f>
        <v>0.01338470594</v>
      </c>
      <c r="R8" s="18">
        <f>table!BX13/Results!$M8</f>
        <v>0.0115436758</v>
      </c>
      <c r="S8" s="18">
        <f>table!BY13/Results!$M8</f>
        <v>0.01751951735</v>
      </c>
      <c r="T8" s="18">
        <f>table!BZ13/Results!$M8</f>
        <v>0.01695128709</v>
      </c>
      <c r="U8" s="18">
        <f>table!CA13/Results!$M8</f>
        <v>1.838397355</v>
      </c>
      <c r="V8" s="18">
        <f>table!CD13/Results!$M8</f>
        <v>1.576187588</v>
      </c>
      <c r="W8" s="18">
        <f>table!CE13/Results!$M8</f>
        <v>2.146383994</v>
      </c>
      <c r="X8" s="18">
        <f>table!CF13/Results!$M8</f>
        <v>0.578664</v>
      </c>
      <c r="Y8" s="18">
        <f>table!CG13/Results!$M8</f>
        <v>0.20617925</v>
      </c>
      <c r="Z8" s="18">
        <f>table!CH13/Results!$M8</f>
        <v>0.16514648</v>
      </c>
      <c r="AA8" s="18">
        <f>table!CI13/Results!$M8</f>
        <v>0.391129229</v>
      </c>
      <c r="AB8" s="18">
        <f>table!CJ13/Results!$M8</f>
        <v>0.18349777</v>
      </c>
      <c r="AC8" s="18">
        <f>table!CK13/Results!$M8</f>
        <v>0.11689872</v>
      </c>
      <c r="AD8" s="18">
        <f>table!CL13/Results!$M8</f>
        <v>0.062980452</v>
      </c>
      <c r="AE8" s="18">
        <f>table!CM13/Results!$M8</f>
        <v>0.1339014694</v>
      </c>
      <c r="AF8" s="18">
        <f t="shared" ref="AF8:AW8" si="10">N8*$M8</f>
        <v>0.7633507779</v>
      </c>
      <c r="AG8" s="18">
        <f t="shared" si="10"/>
        <v>0.1244188825</v>
      </c>
      <c r="AH8" s="18">
        <f t="shared" si="10"/>
        <v>0.007933428245</v>
      </c>
      <c r="AI8" s="18">
        <f t="shared" si="10"/>
        <v>0.006739030236</v>
      </c>
      <c r="AJ8" s="18">
        <f t="shared" si="10"/>
        <v>0.005812094835</v>
      </c>
      <c r="AK8" s="18">
        <f t="shared" si="10"/>
        <v>0.00882085551</v>
      </c>
      <c r="AL8" s="18">
        <f t="shared" si="10"/>
        <v>0.008534758759</v>
      </c>
      <c r="AM8" s="18">
        <f t="shared" si="10"/>
        <v>0.9256098279</v>
      </c>
      <c r="AN8" s="18">
        <f t="shared" si="10"/>
        <v>0.7935905251</v>
      </c>
      <c r="AO8" s="18">
        <f t="shared" si="10"/>
        <v>1.080677207</v>
      </c>
      <c r="AP8" s="18">
        <f t="shared" si="10"/>
        <v>0.2913500087</v>
      </c>
      <c r="AQ8" s="18">
        <f t="shared" si="10"/>
        <v>0.1038086459</v>
      </c>
      <c r="AR8" s="18">
        <f t="shared" si="10"/>
        <v>0.08314916495</v>
      </c>
      <c r="AS8" s="18">
        <f t="shared" si="10"/>
        <v>0.1969286223</v>
      </c>
      <c r="AT8" s="18">
        <f t="shared" si="10"/>
        <v>0.09238880748</v>
      </c>
      <c r="AU8" s="18">
        <f t="shared" si="10"/>
        <v>0.05885702772</v>
      </c>
      <c r="AV8" s="18">
        <f t="shared" si="10"/>
        <v>0.0317098614</v>
      </c>
      <c r="AW8" s="18">
        <f t="shared" si="10"/>
        <v>0.06741769708</v>
      </c>
      <c r="AX8" s="18">
        <f t="shared" si="4"/>
        <v>0.9256098356</v>
      </c>
      <c r="AY8" s="18">
        <f t="shared" si="5"/>
        <v>1.000000008</v>
      </c>
    </row>
    <row r="9">
      <c r="A9" s="18">
        <v>8.0</v>
      </c>
      <c r="B9" s="36" t="str">
        <f>table!BS14</f>
        <v>Pork</v>
      </c>
      <c r="C9" s="18" t="str">
        <f>table!AP14</f>
        <v>Pork</v>
      </c>
      <c r="D9" s="18" t="str">
        <f>table!BR14</f>
        <v>Animal-source foods</v>
      </c>
      <c r="E9" s="37" t="str">
        <f>table!CO14</f>
        <v>Unprocessed red meat (non-ruminant)</v>
      </c>
      <c r="F9" s="18" t="str">
        <f>table!AO14</f>
        <v>Q18</v>
      </c>
      <c r="G9" s="18" t="str">
        <f>table!AQ14</f>
        <v>Pork, average of various cuts, deegrees of fat, and cooking methods</v>
      </c>
      <c r="H9" s="18" t="str">
        <f>IF(table!A14="ID","Indonesia","Bangladesh")</f>
        <v>Indonesia</v>
      </c>
      <c r="I9" s="18" t="str">
        <f>IFERROR(VLOOKUP(C9,yield_refuse!$C:$K,2,0),VLOOKUP(table!AQ14,yield_refuse!$B:$K,3,0))</f>
        <v>Raw, boneless</v>
      </c>
      <c r="J9" s="18">
        <f>table!BN14</f>
        <v>75</v>
      </c>
      <c r="K9" s="18">
        <f>table!BO14</f>
        <v>0</v>
      </c>
      <c r="L9" s="38">
        <f>table!BP14</f>
        <v>385</v>
      </c>
      <c r="M9" s="18">
        <f t="shared" si="2"/>
        <v>0.5133333333</v>
      </c>
      <c r="N9" s="18">
        <f>table!BT14/Results!$M9</f>
        <v>0.8246237252</v>
      </c>
      <c r="O9" s="18">
        <f>table!BU14/Results!$M9</f>
        <v>0.01403638998</v>
      </c>
      <c r="P9" s="18">
        <f>table!BV14/Results!$M9</f>
        <v>0.01575695618</v>
      </c>
      <c r="Q9" s="18">
        <f>table!BW14/Results!$M9</f>
        <v>0.06307637414</v>
      </c>
      <c r="R9" s="18">
        <f>table!BX14/Results!$M9</f>
        <v>0.0115436758</v>
      </c>
      <c r="S9" s="18">
        <f>table!BY14/Results!$M9</f>
        <v>0.0136327816</v>
      </c>
      <c r="T9" s="18">
        <f>table!BZ14/Results!$M9</f>
        <v>0.01695128709</v>
      </c>
      <c r="U9" s="18">
        <f>table!CA14/Results!$M9</f>
        <v>0.95962119</v>
      </c>
      <c r="V9" s="18">
        <f>table!CD14/Results!$M9</f>
        <v>0.8509022288</v>
      </c>
      <c r="W9" s="18">
        <f>table!CE14/Results!$M9</f>
        <v>1.084079166</v>
      </c>
      <c r="X9" s="18">
        <f>table!CF14/Results!$M9</f>
        <v>0.18047859</v>
      </c>
      <c r="Y9" s="18">
        <f>table!CG14/Results!$M9</f>
        <v>0.16454844</v>
      </c>
      <c r="Z9" s="18">
        <f>table!CH14/Results!$M9</f>
        <v>0.16983081</v>
      </c>
      <c r="AA9" s="18">
        <f>table!CI14/Results!$M9</f>
        <v>0.217514158</v>
      </c>
      <c r="AB9" s="18">
        <f>table!CJ14/Results!$M9</f>
        <v>0.033311584</v>
      </c>
      <c r="AC9" s="18">
        <f>table!CK14/Results!$M9</f>
        <v>0.067258748</v>
      </c>
      <c r="AD9" s="18">
        <f>table!CL14/Results!$M9</f>
        <v>0.053537315</v>
      </c>
      <c r="AE9" s="18">
        <f>table!CM14/Results!$M9</f>
        <v>0.07314154341</v>
      </c>
      <c r="AF9" s="18">
        <f t="shared" ref="AF9:AW9" si="11">N9*$M9</f>
        <v>0.4233068456</v>
      </c>
      <c r="AG9" s="18">
        <f t="shared" si="11"/>
        <v>0.007205346858</v>
      </c>
      <c r="AH9" s="18">
        <f t="shared" si="11"/>
        <v>0.008088570841</v>
      </c>
      <c r="AI9" s="18">
        <f t="shared" si="11"/>
        <v>0.03237920539</v>
      </c>
      <c r="AJ9" s="18">
        <f t="shared" si="11"/>
        <v>0.005925753578</v>
      </c>
      <c r="AK9" s="18">
        <f t="shared" si="11"/>
        <v>0.006998161223</v>
      </c>
      <c r="AL9" s="18">
        <f t="shared" si="11"/>
        <v>0.008701660708</v>
      </c>
      <c r="AM9" s="18">
        <f t="shared" si="11"/>
        <v>0.4926055442</v>
      </c>
      <c r="AN9" s="18">
        <f t="shared" si="11"/>
        <v>0.4367964774</v>
      </c>
      <c r="AO9" s="18">
        <f t="shared" si="11"/>
        <v>0.5564939719</v>
      </c>
      <c r="AP9" s="18">
        <f t="shared" si="11"/>
        <v>0.0926456762</v>
      </c>
      <c r="AQ9" s="18">
        <f t="shared" si="11"/>
        <v>0.0844681992</v>
      </c>
      <c r="AR9" s="18">
        <f t="shared" si="11"/>
        <v>0.0871798158</v>
      </c>
      <c r="AS9" s="18">
        <f t="shared" si="11"/>
        <v>0.1116572678</v>
      </c>
      <c r="AT9" s="18">
        <f t="shared" si="11"/>
        <v>0.01709994645</v>
      </c>
      <c r="AU9" s="18">
        <f t="shared" si="11"/>
        <v>0.03452615731</v>
      </c>
      <c r="AV9" s="18">
        <f t="shared" si="11"/>
        <v>0.02748248837</v>
      </c>
      <c r="AW9" s="18">
        <f t="shared" si="11"/>
        <v>0.03754599228</v>
      </c>
      <c r="AX9" s="18">
        <f t="shared" si="4"/>
        <v>0.4926055434</v>
      </c>
      <c r="AY9" s="18">
        <f t="shared" si="5"/>
        <v>0.9999999984</v>
      </c>
    </row>
    <row r="10">
      <c r="A10" s="18">
        <v>9.0</v>
      </c>
      <c r="B10" s="36" t="str">
        <f>table!BS15</f>
        <v>Rabbit</v>
      </c>
      <c r="C10" s="18" t="str">
        <f>table!AP15</f>
        <v>Rabbit</v>
      </c>
      <c r="D10" s="18" t="str">
        <f>table!BR15</f>
        <v>Animal-source foods</v>
      </c>
      <c r="E10" s="37" t="str">
        <f>table!CO15</f>
        <v>Unprocessed red meat (non-ruminant)</v>
      </c>
      <c r="F10" s="18" t="str">
        <f>table!AO15</f>
        <v>Q18</v>
      </c>
      <c r="G10" s="18" t="str">
        <f>table!AQ15</f>
        <v>Rabbit, average of domesticated and wild and of different cooking methods</v>
      </c>
      <c r="H10" s="18" t="str">
        <f>IF(table!A15="ID","Indonesia","Bangladesh")</f>
        <v>Indonesia</v>
      </c>
      <c r="I10" s="18" t="str">
        <f>IFERROR(VLOOKUP(C10,yield_refuse!$C:$K,2,0),VLOOKUP(table!AQ15,yield_refuse!$B:$K,3,0))</f>
        <v>Raw, boneless</v>
      </c>
      <c r="J10" s="18">
        <f>table!BN15</f>
        <v>78</v>
      </c>
      <c r="K10" s="18">
        <f>table!BO15</f>
        <v>0</v>
      </c>
      <c r="L10" s="38">
        <f>table!BP15</f>
        <v>339.7058824</v>
      </c>
      <c r="M10" s="18">
        <f t="shared" si="2"/>
        <v>0.435520362</v>
      </c>
      <c r="N10" s="18">
        <f>table!BT15/Results!$M10</f>
        <v>1.219311694</v>
      </c>
      <c r="O10" s="18">
        <f>table!BU15/Results!$M10</f>
        <v>0.04550699144</v>
      </c>
      <c r="P10" s="18">
        <f>table!BV15/Results!$M10</f>
        <v>0.01575695618</v>
      </c>
      <c r="Q10" s="18">
        <f>table!BW15/Results!$M10</f>
        <v>0.01338470594</v>
      </c>
      <c r="R10" s="18">
        <f>table!BX15/Results!$M10</f>
        <v>0.0115436758</v>
      </c>
      <c r="S10" s="18">
        <f>table!BY15/Results!$M10</f>
        <v>0.01751951735</v>
      </c>
      <c r="T10" s="18">
        <f>table!BZ15/Results!$M10</f>
        <v>0.01695128709</v>
      </c>
      <c r="U10" s="18">
        <f>table!CA15/Results!$M10</f>
        <v>1.339974828</v>
      </c>
      <c r="V10" s="18">
        <f>table!CD15/Results!$M10</f>
        <v>1.156801545</v>
      </c>
      <c r="W10" s="18">
        <f>table!CE15/Results!$M10</f>
        <v>1.553037365</v>
      </c>
      <c r="X10" s="18">
        <f>table!CF15/Results!$M10</f>
        <v>0.43404466</v>
      </c>
      <c r="Y10" s="18">
        <f>table!CG15/Results!$M10</f>
        <v>0.097569887</v>
      </c>
      <c r="Z10" s="18">
        <f>table!CH15/Results!$M10</f>
        <v>0.13892084</v>
      </c>
      <c r="AA10" s="18">
        <f>table!CI15/Results!$M10</f>
        <v>0.300831907</v>
      </c>
      <c r="AB10" s="18">
        <f>table!CJ15/Results!$M10</f>
        <v>0.06600424</v>
      </c>
      <c r="AC10" s="18">
        <f>table!CK15/Results!$M10</f>
        <v>0.13874815</v>
      </c>
      <c r="AD10" s="18">
        <f>table!CL15/Results!$M10</f>
        <v>0.041350622</v>
      </c>
      <c r="AE10" s="18">
        <f>table!CM15/Results!$M10</f>
        <v>0.1225045062</v>
      </c>
      <c r="AF10" s="18">
        <f t="shared" ref="AF10:AW10" si="12">N10*$M10</f>
        <v>0.5310350704</v>
      </c>
      <c r="AG10" s="18">
        <f t="shared" si="12"/>
        <v>0.01981922138</v>
      </c>
      <c r="AH10" s="18">
        <f t="shared" si="12"/>
        <v>0.006862475261</v>
      </c>
      <c r="AI10" s="18">
        <f t="shared" si="12"/>
        <v>0.005829311976</v>
      </c>
      <c r="AJ10" s="18">
        <f t="shared" si="12"/>
        <v>0.005027505864</v>
      </c>
      <c r="AK10" s="18">
        <f t="shared" si="12"/>
        <v>0.007630106539</v>
      </c>
      <c r="AL10" s="18">
        <f t="shared" si="12"/>
        <v>0.007382630691</v>
      </c>
      <c r="AM10" s="18">
        <f t="shared" si="12"/>
        <v>0.5835863221</v>
      </c>
      <c r="AN10" s="18">
        <f t="shared" si="12"/>
        <v>0.5038106278</v>
      </c>
      <c r="AO10" s="18">
        <f t="shared" si="12"/>
        <v>0.6763793955</v>
      </c>
      <c r="AP10" s="18">
        <f t="shared" si="12"/>
        <v>0.1890352874</v>
      </c>
      <c r="AQ10" s="18">
        <f t="shared" si="12"/>
        <v>0.04249367251</v>
      </c>
      <c r="AR10" s="18">
        <f t="shared" si="12"/>
        <v>0.06050285452</v>
      </c>
      <c r="AS10" s="18">
        <f t="shared" si="12"/>
        <v>0.131018421</v>
      </c>
      <c r="AT10" s="18">
        <f t="shared" si="12"/>
        <v>0.0287461905</v>
      </c>
      <c r="AU10" s="18">
        <f t="shared" si="12"/>
        <v>0.06042764451</v>
      </c>
      <c r="AV10" s="18">
        <f t="shared" si="12"/>
        <v>0.01800903786</v>
      </c>
      <c r="AW10" s="18">
        <f t="shared" si="12"/>
        <v>0.05335320689</v>
      </c>
      <c r="AX10" s="18">
        <f t="shared" si="4"/>
        <v>0.5835863153</v>
      </c>
      <c r="AY10" s="18">
        <f t="shared" si="5"/>
        <v>0.9999999884</v>
      </c>
    </row>
    <row r="11">
      <c r="A11" s="18">
        <v>10.0</v>
      </c>
      <c r="B11" s="36" t="str">
        <f>table!BS16</f>
        <v>Chicken organs</v>
      </c>
      <c r="C11" s="18" t="str">
        <f>table!AP16</f>
        <v>Chicken organs</v>
      </c>
      <c r="D11" s="18" t="str">
        <f>table!BR16</f>
        <v>Animal-source foods</v>
      </c>
      <c r="E11" s="37" t="str">
        <f>table!CO16</f>
        <v>Organ meat</v>
      </c>
      <c r="F11" s="18" t="str">
        <f>table!AO16</f>
        <v>Q19</v>
      </c>
      <c r="G11" s="18" t="str">
        <f>table!AQ16</f>
        <v>Chicken organs, average of heart and liver, cooked (pan-fried or simmered)</v>
      </c>
      <c r="H11" s="18" t="str">
        <f>IF(table!A16="ID","Indonesia","Bangladesh")</f>
        <v>Indonesia</v>
      </c>
      <c r="I11" s="18" t="str">
        <f>IFERROR(VLOOKUP(C11,yield_refuse!$C:$K,2,0),VLOOKUP(table!AQ16,yield_refuse!$B:$K,3,0))</f>
        <v>Raw, boneless</v>
      </c>
      <c r="J11" s="18">
        <f>table!BN16</f>
        <v>62</v>
      </c>
      <c r="K11" s="18">
        <f>table!BO16</f>
        <v>0</v>
      </c>
      <c r="L11" s="38">
        <f>table!BP16</f>
        <v>253.8461538</v>
      </c>
      <c r="M11" s="18">
        <f t="shared" si="2"/>
        <v>0.4094292804</v>
      </c>
      <c r="N11" s="18">
        <f>table!BT16/Results!$M11</f>
        <v>0.1908127323</v>
      </c>
      <c r="O11" s="18">
        <f>table!BU16/Results!$M11</f>
        <v>0.009929202355</v>
      </c>
      <c r="P11" s="18">
        <f>table!BV16/Results!$M11</f>
        <v>0.01575695618</v>
      </c>
      <c r="Q11" s="18">
        <f>table!BW16/Results!$M11</f>
        <v>0.01338470594</v>
      </c>
      <c r="R11" s="18">
        <f>table!BX16/Results!$M11</f>
        <v>0.0115436758</v>
      </c>
      <c r="S11" s="18">
        <f>table!BY16/Results!$M11</f>
        <v>0.0136327816</v>
      </c>
      <c r="T11" s="18">
        <f>table!BZ16/Results!$M11</f>
        <v>0.01695128709</v>
      </c>
      <c r="U11" s="18">
        <f>table!CA16/Results!$M11</f>
        <v>0.2720113413</v>
      </c>
      <c r="V11" s="18">
        <f>table!CD16/Results!$M11</f>
        <v>0.2353273982</v>
      </c>
      <c r="W11" s="18">
        <f>table!CE16/Results!$M11</f>
        <v>0.3152085214</v>
      </c>
      <c r="X11" s="18">
        <f>table!CF16/Results!$M11</f>
        <v>0.065026042</v>
      </c>
      <c r="Y11" s="18">
        <f>table!CG16/Results!$M11</f>
        <v>0.031324537</v>
      </c>
      <c r="Z11" s="18">
        <f>table!CH16/Results!$M11</f>
        <v>0.052348925</v>
      </c>
      <c r="AA11" s="18">
        <f>table!CI16/Results!$M11</f>
        <v>0.051907344</v>
      </c>
      <c r="AB11" s="18">
        <f>table!CJ16/Results!$M11</f>
        <v>0.02630715</v>
      </c>
      <c r="AC11" s="18">
        <f>table!CK16/Results!$M11</f>
        <v>0.020834366</v>
      </c>
      <c r="AD11" s="18">
        <f>table!CL16/Results!$M11</f>
        <v>0.0039802669</v>
      </c>
      <c r="AE11" s="18">
        <f>table!CM16/Results!$M11</f>
        <v>0.02028270647</v>
      </c>
      <c r="AF11" s="18">
        <f t="shared" ref="AF11:AW11" si="13">N11*$M11</f>
        <v>0.07812431968</v>
      </c>
      <c r="AG11" s="18">
        <f t="shared" si="13"/>
        <v>0.004065306175</v>
      </c>
      <c r="AH11" s="18">
        <f t="shared" si="13"/>
        <v>0.006451359232</v>
      </c>
      <c r="AI11" s="18">
        <f t="shared" si="13"/>
        <v>0.005480090521</v>
      </c>
      <c r="AJ11" s="18">
        <f t="shared" si="13"/>
        <v>0.004726318877</v>
      </c>
      <c r="AK11" s="18">
        <f t="shared" si="13"/>
        <v>0.005581659961</v>
      </c>
      <c r="AL11" s="18">
        <f t="shared" si="13"/>
        <v>0.006940353276</v>
      </c>
      <c r="AM11" s="18">
        <f t="shared" si="13"/>
        <v>0.1113694077</v>
      </c>
      <c r="AN11" s="18">
        <f t="shared" si="13"/>
        <v>0.09634992729</v>
      </c>
      <c r="AO11" s="18">
        <f t="shared" si="13"/>
        <v>0.1290555981</v>
      </c>
      <c r="AP11" s="18">
        <f t="shared" si="13"/>
        <v>0.02662356558</v>
      </c>
      <c r="AQ11" s="18">
        <f t="shared" si="13"/>
        <v>0.01282518264</v>
      </c>
      <c r="AR11" s="18">
        <f t="shared" si="13"/>
        <v>0.02143318269</v>
      </c>
      <c r="AS11" s="18">
        <f t="shared" si="13"/>
        <v>0.0212523865</v>
      </c>
      <c r="AT11" s="18">
        <f t="shared" si="13"/>
        <v>0.01077091749</v>
      </c>
      <c r="AU11" s="18">
        <f t="shared" si="13"/>
        <v>0.008530199479</v>
      </c>
      <c r="AV11" s="18">
        <f t="shared" si="13"/>
        <v>0.001629637813</v>
      </c>
      <c r="AW11" s="18">
        <f t="shared" si="13"/>
        <v>0.008304333915</v>
      </c>
      <c r="AX11" s="18">
        <f t="shared" si="4"/>
        <v>0.1113694061</v>
      </c>
      <c r="AY11" s="18">
        <f t="shared" si="5"/>
        <v>0.9999999856</v>
      </c>
    </row>
    <row r="12">
      <c r="A12" s="18">
        <v>11.0</v>
      </c>
      <c r="B12" s="36" t="str">
        <f>table!BS17</f>
        <v>Chicken</v>
      </c>
      <c r="C12" s="18" t="str">
        <f>table!AP17</f>
        <v>Chicken</v>
      </c>
      <c r="D12" s="18" t="str">
        <f>table!BR17</f>
        <v>Animal-source foods</v>
      </c>
      <c r="E12" s="37" t="str">
        <f>table!CO17</f>
        <v>Poultry</v>
      </c>
      <c r="F12" s="18" t="str">
        <f>table!AO17</f>
        <v>Q19</v>
      </c>
      <c r="G12" s="18" t="str">
        <f>table!AQ17</f>
        <v>Chicken, average of various cuts, with and without skin, and of different cooking methods</v>
      </c>
      <c r="H12" s="18" t="str">
        <f>IF(table!A17="ID","Indonesia","Bangladesh")</f>
        <v>Indonesia</v>
      </c>
      <c r="I12" s="18" t="str">
        <f>IFERROR(VLOOKUP(C12,yield_refuse!$C:$K,2,0),VLOOKUP(table!AQ17,yield_refuse!$B:$K,3,0))</f>
        <v>Raw, boneless</v>
      </c>
      <c r="J12" s="18">
        <f>table!BN17</f>
        <v>71</v>
      </c>
      <c r="K12" s="18">
        <f>table!BO17</f>
        <v>0</v>
      </c>
      <c r="L12" s="38">
        <f>table!BP17</f>
        <v>405.2631579</v>
      </c>
      <c r="M12" s="18">
        <f t="shared" si="2"/>
        <v>0.5707931801</v>
      </c>
      <c r="N12" s="18">
        <f>table!BT17/Results!$M12</f>
        <v>0.4773737891</v>
      </c>
      <c r="O12" s="18">
        <f>table!BU17/Results!$M12</f>
        <v>0.02484234982</v>
      </c>
      <c r="P12" s="18">
        <f>table!BV17/Results!$M12</f>
        <v>0.01575695618</v>
      </c>
      <c r="Q12" s="18">
        <f>table!BW17/Results!$M12</f>
        <v>0.01338470594</v>
      </c>
      <c r="R12" s="18">
        <f>table!BX17/Results!$M12</f>
        <v>0.0115436758</v>
      </c>
      <c r="S12" s="18">
        <f>table!BY17/Results!$M12</f>
        <v>0.0136327816</v>
      </c>
      <c r="T12" s="18">
        <f>table!BZ17/Results!$M12</f>
        <v>0.01695128709</v>
      </c>
      <c r="U12" s="18">
        <f>table!CA17/Results!$M12</f>
        <v>0.5734855455</v>
      </c>
      <c r="V12" s="18">
        <f>table!CD17/Results!$M12</f>
        <v>0.5031160025</v>
      </c>
      <c r="W12" s="18">
        <f>table!CE17/Results!$M12</f>
        <v>0.6547983393</v>
      </c>
      <c r="X12" s="18">
        <f>table!CF17/Results!$M12</f>
        <v>0.12973</v>
      </c>
      <c r="Y12" s="18">
        <f>table!CG17/Results!$M12</f>
        <v>0.072472086</v>
      </c>
      <c r="Z12" s="18">
        <f>table!CH17/Results!$M12</f>
        <v>0.105785</v>
      </c>
      <c r="AA12" s="18">
        <f>table!CI17/Results!$M12</f>
        <v>0.115986895</v>
      </c>
      <c r="AB12" s="18">
        <f>table!CJ17/Results!$M12</f>
        <v>0.06556161</v>
      </c>
      <c r="AC12" s="18">
        <f>table!CK17/Results!$M12</f>
        <v>0.035412892</v>
      </c>
      <c r="AD12" s="18">
        <f>table!CL17/Results!$M12</f>
        <v>0.0078243565</v>
      </c>
      <c r="AE12" s="18">
        <f>table!CM17/Results!$M12</f>
        <v>0.04071269991</v>
      </c>
      <c r="AF12" s="18">
        <f t="shared" ref="AF12:AW12" si="14">N12*$M12</f>
        <v>0.2724817032</v>
      </c>
      <c r="AG12" s="18">
        <f t="shared" si="14"/>
        <v>0.01417984386</v>
      </c>
      <c r="AH12" s="18">
        <f t="shared" si="14"/>
        <v>0.00899396313</v>
      </c>
      <c r="AI12" s="18">
        <f t="shared" si="14"/>
        <v>0.007639898869</v>
      </c>
      <c r="AJ12" s="18">
        <f t="shared" si="14"/>
        <v>0.006589051421</v>
      </c>
      <c r="AK12" s="18">
        <f t="shared" si="14"/>
        <v>0.007781498765</v>
      </c>
      <c r="AL12" s="18">
        <f t="shared" si="14"/>
        <v>0.009675679067</v>
      </c>
      <c r="AM12" s="18">
        <f t="shared" si="14"/>
        <v>0.3273416383</v>
      </c>
      <c r="AN12" s="18">
        <f t="shared" si="14"/>
        <v>0.2871751831</v>
      </c>
      <c r="AO12" s="18">
        <f t="shared" si="14"/>
        <v>0.3737544264</v>
      </c>
      <c r="AP12" s="18">
        <f t="shared" si="14"/>
        <v>0.07404899926</v>
      </c>
      <c r="AQ12" s="18">
        <f t="shared" si="14"/>
        <v>0.04136657244</v>
      </c>
      <c r="AR12" s="18">
        <f t="shared" si="14"/>
        <v>0.06038135656</v>
      </c>
      <c r="AS12" s="18">
        <f t="shared" si="14"/>
        <v>0.06620452865</v>
      </c>
      <c r="AT12" s="18">
        <f t="shared" si="14"/>
        <v>0.03742211987</v>
      </c>
      <c r="AU12" s="18">
        <f t="shared" si="14"/>
        <v>0.02021343724</v>
      </c>
      <c r="AV12" s="18">
        <f t="shared" si="14"/>
        <v>0.004466089329</v>
      </c>
      <c r="AW12" s="18">
        <f t="shared" si="14"/>
        <v>0.02323853145</v>
      </c>
      <c r="AX12" s="18">
        <f t="shared" si="4"/>
        <v>0.3273416348</v>
      </c>
      <c r="AY12" s="18">
        <f t="shared" si="5"/>
        <v>0.9999999893</v>
      </c>
    </row>
    <row r="13">
      <c r="A13" s="18">
        <v>12.0</v>
      </c>
      <c r="B13" s="39" t="str">
        <f>table!BS18</f>
        <v>Bivalves (mussles)</v>
      </c>
      <c r="C13" s="18" t="str">
        <f>table!AP18</f>
        <v>Bivalves</v>
      </c>
      <c r="D13" s="18" t="str">
        <f>table!BR18</f>
        <v>Animal-source foods</v>
      </c>
      <c r="E13" s="37" t="str">
        <f>table!CO18</f>
        <v>Fish and seafood</v>
      </c>
      <c r="F13" s="18" t="str">
        <f>table!AO18</f>
        <v>Q20</v>
      </c>
      <c r="G13" s="18" t="str">
        <f>table!AQ18</f>
        <v>Bivalve mollusks, average of various species consumed in Indonesia, and of different cooking methods</v>
      </c>
      <c r="H13" s="18" t="str">
        <f>IF(table!A18="ID","Indonesia","Bangladesh")</f>
        <v>Indonesia</v>
      </c>
      <c r="I13" s="18" t="str">
        <f>IFERROR(VLOOKUP(C13,yield_refuse!$C:$K,2,0),VLOOKUP(table!AQ18,yield_refuse!$B:$K,3,0))</f>
        <v>Raw, whole</v>
      </c>
      <c r="J13" s="18">
        <f>table!BN18</f>
        <v>100</v>
      </c>
      <c r="K13" s="18">
        <f>table!BO18</f>
        <v>80</v>
      </c>
      <c r="L13" s="38">
        <f>table!BP18</f>
        <v>303.9473684</v>
      </c>
      <c r="M13" s="18">
        <f t="shared" si="2"/>
        <v>1.519736842</v>
      </c>
      <c r="N13" s="18">
        <f>table!BT18/Results!$M13</f>
        <v>0.06851117895</v>
      </c>
      <c r="O13" s="18">
        <f>table!BU18/Results!$M13</f>
        <v>0</v>
      </c>
      <c r="P13" s="18">
        <f>table!BV18/Results!$M13</f>
        <v>0.01633519311</v>
      </c>
      <c r="Q13" s="18">
        <f>table!BW18/Results!$M13</f>
        <v>0.01387588781</v>
      </c>
      <c r="R13" s="18">
        <f>table!BX18/Results!$M13</f>
        <v>0.01143160128</v>
      </c>
      <c r="S13" s="18">
        <f>table!BY18/Results!$M13</f>
        <v>0.01203591127</v>
      </c>
      <c r="T13" s="18">
        <f>table!BZ18/Results!$M13</f>
        <v>0.0254062078</v>
      </c>
      <c r="U13" s="18">
        <f>table!CA18/Results!$M13</f>
        <v>0.1475959802</v>
      </c>
      <c r="V13" s="18">
        <f>table!CD18/Results!$M13</f>
        <v>0.1228427792</v>
      </c>
      <c r="W13" s="18">
        <f>table!CE18/Results!$M13</f>
        <v>0.1776438574</v>
      </c>
      <c r="X13" s="18">
        <f>table!CF18/Results!$M13</f>
        <v>0.040150121</v>
      </c>
      <c r="Y13" s="18">
        <f>table!CG18/Results!$M13</f>
        <v>0.010380615</v>
      </c>
      <c r="Z13" s="18">
        <f>table!CH18/Results!$M13</f>
        <v>0.025678645</v>
      </c>
      <c r="AA13" s="18">
        <f>table!CI18/Results!$M13</f>
        <v>0.0191275817</v>
      </c>
      <c r="AB13" s="18">
        <f>table!CJ18/Results!$M13</f>
        <v>0.0070493325</v>
      </c>
      <c r="AC13" s="18">
        <f>table!CK18/Results!$M13</f>
        <v>0.022859254</v>
      </c>
      <c r="AD13" s="18">
        <f>table!CL18/Results!$M13</f>
        <v>0.0022020552</v>
      </c>
      <c r="AE13" s="18">
        <f>table!CM18/Results!$M13</f>
        <v>0.02014837279</v>
      </c>
      <c r="AF13" s="18">
        <f t="shared" ref="AF13:AW13" si="15">N13*$M13</f>
        <v>0.1041189627</v>
      </c>
      <c r="AG13" s="18">
        <f t="shared" si="15"/>
        <v>0</v>
      </c>
      <c r="AH13" s="18">
        <f t="shared" si="15"/>
        <v>0.02482519479</v>
      </c>
      <c r="AI13" s="18">
        <f t="shared" si="15"/>
        <v>0.02108769792</v>
      </c>
      <c r="AJ13" s="18">
        <f t="shared" si="15"/>
        <v>0.01737302563</v>
      </c>
      <c r="AK13" s="18">
        <f t="shared" si="15"/>
        <v>0.01829141778</v>
      </c>
      <c r="AL13" s="18">
        <f t="shared" si="15"/>
        <v>0.03861075</v>
      </c>
      <c r="AM13" s="18">
        <f t="shared" si="15"/>
        <v>0.2243070489</v>
      </c>
      <c r="AN13" s="18">
        <f t="shared" si="15"/>
        <v>0.1866886974</v>
      </c>
      <c r="AO13" s="18">
        <f t="shared" si="15"/>
        <v>0.2699719148</v>
      </c>
      <c r="AP13" s="18">
        <f t="shared" si="15"/>
        <v>0.0610176181</v>
      </c>
      <c r="AQ13" s="18">
        <f t="shared" si="15"/>
        <v>0.01577580306</v>
      </c>
      <c r="AR13" s="18">
        <f t="shared" si="15"/>
        <v>0.03902478286</v>
      </c>
      <c r="AS13" s="18">
        <f t="shared" si="15"/>
        <v>0.02906889061</v>
      </c>
      <c r="AT13" s="18">
        <f t="shared" si="15"/>
        <v>0.01071313031</v>
      </c>
      <c r="AU13" s="18">
        <f t="shared" si="15"/>
        <v>0.03474005049</v>
      </c>
      <c r="AV13" s="18">
        <f t="shared" si="15"/>
        <v>0.003346544416</v>
      </c>
      <c r="AW13" s="18">
        <f t="shared" si="15"/>
        <v>0.03062022444</v>
      </c>
      <c r="AX13" s="18">
        <f t="shared" si="4"/>
        <v>0.2243070443</v>
      </c>
      <c r="AY13" s="18">
        <f t="shared" si="5"/>
        <v>0.9999999795</v>
      </c>
    </row>
    <row r="14">
      <c r="A14" s="18">
        <v>13.0</v>
      </c>
      <c r="B14" s="39" t="str">
        <f>table!BS19</f>
        <v>Crustaceans (shrimps)</v>
      </c>
      <c r="C14" s="18" t="str">
        <f>table!AP19</f>
        <v>Crustaceans</v>
      </c>
      <c r="D14" s="18" t="str">
        <f>table!BR19</f>
        <v>Animal-source foods</v>
      </c>
      <c r="E14" s="37" t="str">
        <f>table!CO19</f>
        <v>Fish and seafood</v>
      </c>
      <c r="F14" s="18" t="str">
        <f>table!AO19</f>
        <v>Q20</v>
      </c>
      <c r="G14" s="18" t="str">
        <f>table!AQ19</f>
        <v>Crustaceans, average of various species consumed in Indonesia, and of different cooking methods</v>
      </c>
      <c r="H14" s="18" t="str">
        <f>IF(table!A19="ID","Indonesia","Bangladesh")</f>
        <v>Indonesia</v>
      </c>
      <c r="I14" s="18" t="str">
        <f>IFERROR(VLOOKUP(C14,yield_refuse!$C:$K,2,0),VLOOKUP(table!AQ19,yield_refuse!$B:$K,3,0))</f>
        <v>Raw, whole</v>
      </c>
      <c r="J14" s="18">
        <f>table!BN19</f>
        <v>80</v>
      </c>
      <c r="K14" s="18">
        <f>table!BO19</f>
        <v>60</v>
      </c>
      <c r="L14" s="38">
        <f>table!BP19</f>
        <v>325.3521127</v>
      </c>
      <c r="M14" s="18">
        <f t="shared" si="2"/>
        <v>1.016725352</v>
      </c>
      <c r="N14" s="18">
        <f>table!BT19/Results!$M14</f>
        <v>0.3023731216</v>
      </c>
      <c r="O14" s="18">
        <f>table!BU19/Results!$M14</f>
        <v>0</v>
      </c>
      <c r="P14" s="18">
        <f>table!BV19/Results!$M14</f>
        <v>0.01633519311</v>
      </c>
      <c r="Q14" s="18">
        <f>table!BW19/Results!$M14</f>
        <v>0.01387588781</v>
      </c>
      <c r="R14" s="18">
        <f>table!BX19/Results!$M14</f>
        <v>0.01143160128</v>
      </c>
      <c r="S14" s="18">
        <f>table!BY19/Results!$M14</f>
        <v>0.01203591127</v>
      </c>
      <c r="T14" s="18">
        <f>table!BZ19/Results!$M14</f>
        <v>0.0254062078</v>
      </c>
      <c r="U14" s="18">
        <f>table!CA19/Results!$M14</f>
        <v>0.3814579229</v>
      </c>
      <c r="V14" s="18">
        <f>table!CD19/Results!$M14</f>
        <v>0.3262009902</v>
      </c>
      <c r="W14" s="18">
        <f>table!CE19/Results!$M14</f>
        <v>0.4465850914</v>
      </c>
      <c r="X14" s="18">
        <f>table!CF19/Results!$M14</f>
        <v>0.10601088</v>
      </c>
      <c r="Y14" s="18">
        <f>table!CG19/Results!$M14</f>
        <v>0.037962383</v>
      </c>
      <c r="Z14" s="18">
        <f>table!CH19/Results!$M14</f>
        <v>0.061760719</v>
      </c>
      <c r="AA14" s="18">
        <f>table!CI19/Results!$M14</f>
        <v>0.059749918</v>
      </c>
      <c r="AB14" s="18">
        <f>table!CJ19/Results!$M14</f>
        <v>0.012502187</v>
      </c>
      <c r="AC14" s="18">
        <f>table!CK19/Results!$M14</f>
        <v>0.042464189</v>
      </c>
      <c r="AD14" s="18">
        <f>table!CL19/Results!$M14</f>
        <v>0.0074518577</v>
      </c>
      <c r="AE14" s="18">
        <f>table!CM19/Results!$M14</f>
        <v>0.0535557899</v>
      </c>
      <c r="AF14" s="18">
        <f t="shared" ref="AF14:AW14" si="16">N14*$M14</f>
        <v>0.3074304186</v>
      </c>
      <c r="AG14" s="18">
        <f t="shared" si="16"/>
        <v>0</v>
      </c>
      <c r="AH14" s="18">
        <f t="shared" si="16"/>
        <v>0.01660840497</v>
      </c>
      <c r="AI14" s="18">
        <f t="shared" si="16"/>
        <v>0.01410796692</v>
      </c>
      <c r="AJ14" s="18">
        <f t="shared" si="16"/>
        <v>0.01162279884</v>
      </c>
      <c r="AK14" s="18">
        <f t="shared" si="16"/>
        <v>0.01223721612</v>
      </c>
      <c r="AL14" s="18">
        <f t="shared" si="16"/>
        <v>0.02583113557</v>
      </c>
      <c r="AM14" s="18">
        <f t="shared" si="16"/>
        <v>0.387837941</v>
      </c>
      <c r="AN14" s="18">
        <f t="shared" si="16"/>
        <v>0.3316568167</v>
      </c>
      <c r="AO14" s="18">
        <f t="shared" si="16"/>
        <v>0.4540543843</v>
      </c>
      <c r="AP14" s="18">
        <f t="shared" si="16"/>
        <v>0.1077839493</v>
      </c>
      <c r="AQ14" s="18">
        <f t="shared" si="16"/>
        <v>0.03859731722</v>
      </c>
      <c r="AR14" s="18">
        <f t="shared" si="16"/>
        <v>0.06279368877</v>
      </c>
      <c r="AS14" s="18">
        <f t="shared" si="16"/>
        <v>0.06074925642</v>
      </c>
      <c r="AT14" s="18">
        <f t="shared" si="16"/>
        <v>0.01271129048</v>
      </c>
      <c r="AU14" s="18">
        <f t="shared" si="16"/>
        <v>0.04317441751</v>
      </c>
      <c r="AV14" s="18">
        <f t="shared" si="16"/>
        <v>0.007576492644</v>
      </c>
      <c r="AW14" s="18">
        <f t="shared" si="16"/>
        <v>0.05445152934</v>
      </c>
      <c r="AX14" s="18">
        <f t="shared" si="4"/>
        <v>0.3878379417</v>
      </c>
      <c r="AY14" s="18">
        <f t="shared" si="5"/>
        <v>1.000000002</v>
      </c>
    </row>
    <row r="15">
      <c r="A15" s="18">
        <v>14.0</v>
      </c>
      <c r="B15" s="39" t="str">
        <f>table!BS20</f>
        <v>Fatty fish (tuna)</v>
      </c>
      <c r="C15" s="18" t="str">
        <f>table!AP20</f>
        <v>Fatty fish</v>
      </c>
      <c r="D15" s="18" t="str">
        <f>table!BR20</f>
        <v>Animal-source foods</v>
      </c>
      <c r="E15" s="37" t="str">
        <f>table!CO20</f>
        <v>Fish and seafood</v>
      </c>
      <c r="F15" s="18" t="str">
        <f>table!AO20</f>
        <v>Q20</v>
      </c>
      <c r="G15" s="18" t="str">
        <f>table!AQ20</f>
        <v>Oily fish, average of various species consumed in Indonesia and of different cooking methods</v>
      </c>
      <c r="H15" s="18" t="str">
        <f>IF(table!A20="ID","Indonesia","Bangladesh")</f>
        <v>Indonesia</v>
      </c>
      <c r="I15" s="18" t="str">
        <f>IFERROR(VLOOKUP(C15,yield_refuse!$C:$K,2,0),VLOOKUP(table!AQ20,yield_refuse!$B:$K,3,0))</f>
        <v>Raw, whole (frozen)</v>
      </c>
      <c r="J15" s="18">
        <f>table!BN20</f>
        <v>86</v>
      </c>
      <c r="K15" s="18">
        <f>table!BO20</f>
        <v>34</v>
      </c>
      <c r="L15" s="38">
        <f>table!BP20</f>
        <v>278.313253</v>
      </c>
      <c r="M15" s="18">
        <f t="shared" si="2"/>
        <v>0.4903334267</v>
      </c>
      <c r="N15" s="18">
        <f>table!BT20/Results!$M15</f>
        <v>0.2904007487</v>
      </c>
      <c r="O15" s="18">
        <f>table!BU20/Results!$M15</f>
        <v>0</v>
      </c>
      <c r="P15" s="18">
        <f>table!BV20/Results!$M15</f>
        <v>0.01575695618</v>
      </c>
      <c r="Q15" s="18">
        <f>table!BW20/Results!$M15</f>
        <v>0.01338470594</v>
      </c>
      <c r="R15" s="18">
        <f>table!BX20/Results!$M15</f>
        <v>0.0115436758</v>
      </c>
      <c r="S15" s="18">
        <f>table!BY20/Results!$M15</f>
        <v>0.01706757973</v>
      </c>
      <c r="T15" s="18">
        <f>table!BZ20/Results!$M15</f>
        <v>0.01695128709</v>
      </c>
      <c r="U15" s="18">
        <f>table!CA20/Results!$M15</f>
        <v>0.3651049534</v>
      </c>
      <c r="V15" s="18">
        <f>table!CD20/Results!$M15</f>
        <v>0.3122857539</v>
      </c>
      <c r="W15" s="18">
        <f>table!CE20/Results!$M15</f>
        <v>0.4273411169</v>
      </c>
      <c r="X15" s="18">
        <f>table!CF20/Results!$M15</f>
        <v>0.072367145</v>
      </c>
      <c r="Y15" s="18">
        <f>table!CG20/Results!$M15</f>
        <v>0.062349537</v>
      </c>
      <c r="Z15" s="18">
        <f>table!CH20/Results!$M15</f>
        <v>0.077162108</v>
      </c>
      <c r="AA15" s="18">
        <f>table!CI20/Results!$M15</f>
        <v>0.0585316964</v>
      </c>
      <c r="AB15" s="18">
        <f>table!CJ20/Results!$M15</f>
        <v>0.00029558168</v>
      </c>
      <c r="AC15" s="18">
        <f>table!CK20/Results!$M15</f>
        <v>0.039032991</v>
      </c>
      <c r="AD15" s="18">
        <f>table!CL20/Results!$M15</f>
        <v>0.0018760641</v>
      </c>
      <c r="AE15" s="18">
        <f>table!CM20/Results!$M15</f>
        <v>0.05348982337</v>
      </c>
      <c r="AF15" s="18">
        <f t="shared" ref="AF15:AW15" si="17">N15*$M15</f>
        <v>0.1423931942</v>
      </c>
      <c r="AG15" s="18">
        <f t="shared" si="17"/>
        <v>0</v>
      </c>
      <c r="AH15" s="18">
        <f t="shared" si="17"/>
        <v>0.007726162321</v>
      </c>
      <c r="AI15" s="18">
        <f t="shared" si="17"/>
        <v>0.006562968729</v>
      </c>
      <c r="AJ15" s="18">
        <f t="shared" si="17"/>
        <v>0.005660250113</v>
      </c>
      <c r="AK15" s="18">
        <f t="shared" si="17"/>
        <v>0.008368804853</v>
      </c>
      <c r="AL15" s="18">
        <f t="shared" si="17"/>
        <v>0.008311782688</v>
      </c>
      <c r="AM15" s="18">
        <f t="shared" si="17"/>
        <v>0.1790231629</v>
      </c>
      <c r="AN15" s="18">
        <f t="shared" si="17"/>
        <v>0.1531241439</v>
      </c>
      <c r="AO15" s="18">
        <f t="shared" si="17"/>
        <v>0.2095396342</v>
      </c>
      <c r="AP15" s="18">
        <f t="shared" si="17"/>
        <v>0.03548403019</v>
      </c>
      <c r="AQ15" s="18">
        <f t="shared" si="17"/>
        <v>0.03057206213</v>
      </c>
      <c r="AR15" s="18">
        <f t="shared" si="17"/>
        <v>0.03783516083</v>
      </c>
      <c r="AS15" s="18">
        <f t="shared" si="17"/>
        <v>0.02870004727</v>
      </c>
      <c r="AT15" s="18">
        <f t="shared" si="17"/>
        <v>0.000144933578</v>
      </c>
      <c r="AU15" s="18">
        <f t="shared" si="17"/>
        <v>0.01913918023</v>
      </c>
      <c r="AV15" s="18">
        <f t="shared" si="17"/>
        <v>0.0009198969389</v>
      </c>
      <c r="AW15" s="18">
        <f t="shared" si="17"/>
        <v>0.02622784839</v>
      </c>
      <c r="AX15" s="18">
        <f t="shared" si="4"/>
        <v>0.1790231596</v>
      </c>
      <c r="AY15" s="18">
        <f t="shared" si="5"/>
        <v>0.9999999812</v>
      </c>
    </row>
    <row r="16">
      <c r="A16" s="18">
        <v>15.0</v>
      </c>
      <c r="B16" s="39" t="str">
        <f>table!BS21</f>
        <v>Lean fish (tilapia)</v>
      </c>
      <c r="C16" s="18" t="str">
        <f>table!AP21</f>
        <v>Lean fish</v>
      </c>
      <c r="D16" s="18" t="str">
        <f>table!BR21</f>
        <v>Animal-source foods</v>
      </c>
      <c r="E16" s="37" t="str">
        <f>table!CO21</f>
        <v>Fish and seafood</v>
      </c>
      <c r="F16" s="18" t="str">
        <f>table!AO21</f>
        <v>Q20</v>
      </c>
      <c r="G16" s="18" t="str">
        <f>table!AQ21</f>
        <v>Lean fish, average of various species consumed in Indonesia and of different cooking methods</v>
      </c>
      <c r="H16" s="18" t="str">
        <f>IF(table!A21="ID","Indonesia","Bangladesh")</f>
        <v>Indonesia</v>
      </c>
      <c r="I16" s="18" t="str">
        <f>IFERROR(VLOOKUP(C16,yield_refuse!$C:$K,2,0),VLOOKUP(table!AQ21,yield_refuse!$B:$K,3,0))</f>
        <v>Raw, whole (frozen)</v>
      </c>
      <c r="J16" s="18">
        <f>table!BN21</f>
        <v>89</v>
      </c>
      <c r="K16" s="18">
        <f>table!BO21</f>
        <v>38</v>
      </c>
      <c r="L16" s="38">
        <f>table!BP21</f>
        <v>385</v>
      </c>
      <c r="M16" s="18">
        <f t="shared" si="2"/>
        <v>0.697716564</v>
      </c>
      <c r="N16" s="18">
        <f>table!BT21/Results!$M16</f>
        <v>1.372947092</v>
      </c>
      <c r="O16" s="18">
        <f>table!BU21/Results!$M16</f>
        <v>0</v>
      </c>
      <c r="P16" s="18">
        <f>table!BV21/Results!$M16</f>
        <v>0.01575695618</v>
      </c>
      <c r="Q16" s="18">
        <f>table!BW21/Results!$M16</f>
        <v>0.01338470594</v>
      </c>
      <c r="R16" s="18">
        <f>table!BX21/Results!$M16</f>
        <v>0.0115436758</v>
      </c>
      <c r="S16" s="18">
        <f>table!BY21/Results!$M16</f>
        <v>0.01706757973</v>
      </c>
      <c r="T16" s="18">
        <f>table!BZ21/Results!$M16</f>
        <v>0.01695128709</v>
      </c>
      <c r="U16" s="18">
        <f>table!CA21/Results!$M16</f>
        <v>1.447651297</v>
      </c>
      <c r="V16" s="18">
        <f>table!CD21/Results!$M16</f>
        <v>1.296652636</v>
      </c>
      <c r="W16" s="18">
        <f>table!CE21/Results!$M16</f>
        <v>1.617351528</v>
      </c>
      <c r="X16" s="18">
        <f>table!CF21/Results!$M16</f>
        <v>0.14545114</v>
      </c>
      <c r="Y16" s="18">
        <f>table!CG21/Results!$M16</f>
        <v>0.028033897</v>
      </c>
      <c r="Z16" s="18">
        <f>table!CH21/Results!$M16</f>
        <v>0.054338552</v>
      </c>
      <c r="AA16" s="18">
        <f>table!CI21/Results!$M16</f>
        <v>0.287019948</v>
      </c>
      <c r="AB16" s="18">
        <f>table!CJ21/Results!$M16</f>
        <v>0.0092978161</v>
      </c>
      <c r="AC16" s="18">
        <f>table!CK21/Results!$M16</f>
        <v>0.048421077</v>
      </c>
      <c r="AD16" s="18">
        <f>table!CL21/Results!$M16</f>
        <v>0.84440195</v>
      </c>
      <c r="AE16" s="18">
        <f>table!CM21/Results!$M16</f>
        <v>0.03068687486</v>
      </c>
      <c r="AF16" s="18">
        <f t="shared" ref="AF16:AW16" si="18">N16*$M16</f>
        <v>0.9579279276</v>
      </c>
      <c r="AG16" s="18">
        <f t="shared" si="18"/>
        <v>0</v>
      </c>
      <c r="AH16" s="18">
        <f t="shared" si="18"/>
        <v>0.01099388933</v>
      </c>
      <c r="AI16" s="18">
        <f t="shared" si="18"/>
        <v>0.009338731038</v>
      </c>
      <c r="AJ16" s="18">
        <f t="shared" si="18"/>
        <v>0.008054213816</v>
      </c>
      <c r="AK16" s="18">
        <f t="shared" si="18"/>
        <v>0.01190833308</v>
      </c>
      <c r="AL16" s="18">
        <f t="shared" si="18"/>
        <v>0.01182719379</v>
      </c>
      <c r="AM16" s="18">
        <f t="shared" si="18"/>
        <v>1.010050289</v>
      </c>
      <c r="AN16" s="18">
        <f t="shared" si="18"/>
        <v>0.9046960218</v>
      </c>
      <c r="AO16" s="18">
        <f t="shared" si="18"/>
        <v>1.128452951</v>
      </c>
      <c r="AP16" s="18">
        <f t="shared" si="18"/>
        <v>0.1014836696</v>
      </c>
      <c r="AQ16" s="18">
        <f t="shared" si="18"/>
        <v>0.01955971429</v>
      </c>
      <c r="AR16" s="18">
        <f t="shared" si="18"/>
        <v>0.03791290779</v>
      </c>
      <c r="AS16" s="18">
        <f t="shared" si="18"/>
        <v>0.2002585719</v>
      </c>
      <c r="AT16" s="18">
        <f t="shared" si="18"/>
        <v>0.006487240302</v>
      </c>
      <c r="AU16" s="18">
        <f t="shared" si="18"/>
        <v>0.03378418747</v>
      </c>
      <c r="AV16" s="18">
        <f t="shared" si="18"/>
        <v>0.5891532272</v>
      </c>
      <c r="AW16" s="18">
        <f t="shared" si="18"/>
        <v>0.02141074088</v>
      </c>
      <c r="AX16" s="18">
        <f t="shared" si="4"/>
        <v>1.010050259</v>
      </c>
      <c r="AY16" s="18">
        <f t="shared" si="5"/>
        <v>0.9999999711</v>
      </c>
    </row>
    <row r="17">
      <c r="A17" s="18">
        <v>16.0</v>
      </c>
      <c r="B17" s="36" t="str">
        <f>table!BS22</f>
        <v>Cashews</v>
      </c>
      <c r="C17" s="18" t="str">
        <f>table!AP22</f>
        <v>Cashews</v>
      </c>
      <c r="D17" s="18" t="str">
        <f>table!BR22</f>
        <v>Pulses, nuts, and seeds</v>
      </c>
      <c r="E17" s="37" t="str">
        <f>table!CO22</f>
        <v>Nuts and seeds</v>
      </c>
      <c r="F17" s="18" t="str">
        <f>table!AO22</f>
        <v>Q21</v>
      </c>
      <c r="G17" s="18" t="str">
        <f>table!AQ22</f>
        <v>Cashew nuts, average of raw, dry-roasted and oil-roasted</v>
      </c>
      <c r="H17" s="18" t="str">
        <f>IF(table!A22="ID","Indonesia","Bangladesh")</f>
        <v>Indonesia</v>
      </c>
      <c r="I17" s="18" t="str">
        <f>IFERROR(VLOOKUP(C17,yield_refuse!$C:$K,2,0),VLOOKUP(table!AQ22,yield_refuse!$B:$K,3,0))</f>
        <v>Dry-roasted</v>
      </c>
      <c r="J17" s="18">
        <f>table!BN22</f>
        <v>100</v>
      </c>
      <c r="K17" s="18">
        <f>table!BO22</f>
        <v>0</v>
      </c>
      <c r="L17" s="38">
        <f>table!BP22</f>
        <v>502.173913</v>
      </c>
      <c r="M17" s="18">
        <f t="shared" si="2"/>
        <v>0.502173913</v>
      </c>
      <c r="N17" s="18">
        <f>table!BT22/Results!$M17</f>
        <v>1.927325775</v>
      </c>
      <c r="O17" s="18">
        <f>table!BU22/Results!$M17</f>
        <v>0.03436747805</v>
      </c>
      <c r="P17" s="18">
        <f>table!BV22/Results!$M17</f>
        <v>0.01810282097</v>
      </c>
      <c r="Q17" s="18">
        <f>table!BW22/Results!$M17</f>
        <v>0.01528747311</v>
      </c>
      <c r="R17" s="18">
        <f>table!BX22/Results!$M17</f>
        <v>0</v>
      </c>
      <c r="S17" s="18">
        <f>table!BY22/Results!$M17</f>
        <v>0</v>
      </c>
      <c r="T17" s="18">
        <f>table!BZ22/Results!$M17</f>
        <v>0.02080573624</v>
      </c>
      <c r="U17" s="18">
        <f>table!CA22/Results!$M17</f>
        <v>2.015889284</v>
      </c>
      <c r="V17" s="18">
        <f>table!CD22/Results!$M17</f>
        <v>1.791677392</v>
      </c>
      <c r="W17" s="18">
        <f>table!CE22/Results!$M17</f>
        <v>2.269309254</v>
      </c>
      <c r="X17" s="18">
        <f>table!CF22/Results!$M17</f>
        <v>0.25679072</v>
      </c>
      <c r="Y17" s="18">
        <f>table!CG22/Results!$M17</f>
        <v>0.44164798</v>
      </c>
      <c r="Z17" s="18">
        <f>table!CH22/Results!$M17</f>
        <v>0.41254904</v>
      </c>
      <c r="AA17" s="18">
        <f>table!CI22/Results!$M17</f>
        <v>0.619241761</v>
      </c>
      <c r="AB17" s="18">
        <f>table!CJ22/Results!$M17</f>
        <v>0.075602867</v>
      </c>
      <c r="AC17" s="18">
        <f>table!CK22/Results!$M17</f>
        <v>0.12517752</v>
      </c>
      <c r="AD17" s="18">
        <f>table!CL22/Results!$M17</f>
        <v>-0.049954767</v>
      </c>
      <c r="AE17" s="18">
        <f>table!CM22/Results!$M17</f>
        <v>0.1348341626</v>
      </c>
      <c r="AF17" s="18">
        <f t="shared" ref="AF17:AW17" si="19">N17*$M17</f>
        <v>0.9678527264</v>
      </c>
      <c r="AG17" s="18">
        <f t="shared" si="19"/>
        <v>0.01725845094</v>
      </c>
      <c r="AH17" s="18">
        <f t="shared" si="19"/>
        <v>0.009090764443</v>
      </c>
      <c r="AI17" s="18">
        <f t="shared" si="19"/>
        <v>0.007676970195</v>
      </c>
      <c r="AJ17" s="18">
        <f t="shared" si="19"/>
        <v>0</v>
      </c>
      <c r="AK17" s="18">
        <f t="shared" si="19"/>
        <v>0</v>
      </c>
      <c r="AL17" s="18">
        <f t="shared" si="19"/>
        <v>0.01044809798</v>
      </c>
      <c r="AM17" s="18">
        <f t="shared" si="19"/>
        <v>1.01232701</v>
      </c>
      <c r="AN17" s="18">
        <f t="shared" si="19"/>
        <v>0.8997336468</v>
      </c>
      <c r="AO17" s="18">
        <f t="shared" si="19"/>
        <v>1.139587908</v>
      </c>
      <c r="AP17" s="18">
        <f t="shared" si="19"/>
        <v>0.1289536007</v>
      </c>
      <c r="AQ17" s="18">
        <f t="shared" si="19"/>
        <v>0.2217840943</v>
      </c>
      <c r="AR17" s="18">
        <f t="shared" si="19"/>
        <v>0.2071713657</v>
      </c>
      <c r="AS17" s="18">
        <f t="shared" si="19"/>
        <v>0.3109670582</v>
      </c>
      <c r="AT17" s="18">
        <f t="shared" si="19"/>
        <v>0.03796578756</v>
      </c>
      <c r="AU17" s="18">
        <f t="shared" si="19"/>
        <v>0.06286088504</v>
      </c>
      <c r="AV17" s="18">
        <f t="shared" si="19"/>
        <v>-0.02508598082</v>
      </c>
      <c r="AW17" s="18">
        <f t="shared" si="19"/>
        <v>0.06771019903</v>
      </c>
      <c r="AX17" s="18">
        <f t="shared" si="4"/>
        <v>1.01232701</v>
      </c>
      <c r="AY17" s="18">
        <f t="shared" si="5"/>
        <v>0.9999999999</v>
      </c>
    </row>
    <row r="18">
      <c r="A18" s="18">
        <v>17.0</v>
      </c>
      <c r="B18" s="36" t="str">
        <f>table!BS23</f>
        <v>Peanut butter</v>
      </c>
      <c r="C18" s="18" t="str">
        <f>table!AP23</f>
        <v>Peanut butter</v>
      </c>
      <c r="D18" s="18" t="str">
        <f>table!BR23</f>
        <v>Pulses, nuts, and seeds</v>
      </c>
      <c r="E18" s="37" t="str">
        <f>table!CO23</f>
        <v>Nuts and seeds</v>
      </c>
      <c r="F18" s="18" t="str">
        <f>table!AO23</f>
        <v>Q21</v>
      </c>
      <c r="G18" s="18" t="str">
        <f>table!AQ23</f>
        <v>Peanut butter, average of chunk and smooth style</v>
      </c>
      <c r="H18" s="18" t="str">
        <f>IF(table!A23="ID","Indonesia","Bangladesh")</f>
        <v>Indonesia</v>
      </c>
      <c r="I18" s="18" t="str">
        <f>IFERROR(VLOOKUP(C18,yield_refuse!$C:$K,2,0),VLOOKUP(table!AQ23,yield_refuse!$B:$K,3,0))</f>
        <v>Crushed peanuts </v>
      </c>
      <c r="J18" s="18">
        <f>table!BN23</f>
        <v>100</v>
      </c>
      <c r="K18" s="18">
        <f>table!BO23</f>
        <v>0</v>
      </c>
      <c r="L18" s="38">
        <f>table!BP23</f>
        <v>491.4893617</v>
      </c>
      <c r="M18" s="18">
        <f t="shared" si="2"/>
        <v>0.4914893617</v>
      </c>
      <c r="N18" s="18">
        <f>table!BT23/Results!$M18</f>
        <v>0.2626794994</v>
      </c>
      <c r="O18" s="18">
        <f>table!BU23/Results!$M18</f>
        <v>0.03436747805</v>
      </c>
      <c r="P18" s="18">
        <f>table!BV23/Results!$M18</f>
        <v>0.014758996</v>
      </c>
      <c r="Q18" s="18">
        <f>table!BW23/Results!$M18</f>
        <v>0.01239443316</v>
      </c>
      <c r="R18" s="18">
        <f>table!BX23/Results!$M18</f>
        <v>0</v>
      </c>
      <c r="S18" s="18">
        <f>table!BY23/Results!$M18</f>
        <v>0</v>
      </c>
      <c r="T18" s="18">
        <f>table!BZ23/Results!$M18</f>
        <v>0.02080573624</v>
      </c>
      <c r="U18" s="18">
        <f>table!CA23/Results!$M18</f>
        <v>0.3450061429</v>
      </c>
      <c r="V18" s="18">
        <f>table!CD23/Results!$M18</f>
        <v>0.3003965821</v>
      </c>
      <c r="W18" s="18">
        <f>table!CE23/Results!$M18</f>
        <v>0.3971093437</v>
      </c>
      <c r="X18" s="18">
        <f>table!CF23/Results!$M18</f>
        <v>0.074684506</v>
      </c>
      <c r="Y18" s="18">
        <f>table!CG23/Results!$M18</f>
        <v>0.023659207</v>
      </c>
      <c r="Z18" s="18">
        <f>table!CH23/Results!$M18</f>
        <v>0.037796447</v>
      </c>
      <c r="AA18" s="18">
        <f>table!CI23/Results!$M18</f>
        <v>0.067244569</v>
      </c>
      <c r="AB18" s="18">
        <f>table!CJ23/Results!$M18</f>
        <v>0.10784139</v>
      </c>
      <c r="AC18" s="18">
        <f>table!CK23/Results!$M18</f>
        <v>0.018266766</v>
      </c>
      <c r="AD18" s="18">
        <f>table!CL23/Results!$M18</f>
        <v>0.0022607572</v>
      </c>
      <c r="AE18" s="18">
        <f>table!CM23/Results!$M18</f>
        <v>0.01325248995</v>
      </c>
      <c r="AF18" s="18">
        <f t="shared" ref="AF18:AW18" si="20">N18*$M18</f>
        <v>0.1291041795</v>
      </c>
      <c r="AG18" s="18">
        <f t="shared" si="20"/>
        <v>0.01689124985</v>
      </c>
      <c r="AH18" s="18">
        <f t="shared" si="20"/>
        <v>0.007253889525</v>
      </c>
      <c r="AI18" s="18">
        <f t="shared" si="20"/>
        <v>0.00609173204</v>
      </c>
      <c r="AJ18" s="18">
        <f t="shared" si="20"/>
        <v>0</v>
      </c>
      <c r="AK18" s="18">
        <f t="shared" si="20"/>
        <v>0</v>
      </c>
      <c r="AL18" s="18">
        <f t="shared" si="20"/>
        <v>0.01022579802</v>
      </c>
      <c r="AM18" s="18">
        <f t="shared" si="20"/>
        <v>0.169566849</v>
      </c>
      <c r="AN18" s="18">
        <f t="shared" si="20"/>
        <v>0.1476417244</v>
      </c>
      <c r="AO18" s="18">
        <f t="shared" si="20"/>
        <v>0.1951750179</v>
      </c>
      <c r="AP18" s="18">
        <f t="shared" si="20"/>
        <v>0.03670664018</v>
      </c>
      <c r="AQ18" s="18">
        <f t="shared" si="20"/>
        <v>0.01162824855</v>
      </c>
      <c r="AR18" s="18">
        <f t="shared" si="20"/>
        <v>0.01857655161</v>
      </c>
      <c r="AS18" s="18">
        <f t="shared" si="20"/>
        <v>0.0330499903</v>
      </c>
      <c r="AT18" s="18">
        <f t="shared" si="20"/>
        <v>0.05300289594</v>
      </c>
      <c r="AU18" s="18">
        <f t="shared" si="20"/>
        <v>0.008977921162</v>
      </c>
      <c r="AV18" s="18">
        <f t="shared" si="20"/>
        <v>0.001111138113</v>
      </c>
      <c r="AW18" s="18">
        <f t="shared" si="20"/>
        <v>0.006513457826</v>
      </c>
      <c r="AX18" s="18">
        <f t="shared" si="4"/>
        <v>0.1695668437</v>
      </c>
      <c r="AY18" s="18">
        <f t="shared" si="5"/>
        <v>0.9999999688</v>
      </c>
    </row>
    <row r="19">
      <c r="A19" s="18">
        <v>18.0</v>
      </c>
      <c r="B19" s="36" t="str">
        <f>table!BS24</f>
        <v>Peanuts</v>
      </c>
      <c r="C19" s="18" t="str">
        <f>table!AP24</f>
        <v>Peanuts</v>
      </c>
      <c r="D19" s="18" t="str">
        <f>table!BR24</f>
        <v>Pulses, nuts, and seeds</v>
      </c>
      <c r="E19" s="37" t="str">
        <f>table!CO24</f>
        <v>Nuts and seeds</v>
      </c>
      <c r="F19" s="18" t="str">
        <f>table!AO24</f>
        <v>Q21</v>
      </c>
      <c r="G19" s="18" t="str">
        <f>table!AQ24</f>
        <v>Peanuts, average of raw, dry-roasted and oil-roasted</v>
      </c>
      <c r="H19" s="18" t="str">
        <f>IF(table!A24="ID","Indonesia","Bangladesh")</f>
        <v>Indonesia</v>
      </c>
      <c r="I19" s="18" t="str">
        <f>IFERROR(VLOOKUP(C19,yield_refuse!$C:$K,2,0),VLOOKUP(table!AQ24,yield_refuse!$B:$K,3,0))</f>
        <v>Dry-roasted</v>
      </c>
      <c r="J19" s="18">
        <f>table!BN24</f>
        <v>100</v>
      </c>
      <c r="K19" s="18">
        <f>table!BO24</f>
        <v>0</v>
      </c>
      <c r="L19" s="38">
        <f>table!BP24</f>
        <v>427.7777778</v>
      </c>
      <c r="M19" s="18">
        <f t="shared" si="2"/>
        <v>0.4277777778</v>
      </c>
      <c r="N19" s="18">
        <f>table!BT24/Results!$M19</f>
        <v>0.2626794994</v>
      </c>
      <c r="O19" s="18">
        <f>table!BU24/Results!$M19</f>
        <v>0.03436747805</v>
      </c>
      <c r="P19" s="18">
        <f>table!BV24/Results!$M19</f>
        <v>0.01810282097</v>
      </c>
      <c r="Q19" s="18">
        <f>table!BW24/Results!$M19</f>
        <v>0.01239443316</v>
      </c>
      <c r="R19" s="18">
        <f>table!BX24/Results!$M19</f>
        <v>0</v>
      </c>
      <c r="S19" s="18">
        <f>table!BY24/Results!$M19</f>
        <v>0</v>
      </c>
      <c r="T19" s="18">
        <f>table!BZ24/Results!$M19</f>
        <v>0.02080573624</v>
      </c>
      <c r="U19" s="18">
        <f>table!CA24/Results!$M19</f>
        <v>0.3483499679</v>
      </c>
      <c r="V19" s="18">
        <f>table!CD24/Results!$M19</f>
        <v>0.3030716421</v>
      </c>
      <c r="W19" s="18">
        <f>table!CE24/Results!$M19</f>
        <v>0.4012891249</v>
      </c>
      <c r="X19" s="18">
        <f>table!CF24/Results!$M19</f>
        <v>0.076283418</v>
      </c>
      <c r="Y19" s="18">
        <f>table!CG24/Results!$M19</f>
        <v>0.023961032</v>
      </c>
      <c r="Z19" s="18">
        <f>table!CH24/Results!$M19</f>
        <v>0.03822327</v>
      </c>
      <c r="AA19" s="18">
        <f>table!CI24/Results!$M19</f>
        <v>0.067754107</v>
      </c>
      <c r="AB19" s="18">
        <f>table!CJ24/Results!$M19</f>
        <v>0.10790654</v>
      </c>
      <c r="AC19" s="18">
        <f>table!CK24/Results!$M19</f>
        <v>0.019822855</v>
      </c>
      <c r="AD19" s="18">
        <f>table!CL24/Results!$M19</f>
        <v>0.0021172083</v>
      </c>
      <c r="AE19" s="18">
        <f>table!CM24/Results!$M19</f>
        <v>0.01228152771</v>
      </c>
      <c r="AF19" s="18">
        <f t="shared" ref="AF19:AW19" si="21">N19*$M19</f>
        <v>0.1123684525</v>
      </c>
      <c r="AG19" s="18">
        <f t="shared" si="21"/>
        <v>0.01470164339</v>
      </c>
      <c r="AH19" s="18">
        <f t="shared" si="21"/>
        <v>0.007743984526</v>
      </c>
      <c r="AI19" s="18">
        <f t="shared" si="21"/>
        <v>0.005302063072</v>
      </c>
      <c r="AJ19" s="18">
        <f t="shared" si="21"/>
        <v>0</v>
      </c>
      <c r="AK19" s="18">
        <f t="shared" si="21"/>
        <v>0</v>
      </c>
      <c r="AL19" s="18">
        <f t="shared" si="21"/>
        <v>0.008900231612</v>
      </c>
      <c r="AM19" s="18">
        <f t="shared" si="21"/>
        <v>0.1490163751</v>
      </c>
      <c r="AN19" s="18">
        <f t="shared" si="21"/>
        <v>0.1296473136</v>
      </c>
      <c r="AO19" s="18">
        <f t="shared" si="21"/>
        <v>0.1716625701</v>
      </c>
      <c r="AP19" s="18">
        <f t="shared" si="21"/>
        <v>0.03263235103</v>
      </c>
      <c r="AQ19" s="18">
        <f t="shared" si="21"/>
        <v>0.01024999702</v>
      </c>
      <c r="AR19" s="18">
        <f t="shared" si="21"/>
        <v>0.0163510655</v>
      </c>
      <c r="AS19" s="18">
        <f t="shared" si="21"/>
        <v>0.02898370133</v>
      </c>
      <c r="AT19" s="18">
        <f t="shared" si="21"/>
        <v>0.04616001989</v>
      </c>
      <c r="AU19" s="18">
        <f t="shared" si="21"/>
        <v>0.008479776861</v>
      </c>
      <c r="AV19" s="18">
        <f t="shared" si="21"/>
        <v>0.0009056946617</v>
      </c>
      <c r="AW19" s="18">
        <f t="shared" si="21"/>
        <v>0.005253764631</v>
      </c>
      <c r="AX19" s="18">
        <f t="shared" si="4"/>
        <v>0.1490163709</v>
      </c>
      <c r="AY19" s="18">
        <f t="shared" si="5"/>
        <v>0.9999999717</v>
      </c>
    </row>
    <row r="20">
      <c r="A20" s="18">
        <v>19.0</v>
      </c>
      <c r="B20" s="36" t="str">
        <f>table!BS25</f>
        <v>Sunflower seeds</v>
      </c>
      <c r="C20" s="18" t="str">
        <f>table!AP25</f>
        <v>Sunflower seeds</v>
      </c>
      <c r="D20" s="18" t="str">
        <f>table!BR25</f>
        <v>Pulses, nuts, and seeds</v>
      </c>
      <c r="E20" s="37" t="str">
        <f>table!CO25</f>
        <v>Nuts and seeds</v>
      </c>
      <c r="F20" s="18" t="str">
        <f>table!AO25</f>
        <v>Q21</v>
      </c>
      <c r="G20" s="18" t="str">
        <f>table!AQ25</f>
        <v>Sunflower seeds, average of raw, dry-roasted and oil-roasted</v>
      </c>
      <c r="H20" s="18" t="str">
        <f>IF(table!A25="ID","Indonesia","Bangladesh")</f>
        <v>Indonesia</v>
      </c>
      <c r="I20" s="18" t="str">
        <f>IFERROR(VLOOKUP(C20,yield_refuse!$C:$K,2,0),VLOOKUP(table!AQ25,yield_refuse!$B:$K,3,0))</f>
        <v>Dry-roasted</v>
      </c>
      <c r="J20" s="18">
        <f>table!BN25</f>
        <v>100</v>
      </c>
      <c r="K20" s="18">
        <f>table!BO25</f>
        <v>0</v>
      </c>
      <c r="L20" s="38">
        <f>table!BP25</f>
        <v>355.3846154</v>
      </c>
      <c r="M20" s="18">
        <f t="shared" si="2"/>
        <v>0.3553846154</v>
      </c>
      <c r="N20" s="18">
        <f>table!BT25/Results!$M20</f>
        <v>0.2199333745</v>
      </c>
      <c r="O20" s="18">
        <f>table!BU25/Results!$M20</f>
        <v>0.03436747805</v>
      </c>
      <c r="P20" s="18">
        <f>table!BV25/Results!$M20</f>
        <v>0.01810282097</v>
      </c>
      <c r="Q20" s="18">
        <f>table!BW25/Results!$M20</f>
        <v>0.02938201334</v>
      </c>
      <c r="R20" s="18">
        <f>table!BX25/Results!$M20</f>
        <v>0</v>
      </c>
      <c r="S20" s="18">
        <f>table!BY25/Results!$M20</f>
        <v>0</v>
      </c>
      <c r="T20" s="18">
        <f>table!BZ25/Results!$M20</f>
        <v>0.02080573624</v>
      </c>
      <c r="U20" s="18">
        <f>table!CA25/Results!$M20</f>
        <v>0.3225914231</v>
      </c>
      <c r="V20" s="18">
        <f>table!CD25/Results!$M20</f>
        <v>0.2784955233</v>
      </c>
      <c r="W20" s="18">
        <f>table!CE25/Results!$M20</f>
        <v>0.3746479402</v>
      </c>
      <c r="X20" s="18">
        <f>table!CF25/Results!$M20</f>
        <v>0.054474449</v>
      </c>
      <c r="Y20" s="18">
        <f>table!CG25/Results!$M20</f>
        <v>0.029769639</v>
      </c>
      <c r="Z20" s="18">
        <f>table!CH25/Results!$M20</f>
        <v>0.043407997</v>
      </c>
      <c r="AA20" s="18">
        <f>table!CI25/Results!$M20</f>
        <v>0.063196272</v>
      </c>
      <c r="AB20" s="18">
        <f>table!CJ25/Results!$M20</f>
        <v>0.031248721</v>
      </c>
      <c r="AC20" s="18">
        <f>table!CK25/Results!$M20</f>
        <v>0.027117556</v>
      </c>
      <c r="AD20" s="18">
        <f>table!CL25/Results!$M20</f>
        <v>0.049276036</v>
      </c>
      <c r="AE20" s="18">
        <f>table!CM25/Results!$M20</f>
        <v>0.02410081013</v>
      </c>
      <c r="AF20" s="18">
        <f t="shared" ref="AF20:AW20" si="22">N20*$M20</f>
        <v>0.07816093771</v>
      </c>
      <c r="AG20" s="18">
        <f t="shared" si="22"/>
        <v>0.01221367297</v>
      </c>
      <c r="AH20" s="18">
        <f t="shared" si="22"/>
        <v>0.006433464067</v>
      </c>
      <c r="AI20" s="18">
        <f t="shared" si="22"/>
        <v>0.01044191551</v>
      </c>
      <c r="AJ20" s="18">
        <f t="shared" si="22"/>
        <v>0</v>
      </c>
      <c r="AK20" s="18">
        <f t="shared" si="22"/>
        <v>0</v>
      </c>
      <c r="AL20" s="18">
        <f t="shared" si="22"/>
        <v>0.00739403857</v>
      </c>
      <c r="AM20" s="18">
        <f t="shared" si="22"/>
        <v>0.1146440288</v>
      </c>
      <c r="AN20" s="18">
        <f t="shared" si="22"/>
        <v>0.09897302442</v>
      </c>
      <c r="AO20" s="18">
        <f t="shared" si="22"/>
        <v>0.1331441141</v>
      </c>
      <c r="AP20" s="18">
        <f t="shared" si="22"/>
        <v>0.01935938111</v>
      </c>
      <c r="AQ20" s="18">
        <f t="shared" si="22"/>
        <v>0.01057967171</v>
      </c>
      <c r="AR20" s="18">
        <f t="shared" si="22"/>
        <v>0.01542653432</v>
      </c>
      <c r="AS20" s="18">
        <f t="shared" si="22"/>
        <v>0.02245898282</v>
      </c>
      <c r="AT20" s="18">
        <f t="shared" si="22"/>
        <v>0.01110531469</v>
      </c>
      <c r="AU20" s="18">
        <f t="shared" si="22"/>
        <v>0.009637162209</v>
      </c>
      <c r="AV20" s="18">
        <f t="shared" si="22"/>
        <v>0.0175119451</v>
      </c>
      <c r="AW20" s="18">
        <f t="shared" si="22"/>
        <v>0.008565057139</v>
      </c>
      <c r="AX20" s="18">
        <f t="shared" si="4"/>
        <v>0.1146440491</v>
      </c>
      <c r="AY20" s="18">
        <f t="shared" si="5"/>
        <v>1.000000177</v>
      </c>
    </row>
    <row r="21" ht="15.75" customHeight="1">
      <c r="A21" s="18">
        <v>20.0</v>
      </c>
      <c r="B21" s="36" t="str">
        <f>table!BS26</f>
        <v>Whole milk powder</v>
      </c>
      <c r="C21" s="18" t="str">
        <f>table!AP26</f>
        <v>Whole milk powder</v>
      </c>
      <c r="D21" s="18" t="str">
        <f>table!BR26</f>
        <v>Animal-source foods</v>
      </c>
      <c r="E21" s="37" t="str">
        <f>table!CO26</f>
        <v>Milk</v>
      </c>
      <c r="F21" s="18" t="str">
        <f>table!AO26</f>
        <v>Q25</v>
      </c>
      <c r="G21" s="18" t="str">
        <f>table!AQ26</f>
        <v>Milk (cow), dry, whole, without added vitamin D</v>
      </c>
      <c r="H21" s="18" t="str">
        <f>IF(table!A26="ID","Indonesia","Bangladesh")</f>
        <v>Indonesia</v>
      </c>
      <c r="I21" s="18" t="str">
        <f>IFERROR(VLOOKUP(B21,yield_refuse!$C:$K,2,0),VLOOKUP(table!AQ26,yield_refuse!$B:$K,3,0))</f>
        <v>Dry</v>
      </c>
      <c r="J21" s="18">
        <f>table!BN26</f>
        <v>813</v>
      </c>
      <c r="K21" s="18">
        <f>table!BO26</f>
        <v>0</v>
      </c>
      <c r="L21" s="38">
        <f>table!BP26</f>
        <v>444.2307692</v>
      </c>
      <c r="M21" s="18">
        <f t="shared" si="2"/>
        <v>0.05464093102</v>
      </c>
      <c r="N21" s="18">
        <f>table!BT26/Results!$M21</f>
        <v>0.8494666845</v>
      </c>
      <c r="O21" s="18">
        <f>table!BU26/Results!$M21</f>
        <v>0.03536113832</v>
      </c>
      <c r="P21" s="18">
        <f>table!BV26/Results!$M21</f>
        <v>0.01952265006</v>
      </c>
      <c r="Q21" s="18">
        <f>table!BW26/Results!$M21</f>
        <v>0.03356828605</v>
      </c>
      <c r="R21" s="18">
        <f>table!BX26/Results!$M21</f>
        <v>0.01143160128</v>
      </c>
      <c r="S21" s="18">
        <f>table!BY26/Results!$M21</f>
        <v>0</v>
      </c>
      <c r="T21" s="18">
        <f>table!BZ26/Results!$M21</f>
        <v>0.01947947417</v>
      </c>
      <c r="U21" s="18">
        <f>table!CA26/Results!$M21</f>
        <v>0.9688298344</v>
      </c>
      <c r="V21" s="18">
        <f>table!CD26/Results!$M21</f>
        <v>0.8607758213</v>
      </c>
      <c r="W21" s="18">
        <f>table!CE26/Results!$M21</f>
        <v>1.092111957</v>
      </c>
      <c r="X21" s="18">
        <f>table!CF26/Results!$M21</f>
        <v>0.35909878</v>
      </c>
      <c r="Y21" s="18">
        <f>table!CG26/Results!$M21</f>
        <v>0.11020919</v>
      </c>
      <c r="Z21" s="18">
        <f>table!CH26/Results!$M21</f>
        <v>0.10703108</v>
      </c>
      <c r="AA21" s="18">
        <f>table!CI26/Results!$M21</f>
        <v>0.169571329</v>
      </c>
      <c r="AB21" s="18">
        <f>table!CJ26/Results!$M21</f>
        <v>0.069128466</v>
      </c>
      <c r="AC21" s="18">
        <f>table!CK26/Results!$M21</f>
        <v>0.068526593</v>
      </c>
      <c r="AD21" s="18">
        <f>table!CL26/Results!$M21</f>
        <v>0.0080769399</v>
      </c>
      <c r="AE21" s="18">
        <f>table!CM26/Results!$M21</f>
        <v>0.07718745444</v>
      </c>
      <c r="AF21" s="18">
        <f t="shared" ref="AF21:AW21" si="23">N21*$M21</f>
        <v>0.04641565052</v>
      </c>
      <c r="AG21" s="18">
        <f t="shared" si="23"/>
        <v>0.00193216552</v>
      </c>
      <c r="AH21" s="18">
        <f t="shared" si="23"/>
        <v>0.001066735776</v>
      </c>
      <c r="AI21" s="18">
        <f t="shared" si="23"/>
        <v>0.001834202403</v>
      </c>
      <c r="AJ21" s="18">
        <f t="shared" si="23"/>
        <v>0.000624633337</v>
      </c>
      <c r="AK21" s="18">
        <f t="shared" si="23"/>
        <v>0</v>
      </c>
      <c r="AL21" s="18">
        <f t="shared" si="23"/>
        <v>0.001064376604</v>
      </c>
      <c r="AM21" s="18">
        <f t="shared" si="23"/>
        <v>0.05293776416</v>
      </c>
      <c r="AN21" s="18">
        <f t="shared" si="23"/>
        <v>0.04703359228</v>
      </c>
      <c r="AO21" s="18">
        <f t="shared" si="23"/>
        <v>0.05967401412</v>
      </c>
      <c r="AP21" s="18">
        <f t="shared" si="23"/>
        <v>0.01962149167</v>
      </c>
      <c r="AQ21" s="18">
        <f t="shared" si="23"/>
        <v>0.006021932749</v>
      </c>
      <c r="AR21" s="18">
        <f t="shared" si="23"/>
        <v>0.00584827786</v>
      </c>
      <c r="AS21" s="18">
        <f t="shared" si="23"/>
        <v>0.009265535292</v>
      </c>
      <c r="AT21" s="18">
        <f t="shared" si="23"/>
        <v>0.003777243743</v>
      </c>
      <c r="AU21" s="18">
        <f t="shared" si="23"/>
        <v>0.003744356841</v>
      </c>
      <c r="AV21" s="18">
        <f t="shared" si="23"/>
        <v>0.000441331516</v>
      </c>
      <c r="AW21" s="18">
        <f t="shared" si="23"/>
        <v>0.004217594374</v>
      </c>
      <c r="AX21" s="18">
        <f t="shared" si="4"/>
        <v>0.05293776404</v>
      </c>
      <c r="AY21" s="18">
        <f t="shared" si="5"/>
        <v>0.9999999979</v>
      </c>
    </row>
    <row r="22" ht="15.75" customHeight="1">
      <c r="A22" s="18">
        <v>21.0</v>
      </c>
      <c r="B22" s="36" t="str">
        <f>table!BS27</f>
        <v>Whole cow milk</v>
      </c>
      <c r="C22" s="18" t="str">
        <f>table!AP27</f>
        <v>Whole cow milk</v>
      </c>
      <c r="D22" s="18" t="str">
        <f>table!BR27</f>
        <v>Animal-source foods</v>
      </c>
      <c r="E22" s="37" t="str">
        <f>table!CO27</f>
        <v>Milk</v>
      </c>
      <c r="F22" s="18" t="str">
        <f>table!AO27</f>
        <v>Q25</v>
      </c>
      <c r="G22" s="18" t="str">
        <f>table!AQ27</f>
        <v>Milk (cow), whole, 3.25% milkfat, without added vitamin A and vitamin D</v>
      </c>
      <c r="H22" s="18" t="str">
        <f>IF(table!A27="ID","Indonesia","Bangladesh")</f>
        <v>Indonesia</v>
      </c>
      <c r="I22" s="18" t="str">
        <f>IFERROR(VLOOKUP(B22,yield_refuse!$C:$K,2,0),VLOOKUP(table!AQ27,yield_refuse!$B:$K,3,0))</f>
        <v>Liquid</v>
      </c>
      <c r="J22" s="18">
        <f>table!BN27</f>
        <v>100</v>
      </c>
      <c r="K22" s="18">
        <f>table!BO27</f>
        <v>0</v>
      </c>
      <c r="L22" s="38">
        <f>table!BP27</f>
        <v>435.8490566</v>
      </c>
      <c r="M22" s="18">
        <f t="shared" si="2"/>
        <v>0.4358490566</v>
      </c>
      <c r="N22" s="18">
        <f>table!BT27/Results!$M22</f>
        <v>0.2813170468</v>
      </c>
      <c r="O22" s="18">
        <f>table!BU27/Results!$M22</f>
        <v>0.01579863347</v>
      </c>
      <c r="P22" s="18">
        <f>table!BV27/Results!$M22</f>
        <v>0.04184261669</v>
      </c>
      <c r="Q22" s="18">
        <f>table!BW27/Results!$M22</f>
        <v>0.01350750141</v>
      </c>
      <c r="R22" s="18">
        <f>table!BX27/Results!$M22</f>
        <v>0.01143160128</v>
      </c>
      <c r="S22" s="18">
        <f>table!BY27/Results!$M22</f>
        <v>0.001972574356</v>
      </c>
      <c r="T22" s="18">
        <f>table!BZ27/Results!$M22</f>
        <v>0.01947947417</v>
      </c>
      <c r="U22" s="18">
        <f>table!CA27/Results!$M22</f>
        <v>0.3853494482</v>
      </c>
      <c r="V22" s="18">
        <f>table!CD27/Results!$M22</f>
        <v>0.3344018558</v>
      </c>
      <c r="W22" s="18">
        <f>table!CE27/Results!$M22</f>
        <v>0.4451155942</v>
      </c>
      <c r="X22" s="18">
        <f>table!CF27/Results!$M22</f>
        <v>0.11771293</v>
      </c>
      <c r="Y22" s="18">
        <f>table!CG27/Results!$M22</f>
        <v>0.044060023</v>
      </c>
      <c r="Z22" s="18">
        <f>table!CH27/Results!$M22</f>
        <v>0.048856292</v>
      </c>
      <c r="AA22" s="18">
        <f>table!CI27/Results!$M22</f>
        <v>0.074397213</v>
      </c>
      <c r="AB22" s="18">
        <f>table!CJ27/Results!$M22</f>
        <v>0.019704397</v>
      </c>
      <c r="AC22" s="18">
        <f>table!CK27/Results!$M22</f>
        <v>0.024224488</v>
      </c>
      <c r="AD22" s="18">
        <f>table!CL27/Results!$M22</f>
        <v>0.0037475834</v>
      </c>
      <c r="AE22" s="18">
        <f>table!CM27/Results!$M22</f>
        <v>0.0526465252</v>
      </c>
      <c r="AF22" s="18">
        <f t="shared" ref="AF22:AW22" si="24">N22*$M22</f>
        <v>0.1226117695</v>
      </c>
      <c r="AG22" s="18">
        <f t="shared" si="24"/>
        <v>0.006885819494</v>
      </c>
      <c r="AH22" s="18">
        <f t="shared" si="24"/>
        <v>0.01823706501</v>
      </c>
      <c r="AI22" s="18">
        <f t="shared" si="24"/>
        <v>0.005887231745</v>
      </c>
      <c r="AJ22" s="18">
        <f t="shared" si="24"/>
        <v>0.004982452633</v>
      </c>
      <c r="AK22" s="18">
        <f t="shared" si="24"/>
        <v>0.0008597446719</v>
      </c>
      <c r="AL22" s="18">
        <f t="shared" si="24"/>
        <v>0.008490110438</v>
      </c>
      <c r="AM22" s="18">
        <f t="shared" si="24"/>
        <v>0.1679541935</v>
      </c>
      <c r="AN22" s="18">
        <f t="shared" si="24"/>
        <v>0.1457487334</v>
      </c>
      <c r="AO22" s="18">
        <f t="shared" si="24"/>
        <v>0.1940032118</v>
      </c>
      <c r="AP22" s="18">
        <f t="shared" si="24"/>
        <v>0.05130506949</v>
      </c>
      <c r="AQ22" s="18">
        <f t="shared" si="24"/>
        <v>0.01920351946</v>
      </c>
      <c r="AR22" s="18">
        <f t="shared" si="24"/>
        <v>0.02129396878</v>
      </c>
      <c r="AS22" s="18">
        <f t="shared" si="24"/>
        <v>0.0324259551</v>
      </c>
      <c r="AT22" s="18">
        <f t="shared" si="24"/>
        <v>0.008588142843</v>
      </c>
      <c r="AU22" s="18">
        <f t="shared" si="24"/>
        <v>0.01055822024</v>
      </c>
      <c r="AV22" s="18">
        <f t="shared" si="24"/>
        <v>0.001633380689</v>
      </c>
      <c r="AW22" s="18">
        <f t="shared" si="24"/>
        <v>0.02294593834</v>
      </c>
      <c r="AX22" s="18">
        <f t="shared" si="4"/>
        <v>0.1679541949</v>
      </c>
      <c r="AY22" s="18">
        <f t="shared" si="5"/>
        <v>1.000000009</v>
      </c>
    </row>
    <row r="23" ht="15.75" customHeight="1">
      <c r="A23" s="18">
        <v>22.0</v>
      </c>
      <c r="B23" s="36" t="str">
        <f>table!BS28</f>
        <v>Whole sheep milk</v>
      </c>
      <c r="C23" s="18" t="str">
        <f>table!AP28</f>
        <v>Whole sheep milk</v>
      </c>
      <c r="D23" s="18" t="str">
        <f>table!BR28</f>
        <v>Animal-source foods</v>
      </c>
      <c r="E23" s="37" t="str">
        <f>table!CO28</f>
        <v>Milk</v>
      </c>
      <c r="F23" s="18" t="str">
        <f>table!AO28</f>
        <v>Q25</v>
      </c>
      <c r="G23" s="18" t="str">
        <f>table!AQ28</f>
        <v>Milk, sheep/goat, fluid, whole, unenriched</v>
      </c>
      <c r="H23" s="18" t="str">
        <f>IF(table!A28="ID","Indonesia","Bangladesh")</f>
        <v>Indonesia</v>
      </c>
      <c r="I23" s="18" t="str">
        <f>IFERROR(VLOOKUP(B23,yield_refuse!$C:$K,2,0),VLOOKUP(table!AQ28,yield_refuse!$B:$K,3,0))</f>
        <v>Liquid</v>
      </c>
      <c r="J23" s="18">
        <f>table!BN28</f>
        <v>100</v>
      </c>
      <c r="K23" s="18">
        <f>table!BO28</f>
        <v>0</v>
      </c>
      <c r="L23" s="38">
        <f>table!BP28</f>
        <v>444.2307692</v>
      </c>
      <c r="M23" s="18">
        <f t="shared" si="2"/>
        <v>0.4442307692</v>
      </c>
      <c r="N23" s="18">
        <f>table!BT28/Results!$M23</f>
        <v>0.2726068175</v>
      </c>
      <c r="O23" s="18">
        <f>table!BU28/Results!$M23</f>
        <v>0.01579863347</v>
      </c>
      <c r="P23" s="18">
        <f>table!BV28/Results!$M23</f>
        <v>0.04184261669</v>
      </c>
      <c r="Q23" s="18">
        <f>table!BW28/Results!$M23</f>
        <v>0.01350750141</v>
      </c>
      <c r="R23" s="18">
        <f>table!BX28/Results!$M23</f>
        <v>0.01143160128</v>
      </c>
      <c r="S23" s="18">
        <f>table!BY28/Results!$M23</f>
        <v>0.001972574356</v>
      </c>
      <c r="T23" s="18">
        <f>table!BZ28/Results!$M23</f>
        <v>0.01947947417</v>
      </c>
      <c r="U23" s="18">
        <f>table!CA28/Results!$M23</f>
        <v>0.3766392189</v>
      </c>
      <c r="V23" s="18">
        <f>table!CD28/Results!$M23</f>
        <v>0.3202753277</v>
      </c>
      <c r="W23" s="18">
        <f>table!CE28/Results!$M23</f>
        <v>0.4435383419</v>
      </c>
      <c r="X23" s="18">
        <f>table!CF28/Results!$M23</f>
        <v>0.081909601</v>
      </c>
      <c r="Y23" s="18">
        <f>table!CG28/Results!$M23</f>
        <v>0.05938404</v>
      </c>
      <c r="Z23" s="18">
        <f>table!CH28/Results!$M23</f>
        <v>0.069413361</v>
      </c>
      <c r="AA23" s="18">
        <f>table!CI28/Results!$M23</f>
        <v>0.077572965</v>
      </c>
      <c r="AB23" s="18">
        <f>table!CJ28/Results!$M23</f>
        <v>0.025218806</v>
      </c>
      <c r="AC23" s="18">
        <f>table!CK28/Results!$M23</f>
        <v>0.020392985</v>
      </c>
      <c r="AD23" s="18">
        <f>table!CL28/Results!$M23</f>
        <v>0.0023492466</v>
      </c>
      <c r="AE23" s="18">
        <f>table!CM28/Results!$M23</f>
        <v>0.040398211</v>
      </c>
      <c r="AF23" s="18">
        <f t="shared" ref="AF23:AW23" si="25">N23*$M23</f>
        <v>0.1211003363</v>
      </c>
      <c r="AG23" s="18">
        <f t="shared" si="25"/>
        <v>0.0070182391</v>
      </c>
      <c r="AH23" s="18">
        <f t="shared" si="25"/>
        <v>0.0185877778</v>
      </c>
      <c r="AI23" s="18">
        <f t="shared" si="25"/>
        <v>0.006000447741</v>
      </c>
      <c r="AJ23" s="18">
        <f t="shared" si="25"/>
        <v>0.00507826903</v>
      </c>
      <c r="AK23" s="18">
        <f t="shared" si="25"/>
        <v>0.0008762782233</v>
      </c>
      <c r="AL23" s="18">
        <f t="shared" si="25"/>
        <v>0.008653381793</v>
      </c>
      <c r="AM23" s="18">
        <f t="shared" si="25"/>
        <v>0.1673147299</v>
      </c>
      <c r="AN23" s="18">
        <f t="shared" si="25"/>
        <v>0.1422761552</v>
      </c>
      <c r="AO23" s="18">
        <f t="shared" si="25"/>
        <v>0.1970333788</v>
      </c>
      <c r="AP23" s="18">
        <f t="shared" si="25"/>
        <v>0.03638676506</v>
      </c>
      <c r="AQ23" s="18">
        <f t="shared" si="25"/>
        <v>0.02638021777</v>
      </c>
      <c r="AR23" s="18">
        <f t="shared" si="25"/>
        <v>0.03083555075</v>
      </c>
      <c r="AS23" s="18">
        <f t="shared" si="25"/>
        <v>0.03446029791</v>
      </c>
      <c r="AT23" s="18">
        <f t="shared" si="25"/>
        <v>0.01120296959</v>
      </c>
      <c r="AU23" s="18">
        <f t="shared" si="25"/>
        <v>0.009059191413</v>
      </c>
      <c r="AV23" s="18">
        <f t="shared" si="25"/>
        <v>0.001043607624</v>
      </c>
      <c r="AW23" s="18">
        <f t="shared" si="25"/>
        <v>0.01794612835</v>
      </c>
      <c r="AX23" s="18">
        <f t="shared" si="4"/>
        <v>0.1673147285</v>
      </c>
      <c r="AY23" s="18">
        <f t="shared" si="5"/>
        <v>0.9999999912</v>
      </c>
    </row>
    <row r="24" ht="15.75" customHeight="1">
      <c r="A24" s="18">
        <v>23.0</v>
      </c>
      <c r="B24" s="39" t="str">
        <f>table!BS29</f>
        <v>Whole goat milk</v>
      </c>
      <c r="C24" s="6" t="str">
        <f>table!AP29</f>
        <v>Whole goat milk</v>
      </c>
      <c r="D24" s="18" t="str">
        <f>table!BR29</f>
        <v>Animal-source foods</v>
      </c>
      <c r="E24" s="37" t="str">
        <f>table!CO29</f>
        <v>Milk</v>
      </c>
      <c r="F24" s="18" t="str">
        <f>table!AO29</f>
        <v>Q25</v>
      </c>
      <c r="G24" s="18" t="str">
        <f>table!AQ29</f>
        <v>Milk, sheep/goat, fluid, whole, unenriched</v>
      </c>
      <c r="H24" s="18" t="str">
        <f>IF(table!A29="ID","Indonesia","Bangladesh")</f>
        <v>Indonesia</v>
      </c>
      <c r="I24" s="18" t="str">
        <f>IFERROR(VLOOKUP(B24,yield_refuse!$C:$K,2,0),VLOOKUP(table!AQ29,yield_refuse!$B:$K,3,0))</f>
        <v>Liquid</v>
      </c>
      <c r="J24" s="18">
        <f>table!BN29</f>
        <v>100</v>
      </c>
      <c r="K24" s="18">
        <f>table!BO29</f>
        <v>0</v>
      </c>
      <c r="L24" s="38">
        <f>table!BP29</f>
        <v>444.2307692</v>
      </c>
      <c r="M24" s="18">
        <f t="shared" si="2"/>
        <v>0.4442307692</v>
      </c>
      <c r="N24" s="18">
        <f>table!BT29/Results!$M24</f>
        <v>0.2072730685</v>
      </c>
      <c r="O24" s="18">
        <f>table!BU29/Results!$M24</f>
        <v>0.01579863347</v>
      </c>
      <c r="P24" s="18">
        <f>table!BV29/Results!$M24</f>
        <v>0.04184261669</v>
      </c>
      <c r="Q24" s="18">
        <f>table!BW29/Results!$M24</f>
        <v>0.01350750141</v>
      </c>
      <c r="R24" s="18">
        <f>table!BX29/Results!$M24</f>
        <v>0.01143160128</v>
      </c>
      <c r="S24" s="18">
        <f>table!BY29/Results!$M24</f>
        <v>0.001972574356</v>
      </c>
      <c r="T24" s="18">
        <f>table!BZ29/Results!$M24</f>
        <v>0.01947947417</v>
      </c>
      <c r="U24" s="18">
        <f>table!CA29/Results!$M24</f>
        <v>0.3113054699</v>
      </c>
      <c r="V24" s="18">
        <f>table!CD29/Results!$M24</f>
        <v>0.263463372</v>
      </c>
      <c r="W24" s="18">
        <f>table!CE29/Results!$M24</f>
        <v>0.3684045305</v>
      </c>
      <c r="X24" s="18">
        <f>table!CF29/Results!$M24</f>
        <v>0.061164308</v>
      </c>
      <c r="Y24" s="18">
        <f>table!CG29/Results!$M24</f>
        <v>0.047386369</v>
      </c>
      <c r="Z24" s="18">
        <f>table!CH29/Results!$M24</f>
        <v>0.0594069</v>
      </c>
      <c r="AA24" s="18">
        <f>table!CI29/Results!$M24</f>
        <v>0.061841696</v>
      </c>
      <c r="AB24" s="18">
        <f>table!CJ29/Results!$M24</f>
        <v>0.011325928</v>
      </c>
      <c r="AC24" s="18">
        <f>table!CK29/Results!$M24</f>
        <v>0.020556526</v>
      </c>
      <c r="AD24" s="18">
        <f>table!CL29/Results!$M24</f>
        <v>0.0092261369</v>
      </c>
      <c r="AE24" s="18">
        <f>table!CM29/Results!$M24</f>
        <v>0.0403976029</v>
      </c>
      <c r="AF24" s="18">
        <f t="shared" ref="AF24:AW24" si="26">N24*$M24</f>
        <v>0.09207707468</v>
      </c>
      <c r="AG24" s="18">
        <f t="shared" si="26"/>
        <v>0.0070182391</v>
      </c>
      <c r="AH24" s="18">
        <f t="shared" si="26"/>
        <v>0.0185877778</v>
      </c>
      <c r="AI24" s="18">
        <f t="shared" si="26"/>
        <v>0.006000447741</v>
      </c>
      <c r="AJ24" s="18">
        <f t="shared" si="26"/>
        <v>0.00507826903</v>
      </c>
      <c r="AK24" s="18">
        <f t="shared" si="26"/>
        <v>0.0008762782233</v>
      </c>
      <c r="AL24" s="18">
        <f t="shared" si="26"/>
        <v>0.008653381793</v>
      </c>
      <c r="AM24" s="18">
        <f t="shared" si="26"/>
        <v>0.1382914684</v>
      </c>
      <c r="AN24" s="18">
        <f t="shared" si="26"/>
        <v>0.1170385364</v>
      </c>
      <c r="AO24" s="18">
        <f t="shared" si="26"/>
        <v>0.163656628</v>
      </c>
      <c r="AP24" s="18">
        <f t="shared" si="26"/>
        <v>0.02717106759</v>
      </c>
      <c r="AQ24" s="18">
        <f t="shared" si="26"/>
        <v>0.02105048315</v>
      </c>
      <c r="AR24" s="18">
        <f t="shared" si="26"/>
        <v>0.02639037288</v>
      </c>
      <c r="AS24" s="18">
        <f t="shared" si="26"/>
        <v>0.02747198418</v>
      </c>
      <c r="AT24" s="18">
        <f t="shared" si="26"/>
        <v>0.005031325708</v>
      </c>
      <c r="AU24" s="18">
        <f t="shared" si="26"/>
        <v>0.009131841358</v>
      </c>
      <c r="AV24" s="18">
        <f t="shared" si="26"/>
        <v>0.004098533892</v>
      </c>
      <c r="AW24" s="18">
        <f t="shared" si="26"/>
        <v>0.01794585821</v>
      </c>
      <c r="AX24" s="18">
        <f t="shared" si="4"/>
        <v>0.138291467</v>
      </c>
      <c r="AY24" s="18">
        <f t="shared" si="5"/>
        <v>0.99999999</v>
      </c>
    </row>
    <row r="25" ht="15.75" customHeight="1">
      <c r="A25" s="18">
        <v>24.0</v>
      </c>
      <c r="B25" s="36" t="str">
        <f>table!BS30</f>
        <v>Edamame</v>
      </c>
      <c r="C25" s="18" t="str">
        <f>table!AP30</f>
        <v>Edamame</v>
      </c>
      <c r="D25" s="18" t="str">
        <f>table!BR30</f>
        <v>Pulses, nuts, and seeds</v>
      </c>
      <c r="E25" s="37" t="str">
        <f>table!CO30</f>
        <v>Legumes</v>
      </c>
      <c r="F25" s="18" t="str">
        <f>table!AO30</f>
        <v>Q4</v>
      </c>
      <c r="G25" s="18" t="str">
        <f>table!AQ30</f>
        <v>Edamame, frozen, prepared</v>
      </c>
      <c r="H25" s="18" t="str">
        <f>IF(table!A30="ID","Indonesia","Bangladesh")</f>
        <v>Indonesia</v>
      </c>
      <c r="I25" s="18" t="str">
        <f>IFERROR(VLOOKUP(B25,yield_refuse!$C:$K,2,0),VLOOKUP(table!AQ30,yield_refuse!$B:$K,3,0))</f>
        <v>Frozen </v>
      </c>
      <c r="J25" s="18">
        <f>table!BN30</f>
        <v>101</v>
      </c>
      <c r="K25" s="18">
        <f>table!BO30</f>
        <v>0</v>
      </c>
      <c r="L25" s="38">
        <f>table!BP30</f>
        <v>339.7058824</v>
      </c>
      <c r="M25" s="18">
        <f t="shared" si="2"/>
        <v>0.3363424578</v>
      </c>
      <c r="N25" s="18">
        <f>table!BT30/Results!$M25</f>
        <v>0.1020209775</v>
      </c>
      <c r="O25" s="18">
        <f>table!BU30/Results!$M25</f>
        <v>0.01242446852</v>
      </c>
      <c r="P25" s="18">
        <f>table!BV30/Results!$M25</f>
        <v>0.01810282097</v>
      </c>
      <c r="Q25" s="18">
        <f>table!BW30/Results!$M25</f>
        <v>0.01077787971</v>
      </c>
      <c r="R25" s="18">
        <f>table!BX30/Results!$M25</f>
        <v>0.03187206379</v>
      </c>
      <c r="S25" s="18">
        <f>table!BY30/Results!$M25</f>
        <v>0.02349608657</v>
      </c>
      <c r="T25" s="18">
        <f>table!BZ30/Results!$M25</f>
        <v>0.02080573624</v>
      </c>
      <c r="U25" s="18">
        <f>table!CA30/Results!$M25</f>
        <v>0.2195000333</v>
      </c>
      <c r="V25" s="18">
        <f>table!CD30/Results!$M25</f>
        <v>0.1858940352</v>
      </c>
      <c r="W25" s="18">
        <f>table!CE30/Results!$M25</f>
        <v>0.2600921048</v>
      </c>
      <c r="X25" s="18">
        <f>table!CF30/Results!$M25</f>
        <v>0.055648571</v>
      </c>
      <c r="Y25" s="18">
        <f>table!CG30/Results!$M25</f>
        <v>0.013190466</v>
      </c>
      <c r="Z25" s="18">
        <f>table!CH30/Results!$M25</f>
        <v>0.031180335</v>
      </c>
      <c r="AA25" s="18">
        <f>table!CI30/Results!$M25</f>
        <v>0.0412562558</v>
      </c>
      <c r="AB25" s="18">
        <f>table!CJ30/Results!$M25</f>
        <v>0.021829721</v>
      </c>
      <c r="AC25" s="18">
        <f>table!CK30/Results!$M25</f>
        <v>0.021097106</v>
      </c>
      <c r="AD25" s="18">
        <f>table!CL30/Results!$M25</f>
        <v>0.018594451</v>
      </c>
      <c r="AE25" s="18">
        <f>table!CM30/Results!$M25</f>
        <v>0.01670312455</v>
      </c>
      <c r="AF25" s="18">
        <f t="shared" ref="AF25:AW25" si="27">N25*$M25</f>
        <v>0.03431398632</v>
      </c>
      <c r="AG25" s="18">
        <f t="shared" si="27"/>
        <v>0.004178876277</v>
      </c>
      <c r="AH25" s="18">
        <f t="shared" si="27"/>
        <v>0.006088747297</v>
      </c>
      <c r="AI25" s="18">
        <f t="shared" si="27"/>
        <v>0.00362505855</v>
      </c>
      <c r="AJ25" s="18">
        <f t="shared" si="27"/>
        <v>0.01071992827</v>
      </c>
      <c r="AK25" s="18">
        <f t="shared" si="27"/>
        <v>0.007902731504</v>
      </c>
      <c r="AL25" s="18">
        <f t="shared" si="27"/>
        <v>0.006997852462</v>
      </c>
      <c r="AM25" s="18">
        <f t="shared" si="27"/>
        <v>0.07382718068</v>
      </c>
      <c r="AN25" s="18">
        <f t="shared" si="27"/>
        <v>0.06252405667</v>
      </c>
      <c r="AO25" s="18">
        <f t="shared" si="27"/>
        <v>0.08748001776</v>
      </c>
      <c r="AP25" s="18">
        <f t="shared" si="27"/>
        <v>0.01871697714</v>
      </c>
      <c r="AQ25" s="18">
        <f t="shared" si="27"/>
        <v>0.004436513754</v>
      </c>
      <c r="AR25" s="18">
        <f t="shared" si="27"/>
        <v>0.01048727051</v>
      </c>
      <c r="AS25" s="18">
        <f t="shared" si="27"/>
        <v>0.01387623047</v>
      </c>
      <c r="AT25" s="18">
        <f t="shared" si="27"/>
        <v>0.007342262014</v>
      </c>
      <c r="AU25" s="18">
        <f t="shared" si="27"/>
        <v>0.007095852484</v>
      </c>
      <c r="AV25" s="18">
        <f t="shared" si="27"/>
        <v>0.00625410335</v>
      </c>
      <c r="AW25" s="18">
        <f t="shared" si="27"/>
        <v>0.005617969962</v>
      </c>
      <c r="AX25" s="18">
        <f t="shared" si="4"/>
        <v>0.07382717969</v>
      </c>
      <c r="AY25" s="18">
        <f t="shared" si="5"/>
        <v>0.9999999866</v>
      </c>
    </row>
    <row r="26" ht="15.75" customHeight="1">
      <c r="A26" s="18">
        <v>25.0</v>
      </c>
      <c r="B26" s="36" t="str">
        <f>table!BS31</f>
        <v>Mung beans</v>
      </c>
      <c r="C26" s="18" t="str">
        <f>table!AP31</f>
        <v>Mung beans</v>
      </c>
      <c r="D26" s="18" t="str">
        <f>table!BR31</f>
        <v>Pulses, nuts, and seeds</v>
      </c>
      <c r="E26" s="37" t="str">
        <f>table!CO31</f>
        <v>Legumes</v>
      </c>
      <c r="F26" s="18" t="str">
        <f>table!AO31</f>
        <v>Q4</v>
      </c>
      <c r="G26" s="18" t="str">
        <f>table!AQ31</f>
        <v>Mung beans, mature seeds, cooked, boiled, without salt</v>
      </c>
      <c r="H26" s="18" t="str">
        <f>IF(table!A31="ID","Indonesia","Bangladesh")</f>
        <v>Indonesia</v>
      </c>
      <c r="I26" s="18" t="str">
        <f>IFERROR(VLOOKUP(B26,yield_refuse!$C:$K,2,0),VLOOKUP(table!AQ31,yield_refuse!$B:$K,3,0))</f>
        <v>Dry</v>
      </c>
      <c r="J26" s="18">
        <f>table!BN31</f>
        <v>244</v>
      </c>
      <c r="K26" s="18">
        <f>table!BO31</f>
        <v>0</v>
      </c>
      <c r="L26" s="38">
        <f>table!BP31</f>
        <v>372.5806452</v>
      </c>
      <c r="M26" s="18">
        <f t="shared" si="2"/>
        <v>0.1526969857</v>
      </c>
      <c r="N26" s="18">
        <f>table!BT31/Results!$M26</f>
        <v>0.2842476227</v>
      </c>
      <c r="O26" s="18">
        <f>table!BU31/Results!$M26</f>
        <v>0</v>
      </c>
      <c r="P26" s="18">
        <f>table!BV31/Results!$M26</f>
        <v>0.01810282097</v>
      </c>
      <c r="Q26" s="18">
        <f>table!BW31/Results!$M26</f>
        <v>0.01528747311</v>
      </c>
      <c r="R26" s="18">
        <f>table!BX31/Results!$M26</f>
        <v>0</v>
      </c>
      <c r="S26" s="18">
        <f>table!BY31/Results!$M26</f>
        <v>0.02470640466</v>
      </c>
      <c r="T26" s="18">
        <f>table!BZ31/Results!$M26</f>
        <v>0.02080573624</v>
      </c>
      <c r="U26" s="18">
        <f>table!CA31/Results!$M26</f>
        <v>0.3631500577</v>
      </c>
      <c r="V26" s="18">
        <f>table!CD31/Results!$M26</f>
        <v>0.2923539018</v>
      </c>
      <c r="W26" s="18">
        <f>table!CE31/Results!$M26</f>
        <v>0.4510950958</v>
      </c>
      <c r="X26" s="18">
        <f>table!CF31/Results!$M26</f>
        <v>0.070608478</v>
      </c>
      <c r="Y26" s="18">
        <f>table!CG31/Results!$M26</f>
        <v>0.046851799</v>
      </c>
      <c r="Z26" s="18">
        <f>table!CH31/Results!$M26</f>
        <v>0.057654487</v>
      </c>
      <c r="AA26" s="18">
        <f>table!CI31/Results!$M26</f>
        <v>0.099974945</v>
      </c>
      <c r="AB26" s="18">
        <f>table!CJ31/Results!$M26</f>
        <v>0.028004934</v>
      </c>
      <c r="AC26" s="18">
        <f>table!CK31/Results!$M26</f>
        <v>0.023713949</v>
      </c>
      <c r="AD26" s="18">
        <f>table!CL31/Results!$M26</f>
        <v>0.0021807759</v>
      </c>
      <c r="AE26" s="18">
        <f>table!CM31/Results!$M26</f>
        <v>0.03416078939</v>
      </c>
      <c r="AF26" s="18">
        <f t="shared" ref="AF26:AW26" si="28">N26*$M26</f>
        <v>0.04340375518</v>
      </c>
      <c r="AG26" s="18">
        <f t="shared" si="28"/>
        <v>0</v>
      </c>
      <c r="AH26" s="18">
        <f t="shared" si="28"/>
        <v>0.002764246195</v>
      </c>
      <c r="AI26" s="18">
        <f t="shared" si="28"/>
        <v>0.002334351064</v>
      </c>
      <c r="AJ26" s="18">
        <f t="shared" si="28"/>
        <v>0</v>
      </c>
      <c r="AK26" s="18">
        <f t="shared" si="28"/>
        <v>0.00377259352</v>
      </c>
      <c r="AL26" s="18">
        <f t="shared" si="28"/>
        <v>0.003176973209</v>
      </c>
      <c r="AM26" s="18">
        <f t="shared" si="28"/>
        <v>0.05545191917</v>
      </c>
      <c r="AN26" s="18">
        <f t="shared" si="28"/>
        <v>0.04464155956</v>
      </c>
      <c r="AO26" s="18">
        <f t="shared" si="28"/>
        <v>0.06888086141</v>
      </c>
      <c r="AP26" s="18">
        <f t="shared" si="28"/>
        <v>0.01078170176</v>
      </c>
      <c r="AQ26" s="18">
        <f t="shared" si="28"/>
        <v>0.007154128483</v>
      </c>
      <c r="AR26" s="18">
        <f t="shared" si="28"/>
        <v>0.008803666378</v>
      </c>
      <c r="AS26" s="18">
        <f t="shared" si="28"/>
        <v>0.01526587275</v>
      </c>
      <c r="AT26" s="18">
        <f t="shared" si="28"/>
        <v>0.004276269007</v>
      </c>
      <c r="AU26" s="18">
        <f t="shared" si="28"/>
        <v>0.003621048532</v>
      </c>
      <c r="AV26" s="18">
        <f t="shared" si="28"/>
        <v>0.0003329979065</v>
      </c>
      <c r="AW26" s="18">
        <f t="shared" si="28"/>
        <v>0.00521624957</v>
      </c>
      <c r="AX26" s="18">
        <f t="shared" si="4"/>
        <v>0.05545193438</v>
      </c>
      <c r="AY26" s="18">
        <f t="shared" si="5"/>
        <v>1.000000274</v>
      </c>
    </row>
    <row r="27" ht="15.75" customHeight="1">
      <c r="A27" s="18">
        <v>26.0</v>
      </c>
      <c r="B27" s="36" t="str">
        <f>table!BS32</f>
        <v>Red beans</v>
      </c>
      <c r="C27" s="18" t="str">
        <f>table!AP32</f>
        <v>Red beans</v>
      </c>
      <c r="D27" s="18" t="str">
        <f>table!BR32</f>
        <v>Pulses, nuts, and seeds</v>
      </c>
      <c r="E27" s="37" t="str">
        <f>table!CO32</f>
        <v>Legumes</v>
      </c>
      <c r="F27" s="18" t="str">
        <f>table!AO32</f>
        <v>Q4</v>
      </c>
      <c r="G27" s="18" t="str">
        <f>table!AQ32</f>
        <v>Red beans, average of cooked adzuki and kidney beans, and of sprouted and not</v>
      </c>
      <c r="H27" s="18" t="str">
        <f>IF(table!A32="ID","Indonesia","Bangladesh")</f>
        <v>Indonesia</v>
      </c>
      <c r="I27" s="18" t="str">
        <f>IFERROR(VLOOKUP(B27,yield_refuse!$C:$K,2,0),VLOOKUP(table!AQ32,yield_refuse!$B:$K,3,0))</f>
        <v>Dry</v>
      </c>
      <c r="J27" s="18">
        <f>table!BN32</f>
        <v>250</v>
      </c>
      <c r="K27" s="18">
        <f>table!BO32</f>
        <v>0</v>
      </c>
      <c r="L27" s="38">
        <f>table!BP32</f>
        <v>350</v>
      </c>
      <c r="M27" s="18">
        <f t="shared" si="2"/>
        <v>0.14</v>
      </c>
      <c r="N27" s="18">
        <f>table!BT32/Results!$M27</f>
        <v>0.2842476227</v>
      </c>
      <c r="O27" s="18">
        <f>table!BU32/Results!$M27</f>
        <v>0</v>
      </c>
      <c r="P27" s="18">
        <f>table!BV32/Results!$M27</f>
        <v>0.01810282097</v>
      </c>
      <c r="Q27" s="18">
        <f>table!BW32/Results!$M27</f>
        <v>0.01528747311</v>
      </c>
      <c r="R27" s="18">
        <f>table!BX32/Results!$M27</f>
        <v>0</v>
      </c>
      <c r="S27" s="18">
        <f>table!BY32/Results!$M27</f>
        <v>0.02470640466</v>
      </c>
      <c r="T27" s="18">
        <f>table!BZ32/Results!$M27</f>
        <v>0.02080573624</v>
      </c>
      <c r="U27" s="18">
        <f>table!CA32/Results!$M27</f>
        <v>0.3631500577</v>
      </c>
      <c r="V27" s="18">
        <f>table!CD32/Results!$M27</f>
        <v>0.2923539018</v>
      </c>
      <c r="W27" s="18">
        <f>table!CE32/Results!$M27</f>
        <v>0.4510950958</v>
      </c>
      <c r="X27" s="18">
        <f>table!CF32/Results!$M27</f>
        <v>0.070608478</v>
      </c>
      <c r="Y27" s="18">
        <f>table!CG32/Results!$M27</f>
        <v>0.046851799</v>
      </c>
      <c r="Z27" s="18">
        <f>table!CH32/Results!$M27</f>
        <v>0.057654487</v>
      </c>
      <c r="AA27" s="18">
        <f>table!CI32/Results!$M27</f>
        <v>0.099974945</v>
      </c>
      <c r="AB27" s="18">
        <f>table!CJ32/Results!$M27</f>
        <v>0.028004934</v>
      </c>
      <c r="AC27" s="18">
        <f>table!CK32/Results!$M27</f>
        <v>0.023713949</v>
      </c>
      <c r="AD27" s="18">
        <f>table!CL32/Results!$M27</f>
        <v>0.0021807759</v>
      </c>
      <c r="AE27" s="18">
        <f>table!CM32/Results!$M27</f>
        <v>0.03416078939</v>
      </c>
      <c r="AF27" s="18">
        <f t="shared" ref="AF27:AW27" si="29">N27*$M27</f>
        <v>0.03979466718</v>
      </c>
      <c r="AG27" s="18">
        <f t="shared" si="29"/>
        <v>0</v>
      </c>
      <c r="AH27" s="18">
        <f t="shared" si="29"/>
        <v>0.002534394936</v>
      </c>
      <c r="AI27" s="18">
        <f t="shared" si="29"/>
        <v>0.002140246236</v>
      </c>
      <c r="AJ27" s="18">
        <f t="shared" si="29"/>
        <v>0</v>
      </c>
      <c r="AK27" s="18">
        <f t="shared" si="29"/>
        <v>0.003458896652</v>
      </c>
      <c r="AL27" s="18">
        <f t="shared" si="29"/>
        <v>0.002912803073</v>
      </c>
      <c r="AM27" s="18">
        <f t="shared" si="29"/>
        <v>0.05084100807</v>
      </c>
      <c r="AN27" s="18">
        <f t="shared" si="29"/>
        <v>0.04092954625</v>
      </c>
      <c r="AO27" s="18">
        <f t="shared" si="29"/>
        <v>0.06315331342</v>
      </c>
      <c r="AP27" s="18">
        <f t="shared" si="29"/>
        <v>0.00988518692</v>
      </c>
      <c r="AQ27" s="18">
        <f t="shared" si="29"/>
        <v>0.00655925186</v>
      </c>
      <c r="AR27" s="18">
        <f t="shared" si="29"/>
        <v>0.00807162818</v>
      </c>
      <c r="AS27" s="18">
        <f t="shared" si="29"/>
        <v>0.0139964923</v>
      </c>
      <c r="AT27" s="18">
        <f t="shared" si="29"/>
        <v>0.00392069076</v>
      </c>
      <c r="AU27" s="18">
        <f t="shared" si="29"/>
        <v>0.00331995286</v>
      </c>
      <c r="AV27" s="18">
        <f t="shared" si="29"/>
        <v>0.000305308626</v>
      </c>
      <c r="AW27" s="18">
        <f t="shared" si="29"/>
        <v>0.004782510515</v>
      </c>
      <c r="AX27" s="18">
        <f t="shared" si="4"/>
        <v>0.05084102202</v>
      </c>
      <c r="AY27" s="18">
        <f t="shared" si="5"/>
        <v>1.000000274</v>
      </c>
    </row>
    <row r="28" ht="15.75" customHeight="1">
      <c r="A28" s="18">
        <v>27.0</v>
      </c>
      <c r="B28" s="36" t="str">
        <f>table!BS33</f>
        <v>Unsweetened soymilk</v>
      </c>
      <c r="C28" s="18" t="str">
        <f>table!AP33</f>
        <v>Unsweetened soymilk</v>
      </c>
      <c r="D28" s="18" t="str">
        <f>table!BR33</f>
        <v>Pulses, nuts, and seeds</v>
      </c>
      <c r="E28" s="37" t="str">
        <f>table!CO33</f>
        <v>Legumes</v>
      </c>
      <c r="F28" s="18" t="str">
        <f>table!AO33</f>
        <v>Q4</v>
      </c>
      <c r="G28" s="18" t="str">
        <f>table!AQ33</f>
        <v>Soymilk, original and vanilla, unfortified</v>
      </c>
      <c r="H28" s="18" t="str">
        <f>IF(table!A33="ID","Indonesia","Bangladesh")</f>
        <v>Indonesia</v>
      </c>
      <c r="I28" s="18" t="str">
        <f>IFERROR(VLOOKUP(B28,yield_refuse!$C:$K,2,0),VLOOKUP(table!AQ33,yield_refuse!$B:$K,3,0))</f>
        <v>Liquid</v>
      </c>
      <c r="J28" s="18">
        <f>table!BN33</f>
        <v>100</v>
      </c>
      <c r="K28" s="18">
        <f>table!BO33</f>
        <v>0</v>
      </c>
      <c r="L28" s="38">
        <f>table!BP33</f>
        <v>427.7777778</v>
      </c>
      <c r="M28" s="18">
        <f t="shared" si="2"/>
        <v>0.4277777778</v>
      </c>
      <c r="N28" s="18">
        <f>table!BT33/Results!$M28</f>
        <v>0.002417897167</v>
      </c>
      <c r="O28" s="18">
        <f>table!BU33/Results!$M28</f>
        <v>0.01039721856</v>
      </c>
      <c r="P28" s="18">
        <f>table!BV33/Results!$M28</f>
        <v>0.03879951729</v>
      </c>
      <c r="Q28" s="18">
        <f>table!BW33/Results!$M28</f>
        <v>0.01252513767</v>
      </c>
      <c r="R28" s="18">
        <f>table!BX33/Results!$M28</f>
        <v>0.01131952676</v>
      </c>
      <c r="S28" s="18">
        <f>table!BY33/Results!$M28</f>
        <v>0.001972574356</v>
      </c>
      <c r="T28" s="18">
        <f>table!BZ33/Results!$M28</f>
        <v>0.02080573624</v>
      </c>
      <c r="U28" s="18">
        <f>table!CA33/Results!$M28</f>
        <v>0.09823760804</v>
      </c>
      <c r="V28" s="18">
        <f>table!CD33/Results!$M28</f>
        <v>0.07883405444</v>
      </c>
      <c r="W28" s="18">
        <f>table!CE33/Results!$M28</f>
        <v>0.1224585044</v>
      </c>
      <c r="X28" s="18">
        <f>table!CF33/Results!$M28</f>
        <v>0.021168369</v>
      </c>
      <c r="Y28" s="18">
        <f>table!CG33/Results!$M28</f>
        <v>0.0040285306</v>
      </c>
      <c r="Z28" s="18">
        <f>table!CH33/Results!$M28</f>
        <v>0.018777466</v>
      </c>
      <c r="AA28" s="18">
        <f>table!CI33/Results!$M28</f>
        <v>0.0107284467</v>
      </c>
      <c r="AB28" s="18">
        <f>table!CJ33/Results!$M28</f>
        <v>0.00068494051</v>
      </c>
      <c r="AC28" s="18">
        <f>table!CK33/Results!$M28</f>
        <v>0.012043803</v>
      </c>
      <c r="AD28" s="18">
        <f>table!CL33/Results!$M28</f>
        <v>0.0015726718</v>
      </c>
      <c r="AE28" s="18">
        <f>table!CM33/Results!$M28</f>
        <v>0.02923338038</v>
      </c>
      <c r="AF28" s="18">
        <f t="shared" ref="AF28:AW28" si="30">N28*$M28</f>
        <v>0.001034322677</v>
      </c>
      <c r="AG28" s="18">
        <f t="shared" si="30"/>
        <v>0.004447699053</v>
      </c>
      <c r="AH28" s="18">
        <f t="shared" si="30"/>
        <v>0.01659757129</v>
      </c>
      <c r="AI28" s="18">
        <f t="shared" si="30"/>
        <v>0.005357975558</v>
      </c>
      <c r="AJ28" s="18">
        <f t="shared" si="30"/>
        <v>0.004842242002</v>
      </c>
      <c r="AK28" s="18">
        <f t="shared" si="30"/>
        <v>0.0008438234743</v>
      </c>
      <c r="AL28" s="18">
        <f t="shared" si="30"/>
        <v>0.008900231612</v>
      </c>
      <c r="AM28" s="18">
        <f t="shared" si="30"/>
        <v>0.04202386566</v>
      </c>
      <c r="AN28" s="18">
        <f t="shared" si="30"/>
        <v>0.03372345662</v>
      </c>
      <c r="AO28" s="18">
        <f t="shared" si="30"/>
        <v>0.0523850269</v>
      </c>
      <c r="AP28" s="18">
        <f t="shared" si="30"/>
        <v>0.00905535785</v>
      </c>
      <c r="AQ28" s="18">
        <f t="shared" si="30"/>
        <v>0.001723315868</v>
      </c>
      <c r="AR28" s="18">
        <f t="shared" si="30"/>
        <v>0.008032582678</v>
      </c>
      <c r="AS28" s="18">
        <f t="shared" si="30"/>
        <v>0.004589391088</v>
      </c>
      <c r="AT28" s="18">
        <f t="shared" si="30"/>
        <v>0.0002930023293</v>
      </c>
      <c r="AU28" s="18">
        <f t="shared" si="30"/>
        <v>0.005152071283</v>
      </c>
      <c r="AV28" s="18">
        <f t="shared" si="30"/>
        <v>0.0006727540478</v>
      </c>
      <c r="AW28" s="18">
        <f t="shared" si="30"/>
        <v>0.0125053905</v>
      </c>
      <c r="AX28" s="18">
        <f t="shared" si="4"/>
        <v>0.04202386564</v>
      </c>
      <c r="AY28" s="18">
        <f t="shared" si="5"/>
        <v>0.9999999995</v>
      </c>
    </row>
    <row r="29" ht="15.75" customHeight="1">
      <c r="A29" s="18">
        <v>28.0</v>
      </c>
      <c r="B29" s="36" t="str">
        <f>table!BS34</f>
        <v>Tempeh</v>
      </c>
      <c r="C29" s="18" t="str">
        <f>table!AP34</f>
        <v>Tempeh</v>
      </c>
      <c r="D29" s="18" t="str">
        <f>table!BR34</f>
        <v>Pulses, nuts, and seeds</v>
      </c>
      <c r="E29" s="37" t="str">
        <f>table!CO34</f>
        <v>Legumes</v>
      </c>
      <c r="F29" s="18" t="str">
        <f>table!AO34</f>
        <v>Q4</v>
      </c>
      <c r="G29" s="18" t="str">
        <f>table!AQ34</f>
        <v>Tempeh, average of raw and cooked</v>
      </c>
      <c r="H29" s="18" t="str">
        <f>IF(table!A34="ID","Indonesia","Bangladesh")</f>
        <v>Indonesia</v>
      </c>
      <c r="I29" s="18" t="str">
        <f>IFERROR(VLOOKUP(B29,yield_refuse!$C:$K,2,0),VLOOKUP(table!AQ34,yield_refuse!$B:$K,3,0))</f>
        <v>44% dry beans + 56% water</v>
      </c>
      <c r="J29" s="18">
        <f>table!BN34</f>
        <v>101</v>
      </c>
      <c r="K29" s="18">
        <f>table!BO34</f>
        <v>0</v>
      </c>
      <c r="L29" s="38">
        <f>table!BP34</f>
        <v>391.5254237</v>
      </c>
      <c r="M29" s="18">
        <f t="shared" si="2"/>
        <v>0.3876489344</v>
      </c>
      <c r="N29" s="18">
        <f>table!BT34/Results!$M29</f>
        <v>0.0445614798</v>
      </c>
      <c r="O29" s="18">
        <f>table!BU34/Results!$M29</f>
        <v>0.07708839541</v>
      </c>
      <c r="P29" s="18">
        <f>table!BV34/Results!$M29</f>
        <v>0.01395734967</v>
      </c>
      <c r="Q29" s="18">
        <f>table!BW34/Results!$M29</f>
        <v>0.01252513767</v>
      </c>
      <c r="R29" s="18">
        <f>table!BX34/Results!$M29</f>
        <v>0.01131952676</v>
      </c>
      <c r="S29" s="18">
        <f>table!BY34/Results!$M29</f>
        <v>0.008149175521</v>
      </c>
      <c r="T29" s="18">
        <f>table!BZ34/Results!$M29</f>
        <v>0.02080573624</v>
      </c>
      <c r="U29" s="18">
        <f>table!CA34/Results!$M29</f>
        <v>0.1884068011</v>
      </c>
      <c r="V29" s="18">
        <f>table!CD34/Results!$M29</f>
        <v>0.1552217343</v>
      </c>
      <c r="W29" s="18">
        <f>table!CE34/Results!$M29</f>
        <v>0.2292698942</v>
      </c>
      <c r="X29" s="18">
        <f>table!CF34/Results!$M29</f>
        <v>0.055075009</v>
      </c>
      <c r="Y29" s="18">
        <f>table!CG34/Results!$M29</f>
        <v>0.01173757</v>
      </c>
      <c r="Z29" s="18">
        <f>table!CH34/Results!$M29</f>
        <v>0.029400629</v>
      </c>
      <c r="AA29" s="18">
        <f>table!CI34/Results!$M29</f>
        <v>0.0318250007</v>
      </c>
      <c r="AB29" s="18">
        <f>table!CJ34/Results!$M29</f>
        <v>0.0096397302</v>
      </c>
      <c r="AC29" s="18">
        <f>table!CK34/Results!$M29</f>
        <v>0.0279433</v>
      </c>
      <c r="AD29" s="18">
        <f>table!CL34/Results!$M29</f>
        <v>0.0089029157</v>
      </c>
      <c r="AE29" s="18">
        <f>table!CM34/Results!$M29</f>
        <v>0.01388264393</v>
      </c>
      <c r="AF29" s="18">
        <f t="shared" ref="AF29:AW29" si="31">N29*$M29</f>
        <v>0.01727421016</v>
      </c>
      <c r="AG29" s="18">
        <f t="shared" si="31"/>
        <v>0.02988323433</v>
      </c>
      <c r="AH29" s="18">
        <f t="shared" si="31"/>
        <v>0.005410551727</v>
      </c>
      <c r="AI29" s="18">
        <f t="shared" si="31"/>
        <v>0.00485535627</v>
      </c>
      <c r="AJ29" s="18">
        <f t="shared" si="31"/>
        <v>0.004388002485</v>
      </c>
      <c r="AK29" s="18">
        <f t="shared" si="31"/>
        <v>0.003159019207</v>
      </c>
      <c r="AL29" s="18">
        <f t="shared" si="31"/>
        <v>0.008065321481</v>
      </c>
      <c r="AM29" s="18">
        <f t="shared" si="31"/>
        <v>0.07303569566</v>
      </c>
      <c r="AN29" s="18">
        <f t="shared" si="31"/>
        <v>0.0601715399</v>
      </c>
      <c r="AO29" s="18">
        <f t="shared" si="31"/>
        <v>0.08887623016</v>
      </c>
      <c r="AP29" s="18">
        <f t="shared" si="31"/>
        <v>0.02134976855</v>
      </c>
      <c r="AQ29" s="18">
        <f t="shared" si="31"/>
        <v>0.004550056503</v>
      </c>
      <c r="AR29" s="18">
        <f t="shared" si="31"/>
        <v>0.0113971225</v>
      </c>
      <c r="AS29" s="18">
        <f t="shared" si="31"/>
        <v>0.01233692761</v>
      </c>
      <c r="AT29" s="18">
        <f t="shared" si="31"/>
        <v>0.00373683114</v>
      </c>
      <c r="AU29" s="18">
        <f t="shared" si="31"/>
        <v>0.01083219047</v>
      </c>
      <c r="AV29" s="18">
        <f t="shared" si="31"/>
        <v>0.003451205784</v>
      </c>
      <c r="AW29" s="18">
        <f t="shared" si="31"/>
        <v>0.005381592126</v>
      </c>
      <c r="AX29" s="18">
        <f t="shared" si="4"/>
        <v>0.07303569468</v>
      </c>
      <c r="AY29" s="18">
        <f t="shared" si="5"/>
        <v>0.9999999865</v>
      </c>
    </row>
    <row r="30" ht="15.75" customHeight="1">
      <c r="A30" s="18">
        <v>29.0</v>
      </c>
      <c r="B30" s="36" t="str">
        <f>table!BS35</f>
        <v>Tofu</v>
      </c>
      <c r="C30" s="18" t="str">
        <f>table!AP35</f>
        <v>Tofu</v>
      </c>
      <c r="D30" s="18" t="str">
        <f>table!BR35</f>
        <v>Pulses, nuts, and seeds</v>
      </c>
      <c r="E30" s="37" t="str">
        <f>table!CO35</f>
        <v>Legumes</v>
      </c>
      <c r="F30" s="18" t="str">
        <f>table!AO35</f>
        <v>Q4</v>
      </c>
      <c r="G30" s="18" t="str">
        <f>table!AQ35</f>
        <v>Tofu, average of firm and soft and of raw and fried</v>
      </c>
      <c r="H30" s="18" t="str">
        <f>IF(table!A35="ID","Indonesia","Bangladesh")</f>
        <v>Indonesia</v>
      </c>
      <c r="I30" s="18" t="str">
        <f>IFERROR(VLOOKUP(B30,yield_refuse!$C:$K,2,0),VLOOKUP(table!AQ35,yield_refuse!$B:$K,3,0))</f>
        <v>44% dry beans + 56% water</v>
      </c>
      <c r="J30" s="18">
        <f>table!BN35</f>
        <v>101</v>
      </c>
      <c r="K30" s="18">
        <f>table!BO35</f>
        <v>0</v>
      </c>
      <c r="L30" s="38">
        <f>table!BP35</f>
        <v>420</v>
      </c>
      <c r="M30" s="18">
        <f t="shared" si="2"/>
        <v>0.4158415842</v>
      </c>
      <c r="N30" s="18">
        <f>table!BT35/Results!$M30</f>
        <v>0.0445614798</v>
      </c>
      <c r="O30" s="18">
        <f>table!BU35/Results!$M30</f>
        <v>0.07708839541</v>
      </c>
      <c r="P30" s="18">
        <f>table!BV35/Results!$M30</f>
        <v>0.01395734967</v>
      </c>
      <c r="Q30" s="18">
        <f>table!BW35/Results!$M30</f>
        <v>0.01252513767</v>
      </c>
      <c r="R30" s="18">
        <f>table!BX35/Results!$M30</f>
        <v>0.01131952676</v>
      </c>
      <c r="S30" s="18">
        <f>table!BY35/Results!$M30</f>
        <v>0.005859310105</v>
      </c>
      <c r="T30" s="18">
        <f>table!BZ35/Results!$M30</f>
        <v>0.02080573624</v>
      </c>
      <c r="U30" s="18">
        <f>table!CA35/Results!$M30</f>
        <v>0.1861169357</v>
      </c>
      <c r="V30" s="18">
        <f>table!CD35/Results!$M30</f>
        <v>0.153389842</v>
      </c>
      <c r="W30" s="18">
        <f>table!CE35/Results!$M30</f>
        <v>0.2264075624</v>
      </c>
      <c r="X30" s="18">
        <f>table!CF35/Results!$M30</f>
        <v>0.052726129</v>
      </c>
      <c r="Y30" s="18">
        <f>table!CG35/Results!$M30</f>
        <v>0.01167632</v>
      </c>
      <c r="Z30" s="18">
        <f>table!CH35/Results!$M30</f>
        <v>0.029126455</v>
      </c>
      <c r="AA30" s="18">
        <f>table!CI35/Results!$M30</f>
        <v>0.0318495155</v>
      </c>
      <c r="AB30" s="18">
        <f>table!CJ35/Results!$M30</f>
        <v>0.0096463305</v>
      </c>
      <c r="AC30" s="18">
        <f>table!CK35/Results!$M30</f>
        <v>0.028132309</v>
      </c>
      <c r="AD30" s="18">
        <f>table!CL35/Results!$M30</f>
        <v>0.0089150738</v>
      </c>
      <c r="AE30" s="18">
        <f>table!CM35/Results!$M30</f>
        <v>0.0140448021</v>
      </c>
      <c r="AF30" s="18">
        <f t="shared" ref="AF30:AW30" si="32">N30*$M30</f>
        <v>0.01853051635</v>
      </c>
      <c r="AG30" s="18">
        <f t="shared" si="32"/>
        <v>0.03205656047</v>
      </c>
      <c r="AH30" s="18">
        <f t="shared" si="32"/>
        <v>0.005804046398</v>
      </c>
      <c r="AI30" s="18">
        <f t="shared" si="32"/>
        <v>0.00520847309</v>
      </c>
      <c r="AJ30" s="18">
        <f t="shared" si="32"/>
        <v>0.004707129939</v>
      </c>
      <c r="AK30" s="18">
        <f t="shared" si="32"/>
        <v>0.002436544796</v>
      </c>
      <c r="AL30" s="18">
        <f t="shared" si="32"/>
        <v>0.008651890316</v>
      </c>
      <c r="AM30" s="18">
        <f t="shared" si="32"/>
        <v>0.07739516136</v>
      </c>
      <c r="AN30" s="18">
        <f t="shared" si="32"/>
        <v>0.06378587488</v>
      </c>
      <c r="AO30" s="18">
        <f t="shared" si="32"/>
        <v>0.09414967941</v>
      </c>
      <c r="AP30" s="18">
        <f t="shared" si="32"/>
        <v>0.02192571701</v>
      </c>
      <c r="AQ30" s="18">
        <f t="shared" si="32"/>
        <v>0.004855499406</v>
      </c>
      <c r="AR30" s="18">
        <f t="shared" si="32"/>
        <v>0.01211199119</v>
      </c>
      <c r="AS30" s="18">
        <f t="shared" si="32"/>
        <v>0.01324435298</v>
      </c>
      <c r="AT30" s="18">
        <f t="shared" si="32"/>
        <v>0.004011345356</v>
      </c>
      <c r="AU30" s="18">
        <f t="shared" si="32"/>
        <v>0.01169858394</v>
      </c>
      <c r="AV30" s="18">
        <f t="shared" si="32"/>
        <v>0.003707258412</v>
      </c>
      <c r="AW30" s="18">
        <f t="shared" si="32"/>
        <v>0.005840412755</v>
      </c>
      <c r="AX30" s="18">
        <f t="shared" si="4"/>
        <v>0.07739516105</v>
      </c>
      <c r="AY30" s="18">
        <f t="shared" si="5"/>
        <v>0.999999996</v>
      </c>
    </row>
    <row r="31" ht="15.75" customHeight="1">
      <c r="A31" s="18">
        <v>30.0</v>
      </c>
      <c r="B31" s="36" t="str">
        <f>table!BS36</f>
        <v>Carrots</v>
      </c>
      <c r="C31" s="18" t="str">
        <f>table!AP36</f>
        <v>Carrots</v>
      </c>
      <c r="D31" s="18" t="str">
        <f>table!BR36</f>
        <v>Vegetables</v>
      </c>
      <c r="E31" s="37" t="str">
        <f>table!CO36</f>
        <v>Vitamin A-rich orange vegetables</v>
      </c>
      <c r="F31" s="18" t="str">
        <f>table!AO36</f>
        <v>Q5</v>
      </c>
      <c r="G31" s="18" t="str">
        <f>table!AQ36</f>
        <v>Carrots, average of raw and cooked (boiled)</v>
      </c>
      <c r="H31" s="18" t="str">
        <f>IF(table!A36="ID","Indonesia","Bangladesh")</f>
        <v>Indonesia</v>
      </c>
      <c r="I31" s="18" t="str">
        <f>IFERROR(VLOOKUP(B31,yield_refuse!$C:$K,2,0),VLOOKUP(table!AQ36,yield_refuse!$B:$K,3,0))</f>
        <v>Fresh, as sold</v>
      </c>
      <c r="J31" s="18">
        <f>table!BN36</f>
        <v>97</v>
      </c>
      <c r="K31" s="18">
        <f>table!BO36</f>
        <v>18</v>
      </c>
      <c r="L31" s="38">
        <f>table!BP36</f>
        <v>385</v>
      </c>
      <c r="M31" s="18">
        <f t="shared" si="2"/>
        <v>0.4840331908</v>
      </c>
      <c r="N31" s="18">
        <f>table!BT36/Results!$M31</f>
        <v>0.05103368722</v>
      </c>
      <c r="O31" s="18">
        <f>table!BU36/Results!$M31</f>
        <v>0</v>
      </c>
      <c r="P31" s="18">
        <f>table!BV36/Results!$M31</f>
        <v>0</v>
      </c>
      <c r="Q31" s="18">
        <f>table!BW36/Results!$M31</f>
        <v>0.01312351746</v>
      </c>
      <c r="R31" s="18">
        <f>table!BX36/Results!$M31</f>
        <v>0</v>
      </c>
      <c r="S31" s="18">
        <f>table!BY36/Results!$M31</f>
        <v>0.006176601165</v>
      </c>
      <c r="T31" s="18">
        <f>table!BZ36/Results!$M31</f>
        <v>0.02652524142</v>
      </c>
      <c r="U31" s="18">
        <f>table!CA36/Results!$M31</f>
        <v>0.09685904726</v>
      </c>
      <c r="V31" s="18">
        <f>table!CD36/Results!$M31</f>
        <v>0.0822260802</v>
      </c>
      <c r="W31" s="18">
        <f>table!CE36/Results!$M31</f>
        <v>0.1144394297</v>
      </c>
      <c r="X31" s="18">
        <f>table!CF36/Results!$M31</f>
        <v>0.018142046</v>
      </c>
      <c r="Y31" s="18">
        <f>table!CG36/Results!$M31</f>
        <v>0.0075977056</v>
      </c>
      <c r="Z31" s="18">
        <f>table!CH36/Results!$M31</f>
        <v>0.025090668</v>
      </c>
      <c r="AA31" s="18">
        <f>table!CI36/Results!$M31</f>
        <v>0.0119519557</v>
      </c>
      <c r="AB31" s="18">
        <f>table!CJ36/Results!$M31</f>
        <v>0.0020182131</v>
      </c>
      <c r="AC31" s="18">
        <f>table!CK36/Results!$M31</f>
        <v>0.0040194903</v>
      </c>
      <c r="AD31" s="18">
        <f>table!CL36/Results!$M31</f>
        <v>0.022657083</v>
      </c>
      <c r="AE31" s="18">
        <f>table!CM36/Results!$M31</f>
        <v>0.005381884809</v>
      </c>
      <c r="AF31" s="18">
        <f t="shared" ref="AF31:AW31" si="33">N31*$M31</f>
        <v>0.02470199847</v>
      </c>
      <c r="AG31" s="18">
        <f t="shared" si="33"/>
        <v>0</v>
      </c>
      <c r="AH31" s="18">
        <f t="shared" si="33"/>
        <v>0</v>
      </c>
      <c r="AI31" s="18">
        <f t="shared" si="33"/>
        <v>0.00635221803</v>
      </c>
      <c r="AJ31" s="18">
        <f t="shared" si="33"/>
        <v>0</v>
      </c>
      <c r="AK31" s="18">
        <f t="shared" si="33"/>
        <v>0.00298967997</v>
      </c>
      <c r="AL31" s="18">
        <f t="shared" si="33"/>
        <v>0.01283909724</v>
      </c>
      <c r="AM31" s="18">
        <f t="shared" si="33"/>
        <v>0.04688299371</v>
      </c>
      <c r="AN31" s="18">
        <f t="shared" si="33"/>
        <v>0.03980015197</v>
      </c>
      <c r="AO31" s="18">
        <f t="shared" si="33"/>
        <v>0.05539248234</v>
      </c>
      <c r="AP31" s="18">
        <f t="shared" si="33"/>
        <v>0.008781352414</v>
      </c>
      <c r="AQ31" s="18">
        <f t="shared" si="33"/>
        <v>0.003677541685</v>
      </c>
      <c r="AR31" s="18">
        <f t="shared" si="33"/>
        <v>0.01214471609</v>
      </c>
      <c r="AS31" s="18">
        <f t="shared" si="33"/>
        <v>0.005785143254</v>
      </c>
      <c r="AT31" s="18">
        <f t="shared" si="33"/>
        <v>0.0009768821266</v>
      </c>
      <c r="AU31" s="18">
        <f t="shared" si="33"/>
        <v>0.001945566715</v>
      </c>
      <c r="AV31" s="18">
        <f t="shared" si="33"/>
        <v>0.01096678018</v>
      </c>
      <c r="AW31" s="18">
        <f t="shared" si="33"/>
        <v>0.002605010877</v>
      </c>
      <c r="AX31" s="18">
        <f t="shared" si="4"/>
        <v>0.04688299334</v>
      </c>
      <c r="AY31" s="18">
        <f t="shared" si="5"/>
        <v>0.9999999922</v>
      </c>
    </row>
    <row r="32" ht="15.75" customHeight="1">
      <c r="A32" s="18">
        <v>31.0</v>
      </c>
      <c r="B32" s="36" t="str">
        <f>table!BS37</f>
        <v>Red pepper</v>
      </c>
      <c r="C32" s="18" t="str">
        <f>table!AP37</f>
        <v>Red pepper</v>
      </c>
      <c r="D32" s="18" t="str">
        <f>table!BR37</f>
        <v>Vegetables</v>
      </c>
      <c r="E32" s="37" t="str">
        <f>table!CO37</f>
        <v>Vitamin A-rich orange vegetables</v>
      </c>
      <c r="F32" s="18" t="str">
        <f>table!AO37</f>
        <v>Q5</v>
      </c>
      <c r="G32" s="18" t="str">
        <f>table!AQ37</f>
        <v>Peppers, sweet, red, average of raw and cooked (boiled and sauted)</v>
      </c>
      <c r="H32" s="18" t="str">
        <f>IF(table!A37="ID","Indonesia","Bangladesh")</f>
        <v>Indonesia</v>
      </c>
      <c r="I32" s="18" t="str">
        <f>IFERROR(VLOOKUP(B32,yield_refuse!$C:$K,2,0),VLOOKUP(table!AQ37,yield_refuse!$B:$K,3,0))</f>
        <v>Fresh, as sold</v>
      </c>
      <c r="J32" s="18">
        <f>table!BN37</f>
        <v>98</v>
      </c>
      <c r="K32" s="18">
        <f>table!BO37</f>
        <v>3</v>
      </c>
      <c r="L32" s="38">
        <f>table!BP37</f>
        <v>435.8490566</v>
      </c>
      <c r="M32" s="18">
        <f t="shared" si="2"/>
        <v>0.4584989024</v>
      </c>
      <c r="N32" s="18">
        <f>table!BT37/Results!$M32</f>
        <v>0.65089702</v>
      </c>
      <c r="O32" s="18">
        <f>table!BU37/Results!$M32</f>
        <v>0</v>
      </c>
      <c r="P32" s="18">
        <f>table!BV37/Results!$M32</f>
        <v>0</v>
      </c>
      <c r="Q32" s="18">
        <f>table!BW37/Results!$M32</f>
        <v>0.01312351746</v>
      </c>
      <c r="R32" s="18">
        <f>table!BX37/Results!$M32</f>
        <v>0</v>
      </c>
      <c r="S32" s="18">
        <f>table!BY37/Results!$M32</f>
        <v>0.006176601165</v>
      </c>
      <c r="T32" s="18">
        <f>table!BZ37/Results!$M32</f>
        <v>0.02652524142</v>
      </c>
      <c r="U32" s="18">
        <f>table!CA37/Results!$M32</f>
        <v>0.69672238</v>
      </c>
      <c r="V32" s="18">
        <f>table!CD37/Results!$M32</f>
        <v>0.6178183416</v>
      </c>
      <c r="W32" s="18">
        <f>table!CE37/Results!$M32</f>
        <v>0.7862863624</v>
      </c>
      <c r="X32" s="18">
        <f>table!CF37/Results!$M32</f>
        <v>0.08372053</v>
      </c>
      <c r="Y32" s="18">
        <f>table!CG37/Results!$M32</f>
        <v>0.13938362</v>
      </c>
      <c r="Z32" s="18">
        <f>table!CH37/Results!$M32</f>
        <v>0.13801391</v>
      </c>
      <c r="AA32" s="18">
        <f>table!CI37/Results!$M32</f>
        <v>0.2222989</v>
      </c>
      <c r="AB32" s="18">
        <f>table!CJ37/Results!$M32</f>
        <v>0.013856822</v>
      </c>
      <c r="AC32" s="18">
        <f>table!CK37/Results!$M32</f>
        <v>0.01677431</v>
      </c>
      <c r="AD32" s="18">
        <f>table!CL37/Results!$M32</f>
        <v>0.04640382</v>
      </c>
      <c r="AE32" s="18">
        <f>table!CM37/Results!$M32</f>
        <v>0.03627048233</v>
      </c>
      <c r="AF32" s="18">
        <f t="shared" ref="AF32:AW32" si="34">N32*$M32</f>
        <v>0.2984355692</v>
      </c>
      <c r="AG32" s="18">
        <f t="shared" si="34"/>
        <v>0</v>
      </c>
      <c r="AH32" s="18">
        <f t="shared" si="34"/>
        <v>0</v>
      </c>
      <c r="AI32" s="18">
        <f t="shared" si="34"/>
        <v>0.00601711835</v>
      </c>
      <c r="AJ32" s="18">
        <f t="shared" si="34"/>
        <v>0</v>
      </c>
      <c r="AK32" s="18">
        <f t="shared" si="34"/>
        <v>0.002831964855</v>
      </c>
      <c r="AL32" s="18">
        <f t="shared" si="34"/>
        <v>0.01216179408</v>
      </c>
      <c r="AM32" s="18">
        <f t="shared" si="34"/>
        <v>0.3194464465</v>
      </c>
      <c r="AN32" s="18">
        <f t="shared" si="34"/>
        <v>0.2832690315</v>
      </c>
      <c r="AO32" s="18">
        <f t="shared" si="34"/>
        <v>0.3605114341</v>
      </c>
      <c r="AP32" s="18">
        <f t="shared" si="34"/>
        <v>0.03838577111</v>
      </c>
      <c r="AQ32" s="18">
        <f t="shared" si="34"/>
        <v>0.06390723678</v>
      </c>
      <c r="AR32" s="18">
        <f t="shared" si="34"/>
        <v>0.06327922625</v>
      </c>
      <c r="AS32" s="18">
        <f t="shared" si="34"/>
        <v>0.1019238017</v>
      </c>
      <c r="AT32" s="18">
        <f t="shared" si="34"/>
        <v>0.006353337677</v>
      </c>
      <c r="AU32" s="18">
        <f t="shared" si="34"/>
        <v>0.007691002723</v>
      </c>
      <c r="AV32" s="18">
        <f t="shared" si="34"/>
        <v>0.02127610054</v>
      </c>
      <c r="AW32" s="18">
        <f t="shared" si="34"/>
        <v>0.01662997633</v>
      </c>
      <c r="AX32" s="18">
        <f t="shared" si="4"/>
        <v>0.3194464531</v>
      </c>
      <c r="AY32" s="18">
        <f t="shared" si="5"/>
        <v>1.000000021</v>
      </c>
    </row>
    <row r="33" ht="15.75" customHeight="1">
      <c r="A33" s="18">
        <v>32.0</v>
      </c>
      <c r="B33" s="36" t="str">
        <f>table!BS38</f>
        <v>Pumpkin</v>
      </c>
      <c r="C33" s="18" t="str">
        <f>table!AP38</f>
        <v>Pumpkin</v>
      </c>
      <c r="D33" s="18" t="str">
        <f>table!BR38</f>
        <v>Vegetables</v>
      </c>
      <c r="E33" s="37" t="str">
        <f>table!CO38</f>
        <v>Vitamin A-rich orange vegetables</v>
      </c>
      <c r="F33" s="18" t="str">
        <f>table!AO38</f>
        <v>Q5</v>
      </c>
      <c r="G33" s="18" t="str">
        <f>table!AQ38</f>
        <v>Pumpkin, average of raw and cooked (boiled)</v>
      </c>
      <c r="H33" s="18" t="str">
        <f>IF(table!A38="ID","Indonesia","Bangladesh")</f>
        <v>Indonesia</v>
      </c>
      <c r="I33" s="18" t="str">
        <f>IFERROR(VLOOKUP(B33,yield_refuse!$C:$K,2,0),VLOOKUP(table!AQ38,yield_refuse!$B:$K,3,0))</f>
        <v>Fresh, as sold</v>
      </c>
      <c r="J33" s="18">
        <f>table!BN38</f>
        <v>96</v>
      </c>
      <c r="K33" s="18">
        <f>table!BO38</f>
        <v>30</v>
      </c>
      <c r="L33" s="38">
        <f>table!BP38</f>
        <v>385</v>
      </c>
      <c r="M33" s="18">
        <f t="shared" si="2"/>
        <v>0.5729166667</v>
      </c>
      <c r="N33" s="18">
        <f>table!BT38/Results!$M33</f>
        <v>0.1998212187</v>
      </c>
      <c r="O33" s="18">
        <f>table!BU38/Results!$M33</f>
        <v>0</v>
      </c>
      <c r="P33" s="18">
        <f>table!BV38/Results!$M33</f>
        <v>0</v>
      </c>
      <c r="Q33" s="18">
        <f>table!BW38/Results!$M33</f>
        <v>0.01312351746</v>
      </c>
      <c r="R33" s="18">
        <f>table!BX38/Results!$M33</f>
        <v>0</v>
      </c>
      <c r="S33" s="18">
        <f>table!BY38/Results!$M33</f>
        <v>0.006176601165</v>
      </c>
      <c r="T33" s="18">
        <f>table!BZ38/Results!$M33</f>
        <v>0.02652524142</v>
      </c>
      <c r="U33" s="18">
        <f>table!CA38/Results!$M33</f>
        <v>0.2456465788</v>
      </c>
      <c r="V33" s="18">
        <f>table!CD38/Results!$M33</f>
        <v>0.2104178695</v>
      </c>
      <c r="W33" s="18">
        <f>table!CE38/Results!$M33</f>
        <v>0.2870761016</v>
      </c>
      <c r="X33" s="18">
        <f>table!CF38/Results!$M33</f>
        <v>0.027089812</v>
      </c>
      <c r="Y33" s="18">
        <f>table!CG38/Results!$M33</f>
        <v>0.028633563</v>
      </c>
      <c r="Z33" s="18">
        <f>table!CH38/Results!$M33</f>
        <v>0.043562336</v>
      </c>
      <c r="AA33" s="18">
        <f>table!CI38/Results!$M33</f>
        <v>0.0684104036</v>
      </c>
      <c r="AB33" s="18">
        <f>table!CJ38/Results!$M33</f>
        <v>0.0046423055</v>
      </c>
      <c r="AC33" s="18">
        <f>table!CK38/Results!$M33</f>
        <v>0.0076069583</v>
      </c>
      <c r="AD33" s="18">
        <f>table!CL38/Results!$M33</f>
        <v>0.055770218</v>
      </c>
      <c r="AE33" s="18">
        <f>table!CM38/Results!$M33</f>
        <v>0.009930987552</v>
      </c>
      <c r="AF33" s="18">
        <f t="shared" ref="AF33:AW33" si="35">N33*$M33</f>
        <v>0.1144809066</v>
      </c>
      <c r="AG33" s="18">
        <f t="shared" si="35"/>
        <v>0</v>
      </c>
      <c r="AH33" s="18">
        <f t="shared" si="35"/>
        <v>0</v>
      </c>
      <c r="AI33" s="18">
        <f t="shared" si="35"/>
        <v>0.007518681877</v>
      </c>
      <c r="AJ33" s="18">
        <f t="shared" si="35"/>
        <v>0</v>
      </c>
      <c r="AK33" s="18">
        <f t="shared" si="35"/>
        <v>0.003538677751</v>
      </c>
      <c r="AL33" s="18">
        <f t="shared" si="35"/>
        <v>0.0151967529</v>
      </c>
      <c r="AM33" s="18">
        <f t="shared" si="35"/>
        <v>0.1407350191</v>
      </c>
      <c r="AN33" s="18">
        <f t="shared" si="35"/>
        <v>0.1205519044</v>
      </c>
      <c r="AO33" s="18">
        <f t="shared" si="35"/>
        <v>0.1644706832</v>
      </c>
      <c r="AP33" s="18">
        <f t="shared" si="35"/>
        <v>0.01552020479</v>
      </c>
      <c r="AQ33" s="18">
        <f t="shared" si="35"/>
        <v>0.01640464547</v>
      </c>
      <c r="AR33" s="18">
        <f t="shared" si="35"/>
        <v>0.02495758833</v>
      </c>
      <c r="AS33" s="18">
        <f t="shared" si="35"/>
        <v>0.0391934604</v>
      </c>
      <c r="AT33" s="18">
        <f t="shared" si="35"/>
        <v>0.002659654193</v>
      </c>
      <c r="AU33" s="18">
        <f t="shared" si="35"/>
        <v>0.004358153193</v>
      </c>
      <c r="AV33" s="18">
        <f t="shared" si="35"/>
        <v>0.0319516874</v>
      </c>
      <c r="AW33" s="18">
        <f t="shared" si="35"/>
        <v>0.005689628285</v>
      </c>
      <c r="AX33" s="18">
        <f t="shared" si="4"/>
        <v>0.1407350221</v>
      </c>
      <c r="AY33" s="18">
        <f t="shared" si="5"/>
        <v>1.000000021</v>
      </c>
    </row>
    <row r="34" ht="15.75" customHeight="1">
      <c r="A34" s="18">
        <v>33.0</v>
      </c>
      <c r="B34" s="36" t="str">
        <f>table!BS39</f>
        <v>Broccoli</v>
      </c>
      <c r="C34" s="18" t="str">
        <f>table!AP39</f>
        <v>Broccoli</v>
      </c>
      <c r="D34" s="18" t="str">
        <f>table!BR39</f>
        <v>Vegetables</v>
      </c>
      <c r="E34" s="37" t="str">
        <f>table!CO39</f>
        <v>Dark green leafy vegetables</v>
      </c>
      <c r="F34" s="18" t="str">
        <f>table!AO39</f>
        <v>Q6.1</v>
      </c>
      <c r="G34" s="18" t="str">
        <f>table!AQ39</f>
        <v>Broccoli, average of raw and cooked (boiled)</v>
      </c>
      <c r="H34" s="18" t="str">
        <f>IF(table!A39="ID","Indonesia","Bangladesh")</f>
        <v>Indonesia</v>
      </c>
      <c r="I34" s="18" t="str">
        <f>IFERROR(VLOOKUP(B34,yield_refuse!$C:$K,2,0),VLOOKUP(table!AQ39,yield_refuse!$B:$K,3,0))</f>
        <v>Fresh, as sold</v>
      </c>
      <c r="J34" s="18">
        <f>table!BN39</f>
        <v>105</v>
      </c>
      <c r="K34" s="18">
        <f>table!BO39</f>
        <v>39</v>
      </c>
      <c r="L34" s="38">
        <f>table!BP39</f>
        <v>316.4383562</v>
      </c>
      <c r="M34" s="18">
        <f t="shared" si="2"/>
        <v>0.4940489558</v>
      </c>
      <c r="N34" s="18">
        <f>table!BT39/Results!$M34</f>
        <v>0.2647938021</v>
      </c>
      <c r="O34" s="18">
        <f>table!BU39/Results!$M34</f>
        <v>0</v>
      </c>
      <c r="P34" s="18">
        <f>table!BV39/Results!$M34</f>
        <v>0</v>
      </c>
      <c r="Q34" s="18">
        <f>table!BW39/Results!$M34</f>
        <v>0.01312351746</v>
      </c>
      <c r="R34" s="18">
        <f>table!BX39/Results!$M34</f>
        <v>0</v>
      </c>
      <c r="S34" s="18">
        <f>table!BY39/Results!$M34</f>
        <v>0.006176601165</v>
      </c>
      <c r="T34" s="18">
        <f>table!BZ39/Results!$M34</f>
        <v>0.02652524142</v>
      </c>
      <c r="U34" s="18">
        <f>table!CA39/Results!$M34</f>
        <v>0.3106191622</v>
      </c>
      <c r="V34" s="18">
        <f>table!CD39/Results!$M34</f>
        <v>0.2752132629</v>
      </c>
      <c r="W34" s="18">
        <f>table!CE39/Results!$M34</f>
        <v>0.3512028204</v>
      </c>
      <c r="X34" s="18">
        <f>table!CF39/Results!$M34</f>
        <v>0.030734119</v>
      </c>
      <c r="Y34" s="18">
        <f>table!CG39/Results!$M34</f>
        <v>0.046987517</v>
      </c>
      <c r="Z34" s="18">
        <f>table!CH39/Results!$M34</f>
        <v>0.060387284</v>
      </c>
      <c r="AA34" s="18">
        <f>table!CI39/Results!$M34</f>
        <v>0.120869147</v>
      </c>
      <c r="AB34" s="18">
        <f>table!CJ39/Results!$M34</f>
        <v>0.0026257282</v>
      </c>
      <c r="AC34" s="18">
        <f>table!CK39/Results!$M34</f>
        <v>0.0065530462</v>
      </c>
      <c r="AD34" s="18">
        <f>table!CL39/Results!$M34</f>
        <v>0.030884696</v>
      </c>
      <c r="AE34" s="18">
        <f>table!CM39/Results!$M34</f>
        <v>0.01157762401</v>
      </c>
      <c r="AF34" s="18">
        <f t="shared" ref="AF34:AW34" si="36">N34*$M34</f>
        <v>0.1308211014</v>
      </c>
      <c r="AG34" s="18">
        <f t="shared" si="36"/>
        <v>0</v>
      </c>
      <c r="AH34" s="18">
        <f t="shared" si="36"/>
        <v>0</v>
      </c>
      <c r="AI34" s="18">
        <f t="shared" si="36"/>
        <v>0.006483660096</v>
      </c>
      <c r="AJ34" s="18">
        <f t="shared" si="36"/>
        <v>0</v>
      </c>
      <c r="AK34" s="18">
        <f t="shared" si="36"/>
        <v>0.003051543356</v>
      </c>
      <c r="AL34" s="18">
        <f t="shared" si="36"/>
        <v>0.01310476782</v>
      </c>
      <c r="AM34" s="18">
        <f t="shared" si="36"/>
        <v>0.1534610727</v>
      </c>
      <c r="AN34" s="18">
        <f t="shared" si="36"/>
        <v>0.1359688252</v>
      </c>
      <c r="AO34" s="18">
        <f t="shared" si="36"/>
        <v>0.1735113867</v>
      </c>
      <c r="AP34" s="18">
        <f t="shared" si="36"/>
        <v>0.0151841594</v>
      </c>
      <c r="AQ34" s="18">
        <f t="shared" si="36"/>
        <v>0.02321413371</v>
      </c>
      <c r="AR34" s="18">
        <f t="shared" si="36"/>
        <v>0.0298342746</v>
      </c>
      <c r="AS34" s="18">
        <f t="shared" si="36"/>
        <v>0.05971527586</v>
      </c>
      <c r="AT34" s="18">
        <f t="shared" si="36"/>
        <v>0.001297238275</v>
      </c>
      <c r="AU34" s="18">
        <f t="shared" si="36"/>
        <v>0.003237525632</v>
      </c>
      <c r="AV34" s="18">
        <f t="shared" si="36"/>
        <v>0.01525855181</v>
      </c>
      <c r="AW34" s="18">
        <f t="shared" si="36"/>
        <v>0.005719913053</v>
      </c>
      <c r="AX34" s="18">
        <f t="shared" si="4"/>
        <v>0.1534610723</v>
      </c>
      <c r="AY34" s="18">
        <f t="shared" si="5"/>
        <v>0.9999999976</v>
      </c>
    </row>
    <row r="35" ht="15.75" customHeight="1">
      <c r="A35" s="18">
        <v>34.0</v>
      </c>
      <c r="B35" s="36" t="str">
        <f>table!BS40</f>
        <v>Cabbage</v>
      </c>
      <c r="C35" s="18" t="str">
        <f>table!AP40</f>
        <v>Cabbage</v>
      </c>
      <c r="D35" s="18" t="str">
        <f>table!BR40</f>
        <v>Vegetables</v>
      </c>
      <c r="E35" s="37" t="str">
        <f>table!CO40</f>
        <v>Other vegetables</v>
      </c>
      <c r="F35" s="18" t="str">
        <f>table!AO40</f>
        <v>Q6.1</v>
      </c>
      <c r="G35" s="18" t="str">
        <f>table!AQ40</f>
        <v>Cabbage, average of common and Chinese (pe-tsai), and of raw and cooked</v>
      </c>
      <c r="H35" s="18" t="str">
        <f>IF(table!A40="ID","Indonesia","Bangladesh")</f>
        <v>Indonesia</v>
      </c>
      <c r="I35" s="18" t="str">
        <f>IFERROR(VLOOKUP(B35,yield_refuse!$C:$K,2,0),VLOOKUP(table!AQ40,yield_refuse!$B:$K,3,0))</f>
        <v>Fresh, as sold</v>
      </c>
      <c r="J35" s="18">
        <f>table!BN40</f>
        <v>98</v>
      </c>
      <c r="K35" s="18">
        <f>table!BO40</f>
        <v>31</v>
      </c>
      <c r="L35" s="38">
        <f>table!BP40</f>
        <v>334.7826087</v>
      </c>
      <c r="M35" s="18">
        <f t="shared" si="2"/>
        <v>0.4950940679</v>
      </c>
      <c r="N35" s="18">
        <f>table!BT40/Results!$M35</f>
        <v>0.1215766819</v>
      </c>
      <c r="O35" s="18">
        <f>table!BU40/Results!$M35</f>
        <v>0</v>
      </c>
      <c r="P35" s="18">
        <f>table!BV40/Results!$M35</f>
        <v>0</v>
      </c>
      <c r="Q35" s="18">
        <f>table!BW40/Results!$M35</f>
        <v>0.01312351746</v>
      </c>
      <c r="R35" s="18">
        <f>table!BX40/Results!$M35</f>
        <v>0</v>
      </c>
      <c r="S35" s="18">
        <f>table!BY40/Results!$M35</f>
        <v>0.006176601165</v>
      </c>
      <c r="T35" s="18">
        <f>table!BZ40/Results!$M35</f>
        <v>0.02652524142</v>
      </c>
      <c r="U35" s="18">
        <f>table!CA40/Results!$M35</f>
        <v>0.1674020419</v>
      </c>
      <c r="V35" s="18">
        <f>table!CD40/Results!$M35</f>
        <v>0.1461888302</v>
      </c>
      <c r="W35" s="18">
        <f>table!CE40/Results!$M35</f>
        <v>0.1922318169</v>
      </c>
      <c r="X35" s="18">
        <f>table!CF40/Results!$M35</f>
        <v>0.022072261</v>
      </c>
      <c r="Y35" s="18">
        <f>table!CG40/Results!$M35</f>
        <v>0.022925399</v>
      </c>
      <c r="Z35" s="18">
        <f>table!CH40/Results!$M35</f>
        <v>0.038579407</v>
      </c>
      <c r="AA35" s="18">
        <f>table!CI40/Results!$M35</f>
        <v>0.0588801622</v>
      </c>
      <c r="AB35" s="18">
        <f>table!CJ40/Results!$M35</f>
        <v>0.0011093357</v>
      </c>
      <c r="AC35" s="18">
        <f>table!CK40/Results!$M35</f>
        <v>0.0044491831</v>
      </c>
      <c r="AD35" s="18">
        <f>table!CL40/Results!$M35</f>
        <v>0.012213051</v>
      </c>
      <c r="AE35" s="18">
        <f>table!CM40/Results!$M35</f>
        <v>0.007173243003</v>
      </c>
      <c r="AF35" s="18">
        <f t="shared" ref="AF35:AW35" si="37">N35*$M35</f>
        <v>0.06019189398</v>
      </c>
      <c r="AG35" s="18">
        <f t="shared" si="37"/>
        <v>0</v>
      </c>
      <c r="AH35" s="18">
        <f t="shared" si="37"/>
        <v>0</v>
      </c>
      <c r="AI35" s="18">
        <f t="shared" si="37"/>
        <v>0.006497375643</v>
      </c>
      <c r="AJ35" s="18">
        <f t="shared" si="37"/>
        <v>0</v>
      </c>
      <c r="AK35" s="18">
        <f t="shared" si="37"/>
        <v>0.003057998596</v>
      </c>
      <c r="AL35" s="18">
        <f t="shared" si="37"/>
        <v>0.01313248967</v>
      </c>
      <c r="AM35" s="18">
        <f t="shared" si="37"/>
        <v>0.08287975789</v>
      </c>
      <c r="AN35" s="18">
        <f t="shared" si="37"/>
        <v>0.07237722264</v>
      </c>
      <c r="AO35" s="18">
        <f t="shared" si="37"/>
        <v>0.09517283221</v>
      </c>
      <c r="AP35" s="18">
        <f t="shared" si="37"/>
        <v>0.01092784549</v>
      </c>
      <c r="AQ35" s="18">
        <f t="shared" si="37"/>
        <v>0.01135022905</v>
      </c>
      <c r="AR35" s="18">
        <f t="shared" si="37"/>
        <v>0.01910043555</v>
      </c>
      <c r="AS35" s="18">
        <f t="shared" si="37"/>
        <v>0.02915121902</v>
      </c>
      <c r="AT35" s="18">
        <f t="shared" si="37"/>
        <v>0.0005492255243</v>
      </c>
      <c r="AU35" s="18">
        <f t="shared" si="37"/>
        <v>0.00220276416</v>
      </c>
      <c r="AV35" s="18">
        <f t="shared" si="37"/>
        <v>0.006046609101</v>
      </c>
      <c r="AW35" s="18">
        <f t="shared" si="37"/>
        <v>0.003551430058</v>
      </c>
      <c r="AX35" s="18">
        <f t="shared" si="4"/>
        <v>0.08287975795</v>
      </c>
      <c r="AY35" s="18">
        <f t="shared" si="5"/>
        <v>1.000000001</v>
      </c>
    </row>
    <row r="36" ht="15.75" customHeight="1">
      <c r="A36" s="18">
        <v>35.0</v>
      </c>
      <c r="B36" s="36" t="str">
        <f>table!BS41</f>
        <v>Chinese broccoli</v>
      </c>
      <c r="C36" s="18" t="str">
        <f>table!AP41</f>
        <v>Chinese broccoli</v>
      </c>
      <c r="D36" s="18" t="str">
        <f>table!BR41</f>
        <v>Vegetables</v>
      </c>
      <c r="E36" s="37" t="str">
        <f>table!CO41</f>
        <v>Dark green leafy vegetables</v>
      </c>
      <c r="F36" s="18" t="str">
        <f>table!AO41</f>
        <v>Q6.1</v>
      </c>
      <c r="G36" s="18" t="str">
        <f>table!AQ41</f>
        <v>Chinese broccoli, average of raw and cooked (boiled)</v>
      </c>
      <c r="H36" s="18" t="str">
        <f>IF(table!A41="ID","Indonesia","Bangladesh")</f>
        <v>Indonesia</v>
      </c>
      <c r="I36" s="18" t="str">
        <f>IFERROR(VLOOKUP(B36,yield_refuse!$C:$K,2,0),VLOOKUP(table!AQ41,yield_refuse!$B:$K,3,0))</f>
        <v>Fresh, as sold</v>
      </c>
      <c r="J36" s="18">
        <f>table!BN41</f>
        <v>105</v>
      </c>
      <c r="K36" s="18">
        <f>table!BO41</f>
        <v>39</v>
      </c>
      <c r="L36" s="38">
        <f>table!BP41</f>
        <v>281.7073171</v>
      </c>
      <c r="M36" s="18">
        <f t="shared" si="2"/>
        <v>0.4398240704</v>
      </c>
      <c r="N36" s="18">
        <f>table!BT41/Results!$M36</f>
        <v>0.2647938021</v>
      </c>
      <c r="O36" s="18">
        <f>table!BU41/Results!$M36</f>
        <v>0</v>
      </c>
      <c r="P36" s="18">
        <f>table!BV41/Results!$M36</f>
        <v>0</v>
      </c>
      <c r="Q36" s="18">
        <f>table!BW41/Results!$M36</f>
        <v>0.01312351746</v>
      </c>
      <c r="R36" s="18">
        <f>table!BX41/Results!$M36</f>
        <v>0</v>
      </c>
      <c r="S36" s="18">
        <f>table!BY41/Results!$M36</f>
        <v>0.006176601165</v>
      </c>
      <c r="T36" s="18">
        <f>table!BZ41/Results!$M36</f>
        <v>0.02652524142</v>
      </c>
      <c r="U36" s="18">
        <f>table!CA41/Results!$M36</f>
        <v>0.3106191622</v>
      </c>
      <c r="V36" s="18">
        <f>table!CD41/Results!$M36</f>
        <v>0.2669157681</v>
      </c>
      <c r="W36" s="18">
        <f>table!CE41/Results!$M36</f>
        <v>0.3617945725</v>
      </c>
      <c r="X36" s="18">
        <f>table!CF41/Results!$M36</f>
        <v>0.030734119</v>
      </c>
      <c r="Y36" s="18">
        <f>table!CG41/Results!$M36</f>
        <v>0.046987517</v>
      </c>
      <c r="Z36" s="18">
        <f>table!CH41/Results!$M36</f>
        <v>0.060387284</v>
      </c>
      <c r="AA36" s="18">
        <f>table!CI41/Results!$M36</f>
        <v>0.120869147</v>
      </c>
      <c r="AB36" s="18">
        <f>table!CJ41/Results!$M36</f>
        <v>0.0026257282</v>
      </c>
      <c r="AC36" s="18">
        <f>table!CK41/Results!$M36</f>
        <v>0.0065530462</v>
      </c>
      <c r="AD36" s="18">
        <f>table!CL41/Results!$M36</f>
        <v>0.030884696</v>
      </c>
      <c r="AE36" s="18">
        <f>table!CM41/Results!$M36</f>
        <v>0.01157762401</v>
      </c>
      <c r="AF36" s="18">
        <f t="shared" ref="AF36:AW36" si="38">N36*$M36</f>
        <v>0.1164626879</v>
      </c>
      <c r="AG36" s="18">
        <f t="shared" si="38"/>
        <v>0</v>
      </c>
      <c r="AH36" s="18">
        <f t="shared" si="38"/>
        <v>0</v>
      </c>
      <c r="AI36" s="18">
        <f t="shared" si="38"/>
        <v>0.005772038866</v>
      </c>
      <c r="AJ36" s="18">
        <f t="shared" si="38"/>
        <v>0</v>
      </c>
      <c r="AK36" s="18">
        <f t="shared" si="38"/>
        <v>0.002716617865</v>
      </c>
      <c r="AL36" s="18">
        <f t="shared" si="38"/>
        <v>0.01166643965</v>
      </c>
      <c r="AM36" s="18">
        <f t="shared" si="38"/>
        <v>0.1366177842</v>
      </c>
      <c r="AN36" s="18">
        <f t="shared" si="38"/>
        <v>0.1173959796</v>
      </c>
      <c r="AO36" s="18">
        <f t="shared" si="38"/>
        <v>0.1591259615</v>
      </c>
      <c r="AP36" s="18">
        <f t="shared" si="38"/>
        <v>0.01351760532</v>
      </c>
      <c r="AQ36" s="18">
        <f t="shared" si="38"/>
        <v>0.02066624098</v>
      </c>
      <c r="AR36" s="18">
        <f t="shared" si="38"/>
        <v>0.02655978105</v>
      </c>
      <c r="AS36" s="18">
        <f t="shared" si="38"/>
        <v>0.05316116022</v>
      </c>
      <c r="AT36" s="18">
        <f t="shared" si="38"/>
        <v>0.001154858465</v>
      </c>
      <c r="AU36" s="18">
        <f t="shared" si="38"/>
        <v>0.002882187453</v>
      </c>
      <c r="AV36" s="18">
        <f t="shared" si="38"/>
        <v>0.01358383271</v>
      </c>
      <c r="AW36" s="18">
        <f t="shared" si="38"/>
        <v>0.005092117718</v>
      </c>
      <c r="AX36" s="18">
        <f t="shared" si="4"/>
        <v>0.1366177839</v>
      </c>
      <c r="AY36" s="18">
        <f t="shared" si="5"/>
        <v>0.9999999976</v>
      </c>
    </row>
    <row r="37" ht="15.75" customHeight="1">
      <c r="A37" s="18">
        <v>36.0</v>
      </c>
      <c r="B37" s="36" t="str">
        <f>table!BS42</f>
        <v>Spinach</v>
      </c>
      <c r="C37" s="18" t="str">
        <f>table!AP42</f>
        <v>Spinach</v>
      </c>
      <c r="D37" s="18" t="str">
        <f>table!BR42</f>
        <v>Vegetables</v>
      </c>
      <c r="E37" s="37" t="str">
        <f>table!CO42</f>
        <v>Dark green leafy vegetables</v>
      </c>
      <c r="F37" s="18" t="str">
        <f>table!AO42</f>
        <v>Q6.1</v>
      </c>
      <c r="G37" s="18" t="str">
        <f>table!AQ42</f>
        <v>Spinach, average of raw and cooked (boiled)</v>
      </c>
      <c r="H37" s="18" t="str">
        <f>IF(table!A42="ID","Indonesia","Bangladesh")</f>
        <v>Indonesia</v>
      </c>
      <c r="I37" s="18" t="str">
        <f>IFERROR(VLOOKUP(B37,yield_refuse!$C:$K,2,0),VLOOKUP(table!AQ42,yield_refuse!$B:$K,3,0))</f>
        <v>Fresh, as sold</v>
      </c>
      <c r="J37" s="18">
        <f>table!BN42</f>
        <v>77</v>
      </c>
      <c r="K37" s="18">
        <f>table!BO42</f>
        <v>5</v>
      </c>
      <c r="L37" s="38">
        <f>table!BP42</f>
        <v>233.3333333</v>
      </c>
      <c r="M37" s="18">
        <f t="shared" si="2"/>
        <v>0.3189792663</v>
      </c>
      <c r="N37" s="18">
        <f>table!BT42/Results!$M37</f>
        <v>0.2514836729</v>
      </c>
      <c r="O37" s="18">
        <f>table!BU42/Results!$M37</f>
        <v>0</v>
      </c>
      <c r="P37" s="18">
        <f>table!BV42/Results!$M37</f>
        <v>0</v>
      </c>
      <c r="Q37" s="18">
        <f>table!BW42/Results!$M37</f>
        <v>0.01312351746</v>
      </c>
      <c r="R37" s="18">
        <f>table!BX42/Results!$M37</f>
        <v>0</v>
      </c>
      <c r="S37" s="18">
        <f>table!BY42/Results!$M37</f>
        <v>0.006176601165</v>
      </c>
      <c r="T37" s="18">
        <f>table!BZ42/Results!$M37</f>
        <v>0.02652524142</v>
      </c>
      <c r="U37" s="18">
        <f>table!CA42/Results!$M37</f>
        <v>0.2973090329</v>
      </c>
      <c r="V37" s="18">
        <f>table!CD42/Results!$M37</f>
        <v>0.2553417427</v>
      </c>
      <c r="W37" s="18">
        <f>table!CE42/Results!$M37</f>
        <v>0.3464879239</v>
      </c>
      <c r="X37" s="18">
        <f>table!CF42/Results!$M37</f>
        <v>0.031079271</v>
      </c>
      <c r="Y37" s="18">
        <f>table!CG42/Results!$M37</f>
        <v>0.041488888</v>
      </c>
      <c r="Z37" s="18">
        <f>table!CH42/Results!$M37</f>
        <v>0.055314829</v>
      </c>
      <c r="AA37" s="18">
        <f>table!CI42/Results!$M37</f>
        <v>0.11282864</v>
      </c>
      <c r="AB37" s="18">
        <f>table!CJ42/Results!$M37</f>
        <v>0.0028143922</v>
      </c>
      <c r="AC37" s="18">
        <f>table!CK42/Results!$M37</f>
        <v>0.0072767077</v>
      </c>
      <c r="AD37" s="18">
        <f>table!CL42/Results!$M37</f>
        <v>0.033195113</v>
      </c>
      <c r="AE37" s="18">
        <f>table!CM42/Results!$M37</f>
        <v>0.01331119051</v>
      </c>
      <c r="AF37" s="18">
        <f t="shared" ref="AF37:AW37" si="39">N37*$M37</f>
        <v>0.08021807747</v>
      </c>
      <c r="AG37" s="18">
        <f t="shared" si="39"/>
        <v>0</v>
      </c>
      <c r="AH37" s="18">
        <f t="shared" si="39"/>
        <v>0</v>
      </c>
      <c r="AI37" s="18">
        <f t="shared" si="39"/>
        <v>0.004186129971</v>
      </c>
      <c r="AJ37" s="18">
        <f t="shared" si="39"/>
        <v>0</v>
      </c>
      <c r="AK37" s="18">
        <f t="shared" si="39"/>
        <v>0.001970207708</v>
      </c>
      <c r="AL37" s="18">
        <f t="shared" si="39"/>
        <v>0.008461002047</v>
      </c>
      <c r="AM37" s="18">
        <f t="shared" si="39"/>
        <v>0.0948354172</v>
      </c>
      <c r="AN37" s="18">
        <f t="shared" si="39"/>
        <v>0.08144872176</v>
      </c>
      <c r="AO37" s="18">
        <f t="shared" si="39"/>
        <v>0.1105224638</v>
      </c>
      <c r="AP37" s="18">
        <f t="shared" si="39"/>
        <v>0.009913643062</v>
      </c>
      <c r="AQ37" s="18">
        <f t="shared" si="39"/>
        <v>0.01323409506</v>
      </c>
      <c r="AR37" s="18">
        <f t="shared" si="39"/>
        <v>0.01764428357</v>
      </c>
      <c r="AS37" s="18">
        <f t="shared" si="39"/>
        <v>0.03598999681</v>
      </c>
      <c r="AT37" s="18">
        <f t="shared" si="39"/>
        <v>0.0008977327592</v>
      </c>
      <c r="AU37" s="18">
        <f t="shared" si="39"/>
        <v>0.002321118884</v>
      </c>
      <c r="AV37" s="18">
        <f t="shared" si="39"/>
        <v>0.01058855279</v>
      </c>
      <c r="AW37" s="18">
        <f t="shared" si="39"/>
        <v>0.004245993782</v>
      </c>
      <c r="AX37" s="18">
        <f t="shared" si="4"/>
        <v>0.09483541672</v>
      </c>
      <c r="AY37" s="18">
        <f t="shared" si="5"/>
        <v>0.9999999949</v>
      </c>
    </row>
    <row r="38" ht="15.75" customHeight="1">
      <c r="A38" s="18">
        <v>37.0</v>
      </c>
      <c r="B38" s="36" t="str">
        <f>table!BS43</f>
        <v>Water spinach</v>
      </c>
      <c r="C38" s="18" t="str">
        <f>table!AP43</f>
        <v>Water spinach</v>
      </c>
      <c r="D38" s="18" t="str">
        <f>table!BR43</f>
        <v>Vegetables</v>
      </c>
      <c r="E38" s="37" t="str">
        <f>table!CO43</f>
        <v>Dark green leafy vegetables</v>
      </c>
      <c r="F38" s="18" t="str">
        <f>table!AO43</f>
        <v>Q6.1</v>
      </c>
      <c r="G38" s="18" t="str">
        <f>table!AQ43</f>
        <v>Water spinach, average of raw and cooked (boiled)</v>
      </c>
      <c r="H38" s="18" t="str">
        <f>IF(table!A43="ID","Indonesia","Bangladesh")</f>
        <v>Indonesia</v>
      </c>
      <c r="I38" s="18" t="str">
        <f>IFERROR(VLOOKUP(B38,yield_refuse!$C:$K,2,0),VLOOKUP(table!AQ43,yield_refuse!$B:$K,3,0))</f>
        <v>Fresh, as sold</v>
      </c>
      <c r="J38" s="18">
        <f>table!BN43</f>
        <v>99</v>
      </c>
      <c r="K38" s="18">
        <f>table!BO43</f>
        <v>2</v>
      </c>
      <c r="L38" s="38">
        <f>table!BP43</f>
        <v>265.5172414</v>
      </c>
      <c r="M38" s="18">
        <f t="shared" si="2"/>
        <v>0.2736726875</v>
      </c>
      <c r="N38" s="18">
        <f>table!BT43/Results!$M38</f>
        <v>0.07177382085</v>
      </c>
      <c r="O38" s="18">
        <f>table!BU43/Results!$M38</f>
        <v>0</v>
      </c>
      <c r="P38" s="18">
        <f>table!BV43/Results!$M38</f>
        <v>0</v>
      </c>
      <c r="Q38" s="18">
        <f>table!BW43/Results!$M38</f>
        <v>0.01312351746</v>
      </c>
      <c r="R38" s="18">
        <f>table!BX43/Results!$M38</f>
        <v>0</v>
      </c>
      <c r="S38" s="18">
        <f>table!BY43/Results!$M38</f>
        <v>0.006176601165</v>
      </c>
      <c r="T38" s="18">
        <f>table!BZ43/Results!$M38</f>
        <v>0.02652524142</v>
      </c>
      <c r="U38" s="18">
        <f>table!CA43/Results!$M38</f>
        <v>0.1175991809</v>
      </c>
      <c r="V38" s="18">
        <f>table!CD43/Results!$M38</f>
        <v>0.1013213879</v>
      </c>
      <c r="W38" s="18">
        <f>table!CE43/Results!$M38</f>
        <v>0.1369506412</v>
      </c>
      <c r="X38" s="18">
        <f>table!CF43/Results!$M38</f>
        <v>0.020095822</v>
      </c>
      <c r="Y38" s="18">
        <f>table!CG43/Results!$M38</f>
        <v>0.015156111</v>
      </c>
      <c r="Z38" s="18">
        <f>table!CH43/Results!$M38</f>
        <v>0.031520412</v>
      </c>
      <c r="AA38" s="18">
        <f>table!CI43/Results!$M38</f>
        <v>0.0370669603</v>
      </c>
      <c r="AB38" s="18">
        <f>table!CJ43/Results!$M38</f>
        <v>0.0004504544</v>
      </c>
      <c r="AC38" s="18">
        <f>table!CK43/Results!$M38</f>
        <v>0.0038781922</v>
      </c>
      <c r="AD38" s="18">
        <f>table!CL43/Results!$M38</f>
        <v>0.0040835692</v>
      </c>
      <c r="AE38" s="18">
        <f>table!CM43/Results!$M38</f>
        <v>0.005347660393</v>
      </c>
      <c r="AF38" s="18">
        <f t="shared" ref="AF38:AW38" si="40">N38*$M38</f>
        <v>0.01964253444</v>
      </c>
      <c r="AG38" s="18">
        <f t="shared" si="40"/>
        <v>0</v>
      </c>
      <c r="AH38" s="18">
        <f t="shared" si="40"/>
        <v>0</v>
      </c>
      <c r="AI38" s="18">
        <f t="shared" si="40"/>
        <v>0.003591548292</v>
      </c>
      <c r="AJ38" s="18">
        <f t="shared" si="40"/>
        <v>0</v>
      </c>
      <c r="AK38" s="18">
        <f t="shared" si="40"/>
        <v>0.00169036704</v>
      </c>
      <c r="AL38" s="18">
        <f t="shared" si="40"/>
        <v>0.007259234104</v>
      </c>
      <c r="AM38" s="18">
        <f t="shared" si="40"/>
        <v>0.03218368388</v>
      </c>
      <c r="AN38" s="18">
        <f t="shared" si="40"/>
        <v>0.02772889652</v>
      </c>
      <c r="AO38" s="18">
        <f t="shared" si="40"/>
        <v>0.03747965003</v>
      </c>
      <c r="AP38" s="18">
        <f t="shared" si="40"/>
        <v>0.005499677614</v>
      </c>
      <c r="AQ38" s="18">
        <f t="shared" si="40"/>
        <v>0.004147813629</v>
      </c>
      <c r="AR38" s="18">
        <f t="shared" si="40"/>
        <v>0.008626275862</v>
      </c>
      <c r="AS38" s="18">
        <f t="shared" si="40"/>
        <v>0.01014421464</v>
      </c>
      <c r="AT38" s="18">
        <f t="shared" si="40"/>
        <v>0.0001232770662</v>
      </c>
      <c r="AU38" s="18">
        <f t="shared" si="40"/>
        <v>0.001061355282</v>
      </c>
      <c r="AV38" s="18">
        <f t="shared" si="40"/>
        <v>0.001117561357</v>
      </c>
      <c r="AW38" s="18">
        <f t="shared" si="40"/>
        <v>0.001463508591</v>
      </c>
      <c r="AX38" s="18">
        <f t="shared" si="4"/>
        <v>0.03218368404</v>
      </c>
      <c r="AY38" s="18">
        <f t="shared" si="5"/>
        <v>1.000000005</v>
      </c>
    </row>
    <row r="39" ht="15.75" customHeight="1">
      <c r="A39" s="18">
        <v>38.0</v>
      </c>
      <c r="B39" s="36" t="str">
        <f>table!BS44</f>
        <v>Drumstick leaves</v>
      </c>
      <c r="C39" s="18" t="str">
        <f>table!AP44</f>
        <v>Drumstick leaves</v>
      </c>
      <c r="D39" s="18" t="str">
        <f>table!BR44</f>
        <v>Vegetables</v>
      </c>
      <c r="E39" s="37" t="str">
        <f>table!CO44</f>
        <v>Dark green leafy vegetables</v>
      </c>
      <c r="F39" s="18" t="str">
        <f>table!AO44</f>
        <v>Q6.2</v>
      </c>
      <c r="G39" s="18" t="str">
        <f>table!AQ44</f>
        <v>Drumstick leaves, average of raw and cooked (boiled)</v>
      </c>
      <c r="H39" s="18" t="str">
        <f>IF(table!A44="ID","Indonesia","Bangladesh")</f>
        <v>Indonesia</v>
      </c>
      <c r="I39" s="18" t="str">
        <f>IFERROR(VLOOKUP(B39,yield_refuse!$C:$K,2,0),VLOOKUP(table!AQ44,yield_refuse!$B:$K,3,0))</f>
        <v>Fresh, as sold</v>
      </c>
      <c r="J39" s="18">
        <f>table!BN44</f>
        <v>99</v>
      </c>
      <c r="K39" s="18">
        <f>table!BO44</f>
        <v>2</v>
      </c>
      <c r="L39" s="38">
        <f>table!BP44</f>
        <v>285.1851852</v>
      </c>
      <c r="M39" s="18">
        <f t="shared" si="2"/>
        <v>0.2939447384</v>
      </c>
      <c r="N39" s="18">
        <f>table!BT44/Results!$M39</f>
        <v>0</v>
      </c>
      <c r="O39" s="18">
        <f>table!BU44/Results!$M39</f>
        <v>0</v>
      </c>
      <c r="P39" s="18">
        <f>table!BV44/Results!$M39</f>
        <v>0</v>
      </c>
      <c r="Q39" s="18">
        <f>table!BW44/Results!$M39</f>
        <v>0.01312351746</v>
      </c>
      <c r="R39" s="18">
        <f>table!BX44/Results!$M39</f>
        <v>0</v>
      </c>
      <c r="S39" s="18">
        <f>table!BY44/Results!$M39</f>
        <v>0.006176601165</v>
      </c>
      <c r="T39" s="18">
        <f>table!BZ44/Results!$M39</f>
        <v>0.02652524142</v>
      </c>
      <c r="U39" s="18">
        <f>table!CA44/Results!$M39</f>
        <v>0.04582536004</v>
      </c>
      <c r="V39" s="18">
        <f>table!CD44/Results!$M39</f>
        <v>0.03666028803</v>
      </c>
      <c r="W39" s="18">
        <f>table!CE44/Results!$M39</f>
        <v>0.05728170005</v>
      </c>
      <c r="X39" s="18">
        <f>table!CF44/Results!$M39</f>
        <v>0.01416055</v>
      </c>
      <c r="Y39" s="18">
        <f>table!CG44/Results!$M39</f>
        <v>0.0020207146</v>
      </c>
      <c r="Z39" s="18">
        <f>table!CH44/Results!$M39</f>
        <v>0.019627689</v>
      </c>
      <c r="AA39" s="18">
        <f>table!CI44/Results!$M39</f>
        <v>0.00348223355</v>
      </c>
      <c r="AB39" s="18">
        <f>table!CJ44/Results!$M39</f>
        <v>0.00012411945</v>
      </c>
      <c r="AC39" s="18">
        <f>table!CK44/Results!$M39</f>
        <v>0.0027515975</v>
      </c>
      <c r="AD39" s="18">
        <f>table!CL44/Results!$M39</f>
        <v>0.000094942631</v>
      </c>
      <c r="AE39" s="18">
        <f>table!CM44/Results!$M39</f>
        <v>0.00356351321</v>
      </c>
      <c r="AF39" s="18">
        <f t="shared" ref="AF39:AW39" si="41">N39*$M39</f>
        <v>0</v>
      </c>
      <c r="AG39" s="18">
        <f t="shared" si="41"/>
        <v>0</v>
      </c>
      <c r="AH39" s="18">
        <f t="shared" si="41"/>
        <v>0</v>
      </c>
      <c r="AI39" s="18">
        <f t="shared" si="41"/>
        <v>0.003857588906</v>
      </c>
      <c r="AJ39" s="18">
        <f t="shared" si="41"/>
        <v>0</v>
      </c>
      <c r="AK39" s="18">
        <f t="shared" si="41"/>
        <v>0.001815579414</v>
      </c>
      <c r="AL39" s="18">
        <f t="shared" si="41"/>
        <v>0.007796955149</v>
      </c>
      <c r="AM39" s="18">
        <f t="shared" si="41"/>
        <v>0.01347012347</v>
      </c>
      <c r="AN39" s="18">
        <f t="shared" si="41"/>
        <v>0.01077609878</v>
      </c>
      <c r="AO39" s="18">
        <f t="shared" si="41"/>
        <v>0.01683765434</v>
      </c>
      <c r="AP39" s="18">
        <f t="shared" si="41"/>
        <v>0.004162419165</v>
      </c>
      <c r="AQ39" s="18">
        <f t="shared" si="41"/>
        <v>0.0005939784245</v>
      </c>
      <c r="AR39" s="18">
        <f t="shared" si="41"/>
        <v>0.005769455908</v>
      </c>
      <c r="AS39" s="18">
        <f t="shared" si="41"/>
        <v>0.00102358423</v>
      </c>
      <c r="AT39" s="18">
        <f t="shared" si="41"/>
        <v>0.00003648425926</v>
      </c>
      <c r="AU39" s="18">
        <f t="shared" si="41"/>
        <v>0.0008088176073</v>
      </c>
      <c r="AV39" s="18">
        <f t="shared" si="41"/>
        <v>0.00002790788683</v>
      </c>
      <c r="AW39" s="18">
        <f t="shared" si="41"/>
        <v>0.001047475958</v>
      </c>
      <c r="AX39" s="18">
        <f t="shared" si="4"/>
        <v>0.01347012344</v>
      </c>
      <c r="AY39" s="18">
        <f t="shared" si="5"/>
        <v>0.9999999978</v>
      </c>
    </row>
    <row r="40" ht="15.75" customHeight="1">
      <c r="A40" s="18">
        <v>39.0</v>
      </c>
      <c r="B40" s="36" t="str">
        <f>table!BS45</f>
        <v>Pumpkin leaves</v>
      </c>
      <c r="C40" s="18" t="str">
        <f>table!AP45</f>
        <v>Pumpkin leaves</v>
      </c>
      <c r="D40" s="18" t="str">
        <f>table!BR45</f>
        <v>Vegetables</v>
      </c>
      <c r="E40" s="37" t="str">
        <f>table!CO45</f>
        <v>Dark green leafy vegetables</v>
      </c>
      <c r="F40" s="18" t="str">
        <f>table!AO45</f>
        <v>Q6.2</v>
      </c>
      <c r="G40" s="18" t="str">
        <f>table!AQ45</f>
        <v>Pumpkin leaves, average of raw and cooked (boiled)</v>
      </c>
      <c r="H40" s="18" t="str">
        <f>IF(table!A45="ID","Indonesia","Bangladesh")</f>
        <v>Indonesia</v>
      </c>
      <c r="I40" s="18" t="str">
        <f>IFERROR(VLOOKUP(B40,yield_refuse!$C:$K,2,0),VLOOKUP(table!AQ45,yield_refuse!$B:$K,3,0))</f>
        <v>Fresh, as sold</v>
      </c>
      <c r="J40" s="18">
        <f>table!BN45</f>
        <v>99</v>
      </c>
      <c r="K40" s="18">
        <f>table!BO45</f>
        <v>2</v>
      </c>
      <c r="L40" s="38">
        <f>table!BP45</f>
        <v>256.6666667</v>
      </c>
      <c r="M40" s="18">
        <f t="shared" si="2"/>
        <v>0.2645502646</v>
      </c>
      <c r="N40" s="18">
        <f>table!BT45/Results!$M40</f>
        <v>0</v>
      </c>
      <c r="O40" s="18">
        <f>table!BU45/Results!$M40</f>
        <v>0</v>
      </c>
      <c r="P40" s="18">
        <f>table!BV45/Results!$M40</f>
        <v>0</v>
      </c>
      <c r="Q40" s="18">
        <f>table!BW45/Results!$M40</f>
        <v>0.01312351746</v>
      </c>
      <c r="R40" s="18">
        <f>table!BX45/Results!$M40</f>
        <v>0</v>
      </c>
      <c r="S40" s="18">
        <f>table!BY45/Results!$M40</f>
        <v>0.006176601165</v>
      </c>
      <c r="T40" s="18">
        <f>table!BZ45/Results!$M40</f>
        <v>0.02652524142</v>
      </c>
      <c r="U40" s="18">
        <f>table!CA45/Results!$M40</f>
        <v>0.04582536004</v>
      </c>
      <c r="V40" s="18">
        <f>table!CD45/Results!$M40</f>
        <v>0.03666028803</v>
      </c>
      <c r="W40" s="18">
        <f>table!CE45/Results!$M40</f>
        <v>0.05728170005</v>
      </c>
      <c r="X40" s="18">
        <f>table!CF45/Results!$M40</f>
        <v>0.01416055</v>
      </c>
      <c r="Y40" s="18">
        <f>table!CG45/Results!$M40</f>
        <v>0.0020207146</v>
      </c>
      <c r="Z40" s="18">
        <f>table!CH45/Results!$M40</f>
        <v>0.019627689</v>
      </c>
      <c r="AA40" s="18">
        <f>table!CI45/Results!$M40</f>
        <v>0.00348223355</v>
      </c>
      <c r="AB40" s="18">
        <f>table!CJ45/Results!$M40</f>
        <v>0.00012411945</v>
      </c>
      <c r="AC40" s="18">
        <f>table!CK45/Results!$M40</f>
        <v>0.0027515975</v>
      </c>
      <c r="AD40" s="18">
        <f>table!CL45/Results!$M40</f>
        <v>0.000094942631</v>
      </c>
      <c r="AE40" s="18">
        <f>table!CM45/Results!$M40</f>
        <v>0.00356351321</v>
      </c>
      <c r="AF40" s="18">
        <f t="shared" ref="AF40:AW40" si="42">N40*$M40</f>
        <v>0</v>
      </c>
      <c r="AG40" s="18">
        <f t="shared" si="42"/>
        <v>0</v>
      </c>
      <c r="AH40" s="18">
        <f t="shared" si="42"/>
        <v>0</v>
      </c>
      <c r="AI40" s="18">
        <f t="shared" si="42"/>
        <v>0.003471830015</v>
      </c>
      <c r="AJ40" s="18">
        <f t="shared" si="42"/>
        <v>0</v>
      </c>
      <c r="AK40" s="18">
        <f t="shared" si="42"/>
        <v>0.001634021472</v>
      </c>
      <c r="AL40" s="18">
        <f t="shared" si="42"/>
        <v>0.007017259634</v>
      </c>
      <c r="AM40" s="18">
        <f t="shared" si="42"/>
        <v>0.01212311112</v>
      </c>
      <c r="AN40" s="18">
        <f t="shared" si="42"/>
        <v>0.009698488898</v>
      </c>
      <c r="AO40" s="18">
        <f t="shared" si="42"/>
        <v>0.0151538889</v>
      </c>
      <c r="AP40" s="18">
        <f t="shared" si="42"/>
        <v>0.003746177249</v>
      </c>
      <c r="AQ40" s="18">
        <f t="shared" si="42"/>
        <v>0.000534580582</v>
      </c>
      <c r="AR40" s="18">
        <f t="shared" si="42"/>
        <v>0.005192510317</v>
      </c>
      <c r="AS40" s="18">
        <f t="shared" si="42"/>
        <v>0.0009212258069</v>
      </c>
      <c r="AT40" s="18">
        <f t="shared" si="42"/>
        <v>0.00003283583333</v>
      </c>
      <c r="AU40" s="18">
        <f t="shared" si="42"/>
        <v>0.0007279358466</v>
      </c>
      <c r="AV40" s="18">
        <f t="shared" si="42"/>
        <v>0.00002511709815</v>
      </c>
      <c r="AW40" s="18">
        <f t="shared" si="42"/>
        <v>0.0009427283625</v>
      </c>
      <c r="AX40" s="18">
        <f t="shared" si="4"/>
        <v>0.0121231111</v>
      </c>
      <c r="AY40" s="18">
        <f t="shared" si="5"/>
        <v>0.9999999978</v>
      </c>
    </row>
    <row r="41" ht="15.75" customHeight="1">
      <c r="A41" s="18">
        <v>40.0</v>
      </c>
      <c r="B41" s="36" t="str">
        <f>table!BS46</f>
        <v>Sweet potato leaves</v>
      </c>
      <c r="C41" s="18" t="str">
        <f>table!AP46</f>
        <v>Sweet potato leaves</v>
      </c>
      <c r="D41" s="18" t="str">
        <f>table!BR46</f>
        <v>Vegetables</v>
      </c>
      <c r="E41" s="37" t="str">
        <f>table!CO46</f>
        <v>Dark green leafy vegetables</v>
      </c>
      <c r="F41" s="18" t="str">
        <f>table!AO46</f>
        <v>Q6.2</v>
      </c>
      <c r="G41" s="18" t="str">
        <f>table!AQ46</f>
        <v>Sweet potato leaves, average of raw and cooked (steamed)</v>
      </c>
      <c r="H41" s="18" t="str">
        <f>IF(table!A46="ID","Indonesia","Bangladesh")</f>
        <v>Indonesia</v>
      </c>
      <c r="I41" s="18" t="str">
        <f>IFERROR(VLOOKUP(B41,yield_refuse!$C:$K,2,0),VLOOKUP(table!AQ46,yield_refuse!$B:$K,3,0))</f>
        <v>Fresh, as sold</v>
      </c>
      <c r="J41" s="18">
        <f>table!BN46</f>
        <v>100</v>
      </c>
      <c r="K41" s="18">
        <f>table!BO46</f>
        <v>2</v>
      </c>
      <c r="L41" s="38">
        <f>table!BP46</f>
        <v>296.1538462</v>
      </c>
      <c r="M41" s="18">
        <f t="shared" si="2"/>
        <v>0.3021978022</v>
      </c>
      <c r="N41" s="18">
        <f>table!BT46/Results!$M41</f>
        <v>0</v>
      </c>
      <c r="O41" s="18">
        <f>table!BU46/Results!$M41</f>
        <v>0</v>
      </c>
      <c r="P41" s="18">
        <f>table!BV46/Results!$M41</f>
        <v>0</v>
      </c>
      <c r="Q41" s="18">
        <f>table!BW46/Results!$M41</f>
        <v>0.01312351746</v>
      </c>
      <c r="R41" s="18">
        <f>table!BX46/Results!$M41</f>
        <v>0</v>
      </c>
      <c r="S41" s="18">
        <f>table!BY46/Results!$M41</f>
        <v>0.006176601165</v>
      </c>
      <c r="T41" s="18">
        <f>table!BZ46/Results!$M41</f>
        <v>0.02652524142</v>
      </c>
      <c r="U41" s="18">
        <f>table!CA46/Results!$M41</f>
        <v>0.04582536004</v>
      </c>
      <c r="V41" s="18">
        <f>table!CD46/Results!$M41</f>
        <v>0.03666028803</v>
      </c>
      <c r="W41" s="18">
        <f>table!CE46/Results!$M41</f>
        <v>0.05728170005</v>
      </c>
      <c r="X41" s="18">
        <f>table!CF46/Results!$M41</f>
        <v>0.01416055</v>
      </c>
      <c r="Y41" s="18">
        <f>table!CG46/Results!$M41</f>
        <v>0.0020207146</v>
      </c>
      <c r="Z41" s="18">
        <f>table!CH46/Results!$M41</f>
        <v>0.019627689</v>
      </c>
      <c r="AA41" s="18">
        <f>table!CI46/Results!$M41</f>
        <v>0.00348223355</v>
      </c>
      <c r="AB41" s="18">
        <f>table!CJ46/Results!$M41</f>
        <v>0.00012411945</v>
      </c>
      <c r="AC41" s="18">
        <f>table!CK46/Results!$M41</f>
        <v>0.0027515975</v>
      </c>
      <c r="AD41" s="18">
        <f>table!CL46/Results!$M41</f>
        <v>0.000094942631</v>
      </c>
      <c r="AE41" s="18">
        <f>table!CM46/Results!$M41</f>
        <v>0.00356351321</v>
      </c>
      <c r="AF41" s="18">
        <f t="shared" ref="AF41:AW41" si="43">N41*$M41</f>
        <v>0</v>
      </c>
      <c r="AG41" s="18">
        <f t="shared" si="43"/>
        <v>0</v>
      </c>
      <c r="AH41" s="18">
        <f t="shared" si="43"/>
        <v>0</v>
      </c>
      <c r="AI41" s="18">
        <f t="shared" si="43"/>
        <v>0.003965898133</v>
      </c>
      <c r="AJ41" s="18">
        <f t="shared" si="43"/>
        <v>0</v>
      </c>
      <c r="AK41" s="18">
        <f t="shared" si="43"/>
        <v>0.001866555297</v>
      </c>
      <c r="AL41" s="18">
        <f t="shared" si="43"/>
        <v>0.008015869659</v>
      </c>
      <c r="AM41" s="18">
        <f t="shared" si="43"/>
        <v>0.01384832309</v>
      </c>
      <c r="AN41" s="18">
        <f t="shared" si="43"/>
        <v>0.01107865847</v>
      </c>
      <c r="AO41" s="18">
        <f t="shared" si="43"/>
        <v>0.01731040386</v>
      </c>
      <c r="AP41" s="18">
        <f t="shared" si="43"/>
        <v>0.004279287088</v>
      </c>
      <c r="AQ41" s="18">
        <f t="shared" si="43"/>
        <v>0.000610655511</v>
      </c>
      <c r="AR41" s="18">
        <f t="shared" si="43"/>
        <v>0.005931444478</v>
      </c>
      <c r="AS41" s="18">
        <f t="shared" si="43"/>
        <v>0.001052323326</v>
      </c>
      <c r="AT41" s="18">
        <f t="shared" si="43"/>
        <v>0.000037508625</v>
      </c>
      <c r="AU41" s="18">
        <f t="shared" si="43"/>
        <v>0.000831526717</v>
      </c>
      <c r="AV41" s="18">
        <f t="shared" si="43"/>
        <v>0.00002869145442</v>
      </c>
      <c r="AW41" s="18">
        <f t="shared" si="43"/>
        <v>0.00107688586</v>
      </c>
      <c r="AX41" s="18">
        <f t="shared" si="4"/>
        <v>0.01384832306</v>
      </c>
      <c r="AY41" s="18">
        <f t="shared" si="5"/>
        <v>0.9999999978</v>
      </c>
    </row>
    <row r="42" ht="15.75" customHeight="1">
      <c r="A42" s="18">
        <v>41.0</v>
      </c>
      <c r="B42" s="36" t="str">
        <f>table!BS47</f>
        <v>Tree fern</v>
      </c>
      <c r="C42" s="18" t="str">
        <f>table!AP47</f>
        <v>Tree fern</v>
      </c>
      <c r="D42" s="18" t="str">
        <f>table!BR47</f>
        <v>Vegetables</v>
      </c>
      <c r="E42" s="37" t="str">
        <f>table!CO47</f>
        <v>Dark green leafy vegetables</v>
      </c>
      <c r="F42" s="18" t="str">
        <f>table!AO47</f>
        <v>Q6.2</v>
      </c>
      <c r="G42" s="18" t="str">
        <f>table!AQ47</f>
        <v>Tree fern, cooked, without salt</v>
      </c>
      <c r="H42" s="18" t="str">
        <f>IF(table!A47="ID","Indonesia","Bangladesh")</f>
        <v>Indonesia</v>
      </c>
      <c r="I42" s="18" t="str">
        <f>IFERROR(VLOOKUP(B42,yield_refuse!$C:$K,2,0),VLOOKUP(table!AQ47,yield_refuse!$B:$K,3,0))</f>
        <v>Fresh, as sold</v>
      </c>
      <c r="J42" s="18">
        <f>table!BN47</f>
        <v>99</v>
      </c>
      <c r="K42" s="18">
        <f>table!BO47</f>
        <v>2</v>
      </c>
      <c r="L42" s="38">
        <f>table!BP47</f>
        <v>378.6885246</v>
      </c>
      <c r="M42" s="18">
        <f t="shared" si="2"/>
        <v>0.3903200625</v>
      </c>
      <c r="N42" s="18">
        <f>table!BT47/Results!$M42</f>
        <v>0</v>
      </c>
      <c r="O42" s="18">
        <f>table!BU47/Results!$M42</f>
        <v>0</v>
      </c>
      <c r="P42" s="18">
        <f>table!BV47/Results!$M42</f>
        <v>0</v>
      </c>
      <c r="Q42" s="18">
        <f>table!BW47/Results!$M42</f>
        <v>0.01312351746</v>
      </c>
      <c r="R42" s="18">
        <f>table!BX47/Results!$M42</f>
        <v>0</v>
      </c>
      <c r="S42" s="18">
        <f>table!BY47/Results!$M42</f>
        <v>0.01235320233</v>
      </c>
      <c r="T42" s="18">
        <f>table!BZ47/Results!$M42</f>
        <v>0.02652524142</v>
      </c>
      <c r="U42" s="18">
        <f>table!CA47/Results!$M42</f>
        <v>0.05200196121</v>
      </c>
      <c r="V42" s="18">
        <f>table!CD47/Results!$M42</f>
        <v>0.04160156896</v>
      </c>
      <c r="W42" s="18">
        <f>table!CE47/Results!$M42</f>
        <v>0.06500245151</v>
      </c>
      <c r="X42" s="18">
        <f>table!CF47/Results!$M42</f>
        <v>0.018198531</v>
      </c>
      <c r="Y42" s="18">
        <f>table!CG47/Results!$M42</f>
        <v>0.0022991903</v>
      </c>
      <c r="Z42" s="18">
        <f>table!CH47/Results!$M42</f>
        <v>0.020369977</v>
      </c>
      <c r="AA42" s="18">
        <f>table!CI47/Results!$M42</f>
        <v>0.00387005515</v>
      </c>
      <c r="AB42" s="18">
        <f>table!CJ47/Results!$M42</f>
        <v>0.00013312204</v>
      </c>
      <c r="AC42" s="18">
        <f>table!CK47/Results!$M42</f>
        <v>0.0029832396</v>
      </c>
      <c r="AD42" s="18">
        <f>table!CL47/Results!$M42</f>
        <v>0.00011508861</v>
      </c>
      <c r="AE42" s="18">
        <f>table!CM47/Results!$M42</f>
        <v>0.004032757051</v>
      </c>
      <c r="AF42" s="18">
        <f t="shared" ref="AF42:AW42" si="44">N42*$M42</f>
        <v>0</v>
      </c>
      <c r="AG42" s="18">
        <f t="shared" si="44"/>
        <v>0</v>
      </c>
      <c r="AH42" s="18">
        <f t="shared" si="44"/>
        <v>0</v>
      </c>
      <c r="AI42" s="18">
        <f t="shared" si="44"/>
        <v>0.005122372154</v>
      </c>
      <c r="AJ42" s="18">
        <f t="shared" si="44"/>
        <v>0</v>
      </c>
      <c r="AK42" s="18">
        <f t="shared" si="44"/>
        <v>0.004821702705</v>
      </c>
      <c r="AL42" s="18">
        <f t="shared" si="44"/>
        <v>0.01035333389</v>
      </c>
      <c r="AM42" s="18">
        <f t="shared" si="44"/>
        <v>0.02029740875</v>
      </c>
      <c r="AN42" s="18">
        <f t="shared" si="44"/>
        <v>0.016237927</v>
      </c>
      <c r="AO42" s="18">
        <f t="shared" si="44"/>
        <v>0.02537176093</v>
      </c>
      <c r="AP42" s="18">
        <f t="shared" si="44"/>
        <v>0.007103251756</v>
      </c>
      <c r="AQ42" s="18">
        <f t="shared" si="44"/>
        <v>0.0008974201015</v>
      </c>
      <c r="AR42" s="18">
        <f t="shared" si="44"/>
        <v>0.007950810695</v>
      </c>
      <c r="AS42" s="18">
        <f t="shared" si="44"/>
        <v>0.001510560168</v>
      </c>
      <c r="AT42" s="18">
        <f t="shared" si="44"/>
        <v>0.00005196020297</v>
      </c>
      <c r="AU42" s="18">
        <f t="shared" si="44"/>
        <v>0.001164418267</v>
      </c>
      <c r="AV42" s="18">
        <f t="shared" si="44"/>
        <v>0.00004492139344</v>
      </c>
      <c r="AW42" s="18">
        <f t="shared" si="44"/>
        <v>0.001574065984</v>
      </c>
      <c r="AX42" s="18">
        <f t="shared" si="4"/>
        <v>0.02029740857</v>
      </c>
      <c r="AY42" s="18">
        <f t="shared" si="5"/>
        <v>0.9999999913</v>
      </c>
    </row>
    <row r="43" ht="15.75" customHeight="1">
      <c r="A43" s="18">
        <v>42.0</v>
      </c>
      <c r="B43" s="36" t="str">
        <f>table!BS48</f>
        <v>Green beans</v>
      </c>
      <c r="C43" s="18" t="str">
        <f>table!AP48</f>
        <v>Green beans</v>
      </c>
      <c r="D43" s="18" t="str">
        <f>table!BR48</f>
        <v>Vegetables</v>
      </c>
      <c r="E43" s="37" t="str">
        <f>table!CO48</f>
        <v>Other vegetables</v>
      </c>
      <c r="F43" s="18" t="str">
        <f>table!AO48</f>
        <v>Q7.1</v>
      </c>
      <c r="G43" s="18" t="str">
        <f>table!AQ48</f>
        <v>Beans, snap, green, cooked, boiled, drained, without salt</v>
      </c>
      <c r="H43" s="18" t="str">
        <f>IF(table!A48="ID","Indonesia","Bangladesh")</f>
        <v>Indonesia</v>
      </c>
      <c r="I43" s="18" t="str">
        <f>IFERROR(VLOOKUP(B43,yield_refuse!$C:$K,2,0),VLOOKUP(table!AQ48,yield_refuse!$B:$K,3,0))</f>
        <v>Fresh, as sold</v>
      </c>
      <c r="J43" s="18">
        <f>table!BN48</f>
        <v>91</v>
      </c>
      <c r="K43" s="18">
        <f>table!BO48</f>
        <v>12</v>
      </c>
      <c r="L43" s="38">
        <f>table!BP48</f>
        <v>378.6885246</v>
      </c>
      <c r="M43" s="18">
        <f t="shared" si="2"/>
        <v>0.472887768</v>
      </c>
      <c r="N43" s="18">
        <f>table!BT48/Results!$M43</f>
        <v>0.3909959632</v>
      </c>
      <c r="O43" s="18">
        <f>table!BU48/Results!$M43</f>
        <v>0</v>
      </c>
      <c r="P43" s="18">
        <f>table!BV48/Results!$M43</f>
        <v>0</v>
      </c>
      <c r="Q43" s="18">
        <f>table!BW48/Results!$M43</f>
        <v>0.01312351746</v>
      </c>
      <c r="R43" s="18">
        <f>table!BX48/Results!$M43</f>
        <v>0</v>
      </c>
      <c r="S43" s="18">
        <f>table!BY48/Results!$M43</f>
        <v>0.01235320233</v>
      </c>
      <c r="T43" s="18">
        <f>table!BZ48/Results!$M43</f>
        <v>0.02652524142</v>
      </c>
      <c r="U43" s="18">
        <f>table!CA48/Results!$M43</f>
        <v>0.4429979244</v>
      </c>
      <c r="V43" s="18">
        <f>table!CD48/Results!$M43</f>
        <v>0.3815980587</v>
      </c>
      <c r="W43" s="18">
        <f>table!CE48/Results!$M43</f>
        <v>0.5146478092</v>
      </c>
      <c r="X43" s="18">
        <f>table!CF48/Results!$M43</f>
        <v>0.040458504</v>
      </c>
      <c r="Y43" s="18">
        <f>table!CG48/Results!$M43</f>
        <v>0.072797882</v>
      </c>
      <c r="Z43" s="18">
        <f>table!CH48/Results!$M43</f>
        <v>0.084413809</v>
      </c>
      <c r="AA43" s="18">
        <f>table!CI48/Results!$M43</f>
        <v>0.182339948</v>
      </c>
      <c r="AB43" s="18">
        <f>table!CJ48/Results!$M43</f>
        <v>0.0033443316</v>
      </c>
      <c r="AC43" s="18">
        <f>table!CK48/Results!$M43</f>
        <v>0.0071559597</v>
      </c>
      <c r="AD43" s="18">
        <f>table!CL48/Results!$M43</f>
        <v>0.039659316</v>
      </c>
      <c r="AE43" s="18">
        <f>table!CM48/Results!$M43</f>
        <v>0.01282818056</v>
      </c>
      <c r="AF43" s="18">
        <f t="shared" ref="AF43:AW43" si="45">N43*$M43</f>
        <v>0.1848972083</v>
      </c>
      <c r="AG43" s="18">
        <f t="shared" si="45"/>
        <v>0</v>
      </c>
      <c r="AH43" s="18">
        <f t="shared" si="45"/>
        <v>0</v>
      </c>
      <c r="AI43" s="18">
        <f t="shared" si="45"/>
        <v>0.006205950879</v>
      </c>
      <c r="AJ43" s="18">
        <f t="shared" si="45"/>
        <v>0</v>
      </c>
      <c r="AK43" s="18">
        <f t="shared" si="45"/>
        <v>0.005841678277</v>
      </c>
      <c r="AL43" s="18">
        <f t="shared" si="45"/>
        <v>0.01254346221</v>
      </c>
      <c r="AM43" s="18">
        <f t="shared" si="45"/>
        <v>0.2094882997</v>
      </c>
      <c r="AN43" s="18">
        <f t="shared" si="45"/>
        <v>0.1804530543</v>
      </c>
      <c r="AO43" s="18">
        <f t="shared" si="45"/>
        <v>0.2433706538</v>
      </c>
      <c r="AP43" s="18">
        <f t="shared" si="45"/>
        <v>0.01913233165</v>
      </c>
      <c r="AQ43" s="18">
        <f t="shared" si="45"/>
        <v>0.03442522793</v>
      </c>
      <c r="AR43" s="18">
        <f t="shared" si="45"/>
        <v>0.03991825772</v>
      </c>
      <c r="AS43" s="18">
        <f t="shared" si="45"/>
        <v>0.08622633102</v>
      </c>
      <c r="AT43" s="18">
        <f t="shared" si="45"/>
        <v>0.001581493506</v>
      </c>
      <c r="AU43" s="18">
        <f t="shared" si="45"/>
        <v>0.00338396581</v>
      </c>
      <c r="AV43" s="18">
        <f t="shared" si="45"/>
        <v>0.01875440542</v>
      </c>
      <c r="AW43" s="18">
        <f t="shared" si="45"/>
        <v>0.006066289672</v>
      </c>
      <c r="AX43" s="18">
        <f t="shared" si="4"/>
        <v>0.2094883027</v>
      </c>
      <c r="AY43" s="18">
        <f t="shared" si="5"/>
        <v>1.000000015</v>
      </c>
    </row>
    <row r="44" ht="15.75" customHeight="1">
      <c r="A44" s="18">
        <v>43.0</v>
      </c>
      <c r="B44" s="36" t="str">
        <f>table!BS49</f>
        <v>Chinese cabbage</v>
      </c>
      <c r="C44" s="18" t="str">
        <f>table!AP49</f>
        <v>Chinese cabbage</v>
      </c>
      <c r="D44" s="18" t="str">
        <f>table!BR49</f>
        <v>Vegetables</v>
      </c>
      <c r="E44" s="37" t="str">
        <f>table!CO49</f>
        <v>Dark green leafy vegetables</v>
      </c>
      <c r="F44" s="18" t="str">
        <f>table!AO49</f>
        <v>Q7.1</v>
      </c>
      <c r="G44" s="18" t="str">
        <f>table!AQ49</f>
        <v>Cabbage, chinese (sawi/pak/bok-choi), average of raw and cooked (boiled)</v>
      </c>
      <c r="H44" s="18" t="str">
        <f>IF(table!A49="ID","Indonesia","Bangladesh")</f>
        <v>Indonesia</v>
      </c>
      <c r="I44" s="18" t="str">
        <f>IFERROR(VLOOKUP(B44,yield_refuse!$C:$K,2,0),VLOOKUP(table!AQ49,yield_refuse!$B:$K,3,0))</f>
        <v>Fresh, as sold</v>
      </c>
      <c r="J44" s="18">
        <f>table!BN49</f>
        <v>98</v>
      </c>
      <c r="K44" s="18">
        <f>table!BO49</f>
        <v>41</v>
      </c>
      <c r="L44" s="38">
        <f>table!BP49</f>
        <v>275</v>
      </c>
      <c r="M44" s="18">
        <f t="shared" si="2"/>
        <v>0.4756139744</v>
      </c>
      <c r="N44" s="18">
        <f>table!BT49/Results!$M44</f>
        <v>0.170663879</v>
      </c>
      <c r="O44" s="18">
        <f>table!BU49/Results!$M44</f>
        <v>0</v>
      </c>
      <c r="P44" s="18">
        <f>table!BV49/Results!$M44</f>
        <v>0</v>
      </c>
      <c r="Q44" s="18">
        <f>table!BW49/Results!$M44</f>
        <v>0.01312351746</v>
      </c>
      <c r="R44" s="18">
        <f>table!BX49/Results!$M44</f>
        <v>0</v>
      </c>
      <c r="S44" s="18">
        <f>table!BY49/Results!$M44</f>
        <v>0.006176601165</v>
      </c>
      <c r="T44" s="18">
        <f>table!BZ49/Results!$M44</f>
        <v>0.02652524142</v>
      </c>
      <c r="U44" s="18">
        <f>table!CA49/Results!$M44</f>
        <v>0.216489239</v>
      </c>
      <c r="V44" s="18">
        <f>table!CD49/Results!$M44</f>
        <v>0.1904115304</v>
      </c>
      <c r="W44" s="18">
        <f>table!CE49/Results!$M44</f>
        <v>0.2467186057</v>
      </c>
      <c r="X44" s="18">
        <f>table!CF49/Results!$M44</f>
        <v>0.027820433</v>
      </c>
      <c r="Y44" s="18">
        <f>table!CG49/Results!$M44</f>
        <v>0.027981927</v>
      </c>
      <c r="Z44" s="18">
        <f>table!CH49/Results!$M44</f>
        <v>0.043041701</v>
      </c>
      <c r="AA44" s="18">
        <f>table!CI49/Results!$M44</f>
        <v>0.0772724428</v>
      </c>
      <c r="AB44" s="18">
        <f>table!CJ49/Results!$M44</f>
        <v>0.0019790392</v>
      </c>
      <c r="AC44" s="18">
        <f>table!CK49/Results!$M44</f>
        <v>0.006281589</v>
      </c>
      <c r="AD44" s="18">
        <f>table!CL49/Results!$M44</f>
        <v>0.022892159</v>
      </c>
      <c r="AE44" s="18">
        <f>table!CM49/Results!$M44</f>
        <v>0.009219951817</v>
      </c>
      <c r="AF44" s="18">
        <f t="shared" ref="AF44:AW44" si="46">N44*$M44</f>
        <v>0.08117012578</v>
      </c>
      <c r="AG44" s="18">
        <f t="shared" si="46"/>
        <v>0</v>
      </c>
      <c r="AH44" s="18">
        <f t="shared" si="46"/>
        <v>0</v>
      </c>
      <c r="AI44" s="18">
        <f t="shared" si="46"/>
        <v>0.006241728297</v>
      </c>
      <c r="AJ44" s="18">
        <f t="shared" si="46"/>
        <v>0</v>
      </c>
      <c r="AK44" s="18">
        <f t="shared" si="46"/>
        <v>0.002937677828</v>
      </c>
      <c r="AL44" s="18">
        <f t="shared" si="46"/>
        <v>0.01261577549</v>
      </c>
      <c r="AM44" s="18">
        <f t="shared" si="46"/>
        <v>0.1029653074</v>
      </c>
      <c r="AN44" s="18">
        <f t="shared" si="46"/>
        <v>0.09056238473</v>
      </c>
      <c r="AO44" s="18">
        <f t="shared" si="46"/>
        <v>0.1173428166</v>
      </c>
      <c r="AP44" s="18">
        <f t="shared" si="46"/>
        <v>0.01323178671</v>
      </c>
      <c r="AQ44" s="18">
        <f t="shared" si="46"/>
        <v>0.01330859551</v>
      </c>
      <c r="AR44" s="18">
        <f t="shared" si="46"/>
        <v>0.02047123448</v>
      </c>
      <c r="AS44" s="18">
        <f t="shared" si="46"/>
        <v>0.03675185363</v>
      </c>
      <c r="AT44" s="18">
        <f t="shared" si="46"/>
        <v>0.0009412586994</v>
      </c>
      <c r="AU44" s="18">
        <f t="shared" si="46"/>
        <v>0.00298761151</v>
      </c>
      <c r="AV44" s="18">
        <f t="shared" si="46"/>
        <v>0.01088783072</v>
      </c>
      <c r="AW44" s="18">
        <f t="shared" si="46"/>
        <v>0.004385137927</v>
      </c>
      <c r="AX44" s="18">
        <f t="shared" si="4"/>
        <v>0.1029653092</v>
      </c>
      <c r="AY44" s="18">
        <f t="shared" si="5"/>
        <v>1.000000017</v>
      </c>
    </row>
    <row r="45" ht="15.75" customHeight="1">
      <c r="A45" s="18">
        <v>44.0</v>
      </c>
      <c r="B45" s="36" t="str">
        <f>table!BS50</f>
        <v>Green pepper</v>
      </c>
      <c r="C45" s="18" t="str">
        <f>table!AP50</f>
        <v>Green pepper</v>
      </c>
      <c r="D45" s="18" t="str">
        <f>table!BR50</f>
        <v>Vegetables</v>
      </c>
      <c r="E45" s="37" t="str">
        <f>table!CO50</f>
        <v>Other vegetables</v>
      </c>
      <c r="F45" s="18" t="str">
        <f>table!AO50</f>
        <v>Q7.1</v>
      </c>
      <c r="G45" s="18" t="str">
        <f>table!AQ50</f>
        <v>Green pepper, average of raw and cooked (boiled and sauted)</v>
      </c>
      <c r="H45" s="18" t="str">
        <f>IF(table!A50="ID","Indonesia","Bangladesh")</f>
        <v>Indonesia</v>
      </c>
      <c r="I45" s="18" t="str">
        <f>IFERROR(VLOOKUP(B45,yield_refuse!$C:$K,2,0),VLOOKUP(table!AQ50,yield_refuse!$B:$K,3,0))</f>
        <v>Fresh, as sold</v>
      </c>
      <c r="J45" s="18">
        <f>table!BN50</f>
        <v>98</v>
      </c>
      <c r="K45" s="18">
        <f>table!BO50</f>
        <v>3</v>
      </c>
      <c r="L45" s="38">
        <f>table!BP50</f>
        <v>481.25</v>
      </c>
      <c r="M45" s="18">
        <f t="shared" si="2"/>
        <v>0.5062592047</v>
      </c>
      <c r="N45" s="18">
        <f>table!BT50/Results!$M45</f>
        <v>0.65089702</v>
      </c>
      <c r="O45" s="18">
        <f>table!BU50/Results!$M45</f>
        <v>0</v>
      </c>
      <c r="P45" s="18">
        <f>table!BV50/Results!$M45</f>
        <v>0</v>
      </c>
      <c r="Q45" s="18">
        <f>table!BW50/Results!$M45</f>
        <v>0.01312351746</v>
      </c>
      <c r="R45" s="18">
        <f>table!BX50/Results!$M45</f>
        <v>0</v>
      </c>
      <c r="S45" s="18">
        <f>table!BY50/Results!$M45</f>
        <v>0.006176601165</v>
      </c>
      <c r="T45" s="18">
        <f>table!BZ50/Results!$M45</f>
        <v>0.02652524142</v>
      </c>
      <c r="U45" s="18">
        <f>table!CA50/Results!$M45</f>
        <v>0.69672238</v>
      </c>
      <c r="V45" s="18">
        <f>table!CD50/Results!$M45</f>
        <v>0.6178183416</v>
      </c>
      <c r="W45" s="18">
        <f>table!CE50/Results!$M45</f>
        <v>0.7862863624</v>
      </c>
      <c r="X45" s="18">
        <f>table!CF50/Results!$M45</f>
        <v>0.08372053</v>
      </c>
      <c r="Y45" s="18">
        <f>table!CG50/Results!$M45</f>
        <v>0.13938362</v>
      </c>
      <c r="Z45" s="18">
        <f>table!CH50/Results!$M45</f>
        <v>0.13801391</v>
      </c>
      <c r="AA45" s="18">
        <f>table!CI50/Results!$M45</f>
        <v>0.2222989</v>
      </c>
      <c r="AB45" s="18">
        <f>table!CJ50/Results!$M45</f>
        <v>0.013856822</v>
      </c>
      <c r="AC45" s="18">
        <f>table!CK50/Results!$M45</f>
        <v>0.01677431</v>
      </c>
      <c r="AD45" s="18">
        <f>table!CL50/Results!$M45</f>
        <v>0.04640382</v>
      </c>
      <c r="AE45" s="18">
        <f>table!CM50/Results!$M45</f>
        <v>0.03627048233</v>
      </c>
      <c r="AF45" s="18">
        <f t="shared" ref="AF45:AW45" si="47">N45*$M45</f>
        <v>0.3295226077</v>
      </c>
      <c r="AG45" s="18">
        <f t="shared" si="47"/>
        <v>0</v>
      </c>
      <c r="AH45" s="18">
        <f t="shared" si="47"/>
        <v>0</v>
      </c>
      <c r="AI45" s="18">
        <f t="shared" si="47"/>
        <v>0.006643901511</v>
      </c>
      <c r="AJ45" s="18">
        <f t="shared" si="47"/>
        <v>0</v>
      </c>
      <c r="AK45" s="18">
        <f t="shared" si="47"/>
        <v>0.003126961194</v>
      </c>
      <c r="AL45" s="18">
        <f t="shared" si="47"/>
        <v>0.01342864762</v>
      </c>
      <c r="AM45" s="18">
        <f t="shared" si="47"/>
        <v>0.352722118</v>
      </c>
      <c r="AN45" s="18">
        <f t="shared" si="47"/>
        <v>0.3127762223</v>
      </c>
      <c r="AO45" s="18">
        <f t="shared" si="47"/>
        <v>0.3980647085</v>
      </c>
      <c r="AP45" s="18">
        <f t="shared" si="47"/>
        <v>0.04238428894</v>
      </c>
      <c r="AQ45" s="18">
        <f t="shared" si="47"/>
        <v>0.07056424061</v>
      </c>
      <c r="AR45" s="18">
        <f t="shared" si="47"/>
        <v>0.06987081232</v>
      </c>
      <c r="AS45" s="18">
        <f t="shared" si="47"/>
        <v>0.1125408643</v>
      </c>
      <c r="AT45" s="18">
        <f t="shared" si="47"/>
        <v>0.007015143686</v>
      </c>
      <c r="AU45" s="18">
        <f t="shared" si="47"/>
        <v>0.00849214884</v>
      </c>
      <c r="AV45" s="18">
        <f t="shared" si="47"/>
        <v>0.02349236101</v>
      </c>
      <c r="AW45" s="18">
        <f t="shared" si="47"/>
        <v>0.01836226554</v>
      </c>
      <c r="AX45" s="18">
        <f t="shared" si="4"/>
        <v>0.3527221253</v>
      </c>
      <c r="AY45" s="18">
        <f t="shared" si="5"/>
        <v>1.000000021</v>
      </c>
    </row>
    <row r="46" ht="15.75" customHeight="1">
      <c r="A46" s="18">
        <v>45.0</v>
      </c>
      <c r="B46" s="36" t="str">
        <f>table!BS51</f>
        <v>Tomatoes</v>
      </c>
      <c r="C46" s="18" t="str">
        <f>table!AP51</f>
        <v>Tomatoes</v>
      </c>
      <c r="D46" s="18" t="str">
        <f>table!BR51</f>
        <v>Vegetables</v>
      </c>
      <c r="E46" s="37" t="str">
        <f>table!CO51</f>
        <v>Other vegetables</v>
      </c>
      <c r="F46" s="18" t="str">
        <f>table!AO51</f>
        <v>Q7.1</v>
      </c>
      <c r="G46" s="18" t="str">
        <f>table!AQ51</f>
        <v>Tomatoes, average of red, yellow and green, and of raw and cooked</v>
      </c>
      <c r="H46" s="18" t="str">
        <f>IF(table!A51="ID","Indonesia","Bangladesh")</f>
        <v>Indonesia</v>
      </c>
      <c r="I46" s="18" t="str">
        <f>IFERROR(VLOOKUP(B46,yield_refuse!$C:$K,2,0),VLOOKUP(table!AQ51,yield_refuse!$B:$K,3,0))</f>
        <v>Fresh, as sold</v>
      </c>
      <c r="J46" s="18">
        <f>table!BN51</f>
        <v>83</v>
      </c>
      <c r="K46" s="18">
        <f>table!BO51</f>
        <v>2</v>
      </c>
      <c r="L46" s="38">
        <f>table!BP51</f>
        <v>378.6885246</v>
      </c>
      <c r="M46" s="18">
        <f t="shared" si="2"/>
        <v>0.4655624841</v>
      </c>
      <c r="N46" s="18">
        <f>table!BT51/Results!$M46</f>
        <v>0.1224811775</v>
      </c>
      <c r="O46" s="18">
        <f>table!BU51/Results!$M46</f>
        <v>0</v>
      </c>
      <c r="P46" s="18">
        <f>table!BV51/Results!$M46</f>
        <v>0</v>
      </c>
      <c r="Q46" s="18">
        <f>table!BW51/Results!$M46</f>
        <v>0.01312351746</v>
      </c>
      <c r="R46" s="18">
        <f>table!BX51/Results!$M46</f>
        <v>0</v>
      </c>
      <c r="S46" s="18">
        <f>table!BY51/Results!$M46</f>
        <v>0.006176601165</v>
      </c>
      <c r="T46" s="18">
        <f>table!BZ51/Results!$M46</f>
        <v>0.02652524142</v>
      </c>
      <c r="U46" s="18">
        <f>table!CA51/Results!$M46</f>
        <v>0.1683065376</v>
      </c>
      <c r="V46" s="18">
        <f>table!CD51/Results!$M46</f>
        <v>0.1470036912</v>
      </c>
      <c r="W46" s="18">
        <f>table!CE51/Results!$M46</f>
        <v>0.1932358071</v>
      </c>
      <c r="X46" s="18">
        <f>table!CF51/Results!$M46</f>
        <v>0.021603494</v>
      </c>
      <c r="Y46" s="18">
        <f>table!CG51/Results!$M46</f>
        <v>0.024029621</v>
      </c>
      <c r="Z46" s="18">
        <f>table!CH51/Results!$M46</f>
        <v>0.039614232</v>
      </c>
      <c r="AA46" s="18">
        <f>table!CI51/Results!$M46</f>
        <v>0.0615609747</v>
      </c>
      <c r="AB46" s="18">
        <f>table!CJ51/Results!$M46</f>
        <v>0.00089878183</v>
      </c>
      <c r="AC46" s="18">
        <f>table!CK51/Results!$M46</f>
        <v>0.0041112192</v>
      </c>
      <c r="AD46" s="18">
        <f>table!CL51/Results!$M46</f>
        <v>0.0096230367</v>
      </c>
      <c r="AE46" s="18">
        <f>table!CM51/Results!$M46</f>
        <v>0.006865177419</v>
      </c>
      <c r="AF46" s="18">
        <f t="shared" ref="AF46:AW46" si="48">N46*$M46</f>
        <v>0.05702264128</v>
      </c>
      <c r="AG46" s="18">
        <f t="shared" si="48"/>
        <v>0</v>
      </c>
      <c r="AH46" s="18">
        <f t="shared" si="48"/>
        <v>0</v>
      </c>
      <c r="AI46" s="18">
        <f t="shared" si="48"/>
        <v>0.006109817388</v>
      </c>
      <c r="AJ46" s="18">
        <f t="shared" si="48"/>
        <v>0</v>
      </c>
      <c r="AK46" s="18">
        <f t="shared" si="48"/>
        <v>0.002875593782</v>
      </c>
      <c r="AL46" s="18">
        <f t="shared" si="48"/>
        <v>0.01234915729</v>
      </c>
      <c r="AM46" s="18">
        <f t="shared" si="48"/>
        <v>0.07835720974</v>
      </c>
      <c r="AN46" s="18">
        <f t="shared" si="48"/>
        <v>0.06843940367</v>
      </c>
      <c r="AO46" s="18">
        <f t="shared" si="48"/>
        <v>0.08996334239</v>
      </c>
      <c r="AP46" s="18">
        <f t="shared" si="48"/>
        <v>0.01005777633</v>
      </c>
      <c r="AQ46" s="18">
        <f t="shared" si="48"/>
        <v>0.01118729005</v>
      </c>
      <c r="AR46" s="18">
        <f t="shared" si="48"/>
        <v>0.01844290026</v>
      </c>
      <c r="AS46" s="18">
        <f t="shared" si="48"/>
        <v>0.02866048031</v>
      </c>
      <c r="AT46" s="18">
        <f t="shared" si="48"/>
        <v>0.0004184391015</v>
      </c>
      <c r="AU46" s="18">
        <f t="shared" si="48"/>
        <v>0.001914029424</v>
      </c>
      <c r="AV46" s="18">
        <f t="shared" si="48"/>
        <v>0.004480124871</v>
      </c>
      <c r="AW46" s="18">
        <f t="shared" si="48"/>
        <v>0.003196169053</v>
      </c>
      <c r="AX46" s="18">
        <f t="shared" si="4"/>
        <v>0.07835720939</v>
      </c>
      <c r="AY46" s="18">
        <f t="shared" si="5"/>
        <v>0.9999999956</v>
      </c>
    </row>
    <row r="47" ht="15.75" customHeight="1">
      <c r="A47" s="18">
        <v>46.0</v>
      </c>
      <c r="B47" s="36" t="str">
        <f>table!BS52</f>
        <v>Winged beans</v>
      </c>
      <c r="C47" s="18" t="str">
        <f>table!AP52</f>
        <v>Winged beans</v>
      </c>
      <c r="D47" s="18" t="str">
        <f>table!BR52</f>
        <v>Vegetables</v>
      </c>
      <c r="E47" s="37" t="str">
        <f>table!CO52</f>
        <v>Other vegetables</v>
      </c>
      <c r="F47" s="18" t="str">
        <f>table!AO52</f>
        <v>Q7.1</v>
      </c>
      <c r="G47" s="18" t="str">
        <f>table!AQ52</f>
        <v>Winged beans, mature seeds, cooked, boiled, without salt</v>
      </c>
      <c r="H47" s="18" t="str">
        <f>IF(table!A52="ID","Indonesia","Bangladesh")</f>
        <v>Indonesia</v>
      </c>
      <c r="I47" s="18" t="str">
        <f>IFERROR(VLOOKUP(B47,yield_refuse!$C:$K,2,0),VLOOKUP(table!AQ52,yield_refuse!$B:$K,3,0))</f>
        <v>Fresh, as sold</v>
      </c>
      <c r="J47" s="18">
        <f>table!BN52</f>
        <v>91</v>
      </c>
      <c r="K47" s="18">
        <f>table!BO52</f>
        <v>12</v>
      </c>
      <c r="L47" s="38">
        <f>table!BP52</f>
        <v>427.7777778</v>
      </c>
      <c r="M47" s="18">
        <f t="shared" si="2"/>
        <v>0.5341880342</v>
      </c>
      <c r="N47" s="18">
        <f>table!BT52/Results!$M47</f>
        <v>0.3909959632</v>
      </c>
      <c r="O47" s="18">
        <f>table!BU52/Results!$M47</f>
        <v>0</v>
      </c>
      <c r="P47" s="18">
        <f>table!BV52/Results!$M47</f>
        <v>0</v>
      </c>
      <c r="Q47" s="18">
        <f>table!BW52/Results!$M47</f>
        <v>0.01312351746</v>
      </c>
      <c r="R47" s="18">
        <f>table!BX52/Results!$M47</f>
        <v>0</v>
      </c>
      <c r="S47" s="18">
        <f>table!BY52/Results!$M47</f>
        <v>0.01235320233</v>
      </c>
      <c r="T47" s="18">
        <f>table!BZ52/Results!$M47</f>
        <v>0.02652524142</v>
      </c>
      <c r="U47" s="18">
        <f>table!CA52/Results!$M47</f>
        <v>0.4429979244</v>
      </c>
      <c r="V47" s="18">
        <f>table!CD52/Results!$M47</f>
        <v>0.3815980587</v>
      </c>
      <c r="W47" s="18">
        <f>table!CE52/Results!$M47</f>
        <v>0.5146478092</v>
      </c>
      <c r="X47" s="18">
        <f>table!CF52/Results!$M47</f>
        <v>0.040458504</v>
      </c>
      <c r="Y47" s="18">
        <f>table!CG52/Results!$M47</f>
        <v>0.072797882</v>
      </c>
      <c r="Z47" s="18">
        <f>table!CH52/Results!$M47</f>
        <v>0.084413809</v>
      </c>
      <c r="AA47" s="18">
        <f>table!CI52/Results!$M47</f>
        <v>0.182339948</v>
      </c>
      <c r="AB47" s="18">
        <f>table!CJ52/Results!$M47</f>
        <v>0.0033443316</v>
      </c>
      <c r="AC47" s="18">
        <f>table!CK52/Results!$M47</f>
        <v>0.0071559597</v>
      </c>
      <c r="AD47" s="18">
        <f>table!CL52/Results!$M47</f>
        <v>0.039659316</v>
      </c>
      <c r="AE47" s="18">
        <f>table!CM52/Results!$M47</f>
        <v>0.01282818056</v>
      </c>
      <c r="AF47" s="18">
        <f t="shared" ref="AF47:AW47" si="49">N47*$M47</f>
        <v>0.208865365</v>
      </c>
      <c r="AG47" s="18">
        <f t="shared" si="49"/>
        <v>0</v>
      </c>
      <c r="AH47" s="18">
        <f t="shared" si="49"/>
        <v>0</v>
      </c>
      <c r="AI47" s="18">
        <f t="shared" si="49"/>
        <v>0.007010425993</v>
      </c>
      <c r="AJ47" s="18">
        <f t="shared" si="49"/>
        <v>0</v>
      </c>
      <c r="AK47" s="18">
        <f t="shared" si="49"/>
        <v>0.006598932869</v>
      </c>
      <c r="AL47" s="18">
        <f t="shared" si="49"/>
        <v>0.01416946657</v>
      </c>
      <c r="AM47" s="18">
        <f t="shared" si="49"/>
        <v>0.2366441904</v>
      </c>
      <c r="AN47" s="18">
        <f t="shared" si="49"/>
        <v>0.2038451168</v>
      </c>
      <c r="AO47" s="18">
        <f t="shared" si="49"/>
        <v>0.2749187015</v>
      </c>
      <c r="AP47" s="18">
        <f t="shared" si="49"/>
        <v>0.02161244872</v>
      </c>
      <c r="AQ47" s="18">
        <f t="shared" si="49"/>
        <v>0.03888775748</v>
      </c>
      <c r="AR47" s="18">
        <f t="shared" si="49"/>
        <v>0.04509284669</v>
      </c>
      <c r="AS47" s="18">
        <f t="shared" si="49"/>
        <v>0.09740381838</v>
      </c>
      <c r="AT47" s="18">
        <f t="shared" si="49"/>
        <v>0.001786501923</v>
      </c>
      <c r="AU47" s="18">
        <f t="shared" si="49"/>
        <v>0.003822628045</v>
      </c>
      <c r="AV47" s="18">
        <f t="shared" si="49"/>
        <v>0.02118553205</v>
      </c>
      <c r="AW47" s="18">
        <f t="shared" si="49"/>
        <v>0.006852660555</v>
      </c>
      <c r="AX47" s="18">
        <f t="shared" si="4"/>
        <v>0.2366441938</v>
      </c>
      <c r="AY47" s="18">
        <f t="shared" si="5"/>
        <v>1.000000015</v>
      </c>
    </row>
    <row r="48" ht="15.75" customHeight="1">
      <c r="A48" s="18">
        <v>47.0</v>
      </c>
      <c r="B48" s="36" t="str">
        <f>table!BS53</f>
        <v>Long bean</v>
      </c>
      <c r="C48" s="18" t="str">
        <f>table!AP53</f>
        <v>Long bean</v>
      </c>
      <c r="D48" s="18" t="str">
        <f>table!BR53</f>
        <v>Vegetables</v>
      </c>
      <c r="E48" s="37" t="str">
        <f>table!CO53</f>
        <v>Other vegetables</v>
      </c>
      <c r="F48" s="18" t="str">
        <f>table!AO53</f>
        <v>Q7.1</v>
      </c>
      <c r="G48" s="18" t="str">
        <f>table!AQ53</f>
        <v>Yardlong bean (long bean), cooked, boiled, drained, without salt</v>
      </c>
      <c r="H48" s="18" t="str">
        <f>IF(table!A53="ID","Indonesia","Bangladesh")</f>
        <v>Indonesia</v>
      </c>
      <c r="I48" s="18" t="str">
        <f>IFERROR(VLOOKUP(B48,yield_refuse!$C:$K,2,0),VLOOKUP(table!AQ53,yield_refuse!$B:$K,3,0))</f>
        <v>Fresh, as sold</v>
      </c>
      <c r="J48" s="18">
        <f>table!BN53</f>
        <v>91</v>
      </c>
      <c r="K48" s="18">
        <f>table!BO53</f>
        <v>12</v>
      </c>
      <c r="L48" s="38">
        <f>table!BP53</f>
        <v>391.5254237</v>
      </c>
      <c r="M48" s="18">
        <f t="shared" si="2"/>
        <v>0.4889178618</v>
      </c>
      <c r="N48" s="18">
        <f>table!BT53/Results!$M48</f>
        <v>0.1508150716</v>
      </c>
      <c r="O48" s="18">
        <f>table!BU53/Results!$M48</f>
        <v>0</v>
      </c>
      <c r="P48" s="18">
        <f>table!BV53/Results!$M48</f>
        <v>0</v>
      </c>
      <c r="Q48" s="18">
        <f>table!BW53/Results!$M48</f>
        <v>0.01312351746</v>
      </c>
      <c r="R48" s="18">
        <f>table!BX53/Results!$M48</f>
        <v>0</v>
      </c>
      <c r="S48" s="18">
        <f>table!BY53/Results!$M48</f>
        <v>0.01235320233</v>
      </c>
      <c r="T48" s="18">
        <f>table!BZ53/Results!$M48</f>
        <v>0.02652524142</v>
      </c>
      <c r="U48" s="18">
        <f>table!CA53/Results!$M48</f>
        <v>0.2028170328</v>
      </c>
      <c r="V48" s="18">
        <f>table!CD53/Results!$M48</f>
        <v>0.1774710029</v>
      </c>
      <c r="W48" s="18">
        <f>table!CE53/Results!$M48</f>
        <v>0.232407181</v>
      </c>
      <c r="X48" s="18">
        <f>table!CF53/Results!$M48</f>
        <v>0.029502074</v>
      </c>
      <c r="Y48" s="18">
        <f>table!CG53/Results!$M48</f>
        <v>0.026624018</v>
      </c>
      <c r="Z48" s="18">
        <f>table!CH53/Results!$M48</f>
        <v>0.042351427</v>
      </c>
      <c r="AA48" s="18">
        <f>table!CI53/Results!$M48</f>
        <v>0.0690099821</v>
      </c>
      <c r="AB48" s="18">
        <f>table!CJ53/Results!$M48</f>
        <v>0.001638033</v>
      </c>
      <c r="AC48" s="18">
        <f>table!CK53/Results!$M48</f>
        <v>0.0058609755</v>
      </c>
      <c r="AD48" s="18">
        <f>table!CL53/Results!$M48</f>
        <v>0.018611865</v>
      </c>
      <c r="AE48" s="18">
        <f>table!CM53/Results!$M48</f>
        <v>0.009218660837</v>
      </c>
      <c r="AF48" s="18">
        <f t="shared" ref="AF48:AW48" si="50">N48*$M48</f>
        <v>0.07373618235</v>
      </c>
      <c r="AG48" s="18">
        <f t="shared" si="50"/>
        <v>0</v>
      </c>
      <c r="AH48" s="18">
        <f t="shared" si="50"/>
        <v>0</v>
      </c>
      <c r="AI48" s="18">
        <f t="shared" si="50"/>
        <v>0.006416322095</v>
      </c>
      <c r="AJ48" s="18">
        <f t="shared" si="50"/>
        <v>0</v>
      </c>
      <c r="AK48" s="18">
        <f t="shared" si="50"/>
        <v>0.00603970127</v>
      </c>
      <c r="AL48" s="18">
        <f t="shared" si="50"/>
        <v>0.01296866432</v>
      </c>
      <c r="AM48" s="18">
        <f t="shared" si="50"/>
        <v>0.09916087003</v>
      </c>
      <c r="AN48" s="18">
        <f t="shared" si="50"/>
        <v>0.08676874325</v>
      </c>
      <c r="AO48" s="18">
        <f t="shared" si="50"/>
        <v>0.113628022</v>
      </c>
      <c r="AP48" s="18">
        <f t="shared" si="50"/>
        <v>0.01442409094</v>
      </c>
      <c r="AQ48" s="18">
        <f t="shared" si="50"/>
        <v>0.01301695795</v>
      </c>
      <c r="AR48" s="18">
        <f t="shared" si="50"/>
        <v>0.02070636913</v>
      </c>
      <c r="AS48" s="18">
        <f t="shared" si="50"/>
        <v>0.03374021289</v>
      </c>
      <c r="AT48" s="18">
        <f t="shared" si="50"/>
        <v>0.0008008635919</v>
      </c>
      <c r="AU48" s="18">
        <f t="shared" si="50"/>
        <v>0.00286553561</v>
      </c>
      <c r="AV48" s="18">
        <f t="shared" si="50"/>
        <v>0.00909967324</v>
      </c>
      <c r="AW48" s="18">
        <f t="shared" si="50"/>
        <v>0.004507167945</v>
      </c>
      <c r="AX48" s="18">
        <f t="shared" si="4"/>
        <v>0.0991608713</v>
      </c>
      <c r="AY48" s="18">
        <f t="shared" si="5"/>
        <v>1.000000013</v>
      </c>
    </row>
    <row r="49" ht="15.75" customHeight="1">
      <c r="A49" s="18">
        <v>48.0</v>
      </c>
      <c r="B49" s="36" t="str">
        <f>table!BS54</f>
        <v>Cauliflower</v>
      </c>
      <c r="C49" s="18" t="str">
        <f>table!AP54</f>
        <v>Cauliflower</v>
      </c>
      <c r="D49" s="18" t="str">
        <f>table!BR54</f>
        <v>Vegetables</v>
      </c>
      <c r="E49" s="37" t="str">
        <f>table!CO54</f>
        <v>Other vegetables</v>
      </c>
      <c r="F49" s="18" t="str">
        <f>table!AO54</f>
        <v>Q7.2</v>
      </c>
      <c r="G49" s="18" t="str">
        <f>table!AQ54</f>
        <v>Cauliflower, average of boiled and fried</v>
      </c>
      <c r="H49" s="18" t="str">
        <f>IF(table!A54="ID","Indonesia","Bangladesh")</f>
        <v>Indonesia</v>
      </c>
      <c r="I49" s="18" t="str">
        <f>IFERROR(VLOOKUP(B49,yield_refuse!$C:$K,2,0),VLOOKUP(table!AQ54,yield_refuse!$B:$K,3,0))</f>
        <v>Fresh, as sold</v>
      </c>
      <c r="J49" s="18">
        <f>table!BN54</f>
        <v>100</v>
      </c>
      <c r="K49" s="18">
        <f>table!BO54</f>
        <v>8</v>
      </c>
      <c r="L49" s="38">
        <f>table!BP54</f>
        <v>513.3333333</v>
      </c>
      <c r="M49" s="18">
        <f t="shared" si="2"/>
        <v>0.5579710145</v>
      </c>
      <c r="N49" s="18">
        <f>table!BT54/Results!$M49</f>
        <v>0.1430004836</v>
      </c>
      <c r="O49" s="18">
        <f>table!BU54/Results!$M49</f>
        <v>0</v>
      </c>
      <c r="P49" s="18">
        <f>table!BV54/Results!$M49</f>
        <v>0</v>
      </c>
      <c r="Q49" s="18">
        <f>table!BW54/Results!$M49</f>
        <v>0.01312351746</v>
      </c>
      <c r="R49" s="18">
        <f>table!BX54/Results!$M49</f>
        <v>0</v>
      </c>
      <c r="S49" s="18">
        <f>table!BY54/Results!$M49</f>
        <v>0.01006333691</v>
      </c>
      <c r="T49" s="18">
        <f>table!BZ54/Results!$M49</f>
        <v>0.02652524142</v>
      </c>
      <c r="U49" s="18">
        <f>table!CA54/Results!$M49</f>
        <v>0.1927125794</v>
      </c>
      <c r="V49" s="18">
        <f>table!CD54/Results!$M49</f>
        <v>0.1685989411</v>
      </c>
      <c r="W49" s="18">
        <f>table!CE54/Results!$M49</f>
        <v>0.2208706565</v>
      </c>
      <c r="X49" s="18">
        <f>table!CF54/Results!$M49</f>
        <v>0.024860593</v>
      </c>
      <c r="Y49" s="18">
        <f>table!CG54/Results!$M49</f>
        <v>0.027406514</v>
      </c>
      <c r="Z49" s="18">
        <f>table!CH54/Results!$M49</f>
        <v>0.042913321</v>
      </c>
      <c r="AA49" s="18">
        <f>table!CI54/Results!$M49</f>
        <v>0.0654572948</v>
      </c>
      <c r="AB49" s="18">
        <f>table!CJ54/Results!$M49</f>
        <v>0.0014976642</v>
      </c>
      <c r="AC49" s="18">
        <f>table!CK54/Results!$M49</f>
        <v>0.0052505269</v>
      </c>
      <c r="AD49" s="18">
        <f>table!CL54/Results!$M49</f>
        <v>0.016839402</v>
      </c>
      <c r="AE49" s="18">
        <f>table!CM54/Results!$M49</f>
        <v>0.008487262187</v>
      </c>
      <c r="AF49" s="18">
        <f t="shared" ref="AF49:AW49" si="51">N49*$M49</f>
        <v>0.0797901249</v>
      </c>
      <c r="AG49" s="18">
        <f t="shared" si="51"/>
        <v>0</v>
      </c>
      <c r="AH49" s="18">
        <f t="shared" si="51"/>
        <v>0</v>
      </c>
      <c r="AI49" s="18">
        <f t="shared" si="51"/>
        <v>0.00732254235</v>
      </c>
      <c r="AJ49" s="18">
        <f t="shared" si="51"/>
        <v>0</v>
      </c>
      <c r="AK49" s="18">
        <f t="shared" si="51"/>
        <v>0.005615050307</v>
      </c>
      <c r="AL49" s="18">
        <f t="shared" si="51"/>
        <v>0.01480031586</v>
      </c>
      <c r="AM49" s="18">
        <f t="shared" si="51"/>
        <v>0.1075280334</v>
      </c>
      <c r="AN49" s="18">
        <f t="shared" si="51"/>
        <v>0.09407332222</v>
      </c>
      <c r="AO49" s="18">
        <f t="shared" si="51"/>
        <v>0.1232394243</v>
      </c>
      <c r="AP49" s="18">
        <f t="shared" si="51"/>
        <v>0.0138714903</v>
      </c>
      <c r="AQ49" s="18">
        <f t="shared" si="51"/>
        <v>0.01529204042</v>
      </c>
      <c r="AR49" s="18">
        <f t="shared" si="51"/>
        <v>0.02394438925</v>
      </c>
      <c r="AS49" s="18">
        <f t="shared" si="51"/>
        <v>0.03652327319</v>
      </c>
      <c r="AT49" s="18">
        <f t="shared" si="51"/>
        <v>0.000835653213</v>
      </c>
      <c r="AU49" s="18">
        <f t="shared" si="51"/>
        <v>0.002929641821</v>
      </c>
      <c r="AV49" s="18">
        <f t="shared" si="51"/>
        <v>0.009395898217</v>
      </c>
      <c r="AW49" s="18">
        <f t="shared" si="51"/>
        <v>0.004735646293</v>
      </c>
      <c r="AX49" s="18">
        <f t="shared" si="4"/>
        <v>0.1075280327</v>
      </c>
      <c r="AY49" s="18">
        <f t="shared" si="5"/>
        <v>0.9999999933</v>
      </c>
    </row>
    <row r="50" ht="15.75" customHeight="1">
      <c r="A50" s="18">
        <v>49.0</v>
      </c>
      <c r="B50" s="36" t="str">
        <f>table!BS55</f>
        <v>Green pepper</v>
      </c>
      <c r="C50" s="18" t="str">
        <f>table!AP55</f>
        <v>Green pepper</v>
      </c>
      <c r="D50" s="18" t="str">
        <f>table!BR55</f>
        <v>Vegetables</v>
      </c>
      <c r="E50" s="37" t="str">
        <f>table!CO55</f>
        <v>Other vegetables</v>
      </c>
      <c r="F50" s="18" t="str">
        <f>table!AO55</f>
        <v>Q7.2</v>
      </c>
      <c r="G50" s="18" t="str">
        <f>table!AQ55</f>
        <v>Green pepper, average of raw and cooked (boiled and sauted)</v>
      </c>
      <c r="H50" s="18" t="str">
        <f>IF(table!A55="ID","Indonesia","Bangladesh")</f>
        <v>Indonesia</v>
      </c>
      <c r="I50" s="18" t="str">
        <f>IFERROR(VLOOKUP(B50,yield_refuse!$C:$K,2,0),VLOOKUP(table!AQ55,yield_refuse!$B:$K,3,0))</f>
        <v>Fresh, as sold</v>
      </c>
      <c r="J50" s="18">
        <f>table!BN55</f>
        <v>98</v>
      </c>
      <c r="K50" s="18">
        <f>table!BO55</f>
        <v>3</v>
      </c>
      <c r="L50" s="38">
        <f>table!BP55</f>
        <v>481.25</v>
      </c>
      <c r="M50" s="18">
        <f t="shared" si="2"/>
        <v>0.5062592047</v>
      </c>
      <c r="N50" s="18">
        <f>table!BT55/Results!$M50</f>
        <v>0.04536617897</v>
      </c>
      <c r="O50" s="18">
        <f>table!BU55/Results!$M50</f>
        <v>0</v>
      </c>
      <c r="P50" s="18">
        <f>table!BV55/Results!$M50</f>
        <v>0</v>
      </c>
      <c r="Q50" s="18">
        <f>table!BW55/Results!$M50</f>
        <v>0.01312351746</v>
      </c>
      <c r="R50" s="18">
        <f>table!BX55/Results!$M50</f>
        <v>0</v>
      </c>
      <c r="S50" s="18">
        <f>table!BY55/Results!$M50</f>
        <v>0.006176601165</v>
      </c>
      <c r="T50" s="18">
        <f>table!BZ55/Results!$M50</f>
        <v>0.02652524142</v>
      </c>
      <c r="U50" s="18">
        <f>table!CA55/Results!$M50</f>
        <v>0.09119153901</v>
      </c>
      <c r="V50" s="18">
        <f>table!CD55/Results!$M50</f>
        <v>0.07610913931</v>
      </c>
      <c r="W50" s="18">
        <f>table!CE55/Results!$M50</f>
        <v>0.1094528059</v>
      </c>
      <c r="X50" s="18">
        <f>table!CF55/Results!$M50</f>
        <v>0.019017115</v>
      </c>
      <c r="Y50" s="18">
        <f>table!CG55/Results!$M50</f>
        <v>0.0041928269</v>
      </c>
      <c r="Z50" s="18">
        <f>table!CH55/Results!$M50</f>
        <v>0.021269065</v>
      </c>
      <c r="AA50" s="18">
        <f>table!CI55/Results!$M50</f>
        <v>0.0096766842</v>
      </c>
      <c r="AB50" s="18">
        <f>table!CJ55/Results!$M50</f>
        <v>0.0023390243</v>
      </c>
      <c r="AC50" s="18">
        <f>table!CK55/Results!$M50</f>
        <v>0.0058947191</v>
      </c>
      <c r="AD50" s="18">
        <f>table!CL55/Results!$M50</f>
        <v>0.021716028</v>
      </c>
      <c r="AE50" s="18">
        <f>table!CM55/Results!$M50</f>
        <v>0.007086076146</v>
      </c>
      <c r="AF50" s="18">
        <f t="shared" ref="AF50:AW50" si="52">N50*$M50</f>
        <v>0.02296704569</v>
      </c>
      <c r="AG50" s="18">
        <f t="shared" si="52"/>
        <v>0</v>
      </c>
      <c r="AH50" s="18">
        <f t="shared" si="52"/>
        <v>0</v>
      </c>
      <c r="AI50" s="18">
        <f t="shared" si="52"/>
        <v>0.006643901511</v>
      </c>
      <c r="AJ50" s="18">
        <f t="shared" si="52"/>
        <v>0</v>
      </c>
      <c r="AK50" s="18">
        <f t="shared" si="52"/>
        <v>0.003126961194</v>
      </c>
      <c r="AL50" s="18">
        <f t="shared" si="52"/>
        <v>0.01342864762</v>
      </c>
      <c r="AM50" s="18">
        <f t="shared" si="52"/>
        <v>0.04616655602</v>
      </c>
      <c r="AN50" s="18">
        <f t="shared" si="52"/>
        <v>0.03853095234</v>
      </c>
      <c r="AO50" s="18">
        <f t="shared" si="52"/>
        <v>0.05541149045</v>
      </c>
      <c r="AP50" s="18">
        <f t="shared" si="52"/>
        <v>0.009627589516</v>
      </c>
      <c r="AQ50" s="18">
        <f t="shared" si="52"/>
        <v>0.002122657212</v>
      </c>
      <c r="AR50" s="18">
        <f t="shared" si="52"/>
        <v>0.01076765993</v>
      </c>
      <c r="AS50" s="18">
        <f t="shared" si="52"/>
        <v>0.004898910447</v>
      </c>
      <c r="AT50" s="18">
        <f t="shared" si="52"/>
        <v>0.001184152582</v>
      </c>
      <c r="AU50" s="18">
        <f t="shared" si="52"/>
        <v>0.002984255804</v>
      </c>
      <c r="AV50" s="18">
        <f t="shared" si="52"/>
        <v>0.01099393906</v>
      </c>
      <c r="AW50" s="18">
        <f t="shared" si="52"/>
        <v>0.003587391274</v>
      </c>
      <c r="AX50" s="18">
        <f t="shared" si="4"/>
        <v>0.04616655583</v>
      </c>
      <c r="AY50" s="18">
        <f t="shared" si="5"/>
        <v>0.999999996</v>
      </c>
    </row>
    <row r="51" ht="15.75" customHeight="1">
      <c r="A51" s="18">
        <v>50.0</v>
      </c>
      <c r="B51" s="36" t="str">
        <f>table!BS56</f>
        <v>Mung bean sprouts</v>
      </c>
      <c r="C51" s="18" t="str">
        <f>table!AP56</f>
        <v>Mung bean sprouts</v>
      </c>
      <c r="D51" s="18" t="str">
        <f>table!BR56</f>
        <v>Vegetables</v>
      </c>
      <c r="E51" s="37" t="str">
        <f>table!CO56</f>
        <v>Other vegetables</v>
      </c>
      <c r="F51" s="18" t="str">
        <f>table!AO56</f>
        <v>Q7.2</v>
      </c>
      <c r="G51" s="18" t="str">
        <f>table!AQ56</f>
        <v>Mung bean sprouts, average of boiled and styr-fried</v>
      </c>
      <c r="H51" s="18" t="str">
        <f>IF(table!A56="ID","Indonesia","Bangladesh")</f>
        <v>Indonesia</v>
      </c>
      <c r="I51" s="18" t="str">
        <f>IFERROR(VLOOKUP(B51,yield_refuse!$C:$K,2,0),VLOOKUP(table!AQ56,yield_refuse!$B:$K,3,0))</f>
        <v>Fresh, as sold</v>
      </c>
      <c r="J51" s="18">
        <f>table!BN56</f>
        <v>85</v>
      </c>
      <c r="K51" s="18">
        <f>table!BO56</f>
        <v>0</v>
      </c>
      <c r="L51" s="38">
        <f>table!BP56</f>
        <v>385</v>
      </c>
      <c r="M51" s="18">
        <f t="shared" si="2"/>
        <v>0.4529411765</v>
      </c>
      <c r="N51" s="18">
        <f>table!BT56/Results!$M51</f>
        <v>0.3132986748</v>
      </c>
      <c r="O51" s="18">
        <f>table!BU56/Results!$M51</f>
        <v>0</v>
      </c>
      <c r="P51" s="18">
        <f>table!BV56/Results!$M51</f>
        <v>0</v>
      </c>
      <c r="Q51" s="18">
        <f>table!BW56/Results!$M51</f>
        <v>0.01312351746</v>
      </c>
      <c r="R51" s="18">
        <f>table!BX56/Results!$M51</f>
        <v>0</v>
      </c>
      <c r="S51" s="18">
        <f>table!BY56/Results!$M51</f>
        <v>0.01006333691</v>
      </c>
      <c r="T51" s="18">
        <f>table!BZ56/Results!$M51</f>
        <v>0.02652524142</v>
      </c>
      <c r="U51" s="18">
        <f>table!CA56/Results!$M51</f>
        <v>0.3630107706</v>
      </c>
      <c r="V51" s="18">
        <f>table!CD56/Results!$M51</f>
        <v>0.3098547411</v>
      </c>
      <c r="W51" s="18">
        <f>table!CE56/Results!$M51</f>
        <v>0.4255665825</v>
      </c>
      <c r="X51" s="18">
        <f>table!CF56/Results!$M51</f>
        <v>0.060234184</v>
      </c>
      <c r="Y51" s="18">
        <f>table!CG56/Results!$M51</f>
        <v>0.049205189</v>
      </c>
      <c r="Z51" s="18">
        <f>table!CH56/Results!$M51</f>
        <v>0.062441017</v>
      </c>
      <c r="AA51" s="18">
        <f>table!CI56/Results!$M51</f>
        <v>0.106935509</v>
      </c>
      <c r="AB51" s="18">
        <f>table!CJ56/Results!$M51</f>
        <v>0.030736925</v>
      </c>
      <c r="AC51" s="18">
        <f>table!CK56/Results!$M51</f>
        <v>0.018316975</v>
      </c>
      <c r="AD51" s="18">
        <f>table!CL56/Results!$M51</f>
        <v>0.0011050364</v>
      </c>
      <c r="AE51" s="18">
        <f>table!CM56/Results!$M51</f>
        <v>0.03403597576</v>
      </c>
      <c r="AF51" s="18">
        <f t="shared" ref="AF51:AW51" si="53">N51*$M51</f>
        <v>0.1419058703</v>
      </c>
      <c r="AG51" s="18">
        <f t="shared" si="53"/>
        <v>0</v>
      </c>
      <c r="AH51" s="18">
        <f t="shared" si="53"/>
        <v>0</v>
      </c>
      <c r="AI51" s="18">
        <f t="shared" si="53"/>
        <v>0.005944181437</v>
      </c>
      <c r="AJ51" s="18">
        <f t="shared" si="53"/>
        <v>0</v>
      </c>
      <c r="AK51" s="18">
        <f t="shared" si="53"/>
        <v>0.004558099661</v>
      </c>
      <c r="AL51" s="18">
        <f t="shared" si="53"/>
        <v>0.01201437405</v>
      </c>
      <c r="AM51" s="18">
        <f t="shared" si="53"/>
        <v>0.1644225255</v>
      </c>
      <c r="AN51" s="18">
        <f t="shared" si="53"/>
        <v>0.140345971</v>
      </c>
      <c r="AO51" s="18">
        <f t="shared" si="53"/>
        <v>0.1927566285</v>
      </c>
      <c r="AP51" s="18">
        <f t="shared" si="53"/>
        <v>0.02728254216</v>
      </c>
      <c r="AQ51" s="18">
        <f t="shared" si="53"/>
        <v>0.02228705619</v>
      </c>
      <c r="AR51" s="18">
        <f t="shared" si="53"/>
        <v>0.0282821077</v>
      </c>
      <c r="AS51" s="18">
        <f t="shared" si="53"/>
        <v>0.04843549525</v>
      </c>
      <c r="AT51" s="18">
        <f t="shared" si="53"/>
        <v>0.01392201897</v>
      </c>
      <c r="AU51" s="18">
        <f t="shared" si="53"/>
        <v>0.008296512206</v>
      </c>
      <c r="AV51" s="18">
        <f t="shared" si="53"/>
        <v>0.0005005164871</v>
      </c>
      <c r="AW51" s="18">
        <f t="shared" si="53"/>
        <v>0.0154162949</v>
      </c>
      <c r="AX51" s="18">
        <f t="shared" si="4"/>
        <v>0.1644225439</v>
      </c>
      <c r="AY51" s="18">
        <f t="shared" si="5"/>
        <v>1.000000112</v>
      </c>
    </row>
    <row r="52" ht="15.75" customHeight="1">
      <c r="A52" s="18">
        <v>51.0</v>
      </c>
      <c r="B52" s="39" t="str">
        <f>table!BS57</f>
        <v>Mushrooms (shiitake)</v>
      </c>
      <c r="C52" s="18" t="str">
        <f>table!AP57</f>
        <v>Mushrooms</v>
      </c>
      <c r="D52" s="18" t="str">
        <f>table!BR57</f>
        <v>Vegetables</v>
      </c>
      <c r="E52" s="37" t="str">
        <f>table!CO57</f>
        <v>Other vegetables</v>
      </c>
      <c r="F52" s="18" t="str">
        <f>table!AO57</f>
        <v>Q7.2</v>
      </c>
      <c r="G52" s="18" t="str">
        <f>table!AQ57</f>
        <v>Mushrooms, average of multiple varieties consumed in Asia and of various cooking methods (boiled, grilled, styr-fried, fried)</v>
      </c>
      <c r="H52" s="18" t="str">
        <f>IF(table!A57="ID","Indonesia","Bangladesh")</f>
        <v>Indonesia</v>
      </c>
      <c r="I52" s="18" t="str">
        <f>IFERROR(VLOOKUP(B52,yield_refuse!$C:$K,2,0),VLOOKUP(table!AQ57,yield_refuse!$B:$K,3,0))</f>
        <v>Fresh, as sold</v>
      </c>
      <c r="J52" s="18">
        <f>table!BN57</f>
        <v>120</v>
      </c>
      <c r="K52" s="18">
        <f>table!BO57</f>
        <v>19</v>
      </c>
      <c r="L52" s="38">
        <f>table!BP57</f>
        <v>427.7777778</v>
      </c>
      <c r="M52" s="18">
        <f t="shared" si="2"/>
        <v>0.4401005944</v>
      </c>
      <c r="N52" s="18">
        <f>table!BT57/Results!$M52</f>
        <v>0.1996739276</v>
      </c>
      <c r="O52" s="18">
        <f>table!BU57/Results!$M52</f>
        <v>0</v>
      </c>
      <c r="P52" s="18">
        <f>table!BV57/Results!$M52</f>
        <v>0</v>
      </c>
      <c r="Q52" s="18">
        <f>table!BW57/Results!$M52</f>
        <v>0.01312351746</v>
      </c>
      <c r="R52" s="18">
        <f>table!BX57/Results!$M52</f>
        <v>0</v>
      </c>
      <c r="S52" s="18">
        <f>table!BY57/Results!$M52</f>
        <v>0.01006333691</v>
      </c>
      <c r="T52" s="18">
        <f>table!BZ57/Results!$M52</f>
        <v>0.02652524142</v>
      </c>
      <c r="U52" s="18">
        <f>table!CA57/Results!$M52</f>
        <v>0.2493860234</v>
      </c>
      <c r="V52" s="18">
        <f>table!CD57/Results!$M52</f>
        <v>0.2180499691</v>
      </c>
      <c r="W52" s="18">
        <f>table!CE57/Results!$M52</f>
        <v>0.2857749187</v>
      </c>
      <c r="X52" s="18">
        <f>table!CF57/Results!$M52</f>
        <v>0.078814617</v>
      </c>
      <c r="Y52" s="18">
        <f>table!CG57/Results!$M52</f>
        <v>0.017740126</v>
      </c>
      <c r="Z52" s="18">
        <f>table!CH57/Results!$M52</f>
        <v>0.049611267</v>
      </c>
      <c r="AA52" s="18">
        <f>table!CI57/Results!$M52</f>
        <v>0.0283787943</v>
      </c>
      <c r="AB52" s="18">
        <f>table!CJ57/Results!$M52</f>
        <v>0.0054755611</v>
      </c>
      <c r="AC52" s="18">
        <f>table!CK57/Results!$M52</f>
        <v>0.03351155</v>
      </c>
      <c r="AD52" s="18">
        <f>table!CL57/Results!$M52</f>
        <v>0.018789919</v>
      </c>
      <c r="AE52" s="18">
        <f>table!CM57/Results!$M52</f>
        <v>0.01706419529</v>
      </c>
      <c r="AF52" s="18">
        <f t="shared" ref="AF52:AW52" si="54">N52*$M52</f>
        <v>0.08787661423</v>
      </c>
      <c r="AG52" s="18">
        <f t="shared" si="54"/>
        <v>0</v>
      </c>
      <c r="AH52" s="18">
        <f t="shared" si="54"/>
        <v>0</v>
      </c>
      <c r="AI52" s="18">
        <f t="shared" si="54"/>
        <v>0.005775667834</v>
      </c>
      <c r="AJ52" s="18">
        <f t="shared" si="54"/>
        <v>0</v>
      </c>
      <c r="AK52" s="18">
        <f t="shared" si="54"/>
        <v>0.004428880558</v>
      </c>
      <c r="AL52" s="18">
        <f t="shared" si="54"/>
        <v>0.01167377452</v>
      </c>
      <c r="AM52" s="18">
        <f t="shared" si="54"/>
        <v>0.1097549371</v>
      </c>
      <c r="AN52" s="18">
        <f t="shared" si="54"/>
        <v>0.09596392103</v>
      </c>
      <c r="AO52" s="18">
        <f t="shared" si="54"/>
        <v>0.1257697116</v>
      </c>
      <c r="AP52" s="18">
        <f t="shared" si="54"/>
        <v>0.03468635979</v>
      </c>
      <c r="AQ52" s="18">
        <f t="shared" si="54"/>
        <v>0.007807439998</v>
      </c>
      <c r="AR52" s="18">
        <f t="shared" si="54"/>
        <v>0.0218339481</v>
      </c>
      <c r="AS52" s="18">
        <f t="shared" si="54"/>
        <v>0.01248952424</v>
      </c>
      <c r="AT52" s="18">
        <f t="shared" si="54"/>
        <v>0.002409797695</v>
      </c>
      <c r="AU52" s="18">
        <f t="shared" si="54"/>
        <v>0.01474845307</v>
      </c>
      <c r="AV52" s="18">
        <f t="shared" si="54"/>
        <v>0.008269454521</v>
      </c>
      <c r="AW52" s="18">
        <f t="shared" si="54"/>
        <v>0.007509962492</v>
      </c>
      <c r="AX52" s="18">
        <f t="shared" si="4"/>
        <v>0.1097549399</v>
      </c>
      <c r="AY52" s="18">
        <f t="shared" si="5"/>
        <v>1.000000025</v>
      </c>
    </row>
    <row r="53" ht="15.75" customHeight="1">
      <c r="A53" s="18">
        <v>52.0</v>
      </c>
      <c r="B53" s="36" t="str">
        <f>table!BS58</f>
        <v>Radish</v>
      </c>
      <c r="C53" s="18" t="str">
        <f>table!AP58</f>
        <v>Radish</v>
      </c>
      <c r="D53" s="18" t="str">
        <f>table!BR58</f>
        <v>Vegetables</v>
      </c>
      <c r="E53" s="37" t="str">
        <f>table!CO58</f>
        <v>Other vegetables</v>
      </c>
      <c r="F53" s="18" t="str">
        <f>table!AO58</f>
        <v>Q7.2</v>
      </c>
      <c r="G53" s="18" t="str">
        <f>table!AQ58</f>
        <v>Radish, average of oriental and icicle white radish, and of raw and cooked (boiled)</v>
      </c>
      <c r="H53" s="18" t="str">
        <f>IF(table!A58="ID","Indonesia","Bangladesh")</f>
        <v>Indonesia</v>
      </c>
      <c r="I53" s="18" t="str">
        <f>IFERROR(VLOOKUP(B53,yield_refuse!$C:$K,2,0),VLOOKUP(table!AQ58,yield_refuse!$B:$K,3,0))</f>
        <v>Fresh, as sold</v>
      </c>
      <c r="J53" s="18">
        <f>table!BN58</f>
        <v>98</v>
      </c>
      <c r="K53" s="18">
        <f>table!BO58</f>
        <v>24</v>
      </c>
      <c r="L53" s="38">
        <f>table!BP58</f>
        <v>372.5806452</v>
      </c>
      <c r="M53" s="18">
        <f t="shared" si="2"/>
        <v>0.5002425418</v>
      </c>
      <c r="N53" s="18">
        <f>table!BT58/Results!$M53</f>
        <v>0.1013009492</v>
      </c>
      <c r="O53" s="18">
        <f>table!BU58/Results!$M53</f>
        <v>0</v>
      </c>
      <c r="P53" s="18">
        <f>table!BV58/Results!$M53</f>
        <v>0</v>
      </c>
      <c r="Q53" s="18">
        <f>table!BW58/Results!$M53</f>
        <v>0.01312351746</v>
      </c>
      <c r="R53" s="18">
        <f>table!BX58/Results!$M53</f>
        <v>0</v>
      </c>
      <c r="S53" s="18">
        <f>table!BY58/Results!$M53</f>
        <v>0.006176601165</v>
      </c>
      <c r="T53" s="18">
        <f>table!BZ58/Results!$M53</f>
        <v>0.02652524142</v>
      </c>
      <c r="U53" s="18">
        <f>table!CA58/Results!$M53</f>
        <v>0.1471263093</v>
      </c>
      <c r="V53" s="18">
        <f>table!CD58/Results!$M53</f>
        <v>0.1279224044</v>
      </c>
      <c r="W53" s="18">
        <f>table!CE58/Results!$M53</f>
        <v>0.1697257537</v>
      </c>
      <c r="X53" s="18">
        <f>table!CF58/Results!$M53</f>
        <v>0.019353394</v>
      </c>
      <c r="Y53" s="18">
        <f>table!CG58/Results!$M53</f>
        <v>0.022098561</v>
      </c>
      <c r="Z53" s="18">
        <f>table!CH58/Results!$M53</f>
        <v>0.037887207</v>
      </c>
      <c r="AA53" s="18">
        <f>table!CI58/Results!$M53</f>
        <v>0.0456996785</v>
      </c>
      <c r="AB53" s="18">
        <f>table!CJ58/Results!$M53</f>
        <v>0.0010730043</v>
      </c>
      <c r="AC53" s="18">
        <f>table!CK58/Results!$M53</f>
        <v>0.003701489</v>
      </c>
      <c r="AD53" s="18">
        <f>table!CL58/Results!$M53</f>
        <v>0.011789977</v>
      </c>
      <c r="AE53" s="18">
        <f>table!CM58/Results!$M53</f>
        <v>0.005522997226</v>
      </c>
      <c r="AF53" s="18">
        <f t="shared" ref="AF53:AW53" si="55">N53*$M53</f>
        <v>0.05067504432</v>
      </c>
      <c r="AG53" s="18">
        <f t="shared" si="55"/>
        <v>0</v>
      </c>
      <c r="AH53" s="18">
        <f t="shared" si="55"/>
        <v>0</v>
      </c>
      <c r="AI53" s="18">
        <f t="shared" si="55"/>
        <v>0.006564941731</v>
      </c>
      <c r="AJ53" s="18">
        <f t="shared" si="55"/>
        <v>0</v>
      </c>
      <c r="AK53" s="18">
        <f t="shared" si="55"/>
        <v>0.003089798667</v>
      </c>
      <c r="AL53" s="18">
        <f t="shared" si="55"/>
        <v>0.01326905419</v>
      </c>
      <c r="AM53" s="18">
        <f t="shared" si="55"/>
        <v>0.07359883891</v>
      </c>
      <c r="AN53" s="18">
        <f t="shared" si="55"/>
        <v>0.06399222876</v>
      </c>
      <c r="AO53" s="18">
        <f t="shared" si="55"/>
        <v>0.08490404243</v>
      </c>
      <c r="AP53" s="18">
        <f t="shared" si="55"/>
        <v>0.009681391008</v>
      </c>
      <c r="AQ53" s="18">
        <f t="shared" si="55"/>
        <v>0.01105464033</v>
      </c>
      <c r="AR53" s="18">
        <f t="shared" si="55"/>
        <v>0.01895279273</v>
      </c>
      <c r="AS53" s="18">
        <f t="shared" si="55"/>
        <v>0.02286092333</v>
      </c>
      <c r="AT53" s="18">
        <f t="shared" si="55"/>
        <v>0.0005367623984</v>
      </c>
      <c r="AU53" s="18">
        <f t="shared" si="55"/>
        <v>0.001851642266</v>
      </c>
      <c r="AV53" s="18">
        <f t="shared" si="55"/>
        <v>0.005897848063</v>
      </c>
      <c r="AW53" s="18">
        <f t="shared" si="55"/>
        <v>0.002762838171</v>
      </c>
      <c r="AX53" s="18">
        <f t="shared" si="4"/>
        <v>0.0735988383</v>
      </c>
      <c r="AY53" s="18">
        <f t="shared" si="5"/>
        <v>0.9999999917</v>
      </c>
    </row>
    <row r="54" ht="15.75" customHeight="1">
      <c r="A54" s="18">
        <v>53.0</v>
      </c>
      <c r="B54" s="36" t="str">
        <f>table!BS59</f>
        <v>Bitter melon</v>
      </c>
      <c r="C54" s="18" t="str">
        <f>table!AP59</f>
        <v>Bitter melon</v>
      </c>
      <c r="D54" s="18" t="str">
        <f>table!BR59</f>
        <v>Vegetables</v>
      </c>
      <c r="E54" s="37" t="str">
        <f>table!CO59</f>
        <v>Other vegetables</v>
      </c>
      <c r="F54" s="18" t="str">
        <f>table!AO59</f>
        <v>Q7.3</v>
      </c>
      <c r="G54" s="18" t="str">
        <f>table!AQ59</f>
        <v>Balsam-pear (bitter gourd or bitter melon), pods, cooked, boiled, drained, without salt</v>
      </c>
      <c r="H54" s="18" t="str">
        <f>IF(table!A59="ID","Indonesia","Bangladesh")</f>
        <v>Indonesia</v>
      </c>
      <c r="I54" s="18" t="str">
        <f>IFERROR(VLOOKUP(B54,yield_refuse!$C:$K,2,0),VLOOKUP(table!AQ59,yield_refuse!$B:$K,3,0))</f>
        <v>Fresh, as sold</v>
      </c>
      <c r="J54" s="18">
        <f>table!BN59</f>
        <v>88</v>
      </c>
      <c r="K54" s="18">
        <f>table!BO59</f>
        <v>27</v>
      </c>
      <c r="L54" s="38">
        <f>table!BP59</f>
        <v>334.7826087</v>
      </c>
      <c r="M54" s="18">
        <f t="shared" si="2"/>
        <v>0.5211435378</v>
      </c>
      <c r="N54" s="18">
        <f>table!BT59/Results!$M54</f>
        <v>0.3180801106</v>
      </c>
      <c r="O54" s="18">
        <f>table!BU59/Results!$M54</f>
        <v>0</v>
      </c>
      <c r="P54" s="18">
        <f>table!BV59/Results!$M54</f>
        <v>0</v>
      </c>
      <c r="Q54" s="18">
        <f>table!BW59/Results!$M54</f>
        <v>0.01312351746</v>
      </c>
      <c r="R54" s="18">
        <f>table!BX59/Results!$M54</f>
        <v>0</v>
      </c>
      <c r="S54" s="18">
        <f>table!BY59/Results!$M54</f>
        <v>0.01235320233</v>
      </c>
      <c r="T54" s="18">
        <f>table!BZ59/Results!$M54</f>
        <v>0.02652524142</v>
      </c>
      <c r="U54" s="18">
        <f>table!CA59/Results!$M54</f>
        <v>0.3700820718</v>
      </c>
      <c r="V54" s="18">
        <f>table!CD59/Results!$M54</f>
        <v>0.3181929694</v>
      </c>
      <c r="W54" s="18">
        <f>table!CE59/Results!$M54</f>
        <v>0.4307945786</v>
      </c>
      <c r="X54" s="18">
        <f>table!CF59/Results!$M54</f>
        <v>0.043678703</v>
      </c>
      <c r="Y54" s="18">
        <f>table!CG59/Results!$M54</f>
        <v>0.044503341</v>
      </c>
      <c r="Z54" s="18">
        <f>table!CH59/Results!$M54</f>
        <v>0.05823761</v>
      </c>
      <c r="AA54" s="18">
        <f>table!CI59/Results!$M54</f>
        <v>0.1170241422</v>
      </c>
      <c r="AB54" s="18">
        <f>table!CJ59/Results!$M54</f>
        <v>0.0062319201</v>
      </c>
      <c r="AC54" s="18">
        <f>table!CK59/Results!$M54</f>
        <v>0.011260021</v>
      </c>
      <c r="AD54" s="18">
        <f>table!CL59/Results!$M54</f>
        <v>0.075192274</v>
      </c>
      <c r="AE54" s="18">
        <f>table!CM59/Results!$M54</f>
        <v>0.0139540606</v>
      </c>
      <c r="AF54" s="18">
        <f t="shared" ref="AF54:AW54" si="56">N54*$M54</f>
        <v>0.1657653941</v>
      </c>
      <c r="AG54" s="18">
        <f t="shared" si="56"/>
        <v>0</v>
      </c>
      <c r="AH54" s="18">
        <f t="shared" si="56"/>
        <v>0</v>
      </c>
      <c r="AI54" s="18">
        <f t="shared" si="56"/>
        <v>0.006839236317</v>
      </c>
      <c r="AJ54" s="18">
        <f t="shared" si="56"/>
        <v>0</v>
      </c>
      <c r="AK54" s="18">
        <f t="shared" si="56"/>
        <v>0.006437791566</v>
      </c>
      <c r="AL54" s="18">
        <f t="shared" si="56"/>
        <v>0.01382345815</v>
      </c>
      <c r="AM54" s="18">
        <f t="shared" si="56"/>
        <v>0.1928658802</v>
      </c>
      <c r="AN54" s="18">
        <f t="shared" si="56"/>
        <v>0.1658242098</v>
      </c>
      <c r="AO54" s="18">
        <f t="shared" si="56"/>
        <v>0.2245058108</v>
      </c>
      <c r="AP54" s="18">
        <f t="shared" si="56"/>
        <v>0.02276287381</v>
      </c>
      <c r="AQ54" s="18">
        <f t="shared" si="56"/>
        <v>0.02319262857</v>
      </c>
      <c r="AR54" s="18">
        <f t="shared" si="56"/>
        <v>0.03035015411</v>
      </c>
      <c r="AS54" s="18">
        <f t="shared" si="56"/>
        <v>0.06098637548</v>
      </c>
      <c r="AT54" s="18">
        <f t="shared" si="56"/>
        <v>0.003247724888</v>
      </c>
      <c r="AU54" s="18">
        <f t="shared" si="56"/>
        <v>0.00586808718</v>
      </c>
      <c r="AV54" s="18">
        <f t="shared" si="56"/>
        <v>0.03918596769</v>
      </c>
      <c r="AW54" s="18">
        <f t="shared" si="56"/>
        <v>0.007272068508</v>
      </c>
      <c r="AX54" s="18">
        <f t="shared" si="4"/>
        <v>0.1928658802</v>
      </c>
      <c r="AY54" s="18">
        <f t="shared" si="5"/>
        <v>1</v>
      </c>
    </row>
    <row r="55" ht="15.75" customHeight="1">
      <c r="A55" s="18">
        <v>54.0</v>
      </c>
      <c r="B55" s="36" t="str">
        <f>table!BS60</f>
        <v>Cucumber</v>
      </c>
      <c r="C55" s="18" t="str">
        <f>table!AP60</f>
        <v>Cucumber</v>
      </c>
      <c r="D55" s="18" t="str">
        <f>table!BR60</f>
        <v>Vegetables</v>
      </c>
      <c r="E55" s="37" t="str">
        <f>table!CO60</f>
        <v>Other vegetables</v>
      </c>
      <c r="F55" s="18" t="str">
        <f>table!AO60</f>
        <v>Q7.3</v>
      </c>
      <c r="G55" s="18" t="str">
        <f>table!AQ60</f>
        <v>Cucumber, average of raw and cooked</v>
      </c>
      <c r="H55" s="18" t="str">
        <f>IF(table!A60="ID","Indonesia","Bangladesh")</f>
        <v>Indonesia</v>
      </c>
      <c r="I55" s="18" t="str">
        <f>IFERROR(VLOOKUP(B55,yield_refuse!$C:$K,2,0),VLOOKUP(table!AQ60,yield_refuse!$B:$K,3,0))</f>
        <v>Fresh, as sold</v>
      </c>
      <c r="J55" s="18">
        <f>table!BN60</f>
        <v>80</v>
      </c>
      <c r="K55" s="18">
        <f>table!BO60</f>
        <v>16</v>
      </c>
      <c r="L55" s="38">
        <f>table!BP60</f>
        <v>525</v>
      </c>
      <c r="M55" s="18">
        <f t="shared" si="2"/>
        <v>0.78125</v>
      </c>
      <c r="N55" s="18">
        <f>table!BT60/Results!$M55</f>
        <v>0.05272218338</v>
      </c>
      <c r="O55" s="18">
        <f>table!BU60/Results!$M55</f>
        <v>0</v>
      </c>
      <c r="P55" s="18">
        <f>table!BV60/Results!$M55</f>
        <v>0</v>
      </c>
      <c r="Q55" s="18">
        <f>table!BW60/Results!$M55</f>
        <v>0.01312351746</v>
      </c>
      <c r="R55" s="18">
        <f>table!BX60/Results!$M55</f>
        <v>0</v>
      </c>
      <c r="S55" s="18">
        <f>table!BY60/Results!$M55</f>
        <v>0.006176601165</v>
      </c>
      <c r="T55" s="18">
        <f>table!BZ60/Results!$M55</f>
        <v>0.02652524142</v>
      </c>
      <c r="U55" s="18">
        <f>table!CA60/Results!$M55</f>
        <v>0.09854754342</v>
      </c>
      <c r="V55" s="18">
        <f>table!CD60/Results!$M55</f>
        <v>0.08415775053</v>
      </c>
      <c r="W55" s="18">
        <f>table!CE60/Results!$M55</f>
        <v>0.1158033236</v>
      </c>
      <c r="X55" s="18">
        <f>table!CF60/Results!$M55</f>
        <v>0.018310367</v>
      </c>
      <c r="Y55" s="18">
        <f>table!CG60/Results!$M55</f>
        <v>0.01035011</v>
      </c>
      <c r="Z55" s="18">
        <f>table!CH60/Results!$M55</f>
        <v>0.027143702</v>
      </c>
      <c r="AA55" s="18">
        <f>table!CI60/Results!$M55</f>
        <v>0.0252187114</v>
      </c>
      <c r="AB55" s="18">
        <f>table!CJ60/Results!$M55</f>
        <v>0.00075342416</v>
      </c>
      <c r="AC55" s="18">
        <f>table!CK60/Results!$M55</f>
        <v>0.0038220903</v>
      </c>
      <c r="AD55" s="18">
        <f>table!CL60/Results!$M55</f>
        <v>0.007833365</v>
      </c>
      <c r="AE55" s="18">
        <f>table!CM60/Results!$M55</f>
        <v>0.005115772566</v>
      </c>
      <c r="AF55" s="18">
        <f t="shared" ref="AF55:AW55" si="57">N55*$M55</f>
        <v>0.04118920576</v>
      </c>
      <c r="AG55" s="18">
        <f t="shared" si="57"/>
        <v>0</v>
      </c>
      <c r="AH55" s="18">
        <f t="shared" si="57"/>
        <v>0</v>
      </c>
      <c r="AI55" s="18">
        <f t="shared" si="57"/>
        <v>0.01025274801</v>
      </c>
      <c r="AJ55" s="18">
        <f t="shared" si="57"/>
        <v>0</v>
      </c>
      <c r="AK55" s="18">
        <f t="shared" si="57"/>
        <v>0.00482546966</v>
      </c>
      <c r="AL55" s="18">
        <f t="shared" si="57"/>
        <v>0.02072284486</v>
      </c>
      <c r="AM55" s="18">
        <f t="shared" si="57"/>
        <v>0.0769902683</v>
      </c>
      <c r="AN55" s="18">
        <f t="shared" si="57"/>
        <v>0.06574824261</v>
      </c>
      <c r="AO55" s="18">
        <f t="shared" si="57"/>
        <v>0.09047134656</v>
      </c>
      <c r="AP55" s="18">
        <f t="shared" si="57"/>
        <v>0.01430497422</v>
      </c>
      <c r="AQ55" s="18">
        <f t="shared" si="57"/>
        <v>0.008086023438</v>
      </c>
      <c r="AR55" s="18">
        <f t="shared" si="57"/>
        <v>0.02120601719</v>
      </c>
      <c r="AS55" s="18">
        <f t="shared" si="57"/>
        <v>0.01970211828</v>
      </c>
      <c r="AT55" s="18">
        <f t="shared" si="57"/>
        <v>0.000588612625</v>
      </c>
      <c r="AU55" s="18">
        <f t="shared" si="57"/>
        <v>0.002986008047</v>
      </c>
      <c r="AV55" s="18">
        <f t="shared" si="57"/>
        <v>0.006119816406</v>
      </c>
      <c r="AW55" s="18">
        <f t="shared" si="57"/>
        <v>0.003996697317</v>
      </c>
      <c r="AX55" s="18">
        <f t="shared" si="4"/>
        <v>0.07699026752</v>
      </c>
      <c r="AY55" s="18">
        <f t="shared" si="5"/>
        <v>0.9999999899</v>
      </c>
    </row>
    <row r="56" ht="15.75" customHeight="1">
      <c r="A56" s="18">
        <v>55.0</v>
      </c>
      <c r="B56" s="36" t="str">
        <f>table!BS61</f>
        <v>Eggplant</v>
      </c>
      <c r="C56" s="18" t="str">
        <f>table!AP61</f>
        <v>Eggplant</v>
      </c>
      <c r="D56" s="18" t="str">
        <f>table!BR61</f>
        <v>Vegetables</v>
      </c>
      <c r="E56" s="37" t="str">
        <f>table!CO61</f>
        <v>Other vegetables</v>
      </c>
      <c r="F56" s="18" t="str">
        <f>table!AO61</f>
        <v>Q7.3</v>
      </c>
      <c r="G56" s="18" t="str">
        <f>table!AQ61</f>
        <v>Eggplant, average of boiled and fried</v>
      </c>
      <c r="H56" s="18" t="str">
        <f>IF(table!A61="ID","Indonesia","Bangladesh")</f>
        <v>Indonesia</v>
      </c>
      <c r="I56" s="18" t="str">
        <f>IFERROR(VLOOKUP(B56,yield_refuse!$C:$K,2,0),VLOOKUP(table!AQ61,yield_refuse!$B:$K,3,0))</f>
        <v>Fresh, as sold</v>
      </c>
      <c r="J56" s="18">
        <f>table!BN61</f>
        <v>97</v>
      </c>
      <c r="K56" s="18">
        <f>table!BO61</f>
        <v>19</v>
      </c>
      <c r="L56" s="38">
        <f>table!BP61</f>
        <v>563.4146341</v>
      </c>
      <c r="M56" s="18">
        <f t="shared" si="2"/>
        <v>0.7170862087</v>
      </c>
      <c r="N56" s="18">
        <f>table!BT61/Results!$M56</f>
        <v>0.1404263008</v>
      </c>
      <c r="O56" s="18">
        <f>table!BU61/Results!$M56</f>
        <v>0</v>
      </c>
      <c r="P56" s="18">
        <f>table!BV61/Results!$M56</f>
        <v>0</v>
      </c>
      <c r="Q56" s="18">
        <f>table!BW61/Results!$M56</f>
        <v>0.01312351746</v>
      </c>
      <c r="R56" s="18">
        <f>table!BX61/Results!$M56</f>
        <v>0</v>
      </c>
      <c r="S56" s="18">
        <f>table!BY61/Results!$M56</f>
        <v>0.01006333691</v>
      </c>
      <c r="T56" s="18">
        <f>table!BZ61/Results!$M56</f>
        <v>0.02652524142</v>
      </c>
      <c r="U56" s="18">
        <f>table!CA61/Results!$M56</f>
        <v>0.1901383965</v>
      </c>
      <c r="V56" s="18">
        <f>table!CD61/Results!$M56</f>
        <v>0.1662798575</v>
      </c>
      <c r="W56" s="18">
        <f>table!CE61/Results!$M56</f>
        <v>0.2180133136</v>
      </c>
      <c r="X56" s="18">
        <f>table!CF61/Results!$M56</f>
        <v>0.025318882</v>
      </c>
      <c r="Y56" s="18">
        <f>table!CG61/Results!$M56</f>
        <v>0.027992095</v>
      </c>
      <c r="Z56" s="18">
        <f>table!CH61/Results!$M56</f>
        <v>0.043452873</v>
      </c>
      <c r="AA56" s="18">
        <f>table!CI61/Results!$M56</f>
        <v>0.0671020223</v>
      </c>
      <c r="AB56" s="18">
        <f>table!CJ61/Results!$M56</f>
        <v>0.0010998976</v>
      </c>
      <c r="AC56" s="18">
        <f>table!CK61/Results!$M56</f>
        <v>0.005087417</v>
      </c>
      <c r="AD56" s="18">
        <f>table!CL61/Results!$M56</f>
        <v>0.011925909</v>
      </c>
      <c r="AE56" s="18">
        <f>table!CM61/Results!$M56</f>
        <v>0.008159293476</v>
      </c>
      <c r="AF56" s="18">
        <f t="shared" ref="AF56:AW56" si="58">N56*$M56</f>
        <v>0.1006977636</v>
      </c>
      <c r="AG56" s="18">
        <f t="shared" si="58"/>
        <v>0</v>
      </c>
      <c r="AH56" s="18">
        <f t="shared" si="58"/>
        <v>0</v>
      </c>
      <c r="AI56" s="18">
        <f t="shared" si="58"/>
        <v>0.009410693379</v>
      </c>
      <c r="AJ56" s="18">
        <f t="shared" si="58"/>
        <v>0</v>
      </c>
      <c r="AK56" s="18">
        <f t="shared" si="58"/>
        <v>0.007216280114</v>
      </c>
      <c r="AL56" s="18">
        <f t="shared" si="58"/>
        <v>0.0190208848</v>
      </c>
      <c r="AM56" s="18">
        <f t="shared" si="58"/>
        <v>0.1363456219</v>
      </c>
      <c r="AN56" s="18">
        <f t="shared" si="58"/>
        <v>0.1192369926</v>
      </c>
      <c r="AO56" s="18">
        <f t="shared" si="58"/>
        <v>0.1563343405</v>
      </c>
      <c r="AP56" s="18">
        <f t="shared" si="58"/>
        <v>0.0181558211</v>
      </c>
      <c r="AQ56" s="18">
        <f t="shared" si="58"/>
        <v>0.02007274528</v>
      </c>
      <c r="AR56" s="18">
        <f t="shared" si="58"/>
        <v>0.03115945596</v>
      </c>
      <c r="AS56" s="18">
        <f t="shared" si="58"/>
        <v>0.04811793476</v>
      </c>
      <c r="AT56" s="18">
        <f t="shared" si="58"/>
        <v>0.0007887213999</v>
      </c>
      <c r="AU56" s="18">
        <f t="shared" si="58"/>
        <v>0.003648116568</v>
      </c>
      <c r="AV56" s="18">
        <f t="shared" si="58"/>
        <v>0.00855190487</v>
      </c>
      <c r="AW56" s="18">
        <f t="shared" si="58"/>
        <v>0.005850916824</v>
      </c>
      <c r="AX56" s="18">
        <f t="shared" si="4"/>
        <v>0.1363456168</v>
      </c>
      <c r="AY56" s="18">
        <f t="shared" si="5"/>
        <v>0.9999999623</v>
      </c>
    </row>
    <row r="57" ht="15.75" customHeight="1">
      <c r="A57" s="18">
        <v>56.0</v>
      </c>
      <c r="B57" s="36" t="str">
        <f>table!BS62</f>
        <v>Luffa gourd</v>
      </c>
      <c r="C57" s="18" t="str">
        <f>table!AP62</f>
        <v>Luffa gourd</v>
      </c>
      <c r="D57" s="18" t="str">
        <f>table!BR62</f>
        <v>Vegetables</v>
      </c>
      <c r="E57" s="37" t="str">
        <f>table!CO62</f>
        <v>Other vegetables</v>
      </c>
      <c r="F57" s="18" t="str">
        <f>table!AO62</f>
        <v>Q7.3</v>
      </c>
      <c r="G57" s="18" t="str">
        <f>table!AQ62</f>
        <v>Loofa gourd, average of raw and cooked (boiled)</v>
      </c>
      <c r="H57" s="18" t="str">
        <f>IF(table!A62="ID","Indonesia","Bangladesh")</f>
        <v>Indonesia</v>
      </c>
      <c r="I57" s="18" t="str">
        <f>IFERROR(VLOOKUP(B57,yield_refuse!$C:$K,2,0),VLOOKUP(table!AQ62,yield_refuse!$B:$K,3,0))</f>
        <v>Fresh, as sold</v>
      </c>
      <c r="J57" s="18">
        <f>table!BN62</f>
        <v>94</v>
      </c>
      <c r="K57" s="18">
        <f>table!BO62</f>
        <v>27</v>
      </c>
      <c r="L57" s="38">
        <f>table!BP62</f>
        <v>452.9411765</v>
      </c>
      <c r="M57" s="18">
        <f t="shared" si="2"/>
        <v>0.6600716649</v>
      </c>
      <c r="N57" s="18">
        <f>table!BT62/Results!$M57</f>
        <v>0.3180801106</v>
      </c>
      <c r="O57" s="18">
        <f>table!BU62/Results!$M57</f>
        <v>0</v>
      </c>
      <c r="P57" s="18">
        <f>table!BV62/Results!$M57</f>
        <v>0</v>
      </c>
      <c r="Q57" s="18">
        <f>table!BW62/Results!$M57</f>
        <v>0.01312351746</v>
      </c>
      <c r="R57" s="18">
        <f>table!BX62/Results!$M57</f>
        <v>0</v>
      </c>
      <c r="S57" s="18">
        <f>table!BY62/Results!$M57</f>
        <v>0.006176601165</v>
      </c>
      <c r="T57" s="18">
        <f>table!BZ62/Results!$M57</f>
        <v>0.02652524142</v>
      </c>
      <c r="U57" s="18">
        <f>table!CA62/Results!$M57</f>
        <v>0.3639054706</v>
      </c>
      <c r="V57" s="18">
        <f>table!CD62/Results!$M57</f>
        <v>0.3132516885</v>
      </c>
      <c r="W57" s="18">
        <f>table!CE62/Results!$M57</f>
        <v>0.4230738272</v>
      </c>
      <c r="X57" s="18">
        <f>table!CF62/Results!$M57</f>
        <v>0.039640722</v>
      </c>
      <c r="Y57" s="18">
        <f>table!CG62/Results!$M57</f>
        <v>0.044224865</v>
      </c>
      <c r="Z57" s="18">
        <f>table!CH62/Results!$M57</f>
        <v>0.057495322</v>
      </c>
      <c r="AA57" s="18">
        <f>table!CI62/Results!$M57</f>
        <v>0.1166363211</v>
      </c>
      <c r="AB57" s="18">
        <f>table!CJ62/Results!$M57</f>
        <v>0.0062229176</v>
      </c>
      <c r="AC57" s="18">
        <f>table!CK62/Results!$M57</f>
        <v>0.011028379</v>
      </c>
      <c r="AD57" s="18">
        <f>table!CL62/Results!$M57</f>
        <v>0.075172128</v>
      </c>
      <c r="AE57" s="18">
        <f>table!CM62/Results!$M57</f>
        <v>0.0134848167</v>
      </c>
      <c r="AF57" s="18">
        <f t="shared" ref="AF57:AW57" si="59">N57*$M57</f>
        <v>0.2099556682</v>
      </c>
      <c r="AG57" s="18">
        <f t="shared" si="59"/>
        <v>0</v>
      </c>
      <c r="AH57" s="18">
        <f t="shared" si="59"/>
        <v>0</v>
      </c>
      <c r="AI57" s="18">
        <f t="shared" si="59"/>
        <v>0.008662462018</v>
      </c>
      <c r="AJ57" s="18">
        <f t="shared" si="59"/>
        <v>0</v>
      </c>
      <c r="AK57" s="18">
        <f t="shared" si="59"/>
        <v>0.004076999415</v>
      </c>
      <c r="AL57" s="18">
        <f t="shared" si="59"/>
        <v>0.01750856026</v>
      </c>
      <c r="AM57" s="18">
        <f t="shared" si="59"/>
        <v>0.2402036898</v>
      </c>
      <c r="AN57" s="18">
        <f t="shared" si="59"/>
        <v>0.2067685636</v>
      </c>
      <c r="AO57" s="18">
        <f t="shared" si="59"/>
        <v>0.2792590455</v>
      </c>
      <c r="AP57" s="18">
        <f t="shared" si="59"/>
        <v>0.02616571737</v>
      </c>
      <c r="AQ57" s="18">
        <f t="shared" si="59"/>
        <v>0.02919158027</v>
      </c>
      <c r="AR57" s="18">
        <f t="shared" si="59"/>
        <v>0.03795103292</v>
      </c>
      <c r="AS57" s="18">
        <f t="shared" si="59"/>
        <v>0.07698833066</v>
      </c>
      <c r="AT57" s="18">
        <f t="shared" si="59"/>
        <v>0.004107571581</v>
      </c>
      <c r="AU57" s="18">
        <f t="shared" si="59"/>
        <v>0.007279520488</v>
      </c>
      <c r="AV57" s="18">
        <f t="shared" si="59"/>
        <v>0.04961899168</v>
      </c>
      <c r="AW57" s="18">
        <f t="shared" si="59"/>
        <v>0.008900945413</v>
      </c>
      <c r="AX57" s="18">
        <f t="shared" si="4"/>
        <v>0.2402036904</v>
      </c>
      <c r="AY57" s="18">
        <f t="shared" si="5"/>
        <v>1.000000002</v>
      </c>
    </row>
    <row r="58" ht="15.75" customHeight="1">
      <c r="A58" s="18">
        <v>57.0</v>
      </c>
      <c r="B58" s="36" t="str">
        <f>table!BS63</f>
        <v>Zucchini</v>
      </c>
      <c r="C58" s="18" t="str">
        <f>table!AP63</f>
        <v>Zucchini</v>
      </c>
      <c r="D58" s="18" t="str">
        <f>table!BR63</f>
        <v>Vegetables</v>
      </c>
      <c r="E58" s="37" t="str">
        <f>table!CO63</f>
        <v>Other vegetables</v>
      </c>
      <c r="F58" s="18" t="str">
        <f>table!AO63</f>
        <v>Q7.3</v>
      </c>
      <c r="G58" s="18" t="str">
        <f>table!AQ63</f>
        <v>Zucchini, average of raw and cooked (boiled)</v>
      </c>
      <c r="H58" s="18" t="str">
        <f>IF(table!A63="ID","Indonesia","Bangladesh")</f>
        <v>Indonesia</v>
      </c>
      <c r="I58" s="18" t="str">
        <f>IFERROR(VLOOKUP(B58,yield_refuse!$C:$K,2,0),VLOOKUP(table!AQ63,yield_refuse!$B:$K,3,0))</f>
        <v>Fresh, as sold</v>
      </c>
      <c r="J58" s="18">
        <f>table!BN63</f>
        <v>87</v>
      </c>
      <c r="K58" s="18">
        <f>table!BO63</f>
        <v>5</v>
      </c>
      <c r="L58" s="38">
        <f>table!BP63</f>
        <v>334.7826087</v>
      </c>
      <c r="M58" s="18">
        <f t="shared" si="2"/>
        <v>0.4050606276</v>
      </c>
      <c r="N58" s="18">
        <f>table!BT63/Results!$M58</f>
        <v>0.2423610011</v>
      </c>
      <c r="O58" s="18">
        <f>table!BU63/Results!$M58</f>
        <v>0</v>
      </c>
      <c r="P58" s="18">
        <f>table!BV63/Results!$M58</f>
        <v>0</v>
      </c>
      <c r="Q58" s="18">
        <f>table!BW63/Results!$M58</f>
        <v>0.01312351746</v>
      </c>
      <c r="R58" s="18">
        <f>table!BX63/Results!$M58</f>
        <v>0</v>
      </c>
      <c r="S58" s="18">
        <f>table!BY63/Results!$M58</f>
        <v>0.006176601165</v>
      </c>
      <c r="T58" s="18">
        <f>table!BZ63/Results!$M58</f>
        <v>0.02652524142</v>
      </c>
      <c r="U58" s="18">
        <f>table!CA63/Results!$M58</f>
        <v>0.2881863612</v>
      </c>
      <c r="V58" s="18">
        <f>table!CD63/Results!$M58</f>
        <v>0.2550035323</v>
      </c>
      <c r="W58" s="18">
        <f>table!CE63/Results!$M58</f>
        <v>0.3263024113</v>
      </c>
      <c r="X58" s="18">
        <f>table!CF63/Results!$M58</f>
        <v>0.029308178</v>
      </c>
      <c r="Y58" s="18">
        <f>table!CG63/Results!$M58</f>
        <v>0.029116933</v>
      </c>
      <c r="Z58" s="18">
        <f>table!CH63/Results!$M58</f>
        <v>0.043865596</v>
      </c>
      <c r="AA58" s="18">
        <f>table!CI63/Results!$M58</f>
        <v>0.072961895</v>
      </c>
      <c r="AB58" s="18">
        <f>table!CJ63/Results!$M58</f>
        <v>0.0069165614</v>
      </c>
      <c r="AC58" s="18">
        <f>table!CK63/Results!$M58</f>
        <v>0.0095659466</v>
      </c>
      <c r="AD58" s="18">
        <f>table!CL63/Results!$M58</f>
        <v>0.083819406</v>
      </c>
      <c r="AE58" s="18">
        <f>table!CM63/Results!$M58</f>
        <v>0.0126318503</v>
      </c>
      <c r="AF58" s="18">
        <f t="shared" ref="AF58:AW58" si="60">N58*$M58</f>
        <v>0.09817089922</v>
      </c>
      <c r="AG58" s="18">
        <f t="shared" si="60"/>
        <v>0</v>
      </c>
      <c r="AH58" s="18">
        <f t="shared" si="60"/>
        <v>0</v>
      </c>
      <c r="AI58" s="18">
        <f t="shared" si="60"/>
        <v>0.005315820218</v>
      </c>
      <c r="AJ58" s="18">
        <f t="shared" si="60"/>
        <v>0</v>
      </c>
      <c r="AK58" s="18">
        <f t="shared" si="60"/>
        <v>0.002501897944</v>
      </c>
      <c r="AL58" s="18">
        <f t="shared" si="60"/>
        <v>0.01074433094</v>
      </c>
      <c r="AM58" s="18">
        <f t="shared" si="60"/>
        <v>0.1167329483</v>
      </c>
      <c r="AN58" s="18">
        <f t="shared" si="60"/>
        <v>0.1032918908</v>
      </c>
      <c r="AO58" s="18">
        <f t="shared" si="60"/>
        <v>0.1321722595</v>
      </c>
      <c r="AP58" s="18">
        <f t="shared" si="60"/>
        <v>0.01187158897</v>
      </c>
      <c r="AQ58" s="18">
        <f t="shared" si="60"/>
        <v>0.01179412315</v>
      </c>
      <c r="AR58" s="18">
        <f t="shared" si="60"/>
        <v>0.01776822584</v>
      </c>
      <c r="AS58" s="18">
        <f t="shared" si="60"/>
        <v>0.02955399098</v>
      </c>
      <c r="AT58" s="18">
        <f t="shared" si="60"/>
        <v>0.002801626701</v>
      </c>
      <c r="AU58" s="18">
        <f t="shared" si="60"/>
        <v>0.003874788333</v>
      </c>
      <c r="AV58" s="18">
        <f t="shared" si="60"/>
        <v>0.0339519412</v>
      </c>
      <c r="AW58" s="18">
        <f t="shared" si="60"/>
        <v>0.005116665211</v>
      </c>
      <c r="AX58" s="18">
        <f t="shared" si="4"/>
        <v>0.1167329504</v>
      </c>
      <c r="AY58" s="18">
        <f t="shared" si="5"/>
        <v>1.000000018</v>
      </c>
    </row>
    <row r="59" ht="15.75" customHeight="1">
      <c r="A59" s="18">
        <v>58.0</v>
      </c>
      <c r="B59" s="36" t="str">
        <f>table!BS64</f>
        <v>Cantaloupe</v>
      </c>
      <c r="C59" s="18" t="str">
        <f>table!AP64</f>
        <v>Cantaloupe</v>
      </c>
      <c r="D59" s="18" t="str">
        <f>table!BR64</f>
        <v>Fruits</v>
      </c>
      <c r="E59" s="37" t="str">
        <f>table!CO64</f>
        <v>Vitamin A-rich fruits</v>
      </c>
      <c r="F59" s="18" t="str">
        <f>table!AO64</f>
        <v>Q8</v>
      </c>
      <c r="G59" s="18" t="str">
        <f>table!AQ64</f>
        <v>Melons, cantaloupe, raw</v>
      </c>
      <c r="H59" s="18" t="str">
        <f>IF(table!A64="ID","Indonesia","Bangladesh")</f>
        <v>Indonesia</v>
      </c>
      <c r="I59" s="18" t="str">
        <f>IFERROR(VLOOKUP(B59,yield_refuse!$C:$K,2,0),VLOOKUP(table!AQ64,yield_refuse!$B:$K,3,0))</f>
        <v>Fresh, as sold</v>
      </c>
      <c r="J59" s="18">
        <f>table!BN64</f>
        <v>100</v>
      </c>
      <c r="K59" s="18">
        <f>table!BO64</f>
        <v>49</v>
      </c>
      <c r="L59" s="38">
        <f>table!BP64</f>
        <v>452.9411765</v>
      </c>
      <c r="M59" s="18">
        <f t="shared" si="2"/>
        <v>0.8881199539</v>
      </c>
      <c r="N59" s="18">
        <f>table!BT64/Results!$M59</f>
        <v>0.0263896819</v>
      </c>
      <c r="O59" s="18">
        <f>table!BU64/Results!$M59</f>
        <v>0</v>
      </c>
      <c r="P59" s="18">
        <f>table!BV64/Results!$M59</f>
        <v>0</v>
      </c>
      <c r="Q59" s="18">
        <f>table!BW64/Results!$M59</f>
        <v>0.01312351746</v>
      </c>
      <c r="R59" s="18">
        <f>table!BX64/Results!$M59</f>
        <v>0</v>
      </c>
      <c r="S59" s="18">
        <f>table!BY64/Results!$M59</f>
        <v>0</v>
      </c>
      <c r="T59" s="18">
        <f>table!BZ64/Results!$M59</f>
        <v>0.02652524142</v>
      </c>
      <c r="U59" s="18">
        <f>table!CA64/Results!$M59</f>
        <v>0.06603844078</v>
      </c>
      <c r="V59" s="18">
        <f>table!CD64/Results!$M59</f>
        <v>0.0554934953</v>
      </c>
      <c r="W59" s="18">
        <f>table!CE64/Results!$M59</f>
        <v>0.07885349551</v>
      </c>
      <c r="X59" s="18">
        <f>table!CF64/Results!$M59</f>
        <v>0.014457933</v>
      </c>
      <c r="Y59" s="18">
        <f>table!CG64/Results!$M59</f>
        <v>0.0029793265</v>
      </c>
      <c r="Z59" s="18">
        <f>table!CH64/Results!$M59</f>
        <v>0.020240382</v>
      </c>
      <c r="AA59" s="18">
        <f>table!CI64/Results!$M59</f>
        <v>0.0066729816</v>
      </c>
      <c r="AB59" s="18">
        <f>table!CJ64/Results!$M59</f>
        <v>0.0006263836</v>
      </c>
      <c r="AC59" s="18">
        <f>table!CK64/Results!$M59</f>
        <v>0.0045273889</v>
      </c>
      <c r="AD59" s="18">
        <f>table!CL64/Results!$M59</f>
        <v>0.010805251</v>
      </c>
      <c r="AE59" s="18">
        <f>table!CM64/Results!$M59</f>
        <v>0.005728793818</v>
      </c>
      <c r="AF59" s="18">
        <f t="shared" ref="AF59:AW59" si="61">N59*$M59</f>
        <v>0.02343720307</v>
      </c>
      <c r="AG59" s="18">
        <f t="shared" si="61"/>
        <v>0</v>
      </c>
      <c r="AH59" s="18">
        <f t="shared" si="61"/>
        <v>0</v>
      </c>
      <c r="AI59" s="18">
        <f t="shared" si="61"/>
        <v>0.01165525772</v>
      </c>
      <c r="AJ59" s="18">
        <f t="shared" si="61"/>
        <v>0</v>
      </c>
      <c r="AK59" s="18">
        <f t="shared" si="61"/>
        <v>0</v>
      </c>
      <c r="AL59" s="18">
        <f t="shared" si="61"/>
        <v>0.02355759618</v>
      </c>
      <c r="AM59" s="18">
        <f t="shared" si="61"/>
        <v>0.05865005698</v>
      </c>
      <c r="AN59" s="18">
        <f t="shared" si="61"/>
        <v>0.04928488049</v>
      </c>
      <c r="AO59" s="18">
        <f t="shared" si="61"/>
        <v>0.07003136279</v>
      </c>
      <c r="AP59" s="18">
        <f t="shared" si="61"/>
        <v>0.01284037879</v>
      </c>
      <c r="AQ59" s="18">
        <f t="shared" si="61"/>
        <v>0.002645999314</v>
      </c>
      <c r="AR59" s="18">
        <f t="shared" si="61"/>
        <v>0.01797588713</v>
      </c>
      <c r="AS59" s="18">
        <f t="shared" si="61"/>
        <v>0.005926408111</v>
      </c>
      <c r="AT59" s="18">
        <f t="shared" si="61"/>
        <v>0.0005563037739</v>
      </c>
      <c r="AU59" s="18">
        <f t="shared" si="61"/>
        <v>0.004020864421</v>
      </c>
      <c r="AV59" s="18">
        <f t="shared" si="61"/>
        <v>0.00959635902</v>
      </c>
      <c r="AW59" s="18">
        <f t="shared" si="61"/>
        <v>0.005087856101</v>
      </c>
      <c r="AX59" s="18">
        <f t="shared" si="4"/>
        <v>0.05865005666</v>
      </c>
      <c r="AY59" s="18">
        <f t="shared" si="5"/>
        <v>0.9999999945</v>
      </c>
    </row>
    <row r="60" ht="15.75" customHeight="1">
      <c r="A60" s="18">
        <v>59.0</v>
      </c>
      <c r="B60" s="36" t="str">
        <f>table!BS65</f>
        <v>Mango</v>
      </c>
      <c r="C60" s="18" t="str">
        <f>table!AP65</f>
        <v>Mango</v>
      </c>
      <c r="D60" s="18" t="str">
        <f>table!BR65</f>
        <v>Fruits</v>
      </c>
      <c r="E60" s="37" t="str">
        <f>table!CO65</f>
        <v>Vitamin A-rich fruits</v>
      </c>
      <c r="F60" s="18" t="str">
        <f>table!AO65</f>
        <v>Q8</v>
      </c>
      <c r="G60" s="18" t="str">
        <f>table!AQ65</f>
        <v>Mangos, raw</v>
      </c>
      <c r="H60" s="18" t="str">
        <f>IF(table!A65="ID","Indonesia","Bangladesh")</f>
        <v>Indonesia</v>
      </c>
      <c r="I60" s="18" t="str">
        <f>IFERROR(VLOOKUP(B60,yield_refuse!$C:$K,2,0),VLOOKUP(table!AQ65,yield_refuse!$B:$K,3,0))</f>
        <v>Fresh, as sold</v>
      </c>
      <c r="J60" s="18">
        <f>table!BN65</f>
        <v>100</v>
      </c>
      <c r="K60" s="18">
        <f>table!BO65</f>
        <v>31</v>
      </c>
      <c r="L60" s="38">
        <f>table!BP65</f>
        <v>502.173913</v>
      </c>
      <c r="M60" s="18">
        <f t="shared" si="2"/>
        <v>0.7277882798</v>
      </c>
      <c r="N60" s="18">
        <f>table!BT65/Results!$M60</f>
        <v>0.1080581835</v>
      </c>
      <c r="O60" s="18">
        <f>table!BU65/Results!$M60</f>
        <v>0</v>
      </c>
      <c r="P60" s="18">
        <f>table!BV65/Results!$M60</f>
        <v>0</v>
      </c>
      <c r="Q60" s="18">
        <f>table!BW65/Results!$M60</f>
        <v>0.01312351746</v>
      </c>
      <c r="R60" s="18">
        <f>table!BX65/Results!$M60</f>
        <v>0</v>
      </c>
      <c r="S60" s="18">
        <f>table!BY65/Results!$M60</f>
        <v>0</v>
      </c>
      <c r="T60" s="18">
        <f>table!BZ65/Results!$M60</f>
        <v>0.02652524142</v>
      </c>
      <c r="U60" s="18">
        <f>table!CA65/Results!$M60</f>
        <v>0.1477069424</v>
      </c>
      <c r="V60" s="18">
        <f>table!CD65/Results!$M60</f>
        <v>0.129068722</v>
      </c>
      <c r="W60" s="18">
        <f>table!CE65/Results!$M60</f>
        <v>0.1695055323</v>
      </c>
      <c r="X60" s="18">
        <f>table!CF65/Results!$M60</f>
        <v>0.015073482</v>
      </c>
      <c r="Y60" s="18">
        <f>table!CG65/Results!$M60</f>
        <v>0.0041213907</v>
      </c>
      <c r="Z60" s="18">
        <f>table!CH65/Results!$M60</f>
        <v>0.02367513</v>
      </c>
      <c r="AA60" s="18">
        <f>table!CI65/Results!$M60</f>
        <v>0.0084304457</v>
      </c>
      <c r="AB60" s="18">
        <f>table!CJ65/Results!$M60</f>
        <v>0.0020351271</v>
      </c>
      <c r="AC60" s="18">
        <f>table!CK65/Results!$M60</f>
        <v>0.0047370332</v>
      </c>
      <c r="AD60" s="18">
        <f>table!CL65/Results!$M60</f>
        <v>0.083292071</v>
      </c>
      <c r="AE60" s="18">
        <f>table!CM65/Results!$M60</f>
        <v>0.006342263095</v>
      </c>
      <c r="AF60" s="18">
        <f t="shared" ref="AF60:AW60" si="62">N60*$M60</f>
        <v>0.07864347948</v>
      </c>
      <c r="AG60" s="18">
        <f t="shared" si="62"/>
        <v>0</v>
      </c>
      <c r="AH60" s="18">
        <f t="shared" si="62"/>
        <v>0</v>
      </c>
      <c r="AI60" s="18">
        <f t="shared" si="62"/>
        <v>0.009551142196</v>
      </c>
      <c r="AJ60" s="18">
        <f t="shared" si="62"/>
        <v>0</v>
      </c>
      <c r="AK60" s="18">
        <f t="shared" si="62"/>
        <v>0</v>
      </c>
      <c r="AL60" s="18">
        <f t="shared" si="62"/>
        <v>0.01930475982</v>
      </c>
      <c r="AM60" s="18">
        <f t="shared" si="62"/>
        <v>0.1074993815</v>
      </c>
      <c r="AN60" s="18">
        <f t="shared" si="62"/>
        <v>0.09393470313</v>
      </c>
      <c r="AO60" s="18">
        <f t="shared" si="62"/>
        <v>0.1233641397</v>
      </c>
      <c r="AP60" s="18">
        <f t="shared" si="62"/>
        <v>0.01097030353</v>
      </c>
      <c r="AQ60" s="18">
        <f t="shared" si="62"/>
        <v>0.002999499848</v>
      </c>
      <c r="AR60" s="18">
        <f t="shared" si="62"/>
        <v>0.01723048214</v>
      </c>
      <c r="AS60" s="18">
        <f t="shared" si="62"/>
        <v>0.006135579574</v>
      </c>
      <c r="AT60" s="18">
        <f t="shared" si="62"/>
        <v>0.001481141651</v>
      </c>
      <c r="AU60" s="18">
        <f t="shared" si="62"/>
        <v>0.003447557244</v>
      </c>
      <c r="AV60" s="18">
        <f t="shared" si="62"/>
        <v>0.06061899307</v>
      </c>
      <c r="AW60" s="18">
        <f t="shared" si="62"/>
        <v>0.004615824748</v>
      </c>
      <c r="AX60" s="18">
        <f t="shared" si="4"/>
        <v>0.1074993818</v>
      </c>
      <c r="AY60" s="18">
        <f t="shared" si="5"/>
        <v>1.000000003</v>
      </c>
    </row>
    <row r="61" ht="15.75" customHeight="1">
      <c r="A61" s="18">
        <v>60.0</v>
      </c>
      <c r="B61" s="36" t="str">
        <f>table!BS66</f>
        <v>Papaya</v>
      </c>
      <c r="C61" s="18" t="str">
        <f>table!AP66</f>
        <v>Papaya</v>
      </c>
      <c r="D61" s="18" t="str">
        <f>table!BR66</f>
        <v>Fruits</v>
      </c>
      <c r="E61" s="37" t="str">
        <f>table!CO66</f>
        <v>Vitamin A-rich fruits</v>
      </c>
      <c r="F61" s="18" t="str">
        <f>table!AO66</f>
        <v>Q8</v>
      </c>
      <c r="G61" s="18" t="str">
        <f>table!AQ66</f>
        <v>Papayas, raw</v>
      </c>
      <c r="H61" s="18" t="str">
        <f>IF(table!A66="ID","Indonesia","Bangladesh")</f>
        <v>Indonesia</v>
      </c>
      <c r="I61" s="18" t="str">
        <f>IFERROR(VLOOKUP(B61,yield_refuse!$C:$K,2,0),VLOOKUP(table!AQ66,yield_refuse!$B:$K,3,0))</f>
        <v>Fresh, as sold</v>
      </c>
      <c r="J61" s="18">
        <f>table!BN66</f>
        <v>100</v>
      </c>
      <c r="K61" s="18">
        <f>table!BO66</f>
        <v>27</v>
      </c>
      <c r="L61" s="38">
        <f>table!BP66</f>
        <v>471.4285714</v>
      </c>
      <c r="M61" s="18">
        <f t="shared" si="2"/>
        <v>0.6457925636</v>
      </c>
      <c r="N61" s="18">
        <f>table!BT66/Results!$M61</f>
        <v>0.0312535348</v>
      </c>
      <c r="O61" s="18">
        <f>table!BU66/Results!$M61</f>
        <v>0</v>
      </c>
      <c r="P61" s="18">
        <f>table!BV66/Results!$M61</f>
        <v>0</v>
      </c>
      <c r="Q61" s="18">
        <f>table!BW66/Results!$M61</f>
        <v>0.01312351746</v>
      </c>
      <c r="R61" s="18">
        <f>table!BX66/Results!$M61</f>
        <v>0</v>
      </c>
      <c r="S61" s="18">
        <f>table!BY66/Results!$M61</f>
        <v>0</v>
      </c>
      <c r="T61" s="18">
        <f>table!BZ66/Results!$M61</f>
        <v>0.02652524142</v>
      </c>
      <c r="U61" s="18">
        <f>table!CA66/Results!$M61</f>
        <v>0.07090229367</v>
      </c>
      <c r="V61" s="18">
        <f>table!CD66/Results!$M61</f>
        <v>0.05987534475</v>
      </c>
      <c r="W61" s="18">
        <f>table!CE66/Results!$M61</f>
        <v>0.08425237222</v>
      </c>
      <c r="X61" s="18">
        <f>table!CF66/Results!$M61</f>
        <v>0.014822487</v>
      </c>
      <c r="Y61" s="18">
        <f>table!CG66/Results!$M61</f>
        <v>0.003248898</v>
      </c>
      <c r="Z61" s="18">
        <f>table!CH66/Results!$M61</f>
        <v>0.020529655</v>
      </c>
      <c r="AA61" s="18">
        <f>table!CI66/Results!$M61</f>
        <v>0.0078193677</v>
      </c>
      <c r="AB61" s="18">
        <f>table!CJ66/Results!$M61</f>
        <v>0.0010860005</v>
      </c>
      <c r="AC61" s="18">
        <f>table!CK66/Results!$M61</f>
        <v>0.0042545628</v>
      </c>
      <c r="AD61" s="18">
        <f>table!CL66/Results!$M61</f>
        <v>0.012965094</v>
      </c>
      <c r="AE61" s="18">
        <f>table!CM66/Results!$M61</f>
        <v>0.00617622851</v>
      </c>
      <c r="AF61" s="18">
        <f t="shared" ref="AF61:AW61" si="63">N61*$M61</f>
        <v>0.02018330036</v>
      </c>
      <c r="AG61" s="18">
        <f t="shared" si="63"/>
        <v>0</v>
      </c>
      <c r="AH61" s="18">
        <f t="shared" si="63"/>
        <v>0</v>
      </c>
      <c r="AI61" s="18">
        <f t="shared" si="63"/>
        <v>0.008475069983</v>
      </c>
      <c r="AJ61" s="18">
        <f t="shared" si="63"/>
        <v>0</v>
      </c>
      <c r="AK61" s="18">
        <f t="shared" si="63"/>
        <v>0</v>
      </c>
      <c r="AL61" s="18">
        <f t="shared" si="63"/>
        <v>0.01712980366</v>
      </c>
      <c r="AM61" s="18">
        <f t="shared" si="63"/>
        <v>0.045788174</v>
      </c>
      <c r="AN61" s="18">
        <f t="shared" si="63"/>
        <v>0.03866705239</v>
      </c>
      <c r="AO61" s="18">
        <f t="shared" si="63"/>
        <v>0.05440955544</v>
      </c>
      <c r="AP61" s="18">
        <f t="shared" si="63"/>
        <v>0.009572251879</v>
      </c>
      <c r="AQ61" s="18">
        <f t="shared" si="63"/>
        <v>0.002098114168</v>
      </c>
      <c r="AR61" s="18">
        <f t="shared" si="63"/>
        <v>0.01325789853</v>
      </c>
      <c r="AS61" s="18">
        <f t="shared" si="63"/>
        <v>0.005049689513</v>
      </c>
      <c r="AT61" s="18">
        <f t="shared" si="63"/>
        <v>0.000701331047</v>
      </c>
      <c r="AU61" s="18">
        <f t="shared" si="63"/>
        <v>0.002747565018</v>
      </c>
      <c r="AV61" s="18">
        <f t="shared" si="63"/>
        <v>0.008372761292</v>
      </c>
      <c r="AW61" s="18">
        <f t="shared" si="63"/>
        <v>0.003988562443</v>
      </c>
      <c r="AX61" s="18">
        <f t="shared" si="4"/>
        <v>0.04578817389</v>
      </c>
      <c r="AY61" s="18">
        <f t="shared" si="5"/>
        <v>0.9999999977</v>
      </c>
    </row>
    <row r="62" ht="15.75" customHeight="1">
      <c r="A62" s="18">
        <v>61.0</v>
      </c>
      <c r="B62" s="36" t="str">
        <f>table!BS67</f>
        <v>Orange</v>
      </c>
      <c r="C62" s="18" t="str">
        <f>table!AP67</f>
        <v>Orange</v>
      </c>
      <c r="D62" s="18" t="str">
        <f>table!BR67</f>
        <v>Fruits</v>
      </c>
      <c r="E62" s="37" t="str">
        <f>table!CO67</f>
        <v>Citrus</v>
      </c>
      <c r="F62" s="18" t="str">
        <f>table!AO67</f>
        <v>Q9</v>
      </c>
      <c r="G62" s="18" t="str">
        <f>table!AQ67</f>
        <v>Oranges, raw, all commercial varieties</v>
      </c>
      <c r="H62" s="18" t="str">
        <f>IF(table!A67="ID","Indonesia","Bangladesh")</f>
        <v>Indonesia</v>
      </c>
      <c r="I62" s="18" t="str">
        <f>IFERROR(VLOOKUP(B62,yield_refuse!$C:$K,2,0),VLOOKUP(table!AQ67,yield_refuse!$B:$K,3,0))</f>
        <v>Fresh, as sold</v>
      </c>
      <c r="J62" s="18">
        <f>table!BN67</f>
        <v>100</v>
      </c>
      <c r="K62" s="18">
        <f>table!BO67</f>
        <v>15</v>
      </c>
      <c r="L62" s="38">
        <f>table!BP67</f>
        <v>462</v>
      </c>
      <c r="M62" s="18">
        <f t="shared" si="2"/>
        <v>0.5435294118</v>
      </c>
      <c r="N62" s="18">
        <f>table!BT67/Results!$M62</f>
        <v>0.07738299418</v>
      </c>
      <c r="O62" s="18">
        <f>table!BU67/Results!$M62</f>
        <v>0</v>
      </c>
      <c r="P62" s="18">
        <f>table!BV67/Results!$M62</f>
        <v>0</v>
      </c>
      <c r="Q62" s="18">
        <f>table!BW67/Results!$M62</f>
        <v>0.01312351746</v>
      </c>
      <c r="R62" s="18">
        <f>table!BX67/Results!$M62</f>
        <v>0</v>
      </c>
      <c r="S62" s="18">
        <f>table!BY67/Results!$M62</f>
        <v>0</v>
      </c>
      <c r="T62" s="18">
        <f>table!BZ67/Results!$M62</f>
        <v>0.02652524142</v>
      </c>
      <c r="U62" s="18">
        <f>table!CA67/Results!$M62</f>
        <v>0.1170317531</v>
      </c>
      <c r="V62" s="18">
        <f>table!CD67/Results!$M62</f>
        <v>0.1014334163</v>
      </c>
      <c r="W62" s="18">
        <f>table!CE67/Results!$M62</f>
        <v>0.1354560721</v>
      </c>
      <c r="X62" s="18">
        <f>table!CF67/Results!$M62</f>
        <v>0.013253725</v>
      </c>
      <c r="Y62" s="18">
        <f>table!CG67/Results!$M62</f>
        <v>0.003773109</v>
      </c>
      <c r="Z62" s="18">
        <f>table!CH67/Results!$M62</f>
        <v>0.020516897</v>
      </c>
      <c r="AA62" s="18">
        <f>table!CI67/Results!$M62</f>
        <v>0.0063338929</v>
      </c>
      <c r="AB62" s="18">
        <f>table!CJ67/Results!$M62</f>
        <v>0.0018734755</v>
      </c>
      <c r="AC62" s="18">
        <f>table!CK67/Results!$M62</f>
        <v>0.0046865926</v>
      </c>
      <c r="AD62" s="18">
        <f>table!CL67/Results!$M62</f>
        <v>0.06060243</v>
      </c>
      <c r="AE62" s="18">
        <f>table!CM67/Results!$M62</f>
        <v>0.00599163075</v>
      </c>
      <c r="AF62" s="18">
        <f t="shared" ref="AF62:AW62" si="64">N62*$M62</f>
        <v>0.04205993331</v>
      </c>
      <c r="AG62" s="18">
        <f t="shared" si="64"/>
        <v>0</v>
      </c>
      <c r="AH62" s="18">
        <f t="shared" si="64"/>
        <v>0</v>
      </c>
      <c r="AI62" s="18">
        <f t="shared" si="64"/>
        <v>0.007133017724</v>
      </c>
      <c r="AJ62" s="18">
        <f t="shared" si="64"/>
        <v>0</v>
      </c>
      <c r="AK62" s="18">
        <f t="shared" si="64"/>
        <v>0</v>
      </c>
      <c r="AL62" s="18">
        <f t="shared" si="64"/>
        <v>0.01441724886</v>
      </c>
      <c r="AM62" s="18">
        <f t="shared" si="64"/>
        <v>0.0636101999</v>
      </c>
      <c r="AN62" s="18">
        <f t="shared" si="64"/>
        <v>0.05513204508</v>
      </c>
      <c r="AO62" s="18">
        <f t="shared" si="64"/>
        <v>0.07362435921</v>
      </c>
      <c r="AP62" s="18">
        <f t="shared" si="64"/>
        <v>0.007203789353</v>
      </c>
      <c r="AQ62" s="18">
        <f t="shared" si="64"/>
        <v>0.002050795715</v>
      </c>
      <c r="AR62" s="18">
        <f t="shared" si="64"/>
        <v>0.01115153696</v>
      </c>
      <c r="AS62" s="18">
        <f t="shared" si="64"/>
        <v>0.003442657082</v>
      </c>
      <c r="AT62" s="18">
        <f t="shared" si="64"/>
        <v>0.001018289036</v>
      </c>
      <c r="AU62" s="18">
        <f t="shared" si="64"/>
        <v>0.002547300919</v>
      </c>
      <c r="AV62" s="18">
        <f t="shared" si="64"/>
        <v>0.03293920313</v>
      </c>
      <c r="AW62" s="18">
        <f t="shared" si="64"/>
        <v>0.003256627537</v>
      </c>
      <c r="AX62" s="18">
        <f t="shared" si="4"/>
        <v>0.06361019973</v>
      </c>
      <c r="AY62" s="18">
        <f t="shared" si="5"/>
        <v>0.9999999974</v>
      </c>
    </row>
    <row r="63" ht="15.75" customHeight="1">
      <c r="A63" s="18">
        <v>62.0</v>
      </c>
      <c r="B63" s="36" t="str">
        <f>table!BS68</f>
        <v>Banana</v>
      </c>
      <c r="C63" s="18" t="str">
        <f>table!AP68</f>
        <v>Banana</v>
      </c>
      <c r="D63" s="18" t="str">
        <f>table!BR68</f>
        <v>Fruits</v>
      </c>
      <c r="E63" s="37" t="str">
        <f>table!CO68</f>
        <v>Other fruits</v>
      </c>
      <c r="F63" s="18" t="str">
        <f>table!AO68</f>
        <v>Q10.1</v>
      </c>
      <c r="G63" s="18" t="str">
        <f>table!AQ68</f>
        <v>Bananas, raw</v>
      </c>
      <c r="H63" s="18" t="str">
        <f>IF(table!A68="ID","Indonesia","Bangladesh")</f>
        <v>Indonesia</v>
      </c>
      <c r="I63" s="18" t="str">
        <f>IFERROR(VLOOKUP(B63,yield_refuse!$C:$K,2,0),VLOOKUP(table!AQ68,yield_refuse!$B:$K,3,0))</f>
        <v>Fresh, as sold</v>
      </c>
      <c r="J63" s="18">
        <f>table!BN68</f>
        <v>100</v>
      </c>
      <c r="K63" s="18">
        <f>table!BO68</f>
        <v>35</v>
      </c>
      <c r="L63" s="38">
        <f>table!BP68</f>
        <v>525</v>
      </c>
      <c r="M63" s="18">
        <f t="shared" si="2"/>
        <v>0.8076923077</v>
      </c>
      <c r="N63" s="18">
        <f>table!BT68/Results!$M63</f>
        <v>0.04878773977</v>
      </c>
      <c r="O63" s="18">
        <f>table!BU68/Results!$M63</f>
        <v>0</v>
      </c>
      <c r="P63" s="18">
        <f>table!BV68/Results!$M63</f>
        <v>0</v>
      </c>
      <c r="Q63" s="18">
        <f>table!BW68/Results!$M63</f>
        <v>0.01312351746</v>
      </c>
      <c r="R63" s="18">
        <f>table!BX68/Results!$M63</f>
        <v>0</v>
      </c>
      <c r="S63" s="18">
        <f>table!BY68/Results!$M63</f>
        <v>0</v>
      </c>
      <c r="T63" s="18">
        <f>table!BZ68/Results!$M63</f>
        <v>0.02652524142</v>
      </c>
      <c r="U63" s="18">
        <f>table!CA68/Results!$M63</f>
        <v>0.08843649865</v>
      </c>
      <c r="V63" s="18">
        <f>table!CD68/Results!$M63</f>
        <v>0.07567192582</v>
      </c>
      <c r="W63" s="18">
        <f>table!CE68/Results!$M63</f>
        <v>0.1037153397</v>
      </c>
      <c r="X63" s="18">
        <f>table!CF68/Results!$M63</f>
        <v>0.017691127</v>
      </c>
      <c r="Y63" s="18">
        <f>table!CG68/Results!$M63</f>
        <v>0.0082095662</v>
      </c>
      <c r="Z63" s="18">
        <f>table!CH68/Results!$M63</f>
        <v>0.024276436</v>
      </c>
      <c r="AA63" s="18">
        <f>table!CI68/Results!$M63</f>
        <v>0.0191451443</v>
      </c>
      <c r="AB63" s="18">
        <f>table!CJ68/Results!$M63</f>
        <v>0.0019519651</v>
      </c>
      <c r="AC63" s="18">
        <f>table!CK68/Results!$M63</f>
        <v>0.0061195817</v>
      </c>
      <c r="AD63" s="18">
        <f>table!CL68/Results!$M63</f>
        <v>0.0042117944</v>
      </c>
      <c r="AE63" s="18">
        <f>table!CM68/Results!$M63</f>
        <v>0.006830883836</v>
      </c>
      <c r="AF63" s="18">
        <f t="shared" ref="AF63:AW63" si="65">N63*$M63</f>
        <v>0.03940548213</v>
      </c>
      <c r="AG63" s="18">
        <f t="shared" si="65"/>
        <v>0</v>
      </c>
      <c r="AH63" s="18">
        <f t="shared" si="65"/>
        <v>0</v>
      </c>
      <c r="AI63" s="18">
        <f t="shared" si="65"/>
        <v>0.0105997641</v>
      </c>
      <c r="AJ63" s="18">
        <f t="shared" si="65"/>
        <v>0</v>
      </c>
      <c r="AK63" s="18">
        <f t="shared" si="65"/>
        <v>0</v>
      </c>
      <c r="AL63" s="18">
        <f t="shared" si="65"/>
        <v>0.02142423345</v>
      </c>
      <c r="AM63" s="18">
        <f t="shared" si="65"/>
        <v>0.07142947968</v>
      </c>
      <c r="AN63" s="18">
        <f t="shared" si="65"/>
        <v>0.06111963239</v>
      </c>
      <c r="AO63" s="18">
        <f t="shared" si="65"/>
        <v>0.0837700821</v>
      </c>
      <c r="AP63" s="18">
        <f t="shared" si="65"/>
        <v>0.01428898719</v>
      </c>
      <c r="AQ63" s="18">
        <f t="shared" si="65"/>
        <v>0.006630803469</v>
      </c>
      <c r="AR63" s="18">
        <f t="shared" si="65"/>
        <v>0.01960789062</v>
      </c>
      <c r="AS63" s="18">
        <f t="shared" si="65"/>
        <v>0.01546338578</v>
      </c>
      <c r="AT63" s="18">
        <f t="shared" si="65"/>
        <v>0.001576587196</v>
      </c>
      <c r="AU63" s="18">
        <f t="shared" si="65"/>
        <v>0.004942739065</v>
      </c>
      <c r="AV63" s="18">
        <f t="shared" si="65"/>
        <v>0.003401833938</v>
      </c>
      <c r="AW63" s="18">
        <f t="shared" si="65"/>
        <v>0.005517252329</v>
      </c>
      <c r="AX63" s="18">
        <f t="shared" si="4"/>
        <v>0.07142947959</v>
      </c>
      <c r="AY63" s="18">
        <f t="shared" si="5"/>
        <v>0.9999999987</v>
      </c>
    </row>
    <row r="64" ht="15.75" customHeight="1">
      <c r="A64" s="18">
        <v>63.0</v>
      </c>
      <c r="B64" s="36" t="str">
        <f>table!BS69</f>
        <v>Apple</v>
      </c>
      <c r="C64" s="18" t="str">
        <f>table!AP69</f>
        <v>Apple</v>
      </c>
      <c r="D64" s="18" t="str">
        <f>table!BR69</f>
        <v>Fruits</v>
      </c>
      <c r="E64" s="37" t="str">
        <f>table!CO69</f>
        <v>Other fruits</v>
      </c>
      <c r="F64" s="18" t="str">
        <f>table!AO69</f>
        <v>Q10.2</v>
      </c>
      <c r="G64" s="18" t="str">
        <f>table!AQ69</f>
        <v>Apples, raw, with skin </v>
      </c>
      <c r="H64" s="18" t="str">
        <f>IF(table!A69="ID","Indonesia","Bangladesh")</f>
        <v>Indonesia</v>
      </c>
      <c r="I64" s="18" t="str">
        <f>IFERROR(VLOOKUP(B64,yield_refuse!$C:$K,2,0),VLOOKUP(table!AQ69,yield_refuse!$B:$K,3,0))</f>
        <v>Fresh, as sold</v>
      </c>
      <c r="J64" s="18">
        <f>table!BN69</f>
        <v>100</v>
      </c>
      <c r="K64" s="18">
        <f>table!BO69</f>
        <v>15</v>
      </c>
      <c r="L64" s="38">
        <f>table!BP69</f>
        <v>592.3076923</v>
      </c>
      <c r="M64" s="18">
        <f t="shared" si="2"/>
        <v>0.6968325792</v>
      </c>
      <c r="N64" s="18">
        <f>table!BT69/Results!$M64</f>
        <v>0.1108864156</v>
      </c>
      <c r="O64" s="18">
        <f>table!BU69/Results!$M64</f>
        <v>0</v>
      </c>
      <c r="P64" s="18">
        <f>table!BV69/Results!$M64</f>
        <v>0</v>
      </c>
      <c r="Q64" s="18">
        <f>table!BW69/Results!$M64</f>
        <v>0.01312351746</v>
      </c>
      <c r="R64" s="18">
        <f>table!BX69/Results!$M64</f>
        <v>0</v>
      </c>
      <c r="S64" s="18">
        <f>table!BY69/Results!$M64</f>
        <v>0</v>
      </c>
      <c r="T64" s="18">
        <f>table!BZ69/Results!$M64</f>
        <v>0.02652524142</v>
      </c>
      <c r="U64" s="18">
        <f>table!CA69/Results!$M64</f>
        <v>0.1505351745</v>
      </c>
      <c r="V64" s="18">
        <f>table!CD69/Results!$M64</f>
        <v>0.1316166788</v>
      </c>
      <c r="W64" s="18">
        <f>table!CE69/Results!$M64</f>
        <v>0.1726448699</v>
      </c>
      <c r="X64" s="18">
        <f>table!CF69/Results!$M64</f>
        <v>0.016532667</v>
      </c>
      <c r="Y64" s="18">
        <f>table!CG69/Results!$M64</f>
        <v>0.0049560694</v>
      </c>
      <c r="Z64" s="18">
        <f>table!CH69/Results!$M64</f>
        <v>0.02703028</v>
      </c>
      <c r="AA64" s="18">
        <f>table!CI69/Results!$M64</f>
        <v>0.0112890537</v>
      </c>
      <c r="AB64" s="18">
        <f>table!CJ69/Results!$M64</f>
        <v>0.0049840733</v>
      </c>
      <c r="AC64" s="18">
        <f>table!CK69/Results!$M64</f>
        <v>0.0054336334</v>
      </c>
      <c r="AD64" s="18">
        <f>table!CL69/Results!$M64</f>
        <v>0.072878338</v>
      </c>
      <c r="AE64" s="18">
        <f>table!CM69/Results!$M64</f>
        <v>0.007431057855</v>
      </c>
      <c r="AF64" s="18">
        <f t="shared" ref="AF64:AW64" si="66">N64*$M64</f>
        <v>0.07726926698</v>
      </c>
      <c r="AG64" s="18">
        <f t="shared" si="66"/>
        <v>0</v>
      </c>
      <c r="AH64" s="18">
        <f t="shared" si="66"/>
        <v>0</v>
      </c>
      <c r="AI64" s="18">
        <f t="shared" si="66"/>
        <v>0.009144894518</v>
      </c>
      <c r="AJ64" s="18">
        <f t="shared" si="66"/>
        <v>0</v>
      </c>
      <c r="AK64" s="18">
        <f t="shared" si="66"/>
        <v>0</v>
      </c>
      <c r="AL64" s="18">
        <f t="shared" si="66"/>
        <v>0.01848365239</v>
      </c>
      <c r="AM64" s="18">
        <f t="shared" si="66"/>
        <v>0.1048978139</v>
      </c>
      <c r="AN64" s="18">
        <f t="shared" si="66"/>
        <v>0.09171478976</v>
      </c>
      <c r="AO64" s="18">
        <f t="shared" si="66"/>
        <v>0.12030457</v>
      </c>
      <c r="AP64" s="18">
        <f t="shared" si="66"/>
        <v>0.01152050099</v>
      </c>
      <c r="AQ64" s="18">
        <f t="shared" si="66"/>
        <v>0.003453550623</v>
      </c>
      <c r="AR64" s="18">
        <f t="shared" si="66"/>
        <v>0.01883557973</v>
      </c>
      <c r="AS64" s="18">
        <f t="shared" si="66"/>
        <v>0.007866580406</v>
      </c>
      <c r="AT64" s="18">
        <f t="shared" si="66"/>
        <v>0.003473064652</v>
      </c>
      <c r="AU64" s="18">
        <f t="shared" si="66"/>
        <v>0.003786332776</v>
      </c>
      <c r="AV64" s="18">
        <f t="shared" si="66"/>
        <v>0.05078400024</v>
      </c>
      <c r="AW64" s="18">
        <f t="shared" si="66"/>
        <v>0.005178203211</v>
      </c>
      <c r="AX64" s="18">
        <f t="shared" si="4"/>
        <v>0.1048978126</v>
      </c>
      <c r="AY64" s="18">
        <f t="shared" si="5"/>
        <v>0.9999999879</v>
      </c>
    </row>
    <row r="65" ht="15.75" customHeight="1">
      <c r="A65" s="18">
        <v>64.0</v>
      </c>
      <c r="B65" s="36" t="str">
        <f>table!BS70</f>
        <v>Avocado</v>
      </c>
      <c r="C65" s="18" t="str">
        <f>table!AP70</f>
        <v>Avocado</v>
      </c>
      <c r="D65" s="18" t="str">
        <f>table!BR70</f>
        <v>Fruits</v>
      </c>
      <c r="E65" s="37" t="str">
        <f>table!CO70</f>
        <v>Other fruits</v>
      </c>
      <c r="F65" s="18" t="str">
        <f>table!AO70</f>
        <v>Q10.2</v>
      </c>
      <c r="G65" s="18" t="str">
        <f>table!AQ70</f>
        <v>Avocados, raw, all commercial varieties</v>
      </c>
      <c r="H65" s="18" t="str">
        <f>IF(table!A70="ID","Indonesia","Bangladesh")</f>
        <v>Indonesia</v>
      </c>
      <c r="I65" s="18" t="str">
        <f>IFERROR(VLOOKUP(B65,yield_refuse!$C:$K,2,0),VLOOKUP(table!AQ70,yield_refuse!$B:$K,3,0))</f>
        <v>Fresh, as sold</v>
      </c>
      <c r="J65" s="18">
        <f>table!BN70</f>
        <v>100</v>
      </c>
      <c r="K65" s="18">
        <f>table!BO70</f>
        <v>27</v>
      </c>
      <c r="L65" s="38">
        <f>table!BP70</f>
        <v>452.9411765</v>
      </c>
      <c r="M65" s="18">
        <f t="shared" si="2"/>
        <v>0.620467365</v>
      </c>
      <c r="N65" s="18">
        <f>table!BT70/Results!$M65</f>
        <v>0.2173374285</v>
      </c>
      <c r="O65" s="18">
        <f>table!BU70/Results!$M65</f>
        <v>0</v>
      </c>
      <c r="P65" s="18">
        <f>table!BV70/Results!$M65</f>
        <v>0</v>
      </c>
      <c r="Q65" s="18">
        <f>table!BW70/Results!$M65</f>
        <v>0.01312351746</v>
      </c>
      <c r="R65" s="18">
        <f>table!BX70/Results!$M65</f>
        <v>0</v>
      </c>
      <c r="S65" s="18">
        <f>table!BY70/Results!$M65</f>
        <v>0</v>
      </c>
      <c r="T65" s="18">
        <f>table!BZ70/Results!$M65</f>
        <v>0.02652524142</v>
      </c>
      <c r="U65" s="18">
        <f>table!CA70/Results!$M65</f>
        <v>0.2569861874</v>
      </c>
      <c r="V65" s="18">
        <f>table!CD70/Results!$M65</f>
        <v>0.2275184923</v>
      </c>
      <c r="W65" s="18">
        <f>table!CE70/Results!$M65</f>
        <v>0.2908054943</v>
      </c>
      <c r="X65" s="18">
        <f>table!CF70/Results!$M65</f>
        <v>0.030528328</v>
      </c>
      <c r="Y65" s="18">
        <f>table!CG70/Results!$M65</f>
        <v>0.0069405246</v>
      </c>
      <c r="Z65" s="18">
        <f>table!CH70/Results!$M65</f>
        <v>0.024255722</v>
      </c>
      <c r="AA65" s="18">
        <f>table!CI70/Results!$M65</f>
        <v>0.0196675744</v>
      </c>
      <c r="AB65" s="18">
        <f>table!CJ70/Results!$M65</f>
        <v>0.0067128958</v>
      </c>
      <c r="AC65" s="18">
        <f>table!CK70/Results!$M65</f>
        <v>0.0090746953</v>
      </c>
      <c r="AD65" s="18">
        <f>table!CL70/Results!$M65</f>
        <v>0.14616315</v>
      </c>
      <c r="AE65" s="18">
        <f>table!CM70/Results!$M65</f>
        <v>0.01364328859</v>
      </c>
      <c r="AF65" s="18">
        <f t="shared" ref="AF65:AW65" si="67">N65*$M65</f>
        <v>0.1348507816</v>
      </c>
      <c r="AG65" s="18">
        <f t="shared" si="67"/>
        <v>0</v>
      </c>
      <c r="AH65" s="18">
        <f t="shared" si="67"/>
        <v>0</v>
      </c>
      <c r="AI65" s="18">
        <f t="shared" si="67"/>
        <v>0.008142714297</v>
      </c>
      <c r="AJ65" s="18">
        <f t="shared" si="67"/>
        <v>0</v>
      </c>
      <c r="AK65" s="18">
        <f t="shared" si="67"/>
        <v>0</v>
      </c>
      <c r="AL65" s="18">
        <f t="shared" si="67"/>
        <v>0.01645804665</v>
      </c>
      <c r="AM65" s="18">
        <f t="shared" si="67"/>
        <v>0.1594515426</v>
      </c>
      <c r="AN65" s="18">
        <f t="shared" si="67"/>
        <v>0.1411677994</v>
      </c>
      <c r="AO65" s="18">
        <f t="shared" si="67"/>
        <v>0.1804353188</v>
      </c>
      <c r="AP65" s="18">
        <f t="shared" si="67"/>
        <v>0.01894183123</v>
      </c>
      <c r="AQ65" s="18">
        <f t="shared" si="67"/>
        <v>0.00430636901</v>
      </c>
      <c r="AR65" s="18">
        <f t="shared" si="67"/>
        <v>0.01504988392</v>
      </c>
      <c r="AS65" s="18">
        <f t="shared" si="67"/>
        <v>0.01220308806</v>
      </c>
      <c r="AT65" s="18">
        <f t="shared" si="67"/>
        <v>0.004165132769</v>
      </c>
      <c r="AU65" s="18">
        <f t="shared" si="67"/>
        <v>0.005630552281</v>
      </c>
      <c r="AV65" s="18">
        <f t="shared" si="67"/>
        <v>0.09068946454</v>
      </c>
      <c r="AW65" s="18">
        <f t="shared" si="67"/>
        <v>0.008465215321</v>
      </c>
      <c r="AX65" s="18">
        <f t="shared" si="4"/>
        <v>0.1594515371</v>
      </c>
      <c r="AY65" s="18">
        <f t="shared" si="5"/>
        <v>0.999999966</v>
      </c>
    </row>
    <row r="66" ht="15.75" customHeight="1">
      <c r="A66" s="18">
        <v>65.0</v>
      </c>
      <c r="B66" s="36" t="str">
        <f>table!BS71</f>
        <v>Pear</v>
      </c>
      <c r="C66" s="18" t="str">
        <f>table!AP71</f>
        <v>Pear</v>
      </c>
      <c r="D66" s="18" t="str">
        <f>table!BR71</f>
        <v>Fruits</v>
      </c>
      <c r="E66" s="37" t="str">
        <f>table!CO71</f>
        <v>Other fruits</v>
      </c>
      <c r="F66" s="18" t="str">
        <f>table!AO71</f>
        <v>Q10.2</v>
      </c>
      <c r="G66" s="18" t="str">
        <f>table!AQ71</f>
        <v>Pears, raw</v>
      </c>
      <c r="H66" s="18" t="str">
        <f>IF(table!A71="ID","Indonesia","Bangladesh")</f>
        <v>Indonesia</v>
      </c>
      <c r="I66" s="18" t="str">
        <f>IFERROR(VLOOKUP(B66,yield_refuse!$C:$K,2,0),VLOOKUP(table!AQ71,yield_refuse!$B:$K,3,0))</f>
        <v>Fresh, as sold</v>
      </c>
      <c r="J66" s="18">
        <f>table!BN71</f>
        <v>100</v>
      </c>
      <c r="K66" s="18">
        <f>table!BO71</f>
        <v>8</v>
      </c>
      <c r="L66" s="38">
        <f>table!BP71</f>
        <v>563.4146341</v>
      </c>
      <c r="M66" s="18">
        <f t="shared" si="2"/>
        <v>0.612407211</v>
      </c>
      <c r="N66" s="18">
        <f>table!BT71/Results!$M66</f>
        <v>0.1577913636</v>
      </c>
      <c r="O66" s="18">
        <f>table!BU71/Results!$M66</f>
        <v>0</v>
      </c>
      <c r="P66" s="18">
        <f>table!BV71/Results!$M66</f>
        <v>0</v>
      </c>
      <c r="Q66" s="18">
        <f>table!BW71/Results!$M66</f>
        <v>0.01312351746</v>
      </c>
      <c r="R66" s="18">
        <f>table!BX71/Results!$M66</f>
        <v>0</v>
      </c>
      <c r="S66" s="18">
        <f>table!BY71/Results!$M66</f>
        <v>0</v>
      </c>
      <c r="T66" s="18">
        <f>table!BZ71/Results!$M66</f>
        <v>0.02652524142</v>
      </c>
      <c r="U66" s="18">
        <f>table!CA71/Results!$M66</f>
        <v>0.1974401225</v>
      </c>
      <c r="V66" s="18">
        <f>table!CD71/Results!$M66</f>
        <v>0.1738733887</v>
      </c>
      <c r="W66" s="18">
        <f>table!CE71/Results!$M66</f>
        <v>0.2247093622</v>
      </c>
      <c r="X66" s="18">
        <f>table!CF71/Results!$M66</f>
        <v>0.021704635</v>
      </c>
      <c r="Y66" s="18">
        <f>table!CG71/Results!$M66</f>
        <v>0.014492994</v>
      </c>
      <c r="Z66" s="18">
        <f>table!CH71/Results!$M66</f>
        <v>0.037320141</v>
      </c>
      <c r="AA66" s="18">
        <f>table!CI71/Results!$M66</f>
        <v>0.0224925227</v>
      </c>
      <c r="AB66" s="18">
        <f>table!CJ71/Results!$M66</f>
        <v>0.0056165802</v>
      </c>
      <c r="AC66" s="18">
        <f>table!CK71/Results!$M66</f>
        <v>0.0067012287</v>
      </c>
      <c r="AD66" s="18">
        <f>table!CL71/Results!$M66</f>
        <v>0.080051025</v>
      </c>
      <c r="AE66" s="18">
        <f>table!CM71/Results!$M66</f>
        <v>0.009061001738</v>
      </c>
      <c r="AF66" s="18">
        <f t="shared" ref="AF66:AW66" si="68">N66*$M66</f>
        <v>0.09663256889</v>
      </c>
      <c r="AG66" s="18">
        <f t="shared" si="68"/>
        <v>0</v>
      </c>
      <c r="AH66" s="18">
        <f t="shared" si="68"/>
        <v>0</v>
      </c>
      <c r="AI66" s="18">
        <f t="shared" si="68"/>
        <v>0.008036936726</v>
      </c>
      <c r="AJ66" s="18">
        <f t="shared" si="68"/>
        <v>0</v>
      </c>
      <c r="AK66" s="18">
        <f t="shared" si="68"/>
        <v>0</v>
      </c>
      <c r="AL66" s="18">
        <f t="shared" si="68"/>
        <v>0.01624424912</v>
      </c>
      <c r="AM66" s="18">
        <f t="shared" si="68"/>
        <v>0.1209137547</v>
      </c>
      <c r="AN66" s="18">
        <f t="shared" si="68"/>
        <v>0.106481317</v>
      </c>
      <c r="AO66" s="18">
        <f t="shared" si="68"/>
        <v>0.1376136338</v>
      </c>
      <c r="AP66" s="18">
        <f t="shared" si="68"/>
        <v>0.01329207499</v>
      </c>
      <c r="AQ66" s="18">
        <f t="shared" si="68"/>
        <v>0.008875614035</v>
      </c>
      <c r="AR66" s="18">
        <f t="shared" si="68"/>
        <v>0.02285512347</v>
      </c>
      <c r="AS66" s="18">
        <f t="shared" si="68"/>
        <v>0.0137745831</v>
      </c>
      <c r="AT66" s="18">
        <f t="shared" si="68"/>
        <v>0.003439634216</v>
      </c>
      <c r="AU66" s="18">
        <f t="shared" si="68"/>
        <v>0.004103880779</v>
      </c>
      <c r="AV66" s="18">
        <f t="shared" si="68"/>
        <v>0.04902382496</v>
      </c>
      <c r="AW66" s="18">
        <f t="shared" si="68"/>
        <v>0.005549022803</v>
      </c>
      <c r="AX66" s="18">
        <f t="shared" si="4"/>
        <v>0.1209137583</v>
      </c>
      <c r="AY66" s="18">
        <f t="shared" si="5"/>
        <v>1.00000003</v>
      </c>
    </row>
    <row r="67" ht="15.75" customHeight="1">
      <c r="A67" s="18">
        <v>66.0</v>
      </c>
      <c r="B67" s="36" t="str">
        <f>table!BS72</f>
        <v>Pineapple</v>
      </c>
      <c r="C67" s="18" t="str">
        <f>table!AP72</f>
        <v>Pineapple</v>
      </c>
      <c r="D67" s="18" t="str">
        <f>table!BR72</f>
        <v>Fruits</v>
      </c>
      <c r="E67" s="37" t="str">
        <f>table!CO72</f>
        <v>Other fruits</v>
      </c>
      <c r="F67" s="18" t="str">
        <f>table!AO72</f>
        <v>Q10.3</v>
      </c>
      <c r="G67" s="18" t="str">
        <f>table!AQ72</f>
        <v>Pineapple, raw, all varieties</v>
      </c>
      <c r="H67" s="18" t="str">
        <f>IF(table!A72="ID","Indonesia","Bangladesh")</f>
        <v>Indonesia</v>
      </c>
      <c r="I67" s="18" t="str">
        <f>IFERROR(VLOOKUP(B67,yield_refuse!$C:$K,2,0),VLOOKUP(table!AQ72,yield_refuse!$B:$K,3,0))</f>
        <v>Fresh, as sold</v>
      </c>
      <c r="J67" s="18">
        <f>table!BN72</f>
        <v>100</v>
      </c>
      <c r="K67" s="18">
        <f>table!BO72</f>
        <v>48</v>
      </c>
      <c r="L67" s="38">
        <f>table!BP72</f>
        <v>525</v>
      </c>
      <c r="M67" s="18">
        <f t="shared" si="2"/>
        <v>1.009615385</v>
      </c>
      <c r="N67" s="18">
        <f>table!BT72/Results!$M67</f>
        <v>0.01853206536</v>
      </c>
      <c r="O67" s="18">
        <f>table!BU72/Results!$M67</f>
        <v>0</v>
      </c>
      <c r="P67" s="18">
        <f>table!BV72/Results!$M67</f>
        <v>0</v>
      </c>
      <c r="Q67" s="18">
        <f>table!BW72/Results!$M67</f>
        <v>0.01312351746</v>
      </c>
      <c r="R67" s="18">
        <f>table!BX72/Results!$M67</f>
        <v>0</v>
      </c>
      <c r="S67" s="18">
        <f>table!BY72/Results!$M67</f>
        <v>0</v>
      </c>
      <c r="T67" s="18">
        <f>table!BZ72/Results!$M67</f>
        <v>0.02652524142</v>
      </c>
      <c r="U67" s="18">
        <f>table!CA72/Results!$M67</f>
        <v>0.05818082423</v>
      </c>
      <c r="V67" s="18">
        <f>table!CD72/Results!$M67</f>
        <v>0.04841456147</v>
      </c>
      <c r="W67" s="18">
        <f>table!CE72/Results!$M67</f>
        <v>0.07013154114</v>
      </c>
      <c r="X67" s="18">
        <f>table!CF72/Results!$M67</f>
        <v>0.013775445</v>
      </c>
      <c r="Y67" s="18">
        <f>table!CG72/Results!$M67</f>
        <v>0.0028506629</v>
      </c>
      <c r="Z67" s="18">
        <f>table!CH72/Results!$M67</f>
        <v>0.020137472</v>
      </c>
      <c r="AA67" s="18">
        <f>table!CI72/Results!$M67</f>
        <v>0.0062747922</v>
      </c>
      <c r="AB67" s="18">
        <f>table!CJ72/Results!$M67</f>
        <v>0.0016578224</v>
      </c>
      <c r="AC67" s="18">
        <f>table!CK72/Results!$M67</f>
        <v>0.004088754</v>
      </c>
      <c r="AD67" s="18">
        <f>table!CL72/Results!$M67</f>
        <v>0.0037598735</v>
      </c>
      <c r="AE67" s="18">
        <f>table!CM72/Results!$M67</f>
        <v>0.005636001741</v>
      </c>
      <c r="AF67" s="18">
        <f t="shared" ref="AF67:AW67" si="69">N67*$M67</f>
        <v>0.01871025829</v>
      </c>
      <c r="AG67" s="18">
        <f t="shared" si="69"/>
        <v>0</v>
      </c>
      <c r="AH67" s="18">
        <f t="shared" si="69"/>
        <v>0</v>
      </c>
      <c r="AI67" s="18">
        <f t="shared" si="69"/>
        <v>0.01324970513</v>
      </c>
      <c r="AJ67" s="18">
        <f t="shared" si="69"/>
        <v>0</v>
      </c>
      <c r="AK67" s="18">
        <f t="shared" si="69"/>
        <v>0</v>
      </c>
      <c r="AL67" s="18">
        <f t="shared" si="69"/>
        <v>0.02678029182</v>
      </c>
      <c r="AM67" s="18">
        <f t="shared" si="69"/>
        <v>0.05874025523</v>
      </c>
      <c r="AN67" s="18">
        <f t="shared" si="69"/>
        <v>0.0488800861</v>
      </c>
      <c r="AO67" s="18">
        <f t="shared" si="69"/>
        <v>0.07080588288</v>
      </c>
      <c r="AP67" s="18">
        <f t="shared" si="69"/>
        <v>0.0139079012</v>
      </c>
      <c r="AQ67" s="18">
        <f t="shared" si="69"/>
        <v>0.00287807312</v>
      </c>
      <c r="AR67" s="18">
        <f t="shared" si="69"/>
        <v>0.02033110154</v>
      </c>
      <c r="AS67" s="18">
        <f t="shared" si="69"/>
        <v>0.00633512674</v>
      </c>
      <c r="AT67" s="18">
        <f t="shared" si="69"/>
        <v>0.001673763</v>
      </c>
      <c r="AU67" s="18">
        <f t="shared" si="69"/>
        <v>0.004128068942</v>
      </c>
      <c r="AV67" s="18">
        <f t="shared" si="69"/>
        <v>0.00379602613</v>
      </c>
      <c r="AW67" s="18">
        <f t="shared" si="69"/>
        <v>0.005690194065</v>
      </c>
      <c r="AX67" s="18">
        <f t="shared" si="4"/>
        <v>0.05874025474</v>
      </c>
      <c r="AY67" s="18">
        <f t="shared" si="5"/>
        <v>0.9999999916</v>
      </c>
    </row>
    <row r="68" ht="15.75" customHeight="1">
      <c r="A68" s="18">
        <v>67.0</v>
      </c>
      <c r="B68" s="36" t="str">
        <f>table!BS73</f>
        <v>Coconut</v>
      </c>
      <c r="C68" s="18" t="str">
        <f>table!AP73</f>
        <v>Coconut</v>
      </c>
      <c r="D68" s="18" t="str">
        <f>table!BR73</f>
        <v>Fruits</v>
      </c>
      <c r="E68" s="37" t="str">
        <f>table!CO73</f>
        <v>Other fruits</v>
      </c>
      <c r="F68" s="18" t="str">
        <f>table!AO73</f>
        <v>Q10.3</v>
      </c>
      <c r="G68" s="18" t="str">
        <f>table!AQ73</f>
        <v>Nuts, coconut meat, raw</v>
      </c>
      <c r="H68" s="18" t="str">
        <f>IF(table!A73="ID","Indonesia","Bangladesh")</f>
        <v>Indonesia</v>
      </c>
      <c r="I68" s="18" t="str">
        <f>IFERROR(VLOOKUP(B68,yield_refuse!$C:$K,2,0),VLOOKUP(table!AQ73,yield_refuse!$B:$K,3,0))</f>
        <v>Fresh, as sold</v>
      </c>
      <c r="J68" s="18">
        <f>table!BN73</f>
        <v>100</v>
      </c>
      <c r="K68" s="18">
        <f>table!BO73</f>
        <v>52</v>
      </c>
      <c r="L68" s="38">
        <f>table!BP73</f>
        <v>1050</v>
      </c>
      <c r="M68" s="18">
        <f t="shared" si="2"/>
        <v>2.1875</v>
      </c>
      <c r="N68" s="18">
        <f>table!BT73/Results!$M68</f>
        <v>0.1445127215</v>
      </c>
      <c r="O68" s="18">
        <f>table!BU73/Results!$M68</f>
        <v>0</v>
      </c>
      <c r="P68" s="18">
        <f>table!BV73/Results!$M68</f>
        <v>0</v>
      </c>
      <c r="Q68" s="18">
        <f>table!BW73/Results!$M68</f>
        <v>0.01312351746</v>
      </c>
      <c r="R68" s="18">
        <f>table!BX73/Results!$M68</f>
        <v>0</v>
      </c>
      <c r="S68" s="18">
        <f>table!BY73/Results!$M68</f>
        <v>0</v>
      </c>
      <c r="T68" s="18">
        <f>table!BZ73/Results!$M68</f>
        <v>0.02652524142</v>
      </c>
      <c r="U68" s="18">
        <f>table!CA73/Results!$M68</f>
        <v>0.1841614804</v>
      </c>
      <c r="V68" s="18">
        <f>table!CD73/Results!$M68</f>
        <v>0.1619106481</v>
      </c>
      <c r="W68" s="18">
        <f>table!CE73/Results!$M68</f>
        <v>0.2099700695</v>
      </c>
      <c r="X68" s="18">
        <f>table!CF73/Results!$M68</f>
        <v>0.032252616</v>
      </c>
      <c r="Y68" s="18">
        <f>table!CG73/Results!$M68</f>
        <v>0.0040600218</v>
      </c>
      <c r="Z68" s="18">
        <f>table!CH73/Results!$M68</f>
        <v>0.020840679</v>
      </c>
      <c r="AA68" s="18">
        <f>table!CI73/Results!$M68</f>
        <v>0.0101143361</v>
      </c>
      <c r="AB68" s="18">
        <f>table!CJ73/Results!$M68</f>
        <v>0.1060732</v>
      </c>
      <c r="AC68" s="18">
        <f>table!CK73/Results!$M68</f>
        <v>0.0053788256</v>
      </c>
      <c r="AD68" s="18">
        <f>table!CL73/Results!$M68</f>
        <v>0.00026075603</v>
      </c>
      <c r="AE68" s="18">
        <f>table!CM73/Results!$M68</f>
        <v>0.00518104295</v>
      </c>
      <c r="AF68" s="18">
        <f t="shared" ref="AF68:AW68" si="70">N68*$M68</f>
        <v>0.3161215783</v>
      </c>
      <c r="AG68" s="18">
        <f t="shared" si="70"/>
        <v>0</v>
      </c>
      <c r="AH68" s="18">
        <f t="shared" si="70"/>
        <v>0</v>
      </c>
      <c r="AI68" s="18">
        <f t="shared" si="70"/>
        <v>0.02870769444</v>
      </c>
      <c r="AJ68" s="18">
        <f t="shared" si="70"/>
        <v>0</v>
      </c>
      <c r="AK68" s="18">
        <f t="shared" si="70"/>
        <v>0</v>
      </c>
      <c r="AL68" s="18">
        <f t="shared" si="70"/>
        <v>0.0580239656</v>
      </c>
      <c r="AM68" s="18">
        <f t="shared" si="70"/>
        <v>0.4028532384</v>
      </c>
      <c r="AN68" s="18">
        <f t="shared" si="70"/>
        <v>0.3541795427</v>
      </c>
      <c r="AO68" s="18">
        <f t="shared" si="70"/>
        <v>0.459309527</v>
      </c>
      <c r="AP68" s="18">
        <f t="shared" si="70"/>
        <v>0.0705525975</v>
      </c>
      <c r="AQ68" s="18">
        <f t="shared" si="70"/>
        <v>0.008881297688</v>
      </c>
      <c r="AR68" s="18">
        <f t="shared" si="70"/>
        <v>0.04558898531</v>
      </c>
      <c r="AS68" s="18">
        <f t="shared" si="70"/>
        <v>0.02212511022</v>
      </c>
      <c r="AT68" s="18">
        <f t="shared" si="70"/>
        <v>0.232035125</v>
      </c>
      <c r="AU68" s="18">
        <f t="shared" si="70"/>
        <v>0.011766181</v>
      </c>
      <c r="AV68" s="18">
        <f t="shared" si="70"/>
        <v>0.0005704038156</v>
      </c>
      <c r="AW68" s="18">
        <f t="shared" si="70"/>
        <v>0.01133353145</v>
      </c>
      <c r="AX68" s="18">
        <f t="shared" si="4"/>
        <v>0.402853232</v>
      </c>
      <c r="AY68" s="18">
        <f t="shared" si="5"/>
        <v>0.9999999842</v>
      </c>
    </row>
    <row r="69" ht="15.75" customHeight="1">
      <c r="A69" s="18">
        <v>68.0</v>
      </c>
      <c r="B69" s="36" t="str">
        <f>table!BS74</f>
        <v>Tangerine</v>
      </c>
      <c r="C69" s="18" t="str">
        <f>table!AP74</f>
        <v>Tangerine</v>
      </c>
      <c r="D69" s="18" t="str">
        <f>table!BR74</f>
        <v>Fruits</v>
      </c>
      <c r="E69" s="37" t="str">
        <f>table!CO74</f>
        <v>Citrus</v>
      </c>
      <c r="F69" s="18" t="str">
        <f>table!AO74</f>
        <v>Q9</v>
      </c>
      <c r="G69" s="18" t="str">
        <f>table!AQ74</f>
        <v>Tangerines, (mandarin oranges), raw</v>
      </c>
      <c r="H69" s="18" t="str">
        <f>IF(table!A74="ID","Indonesia","Bangladesh")</f>
        <v>Indonesia</v>
      </c>
      <c r="I69" s="18" t="str">
        <f>IFERROR(VLOOKUP(B69,yield_refuse!$C:$K,2,0),VLOOKUP(table!AQ74,yield_refuse!$B:$K,3,0))</f>
        <v>Fresh, as sold</v>
      </c>
      <c r="J69" s="18">
        <f>table!BN74</f>
        <v>100</v>
      </c>
      <c r="K69" s="18">
        <f>table!BO74</f>
        <v>28</v>
      </c>
      <c r="L69" s="38">
        <f>table!BP74</f>
        <v>513.3333333</v>
      </c>
      <c r="M69" s="18">
        <f t="shared" si="2"/>
        <v>0.712962963</v>
      </c>
      <c r="N69" s="18">
        <f>table!BT74/Results!$M69</f>
        <v>0.2109307805</v>
      </c>
      <c r="O69" s="18">
        <f>table!BU74/Results!$M69</f>
        <v>0</v>
      </c>
      <c r="P69" s="18">
        <f>table!BV74/Results!$M69</f>
        <v>0</v>
      </c>
      <c r="Q69" s="18">
        <f>table!BW74/Results!$M69</f>
        <v>0.01312351746</v>
      </c>
      <c r="R69" s="18">
        <f>table!BX74/Results!$M69</f>
        <v>0</v>
      </c>
      <c r="S69" s="18">
        <f>table!BY74/Results!$M69</f>
        <v>0</v>
      </c>
      <c r="T69" s="18">
        <f>table!BZ74/Results!$M69</f>
        <v>0.02652524142</v>
      </c>
      <c r="U69" s="18">
        <f>table!CA74/Results!$M69</f>
        <v>0.2505795393</v>
      </c>
      <c r="V69" s="18">
        <f>table!CD74/Results!$M69</f>
        <v>0.2217467372</v>
      </c>
      <c r="W69" s="18">
        <f>table!CE74/Results!$M69</f>
        <v>0.2836941149</v>
      </c>
      <c r="X69" s="18">
        <f>table!CF74/Results!$M69</f>
        <v>0.029633382</v>
      </c>
      <c r="Y69" s="18">
        <f>table!CG74/Results!$M69</f>
        <v>0.024135811</v>
      </c>
      <c r="Z69" s="18">
        <f>table!CH74/Results!$M69</f>
        <v>0.051145301</v>
      </c>
      <c r="AA69" s="18">
        <f>table!CI74/Results!$M69</f>
        <v>0.0363209977</v>
      </c>
      <c r="AB69" s="18">
        <f>table!CJ74/Results!$M69</f>
        <v>0.0082990802</v>
      </c>
      <c r="AC69" s="18">
        <f>table!CK74/Results!$M69</f>
        <v>0.0078898305</v>
      </c>
      <c r="AD69" s="18">
        <f>table!CL74/Results!$M69</f>
        <v>0.082697091</v>
      </c>
      <c r="AE69" s="18">
        <f>table!CM74/Results!$M69</f>
        <v>0.01045804323</v>
      </c>
      <c r="AF69" s="18">
        <f t="shared" ref="AF69:AW69" si="71">N69*$M69</f>
        <v>0.1503858342</v>
      </c>
      <c r="AG69" s="18">
        <f t="shared" si="71"/>
        <v>0</v>
      </c>
      <c r="AH69" s="18">
        <f t="shared" si="71"/>
        <v>0</v>
      </c>
      <c r="AI69" s="18">
        <f t="shared" si="71"/>
        <v>0.009356581892</v>
      </c>
      <c r="AJ69" s="18">
        <f t="shared" si="71"/>
        <v>0</v>
      </c>
      <c r="AK69" s="18">
        <f t="shared" si="71"/>
        <v>0</v>
      </c>
      <c r="AL69" s="18">
        <f t="shared" si="71"/>
        <v>0.01891151471</v>
      </c>
      <c r="AM69" s="18">
        <f t="shared" si="71"/>
        <v>0.1786539308</v>
      </c>
      <c r="AN69" s="18">
        <f t="shared" si="71"/>
        <v>0.1580972108</v>
      </c>
      <c r="AO69" s="18">
        <f t="shared" si="71"/>
        <v>0.2022633967</v>
      </c>
      <c r="AP69" s="18">
        <f t="shared" si="71"/>
        <v>0.02112750383</v>
      </c>
      <c r="AQ69" s="18">
        <f t="shared" si="71"/>
        <v>0.01720793932</v>
      </c>
      <c r="AR69" s="18">
        <f t="shared" si="71"/>
        <v>0.03646470534</v>
      </c>
      <c r="AS69" s="18">
        <f t="shared" si="71"/>
        <v>0.02589552614</v>
      </c>
      <c r="AT69" s="18">
        <f t="shared" si="71"/>
        <v>0.005916936809</v>
      </c>
      <c r="AU69" s="18">
        <f t="shared" si="71"/>
        <v>0.005625156931</v>
      </c>
      <c r="AV69" s="18">
        <f t="shared" si="71"/>
        <v>0.05895996303</v>
      </c>
      <c r="AW69" s="18">
        <f t="shared" si="71"/>
        <v>0.007456197489</v>
      </c>
      <c r="AX69" s="18">
        <f t="shared" si="4"/>
        <v>0.1786539289</v>
      </c>
      <c r="AY69" s="18">
        <f t="shared" si="5"/>
        <v>0.9999999892</v>
      </c>
    </row>
    <row r="70" ht="15.75" customHeight="1">
      <c r="A70" s="18">
        <v>69.0</v>
      </c>
      <c r="B70" s="36" t="str">
        <f>table!BS75</f>
        <v>Grapefruit</v>
      </c>
      <c r="C70" s="18" t="str">
        <f>table!AP75</f>
        <v>Grapefruit</v>
      </c>
      <c r="D70" s="18" t="str">
        <f>table!BR75</f>
        <v>Fruits</v>
      </c>
      <c r="E70" s="37" t="str">
        <f>table!CO75</f>
        <v>Citrus</v>
      </c>
      <c r="F70" s="18" t="str">
        <f>table!AO75</f>
        <v>Q9</v>
      </c>
      <c r="G70" s="18" t="str">
        <f>table!AQ75</f>
        <v>Grapefruit, raw, pink and red and white, all areas</v>
      </c>
      <c r="H70" s="18" t="str">
        <f>IF(table!A75="ID","Indonesia","Bangladesh")</f>
        <v>Indonesia</v>
      </c>
      <c r="I70" s="18" t="str">
        <f>IFERROR(VLOOKUP(B70,yield_refuse!$C:$K,2,0),VLOOKUP(table!AQ75,yield_refuse!$B:$K,3,0))</f>
        <v>Fresh, as sold</v>
      </c>
      <c r="J70" s="18">
        <f>table!BN75</f>
        <v>100</v>
      </c>
      <c r="K70" s="18">
        <f>table!BO75</f>
        <v>48</v>
      </c>
      <c r="L70" s="38">
        <f>table!BP75</f>
        <v>502.173913</v>
      </c>
      <c r="M70" s="18">
        <f t="shared" si="2"/>
        <v>0.9657190635</v>
      </c>
      <c r="N70" s="18">
        <f>table!BT75/Results!$M70</f>
        <v>0.5236376205</v>
      </c>
      <c r="O70" s="18">
        <f>table!BU75/Results!$M70</f>
        <v>0</v>
      </c>
      <c r="P70" s="18">
        <f>table!BV75/Results!$M70</f>
        <v>0</v>
      </c>
      <c r="Q70" s="18">
        <f>table!BW75/Results!$M70</f>
        <v>0.01312351746</v>
      </c>
      <c r="R70" s="18">
        <f>table!BX75/Results!$M70</f>
        <v>0</v>
      </c>
      <c r="S70" s="18">
        <f>table!BY75/Results!$M70</f>
        <v>0</v>
      </c>
      <c r="T70" s="18">
        <f>table!BZ75/Results!$M70</f>
        <v>0.02652524142</v>
      </c>
      <c r="U70" s="18">
        <f>table!CA75/Results!$M70</f>
        <v>0.5632863794</v>
      </c>
      <c r="V70" s="18">
        <f>table!CD75/Results!$M70</f>
        <v>0.5034646112</v>
      </c>
      <c r="W70" s="18">
        <f>table!CE75/Results!$M70</f>
        <v>0.6307987074</v>
      </c>
      <c r="X70" s="18">
        <f>table!CF75/Results!$M70</f>
        <v>0.023088368</v>
      </c>
      <c r="Y70" s="18">
        <f>table!CG75/Results!$M70</f>
        <v>0.0072875551</v>
      </c>
      <c r="Z70" s="18">
        <f>table!CH75/Results!$M70</f>
        <v>0.023028368</v>
      </c>
      <c r="AA70" s="18">
        <f>table!CI75/Results!$M70</f>
        <v>0.015549775</v>
      </c>
      <c r="AB70" s="18">
        <f>table!CJ75/Results!$M70</f>
        <v>0.0038516608</v>
      </c>
      <c r="AC70" s="18">
        <f>table!CK75/Results!$M70</f>
        <v>0.0095931637</v>
      </c>
      <c r="AD70" s="18">
        <f>table!CL75/Results!$M70</f>
        <v>0.44091987</v>
      </c>
      <c r="AE70" s="18">
        <f>table!CM75/Results!$M70</f>
        <v>0.03996761688</v>
      </c>
      <c r="AF70" s="18">
        <f t="shared" ref="AF70:AW70" si="72">N70*$M70</f>
        <v>0.5056868325</v>
      </c>
      <c r="AG70" s="18">
        <f t="shared" si="72"/>
        <v>0</v>
      </c>
      <c r="AH70" s="18">
        <f t="shared" si="72"/>
        <v>0</v>
      </c>
      <c r="AI70" s="18">
        <f t="shared" si="72"/>
        <v>0.01267363099</v>
      </c>
      <c r="AJ70" s="18">
        <f t="shared" si="72"/>
        <v>0</v>
      </c>
      <c r="AK70" s="18">
        <f t="shared" si="72"/>
        <v>0</v>
      </c>
      <c r="AL70" s="18">
        <f t="shared" si="72"/>
        <v>0.0256159313</v>
      </c>
      <c r="AM70" s="18">
        <f t="shared" si="72"/>
        <v>0.5439763948</v>
      </c>
      <c r="AN70" s="18">
        <f t="shared" si="72"/>
        <v>0.4862053728</v>
      </c>
      <c r="AO70" s="18">
        <f t="shared" si="72"/>
        <v>0.609174337</v>
      </c>
      <c r="AP70" s="18">
        <f t="shared" si="72"/>
        <v>0.02229687712</v>
      </c>
      <c r="AQ70" s="18">
        <f t="shared" si="72"/>
        <v>0.007037730887</v>
      </c>
      <c r="AR70" s="18">
        <f t="shared" si="72"/>
        <v>0.02223893398</v>
      </c>
      <c r="AS70" s="18">
        <f t="shared" si="72"/>
        <v>0.01501671415</v>
      </c>
      <c r="AT70" s="18">
        <f t="shared" si="72"/>
        <v>0.003719622261</v>
      </c>
      <c r="AU70" s="18">
        <f t="shared" si="72"/>
        <v>0.009264301065</v>
      </c>
      <c r="AV70" s="18">
        <f t="shared" si="72"/>
        <v>0.425804724</v>
      </c>
      <c r="AW70" s="18">
        <f t="shared" si="72"/>
        <v>0.03859748954</v>
      </c>
      <c r="AX70" s="18">
        <f t="shared" si="4"/>
        <v>0.543976393</v>
      </c>
      <c r="AY70" s="18">
        <f t="shared" si="5"/>
        <v>0.9999999966</v>
      </c>
    </row>
    <row r="71" ht="15.75" customHeight="1">
      <c r="A71" s="18">
        <v>70.0</v>
      </c>
      <c r="B71" s="36" t="str">
        <f>table!BS76</f>
        <v>Guava</v>
      </c>
      <c r="C71" s="18" t="str">
        <f>table!AP76</f>
        <v>Guava</v>
      </c>
      <c r="D71" s="18" t="str">
        <f>table!BR76</f>
        <v>Fruits</v>
      </c>
      <c r="E71" s="37" t="str">
        <f>table!CO76</f>
        <v>Other fruits</v>
      </c>
      <c r="F71" s="18" t="str">
        <f>table!AO76</f>
        <v>Q10.1</v>
      </c>
      <c r="G71" s="18" t="str">
        <f>table!AQ76</f>
        <v>Guavas, common, raw</v>
      </c>
      <c r="H71" s="18" t="str">
        <f>IF(table!A76="ID","Indonesia","Bangladesh")</f>
        <v>Indonesia</v>
      </c>
      <c r="I71" s="18" t="str">
        <f>IFERROR(VLOOKUP(B71,yield_refuse!$C:$K,2,0),VLOOKUP(table!AQ76,yield_refuse!$B:$K,3,0))</f>
        <v>Fresh, as sold</v>
      </c>
      <c r="J71" s="18">
        <f>table!BN76</f>
        <v>100</v>
      </c>
      <c r="K71" s="18">
        <f>table!BO76</f>
        <v>3</v>
      </c>
      <c r="L71" s="38">
        <f>table!BP76</f>
        <v>405.2631579</v>
      </c>
      <c r="M71" s="18">
        <f t="shared" si="2"/>
        <v>0.41779707</v>
      </c>
      <c r="N71" s="18">
        <f>table!BT76/Results!$M71</f>
        <v>0.06916900156</v>
      </c>
      <c r="O71" s="18">
        <f>table!BU76/Results!$M71</f>
        <v>0</v>
      </c>
      <c r="P71" s="18">
        <f>table!BV76/Results!$M71</f>
        <v>0</v>
      </c>
      <c r="Q71" s="18">
        <f>table!BW76/Results!$M71</f>
        <v>0.01312351746</v>
      </c>
      <c r="R71" s="18">
        <f>table!BX76/Results!$M71</f>
        <v>0</v>
      </c>
      <c r="S71" s="18">
        <f>table!BY76/Results!$M71</f>
        <v>0</v>
      </c>
      <c r="T71" s="18">
        <f>table!BZ76/Results!$M71</f>
        <v>0.02652524142</v>
      </c>
      <c r="U71" s="18">
        <f>table!CA76/Results!$M71</f>
        <v>0.1088177604</v>
      </c>
      <c r="V71" s="18">
        <f>table!CD76/Results!$M71</f>
        <v>0.09403342292</v>
      </c>
      <c r="W71" s="18">
        <f>table!CE76/Results!$M71</f>
        <v>0.1263385403</v>
      </c>
      <c r="X71" s="18">
        <f>table!CF76/Results!$M71</f>
        <v>0.024382607</v>
      </c>
      <c r="Y71" s="18">
        <f>table!CG76/Results!$M71</f>
        <v>0.0053659302</v>
      </c>
      <c r="Z71" s="18">
        <f>table!CH76/Results!$M71</f>
        <v>0.022998036</v>
      </c>
      <c r="AA71" s="18">
        <f>table!CI76/Results!$M71</f>
        <v>0.0120088914</v>
      </c>
      <c r="AB71" s="18">
        <f>table!CJ76/Results!$M71</f>
        <v>0.0021806677</v>
      </c>
      <c r="AC71" s="18">
        <f>table!CK76/Results!$M71</f>
        <v>0.010110605</v>
      </c>
      <c r="AD71" s="18">
        <f>table!CL76/Results!$M71</f>
        <v>0.02091018</v>
      </c>
      <c r="AE71" s="18">
        <f>table!CM76/Results!$M71</f>
        <v>0.01086084302</v>
      </c>
      <c r="AF71" s="18">
        <f t="shared" ref="AF71:AW71" si="73">N71*$M71</f>
        <v>0.02889860619</v>
      </c>
      <c r="AG71" s="18">
        <f t="shared" si="73"/>
        <v>0</v>
      </c>
      <c r="AH71" s="18">
        <f t="shared" si="73"/>
        <v>0</v>
      </c>
      <c r="AI71" s="18">
        <f t="shared" si="73"/>
        <v>0.005482967142</v>
      </c>
      <c r="AJ71" s="18">
        <f t="shared" si="73"/>
        <v>0</v>
      </c>
      <c r="AK71" s="18">
        <f t="shared" si="73"/>
        <v>0</v>
      </c>
      <c r="AL71" s="18">
        <f t="shared" si="73"/>
        <v>0.01108216815</v>
      </c>
      <c r="AM71" s="18">
        <f t="shared" si="73"/>
        <v>0.04546374147</v>
      </c>
      <c r="AN71" s="18">
        <f t="shared" si="73"/>
        <v>0.03928688858</v>
      </c>
      <c r="AO71" s="18">
        <f t="shared" si="73"/>
        <v>0.05278387198</v>
      </c>
      <c r="AP71" s="18">
        <f t="shared" si="73"/>
        <v>0.01018698176</v>
      </c>
      <c r="AQ71" s="18">
        <f t="shared" si="73"/>
        <v>0.002241869915</v>
      </c>
      <c r="AR71" s="18">
        <f t="shared" si="73"/>
        <v>0.009608512056</v>
      </c>
      <c r="AS71" s="18">
        <f t="shared" si="73"/>
        <v>0.005017279641</v>
      </c>
      <c r="AT71" s="18">
        <f t="shared" si="73"/>
        <v>0.0009110765757</v>
      </c>
      <c r="AU71" s="18">
        <f t="shared" si="73"/>
        <v>0.004224181145</v>
      </c>
      <c r="AV71" s="18">
        <f t="shared" si="73"/>
        <v>0.008736211937</v>
      </c>
      <c r="AW71" s="18">
        <f t="shared" si="73"/>
        <v>0.004537628393</v>
      </c>
      <c r="AX71" s="18">
        <f t="shared" si="4"/>
        <v>0.04546374143</v>
      </c>
      <c r="AY71" s="18">
        <f t="shared" si="5"/>
        <v>0.9999999989</v>
      </c>
    </row>
    <row r="72" ht="15.75" customHeight="1">
      <c r="A72" s="18">
        <v>71.0</v>
      </c>
      <c r="B72" s="36" t="str">
        <f>table!BS77</f>
        <v>Watermelon</v>
      </c>
      <c r="C72" s="18" t="str">
        <f>table!AP77</f>
        <v>Watermelon</v>
      </c>
      <c r="D72" s="18" t="str">
        <f>table!BR77</f>
        <v>Fruits</v>
      </c>
      <c r="E72" s="37" t="str">
        <f>table!CO77</f>
        <v>Other fruits</v>
      </c>
      <c r="F72" s="18" t="str">
        <f>table!AO77</f>
        <v>Q10.1</v>
      </c>
      <c r="G72" s="18" t="str">
        <f>table!AQ77</f>
        <v>Watermelon, raw</v>
      </c>
      <c r="H72" s="18" t="str">
        <f>IF(table!A77="ID","Indonesia","Bangladesh")</f>
        <v>Indonesia</v>
      </c>
      <c r="I72" s="18" t="str">
        <f>IFERROR(VLOOKUP(B72,yield_refuse!$C:$K,2,0),VLOOKUP(table!AQ77,yield_refuse!$B:$K,3,0))</f>
        <v>Fresh, as sold</v>
      </c>
      <c r="J72" s="18">
        <f>table!BN77</f>
        <v>100</v>
      </c>
      <c r="K72" s="18">
        <f>table!BO77</f>
        <v>48</v>
      </c>
      <c r="L72" s="38">
        <f>table!BP77</f>
        <v>770</v>
      </c>
      <c r="M72" s="18">
        <f t="shared" si="2"/>
        <v>1.480769231</v>
      </c>
      <c r="N72" s="18">
        <f>table!BT77/Results!$M72</f>
        <v>0.0263896819</v>
      </c>
      <c r="O72" s="18">
        <f>table!BU77/Results!$M72</f>
        <v>0</v>
      </c>
      <c r="P72" s="18">
        <f>table!BV77/Results!$M72</f>
        <v>0</v>
      </c>
      <c r="Q72" s="18">
        <f>table!BW77/Results!$M72</f>
        <v>0.01312351746</v>
      </c>
      <c r="R72" s="18">
        <f>table!BX77/Results!$M72</f>
        <v>0</v>
      </c>
      <c r="S72" s="18">
        <f>table!BY77/Results!$M72</f>
        <v>0</v>
      </c>
      <c r="T72" s="18">
        <f>table!BZ77/Results!$M72</f>
        <v>0.02652524142</v>
      </c>
      <c r="U72" s="18">
        <f>table!CA77/Results!$M72</f>
        <v>0.06603844078</v>
      </c>
      <c r="V72" s="18">
        <f>table!CD77/Results!$M72</f>
        <v>0.0554934953</v>
      </c>
      <c r="W72" s="18">
        <f>table!CE77/Results!$M72</f>
        <v>0.07885349551</v>
      </c>
      <c r="X72" s="18">
        <f>table!CF77/Results!$M72</f>
        <v>0.014457933</v>
      </c>
      <c r="Y72" s="18">
        <f>table!CG77/Results!$M72</f>
        <v>0.0029793265</v>
      </c>
      <c r="Z72" s="18">
        <f>table!CH77/Results!$M72</f>
        <v>0.020240382</v>
      </c>
      <c r="AA72" s="18">
        <f>table!CI77/Results!$M72</f>
        <v>0.0066729816</v>
      </c>
      <c r="AB72" s="18">
        <f>table!CJ77/Results!$M72</f>
        <v>0.0006263836</v>
      </c>
      <c r="AC72" s="18">
        <f>table!CK77/Results!$M72</f>
        <v>0.0045273889</v>
      </c>
      <c r="AD72" s="18">
        <f>table!CL77/Results!$M72</f>
        <v>0.010805251</v>
      </c>
      <c r="AE72" s="18">
        <f>table!CM77/Results!$M72</f>
        <v>0.005728793818</v>
      </c>
      <c r="AF72" s="18">
        <f t="shared" ref="AF72:AW72" si="74">N72*$M72</f>
        <v>0.03907702897</v>
      </c>
      <c r="AG72" s="18">
        <f t="shared" si="74"/>
        <v>0</v>
      </c>
      <c r="AH72" s="18">
        <f t="shared" si="74"/>
        <v>0</v>
      </c>
      <c r="AI72" s="18">
        <f t="shared" si="74"/>
        <v>0.01943290085</v>
      </c>
      <c r="AJ72" s="18">
        <f t="shared" si="74"/>
        <v>0</v>
      </c>
      <c r="AK72" s="18">
        <f t="shared" si="74"/>
        <v>0</v>
      </c>
      <c r="AL72" s="18">
        <f t="shared" si="74"/>
        <v>0.03927776133</v>
      </c>
      <c r="AM72" s="18">
        <f t="shared" si="74"/>
        <v>0.09778769115</v>
      </c>
      <c r="AN72" s="18">
        <f t="shared" si="74"/>
        <v>0.08217306035</v>
      </c>
      <c r="AO72" s="18">
        <f t="shared" si="74"/>
        <v>0.1167638299</v>
      </c>
      <c r="AP72" s="18">
        <f t="shared" si="74"/>
        <v>0.02140886233</v>
      </c>
      <c r="AQ72" s="18">
        <f t="shared" si="74"/>
        <v>0.00441169501</v>
      </c>
      <c r="AR72" s="18">
        <f t="shared" si="74"/>
        <v>0.02997133488</v>
      </c>
      <c r="AS72" s="18">
        <f t="shared" si="74"/>
        <v>0.009881145831</v>
      </c>
      <c r="AT72" s="18">
        <f t="shared" si="74"/>
        <v>0.0009275295615</v>
      </c>
      <c r="AU72" s="18">
        <f t="shared" si="74"/>
        <v>0.006704018179</v>
      </c>
      <c r="AV72" s="18">
        <f t="shared" si="74"/>
        <v>0.01600008321</v>
      </c>
      <c r="AW72" s="18">
        <f t="shared" si="74"/>
        <v>0.008483021615</v>
      </c>
      <c r="AX72" s="18">
        <f t="shared" si="4"/>
        <v>0.09778769062</v>
      </c>
      <c r="AY72" s="18">
        <f t="shared" si="5"/>
        <v>0.9999999945</v>
      </c>
    </row>
    <row r="73" ht="15.75" customHeight="1">
      <c r="A73" s="18">
        <v>72.0</v>
      </c>
      <c r="B73" s="36" t="str">
        <f>table!BS78</f>
        <v>Longans</v>
      </c>
      <c r="C73" s="18" t="str">
        <f>table!AP78</f>
        <v>Longans</v>
      </c>
      <c r="D73" s="18" t="str">
        <f>table!BR78</f>
        <v>Fruits</v>
      </c>
      <c r="E73" s="37" t="str">
        <f>table!CO78</f>
        <v>Other fruits</v>
      </c>
      <c r="F73" s="18" t="str">
        <f>table!AO78</f>
        <v>Q10.1</v>
      </c>
      <c r="G73" s="18" t="str">
        <f>table!AQ78</f>
        <v>Longans, raw</v>
      </c>
      <c r="H73" s="18" t="str">
        <f>IF(table!A78="ID","Indonesia","Bangladesh")</f>
        <v>Indonesia</v>
      </c>
      <c r="I73" s="18" t="str">
        <f>IFERROR(VLOOKUP(B73,yield_refuse!$C:$K,2,0),VLOOKUP(table!AQ78,yield_refuse!$B:$K,3,0))</f>
        <v>Fresh, as sold</v>
      </c>
      <c r="J73" s="18">
        <f>table!BN78</f>
        <v>100</v>
      </c>
      <c r="K73" s="18">
        <f>table!BO78</f>
        <v>37</v>
      </c>
      <c r="L73" s="38">
        <f>table!BP78</f>
        <v>550</v>
      </c>
      <c r="M73" s="18">
        <f t="shared" si="2"/>
        <v>0.873015873</v>
      </c>
      <c r="N73" s="18">
        <f>table!BT78/Results!$M73</f>
        <v>0.1080581835</v>
      </c>
      <c r="O73" s="18">
        <f>table!BU78/Results!$M73</f>
        <v>0</v>
      </c>
      <c r="P73" s="18">
        <f>table!BV78/Results!$M73</f>
        <v>0</v>
      </c>
      <c r="Q73" s="18">
        <f>table!BW78/Results!$M73</f>
        <v>0.01312351746</v>
      </c>
      <c r="R73" s="18">
        <f>table!BX78/Results!$M73</f>
        <v>0</v>
      </c>
      <c r="S73" s="18">
        <f>table!BY78/Results!$M73</f>
        <v>0</v>
      </c>
      <c r="T73" s="18">
        <f>table!BZ78/Results!$M73</f>
        <v>0.02652524142</v>
      </c>
      <c r="U73" s="18">
        <f>table!CA78/Results!$M73</f>
        <v>0.1477069424</v>
      </c>
      <c r="V73" s="18">
        <f>table!CD78/Results!$M73</f>
        <v>0.129068722</v>
      </c>
      <c r="W73" s="18">
        <f>table!CE78/Results!$M73</f>
        <v>0.1695055323</v>
      </c>
      <c r="X73" s="18">
        <f>table!CF78/Results!$M73</f>
        <v>0.015073482</v>
      </c>
      <c r="Y73" s="18">
        <f>table!CG78/Results!$M73</f>
        <v>0.0041213907</v>
      </c>
      <c r="Z73" s="18">
        <f>table!CH78/Results!$M73</f>
        <v>0.02367513</v>
      </c>
      <c r="AA73" s="18">
        <f>table!CI78/Results!$M73</f>
        <v>0.0084304457</v>
      </c>
      <c r="AB73" s="18">
        <f>table!CJ78/Results!$M73</f>
        <v>0.0020351271</v>
      </c>
      <c r="AC73" s="18">
        <f>table!CK78/Results!$M73</f>
        <v>0.0047370332</v>
      </c>
      <c r="AD73" s="18">
        <f>table!CL78/Results!$M73</f>
        <v>0.083292071</v>
      </c>
      <c r="AE73" s="18">
        <f>table!CM78/Results!$M73</f>
        <v>0.006342263095</v>
      </c>
      <c r="AF73" s="18">
        <f t="shared" ref="AF73:AW73" si="75">N73*$M73</f>
        <v>0.0943365094</v>
      </c>
      <c r="AG73" s="18">
        <f t="shared" si="75"/>
        <v>0</v>
      </c>
      <c r="AH73" s="18">
        <f t="shared" si="75"/>
        <v>0</v>
      </c>
      <c r="AI73" s="18">
        <f t="shared" si="75"/>
        <v>0.01145703905</v>
      </c>
      <c r="AJ73" s="18">
        <f t="shared" si="75"/>
        <v>0</v>
      </c>
      <c r="AK73" s="18">
        <f t="shared" si="75"/>
        <v>0</v>
      </c>
      <c r="AL73" s="18">
        <f t="shared" si="75"/>
        <v>0.02315695679</v>
      </c>
      <c r="AM73" s="18">
        <f t="shared" si="75"/>
        <v>0.1289505052</v>
      </c>
      <c r="AN73" s="18">
        <f t="shared" si="75"/>
        <v>0.112679043</v>
      </c>
      <c r="AO73" s="18">
        <f t="shared" si="75"/>
        <v>0.1479810202</v>
      </c>
      <c r="AP73" s="18">
        <f t="shared" si="75"/>
        <v>0.01315938905</v>
      </c>
      <c r="AQ73" s="18">
        <f t="shared" si="75"/>
        <v>0.0035980395</v>
      </c>
      <c r="AR73" s="18">
        <f t="shared" si="75"/>
        <v>0.02066876429</v>
      </c>
      <c r="AS73" s="18">
        <f t="shared" si="75"/>
        <v>0.007359912913</v>
      </c>
      <c r="AT73" s="18">
        <f t="shared" si="75"/>
        <v>0.001776698262</v>
      </c>
      <c r="AU73" s="18">
        <f t="shared" si="75"/>
        <v>0.004135505175</v>
      </c>
      <c r="AV73" s="18">
        <f t="shared" si="75"/>
        <v>0.07271530008</v>
      </c>
      <c r="AW73" s="18">
        <f t="shared" si="75"/>
        <v>0.005536896353</v>
      </c>
      <c r="AX73" s="18">
        <f t="shared" si="4"/>
        <v>0.1289505056</v>
      </c>
      <c r="AY73" s="18">
        <f t="shared" si="5"/>
        <v>1.000000003</v>
      </c>
    </row>
    <row r="74" ht="15.75" customHeight="1">
      <c r="A74" s="18">
        <v>73.0</v>
      </c>
      <c r="B74" s="36" t="str">
        <f>table!BS79</f>
        <v>Durian</v>
      </c>
      <c r="C74" s="18" t="str">
        <f>table!AP79</f>
        <v>Durian</v>
      </c>
      <c r="D74" s="18" t="str">
        <f>table!BR79</f>
        <v>Fruits</v>
      </c>
      <c r="E74" s="37" t="str">
        <f>table!CO79</f>
        <v>Other fruits</v>
      </c>
      <c r="F74" s="18" t="str">
        <f>table!AO79</f>
        <v>Q10.2</v>
      </c>
      <c r="G74" s="18" t="str">
        <f>table!AQ79</f>
        <v>Durian, raw or frozen</v>
      </c>
      <c r="H74" s="18" t="str">
        <f>IF(table!A79="ID","Indonesia","Bangladesh")</f>
        <v>Indonesia</v>
      </c>
      <c r="I74" s="18" t="str">
        <f>IFERROR(VLOOKUP(B74,yield_refuse!$C:$K,2,0),VLOOKUP(table!AQ79,yield_refuse!$B:$K,3,0))</f>
        <v>Fresh, as sold</v>
      </c>
      <c r="J74" s="18">
        <f>table!BN79</f>
        <v>100</v>
      </c>
      <c r="K74" s="18">
        <f>table!BO79</f>
        <v>76</v>
      </c>
      <c r="L74" s="38">
        <f>table!BP79</f>
        <v>481.25</v>
      </c>
      <c r="M74" s="18">
        <f t="shared" si="2"/>
        <v>2.005208333</v>
      </c>
      <c r="N74" s="18">
        <f>table!BT79/Results!$M74</f>
        <v>0.1080581835</v>
      </c>
      <c r="O74" s="18">
        <f>table!BU79/Results!$M74</f>
        <v>0</v>
      </c>
      <c r="P74" s="18">
        <f>table!BV79/Results!$M74</f>
        <v>0</v>
      </c>
      <c r="Q74" s="18">
        <f>table!BW79/Results!$M74</f>
        <v>0.01312351746</v>
      </c>
      <c r="R74" s="18">
        <f>table!BX79/Results!$M74</f>
        <v>0</v>
      </c>
      <c r="S74" s="18">
        <f>table!BY79/Results!$M74</f>
        <v>0</v>
      </c>
      <c r="T74" s="18">
        <f>table!BZ79/Results!$M74</f>
        <v>0.02652524142</v>
      </c>
      <c r="U74" s="18">
        <f>table!CA79/Results!$M74</f>
        <v>0.1477069424</v>
      </c>
      <c r="V74" s="18">
        <f>table!CD79/Results!$M74</f>
        <v>0.129068722</v>
      </c>
      <c r="W74" s="18">
        <f>table!CE79/Results!$M74</f>
        <v>0.1695055323</v>
      </c>
      <c r="X74" s="18">
        <f>table!CF79/Results!$M74</f>
        <v>0.015073482</v>
      </c>
      <c r="Y74" s="18">
        <f>table!CG79/Results!$M74</f>
        <v>0.0041213907</v>
      </c>
      <c r="Z74" s="18">
        <f>table!CH79/Results!$M74</f>
        <v>0.02367513</v>
      </c>
      <c r="AA74" s="18">
        <f>table!CI79/Results!$M74</f>
        <v>0.0084304457</v>
      </c>
      <c r="AB74" s="18">
        <f>table!CJ79/Results!$M74</f>
        <v>0.0020351271</v>
      </c>
      <c r="AC74" s="18">
        <f>table!CK79/Results!$M74</f>
        <v>0.0047370332</v>
      </c>
      <c r="AD74" s="18">
        <f>table!CL79/Results!$M74</f>
        <v>0.083292071</v>
      </c>
      <c r="AE74" s="18">
        <f>table!CM79/Results!$M74</f>
        <v>0.006342263095</v>
      </c>
      <c r="AF74" s="18">
        <f t="shared" ref="AF74:AW74" si="76">N74*$M74</f>
        <v>0.21667917</v>
      </c>
      <c r="AG74" s="18">
        <f t="shared" si="76"/>
        <v>0</v>
      </c>
      <c r="AH74" s="18">
        <f t="shared" si="76"/>
        <v>0</v>
      </c>
      <c r="AI74" s="18">
        <f t="shared" si="76"/>
        <v>0.02631538657</v>
      </c>
      <c r="AJ74" s="18">
        <f t="shared" si="76"/>
        <v>0</v>
      </c>
      <c r="AK74" s="18">
        <f t="shared" si="76"/>
        <v>0</v>
      </c>
      <c r="AL74" s="18">
        <f t="shared" si="76"/>
        <v>0.05318863513</v>
      </c>
      <c r="AM74" s="18">
        <f t="shared" si="76"/>
        <v>0.2961831917</v>
      </c>
      <c r="AN74" s="18">
        <f t="shared" si="76"/>
        <v>0.2588096768</v>
      </c>
      <c r="AO74" s="18">
        <f t="shared" si="76"/>
        <v>0.3398939059</v>
      </c>
      <c r="AP74" s="18">
        <f t="shared" si="76"/>
        <v>0.03022547172</v>
      </c>
      <c r="AQ74" s="18">
        <f t="shared" si="76"/>
        <v>0.008264246977</v>
      </c>
      <c r="AR74" s="18">
        <f t="shared" si="76"/>
        <v>0.04747356797</v>
      </c>
      <c r="AS74" s="18">
        <f t="shared" si="76"/>
        <v>0.01690479997</v>
      </c>
      <c r="AT74" s="18">
        <f t="shared" si="76"/>
        <v>0.00408085382</v>
      </c>
      <c r="AU74" s="18">
        <f t="shared" si="76"/>
        <v>0.009498738448</v>
      </c>
      <c r="AV74" s="18">
        <f t="shared" si="76"/>
        <v>0.1670179549</v>
      </c>
      <c r="AW74" s="18">
        <f t="shared" si="76"/>
        <v>0.01271755881</v>
      </c>
      <c r="AX74" s="18">
        <f t="shared" si="4"/>
        <v>0.2961831926</v>
      </c>
      <c r="AY74" s="18">
        <f t="shared" si="5"/>
        <v>1.000000003</v>
      </c>
    </row>
    <row r="75" ht="15.75" customHeight="1">
      <c r="A75" s="18">
        <v>74.0</v>
      </c>
      <c r="B75" s="36" t="str">
        <f>table!BS80</f>
        <v>Starfruit</v>
      </c>
      <c r="C75" s="18" t="str">
        <f>table!AP80</f>
        <v>Starfruit</v>
      </c>
      <c r="D75" s="18" t="str">
        <f>table!BR80</f>
        <v>Fruits</v>
      </c>
      <c r="E75" s="37" t="str">
        <f>table!CO80</f>
        <v>Other fruits</v>
      </c>
      <c r="F75" s="18" t="str">
        <f>table!AO80</f>
        <v>Q10.3</v>
      </c>
      <c r="G75" s="18" t="str">
        <f>table!AQ80</f>
        <v>Carambola, raw (starfruit)</v>
      </c>
      <c r="H75" s="18" t="str">
        <f>IF(table!A80="ID","Indonesia","Bangladesh")</f>
        <v>Indonesia</v>
      </c>
      <c r="I75" s="18" t="str">
        <f>IFERROR(VLOOKUP(B75,yield_refuse!$C:$K,2,0),VLOOKUP(table!AQ80,yield_refuse!$B:$K,3,0))</f>
        <v>Fresh, as sold</v>
      </c>
      <c r="J75" s="18">
        <f>table!BN80</f>
        <v>100</v>
      </c>
      <c r="K75" s="18">
        <f>table!BO80</f>
        <v>5</v>
      </c>
      <c r="L75" s="38">
        <f>table!BP80</f>
        <v>452.9411765</v>
      </c>
      <c r="M75" s="18">
        <f t="shared" si="2"/>
        <v>0.4767801858</v>
      </c>
      <c r="N75" s="18">
        <f>table!BT80/Results!$M75</f>
        <v>0.1080581835</v>
      </c>
      <c r="O75" s="18">
        <f>table!BU80/Results!$M75</f>
        <v>0</v>
      </c>
      <c r="P75" s="18">
        <f>table!BV80/Results!$M75</f>
        <v>0</v>
      </c>
      <c r="Q75" s="18">
        <f>table!BW80/Results!$M75</f>
        <v>0.01312351746</v>
      </c>
      <c r="R75" s="18">
        <f>table!BX80/Results!$M75</f>
        <v>0</v>
      </c>
      <c r="S75" s="18">
        <f>table!BY80/Results!$M75</f>
        <v>0</v>
      </c>
      <c r="T75" s="18">
        <f>table!BZ80/Results!$M75</f>
        <v>0.02652524142</v>
      </c>
      <c r="U75" s="18">
        <f>table!CA80/Results!$M75</f>
        <v>0.1477069424</v>
      </c>
      <c r="V75" s="18">
        <f>table!CD80/Results!$M75</f>
        <v>0.129068722</v>
      </c>
      <c r="W75" s="18">
        <f>table!CE80/Results!$M75</f>
        <v>0.1695055323</v>
      </c>
      <c r="X75" s="18">
        <f>table!CF80/Results!$M75</f>
        <v>0.015073482</v>
      </c>
      <c r="Y75" s="18">
        <f>table!CG80/Results!$M75</f>
        <v>0.0041213907</v>
      </c>
      <c r="Z75" s="18">
        <f>table!CH80/Results!$M75</f>
        <v>0.02367513</v>
      </c>
      <c r="AA75" s="18">
        <f>table!CI80/Results!$M75</f>
        <v>0.0084304457</v>
      </c>
      <c r="AB75" s="18">
        <f>table!CJ80/Results!$M75</f>
        <v>0.0020351271</v>
      </c>
      <c r="AC75" s="18">
        <f>table!CK80/Results!$M75</f>
        <v>0.0047370332</v>
      </c>
      <c r="AD75" s="18">
        <f>table!CL80/Results!$M75</f>
        <v>0.083292071</v>
      </c>
      <c r="AE75" s="18">
        <f>table!CM80/Results!$M75</f>
        <v>0.006342263095</v>
      </c>
      <c r="AF75" s="18">
        <f t="shared" ref="AF75:AW75" si="77">N75*$M75</f>
        <v>0.0515200008</v>
      </c>
      <c r="AG75" s="18">
        <f t="shared" si="77"/>
        <v>0</v>
      </c>
      <c r="AH75" s="18">
        <f t="shared" si="77"/>
        <v>0</v>
      </c>
      <c r="AI75" s="18">
        <f t="shared" si="77"/>
        <v>0.006257033092</v>
      </c>
      <c r="AJ75" s="18">
        <f t="shared" si="77"/>
        <v>0</v>
      </c>
      <c r="AK75" s="18">
        <f t="shared" si="77"/>
        <v>0</v>
      </c>
      <c r="AL75" s="18">
        <f t="shared" si="77"/>
        <v>0.01264670953</v>
      </c>
      <c r="AM75" s="18">
        <f t="shared" si="77"/>
        <v>0.07042374342</v>
      </c>
      <c r="AN75" s="18">
        <f t="shared" si="77"/>
        <v>0.06153740923</v>
      </c>
      <c r="AO75" s="18">
        <f t="shared" si="77"/>
        <v>0.08081687916</v>
      </c>
      <c r="AP75" s="18">
        <f t="shared" si="77"/>
        <v>0.007186737548</v>
      </c>
      <c r="AQ75" s="18">
        <f t="shared" si="77"/>
        <v>0.001964997424</v>
      </c>
      <c r="AR75" s="18">
        <f t="shared" si="77"/>
        <v>0.01128783288</v>
      </c>
      <c r="AS75" s="18">
        <f t="shared" si="77"/>
        <v>0.004019469467</v>
      </c>
      <c r="AT75" s="18">
        <f t="shared" si="77"/>
        <v>0.0009703082768</v>
      </c>
      <c r="AU75" s="18">
        <f t="shared" si="77"/>
        <v>0.002258523569</v>
      </c>
      <c r="AV75" s="18">
        <f t="shared" si="77"/>
        <v>0.03971200908</v>
      </c>
      <c r="AW75" s="18">
        <f t="shared" si="77"/>
        <v>0.003023865377</v>
      </c>
      <c r="AX75" s="18">
        <f t="shared" si="4"/>
        <v>0.07042374362</v>
      </c>
      <c r="AY75" s="18">
        <f t="shared" si="5"/>
        <v>1.000000003</v>
      </c>
    </row>
    <row r="76" ht="15.75" customHeight="1">
      <c r="A76" s="18">
        <v>75.0</v>
      </c>
      <c r="B76" s="36" t="str">
        <f>table!BS81</f>
        <v>Brown rice</v>
      </c>
      <c r="C76" s="18" t="str">
        <f>table!AP81</f>
        <v>Brown rice</v>
      </c>
      <c r="D76" s="18" t="str">
        <f>table!BR81</f>
        <v>Starchy staples</v>
      </c>
      <c r="E76" s="37" t="str">
        <f>table!CO81</f>
        <v>Whole grains</v>
      </c>
      <c r="F76" s="18" t="str">
        <f>table!AO81</f>
        <v>Q1</v>
      </c>
      <c r="G76" s="18" t="str">
        <f>table!AQ81</f>
        <v>Brown rice, cooked, unenriched, average of long- and medium-grain</v>
      </c>
      <c r="H76" s="18" t="str">
        <f>IF(table!A81="ID","Indonesia","Bangladesh")</f>
        <v>Indonesia</v>
      </c>
      <c r="I76" s="18" t="str">
        <f>IFERROR(VLOOKUP(B76,yield_refuse!$C:$K,2,0),VLOOKUP(table!AQ81,yield_refuse!$B:$K,3,0))</f>
        <v>Dry</v>
      </c>
      <c r="J76" s="18">
        <f>table!BN81</f>
        <v>263</v>
      </c>
      <c r="K76" s="18">
        <f>table!BO81</f>
        <v>0</v>
      </c>
      <c r="L76" s="38">
        <f>table!BP81</f>
        <v>624.3243243</v>
      </c>
      <c r="M76" s="18">
        <f t="shared" si="2"/>
        <v>0.2373856746</v>
      </c>
      <c r="N76" s="18">
        <f>table!BT81/Results!$M76</f>
        <v>0.1656678966</v>
      </c>
      <c r="O76" s="18">
        <f>table!BU81/Results!$M76</f>
        <v>0</v>
      </c>
      <c r="P76" s="18">
        <f>table!BV81/Results!$M76</f>
        <v>0.09493223578</v>
      </c>
      <c r="Q76" s="18">
        <f>table!BW81/Results!$M76</f>
        <v>0.01288048936</v>
      </c>
      <c r="R76" s="18">
        <f>table!BX81/Results!$M76</f>
        <v>0</v>
      </c>
      <c r="S76" s="18">
        <f>table!BY81/Results!$M76</f>
        <v>0.01235320233</v>
      </c>
      <c r="T76" s="18">
        <f>table!BZ81/Results!$M76</f>
        <v>0.01326262071</v>
      </c>
      <c r="U76" s="18">
        <f>table!CA81/Results!$M76</f>
        <v>0.2990964448</v>
      </c>
      <c r="V76" s="18">
        <f>table!CD81/Results!$M76</f>
        <v>0.2559931958</v>
      </c>
      <c r="W76" s="18">
        <f>table!CE81/Results!$M76</f>
        <v>0.3506770504</v>
      </c>
      <c r="X76" s="18">
        <f>table!CF81/Results!$M76</f>
        <v>0.075812661</v>
      </c>
      <c r="Y76" s="18">
        <f>table!CG81/Results!$M76</f>
        <v>0.02488971</v>
      </c>
      <c r="Z76" s="18">
        <f>table!CH81/Results!$M76</f>
        <v>0.032010309</v>
      </c>
      <c r="AA76" s="18">
        <f>table!CI81/Results!$M76</f>
        <v>0.060948032</v>
      </c>
      <c r="AB76" s="18">
        <f>table!CJ81/Results!$M76</f>
        <v>0.02186969</v>
      </c>
      <c r="AC76" s="18">
        <f>table!CK81/Results!$M76</f>
        <v>0.020688725</v>
      </c>
      <c r="AD76" s="18">
        <f>table!CL81/Results!$M76</f>
        <v>0.042149688</v>
      </c>
      <c r="AE76" s="18">
        <f>table!CM81/Results!$M76</f>
        <v>0.02072762722</v>
      </c>
      <c r="AF76" s="18">
        <f t="shared" ref="AF76:AW76" si="78">N76*$M76</f>
        <v>0.0393271854</v>
      </c>
      <c r="AG76" s="18">
        <f t="shared" si="78"/>
        <v>0</v>
      </c>
      <c r="AH76" s="18">
        <f t="shared" si="78"/>
        <v>0.02253555284</v>
      </c>
      <c r="AI76" s="18">
        <f t="shared" si="78"/>
        <v>0.003057643656</v>
      </c>
      <c r="AJ76" s="18">
        <f t="shared" si="78"/>
        <v>0</v>
      </c>
      <c r="AK76" s="18">
        <f t="shared" si="78"/>
        <v>0.002932473269</v>
      </c>
      <c r="AL76" s="18">
        <f t="shared" si="78"/>
        <v>0.003148356165</v>
      </c>
      <c r="AM76" s="18">
        <f t="shared" si="78"/>
        <v>0.07100121133</v>
      </c>
      <c r="AN76" s="18">
        <f t="shared" si="78"/>
        <v>0.0607691175</v>
      </c>
      <c r="AO76" s="18">
        <f t="shared" si="78"/>
        <v>0.0832457082</v>
      </c>
      <c r="AP76" s="18">
        <f t="shared" si="78"/>
        <v>0.01799683968</v>
      </c>
      <c r="AQ76" s="18">
        <f t="shared" si="78"/>
        <v>0.0059084606</v>
      </c>
      <c r="AR76" s="18">
        <f t="shared" si="78"/>
        <v>0.007598788798</v>
      </c>
      <c r="AS76" s="18">
        <f t="shared" si="78"/>
        <v>0.01446818969</v>
      </c>
      <c r="AT76" s="18">
        <f t="shared" si="78"/>
        <v>0.005191551115</v>
      </c>
      <c r="AU76" s="18">
        <f t="shared" si="78"/>
        <v>0.004911206942</v>
      </c>
      <c r="AV76" s="18">
        <f t="shared" si="78"/>
        <v>0.01000573212</v>
      </c>
      <c r="AW76" s="18">
        <f t="shared" si="78"/>
        <v>0.004920441771</v>
      </c>
      <c r="AX76" s="18">
        <f t="shared" si="4"/>
        <v>0.07100121072</v>
      </c>
      <c r="AY76" s="18">
        <f t="shared" si="5"/>
        <v>0.9999999915</v>
      </c>
    </row>
    <row r="77" ht="15.75" customHeight="1">
      <c r="A77" s="18">
        <v>76.0</v>
      </c>
      <c r="B77" s="36" t="str">
        <f>table!BS82</f>
        <v>White rice</v>
      </c>
      <c r="C77" s="18" t="str">
        <f>table!AP82</f>
        <v>White rice</v>
      </c>
      <c r="D77" s="18" t="str">
        <f>table!BR82</f>
        <v>Starchy staples</v>
      </c>
      <c r="E77" s="37" t="str">
        <f>table!CO82</f>
        <v>Refined grains</v>
      </c>
      <c r="F77" s="18" t="str">
        <f>table!AO82</f>
        <v>Q1</v>
      </c>
      <c r="G77" s="18" t="str">
        <f>table!AQ82</f>
        <v>White rice, cooked, unenriched, average of long-, medium-, and short-grain</v>
      </c>
      <c r="H77" s="18" t="str">
        <f>IF(table!A82="ID","Indonesia","Bangladesh")</f>
        <v>Indonesia</v>
      </c>
      <c r="I77" s="18" t="str">
        <f>IFERROR(VLOOKUP(B77,yield_refuse!$C:$K,2,0),VLOOKUP(table!AQ82,yield_refuse!$B:$K,3,0))</f>
        <v>Dry</v>
      </c>
      <c r="J77" s="18">
        <f>table!BN82</f>
        <v>255</v>
      </c>
      <c r="K77" s="18">
        <f>table!BO82</f>
        <v>0</v>
      </c>
      <c r="L77" s="38">
        <f>table!BP82</f>
        <v>1540</v>
      </c>
      <c r="M77" s="18">
        <f t="shared" si="2"/>
        <v>0.6039215686</v>
      </c>
      <c r="N77" s="18">
        <f>table!BT82/Results!$M77</f>
        <v>0.2319183164</v>
      </c>
      <c r="O77" s="18">
        <f>table!BU82/Results!$M77</f>
        <v>0</v>
      </c>
      <c r="P77" s="18">
        <f>table!BV82/Results!$M77</f>
        <v>0.09493223578</v>
      </c>
      <c r="Q77" s="18">
        <f>table!BW82/Results!$M77</f>
        <v>0.01288048936</v>
      </c>
      <c r="R77" s="18">
        <f>table!BX82/Results!$M77</f>
        <v>0</v>
      </c>
      <c r="S77" s="18">
        <f>table!BY82/Results!$M77</f>
        <v>0.01235320233</v>
      </c>
      <c r="T77" s="18">
        <f>table!BZ82/Results!$M77</f>
        <v>0.01326262071</v>
      </c>
      <c r="U77" s="18">
        <f>table!CA82/Results!$M77</f>
        <v>0.3653468645</v>
      </c>
      <c r="V77" s="18">
        <f>table!CD82/Results!$M77</f>
        <v>0.3156782587</v>
      </c>
      <c r="W77" s="18">
        <f>table!CE82/Results!$M77</f>
        <v>0.4242150164</v>
      </c>
      <c r="X77" s="18">
        <f>table!CF82/Results!$M77</f>
        <v>0.097989818</v>
      </c>
      <c r="Y77" s="18">
        <f>table!CG82/Results!$M77</f>
        <v>0.030797297</v>
      </c>
      <c r="Z77" s="18">
        <f>table!CH82/Results!$M77</f>
        <v>0.040946296</v>
      </c>
      <c r="AA77" s="18">
        <f>table!CI82/Results!$M77</f>
        <v>0.069723382</v>
      </c>
      <c r="AB77" s="18">
        <f>table!CJ82/Results!$M77</f>
        <v>0.022916414</v>
      </c>
      <c r="AC77" s="18">
        <f>table!CK82/Results!$M77</f>
        <v>0.028702043</v>
      </c>
      <c r="AD77" s="18">
        <f>table!CL82/Results!$M77</f>
        <v>0.047727363</v>
      </c>
      <c r="AE77" s="18">
        <f>table!CM82/Results!$M77</f>
        <v>0.02654425073</v>
      </c>
      <c r="AF77" s="18">
        <f t="shared" ref="AF77:AW77" si="79">N77*$M77</f>
        <v>0.1400604734</v>
      </c>
      <c r="AG77" s="18">
        <f t="shared" si="79"/>
        <v>0</v>
      </c>
      <c r="AH77" s="18">
        <f t="shared" si="79"/>
        <v>0.05733162475</v>
      </c>
      <c r="AI77" s="18">
        <f t="shared" si="79"/>
        <v>0.007778805337</v>
      </c>
      <c r="AJ77" s="18">
        <f t="shared" si="79"/>
        <v>0</v>
      </c>
      <c r="AK77" s="18">
        <f t="shared" si="79"/>
        <v>0.007460365329</v>
      </c>
      <c r="AL77" s="18">
        <f t="shared" si="79"/>
        <v>0.008009582703</v>
      </c>
      <c r="AM77" s="18">
        <f t="shared" si="79"/>
        <v>0.2206408515</v>
      </c>
      <c r="AN77" s="18">
        <f t="shared" si="79"/>
        <v>0.1906449092</v>
      </c>
      <c r="AO77" s="18">
        <f t="shared" si="79"/>
        <v>0.2561925981</v>
      </c>
      <c r="AP77" s="18">
        <f t="shared" si="79"/>
        <v>0.0591781646</v>
      </c>
      <c r="AQ77" s="18">
        <f t="shared" si="79"/>
        <v>0.01859915191</v>
      </c>
      <c r="AR77" s="18">
        <f t="shared" si="79"/>
        <v>0.02472835131</v>
      </c>
      <c r="AS77" s="18">
        <f t="shared" si="79"/>
        <v>0.04210745423</v>
      </c>
      <c r="AT77" s="18">
        <f t="shared" si="79"/>
        <v>0.01383971669</v>
      </c>
      <c r="AU77" s="18">
        <f t="shared" si="79"/>
        <v>0.01733378283</v>
      </c>
      <c r="AV77" s="18">
        <f t="shared" si="79"/>
        <v>0.02882358393</v>
      </c>
      <c r="AW77" s="18">
        <f t="shared" si="79"/>
        <v>0.01603064554</v>
      </c>
      <c r="AX77" s="18">
        <f t="shared" si="4"/>
        <v>0.220640851</v>
      </c>
      <c r="AY77" s="18">
        <f t="shared" si="5"/>
        <v>0.9999999978</v>
      </c>
    </row>
    <row r="78" ht="15.75" customHeight="1">
      <c r="A78" s="18">
        <v>77.0</v>
      </c>
      <c r="B78" s="36" t="str">
        <f>table!BS83</f>
        <v>Congee (rice porridge)</v>
      </c>
      <c r="C78" s="18" t="str">
        <f>table!AP83</f>
        <v>Congee (rice porridge)</v>
      </c>
      <c r="D78" s="18" t="str">
        <f>table!BR83</f>
        <v>Starchy staples</v>
      </c>
      <c r="E78" s="37" t="str">
        <f>table!CO83</f>
        <v>Refined grains</v>
      </c>
      <c r="F78" s="18" t="str">
        <f>table!AO83</f>
        <v>Q1</v>
      </c>
      <c r="G78" s="18" t="str">
        <f>table!AQ83</f>
        <v>Congee (rice porridge)</v>
      </c>
      <c r="H78" s="18" t="str">
        <f>IF(table!A83="ID","Indonesia","Bangladesh")</f>
        <v>Indonesia</v>
      </c>
      <c r="I78" s="18" t="str">
        <f>IFERROR(VLOOKUP(B78,yield_refuse!$C:$K,2,0),VLOOKUP(table!AQ83,yield_refuse!$B:$K,3,0))</f>
        <v>Dry</v>
      </c>
      <c r="J78" s="18">
        <f>table!BN83</f>
        <v>255</v>
      </c>
      <c r="K78" s="18">
        <f>table!BO83</f>
        <v>0</v>
      </c>
      <c r="L78" s="38">
        <f>table!BP83</f>
        <v>23100</v>
      </c>
      <c r="M78" s="18">
        <f t="shared" si="2"/>
        <v>9.058823529</v>
      </c>
      <c r="N78" s="18">
        <f>table!BT83/Results!$M78</f>
        <v>0.2319183164</v>
      </c>
      <c r="O78" s="18">
        <f>table!BU83/Results!$M78</f>
        <v>0</v>
      </c>
      <c r="P78" s="18">
        <f>table!BV83/Results!$M78</f>
        <v>0.09493223578</v>
      </c>
      <c r="Q78" s="18">
        <f>table!BW83/Results!$M78</f>
        <v>0.01288048936</v>
      </c>
      <c r="R78" s="18">
        <f>table!BX83/Results!$M78</f>
        <v>0</v>
      </c>
      <c r="S78" s="18">
        <f>table!BY83/Results!$M78</f>
        <v>0.01235320233</v>
      </c>
      <c r="T78" s="18">
        <f>table!BZ83/Results!$M78</f>
        <v>0.01326262071</v>
      </c>
      <c r="U78" s="18">
        <f>table!CA83/Results!$M78</f>
        <v>0.3653468645</v>
      </c>
      <c r="V78" s="18">
        <f>table!CD83/Results!$M78</f>
        <v>0.3156782587</v>
      </c>
      <c r="W78" s="18">
        <f>table!CE83/Results!$M78</f>
        <v>0.4242150164</v>
      </c>
      <c r="X78" s="18">
        <f>table!CF83/Results!$M78</f>
        <v>0.097989818</v>
      </c>
      <c r="Y78" s="18">
        <f>table!CG83/Results!$M78</f>
        <v>0.030797297</v>
      </c>
      <c r="Z78" s="18">
        <f>table!CH83/Results!$M78</f>
        <v>0.040946296</v>
      </c>
      <c r="AA78" s="18">
        <f>table!CI83/Results!$M78</f>
        <v>0.069723382</v>
      </c>
      <c r="AB78" s="18">
        <f>table!CJ83/Results!$M78</f>
        <v>0.022916414</v>
      </c>
      <c r="AC78" s="18">
        <f>table!CK83/Results!$M78</f>
        <v>0.028702043</v>
      </c>
      <c r="AD78" s="18">
        <f>table!CL83/Results!$M78</f>
        <v>0.047727363</v>
      </c>
      <c r="AE78" s="18">
        <f>table!CM83/Results!$M78</f>
        <v>0.02654425073</v>
      </c>
      <c r="AF78" s="18">
        <f t="shared" ref="AF78:AW78" si="80">N78*$M78</f>
        <v>2.100907101</v>
      </c>
      <c r="AG78" s="18">
        <f t="shared" si="80"/>
        <v>0</v>
      </c>
      <c r="AH78" s="18">
        <f t="shared" si="80"/>
        <v>0.8599743712</v>
      </c>
      <c r="AI78" s="18">
        <f t="shared" si="80"/>
        <v>0.1166820801</v>
      </c>
      <c r="AJ78" s="18">
        <f t="shared" si="80"/>
        <v>0</v>
      </c>
      <c r="AK78" s="18">
        <f t="shared" si="80"/>
        <v>0.1119054799</v>
      </c>
      <c r="AL78" s="18">
        <f t="shared" si="80"/>
        <v>0.1201437405</v>
      </c>
      <c r="AM78" s="18">
        <f t="shared" si="80"/>
        <v>3.309612773</v>
      </c>
      <c r="AN78" s="18">
        <f t="shared" si="80"/>
        <v>2.859673638</v>
      </c>
      <c r="AO78" s="18">
        <f t="shared" si="80"/>
        <v>3.842888972</v>
      </c>
      <c r="AP78" s="18">
        <f t="shared" si="80"/>
        <v>0.8876724689</v>
      </c>
      <c r="AQ78" s="18">
        <f t="shared" si="80"/>
        <v>0.2789872787</v>
      </c>
      <c r="AR78" s="18">
        <f t="shared" si="80"/>
        <v>0.3709252696</v>
      </c>
      <c r="AS78" s="18">
        <f t="shared" si="80"/>
        <v>0.6316118134</v>
      </c>
      <c r="AT78" s="18">
        <f t="shared" si="80"/>
        <v>0.2075957504</v>
      </c>
      <c r="AU78" s="18">
        <f t="shared" si="80"/>
        <v>0.2600067425</v>
      </c>
      <c r="AV78" s="18">
        <f t="shared" si="80"/>
        <v>0.4323537589</v>
      </c>
      <c r="AW78" s="18">
        <f t="shared" si="80"/>
        <v>0.2404596831</v>
      </c>
      <c r="AX78" s="18">
        <f t="shared" si="4"/>
        <v>3.309612766</v>
      </c>
      <c r="AY78" s="18">
        <f t="shared" si="5"/>
        <v>0.9999999978</v>
      </c>
    </row>
    <row r="79" ht="15.75" customHeight="1">
      <c r="A79" s="18">
        <v>78.0</v>
      </c>
      <c r="B79" s="36" t="str">
        <f>table!BS84</f>
        <v>White rice noodles</v>
      </c>
      <c r="C79" s="18" t="str">
        <f>table!AP84</f>
        <v>White rice noodles</v>
      </c>
      <c r="D79" s="18" t="str">
        <f>table!BR84</f>
        <v>Starchy staples</v>
      </c>
      <c r="E79" s="37" t="str">
        <f>table!CO84</f>
        <v>Refined grains</v>
      </c>
      <c r="F79" s="18" t="str">
        <f>table!AO84</f>
        <v>Q1</v>
      </c>
      <c r="G79" s="18" t="str">
        <f>table!AQ84</f>
        <v>Rice (white) noodles, cooked</v>
      </c>
      <c r="H79" s="18" t="str">
        <f>IF(table!A84="ID","Indonesia","Bangladesh")</f>
        <v>Indonesia</v>
      </c>
      <c r="I79" s="18" t="str">
        <f>IFERROR(VLOOKUP(B79,yield_refuse!$C:$K,2,0),VLOOKUP(table!AQ84,yield_refuse!$B:$K,3,0))</f>
        <v>Dry</v>
      </c>
      <c r="J79" s="18">
        <f>table!BN84</f>
        <v>255</v>
      </c>
      <c r="K79" s="18">
        <f>table!BO84</f>
        <v>0</v>
      </c>
      <c r="L79" s="38">
        <f>table!BP84</f>
        <v>888.4615385</v>
      </c>
      <c r="M79" s="18">
        <f t="shared" si="2"/>
        <v>0.3484162896</v>
      </c>
      <c r="N79" s="18">
        <f>table!BT84/Results!$M79</f>
        <v>0.2319183164</v>
      </c>
      <c r="O79" s="18">
        <f>table!BU84/Results!$M79</f>
        <v>0.03512599801</v>
      </c>
      <c r="P79" s="18">
        <f>table!BV84/Results!$M79</f>
        <v>0.09493223578</v>
      </c>
      <c r="Q79" s="18">
        <f>table!BW84/Results!$M79</f>
        <v>0.01288048936</v>
      </c>
      <c r="R79" s="18">
        <f>table!BX84/Results!$M79</f>
        <v>0</v>
      </c>
      <c r="S79" s="18">
        <f>table!BY84/Results!$M79</f>
        <v>0.01235320233</v>
      </c>
      <c r="T79" s="18">
        <f>table!BZ84/Results!$M79</f>
        <v>0.01326262071</v>
      </c>
      <c r="U79" s="18">
        <f>table!CA84/Results!$M79</f>
        <v>0.4004728626</v>
      </c>
      <c r="V79" s="18">
        <f>table!CD84/Results!$M79</f>
        <v>0.3437790571</v>
      </c>
      <c r="W79" s="18">
        <f>table!CE84/Results!$M79</f>
        <v>0.4681225139</v>
      </c>
      <c r="X79" s="18">
        <f>table!CF84/Results!$M79</f>
        <v>0.10993951</v>
      </c>
      <c r="Y79" s="18">
        <f>table!CG84/Results!$M79</f>
        <v>0.032560884</v>
      </c>
      <c r="Z79" s="18">
        <f>table!CH84/Results!$M79</f>
        <v>0.044233652</v>
      </c>
      <c r="AA79" s="18">
        <f>table!CI84/Results!$M79</f>
        <v>0.078179392</v>
      </c>
      <c r="AB79" s="18">
        <f>table!CJ84/Results!$M79</f>
        <v>0.022997015</v>
      </c>
      <c r="AC79" s="18">
        <f>table!CK84/Results!$M79</f>
        <v>0.035088896</v>
      </c>
      <c r="AD79" s="18">
        <f>table!CL84/Results!$M79</f>
        <v>0.04809214</v>
      </c>
      <c r="AE79" s="18">
        <f>table!CM84/Results!$M79</f>
        <v>0.02938137642</v>
      </c>
      <c r="AF79" s="18">
        <f t="shared" ref="AF79:AW79" si="81">N79*$M79</f>
        <v>0.08080411928</v>
      </c>
      <c r="AG79" s="18">
        <f t="shared" si="81"/>
        <v>0.0122384699</v>
      </c>
      <c r="AH79" s="18">
        <f t="shared" si="81"/>
        <v>0.03307593735</v>
      </c>
      <c r="AI79" s="18">
        <f t="shared" si="81"/>
        <v>0.00448777231</v>
      </c>
      <c r="AJ79" s="18">
        <f t="shared" si="81"/>
        <v>0</v>
      </c>
      <c r="AK79" s="18">
        <f t="shared" si="81"/>
        <v>0.00430405692</v>
      </c>
      <c r="AL79" s="18">
        <f t="shared" si="81"/>
        <v>0.004620913098</v>
      </c>
      <c r="AM79" s="18">
        <f t="shared" si="81"/>
        <v>0.1395312689</v>
      </c>
      <c r="AN79" s="18">
        <f t="shared" si="81"/>
        <v>0.1197782235</v>
      </c>
      <c r="AO79" s="18">
        <f t="shared" si="81"/>
        <v>0.1631015094</v>
      </c>
      <c r="AP79" s="18">
        <f t="shared" si="81"/>
        <v>0.03830471615</v>
      </c>
      <c r="AQ79" s="18">
        <f t="shared" si="81"/>
        <v>0.01134474239</v>
      </c>
      <c r="AR79" s="18">
        <f t="shared" si="81"/>
        <v>0.0154117249</v>
      </c>
      <c r="AS79" s="18">
        <f t="shared" si="81"/>
        <v>0.02723897368</v>
      </c>
      <c r="AT79" s="18">
        <f t="shared" si="81"/>
        <v>0.008012534638</v>
      </c>
      <c r="AU79" s="18">
        <f t="shared" si="81"/>
        <v>0.01222554295</v>
      </c>
      <c r="AV79" s="18">
        <f t="shared" si="81"/>
        <v>0.01675608498</v>
      </c>
      <c r="AW79" s="18">
        <f t="shared" si="81"/>
        <v>0.01023695016</v>
      </c>
      <c r="AX79" s="18">
        <f t="shared" si="4"/>
        <v>0.1395312699</v>
      </c>
      <c r="AY79" s="18">
        <f t="shared" si="5"/>
        <v>1.000000007</v>
      </c>
    </row>
    <row r="80" ht="15.75" customHeight="1">
      <c r="A80" s="18">
        <v>79.0</v>
      </c>
      <c r="B80" s="36" t="str">
        <f>table!BS85</f>
        <v>Whole wheat noodles</v>
      </c>
      <c r="C80" s="18" t="str">
        <f>table!AP85</f>
        <v>Whole wheat noodles</v>
      </c>
      <c r="D80" s="18" t="str">
        <f>table!BR85</f>
        <v>Starchy staples</v>
      </c>
      <c r="E80" s="37" t="str">
        <f>table!CO85</f>
        <v>Whole grains</v>
      </c>
      <c r="F80" s="18" t="str">
        <f>table!AO85</f>
        <v>Q1</v>
      </c>
      <c r="G80" s="18" t="str">
        <f>table!AQ85</f>
        <v>Noodles, whole wheat, cooked</v>
      </c>
      <c r="H80" s="18" t="str">
        <f>IF(table!A85="ID","Indonesia","Bangladesh")</f>
        <v>Indonesia</v>
      </c>
      <c r="I80" s="18" t="str">
        <f>IFERROR(VLOOKUP(B80,yield_refuse!$C:$K,2,0),VLOOKUP(table!AQ85,yield_refuse!$B:$K,3,0))</f>
        <v>Dry</v>
      </c>
      <c r="J80" s="18">
        <f>table!BN85</f>
        <v>274</v>
      </c>
      <c r="K80" s="18">
        <f>table!BO85</f>
        <v>0</v>
      </c>
      <c r="L80" s="38">
        <f>table!BP85</f>
        <v>537.2093023</v>
      </c>
      <c r="M80" s="18">
        <f t="shared" si="2"/>
        <v>0.1960617892</v>
      </c>
      <c r="N80" s="18">
        <f>table!BT85/Results!$M80</f>
        <v>0.05463193824</v>
      </c>
      <c r="O80" s="18">
        <f>table!BU85/Results!$M80</f>
        <v>0.03512599801</v>
      </c>
      <c r="P80" s="18">
        <f>table!BV85/Results!$M80</f>
        <v>0.09493223578</v>
      </c>
      <c r="Q80" s="18">
        <f>table!BW85/Results!$M80</f>
        <v>0.03366611438</v>
      </c>
      <c r="R80" s="18">
        <f>table!BX85/Results!$M80</f>
        <v>0</v>
      </c>
      <c r="S80" s="18">
        <f>table!BY85/Results!$M80</f>
        <v>0.01235320233</v>
      </c>
      <c r="T80" s="18">
        <f>table!BZ85/Results!$M80</f>
        <v>0.01326262071</v>
      </c>
      <c r="U80" s="18">
        <f>table!CA85/Results!$M80</f>
        <v>0.2439721094</v>
      </c>
      <c r="V80" s="18">
        <f>table!CD85/Results!$M80</f>
        <v>0.2006900993</v>
      </c>
      <c r="W80" s="18">
        <f>table!CE85/Results!$M80</f>
        <v>0.2973166655</v>
      </c>
      <c r="X80" s="18">
        <f>table!CF85/Results!$M80</f>
        <v>0.063046952</v>
      </c>
      <c r="Y80" s="18">
        <f>table!CG85/Results!$M80</f>
        <v>0.016792742</v>
      </c>
      <c r="Z80" s="18">
        <f>table!CH85/Results!$M80</f>
        <v>0.027629382</v>
      </c>
      <c r="AA80" s="18">
        <f>table!CI85/Results!$M80</f>
        <v>0.052918105</v>
      </c>
      <c r="AB80" s="18">
        <f>table!CJ85/Results!$M80</f>
        <v>0.023584337</v>
      </c>
      <c r="AC80" s="18">
        <f>table!CK85/Results!$M80</f>
        <v>0.026693786</v>
      </c>
      <c r="AD80" s="18">
        <f>table!CL85/Results!$M80</f>
        <v>0.01010095</v>
      </c>
      <c r="AE80" s="18">
        <f>table!CM85/Results!$M80</f>
        <v>0.02320585446</v>
      </c>
      <c r="AF80" s="18">
        <f t="shared" ref="AF80:AW80" si="82">N80*$M80</f>
        <v>0.01071123556</v>
      </c>
      <c r="AG80" s="18">
        <f t="shared" si="82"/>
        <v>0.006886866017</v>
      </c>
      <c r="AH80" s="18">
        <f t="shared" si="82"/>
        <v>0.018612584</v>
      </c>
      <c r="AI80" s="18">
        <f t="shared" si="82"/>
        <v>0.006600638619</v>
      </c>
      <c r="AJ80" s="18">
        <f t="shared" si="82"/>
        <v>0</v>
      </c>
      <c r="AK80" s="18">
        <f t="shared" si="82"/>
        <v>0.002421990951</v>
      </c>
      <c r="AL80" s="18">
        <f t="shared" si="82"/>
        <v>0.002600293145</v>
      </c>
      <c r="AM80" s="18">
        <f t="shared" si="82"/>
        <v>0.04783360829</v>
      </c>
      <c r="AN80" s="18">
        <f t="shared" si="82"/>
        <v>0.03934765995</v>
      </c>
      <c r="AO80" s="18">
        <f t="shared" si="82"/>
        <v>0.05829243738</v>
      </c>
      <c r="AP80" s="18">
        <f t="shared" si="82"/>
        <v>0.01236109821</v>
      </c>
      <c r="AQ80" s="18">
        <f t="shared" si="82"/>
        <v>0.003292415042</v>
      </c>
      <c r="AR80" s="18">
        <f t="shared" si="82"/>
        <v>0.005417066069</v>
      </c>
      <c r="AS80" s="18">
        <f t="shared" si="82"/>
        <v>0.01037521835</v>
      </c>
      <c r="AT80" s="18">
        <f t="shared" si="82"/>
        <v>0.004623987309</v>
      </c>
      <c r="AU80" s="18">
        <f t="shared" si="82"/>
        <v>0.005233631443</v>
      </c>
      <c r="AV80" s="18">
        <f t="shared" si="82"/>
        <v>0.001980410329</v>
      </c>
      <c r="AW80" s="18">
        <f t="shared" si="82"/>
        <v>0.004549781345</v>
      </c>
      <c r="AX80" s="18">
        <f t="shared" si="4"/>
        <v>0.04783360809</v>
      </c>
      <c r="AY80" s="18">
        <f t="shared" si="5"/>
        <v>0.999999996</v>
      </c>
    </row>
    <row r="81" ht="15.75" customHeight="1">
      <c r="A81" s="18">
        <v>80.0</v>
      </c>
      <c r="B81" s="36" t="str">
        <f>table!BS86</f>
        <v>Whole wheat pasta</v>
      </c>
      <c r="C81" s="18" t="str">
        <f>table!AP86</f>
        <v>Whole wheat pasta</v>
      </c>
      <c r="D81" s="18" t="str">
        <f>table!BR86</f>
        <v>Starchy staples</v>
      </c>
      <c r="E81" s="37" t="str">
        <f>table!CO86</f>
        <v>Whole grains</v>
      </c>
      <c r="F81" s="18" t="str">
        <f>table!AO86</f>
        <v>Q1</v>
      </c>
      <c r="G81" s="18" t="str">
        <f>table!AQ86</f>
        <v>Pasta, whole-wheat, cooked (Includes foods for USDA's Food Distribution Program)</v>
      </c>
      <c r="H81" s="18" t="str">
        <f>IF(table!A86="ID","Indonesia","Bangladesh")</f>
        <v>Indonesia</v>
      </c>
      <c r="I81" s="18" t="str">
        <f>IFERROR(VLOOKUP(B81,yield_refuse!$C:$K,2,0),VLOOKUP(table!AQ86,yield_refuse!$B:$K,3,0))</f>
        <v>Dry</v>
      </c>
      <c r="J81" s="18">
        <f>table!BN86</f>
        <v>275</v>
      </c>
      <c r="K81" s="18">
        <f>table!BO86</f>
        <v>0</v>
      </c>
      <c r="L81" s="38">
        <f>table!BP86</f>
        <v>513.3333333</v>
      </c>
      <c r="M81" s="18">
        <f t="shared" si="2"/>
        <v>0.1866666667</v>
      </c>
      <c r="N81" s="18">
        <f>table!BT86/Results!$M81</f>
        <v>0.05463193824</v>
      </c>
      <c r="O81" s="18">
        <f>table!BU86/Results!$M81</f>
        <v>0.03512599801</v>
      </c>
      <c r="P81" s="18">
        <f>table!BV86/Results!$M81</f>
        <v>0.09493223578</v>
      </c>
      <c r="Q81" s="18">
        <f>table!BW86/Results!$M81</f>
        <v>0.03366611438</v>
      </c>
      <c r="R81" s="18">
        <f>table!BX86/Results!$M81</f>
        <v>0</v>
      </c>
      <c r="S81" s="18">
        <f>table!BY86/Results!$M81</f>
        <v>0.01235320233</v>
      </c>
      <c r="T81" s="18">
        <f>table!BZ86/Results!$M81</f>
        <v>0.01326262071</v>
      </c>
      <c r="U81" s="18">
        <f>table!CA86/Results!$M81</f>
        <v>0.2439721094</v>
      </c>
      <c r="V81" s="18">
        <f>table!CD86/Results!$M81</f>
        <v>0.2006900993</v>
      </c>
      <c r="W81" s="18">
        <f>table!CE86/Results!$M81</f>
        <v>0.2973166655</v>
      </c>
      <c r="X81" s="18">
        <f>table!CF86/Results!$M81</f>
        <v>0.063046952</v>
      </c>
      <c r="Y81" s="18">
        <f>table!CG86/Results!$M81</f>
        <v>0.016792742</v>
      </c>
      <c r="Z81" s="18">
        <f>table!CH86/Results!$M81</f>
        <v>0.027629382</v>
      </c>
      <c r="AA81" s="18">
        <f>table!CI86/Results!$M81</f>
        <v>0.052918105</v>
      </c>
      <c r="AB81" s="18">
        <f>table!CJ86/Results!$M81</f>
        <v>0.023584337</v>
      </c>
      <c r="AC81" s="18">
        <f>table!CK86/Results!$M81</f>
        <v>0.026693786</v>
      </c>
      <c r="AD81" s="18">
        <f>table!CL86/Results!$M81</f>
        <v>0.01010095</v>
      </c>
      <c r="AE81" s="18">
        <f>table!CM86/Results!$M81</f>
        <v>0.02320585446</v>
      </c>
      <c r="AF81" s="18">
        <f t="shared" ref="AF81:AW81" si="83">N81*$M81</f>
        <v>0.0101979618</v>
      </c>
      <c r="AG81" s="18">
        <f t="shared" si="83"/>
        <v>0.006556852962</v>
      </c>
      <c r="AH81" s="18">
        <f t="shared" si="83"/>
        <v>0.01772068401</v>
      </c>
      <c r="AI81" s="18">
        <f t="shared" si="83"/>
        <v>0.00628434135</v>
      </c>
      <c r="AJ81" s="18">
        <f t="shared" si="83"/>
        <v>0</v>
      </c>
      <c r="AK81" s="18">
        <f t="shared" si="83"/>
        <v>0.002305931102</v>
      </c>
      <c r="AL81" s="18">
        <f t="shared" si="83"/>
        <v>0.002475689199</v>
      </c>
      <c r="AM81" s="18">
        <f t="shared" si="83"/>
        <v>0.04554146043</v>
      </c>
      <c r="AN81" s="18">
        <f t="shared" si="83"/>
        <v>0.03746215188</v>
      </c>
      <c r="AO81" s="18">
        <f t="shared" si="83"/>
        <v>0.05549911088</v>
      </c>
      <c r="AP81" s="18">
        <f t="shared" si="83"/>
        <v>0.01176876437</v>
      </c>
      <c r="AQ81" s="18">
        <f t="shared" si="83"/>
        <v>0.003134645173</v>
      </c>
      <c r="AR81" s="18">
        <f t="shared" si="83"/>
        <v>0.00515748464</v>
      </c>
      <c r="AS81" s="18">
        <f t="shared" si="83"/>
        <v>0.009878046267</v>
      </c>
      <c r="AT81" s="18">
        <f t="shared" si="83"/>
        <v>0.004402409573</v>
      </c>
      <c r="AU81" s="18">
        <f t="shared" si="83"/>
        <v>0.004982840053</v>
      </c>
      <c r="AV81" s="18">
        <f t="shared" si="83"/>
        <v>0.001885510667</v>
      </c>
      <c r="AW81" s="18">
        <f t="shared" si="83"/>
        <v>0.004331759499</v>
      </c>
      <c r="AX81" s="18">
        <f t="shared" si="4"/>
        <v>0.04554146025</v>
      </c>
      <c r="AY81" s="18">
        <f t="shared" si="5"/>
        <v>0.999999996</v>
      </c>
    </row>
    <row r="82" ht="15.75" customHeight="1">
      <c r="A82" s="18">
        <v>81.0</v>
      </c>
      <c r="B82" s="36" t="str">
        <f>table!BS87</f>
        <v>Refined wheat pasta</v>
      </c>
      <c r="C82" s="18" t="str">
        <f>table!AP87</f>
        <v>Refined wheat pasta</v>
      </c>
      <c r="D82" s="18" t="str">
        <f>table!BR87</f>
        <v>Starchy staples</v>
      </c>
      <c r="E82" s="37" t="str">
        <f>table!CO87</f>
        <v>Refined grains</v>
      </c>
      <c r="F82" s="18" t="str">
        <f>table!AO87</f>
        <v>Q1</v>
      </c>
      <c r="G82" s="18" t="str">
        <f>table!AQ87</f>
        <v>Pasta (white), cooked, unenriched, without added salt</v>
      </c>
      <c r="H82" s="18" t="str">
        <f>IF(table!A87="ID","Indonesia","Bangladesh")</f>
        <v>Indonesia</v>
      </c>
      <c r="I82" s="18" t="str">
        <f>IFERROR(VLOOKUP(B82,yield_refuse!$C:$K,2,0),VLOOKUP(table!AQ87,yield_refuse!$B:$K,3,0))</f>
        <v>Dry</v>
      </c>
      <c r="J82" s="18">
        <f>table!BN87</f>
        <v>278</v>
      </c>
      <c r="K82" s="18">
        <f>table!BO87</f>
        <v>0</v>
      </c>
      <c r="L82" s="38">
        <f>table!BP87</f>
        <v>770</v>
      </c>
      <c r="M82" s="18">
        <f t="shared" si="2"/>
        <v>0.2769784173</v>
      </c>
      <c r="N82" s="18">
        <f>table!BT87/Results!$M82</f>
        <v>0.06286414811</v>
      </c>
      <c r="O82" s="18">
        <f>table!BU87/Results!$M82</f>
        <v>0.03512599801</v>
      </c>
      <c r="P82" s="18">
        <f>table!BV87/Results!$M82</f>
        <v>0.09493223578</v>
      </c>
      <c r="Q82" s="18">
        <f>table!BW87/Results!$M82</f>
        <v>0.03366611438</v>
      </c>
      <c r="R82" s="18">
        <f>table!BX87/Results!$M82</f>
        <v>0</v>
      </c>
      <c r="S82" s="18">
        <f>table!BY87/Results!$M82</f>
        <v>0.01235320233</v>
      </c>
      <c r="T82" s="18">
        <f>table!BZ87/Results!$M82</f>
        <v>0.01326262071</v>
      </c>
      <c r="U82" s="18">
        <f>table!CA87/Results!$M82</f>
        <v>0.2522043193</v>
      </c>
      <c r="V82" s="18">
        <f>table!CD87/Results!$M82</f>
        <v>0.2081065046</v>
      </c>
      <c r="W82" s="18">
        <f>table!CE87/Results!$M82</f>
        <v>0.3064544184</v>
      </c>
      <c r="X82" s="18">
        <f>table!CF87/Results!$M82</f>
        <v>0.06498257</v>
      </c>
      <c r="Y82" s="18">
        <f>table!CG87/Results!$M82</f>
        <v>0.017205423</v>
      </c>
      <c r="Z82" s="18">
        <f>table!CH87/Results!$M82</f>
        <v>0.028823554</v>
      </c>
      <c r="AA82" s="18">
        <f>table!CI87/Results!$M82</f>
        <v>0.05454875</v>
      </c>
      <c r="AB82" s="18">
        <f>table!CJ87/Results!$M82</f>
        <v>0.024903218</v>
      </c>
      <c r="AC82" s="18">
        <f>table!CK87/Results!$M82</f>
        <v>0.027314808</v>
      </c>
      <c r="AD82" s="18">
        <f>table!CL87/Results!$M82</f>
        <v>0.010419954</v>
      </c>
      <c r="AE82" s="18">
        <f>table!CM87/Results!$M82</f>
        <v>0.02400604158</v>
      </c>
      <c r="AF82" s="18">
        <f t="shared" ref="AF82:AW82" si="84">N82*$M82</f>
        <v>0.01741201225</v>
      </c>
      <c r="AG82" s="18">
        <f t="shared" si="84"/>
        <v>0.009729143334</v>
      </c>
      <c r="AH82" s="18">
        <f t="shared" si="84"/>
        <v>0.02629418041</v>
      </c>
      <c r="AI82" s="18">
        <f t="shared" si="84"/>
        <v>0.009324787075</v>
      </c>
      <c r="AJ82" s="18">
        <f t="shared" si="84"/>
        <v>0</v>
      </c>
      <c r="AK82" s="18">
        <f t="shared" si="84"/>
        <v>0.00342157043</v>
      </c>
      <c r="AL82" s="18">
        <f t="shared" si="84"/>
        <v>0.003673459693</v>
      </c>
      <c r="AM82" s="18">
        <f t="shared" si="84"/>
        <v>0.06985515319</v>
      </c>
      <c r="AN82" s="18">
        <f t="shared" si="84"/>
        <v>0.05764101028</v>
      </c>
      <c r="AO82" s="18">
        <f t="shared" si="84"/>
        <v>0.08488125978</v>
      </c>
      <c r="AP82" s="18">
        <f t="shared" si="84"/>
        <v>0.01799876939</v>
      </c>
      <c r="AQ82" s="18">
        <f t="shared" si="84"/>
        <v>0.004765530831</v>
      </c>
      <c r="AR82" s="18">
        <f t="shared" si="84"/>
        <v>0.007983502367</v>
      </c>
      <c r="AS82" s="18">
        <f t="shared" si="84"/>
        <v>0.01510882644</v>
      </c>
      <c r="AT82" s="18">
        <f t="shared" si="84"/>
        <v>0.006897653906</v>
      </c>
      <c r="AU82" s="18">
        <f t="shared" si="84"/>
        <v>0.007565612288</v>
      </c>
      <c r="AV82" s="18">
        <f t="shared" si="84"/>
        <v>0.002886102367</v>
      </c>
      <c r="AW82" s="18">
        <f t="shared" si="84"/>
        <v>0.006649155402</v>
      </c>
      <c r="AX82" s="18">
        <f t="shared" si="4"/>
        <v>0.06985515299</v>
      </c>
      <c r="AY82" s="18">
        <f t="shared" si="5"/>
        <v>0.9999999971</v>
      </c>
    </row>
    <row r="83" ht="15.75" customHeight="1">
      <c r="A83" s="18">
        <v>82.0</v>
      </c>
      <c r="B83" s="36" t="str">
        <f>table!BS88</f>
        <v>Sweet corn</v>
      </c>
      <c r="C83" s="18" t="str">
        <f>table!AP88</f>
        <v>Sweet corn</v>
      </c>
      <c r="D83" s="18" t="str">
        <f>table!BR88</f>
        <v>Starchy staples</v>
      </c>
      <c r="E83" s="37" t="str">
        <f>table!CO88</f>
        <v>Whole grains</v>
      </c>
      <c r="F83" s="18" t="str">
        <f>table!AO88</f>
        <v>Q2</v>
      </c>
      <c r="G83" s="18" t="str">
        <f>table!AQ88</f>
        <v>Corn, boiled, average of sweet white and yellow varieties</v>
      </c>
      <c r="H83" s="18" t="str">
        <f>IF(table!A88="ID","Indonesia","Bangladesh")</f>
        <v>Indonesia</v>
      </c>
      <c r="I83" s="18" t="str">
        <f>IFERROR(VLOOKUP(B83,yield_refuse!$C:$K,2,0),VLOOKUP(table!AQ88,yield_refuse!$B:$K,3,0))</f>
        <v>Dry</v>
      </c>
      <c r="J83" s="18">
        <f>table!BN88</f>
        <v>200</v>
      </c>
      <c r="K83" s="18">
        <f>table!BO88</f>
        <v>0</v>
      </c>
      <c r="L83" s="38">
        <f>table!BP88</f>
        <v>563.4146341</v>
      </c>
      <c r="M83" s="18">
        <f t="shared" si="2"/>
        <v>0.2817073171</v>
      </c>
      <c r="N83" s="18">
        <f>table!BT88/Results!$M83</f>
        <v>0.1092239924</v>
      </c>
      <c r="O83" s="18">
        <f>table!BU88/Results!$M83</f>
        <v>0</v>
      </c>
      <c r="P83" s="18">
        <f>table!BV88/Results!$M83</f>
        <v>0.09493223578</v>
      </c>
      <c r="Q83" s="18">
        <f>table!BW88/Results!$M83</f>
        <v>0.01288048936</v>
      </c>
      <c r="R83" s="18">
        <f>table!BX88/Results!$M83</f>
        <v>0</v>
      </c>
      <c r="S83" s="18">
        <f>table!BY88/Results!$M83</f>
        <v>0.007773471498</v>
      </c>
      <c r="T83" s="18">
        <f>table!BZ88/Results!$M83</f>
        <v>0.01326262071</v>
      </c>
      <c r="U83" s="18">
        <f>table!CA88/Results!$M83</f>
        <v>0.2380728097</v>
      </c>
      <c r="V83" s="18">
        <f>table!CD88/Results!$M83</f>
        <v>0.201479047</v>
      </c>
      <c r="W83" s="18">
        <f>table!CE88/Results!$M83</f>
        <v>0.2822996532</v>
      </c>
      <c r="X83" s="18">
        <f>table!CF88/Results!$M83</f>
        <v>0.040845595</v>
      </c>
      <c r="Y83" s="18">
        <f>table!CG88/Results!$M83</f>
        <v>0.020620105</v>
      </c>
      <c r="Z83" s="18">
        <f>table!CH88/Results!$M83</f>
        <v>0.027802365</v>
      </c>
      <c r="AA83" s="18">
        <f>table!CI88/Results!$M83</f>
        <v>0.058374561</v>
      </c>
      <c r="AB83" s="18">
        <f>table!CJ88/Results!$M83</f>
        <v>0.046506639</v>
      </c>
      <c r="AC83" s="18">
        <f>table!CK88/Results!$M83</f>
        <v>0.018002143</v>
      </c>
      <c r="AD83" s="18">
        <f>table!CL88/Results!$M83</f>
        <v>0.0078398201</v>
      </c>
      <c r="AE83" s="18">
        <f>table!CM88/Results!$M83</f>
        <v>0.01808158719</v>
      </c>
      <c r="AF83" s="18">
        <f t="shared" ref="AF83:AW83" si="85">N83*$M83</f>
        <v>0.03076919785</v>
      </c>
      <c r="AG83" s="18">
        <f t="shared" si="85"/>
        <v>0</v>
      </c>
      <c r="AH83" s="18">
        <f t="shared" si="85"/>
        <v>0.02674310545</v>
      </c>
      <c r="AI83" s="18">
        <f t="shared" si="85"/>
        <v>0.003628528099</v>
      </c>
      <c r="AJ83" s="18">
        <f t="shared" si="85"/>
        <v>0</v>
      </c>
      <c r="AK83" s="18">
        <f t="shared" si="85"/>
        <v>0.0021898438</v>
      </c>
      <c r="AL83" s="18">
        <f t="shared" si="85"/>
        <v>0.003736177297</v>
      </c>
      <c r="AM83" s="18">
        <f t="shared" si="85"/>
        <v>0.06706685249</v>
      </c>
      <c r="AN83" s="18">
        <f t="shared" si="85"/>
        <v>0.05675812178</v>
      </c>
      <c r="AO83" s="18">
        <f t="shared" si="85"/>
        <v>0.07952587792</v>
      </c>
      <c r="AP83" s="18">
        <f t="shared" si="85"/>
        <v>0.01150650298</v>
      </c>
      <c r="AQ83" s="18">
        <f t="shared" si="85"/>
        <v>0.005808834457</v>
      </c>
      <c r="AR83" s="18">
        <f t="shared" si="85"/>
        <v>0.007832129652</v>
      </c>
      <c r="AS83" s="18">
        <f t="shared" si="85"/>
        <v>0.01644454096</v>
      </c>
      <c r="AT83" s="18">
        <f t="shared" si="85"/>
        <v>0.0131012605</v>
      </c>
      <c r="AU83" s="18">
        <f t="shared" si="85"/>
        <v>0.005071335406</v>
      </c>
      <c r="AV83" s="18">
        <f t="shared" si="85"/>
        <v>0.002208534687</v>
      </c>
      <c r="AW83" s="18">
        <f t="shared" si="85"/>
        <v>0.005093715416</v>
      </c>
      <c r="AX83" s="18">
        <f t="shared" si="4"/>
        <v>0.06706685406</v>
      </c>
      <c r="AY83" s="18">
        <f t="shared" si="5"/>
        <v>1.000000023</v>
      </c>
    </row>
    <row r="84" ht="15.75" customHeight="1">
      <c r="A84" s="18">
        <v>83.0</v>
      </c>
      <c r="B84" s="36" t="str">
        <f>table!BS89</f>
        <v>Potato</v>
      </c>
      <c r="C84" s="18" t="str">
        <f>table!AP89</f>
        <v>Potato</v>
      </c>
      <c r="D84" s="18" t="str">
        <f>table!BR89</f>
        <v>Starchy staples</v>
      </c>
      <c r="E84" s="37" t="str">
        <f>table!CO89</f>
        <v>White roots, tubers, and plantains</v>
      </c>
      <c r="F84" s="18" t="str">
        <f>table!AO89</f>
        <v>Q3</v>
      </c>
      <c r="G84" s="18" t="str">
        <f>table!AQ89</f>
        <v>Potato, cooked, average of skin eaten and not eaten and of boiled, baked, fried, and roasted</v>
      </c>
      <c r="H84" s="18" t="str">
        <f>IF(table!A89="ID","Indonesia","Bangladesh")</f>
        <v>Indonesia</v>
      </c>
      <c r="I84" s="18" t="str">
        <f>IFERROR(VLOOKUP(B84,yield_refuse!$C:$K,2,0),VLOOKUP(table!AQ89,yield_refuse!$B:$K,3,0))</f>
        <v>Fresh, as sold</v>
      </c>
      <c r="J84" s="18">
        <f>table!BN89</f>
        <v>79</v>
      </c>
      <c r="K84" s="18">
        <f>table!BO89</f>
        <v>6</v>
      </c>
      <c r="L84" s="38">
        <f>table!BP89</f>
        <v>471.4285714</v>
      </c>
      <c r="M84" s="18">
        <f t="shared" si="2"/>
        <v>0.6348351352</v>
      </c>
      <c r="N84" s="18">
        <f>table!BT89/Results!$M84</f>
        <v>0.04869602458</v>
      </c>
      <c r="O84" s="18">
        <f>table!BU89/Results!$M84</f>
        <v>0</v>
      </c>
      <c r="P84" s="18">
        <f>table!BV89/Results!$M84</f>
        <v>0</v>
      </c>
      <c r="Q84" s="18">
        <f>table!BW89/Results!$M84</f>
        <v>0.01348805961</v>
      </c>
      <c r="R84" s="18">
        <f>table!BX89/Results!$M84</f>
        <v>0</v>
      </c>
      <c r="S84" s="18">
        <f>table!BY89/Results!$M84</f>
        <v>0.01006333691</v>
      </c>
      <c r="T84" s="18">
        <f>table!BZ89/Results!$M84</f>
        <v>0.03066981039</v>
      </c>
      <c r="U84" s="18">
        <f>table!CA89/Results!$M84</f>
        <v>0.1029172315</v>
      </c>
      <c r="V84" s="18">
        <f>table!CD89/Results!$M84</f>
        <v>0.08724725795</v>
      </c>
      <c r="W84" s="18">
        <f>table!CE89/Results!$M84</f>
        <v>0.1218290959</v>
      </c>
      <c r="X84" s="18">
        <f>table!CF89/Results!$M84</f>
        <v>0.022354751</v>
      </c>
      <c r="Y84" s="18">
        <f>table!CG89/Results!$M84</f>
        <v>0.0058258228</v>
      </c>
      <c r="Z84" s="18">
        <f>table!CH89/Results!$M84</f>
        <v>0.025906018</v>
      </c>
      <c r="AA84" s="18">
        <f>table!CI89/Results!$M84</f>
        <v>0.014196101</v>
      </c>
      <c r="AB84" s="18">
        <f>table!CJ89/Results!$M84</f>
        <v>0.0019531879</v>
      </c>
      <c r="AC84" s="18">
        <f>table!CK89/Results!$M84</f>
        <v>0.0052791048</v>
      </c>
      <c r="AD84" s="18">
        <f>table!CL89/Results!$M84</f>
        <v>0.019560885</v>
      </c>
      <c r="AE84" s="18">
        <f>table!CM89/Results!$M84</f>
        <v>0.00784136416</v>
      </c>
      <c r="AF84" s="18">
        <f t="shared" ref="AF84:AW84" si="86">N84*$M84</f>
        <v>0.03091394735</v>
      </c>
      <c r="AG84" s="18">
        <f t="shared" si="86"/>
        <v>0</v>
      </c>
      <c r="AH84" s="18">
        <f t="shared" si="86"/>
        <v>0</v>
      </c>
      <c r="AI84" s="18">
        <f t="shared" si="86"/>
        <v>0.008562694147</v>
      </c>
      <c r="AJ84" s="18">
        <f t="shared" si="86"/>
        <v>0</v>
      </c>
      <c r="AK84" s="18">
        <f t="shared" si="86"/>
        <v>0.006388559851</v>
      </c>
      <c r="AL84" s="18">
        <f t="shared" si="86"/>
        <v>0.01947027323</v>
      </c>
      <c r="AM84" s="18">
        <f t="shared" si="86"/>
        <v>0.06533547457</v>
      </c>
      <c r="AN84" s="18">
        <f t="shared" si="86"/>
        <v>0.0553876248</v>
      </c>
      <c r="AO84" s="18">
        <f t="shared" si="86"/>
        <v>0.07734139059</v>
      </c>
      <c r="AP84" s="18">
        <f t="shared" si="86"/>
        <v>0.01419158137</v>
      </c>
      <c r="AQ84" s="18">
        <f t="shared" si="86"/>
        <v>0.003698437005</v>
      </c>
      <c r="AR84" s="18">
        <f t="shared" si="86"/>
        <v>0.01644605044</v>
      </c>
      <c r="AS84" s="18">
        <f t="shared" si="86"/>
        <v>0.009012183698</v>
      </c>
      <c r="AT84" s="18">
        <f t="shared" si="86"/>
        <v>0.001239952305</v>
      </c>
      <c r="AU84" s="18">
        <f t="shared" si="86"/>
        <v>0.00335136121</v>
      </c>
      <c r="AV84" s="18">
        <f t="shared" si="86"/>
        <v>0.01241793707</v>
      </c>
      <c r="AW84" s="18">
        <f t="shared" si="86"/>
        <v>0.004977973477</v>
      </c>
      <c r="AX84" s="18">
        <f t="shared" si="4"/>
        <v>0.06533547658</v>
      </c>
      <c r="AY84" s="18">
        <f t="shared" si="5"/>
        <v>1.000000031</v>
      </c>
    </row>
    <row r="85" ht="15.75" customHeight="1">
      <c r="A85" s="18">
        <v>84.0</v>
      </c>
      <c r="B85" s="36" t="str">
        <f>table!BS90</f>
        <v>Dal</v>
      </c>
      <c r="C85" s="18" t="str">
        <f>table!AP90</f>
        <v>Dal</v>
      </c>
      <c r="D85" s="18" t="str">
        <f>table!BR90</f>
        <v>Pulses, nuts, and seeds</v>
      </c>
      <c r="E85" s="37" t="str">
        <f>table!CO90</f>
        <v>Legumes</v>
      </c>
      <c r="F85" s="18" t="str">
        <f>table!AO90</f>
        <v>Q4</v>
      </c>
      <c r="G85" s="18" t="str">
        <f>table!AQ90</f>
        <v>Dal</v>
      </c>
      <c r="H85" s="18" t="str">
        <f>IF(table!A90="ID","Indonesia","Bangladesh")</f>
        <v>Bangladesh</v>
      </c>
      <c r="I85" s="18" t="str">
        <f>IFERROR(VLOOKUP(B85,yield_refuse!$C:$K,2,0),VLOOKUP(table!AQ90,yield_refuse!$B:$K,3,0))</f>
        <v>Dry</v>
      </c>
      <c r="J85" s="18">
        <f>table!BN90</f>
        <v>281</v>
      </c>
      <c r="K85" s="18">
        <f>table!BO90</f>
        <v>0</v>
      </c>
      <c r="L85" s="38">
        <f>table!BP90</f>
        <v>420</v>
      </c>
      <c r="M85" s="18">
        <f t="shared" si="2"/>
        <v>0.1494661922</v>
      </c>
      <c r="N85" s="18">
        <f>table!BT90/Results!$M85</f>
        <v>0.1111739525</v>
      </c>
      <c r="O85" s="18">
        <f>table!BU90/Results!$M85</f>
        <v>0</v>
      </c>
      <c r="P85" s="18">
        <f>table!BV90/Results!$M85</f>
        <v>0.09134988726</v>
      </c>
      <c r="Q85" s="18">
        <f>table!BW90/Results!$M85</f>
        <v>0.03428152537</v>
      </c>
      <c r="R85" s="18">
        <f>table!BX90/Results!$M85</f>
        <v>0</v>
      </c>
      <c r="S85" s="18">
        <f>table!BY90/Results!$M85</f>
        <v>0.01235320233</v>
      </c>
      <c r="T85" s="18">
        <f>table!BZ90/Results!$M85</f>
        <v>0.004800398955</v>
      </c>
      <c r="U85" s="18">
        <f>table!CA90/Results!$M85</f>
        <v>0.2539589665</v>
      </c>
      <c r="V85" s="18">
        <f>table!CD90/Results!$M85</f>
        <v>0.2046133384</v>
      </c>
      <c r="W85" s="18">
        <f>table!CE90/Results!$M85</f>
        <v>0.315225229</v>
      </c>
      <c r="X85" s="18">
        <f>table!CF90/Results!$M85</f>
        <v>0.078283072</v>
      </c>
      <c r="Y85" s="18">
        <f>table!CG90/Results!$M85</f>
        <v>0.019036927</v>
      </c>
      <c r="Z85" s="18">
        <f>table!CH90/Results!$M85</f>
        <v>0.020183913</v>
      </c>
      <c r="AA85" s="18">
        <f>table!CI90/Results!$M85</f>
        <v>0.050165843</v>
      </c>
      <c r="AB85" s="18">
        <f>table!CJ90/Results!$M85</f>
        <v>0.032544751</v>
      </c>
      <c r="AC85" s="18">
        <f>table!CK90/Results!$M85</f>
        <v>0.023052406</v>
      </c>
      <c r="AD85" s="18">
        <f>table!CL90/Results!$M85</f>
        <v>0.0078381468</v>
      </c>
      <c r="AE85" s="18">
        <f>table!CM90/Results!$M85</f>
        <v>0.0228539047</v>
      </c>
      <c r="AF85" s="18">
        <f t="shared" ref="AF85:AW85" si="87">N85*$M85</f>
        <v>0.01661674735</v>
      </c>
      <c r="AG85" s="18">
        <f t="shared" si="87"/>
        <v>0</v>
      </c>
      <c r="AH85" s="18">
        <f t="shared" si="87"/>
        <v>0.0136537198</v>
      </c>
      <c r="AI85" s="18">
        <f t="shared" si="87"/>
        <v>0.005123929059</v>
      </c>
      <c r="AJ85" s="18">
        <f t="shared" si="87"/>
        <v>0</v>
      </c>
      <c r="AK85" s="18">
        <f t="shared" si="87"/>
        <v>0.001846386113</v>
      </c>
      <c r="AL85" s="18">
        <f t="shared" si="87"/>
        <v>0.0007174973527</v>
      </c>
      <c r="AM85" s="18">
        <f t="shared" si="87"/>
        <v>0.03795827968</v>
      </c>
      <c r="AN85" s="18">
        <f t="shared" si="87"/>
        <v>0.03058277656</v>
      </c>
      <c r="AO85" s="18">
        <f t="shared" si="87"/>
        <v>0.04711551466</v>
      </c>
      <c r="AP85" s="18">
        <f t="shared" si="87"/>
        <v>0.01170067268</v>
      </c>
      <c r="AQ85" s="18">
        <f t="shared" si="87"/>
        <v>0.002845376989</v>
      </c>
      <c r="AR85" s="18">
        <f t="shared" si="87"/>
        <v>0.003016812619</v>
      </c>
      <c r="AS85" s="18">
        <f t="shared" si="87"/>
        <v>0.00749809753</v>
      </c>
      <c r="AT85" s="18">
        <f t="shared" si="87"/>
        <v>0.004864340007</v>
      </c>
      <c r="AU85" s="18">
        <f t="shared" si="87"/>
        <v>0.003445555345</v>
      </c>
      <c r="AV85" s="18">
        <f t="shared" si="87"/>
        <v>0.001171537956</v>
      </c>
      <c r="AW85" s="18">
        <f t="shared" si="87"/>
        <v>0.003415886112</v>
      </c>
      <c r="AX85" s="18">
        <f t="shared" si="4"/>
        <v>0.03795827924</v>
      </c>
      <c r="AY85" s="18">
        <f t="shared" si="5"/>
        <v>0.9999999884</v>
      </c>
    </row>
    <row r="86" ht="15.75" customHeight="1">
      <c r="A86" s="18">
        <v>85.0</v>
      </c>
      <c r="B86" s="36" t="str">
        <f>table!BS91</f>
        <v>Chickpeas</v>
      </c>
      <c r="C86" s="18" t="str">
        <f>table!AP91</f>
        <v>Chickpeas</v>
      </c>
      <c r="D86" s="18" t="str">
        <f>table!BR91</f>
        <v>Pulses, nuts, and seeds</v>
      </c>
      <c r="E86" s="37" t="str">
        <f>table!CO91</f>
        <v>Legumes</v>
      </c>
      <c r="F86" s="18" t="str">
        <f>table!AO91</f>
        <v>Q4</v>
      </c>
      <c r="G86" s="18" t="str">
        <f>table!AQ91</f>
        <v>Chickpeas (garbanzo beans, bengal gram), mature seeds, cooked, boiled, without salt</v>
      </c>
      <c r="H86" s="18" t="str">
        <f>IF(table!A91="ID","Indonesia","Bangladesh")</f>
        <v>Bangladesh</v>
      </c>
      <c r="I86" s="18" t="str">
        <f>IFERROR(VLOOKUP(B86,yield_refuse!$C:$K,2,0),VLOOKUP(table!AQ91,yield_refuse!$B:$K,3,0))</f>
        <v>Dry</v>
      </c>
      <c r="J86" s="18">
        <f>table!BN91</f>
        <v>207</v>
      </c>
      <c r="K86" s="18">
        <f>table!BO91</f>
        <v>0</v>
      </c>
      <c r="L86" s="38">
        <f>table!BP91</f>
        <v>398.2758621</v>
      </c>
      <c r="M86" s="18">
        <f t="shared" si="2"/>
        <v>0.1924037981</v>
      </c>
      <c r="N86" s="18">
        <f>table!BT91/Results!$M86</f>
        <v>0.1451047142</v>
      </c>
      <c r="O86" s="18">
        <f>table!BU91/Results!$M86</f>
        <v>0.001115094675</v>
      </c>
      <c r="P86" s="18">
        <f>table!BV91/Results!$M86</f>
        <v>0.09134988726</v>
      </c>
      <c r="Q86" s="18">
        <f>table!BW91/Results!$M86</f>
        <v>0.03428152537</v>
      </c>
      <c r="R86" s="18">
        <f>table!BX91/Results!$M86</f>
        <v>0</v>
      </c>
      <c r="S86" s="18">
        <f>table!BY91/Results!$M86</f>
        <v>0.02470640466</v>
      </c>
      <c r="T86" s="18">
        <f>table!BZ91/Results!$M86</f>
        <v>0.004800398955</v>
      </c>
      <c r="U86" s="18">
        <f>table!CA91/Results!$M86</f>
        <v>0.3013580252</v>
      </c>
      <c r="V86" s="18">
        <f>table!CD91/Results!$M86</f>
        <v>0.2429739611</v>
      </c>
      <c r="W86" s="18">
        <f>table!CE91/Results!$M86</f>
        <v>0.3737954372</v>
      </c>
      <c r="X86" s="18">
        <f>table!CF91/Results!$M86</f>
        <v>0.08602022</v>
      </c>
      <c r="Y86" s="18">
        <f>table!CG91/Results!$M86</f>
        <v>0.021220904</v>
      </c>
      <c r="Z86" s="18">
        <f>table!CH91/Results!$M86</f>
        <v>0.023243786</v>
      </c>
      <c r="AA86" s="18">
        <f>table!CI91/Results!$M86</f>
        <v>0.072439139</v>
      </c>
      <c r="AB86" s="18">
        <f>table!CJ91/Results!$M86</f>
        <v>0.034269634</v>
      </c>
      <c r="AC86" s="18">
        <f>table!CK91/Results!$M86</f>
        <v>0.025178399</v>
      </c>
      <c r="AD86" s="18">
        <f>table!CL91/Results!$M86</f>
        <v>0.0081276024</v>
      </c>
      <c r="AE86" s="18">
        <f>table!CM91/Results!$M86</f>
        <v>0.03085833707</v>
      </c>
      <c r="AF86" s="18">
        <f t="shared" ref="AF86:AW86" si="88">N86*$M86</f>
        <v>0.02791869814</v>
      </c>
      <c r="AG86" s="18">
        <f t="shared" si="88"/>
        <v>0.0002145484506</v>
      </c>
      <c r="AH86" s="18">
        <f t="shared" si="88"/>
        <v>0.01757606526</v>
      </c>
      <c r="AI86" s="18">
        <f t="shared" si="88"/>
        <v>0.006595895686</v>
      </c>
      <c r="AJ86" s="18">
        <f t="shared" si="88"/>
        <v>0</v>
      </c>
      <c r="AK86" s="18">
        <f t="shared" si="88"/>
        <v>0.004753606094</v>
      </c>
      <c r="AL86" s="18">
        <f t="shared" si="88"/>
        <v>0.0009236149913</v>
      </c>
      <c r="AM86" s="18">
        <f t="shared" si="88"/>
        <v>0.05798242863</v>
      </c>
      <c r="AN86" s="18">
        <f t="shared" si="88"/>
        <v>0.04674911296</v>
      </c>
      <c r="AO86" s="18">
        <f t="shared" si="88"/>
        <v>0.07191966182</v>
      </c>
      <c r="AP86" s="18">
        <f t="shared" si="88"/>
        <v>0.01655061704</v>
      </c>
      <c r="AQ86" s="18">
        <f t="shared" si="88"/>
        <v>0.004082982529</v>
      </c>
      <c r="AR86" s="18">
        <f t="shared" si="88"/>
        <v>0.004472192709</v>
      </c>
      <c r="AS86" s="18">
        <f t="shared" si="88"/>
        <v>0.01393756547</v>
      </c>
      <c r="AT86" s="18">
        <f t="shared" si="88"/>
        <v>0.006593607741</v>
      </c>
      <c r="AU86" s="18">
        <f t="shared" si="88"/>
        <v>0.004844419598</v>
      </c>
      <c r="AV86" s="18">
        <f t="shared" si="88"/>
        <v>0.001563781571</v>
      </c>
      <c r="AW86" s="18">
        <f t="shared" si="88"/>
        <v>0.005937261255</v>
      </c>
      <c r="AX86" s="18">
        <f t="shared" si="4"/>
        <v>0.05798242792</v>
      </c>
      <c r="AY86" s="18">
        <f t="shared" si="5"/>
        <v>0.9999999878</v>
      </c>
    </row>
    <row r="87" ht="15.75" customHeight="1">
      <c r="A87" s="18">
        <v>86.0</v>
      </c>
      <c r="B87" s="39" t="str">
        <f>table!BS92</f>
        <v>Peanuts (raw/oil-roasted)</v>
      </c>
      <c r="C87" s="18" t="str">
        <f>table!AP92</f>
        <v>Peanuts</v>
      </c>
      <c r="D87" s="18" t="str">
        <f>table!BR92</f>
        <v>Pulses, nuts, and seeds</v>
      </c>
      <c r="E87" s="37" t="str">
        <f>table!CO92</f>
        <v>Nuts and seeds</v>
      </c>
      <c r="F87" s="18" t="str">
        <f>table!AO92</f>
        <v>Q21</v>
      </c>
      <c r="G87" s="18" t="str">
        <f>table!AQ92</f>
        <v>Peanuts, average of raw, dry-roasted and oil-roasted</v>
      </c>
      <c r="H87" s="18" t="str">
        <f>IF(table!A92="ID","Indonesia","Bangladesh")</f>
        <v>Bangladesh</v>
      </c>
      <c r="I87" s="18" t="str">
        <f>IFERROR(VLOOKUP(B87,yield_refuse!$C:$K,2,0),VLOOKUP(table!AQ92,yield_refuse!$B:$K,3,0))</f>
        <v>Dry-roasted</v>
      </c>
      <c r="J87" s="18">
        <f>table!BN92</f>
        <v>100</v>
      </c>
      <c r="K87" s="18">
        <f>table!BO92</f>
        <v>0</v>
      </c>
      <c r="L87" s="38">
        <f>table!BP92</f>
        <v>427.7777778</v>
      </c>
      <c r="M87" s="18">
        <f t="shared" si="2"/>
        <v>0.4277777778</v>
      </c>
      <c r="N87" s="18">
        <f>table!BT92/Results!$M87</f>
        <v>0.2626794994</v>
      </c>
      <c r="O87" s="18">
        <f>table!BU92/Results!$M87</f>
        <v>0.03436747805</v>
      </c>
      <c r="P87" s="18">
        <f>table!BV92/Results!$M87</f>
        <v>0.01810282097</v>
      </c>
      <c r="Q87" s="18">
        <f>table!BW92/Results!$M87</f>
        <v>0.02967189378</v>
      </c>
      <c r="R87" s="18">
        <f>table!BX92/Results!$M87</f>
        <v>0</v>
      </c>
      <c r="S87" s="18">
        <f>table!BY92/Results!$M87</f>
        <v>0.003886735749</v>
      </c>
      <c r="T87" s="18">
        <f>table!BZ92/Results!$M87</f>
        <v>0.004800398955</v>
      </c>
      <c r="U87" s="18">
        <f>table!CA92/Results!$M87</f>
        <v>0.353508827</v>
      </c>
      <c r="V87" s="18">
        <f>table!CD92/Results!$M87</f>
        <v>0.2862240307</v>
      </c>
      <c r="W87" s="18">
        <f>table!CE92/Results!$M87</f>
        <v>0.4366324437</v>
      </c>
      <c r="X87" s="18">
        <f>table!CF92/Results!$M87</f>
        <v>0.080446286</v>
      </c>
      <c r="Y87" s="18">
        <f>table!CG92/Results!$M87</f>
        <v>0.024951824</v>
      </c>
      <c r="Z87" s="18">
        <f>table!CH92/Results!$M87</f>
        <v>0.030265029</v>
      </c>
      <c r="AA87" s="18">
        <f>table!CI92/Results!$M87</f>
        <v>0.069469474</v>
      </c>
      <c r="AB87" s="18">
        <f>table!CJ92/Results!$M87</f>
        <v>0.10807646</v>
      </c>
      <c r="AC87" s="18">
        <f>table!CK92/Results!$M87</f>
        <v>0.02345713</v>
      </c>
      <c r="AD87" s="18">
        <f>table!CL92/Results!$M87</f>
        <v>0.0022553211</v>
      </c>
      <c r="AE87" s="18">
        <f>table!CM92/Results!$M87</f>
        <v>0.01458730099</v>
      </c>
      <c r="AF87" s="18">
        <f t="shared" ref="AF87:AW87" si="89">N87*$M87</f>
        <v>0.1123684525</v>
      </c>
      <c r="AG87" s="18">
        <f t="shared" si="89"/>
        <v>0.01470164339</v>
      </c>
      <c r="AH87" s="18">
        <f t="shared" si="89"/>
        <v>0.007743984526</v>
      </c>
      <c r="AI87" s="18">
        <f t="shared" si="89"/>
        <v>0.01269297678</v>
      </c>
      <c r="AJ87" s="18">
        <f t="shared" si="89"/>
        <v>0</v>
      </c>
      <c r="AK87" s="18">
        <f t="shared" si="89"/>
        <v>0.001662659182</v>
      </c>
      <c r="AL87" s="18">
        <f t="shared" si="89"/>
        <v>0.002053503997</v>
      </c>
      <c r="AM87" s="18">
        <f t="shared" si="89"/>
        <v>0.1512232204</v>
      </c>
      <c r="AN87" s="18">
        <f t="shared" si="89"/>
        <v>0.1224402798</v>
      </c>
      <c r="AO87" s="18">
        <f t="shared" si="89"/>
        <v>0.1867816565</v>
      </c>
      <c r="AP87" s="18">
        <f t="shared" si="89"/>
        <v>0.03441313346</v>
      </c>
      <c r="AQ87" s="18">
        <f t="shared" si="89"/>
        <v>0.01067383582</v>
      </c>
      <c r="AR87" s="18">
        <f t="shared" si="89"/>
        <v>0.01294670685</v>
      </c>
      <c r="AS87" s="18">
        <f t="shared" si="89"/>
        <v>0.02971749721</v>
      </c>
      <c r="AT87" s="18">
        <f t="shared" si="89"/>
        <v>0.04623270789</v>
      </c>
      <c r="AU87" s="18">
        <f t="shared" si="89"/>
        <v>0.01003443894</v>
      </c>
      <c r="AV87" s="18">
        <f t="shared" si="89"/>
        <v>0.0009647762483</v>
      </c>
      <c r="AW87" s="18">
        <f t="shared" si="89"/>
        <v>0.0062401232</v>
      </c>
      <c r="AX87" s="18">
        <f t="shared" si="4"/>
        <v>0.1512232196</v>
      </c>
      <c r="AY87" s="18">
        <f t="shared" si="5"/>
        <v>0.9999999947</v>
      </c>
    </row>
    <row r="88" ht="15.75" customHeight="1">
      <c r="A88" s="18">
        <v>87.0</v>
      </c>
      <c r="B88" s="36" t="str">
        <f>table!BS93</f>
        <v>Peanuts</v>
      </c>
      <c r="C88" s="18" t="str">
        <f>table!AP93</f>
        <v>Peanuts</v>
      </c>
      <c r="D88" s="18" t="str">
        <f>table!BR93</f>
        <v>Pulses, nuts, and seeds</v>
      </c>
      <c r="E88" s="37" t="str">
        <f>table!CO93</f>
        <v>Nuts and seeds</v>
      </c>
      <c r="F88" s="18" t="str">
        <f>table!AO93</f>
        <v>Q21</v>
      </c>
      <c r="G88" s="18" t="str">
        <f>table!AQ93</f>
        <v>Peanuts, average of raw, dry-roasted and oil-roasted</v>
      </c>
      <c r="H88" s="18" t="str">
        <f>IF(table!A93="ID","Indonesia","Bangladesh")</f>
        <v>Bangladesh</v>
      </c>
      <c r="I88" s="18" t="str">
        <f>IFERROR(VLOOKUP(B88,yield_refuse!$C:$K,2,0),VLOOKUP(table!AQ93,yield_refuse!$B:$K,3,0))</f>
        <v>Dry-roasted</v>
      </c>
      <c r="J88" s="18">
        <f>table!BN93</f>
        <v>100</v>
      </c>
      <c r="K88" s="18">
        <f>table!BO93</f>
        <v>0</v>
      </c>
      <c r="L88" s="38">
        <f>table!BP93</f>
        <v>427.7777778</v>
      </c>
      <c r="M88" s="18">
        <f t="shared" si="2"/>
        <v>0.4277777778</v>
      </c>
      <c r="N88" s="18">
        <f>table!BT93/Results!$M88</f>
        <v>0.2626794994</v>
      </c>
      <c r="O88" s="18">
        <f>table!BU93/Results!$M88</f>
        <v>0.03436747805</v>
      </c>
      <c r="P88" s="18">
        <f>table!BV93/Results!$M88</f>
        <v>0.01810282097</v>
      </c>
      <c r="Q88" s="18">
        <f>table!BW93/Results!$M88</f>
        <v>0.02967189378</v>
      </c>
      <c r="R88" s="18">
        <f>table!BX93/Results!$M88</f>
        <v>0</v>
      </c>
      <c r="S88" s="18">
        <f>table!BY93/Results!$M88</f>
        <v>0</v>
      </c>
      <c r="T88" s="18">
        <f>table!BZ93/Results!$M88</f>
        <v>0.004800398955</v>
      </c>
      <c r="U88" s="18">
        <f>table!CA93/Results!$M88</f>
        <v>0.3496220912</v>
      </c>
      <c r="V88" s="18">
        <f>table!CD93/Results!$M88</f>
        <v>0.2831146421</v>
      </c>
      <c r="W88" s="18">
        <f>table!CE93/Results!$M88</f>
        <v>0.431774024</v>
      </c>
      <c r="X88" s="18">
        <f>table!CF93/Results!$M88</f>
        <v>0.078757186</v>
      </c>
      <c r="Y88" s="18">
        <f>table!CG93/Results!$M88</f>
        <v>0.024734599</v>
      </c>
      <c r="Z88" s="18">
        <f>table!CH93/Results!$M88</f>
        <v>0.029796915</v>
      </c>
      <c r="AA88" s="18">
        <f>table!CI93/Results!$M88</f>
        <v>0.069057138</v>
      </c>
      <c r="AB88" s="18">
        <f>table!CJ93/Results!$M88</f>
        <v>0.10806085</v>
      </c>
      <c r="AC88" s="18">
        <f>table!CK93/Results!$M88</f>
        <v>0.023036479</v>
      </c>
      <c r="AD88" s="18">
        <f>table!CL93/Results!$M88</f>
        <v>0.002223017</v>
      </c>
      <c r="AE88" s="18">
        <f>table!CM93/Results!$M88</f>
        <v>0.01395589912</v>
      </c>
      <c r="AF88" s="18">
        <f t="shared" ref="AF88:AW88" si="90">N88*$M88</f>
        <v>0.1123684525</v>
      </c>
      <c r="AG88" s="18">
        <f t="shared" si="90"/>
        <v>0.01470164339</v>
      </c>
      <c r="AH88" s="18">
        <f t="shared" si="90"/>
        <v>0.007743984526</v>
      </c>
      <c r="AI88" s="18">
        <f t="shared" si="90"/>
        <v>0.01269297678</v>
      </c>
      <c r="AJ88" s="18">
        <f t="shared" si="90"/>
        <v>0</v>
      </c>
      <c r="AK88" s="18">
        <f t="shared" si="90"/>
        <v>0</v>
      </c>
      <c r="AL88" s="18">
        <f t="shared" si="90"/>
        <v>0.002053503997</v>
      </c>
      <c r="AM88" s="18">
        <f t="shared" si="90"/>
        <v>0.1495605612</v>
      </c>
      <c r="AN88" s="18">
        <f t="shared" si="90"/>
        <v>0.1211101524</v>
      </c>
      <c r="AO88" s="18">
        <f t="shared" si="90"/>
        <v>0.1847033325</v>
      </c>
      <c r="AP88" s="18">
        <f t="shared" si="90"/>
        <v>0.03369057401</v>
      </c>
      <c r="AQ88" s="18">
        <f t="shared" si="90"/>
        <v>0.01058091179</v>
      </c>
      <c r="AR88" s="18">
        <f t="shared" si="90"/>
        <v>0.01274645808</v>
      </c>
      <c r="AS88" s="18">
        <f t="shared" si="90"/>
        <v>0.02954110903</v>
      </c>
      <c r="AT88" s="18">
        <f t="shared" si="90"/>
        <v>0.04622603028</v>
      </c>
      <c r="AU88" s="18">
        <f t="shared" si="90"/>
        <v>0.009854493794</v>
      </c>
      <c r="AV88" s="18">
        <f t="shared" si="90"/>
        <v>0.0009509572722</v>
      </c>
      <c r="AW88" s="18">
        <f t="shared" si="90"/>
        <v>0.005970023512</v>
      </c>
      <c r="AX88" s="18">
        <f t="shared" si="4"/>
        <v>0.1495605578</v>
      </c>
      <c r="AY88" s="18">
        <f t="shared" si="5"/>
        <v>0.9999999769</v>
      </c>
    </row>
    <row r="89" ht="15.75" customHeight="1">
      <c r="A89" s="18">
        <v>88.0</v>
      </c>
      <c r="B89" s="36" t="str">
        <f>table!BS94</f>
        <v>Carrots</v>
      </c>
      <c r="C89" s="18" t="str">
        <f>table!AP94</f>
        <v>Carrots</v>
      </c>
      <c r="D89" s="18" t="str">
        <f>table!BR94</f>
        <v>Vegetables</v>
      </c>
      <c r="E89" s="37" t="str">
        <f>table!CO94</f>
        <v>Vitamin A-rich orange vegetables</v>
      </c>
      <c r="F89" s="18" t="str">
        <f>table!AO94</f>
        <v>Q5</v>
      </c>
      <c r="G89" s="18" t="str">
        <f>table!AQ94</f>
        <v>Carrots, average of raw and cooked (boiled)</v>
      </c>
      <c r="H89" s="18" t="str">
        <f>IF(table!A94="ID","Indonesia","Bangladesh")</f>
        <v>Bangladesh</v>
      </c>
      <c r="I89" s="18" t="str">
        <f>IFERROR(VLOOKUP(B89,yield_refuse!$C:$K,2,0),VLOOKUP(table!AQ94,yield_refuse!$B:$K,3,0))</f>
        <v>Fresh, as sold</v>
      </c>
      <c r="J89" s="18">
        <f>table!BN94</f>
        <v>97</v>
      </c>
      <c r="K89" s="18">
        <f>table!BO94</f>
        <v>18</v>
      </c>
      <c r="L89" s="38">
        <f>table!BP94</f>
        <v>385</v>
      </c>
      <c r="M89" s="18">
        <f t="shared" si="2"/>
        <v>0.4840331908</v>
      </c>
      <c r="N89" s="18">
        <f>table!BT94/Results!$M89</f>
        <v>0.05103368722</v>
      </c>
      <c r="O89" s="18">
        <f>table!BU94/Results!$M89</f>
        <v>0</v>
      </c>
      <c r="P89" s="18">
        <f>table!BV94/Results!$M89</f>
        <v>0</v>
      </c>
      <c r="Q89" s="18">
        <f>table!BW94/Results!$M89</f>
        <v>0.0141247851</v>
      </c>
      <c r="R89" s="18">
        <f>table!BX94/Results!$M89</f>
        <v>0</v>
      </c>
      <c r="S89" s="18">
        <f>table!BY94/Results!$M89</f>
        <v>0.006176601165</v>
      </c>
      <c r="T89" s="18">
        <f>table!BZ94/Results!$M89</f>
        <v>0.00612003054</v>
      </c>
      <c r="U89" s="18">
        <f>table!CA94/Results!$M89</f>
        <v>0.07745510402</v>
      </c>
      <c r="V89" s="18">
        <f>table!CD94/Results!$M89</f>
        <v>0.06513169139</v>
      </c>
      <c r="W89" s="18">
        <f>table!CE94/Results!$M89</f>
        <v>0.09222584818</v>
      </c>
      <c r="X89" s="18">
        <f>table!CF94/Results!$M89</f>
        <v>0.015043139</v>
      </c>
      <c r="Y89" s="18">
        <f>table!CG94/Results!$M89</f>
        <v>0.0070204586</v>
      </c>
      <c r="Z89" s="18">
        <f>table!CH94/Results!$M89</f>
        <v>0.010863852</v>
      </c>
      <c r="AA89" s="18">
        <f>table!CI94/Results!$M89</f>
        <v>0.0110319878</v>
      </c>
      <c r="AB89" s="18">
        <f>table!CJ94/Results!$M89</f>
        <v>0.0020352236</v>
      </c>
      <c r="AC89" s="18">
        <f>table!CK94/Results!$M89</f>
        <v>0.0042598164</v>
      </c>
      <c r="AD89" s="18">
        <f>table!CL94/Results!$M89</f>
        <v>0.02266625</v>
      </c>
      <c r="AE89" s="18">
        <f>table!CM94/Results!$M89</f>
        <v>0.004534377758</v>
      </c>
      <c r="AF89" s="18">
        <f t="shared" ref="AF89:AW89" si="91">N89*$M89</f>
        <v>0.02470199847</v>
      </c>
      <c r="AG89" s="18">
        <f t="shared" si="91"/>
        <v>0</v>
      </c>
      <c r="AH89" s="18">
        <f t="shared" si="91"/>
        <v>0</v>
      </c>
      <c r="AI89" s="18">
        <f t="shared" si="91"/>
        <v>0.0068368648</v>
      </c>
      <c r="AJ89" s="18">
        <f t="shared" si="91"/>
        <v>0</v>
      </c>
      <c r="AK89" s="18">
        <f t="shared" si="91"/>
        <v>0.00298967997</v>
      </c>
      <c r="AL89" s="18">
        <f t="shared" si="91"/>
        <v>0.00296229791</v>
      </c>
      <c r="AM89" s="18">
        <f t="shared" si="91"/>
        <v>0.03749084115</v>
      </c>
      <c r="AN89" s="18">
        <f t="shared" si="91"/>
        <v>0.03152590041</v>
      </c>
      <c r="AO89" s="18">
        <f t="shared" si="91"/>
        <v>0.04464037157</v>
      </c>
      <c r="AP89" s="18">
        <f t="shared" si="91"/>
        <v>0.007281378571</v>
      </c>
      <c r="AQ89" s="18">
        <f t="shared" si="91"/>
        <v>0.003398134977</v>
      </c>
      <c r="AR89" s="18">
        <f t="shared" si="91"/>
        <v>0.005258464948</v>
      </c>
      <c r="AS89" s="18">
        <f t="shared" si="91"/>
        <v>0.005339848256</v>
      </c>
      <c r="AT89" s="18">
        <f t="shared" si="91"/>
        <v>0.0009851157732</v>
      </c>
      <c r="AU89" s="18">
        <f t="shared" si="91"/>
        <v>0.002061892525</v>
      </c>
      <c r="AV89" s="18">
        <f t="shared" si="91"/>
        <v>0.01097121731</v>
      </c>
      <c r="AW89" s="18">
        <f t="shared" si="91"/>
        <v>0.002194789335</v>
      </c>
      <c r="AX89" s="18">
        <f t="shared" si="4"/>
        <v>0.0374908417</v>
      </c>
      <c r="AY89" s="18">
        <f t="shared" si="5"/>
        <v>1.000000015</v>
      </c>
    </row>
    <row r="90" ht="15.75" customHeight="1">
      <c r="A90" s="18">
        <v>89.0</v>
      </c>
      <c r="B90" s="36" t="str">
        <f>table!BS95</f>
        <v>Pumpkin</v>
      </c>
      <c r="C90" s="18" t="str">
        <f>table!AP95</f>
        <v>Pumpkin</v>
      </c>
      <c r="D90" s="18" t="str">
        <f>table!BR95</f>
        <v>Vegetables</v>
      </c>
      <c r="E90" s="37" t="str">
        <f>table!CO95</f>
        <v>Vitamin A-rich orange vegetables</v>
      </c>
      <c r="F90" s="18" t="str">
        <f>table!AO95</f>
        <v>Q5</v>
      </c>
      <c r="G90" s="18" t="str">
        <f>table!AQ95</f>
        <v>Pumpkin, average of raw and cooked (boiled)</v>
      </c>
      <c r="H90" s="18" t="str">
        <f>IF(table!A95="ID","Indonesia","Bangladesh")</f>
        <v>Bangladesh</v>
      </c>
      <c r="I90" s="18" t="str">
        <f>IFERROR(VLOOKUP(B90,yield_refuse!$C:$K,2,0),VLOOKUP(table!AQ95,yield_refuse!$B:$K,3,0))</f>
        <v>Fresh, as sold</v>
      </c>
      <c r="J90" s="18">
        <f>table!BN95</f>
        <v>96</v>
      </c>
      <c r="K90" s="18">
        <f>table!BO95</f>
        <v>30</v>
      </c>
      <c r="L90" s="38">
        <f>table!BP95</f>
        <v>385</v>
      </c>
      <c r="M90" s="18">
        <f t="shared" si="2"/>
        <v>0.5729166667</v>
      </c>
      <c r="N90" s="18">
        <f>table!BT95/Results!$M90</f>
        <v>0.1998212187</v>
      </c>
      <c r="O90" s="18">
        <f>table!BU95/Results!$M90</f>
        <v>0</v>
      </c>
      <c r="P90" s="18">
        <f>table!BV95/Results!$M90</f>
        <v>0</v>
      </c>
      <c r="Q90" s="18">
        <f>table!BW95/Results!$M90</f>
        <v>0.0141247851</v>
      </c>
      <c r="R90" s="18">
        <f>table!BX95/Results!$M90</f>
        <v>0</v>
      </c>
      <c r="S90" s="18">
        <f>table!BY95/Results!$M90</f>
        <v>0.006176601165</v>
      </c>
      <c r="T90" s="18">
        <f>table!BZ95/Results!$M90</f>
        <v>0.00612003054</v>
      </c>
      <c r="U90" s="18">
        <f>table!CA95/Results!$M90</f>
        <v>0.2262426355</v>
      </c>
      <c r="V90" s="18">
        <f>table!CD95/Results!$M90</f>
        <v>0.1933968047</v>
      </c>
      <c r="W90" s="18">
        <f>table!CE95/Results!$M90</f>
        <v>0.2648193847</v>
      </c>
      <c r="X90" s="18">
        <f>table!CF95/Results!$M90</f>
        <v>0.023990905</v>
      </c>
      <c r="Y90" s="18">
        <f>table!CG95/Results!$M90</f>
        <v>0.028056316</v>
      </c>
      <c r="Z90" s="18">
        <f>table!CH95/Results!$M90</f>
        <v>0.02933552</v>
      </c>
      <c r="AA90" s="18">
        <f>table!CI95/Results!$M90</f>
        <v>0.0674904353</v>
      </c>
      <c r="AB90" s="18">
        <f>table!CJ95/Results!$M90</f>
        <v>0.0046593161</v>
      </c>
      <c r="AC90" s="18">
        <f>table!CK95/Results!$M90</f>
        <v>0.0078472843</v>
      </c>
      <c r="AD90" s="18">
        <f>table!CL95/Results!$M90</f>
        <v>0.055779384</v>
      </c>
      <c r="AE90" s="18">
        <f>table!CM95/Results!$M90</f>
        <v>0.009083480503</v>
      </c>
      <c r="AF90" s="18">
        <f t="shared" ref="AF90:AW90" si="92">N90*$M90</f>
        <v>0.1144809066</v>
      </c>
      <c r="AG90" s="18">
        <f t="shared" si="92"/>
        <v>0</v>
      </c>
      <c r="AH90" s="18">
        <f t="shared" si="92"/>
        <v>0</v>
      </c>
      <c r="AI90" s="18">
        <f t="shared" si="92"/>
        <v>0.008092324794</v>
      </c>
      <c r="AJ90" s="18">
        <f t="shared" si="92"/>
        <v>0</v>
      </c>
      <c r="AK90" s="18">
        <f t="shared" si="92"/>
        <v>0.003538677751</v>
      </c>
      <c r="AL90" s="18">
        <f t="shared" si="92"/>
        <v>0.003506267497</v>
      </c>
      <c r="AM90" s="18">
        <f t="shared" si="92"/>
        <v>0.1296181766</v>
      </c>
      <c r="AN90" s="18">
        <f t="shared" si="92"/>
        <v>0.1108002527</v>
      </c>
      <c r="AO90" s="18">
        <f t="shared" si="92"/>
        <v>0.1517194392</v>
      </c>
      <c r="AP90" s="18">
        <f t="shared" si="92"/>
        <v>0.01374478932</v>
      </c>
      <c r="AQ90" s="18">
        <f t="shared" si="92"/>
        <v>0.01607393104</v>
      </c>
      <c r="AR90" s="18">
        <f t="shared" si="92"/>
        <v>0.01680680833</v>
      </c>
      <c r="AS90" s="18">
        <f t="shared" si="92"/>
        <v>0.03866639522</v>
      </c>
      <c r="AT90" s="18">
        <f t="shared" si="92"/>
        <v>0.002669399849</v>
      </c>
      <c r="AU90" s="18">
        <f t="shared" si="92"/>
        <v>0.004495839964</v>
      </c>
      <c r="AV90" s="18">
        <f t="shared" si="92"/>
        <v>0.03195693875</v>
      </c>
      <c r="AW90" s="18">
        <f t="shared" si="92"/>
        <v>0.005204077372</v>
      </c>
      <c r="AX90" s="18">
        <f t="shared" si="4"/>
        <v>0.1296181799</v>
      </c>
      <c r="AY90" s="18">
        <f t="shared" si="5"/>
        <v>1.000000025</v>
      </c>
    </row>
    <row r="91" ht="15.75" customHeight="1">
      <c r="A91" s="18">
        <v>90.0</v>
      </c>
      <c r="B91" s="36" t="str">
        <f>table!BS96</f>
        <v>Spinach</v>
      </c>
      <c r="C91" s="18" t="str">
        <f>table!AP96</f>
        <v>Spinach</v>
      </c>
      <c r="D91" s="18" t="str">
        <f>table!BR96</f>
        <v>Vegetables</v>
      </c>
      <c r="E91" s="37" t="str">
        <f>table!CO96</f>
        <v>Dark green leafy vegetables</v>
      </c>
      <c r="F91" s="18" t="str">
        <f>table!AO96</f>
        <v>Q6.1</v>
      </c>
      <c r="G91" s="18" t="str">
        <f>table!AQ96</f>
        <v>Spinach, average of raw and cooked (boiled)</v>
      </c>
      <c r="H91" s="18" t="str">
        <f>IF(table!A96="ID","Indonesia","Bangladesh")</f>
        <v>Bangladesh</v>
      </c>
      <c r="I91" s="18" t="str">
        <f>IFERROR(VLOOKUP(B91,yield_refuse!$C:$K,2,0),VLOOKUP(table!AQ96,yield_refuse!$B:$K,3,0))</f>
        <v>Fresh, as sold</v>
      </c>
      <c r="J91" s="18">
        <f>table!BN96</f>
        <v>77</v>
      </c>
      <c r="K91" s="18">
        <f>table!BO96</f>
        <v>5</v>
      </c>
      <c r="L91" s="38">
        <f>table!BP96</f>
        <v>233.3333333</v>
      </c>
      <c r="M91" s="18">
        <f t="shared" si="2"/>
        <v>0.3189792663</v>
      </c>
      <c r="N91" s="18">
        <f>table!BT96/Results!$M91</f>
        <v>0.2514836729</v>
      </c>
      <c r="O91" s="18">
        <f>table!BU96/Results!$M91</f>
        <v>0</v>
      </c>
      <c r="P91" s="18">
        <f>table!BV96/Results!$M91</f>
        <v>0</v>
      </c>
      <c r="Q91" s="18">
        <f>table!BW96/Results!$M91</f>
        <v>0.0141247851</v>
      </c>
      <c r="R91" s="18">
        <f>table!BX96/Results!$M91</f>
        <v>0</v>
      </c>
      <c r="S91" s="18">
        <f>table!BY96/Results!$M91</f>
        <v>0.006176601165</v>
      </c>
      <c r="T91" s="18">
        <f>table!BZ96/Results!$M91</f>
        <v>0.00612003054</v>
      </c>
      <c r="U91" s="18">
        <f>table!CA96/Results!$M91</f>
        <v>0.2779050897</v>
      </c>
      <c r="V91" s="18">
        <f>table!CD96/Results!$M91</f>
        <v>0.2398185881</v>
      </c>
      <c r="W91" s="18">
        <f>table!CE96/Results!$M91</f>
        <v>0.3222329948</v>
      </c>
      <c r="X91" s="18">
        <f>table!CF96/Results!$M91</f>
        <v>0.027980363</v>
      </c>
      <c r="Y91" s="18">
        <f>table!CG96/Results!$M91</f>
        <v>0.040911641</v>
      </c>
      <c r="Z91" s="18">
        <f>table!CH96/Results!$M91</f>
        <v>0.041088013</v>
      </c>
      <c r="AA91" s="18">
        <f>table!CI96/Results!$M91</f>
        <v>0.111908671</v>
      </c>
      <c r="AB91" s="18">
        <f>table!CJ96/Results!$M91</f>
        <v>0.0028314027</v>
      </c>
      <c r="AC91" s="18">
        <f>table!CK96/Results!$M91</f>
        <v>0.0075170337</v>
      </c>
      <c r="AD91" s="18">
        <f>table!CL96/Results!$M91</f>
        <v>0.033204279</v>
      </c>
      <c r="AE91" s="18">
        <f>table!CM96/Results!$M91</f>
        <v>0.01246368346</v>
      </c>
      <c r="AF91" s="18">
        <f t="shared" ref="AF91:AW91" si="93">N91*$M91</f>
        <v>0.08021807747</v>
      </c>
      <c r="AG91" s="18">
        <f t="shared" si="93"/>
        <v>0</v>
      </c>
      <c r="AH91" s="18">
        <f t="shared" si="93"/>
        <v>0</v>
      </c>
      <c r="AI91" s="18">
        <f t="shared" si="93"/>
        <v>0.004505513587</v>
      </c>
      <c r="AJ91" s="18">
        <f t="shared" si="93"/>
        <v>0</v>
      </c>
      <c r="AK91" s="18">
        <f t="shared" si="93"/>
        <v>0.001970207708</v>
      </c>
      <c r="AL91" s="18">
        <f t="shared" si="93"/>
        <v>0.001952162852</v>
      </c>
      <c r="AM91" s="18">
        <f t="shared" si="93"/>
        <v>0.08864596162</v>
      </c>
      <c r="AN91" s="18">
        <f t="shared" si="93"/>
        <v>0.07649715729</v>
      </c>
      <c r="AO91" s="18">
        <f t="shared" si="93"/>
        <v>0.1027856443</v>
      </c>
      <c r="AP91" s="18">
        <f t="shared" si="93"/>
        <v>0.008925155662</v>
      </c>
      <c r="AQ91" s="18">
        <f t="shared" si="93"/>
        <v>0.01304996523</v>
      </c>
      <c r="AR91" s="18">
        <f t="shared" si="93"/>
        <v>0.01310622424</v>
      </c>
      <c r="AS91" s="18">
        <f t="shared" si="93"/>
        <v>0.03569654577</v>
      </c>
      <c r="AT91" s="18">
        <f t="shared" si="93"/>
        <v>0.000903158756</v>
      </c>
      <c r="AU91" s="18">
        <f t="shared" si="93"/>
        <v>0.002397777895</v>
      </c>
      <c r="AV91" s="18">
        <f t="shared" si="93"/>
        <v>0.01059147656</v>
      </c>
      <c r="AW91" s="18">
        <f t="shared" si="93"/>
        <v>0.003975656605</v>
      </c>
      <c r="AX91" s="18">
        <f t="shared" si="4"/>
        <v>0.08864596072</v>
      </c>
      <c r="AY91" s="18">
        <f t="shared" si="5"/>
        <v>0.9999999898</v>
      </c>
    </row>
    <row r="92" ht="15.75" customHeight="1">
      <c r="A92" s="18">
        <v>91.0</v>
      </c>
      <c r="B92" s="36" t="str">
        <f>table!BS97</f>
        <v>Amaranth leaves</v>
      </c>
      <c r="C92" s="18" t="str">
        <f>table!AP97</f>
        <v>Amaranth leaves</v>
      </c>
      <c r="D92" s="18" t="str">
        <f>table!BR97</f>
        <v>Vegetables</v>
      </c>
      <c r="E92" s="37" t="str">
        <f>table!CO97</f>
        <v>Dark green leafy vegetables</v>
      </c>
      <c r="F92" s="18" t="str">
        <f>table!AO97</f>
        <v>Q6.1</v>
      </c>
      <c r="G92" s="18" t="str">
        <f>table!AQ97</f>
        <v>Amaranth leaves, average of raw and cooked (boiled)</v>
      </c>
      <c r="H92" s="18" t="str">
        <f>IF(table!A97="ID","Indonesia","Bangladesh")</f>
        <v>Bangladesh</v>
      </c>
      <c r="I92" s="18" t="str">
        <f>IFERROR(VLOOKUP(B92,yield_refuse!$C:$K,2,0),VLOOKUP(table!AQ97,yield_refuse!$B:$K,3,0))</f>
        <v>Fresh, as sold</v>
      </c>
      <c r="J92" s="18">
        <f>table!BN97</f>
        <v>99</v>
      </c>
      <c r="K92" s="18">
        <f>table!BO97</f>
        <v>2</v>
      </c>
      <c r="L92" s="38">
        <f>table!BP97</f>
        <v>236.2485501</v>
      </c>
      <c r="M92" s="18">
        <f t="shared" si="2"/>
        <v>0.2435049991</v>
      </c>
      <c r="N92" s="18">
        <f>table!BT97/Results!$M92</f>
        <v>0.08457039759</v>
      </c>
      <c r="O92" s="18">
        <f>table!BU97/Results!$M92</f>
        <v>0</v>
      </c>
      <c r="P92" s="18">
        <f>table!BV97/Results!$M92</f>
        <v>0</v>
      </c>
      <c r="Q92" s="18">
        <f>table!BW97/Results!$M92</f>
        <v>0.0141247851</v>
      </c>
      <c r="R92" s="18">
        <f>table!BX97/Results!$M92</f>
        <v>0</v>
      </c>
      <c r="S92" s="18">
        <f>table!BY97/Results!$M92</f>
        <v>0.006176601165</v>
      </c>
      <c r="T92" s="18">
        <f>table!BZ97/Results!$M92</f>
        <v>0.00612003054</v>
      </c>
      <c r="U92" s="18">
        <f>table!CA97/Results!$M92</f>
        <v>0.1109918144</v>
      </c>
      <c r="V92" s="18">
        <f>table!CD97/Results!$M92</f>
        <v>0.09467660961</v>
      </c>
      <c r="W92" s="18">
        <f>table!CE97/Results!$M92</f>
        <v>0.1302827282</v>
      </c>
      <c r="X92" s="18">
        <f>table!CF97/Results!$M92</f>
        <v>0.01844491</v>
      </c>
      <c r="Y92" s="18">
        <f>table!CG97/Results!$M92</f>
        <v>0.010723886</v>
      </c>
      <c r="Z92" s="18">
        <f>table!CH97/Results!$M92</f>
        <v>0.013997374</v>
      </c>
      <c r="AA92" s="18">
        <f>table!CI97/Results!$M92</f>
        <v>0.0199261307</v>
      </c>
      <c r="AB92" s="18">
        <f>table!CJ97/Results!$M92</f>
        <v>0.0042456545</v>
      </c>
      <c r="AC92" s="18">
        <f>table!CK97/Results!$M92</f>
        <v>0.005926338</v>
      </c>
      <c r="AD92" s="18">
        <f>table!CL97/Results!$M92</f>
        <v>0.031245641</v>
      </c>
      <c r="AE92" s="18">
        <f>table!CM97/Results!$M92</f>
        <v>0.006481881241</v>
      </c>
      <c r="AF92" s="18">
        <f t="shared" ref="AF92:AW92" si="94">N92*$M92</f>
        <v>0.02059331459</v>
      </c>
      <c r="AG92" s="18">
        <f t="shared" si="94"/>
        <v>0</v>
      </c>
      <c r="AH92" s="18">
        <f t="shared" si="94"/>
        <v>0</v>
      </c>
      <c r="AI92" s="18">
        <f t="shared" si="94"/>
        <v>0.003439455782</v>
      </c>
      <c r="AJ92" s="18">
        <f t="shared" si="94"/>
        <v>0</v>
      </c>
      <c r="AK92" s="18">
        <f t="shared" si="94"/>
        <v>0.001504033261</v>
      </c>
      <c r="AL92" s="18">
        <f t="shared" si="94"/>
        <v>0.001490258031</v>
      </c>
      <c r="AM92" s="18">
        <f t="shared" si="94"/>
        <v>0.02702706166</v>
      </c>
      <c r="AN92" s="18">
        <f t="shared" si="94"/>
        <v>0.02305422774</v>
      </c>
      <c r="AO92" s="18">
        <f t="shared" si="94"/>
        <v>0.03172449562</v>
      </c>
      <c r="AP92" s="18">
        <f t="shared" si="94"/>
        <v>0.004491427793</v>
      </c>
      <c r="AQ92" s="18">
        <f t="shared" si="94"/>
        <v>0.002611319851</v>
      </c>
      <c r="AR92" s="18">
        <f t="shared" si="94"/>
        <v>0.003408430543</v>
      </c>
      <c r="AS92" s="18">
        <f t="shared" si="94"/>
        <v>0.004852112438</v>
      </c>
      <c r="AT92" s="18">
        <f t="shared" si="94"/>
        <v>0.001033838095</v>
      </c>
      <c r="AU92" s="18">
        <f t="shared" si="94"/>
        <v>0.001443092929</v>
      </c>
      <c r="AV92" s="18">
        <f t="shared" si="94"/>
        <v>0.007608469783</v>
      </c>
      <c r="AW92" s="18">
        <f t="shared" si="94"/>
        <v>0.001578370486</v>
      </c>
      <c r="AX92" s="18">
        <f t="shared" si="4"/>
        <v>0.02702706192</v>
      </c>
      <c r="AY92" s="18">
        <f t="shared" si="5"/>
        <v>1.000000009</v>
      </c>
    </row>
    <row r="93" ht="15.75" customHeight="1">
      <c r="A93" s="18">
        <v>92.0</v>
      </c>
      <c r="B93" s="36" t="str">
        <f>table!BS98</f>
        <v>Eggplant</v>
      </c>
      <c r="C93" s="18" t="str">
        <f>table!AP98</f>
        <v>Eggplant</v>
      </c>
      <c r="D93" s="18" t="str">
        <f>table!BR98</f>
        <v>Vegetables</v>
      </c>
      <c r="E93" s="37" t="str">
        <f>table!CO98</f>
        <v>Other vegetables</v>
      </c>
      <c r="F93" s="18" t="str">
        <f>table!AO98</f>
        <v>Q7.1</v>
      </c>
      <c r="G93" s="18" t="str">
        <f>table!AQ98</f>
        <v>Eggplant, average of boiled and fried</v>
      </c>
      <c r="H93" s="18" t="str">
        <f>IF(table!A98="ID","Indonesia","Bangladesh")</f>
        <v>Bangladesh</v>
      </c>
      <c r="I93" s="18" t="str">
        <f>IFERROR(VLOOKUP(B93,yield_refuse!$C:$K,2,0),VLOOKUP(table!AQ98,yield_refuse!$B:$K,3,0))</f>
        <v>Fresh, as sold</v>
      </c>
      <c r="J93" s="18">
        <f>table!BN98</f>
        <v>97</v>
      </c>
      <c r="K93" s="18">
        <f>table!BO98</f>
        <v>19</v>
      </c>
      <c r="L93" s="38">
        <f>table!BP98</f>
        <v>563.4146341</v>
      </c>
      <c r="M93" s="18">
        <f t="shared" si="2"/>
        <v>0.7170862087</v>
      </c>
      <c r="N93" s="18">
        <f>table!BT98/Results!$M93</f>
        <v>0.05932158296</v>
      </c>
      <c r="O93" s="18">
        <f>table!BU98/Results!$M93</f>
        <v>0</v>
      </c>
      <c r="P93" s="18">
        <f>table!BV98/Results!$M93</f>
        <v>0</v>
      </c>
      <c r="Q93" s="18">
        <f>table!BW98/Results!$M93</f>
        <v>0.0141247851</v>
      </c>
      <c r="R93" s="18">
        <f>table!BX98/Results!$M93</f>
        <v>0</v>
      </c>
      <c r="S93" s="18">
        <f>table!BY98/Results!$M93</f>
        <v>0.01006333691</v>
      </c>
      <c r="T93" s="18">
        <f>table!BZ98/Results!$M93</f>
        <v>0.00612003054</v>
      </c>
      <c r="U93" s="18">
        <f>table!CA98/Results!$M93</f>
        <v>0.08962973551</v>
      </c>
      <c r="V93" s="18">
        <f>table!CD98/Results!$M93</f>
        <v>0.07583050722</v>
      </c>
      <c r="W93" s="18">
        <f>table!CE98/Results!$M93</f>
        <v>0.1061050111</v>
      </c>
      <c r="X93" s="18">
        <f>table!CF98/Results!$M93</f>
        <v>0.021031092</v>
      </c>
      <c r="Y93" s="18">
        <f>table!CG98/Results!$M93</f>
        <v>0.0051441798</v>
      </c>
      <c r="Z93" s="18">
        <f>table!CH98/Results!$M93</f>
        <v>0.0097744127</v>
      </c>
      <c r="AA93" s="18">
        <f>table!CI98/Results!$M93</f>
        <v>0.0097732733</v>
      </c>
      <c r="AB93" s="18">
        <f>table!CJ98/Results!$M93</f>
        <v>0.0011105026</v>
      </c>
      <c r="AC93" s="18">
        <f>table!CK98/Results!$M93</f>
        <v>0.0087084005</v>
      </c>
      <c r="AD93" s="18">
        <f>table!CL98/Results!$M93</f>
        <v>0.025549455</v>
      </c>
      <c r="AE93" s="18">
        <f>table!CM98/Results!$M93</f>
        <v>0.008538419899</v>
      </c>
      <c r="AF93" s="18">
        <f t="shared" ref="AF93:AW93" si="95">N93*$M93</f>
        <v>0.04253868902</v>
      </c>
      <c r="AG93" s="18">
        <f t="shared" si="95"/>
        <v>0</v>
      </c>
      <c r="AH93" s="18">
        <f t="shared" si="95"/>
        <v>0</v>
      </c>
      <c r="AI93" s="18">
        <f t="shared" si="95"/>
        <v>0.01012868859</v>
      </c>
      <c r="AJ93" s="18">
        <f t="shared" si="95"/>
        <v>0</v>
      </c>
      <c r="AK93" s="18">
        <f t="shared" si="95"/>
        <v>0.007216280114</v>
      </c>
      <c r="AL93" s="18">
        <f t="shared" si="95"/>
        <v>0.004388589497</v>
      </c>
      <c r="AM93" s="18">
        <f t="shared" si="95"/>
        <v>0.06427224722</v>
      </c>
      <c r="AN93" s="18">
        <f t="shared" si="95"/>
        <v>0.05437701092</v>
      </c>
      <c r="AO93" s="18">
        <f t="shared" si="95"/>
        <v>0.07608644012</v>
      </c>
      <c r="AP93" s="18">
        <f t="shared" si="95"/>
        <v>0.01508110603</v>
      </c>
      <c r="AQ93" s="18">
        <f t="shared" si="95"/>
        <v>0.003688820389</v>
      </c>
      <c r="AR93" s="18">
        <f t="shared" si="95"/>
        <v>0.007009096545</v>
      </c>
      <c r="AS93" s="18">
        <f t="shared" si="95"/>
        <v>0.007008279497</v>
      </c>
      <c r="AT93" s="18">
        <f t="shared" si="95"/>
        <v>0.0007963260991</v>
      </c>
      <c r="AU93" s="18">
        <f t="shared" si="95"/>
        <v>0.006244673898</v>
      </c>
      <c r="AV93" s="18">
        <f t="shared" si="95"/>
        <v>0.01832116182</v>
      </c>
      <c r="AW93" s="18">
        <f t="shared" si="95"/>
        <v>0.006122783153</v>
      </c>
      <c r="AX93" s="18">
        <f t="shared" si="4"/>
        <v>0.06427224743</v>
      </c>
      <c r="AY93" s="18">
        <f t="shared" si="5"/>
        <v>1.000000003</v>
      </c>
    </row>
    <row r="94" ht="15.75" customHeight="1">
      <c r="A94" s="18">
        <v>93.0</v>
      </c>
      <c r="B94" s="36" t="str">
        <f>table!BS99</f>
        <v>Cauliflower</v>
      </c>
      <c r="C94" s="18" t="str">
        <f>table!AP99</f>
        <v>Cauliflower</v>
      </c>
      <c r="D94" s="18" t="str">
        <f>table!BR99</f>
        <v>Vegetables</v>
      </c>
      <c r="E94" s="37" t="str">
        <f>table!CO99</f>
        <v>Other vegetables</v>
      </c>
      <c r="F94" s="18" t="str">
        <f>table!AO99</f>
        <v>Q7.1</v>
      </c>
      <c r="G94" s="18" t="str">
        <f>table!AQ99</f>
        <v>Cauliflower, average of boiled and fried</v>
      </c>
      <c r="H94" s="18" t="str">
        <f>IF(table!A99="ID","Indonesia","Bangladesh")</f>
        <v>Bangladesh</v>
      </c>
      <c r="I94" s="18" t="str">
        <f>IFERROR(VLOOKUP(B94,yield_refuse!$C:$K,2,0),VLOOKUP(table!AQ99,yield_refuse!$B:$K,3,0))</f>
        <v>Fresh, as sold</v>
      </c>
      <c r="J94" s="18">
        <f>table!BN99</f>
        <v>100</v>
      </c>
      <c r="K94" s="18">
        <f>table!BO99</f>
        <v>8</v>
      </c>
      <c r="L94" s="38">
        <f>table!BP99</f>
        <v>513.3333333</v>
      </c>
      <c r="M94" s="18">
        <f t="shared" si="2"/>
        <v>0.5579710145</v>
      </c>
      <c r="N94" s="18">
        <f>table!BT99/Results!$M94</f>
        <v>0.1430004836</v>
      </c>
      <c r="O94" s="18">
        <f>table!BU99/Results!$M94</f>
        <v>0</v>
      </c>
      <c r="P94" s="18">
        <f>table!BV99/Results!$M94</f>
        <v>0</v>
      </c>
      <c r="Q94" s="18">
        <f>table!BW99/Results!$M94</f>
        <v>0.0141247851</v>
      </c>
      <c r="R94" s="18">
        <f>table!BX99/Results!$M94</f>
        <v>0</v>
      </c>
      <c r="S94" s="18">
        <f>table!BY99/Results!$M94</f>
        <v>0.01006333691</v>
      </c>
      <c r="T94" s="18">
        <f>table!BZ99/Results!$M94</f>
        <v>0.00612003054</v>
      </c>
      <c r="U94" s="18">
        <f>table!CA99/Results!$M94</f>
        <v>0.1733086361</v>
      </c>
      <c r="V94" s="18">
        <f>table!CD99/Results!$M94</f>
        <v>0.1485947686</v>
      </c>
      <c r="W94" s="18">
        <f>table!CE99/Results!$M94</f>
        <v>0.2023357468</v>
      </c>
      <c r="X94" s="18">
        <f>table!CF99/Results!$M94</f>
        <v>0.021761686</v>
      </c>
      <c r="Y94" s="18">
        <f>table!CG99/Results!$M94</f>
        <v>0.026829267</v>
      </c>
      <c r="Z94" s="18">
        <f>table!CH99/Results!$M94</f>
        <v>0.028686504</v>
      </c>
      <c r="AA94" s="18">
        <f>table!CI99/Results!$M94</f>
        <v>0.0645373264</v>
      </c>
      <c r="AB94" s="18">
        <f>table!CJ99/Results!$M94</f>
        <v>0.0015146748</v>
      </c>
      <c r="AC94" s="18">
        <f>table!CK99/Results!$M94</f>
        <v>0.0054908529</v>
      </c>
      <c r="AD94" s="18">
        <f>table!CL99/Results!$M94</f>
        <v>0.016848568</v>
      </c>
      <c r="AE94" s="18">
        <f>table!CM99/Results!$M94</f>
        <v>0.007639755138</v>
      </c>
      <c r="AF94" s="18">
        <f t="shared" ref="AF94:AW94" si="96">N94*$M94</f>
        <v>0.0797901249</v>
      </c>
      <c r="AG94" s="18">
        <f t="shared" si="96"/>
        <v>0</v>
      </c>
      <c r="AH94" s="18">
        <f t="shared" si="96"/>
        <v>0</v>
      </c>
      <c r="AI94" s="18">
        <f t="shared" si="96"/>
        <v>0.007881220669</v>
      </c>
      <c r="AJ94" s="18">
        <f t="shared" si="96"/>
        <v>0</v>
      </c>
      <c r="AK94" s="18">
        <f t="shared" si="96"/>
        <v>0.005615050307</v>
      </c>
      <c r="AL94" s="18">
        <f t="shared" si="96"/>
        <v>0.003414799649</v>
      </c>
      <c r="AM94" s="18">
        <f t="shared" si="96"/>
        <v>0.09670119553</v>
      </c>
      <c r="AN94" s="18">
        <f t="shared" si="96"/>
        <v>0.08291157381</v>
      </c>
      <c r="AO94" s="18">
        <f t="shared" si="96"/>
        <v>0.1128974819</v>
      </c>
      <c r="AP94" s="18">
        <f t="shared" si="96"/>
        <v>0.01214239001</v>
      </c>
      <c r="AQ94" s="18">
        <f t="shared" si="96"/>
        <v>0.01496995333</v>
      </c>
      <c r="AR94" s="18">
        <f t="shared" si="96"/>
        <v>0.01600623774</v>
      </c>
      <c r="AS94" s="18">
        <f t="shared" si="96"/>
        <v>0.03600995748</v>
      </c>
      <c r="AT94" s="18">
        <f t="shared" si="96"/>
        <v>0.0008451446348</v>
      </c>
      <c r="AU94" s="18">
        <f t="shared" si="96"/>
        <v>0.003063736763</v>
      </c>
      <c r="AV94" s="18">
        <f t="shared" si="96"/>
        <v>0.00940101258</v>
      </c>
      <c r="AW94" s="18">
        <f t="shared" si="96"/>
        <v>0.004262761925</v>
      </c>
      <c r="AX94" s="18">
        <f t="shared" si="4"/>
        <v>0.09670119447</v>
      </c>
      <c r="AY94" s="18">
        <f t="shared" si="5"/>
        <v>0.999999989</v>
      </c>
    </row>
    <row r="95" ht="15.75" customHeight="1">
      <c r="A95" s="18">
        <v>94.0</v>
      </c>
      <c r="B95" s="36" t="str">
        <f>table!BS100</f>
        <v>Tomatoes</v>
      </c>
      <c r="C95" s="18" t="str">
        <f>table!AP100</f>
        <v>Tomatoes</v>
      </c>
      <c r="D95" s="18" t="str">
        <f>table!BR100</f>
        <v>Vegetables</v>
      </c>
      <c r="E95" s="37" t="str">
        <f>table!CO100</f>
        <v>Other vegetables</v>
      </c>
      <c r="F95" s="18" t="str">
        <f>table!AO100</f>
        <v>Q7.1</v>
      </c>
      <c r="G95" s="18" t="str">
        <f>table!AQ100</f>
        <v>Tomatoes, average of red, yellow and green, and of raw and cooked</v>
      </c>
      <c r="H95" s="18" t="str">
        <f>IF(table!A100="ID","Indonesia","Bangladesh")</f>
        <v>Bangladesh</v>
      </c>
      <c r="I95" s="18" t="str">
        <f>IFERROR(VLOOKUP(B95,yield_refuse!$C:$K,2,0),VLOOKUP(table!AQ100,yield_refuse!$B:$K,3,0))</f>
        <v>Fresh, as sold</v>
      </c>
      <c r="J95" s="18">
        <f>table!BN100</f>
        <v>83</v>
      </c>
      <c r="K95" s="18">
        <f>table!BO100</f>
        <v>2</v>
      </c>
      <c r="L95" s="38">
        <f>table!BP100</f>
        <v>378.6885246</v>
      </c>
      <c r="M95" s="18">
        <f t="shared" si="2"/>
        <v>0.4655624841</v>
      </c>
      <c r="N95" s="18">
        <f>table!BT100/Results!$M95</f>
        <v>0.01272635479</v>
      </c>
      <c r="O95" s="18">
        <f>table!BU100/Results!$M95</f>
        <v>0</v>
      </c>
      <c r="P95" s="18">
        <f>table!BV100/Results!$M95</f>
        <v>0</v>
      </c>
      <c r="Q95" s="18">
        <f>table!BW100/Results!$M95</f>
        <v>0.0141247851</v>
      </c>
      <c r="R95" s="18">
        <f>table!BX100/Results!$M95</f>
        <v>0</v>
      </c>
      <c r="S95" s="18">
        <f>table!BY100/Results!$M95</f>
        <v>0.006176601165</v>
      </c>
      <c r="T95" s="18">
        <f>table!BZ100/Results!$M95</f>
        <v>0.00612003054</v>
      </c>
      <c r="U95" s="18">
        <f>table!CA100/Results!$M95</f>
        <v>0.03914777159</v>
      </c>
      <c r="V95" s="18">
        <f>table!CD100/Results!$M95</f>
        <v>0.03220352891</v>
      </c>
      <c r="W95" s="18">
        <f>table!CE100/Results!$M95</f>
        <v>0.047662079</v>
      </c>
      <c r="X95" s="18">
        <f>table!CF100/Results!$M95</f>
        <v>0.012395292</v>
      </c>
      <c r="Y95" s="18">
        <f>table!CG100/Results!$M95</f>
        <v>0.0031803152</v>
      </c>
      <c r="Z95" s="18">
        <f>table!CH100/Results!$M95</f>
        <v>0.0069663025</v>
      </c>
      <c r="AA95" s="18">
        <f>table!CI100/Results!$M95</f>
        <v>0.0063835219</v>
      </c>
      <c r="AB95" s="18">
        <f>table!CJ100/Results!$M95</f>
        <v>0.00069991618</v>
      </c>
      <c r="AC95" s="18">
        <f>table!CK100/Results!$M95</f>
        <v>0.0033550751</v>
      </c>
      <c r="AD95" s="18">
        <f>table!CL100/Results!$M95</f>
        <v>0.0029101325</v>
      </c>
      <c r="AE95" s="18">
        <f>table!CM100/Results!$M95</f>
        <v>0.003257216119</v>
      </c>
      <c r="AF95" s="18">
        <f t="shared" ref="AF95:AW95" si="97">N95*$M95</f>
        <v>0.005924913348</v>
      </c>
      <c r="AG95" s="18">
        <f t="shared" si="97"/>
        <v>0</v>
      </c>
      <c r="AH95" s="18">
        <f t="shared" si="97"/>
        <v>0</v>
      </c>
      <c r="AI95" s="18">
        <f t="shared" si="97"/>
        <v>0.006575970037</v>
      </c>
      <c r="AJ95" s="18">
        <f t="shared" si="97"/>
        <v>0</v>
      </c>
      <c r="AK95" s="18">
        <f t="shared" si="97"/>
        <v>0.002875593782</v>
      </c>
      <c r="AL95" s="18">
        <f t="shared" si="97"/>
        <v>0.002849256621</v>
      </c>
      <c r="AM95" s="18">
        <f t="shared" si="97"/>
        <v>0.01822573379</v>
      </c>
      <c r="AN95" s="18">
        <f t="shared" si="97"/>
        <v>0.01499275492</v>
      </c>
      <c r="AO95" s="18">
        <f t="shared" si="97"/>
        <v>0.0221896759</v>
      </c>
      <c r="AP95" s="18">
        <f t="shared" si="97"/>
        <v>0.005770782935</v>
      </c>
      <c r="AQ95" s="18">
        <f t="shared" si="97"/>
        <v>0.001480635445</v>
      </c>
      <c r="AR95" s="18">
        <f t="shared" si="97"/>
        <v>0.003243249097</v>
      </c>
      <c r="AS95" s="18">
        <f t="shared" si="97"/>
        <v>0.002971928313</v>
      </c>
      <c r="AT95" s="18">
        <f t="shared" si="97"/>
        <v>0.0003258547154</v>
      </c>
      <c r="AU95" s="18">
        <f t="shared" si="97"/>
        <v>0.001561997098</v>
      </c>
      <c r="AV95" s="18">
        <f t="shared" si="97"/>
        <v>0.001354848516</v>
      </c>
      <c r="AW95" s="18">
        <f t="shared" si="97"/>
        <v>0.001516437628</v>
      </c>
      <c r="AX95" s="18">
        <f t="shared" si="4"/>
        <v>0.01822573375</v>
      </c>
      <c r="AY95" s="18">
        <f t="shared" si="5"/>
        <v>0.9999999978</v>
      </c>
    </row>
    <row r="96" ht="15.75" customHeight="1">
      <c r="A96" s="18">
        <v>95.0</v>
      </c>
      <c r="B96" s="36" t="str">
        <f>table!BS101</f>
        <v>Long bean</v>
      </c>
      <c r="C96" s="18" t="str">
        <f>table!AP101</f>
        <v>Long bean</v>
      </c>
      <c r="D96" s="18" t="str">
        <f>table!BR101</f>
        <v>Vegetables</v>
      </c>
      <c r="E96" s="37" t="str">
        <f>table!CO101</f>
        <v>Other vegetables</v>
      </c>
      <c r="F96" s="18" t="str">
        <f>table!AO101</f>
        <v>Q7.1</v>
      </c>
      <c r="G96" s="18" t="str">
        <f>table!AQ101</f>
        <v>Yardlong bean (long bean), cooked, boiled, drained, without salt</v>
      </c>
      <c r="H96" s="18" t="str">
        <f>IF(table!A101="ID","Indonesia","Bangladesh")</f>
        <v>Bangladesh</v>
      </c>
      <c r="I96" s="18" t="str">
        <f>IFERROR(VLOOKUP(B96,yield_refuse!$C:$K,2,0),VLOOKUP(table!AQ101,yield_refuse!$B:$K,3,0))</f>
        <v>Fresh, as sold</v>
      </c>
      <c r="J96" s="18">
        <f>table!BN101</f>
        <v>91</v>
      </c>
      <c r="K96" s="18">
        <f>table!BO101</f>
        <v>12</v>
      </c>
      <c r="L96" s="38">
        <f>table!BP101</f>
        <v>391.5254237</v>
      </c>
      <c r="M96" s="18">
        <f t="shared" si="2"/>
        <v>0.4889178618</v>
      </c>
      <c r="N96" s="18">
        <f>table!BT101/Results!$M96</f>
        <v>0.1508150716</v>
      </c>
      <c r="O96" s="18">
        <f>table!BU101/Results!$M96</f>
        <v>0</v>
      </c>
      <c r="P96" s="18">
        <f>table!BV101/Results!$M96</f>
        <v>0</v>
      </c>
      <c r="Q96" s="18">
        <f>table!BW101/Results!$M96</f>
        <v>0.0141247851</v>
      </c>
      <c r="R96" s="18">
        <f>table!BX101/Results!$M96</f>
        <v>0</v>
      </c>
      <c r="S96" s="18">
        <f>table!BY101/Results!$M96</f>
        <v>0.01235320233</v>
      </c>
      <c r="T96" s="18">
        <f>table!BZ101/Results!$M96</f>
        <v>0.00612003054</v>
      </c>
      <c r="U96" s="18">
        <f>table!CA101/Results!$M96</f>
        <v>0.1834130896</v>
      </c>
      <c r="V96" s="18">
        <f>table!CD101/Results!$M96</f>
        <v>0.1572219549</v>
      </c>
      <c r="W96" s="18">
        <f>table!CE101/Results!$M96</f>
        <v>0.2141848548</v>
      </c>
      <c r="X96" s="18">
        <f>table!CF101/Results!$M96</f>
        <v>0.026403166</v>
      </c>
      <c r="Y96" s="18">
        <f>table!CG101/Results!$M96</f>
        <v>0.026046771</v>
      </c>
      <c r="Z96" s="18">
        <f>table!CH101/Results!$M96</f>
        <v>0.02812461</v>
      </c>
      <c r="AA96" s="18">
        <f>table!CI101/Results!$M96</f>
        <v>0.0680900138</v>
      </c>
      <c r="AB96" s="18">
        <f>table!CJ101/Results!$M96</f>
        <v>0.0016550436</v>
      </c>
      <c r="AC96" s="18">
        <f>table!CK101/Results!$M96</f>
        <v>0.0061013016</v>
      </c>
      <c r="AD96" s="18">
        <f>table!CL101/Results!$M96</f>
        <v>0.018621031</v>
      </c>
      <c r="AE96" s="18">
        <f>table!CM101/Results!$M96</f>
        <v>0.008371153788</v>
      </c>
      <c r="AF96" s="18">
        <f t="shared" ref="AF96:AW96" si="98">N96*$M96</f>
        <v>0.07373618235</v>
      </c>
      <c r="AG96" s="18">
        <f t="shared" si="98"/>
        <v>0</v>
      </c>
      <c r="AH96" s="18">
        <f t="shared" si="98"/>
        <v>0</v>
      </c>
      <c r="AI96" s="18">
        <f t="shared" si="98"/>
        <v>0.006905859727</v>
      </c>
      <c r="AJ96" s="18">
        <f t="shared" si="98"/>
        <v>0</v>
      </c>
      <c r="AK96" s="18">
        <f t="shared" si="98"/>
        <v>0.00603970127</v>
      </c>
      <c r="AL96" s="18">
        <f t="shared" si="98"/>
        <v>0.002992192246</v>
      </c>
      <c r="AM96" s="18">
        <f t="shared" si="98"/>
        <v>0.08967393559</v>
      </c>
      <c r="AN96" s="18">
        <f t="shared" si="98"/>
        <v>0.07686862203</v>
      </c>
      <c r="AO96" s="18">
        <f t="shared" si="98"/>
        <v>0.1047188013</v>
      </c>
      <c r="AP96" s="18">
        <f t="shared" si="98"/>
        <v>0.01290897947</v>
      </c>
      <c r="AQ96" s="18">
        <f t="shared" si="98"/>
        <v>0.01273473158</v>
      </c>
      <c r="AR96" s="18">
        <f t="shared" si="98"/>
        <v>0.01375062419</v>
      </c>
      <c r="AS96" s="18">
        <f t="shared" si="98"/>
        <v>0.03329042396</v>
      </c>
      <c r="AT96" s="18">
        <f t="shared" si="98"/>
        <v>0.0008091803781</v>
      </c>
      <c r="AU96" s="18">
        <f t="shared" si="98"/>
        <v>0.002983035332</v>
      </c>
      <c r="AV96" s="18">
        <f t="shared" si="98"/>
        <v>0.009104154661</v>
      </c>
      <c r="AW96" s="18">
        <f t="shared" si="98"/>
        <v>0.004092806611</v>
      </c>
      <c r="AX96" s="18">
        <f t="shared" si="4"/>
        <v>0.08967393617</v>
      </c>
      <c r="AY96" s="18">
        <f t="shared" si="5"/>
        <v>1.000000006</v>
      </c>
    </row>
    <row r="97" ht="15.75" customHeight="1">
      <c r="A97" s="18">
        <v>96.0</v>
      </c>
      <c r="B97" s="36" t="str">
        <f>table!BS102</f>
        <v>Green beans</v>
      </c>
      <c r="C97" s="18" t="str">
        <f>table!AP102</f>
        <v>Green beans</v>
      </c>
      <c r="D97" s="18" t="str">
        <f>table!BR102</f>
        <v>Vegetables</v>
      </c>
      <c r="E97" s="37" t="str">
        <f>table!CO102</f>
        <v>Other vegetables</v>
      </c>
      <c r="F97" s="18" t="str">
        <f>table!AO102</f>
        <v>Q7.1</v>
      </c>
      <c r="G97" s="18" t="str">
        <f>table!AQ102</f>
        <v>Beans, snap, green, cooked, boiled, drained, without salt</v>
      </c>
      <c r="H97" s="18" t="str">
        <f>IF(table!A102="ID","Indonesia","Bangladesh")</f>
        <v>Bangladesh</v>
      </c>
      <c r="I97" s="18" t="str">
        <f>IFERROR(VLOOKUP(B97,yield_refuse!$C:$K,2,0),VLOOKUP(table!AQ102,yield_refuse!$B:$K,3,0))</f>
        <v>Fresh, as sold</v>
      </c>
      <c r="J97" s="18">
        <f>table!BN102</f>
        <v>91</v>
      </c>
      <c r="K97" s="18">
        <f>table!BO102</f>
        <v>12</v>
      </c>
      <c r="L97" s="38">
        <f>table!BP102</f>
        <v>378.6885246</v>
      </c>
      <c r="M97" s="18">
        <f t="shared" si="2"/>
        <v>0.472887768</v>
      </c>
      <c r="N97" s="18">
        <f>table!BT102/Results!$M97</f>
        <v>0.3909959632</v>
      </c>
      <c r="O97" s="18">
        <f>table!BU102/Results!$M97</f>
        <v>0</v>
      </c>
      <c r="P97" s="18">
        <f>table!BV102/Results!$M97</f>
        <v>0</v>
      </c>
      <c r="Q97" s="18">
        <f>table!BW102/Results!$M97</f>
        <v>0.0141247851</v>
      </c>
      <c r="R97" s="18">
        <f>table!BX102/Results!$M97</f>
        <v>0</v>
      </c>
      <c r="S97" s="18">
        <f>table!BY102/Results!$M97</f>
        <v>0.02470640466</v>
      </c>
      <c r="T97" s="18">
        <f>table!BZ102/Results!$M97</f>
        <v>0.00612003054</v>
      </c>
      <c r="U97" s="18">
        <f>table!CA102/Results!$M97</f>
        <v>0.4359471835</v>
      </c>
      <c r="V97" s="18">
        <f>table!CD102/Results!$M97</f>
        <v>0.375957466</v>
      </c>
      <c r="W97" s="18">
        <f>table!CE102/Results!$M97</f>
        <v>0.5058343831</v>
      </c>
      <c r="X97" s="18">
        <f>table!CF102/Results!$M97</f>
        <v>0.045435559</v>
      </c>
      <c r="Y97" s="18">
        <f>table!CG102/Results!$M97</f>
        <v>0.072777587</v>
      </c>
      <c r="Z97" s="18">
        <f>table!CH102/Results!$M97</f>
        <v>0.071671569</v>
      </c>
      <c r="AA97" s="18">
        <f>table!CI102/Results!$M97</f>
        <v>0.182195617</v>
      </c>
      <c r="AB97" s="18">
        <f>table!CJ102/Results!$M97</f>
        <v>0.0033793474</v>
      </c>
      <c r="AC97" s="18">
        <f>table!CK102/Results!$M97</f>
        <v>0.00785957</v>
      </c>
      <c r="AD97" s="18">
        <f>table!CL102/Results!$M97</f>
        <v>0.039708774</v>
      </c>
      <c r="AE97" s="18">
        <f>table!CM102/Results!$M97</f>
        <v>0.01291916119</v>
      </c>
      <c r="AF97" s="18">
        <f t="shared" ref="AF97:AW97" si="99">N97*$M97</f>
        <v>0.1848972083</v>
      </c>
      <c r="AG97" s="18">
        <f t="shared" si="99"/>
        <v>0</v>
      </c>
      <c r="AH97" s="18">
        <f t="shared" si="99"/>
        <v>0</v>
      </c>
      <c r="AI97" s="18">
        <f t="shared" si="99"/>
        <v>0.006679438097</v>
      </c>
      <c r="AJ97" s="18">
        <f t="shared" si="99"/>
        <v>0</v>
      </c>
      <c r="AK97" s="18">
        <f t="shared" si="99"/>
        <v>0.01168335655</v>
      </c>
      <c r="AL97" s="18">
        <f t="shared" si="99"/>
        <v>0.002894087582</v>
      </c>
      <c r="AM97" s="18">
        <f t="shared" si="99"/>
        <v>0.2061540906</v>
      </c>
      <c r="AN97" s="18">
        <f t="shared" si="99"/>
        <v>0.1777856869</v>
      </c>
      <c r="AO97" s="18">
        <f t="shared" si="99"/>
        <v>0.2392028924</v>
      </c>
      <c r="AP97" s="18">
        <f t="shared" si="99"/>
        <v>0.02148592008</v>
      </c>
      <c r="AQ97" s="18">
        <f t="shared" si="99"/>
        <v>0.03441563067</v>
      </c>
      <c r="AR97" s="18">
        <f t="shared" si="99"/>
        <v>0.03389260829</v>
      </c>
      <c r="AS97" s="18">
        <f t="shared" si="99"/>
        <v>0.08615807866</v>
      </c>
      <c r="AT97" s="18">
        <f t="shared" si="99"/>
        <v>0.001598052049</v>
      </c>
      <c r="AU97" s="18">
        <f t="shared" si="99"/>
        <v>0.003716694515</v>
      </c>
      <c r="AV97" s="18">
        <f t="shared" si="99"/>
        <v>0.01877779351</v>
      </c>
      <c r="AW97" s="18">
        <f t="shared" si="99"/>
        <v>0.006109313299</v>
      </c>
      <c r="AX97" s="18">
        <f t="shared" si="4"/>
        <v>0.2061540911</v>
      </c>
      <c r="AY97" s="18">
        <f t="shared" si="5"/>
        <v>1.000000002</v>
      </c>
    </row>
    <row r="98" ht="15.75" customHeight="1">
      <c r="A98" s="18">
        <v>97.0</v>
      </c>
      <c r="B98" s="36" t="str">
        <f>table!BS103</f>
        <v>Cabbage</v>
      </c>
      <c r="C98" s="18" t="str">
        <f>table!AP103</f>
        <v>Cabbage</v>
      </c>
      <c r="D98" s="18" t="str">
        <f>table!BR103</f>
        <v>Vegetables</v>
      </c>
      <c r="E98" s="37" t="str">
        <f>table!CO103</f>
        <v>Other vegetables</v>
      </c>
      <c r="F98" s="18" t="str">
        <f>table!AO103</f>
        <v>Q7.1</v>
      </c>
      <c r="G98" s="18" t="str">
        <f>table!AQ103</f>
        <v>Cabbage, average of common and Chinese (pe-tsai), and of raw and cooked</v>
      </c>
      <c r="H98" s="18" t="str">
        <f>IF(table!A103="ID","Indonesia","Bangladesh")</f>
        <v>Bangladesh</v>
      </c>
      <c r="I98" s="18" t="str">
        <f>IFERROR(VLOOKUP(B98,yield_refuse!$C:$K,2,0),VLOOKUP(table!AQ103,yield_refuse!$B:$K,3,0))</f>
        <v>Fresh, as sold</v>
      </c>
      <c r="J98" s="18">
        <f>table!BN103</f>
        <v>98</v>
      </c>
      <c r="K98" s="18">
        <f>table!BO103</f>
        <v>31</v>
      </c>
      <c r="L98" s="38">
        <f>table!BP103</f>
        <v>334.7826087</v>
      </c>
      <c r="M98" s="18">
        <f t="shared" si="2"/>
        <v>0.4950940679</v>
      </c>
      <c r="N98" s="18">
        <f>table!BT103/Results!$M98</f>
        <v>0.170663879</v>
      </c>
      <c r="O98" s="18">
        <f>table!BU103/Results!$M98</f>
        <v>0</v>
      </c>
      <c r="P98" s="18">
        <f>table!BV103/Results!$M98</f>
        <v>0</v>
      </c>
      <c r="Q98" s="18">
        <f>table!BW103/Results!$M98</f>
        <v>0.0141247851</v>
      </c>
      <c r="R98" s="18">
        <f>table!BX103/Results!$M98</f>
        <v>0</v>
      </c>
      <c r="S98" s="18">
        <f>table!BY103/Results!$M98</f>
        <v>0.006176601165</v>
      </c>
      <c r="T98" s="18">
        <f>table!BZ103/Results!$M98</f>
        <v>0.00612003054</v>
      </c>
      <c r="U98" s="18">
        <f>table!CA103/Results!$M98</f>
        <v>0.1970852958</v>
      </c>
      <c r="V98" s="18">
        <f>table!CD103/Results!$M98</f>
        <v>0.1695405065</v>
      </c>
      <c r="W98" s="18">
        <f>table!CE103/Results!$M98</f>
        <v>0.2292902318</v>
      </c>
      <c r="X98" s="18">
        <f>table!CF103/Results!$M98</f>
        <v>0.024721526</v>
      </c>
      <c r="Y98" s="18">
        <f>table!CG103/Results!$M98</f>
        <v>0.02740468</v>
      </c>
      <c r="Z98" s="18">
        <f>table!CH103/Results!$M98</f>
        <v>0.028814885</v>
      </c>
      <c r="AA98" s="18">
        <f>table!CI103/Results!$M98</f>
        <v>0.0763524744</v>
      </c>
      <c r="AB98" s="18">
        <f>table!CJ103/Results!$M98</f>
        <v>0.0019960498</v>
      </c>
      <c r="AC98" s="18">
        <f>table!CK103/Results!$M98</f>
        <v>0.0065219151</v>
      </c>
      <c r="AD98" s="18">
        <f>table!CL103/Results!$M98</f>
        <v>0.022901325</v>
      </c>
      <c r="AE98" s="18">
        <f>table!CM103/Results!$M98</f>
        <v>0.008372444758</v>
      </c>
      <c r="AF98" s="18">
        <f t="shared" ref="AF98:AW98" si="100">N98*$M98</f>
        <v>0.08449467409</v>
      </c>
      <c r="AG98" s="18">
        <f t="shared" si="100"/>
        <v>0</v>
      </c>
      <c r="AH98" s="18">
        <f t="shared" si="100"/>
        <v>0</v>
      </c>
      <c r="AI98" s="18">
        <f t="shared" si="100"/>
        <v>0.006993097311</v>
      </c>
      <c r="AJ98" s="18">
        <f t="shared" si="100"/>
        <v>0</v>
      </c>
      <c r="AK98" s="18">
        <f t="shared" si="100"/>
        <v>0.003057998596</v>
      </c>
      <c r="AL98" s="18">
        <f t="shared" si="100"/>
        <v>0.003029990816</v>
      </c>
      <c r="AM98" s="18">
        <f t="shared" si="100"/>
        <v>0.09757576081</v>
      </c>
      <c r="AN98" s="18">
        <f t="shared" si="100"/>
        <v>0.08393849902</v>
      </c>
      <c r="AO98" s="18">
        <f t="shared" si="100"/>
        <v>0.1135202336</v>
      </c>
      <c r="AP98" s="18">
        <f t="shared" si="100"/>
        <v>0.01223948087</v>
      </c>
      <c r="AQ98" s="18">
        <f t="shared" si="100"/>
        <v>0.0135678945</v>
      </c>
      <c r="AR98" s="18">
        <f t="shared" si="100"/>
        <v>0.01426607863</v>
      </c>
      <c r="AS98" s="18">
        <f t="shared" si="100"/>
        <v>0.03780165714</v>
      </c>
      <c r="AT98" s="18">
        <f t="shared" si="100"/>
        <v>0.0009882324152</v>
      </c>
      <c r="AU98" s="18">
        <f t="shared" si="100"/>
        <v>0.003228961477</v>
      </c>
      <c r="AV98" s="18">
        <f t="shared" si="100"/>
        <v>0.01133831015</v>
      </c>
      <c r="AW98" s="18">
        <f t="shared" si="100"/>
        <v>0.004145147733</v>
      </c>
      <c r="AX98" s="18">
        <f t="shared" si="4"/>
        <v>0.09757576292</v>
      </c>
      <c r="AY98" s="18">
        <f t="shared" si="5"/>
        <v>1.000000022</v>
      </c>
    </row>
    <row r="99" ht="15.75" customHeight="1">
      <c r="A99" s="18">
        <v>98.0</v>
      </c>
      <c r="B99" s="36" t="str">
        <f>table!BS104</f>
        <v>Calabash</v>
      </c>
      <c r="C99" s="18" t="str">
        <f>table!AP104</f>
        <v>Calabash</v>
      </c>
      <c r="D99" s="18" t="str">
        <f>table!BR104</f>
        <v>Vegetables</v>
      </c>
      <c r="E99" s="37" t="str">
        <f>table!CO104</f>
        <v>Other vegetables</v>
      </c>
      <c r="F99" s="18" t="str">
        <f>table!AO104</f>
        <v>Q7.2</v>
      </c>
      <c r="G99" s="18" t="str">
        <f>table!AQ104</f>
        <v>Gourd, white-flowered (calabash or bottle gourd), cooked, boiled, drained, without salt</v>
      </c>
      <c r="H99" s="18" t="str">
        <f>IF(table!A104="ID","Indonesia","Bangladesh")</f>
        <v>Bangladesh</v>
      </c>
      <c r="I99" s="18" t="str">
        <f>IFERROR(VLOOKUP(B99,yield_refuse!$C:$K,2,0),VLOOKUP(table!AQ104,yield_refuse!$B:$K,3,0))</f>
        <v>Fresh, as sold</v>
      </c>
      <c r="J99" s="18">
        <f>table!BN104</f>
        <v>88</v>
      </c>
      <c r="K99" s="18">
        <f>table!BO104</f>
        <v>27</v>
      </c>
      <c r="L99" s="38">
        <f>table!BP104</f>
        <v>366.6666667</v>
      </c>
      <c r="M99" s="18">
        <f t="shared" si="2"/>
        <v>0.5707762557</v>
      </c>
      <c r="N99" s="18">
        <f>table!BT104/Results!$M99</f>
        <v>0.1998212187</v>
      </c>
      <c r="O99" s="18">
        <f>table!BU104/Results!$M99</f>
        <v>0</v>
      </c>
      <c r="P99" s="18">
        <f>table!BV104/Results!$M99</f>
        <v>0</v>
      </c>
      <c r="Q99" s="18">
        <f>table!BW104/Results!$M99</f>
        <v>0.0141247851</v>
      </c>
      <c r="R99" s="18">
        <f>table!BX104/Results!$M99</f>
        <v>0</v>
      </c>
      <c r="S99" s="18">
        <f>table!BY104/Results!$M99</f>
        <v>0.01235320233</v>
      </c>
      <c r="T99" s="18">
        <f>table!BZ104/Results!$M99</f>
        <v>0.00612003054</v>
      </c>
      <c r="U99" s="18">
        <f>table!CA104/Results!$M99</f>
        <v>0.2324192367</v>
      </c>
      <c r="V99" s="18">
        <f>table!CD104/Results!$M99</f>
        <v>0.1998359959</v>
      </c>
      <c r="W99" s="18">
        <f>table!CE104/Results!$M99</f>
        <v>0.270541924</v>
      </c>
      <c r="X99" s="18">
        <f>table!CF104/Results!$M99</f>
        <v>0.028028886</v>
      </c>
      <c r="Y99" s="18">
        <f>table!CG104/Results!$M99</f>
        <v>0.028334792</v>
      </c>
      <c r="Z99" s="18">
        <f>table!CH104/Results!$M99</f>
        <v>0.030077808</v>
      </c>
      <c r="AA99" s="18">
        <f>table!CI104/Results!$M99</f>
        <v>0.0678782574</v>
      </c>
      <c r="AB99" s="18">
        <f>table!CJ104/Results!$M99</f>
        <v>0.0046683186</v>
      </c>
      <c r="AC99" s="18">
        <f>table!CK104/Results!$M99</f>
        <v>0.0080789264</v>
      </c>
      <c r="AD99" s="18">
        <f>table!CL104/Results!$M99</f>
        <v>0.05579953</v>
      </c>
      <c r="AE99" s="18">
        <f>table!CM104/Results!$M99</f>
        <v>0.009552724388</v>
      </c>
      <c r="AF99" s="18">
        <f t="shared" ref="AF99:AW99" si="101">N99*$M99</f>
        <v>0.114053207</v>
      </c>
      <c r="AG99" s="18">
        <f t="shared" si="101"/>
        <v>0</v>
      </c>
      <c r="AH99" s="18">
        <f t="shared" si="101"/>
        <v>0</v>
      </c>
      <c r="AI99" s="18">
        <f t="shared" si="101"/>
        <v>0.008062091949</v>
      </c>
      <c r="AJ99" s="18">
        <f t="shared" si="101"/>
        <v>0</v>
      </c>
      <c r="AK99" s="18">
        <f t="shared" si="101"/>
        <v>0.007050914572</v>
      </c>
      <c r="AL99" s="18">
        <f t="shared" si="101"/>
        <v>0.003493168117</v>
      </c>
      <c r="AM99" s="18">
        <f t="shared" si="101"/>
        <v>0.1326593817</v>
      </c>
      <c r="AN99" s="18">
        <f t="shared" si="101"/>
        <v>0.1140616415</v>
      </c>
      <c r="AO99" s="18">
        <f t="shared" si="101"/>
        <v>0.1544189064</v>
      </c>
      <c r="AP99" s="18">
        <f t="shared" si="101"/>
        <v>0.0159982226</v>
      </c>
      <c r="AQ99" s="18">
        <f t="shared" si="101"/>
        <v>0.01617282648</v>
      </c>
      <c r="AR99" s="18">
        <f t="shared" si="101"/>
        <v>0.01716769863</v>
      </c>
      <c r="AS99" s="18">
        <f t="shared" si="101"/>
        <v>0.0387432976</v>
      </c>
      <c r="AT99" s="18">
        <f t="shared" si="101"/>
        <v>0.002664565411</v>
      </c>
      <c r="AU99" s="18">
        <f t="shared" si="101"/>
        <v>0.004611259361</v>
      </c>
      <c r="AV99" s="18">
        <f t="shared" si="101"/>
        <v>0.0318490468</v>
      </c>
      <c r="AW99" s="18">
        <f t="shared" si="101"/>
        <v>0.005452468258</v>
      </c>
      <c r="AX99" s="18">
        <f t="shared" si="4"/>
        <v>0.1326593852</v>
      </c>
      <c r="AY99" s="18">
        <f t="shared" si="5"/>
        <v>1.000000026</v>
      </c>
    </row>
    <row r="100" ht="15.75" customHeight="1">
      <c r="A100" s="18">
        <v>99.0</v>
      </c>
      <c r="B100" s="36" t="str">
        <f>table!BS105</f>
        <v>Bitter melon</v>
      </c>
      <c r="C100" s="18" t="str">
        <f>table!AP105</f>
        <v>Bitter melon</v>
      </c>
      <c r="D100" s="18" t="str">
        <f>table!BR105</f>
        <v>Vegetables</v>
      </c>
      <c r="E100" s="37" t="str">
        <f>table!CO105</f>
        <v>Other vegetables</v>
      </c>
      <c r="F100" s="18" t="str">
        <f>table!AO105</f>
        <v>Q7.2</v>
      </c>
      <c r="G100" s="18" t="str">
        <f>table!AQ105</f>
        <v>Balsam-pear (bitter gourd or bitter melon), pods, cooked, boiled, drained, without salt</v>
      </c>
      <c r="H100" s="18" t="str">
        <f>IF(table!A105="ID","Indonesia","Bangladesh")</f>
        <v>Bangladesh</v>
      </c>
      <c r="I100" s="18" t="str">
        <f>IFERROR(VLOOKUP(B100,yield_refuse!$C:$K,2,0),VLOOKUP(table!AQ105,yield_refuse!$B:$K,3,0))</f>
        <v>Fresh, as sold</v>
      </c>
      <c r="J100" s="18">
        <f>table!BN105</f>
        <v>88</v>
      </c>
      <c r="K100" s="18">
        <f>table!BO105</f>
        <v>27</v>
      </c>
      <c r="L100" s="38">
        <f>table!BP105</f>
        <v>334.7826087</v>
      </c>
      <c r="M100" s="18">
        <f t="shared" si="2"/>
        <v>0.5211435378</v>
      </c>
      <c r="N100" s="18">
        <f>table!BT105/Results!$M100</f>
        <v>0.3180801106</v>
      </c>
      <c r="O100" s="18">
        <f>table!BU105/Results!$M100</f>
        <v>0</v>
      </c>
      <c r="P100" s="18">
        <f>table!BV105/Results!$M100</f>
        <v>0</v>
      </c>
      <c r="Q100" s="18">
        <f>table!BW105/Results!$M100</f>
        <v>0.0141247851</v>
      </c>
      <c r="R100" s="18">
        <f>table!BX105/Results!$M100</f>
        <v>0</v>
      </c>
      <c r="S100" s="18">
        <f>table!BY105/Results!$M100</f>
        <v>0.01235320233</v>
      </c>
      <c r="T100" s="18">
        <f>table!BZ105/Results!$M100</f>
        <v>0.00612003054</v>
      </c>
      <c r="U100" s="18">
        <f>table!CA105/Results!$M100</f>
        <v>0.3506781285</v>
      </c>
      <c r="V100" s="18">
        <f>table!CD105/Results!$M100</f>
        <v>0.3026698149</v>
      </c>
      <c r="W100" s="18">
        <f>table!CE105/Results!$M100</f>
        <v>0.4065396496</v>
      </c>
      <c r="X100" s="18">
        <f>table!CF105/Results!$M100</f>
        <v>0.040579796</v>
      </c>
      <c r="Y100" s="18">
        <f>table!CG105/Results!$M100</f>
        <v>0.043926094</v>
      </c>
      <c r="Z100" s="18">
        <f>table!CH105/Results!$M100</f>
        <v>0.044010794</v>
      </c>
      <c r="AA100" s="18">
        <f>table!CI105/Results!$M100</f>
        <v>0.1161041749</v>
      </c>
      <c r="AB100" s="18">
        <f>table!CJ105/Results!$M100</f>
        <v>0.0062489307</v>
      </c>
      <c r="AC100" s="18">
        <f>table!CK105/Results!$M100</f>
        <v>0.011500347</v>
      </c>
      <c r="AD100" s="18">
        <f>table!CL105/Results!$M100</f>
        <v>0.07520144</v>
      </c>
      <c r="AE100" s="18">
        <f>table!CM105/Results!$M100</f>
        <v>0.01310655355</v>
      </c>
      <c r="AF100" s="18">
        <f t="shared" ref="AF100:AW100" si="102">N100*$M100</f>
        <v>0.1657653941</v>
      </c>
      <c r="AG100" s="18">
        <f t="shared" si="102"/>
        <v>0</v>
      </c>
      <c r="AH100" s="18">
        <f t="shared" si="102"/>
        <v>0</v>
      </c>
      <c r="AI100" s="18">
        <f t="shared" si="102"/>
        <v>0.007361040476</v>
      </c>
      <c r="AJ100" s="18">
        <f t="shared" si="102"/>
        <v>0</v>
      </c>
      <c r="AK100" s="18">
        <f t="shared" si="102"/>
        <v>0.006437791566</v>
      </c>
      <c r="AL100" s="18">
        <f t="shared" si="102"/>
        <v>0.003189414367</v>
      </c>
      <c r="AM100" s="18">
        <f t="shared" si="102"/>
        <v>0.1827536405</v>
      </c>
      <c r="AN100" s="18">
        <f t="shared" si="102"/>
        <v>0.1577344181</v>
      </c>
      <c r="AO100" s="18">
        <f t="shared" si="102"/>
        <v>0.2118655113</v>
      </c>
      <c r="AP100" s="18">
        <f t="shared" si="102"/>
        <v>0.02114789845</v>
      </c>
      <c r="AQ100" s="18">
        <f t="shared" si="102"/>
        <v>0.02289180003</v>
      </c>
      <c r="AR100" s="18">
        <f t="shared" si="102"/>
        <v>0.02293594089</v>
      </c>
      <c r="AS100" s="18">
        <f t="shared" si="102"/>
        <v>0.06050694046</v>
      </c>
      <c r="AT100" s="18">
        <f t="shared" si="102"/>
        <v>0.003256589853</v>
      </c>
      <c r="AU100" s="18">
        <f t="shared" si="102"/>
        <v>0.005993331522</v>
      </c>
      <c r="AV100" s="18">
        <f t="shared" si="102"/>
        <v>0.03919074449</v>
      </c>
      <c r="AW100" s="18">
        <f t="shared" si="102"/>
        <v>0.006830395686</v>
      </c>
      <c r="AX100" s="18">
        <f t="shared" si="4"/>
        <v>0.1827536414</v>
      </c>
      <c r="AY100" s="18">
        <f t="shared" si="5"/>
        <v>1.000000005</v>
      </c>
    </row>
    <row r="101" ht="15.75" customHeight="1">
      <c r="A101" s="18">
        <v>100.0</v>
      </c>
      <c r="B101" s="36" t="str">
        <f>table!BS106</f>
        <v>Ash gourd</v>
      </c>
      <c r="C101" s="18" t="str">
        <f>table!AP106</f>
        <v>Ash gourd</v>
      </c>
      <c r="D101" s="18" t="str">
        <f>table!BR106</f>
        <v>Vegetables</v>
      </c>
      <c r="E101" s="37" t="str">
        <f>table!CO106</f>
        <v>Other vegetables</v>
      </c>
      <c r="F101" s="18" t="str">
        <f>table!AO106</f>
        <v>Q7.2</v>
      </c>
      <c r="G101" s="18" t="str">
        <f>table!AQ106</f>
        <v>Ash gourd, average of raw and cooked</v>
      </c>
      <c r="H101" s="18" t="str">
        <f>IF(table!A106="ID","Indonesia","Bangladesh")</f>
        <v>Bangladesh</v>
      </c>
      <c r="I101" s="18" t="str">
        <f>IFERROR(VLOOKUP(B101,yield_refuse!$C:$K,2,0),VLOOKUP(table!AQ106,yield_refuse!$B:$K,3,0))</f>
        <v>Fresh, as sold</v>
      </c>
      <c r="J101" s="18">
        <f>table!BN106</f>
        <v>94</v>
      </c>
      <c r="K101" s="18">
        <f>table!BO106</f>
        <v>27</v>
      </c>
      <c r="L101" s="38">
        <f>table!BP106</f>
        <v>444.2307692</v>
      </c>
      <c r="M101" s="18">
        <f t="shared" si="2"/>
        <v>0.6473779791</v>
      </c>
      <c r="N101" s="18">
        <f>table!BT106/Results!$M101</f>
        <v>0.3180801106</v>
      </c>
      <c r="O101" s="18">
        <f>table!BU106/Results!$M101</f>
        <v>0</v>
      </c>
      <c r="P101" s="18">
        <f>table!BV106/Results!$M101</f>
        <v>0</v>
      </c>
      <c r="Q101" s="18">
        <f>table!BW106/Results!$M101</f>
        <v>0.0141247851</v>
      </c>
      <c r="R101" s="18">
        <f>table!BX106/Results!$M101</f>
        <v>0</v>
      </c>
      <c r="S101" s="18">
        <f>table!BY106/Results!$M101</f>
        <v>0.006176601165</v>
      </c>
      <c r="T101" s="18">
        <f>table!BZ106/Results!$M101</f>
        <v>0.00612003054</v>
      </c>
      <c r="U101" s="18">
        <f>table!CA106/Results!$M101</f>
        <v>0.3445015274</v>
      </c>
      <c r="V101" s="18">
        <f>table!CD106/Results!$M101</f>
        <v>0.2977285339</v>
      </c>
      <c r="W101" s="18">
        <f>table!CE106/Results!$M101</f>
        <v>0.3988188981</v>
      </c>
      <c r="X101" s="18">
        <f>table!CF106/Results!$M101</f>
        <v>0.036541815</v>
      </c>
      <c r="Y101" s="18">
        <f>table!CG106/Results!$M101</f>
        <v>0.043647618</v>
      </c>
      <c r="Z101" s="18">
        <f>table!CH106/Results!$M101</f>
        <v>0.043268505</v>
      </c>
      <c r="AA101" s="18">
        <f>table!CI106/Results!$M101</f>
        <v>0.1157163538</v>
      </c>
      <c r="AB101" s="18">
        <f>table!CJ106/Results!$M101</f>
        <v>0.0062399281</v>
      </c>
      <c r="AC101" s="18">
        <f>table!CK106/Results!$M101</f>
        <v>0.011268705</v>
      </c>
      <c r="AD101" s="18">
        <f>table!CL106/Results!$M101</f>
        <v>0.075181294</v>
      </c>
      <c r="AE101" s="18">
        <f>table!CM106/Results!$M101</f>
        <v>0.01263730966</v>
      </c>
      <c r="AF101" s="18">
        <f t="shared" ref="AF101:AW101" si="103">N101*$M101</f>
        <v>0.2059180591</v>
      </c>
      <c r="AG101" s="18">
        <f t="shared" si="103"/>
        <v>0</v>
      </c>
      <c r="AH101" s="18">
        <f t="shared" si="103"/>
        <v>0</v>
      </c>
      <c r="AI101" s="18">
        <f t="shared" si="103"/>
        <v>0.00914407483</v>
      </c>
      <c r="AJ101" s="18">
        <f t="shared" si="103"/>
        <v>0</v>
      </c>
      <c r="AK101" s="18">
        <f t="shared" si="103"/>
        <v>0.00399859558</v>
      </c>
      <c r="AL101" s="18">
        <f t="shared" si="103"/>
        <v>0.003961973003</v>
      </c>
      <c r="AM101" s="18">
        <f t="shared" si="103"/>
        <v>0.2230227026</v>
      </c>
      <c r="AN101" s="18">
        <f t="shared" si="103"/>
        <v>0.1927428966</v>
      </c>
      <c r="AO101" s="18">
        <f t="shared" si="103"/>
        <v>0.2581865723</v>
      </c>
      <c r="AP101" s="18">
        <f t="shared" si="103"/>
        <v>0.02365636635</v>
      </c>
      <c r="AQ101" s="18">
        <f t="shared" si="103"/>
        <v>0.02825650673</v>
      </c>
      <c r="AR101" s="18">
        <f t="shared" si="103"/>
        <v>0.02801107732</v>
      </c>
      <c r="AS101" s="18">
        <f t="shared" si="103"/>
        <v>0.07491221927</v>
      </c>
      <c r="AT101" s="18">
        <f t="shared" si="103"/>
        <v>0.004039592043</v>
      </c>
      <c r="AU101" s="18">
        <f t="shared" si="103"/>
        <v>0.00729511147</v>
      </c>
      <c r="AV101" s="18">
        <f t="shared" si="103"/>
        <v>0.04867071417</v>
      </c>
      <c r="AW101" s="18">
        <f t="shared" si="103"/>
        <v>0.008181115985</v>
      </c>
      <c r="AX101" s="18">
        <f t="shared" si="4"/>
        <v>0.2230227033</v>
      </c>
      <c r="AY101" s="18">
        <f t="shared" si="5"/>
        <v>1.000000003</v>
      </c>
    </row>
    <row r="102" ht="15.75" customHeight="1">
      <c r="A102" s="18">
        <v>101.0</v>
      </c>
      <c r="B102" s="36" t="str">
        <f>table!BS107</f>
        <v>Radish</v>
      </c>
      <c r="C102" s="18" t="str">
        <f>table!AP107</f>
        <v>Radish</v>
      </c>
      <c r="D102" s="18" t="str">
        <f>table!BR107</f>
        <v>Vegetables</v>
      </c>
      <c r="E102" s="37" t="str">
        <f>table!CO107</f>
        <v>Other vegetables</v>
      </c>
      <c r="F102" s="18" t="str">
        <f>table!AO107</f>
        <v>Q7.3</v>
      </c>
      <c r="G102" s="18" t="str">
        <f>table!AQ107</f>
        <v>Radish, average of oriental and icicle white radish, and of raw and cooked (boiled)</v>
      </c>
      <c r="H102" s="18" t="str">
        <f>IF(table!A107="ID","Indonesia","Bangladesh")</f>
        <v>Bangladesh</v>
      </c>
      <c r="I102" s="18" t="str">
        <f>IFERROR(VLOOKUP(B102,yield_refuse!$C:$K,2,0),VLOOKUP(table!AQ107,yield_refuse!$B:$K,3,0))</f>
        <v>Fresh, as sold</v>
      </c>
      <c r="J102" s="18">
        <f>table!BN107</f>
        <v>98</v>
      </c>
      <c r="K102" s="18">
        <f>table!BO107</f>
        <v>24</v>
      </c>
      <c r="L102" s="38">
        <f>table!BP107</f>
        <v>372.5806452</v>
      </c>
      <c r="M102" s="18">
        <f t="shared" si="2"/>
        <v>0.5002425418</v>
      </c>
      <c r="N102" s="18">
        <f>table!BT107/Results!$M102</f>
        <v>0.1013009492</v>
      </c>
      <c r="O102" s="18">
        <f>table!BU107/Results!$M102</f>
        <v>0</v>
      </c>
      <c r="P102" s="18">
        <f>table!BV107/Results!$M102</f>
        <v>0</v>
      </c>
      <c r="Q102" s="18">
        <f>table!BW107/Results!$M102</f>
        <v>0.0141247851</v>
      </c>
      <c r="R102" s="18">
        <f>table!BX107/Results!$M102</f>
        <v>0</v>
      </c>
      <c r="S102" s="18">
        <f>table!BY107/Results!$M102</f>
        <v>0.006176601165</v>
      </c>
      <c r="T102" s="18">
        <f>table!BZ107/Results!$M102</f>
        <v>0.00612003054</v>
      </c>
      <c r="U102" s="18">
        <f>table!CA107/Results!$M102</f>
        <v>0.127722366</v>
      </c>
      <c r="V102" s="18">
        <f>table!CD107/Results!$M102</f>
        <v>0.1092249154</v>
      </c>
      <c r="W102" s="18">
        <f>table!CE107/Results!$M102</f>
        <v>0.1495228626</v>
      </c>
      <c r="X102" s="18">
        <f>table!CF107/Results!$M102</f>
        <v>0.016254487</v>
      </c>
      <c r="Y102" s="18">
        <f>table!CG107/Results!$M102</f>
        <v>0.021521314</v>
      </c>
      <c r="Z102" s="18">
        <f>table!CH107/Results!$M102</f>
        <v>0.023660391</v>
      </c>
      <c r="AA102" s="18">
        <f>table!CI107/Results!$M102</f>
        <v>0.0447797102</v>
      </c>
      <c r="AB102" s="18">
        <f>table!CJ107/Results!$M102</f>
        <v>0.0010900149</v>
      </c>
      <c r="AC102" s="18">
        <f>table!CK107/Results!$M102</f>
        <v>0.0039418151</v>
      </c>
      <c r="AD102" s="18">
        <f>table!CL107/Results!$M102</f>
        <v>0.011799143</v>
      </c>
      <c r="AE102" s="18">
        <f>table!CM107/Results!$M102</f>
        <v>0.004675490175</v>
      </c>
      <c r="AF102" s="18">
        <f t="shared" ref="AF102:AW102" si="104">N102*$M102</f>
        <v>0.05067504432</v>
      </c>
      <c r="AG102" s="18">
        <f t="shared" si="104"/>
        <v>0</v>
      </c>
      <c r="AH102" s="18">
        <f t="shared" si="104"/>
        <v>0</v>
      </c>
      <c r="AI102" s="18">
        <f t="shared" si="104"/>
        <v>0.007065818399</v>
      </c>
      <c r="AJ102" s="18">
        <f t="shared" si="104"/>
        <v>0</v>
      </c>
      <c r="AK102" s="18">
        <f t="shared" si="104"/>
        <v>0.003089798667</v>
      </c>
      <c r="AL102" s="18">
        <f t="shared" si="104"/>
        <v>0.003061499634</v>
      </c>
      <c r="AM102" s="18">
        <f t="shared" si="104"/>
        <v>0.06389216102</v>
      </c>
      <c r="AN102" s="18">
        <f t="shared" si="104"/>
        <v>0.05463894929</v>
      </c>
      <c r="AO102" s="18">
        <f t="shared" si="104"/>
        <v>0.07479769685</v>
      </c>
      <c r="AP102" s="18">
        <f t="shared" si="104"/>
        <v>0.008131185893</v>
      </c>
      <c r="AQ102" s="18">
        <f t="shared" si="104"/>
        <v>0.01076587682</v>
      </c>
      <c r="AR102" s="18">
        <f t="shared" si="104"/>
        <v>0.01183593413</v>
      </c>
      <c r="AS102" s="18">
        <f t="shared" si="104"/>
        <v>0.02240071605</v>
      </c>
      <c r="AT102" s="18">
        <f t="shared" si="104"/>
        <v>0.0005452718242</v>
      </c>
      <c r="AU102" s="18">
        <f t="shared" si="104"/>
        <v>0.001971863605</v>
      </c>
      <c r="AV102" s="18">
        <f t="shared" si="104"/>
        <v>0.005902433286</v>
      </c>
      <c r="AW102" s="18">
        <f t="shared" si="104"/>
        <v>0.002338879089</v>
      </c>
      <c r="AX102" s="18">
        <f t="shared" si="4"/>
        <v>0.0638921607</v>
      </c>
      <c r="AY102" s="18">
        <f t="shared" si="5"/>
        <v>0.999999995</v>
      </c>
    </row>
    <row r="103" ht="15.75" customHeight="1">
      <c r="A103" s="18">
        <v>102.0</v>
      </c>
      <c r="B103" s="36" t="str">
        <f>table!BS108</f>
        <v>Egg</v>
      </c>
      <c r="C103" s="18" t="str">
        <f>table!AP108</f>
        <v>Egg</v>
      </c>
      <c r="D103" s="18" t="str">
        <f>table!BR108</f>
        <v>Animal-source foods</v>
      </c>
      <c r="E103" s="37" t="str">
        <f>table!CO108</f>
        <v>Eggs</v>
      </c>
      <c r="F103" s="18" t="str">
        <f>table!AO108</f>
        <v>Q13</v>
      </c>
      <c r="G103" s="18" t="str">
        <f>table!AQ108</f>
        <v>Egg, average of various cooking methods (omelet, scrambled, boiled, fried)</v>
      </c>
      <c r="H103" s="18" t="str">
        <f>IF(table!A108="ID","Indonesia","Bangladesh")</f>
        <v>Bangladesh</v>
      </c>
      <c r="I103" s="18" t="str">
        <f>IFERROR(VLOOKUP(B103,yield_refuse!$C:$K,2,0),VLOOKUP(table!AQ108,yield_refuse!$B:$K,3,0))</f>
        <v>Raw, in shell</v>
      </c>
      <c r="J103" s="18">
        <f>table!BN108</f>
        <v>93</v>
      </c>
      <c r="K103" s="18">
        <f>table!BO108</f>
        <v>11</v>
      </c>
      <c r="L103" s="38">
        <f>table!BP108</f>
        <v>391.5254237</v>
      </c>
      <c r="M103" s="18">
        <f t="shared" si="2"/>
        <v>0.473028179</v>
      </c>
      <c r="N103" s="18">
        <f>table!BT108/Results!$M103</f>
        <v>0.4411781632</v>
      </c>
      <c r="O103" s="18">
        <f>table!BU108/Results!$M103</f>
        <v>0</v>
      </c>
      <c r="P103" s="18">
        <f>table!BV108/Results!$M103</f>
        <v>0.01061350034</v>
      </c>
      <c r="Q103" s="18">
        <f>table!BW108/Results!$M103</f>
        <v>0.01425557014</v>
      </c>
      <c r="R103" s="18">
        <f>table!BX108/Results!$M103</f>
        <v>0</v>
      </c>
      <c r="S103" s="18">
        <f>table!BY108/Results!$M103</f>
        <v>0.01006333691</v>
      </c>
      <c r="T103" s="18">
        <f>table!BZ108/Results!$M103</f>
        <v>0.003911082017</v>
      </c>
      <c r="U103" s="18">
        <f>table!CA108/Results!$M103</f>
        <v>0.4800216526</v>
      </c>
      <c r="V103" s="18">
        <f>table!CD108/Results!$M103</f>
        <v>0.4147079769</v>
      </c>
      <c r="W103" s="18">
        <f>table!CE108/Results!$M103</f>
        <v>0.5559092495</v>
      </c>
      <c r="X103" s="18">
        <f>table!CF108/Results!$M103</f>
        <v>0.092747305</v>
      </c>
      <c r="Y103" s="18">
        <f>table!CG108/Results!$M103</f>
        <v>0.075559659</v>
      </c>
      <c r="Z103" s="18">
        <f>table!CH108/Results!$M103</f>
        <v>0.10925342</v>
      </c>
      <c r="AA103" s="18">
        <f>table!CI108/Results!$M103</f>
        <v>0.102941154</v>
      </c>
      <c r="AB103" s="18">
        <f>table!CJ108/Results!$M103</f>
        <v>0.03091354</v>
      </c>
      <c r="AC103" s="18">
        <f>table!CK108/Results!$M103</f>
        <v>0.023265462</v>
      </c>
      <c r="AD103" s="18">
        <f>table!CL108/Results!$M103</f>
        <v>0.017942723</v>
      </c>
      <c r="AE103" s="18">
        <f>table!CM108/Results!$M103</f>
        <v>0.02739838049</v>
      </c>
      <c r="AF103" s="18">
        <f t="shared" ref="AF103:AW103" si="105">N103*$M103</f>
        <v>0.2086897031</v>
      </c>
      <c r="AG103" s="18">
        <f t="shared" si="105"/>
        <v>0</v>
      </c>
      <c r="AH103" s="18">
        <f t="shared" si="105"/>
        <v>0.005020484736</v>
      </c>
      <c r="AI103" s="18">
        <f t="shared" si="105"/>
        <v>0.006743286385</v>
      </c>
      <c r="AJ103" s="18">
        <f t="shared" si="105"/>
        <v>0</v>
      </c>
      <c r="AK103" s="18">
        <f t="shared" si="105"/>
        <v>0.004760241935</v>
      </c>
      <c r="AL103" s="18">
        <f t="shared" si="105"/>
        <v>0.001850052004</v>
      </c>
      <c r="AM103" s="18">
        <f t="shared" si="105"/>
        <v>0.2270637682</v>
      </c>
      <c r="AN103" s="18">
        <f t="shared" si="105"/>
        <v>0.1961685591</v>
      </c>
      <c r="AO103" s="18">
        <f t="shared" si="105"/>
        <v>0.2629607399</v>
      </c>
      <c r="AP103" s="18">
        <f t="shared" si="105"/>
        <v>0.04387208879</v>
      </c>
      <c r="AQ103" s="18">
        <f t="shared" si="105"/>
        <v>0.0357418479</v>
      </c>
      <c r="AR103" s="18">
        <f t="shared" si="105"/>
        <v>0.05167994631</v>
      </c>
      <c r="AS103" s="18">
        <f t="shared" si="105"/>
        <v>0.04869406662</v>
      </c>
      <c r="AT103" s="18">
        <f t="shared" si="105"/>
        <v>0.01462297553</v>
      </c>
      <c r="AU103" s="18">
        <f t="shared" si="105"/>
        <v>0.01100521912</v>
      </c>
      <c r="AV103" s="18">
        <f t="shared" si="105"/>
        <v>0.008487413586</v>
      </c>
      <c r="AW103" s="18">
        <f t="shared" si="105"/>
        <v>0.01296020603</v>
      </c>
      <c r="AX103" s="18">
        <f t="shared" si="4"/>
        <v>0.2270637639</v>
      </c>
      <c r="AY103" s="18">
        <f t="shared" si="5"/>
        <v>0.999999981</v>
      </c>
    </row>
    <row r="104" ht="15.75" customHeight="1">
      <c r="A104" s="18">
        <v>103.0</v>
      </c>
      <c r="B104" s="39" t="str">
        <f>table!BS109</f>
        <v>Egg, omelet</v>
      </c>
      <c r="C104" s="18" t="str">
        <f>table!AP109</f>
        <v>Egg</v>
      </c>
      <c r="D104" s="18" t="str">
        <f>table!BR109</f>
        <v>Animal-source foods</v>
      </c>
      <c r="E104" s="37" t="str">
        <f>table!CO109</f>
        <v>Eggs</v>
      </c>
      <c r="F104" s="18" t="str">
        <f>table!AO109</f>
        <v>Q13</v>
      </c>
      <c r="G104" s="18" t="str">
        <f>table!AQ109</f>
        <v>Egg, average of various cooking methods (omelet, scrambled, boiled, fried)</v>
      </c>
      <c r="H104" s="18" t="str">
        <f>IF(table!A109="ID","Indonesia","Bangladesh")</f>
        <v>Bangladesh</v>
      </c>
      <c r="I104" s="18" t="str">
        <f>IFERROR(VLOOKUP(B104,yield_refuse!$C:$K,2,0),VLOOKUP(table!AQ109,yield_refuse!$B:$K,3,0))</f>
        <v>Raw, in shell</v>
      </c>
      <c r="J104" s="18">
        <f>table!BN109</f>
        <v>93</v>
      </c>
      <c r="K104" s="18">
        <f>table!BO109</f>
        <v>11</v>
      </c>
      <c r="L104" s="38">
        <f>table!BP109</f>
        <v>391.5254237</v>
      </c>
      <c r="M104" s="18">
        <f t="shared" si="2"/>
        <v>0.473028179</v>
      </c>
      <c r="N104" s="18">
        <f>table!BT109/Results!$M104</f>
        <v>0.4411781632</v>
      </c>
      <c r="O104" s="18">
        <f>table!BU109/Results!$M104</f>
        <v>0</v>
      </c>
      <c r="P104" s="18">
        <f>table!BV109/Results!$M104</f>
        <v>0.01061350034</v>
      </c>
      <c r="Q104" s="18">
        <f>table!BW109/Results!$M104</f>
        <v>0.01425557014</v>
      </c>
      <c r="R104" s="18">
        <f>table!BX109/Results!$M104</f>
        <v>0</v>
      </c>
      <c r="S104" s="18">
        <f>table!BY109/Results!$M104</f>
        <v>0.007773471498</v>
      </c>
      <c r="T104" s="18">
        <f>table!BZ109/Results!$M104</f>
        <v>0.003911082017</v>
      </c>
      <c r="U104" s="18">
        <f>table!CA109/Results!$M104</f>
        <v>0.4777317872</v>
      </c>
      <c r="V104" s="18">
        <f>table!CD109/Results!$M104</f>
        <v>0.4128760846</v>
      </c>
      <c r="W104" s="18">
        <f>table!CE109/Results!$M104</f>
        <v>0.5530469177</v>
      </c>
      <c r="X104" s="18">
        <f>table!CF109/Results!$M104</f>
        <v>0.090398424</v>
      </c>
      <c r="Y104" s="18">
        <f>table!CG109/Results!$M104</f>
        <v>0.075498408</v>
      </c>
      <c r="Z104" s="18">
        <f>table!CH109/Results!$M104</f>
        <v>0.10897925</v>
      </c>
      <c r="AA104" s="18">
        <f>table!CI109/Results!$M104</f>
        <v>0.102965668</v>
      </c>
      <c r="AB104" s="18">
        <f>table!CJ109/Results!$M104</f>
        <v>0.03092014</v>
      </c>
      <c r="AC104" s="18">
        <f>table!CK109/Results!$M104</f>
        <v>0.023454471</v>
      </c>
      <c r="AD104" s="18">
        <f>table!CL109/Results!$M104</f>
        <v>0.017954881</v>
      </c>
      <c r="AE104" s="18">
        <f>table!CM109/Results!$M104</f>
        <v>0.02756053739</v>
      </c>
      <c r="AF104" s="18">
        <f t="shared" ref="AF104:AW104" si="106">N104*$M104</f>
        <v>0.2086897031</v>
      </c>
      <c r="AG104" s="18">
        <f t="shared" si="106"/>
        <v>0</v>
      </c>
      <c r="AH104" s="18">
        <f t="shared" si="106"/>
        <v>0.005020484736</v>
      </c>
      <c r="AI104" s="18">
        <f t="shared" si="106"/>
        <v>0.006743286385</v>
      </c>
      <c r="AJ104" s="18">
        <f t="shared" si="106"/>
        <v>0</v>
      </c>
      <c r="AK104" s="18">
        <f t="shared" si="106"/>
        <v>0.003677071067</v>
      </c>
      <c r="AL104" s="18">
        <f t="shared" si="106"/>
        <v>0.001850052004</v>
      </c>
      <c r="AM104" s="18">
        <f t="shared" si="106"/>
        <v>0.2259805973</v>
      </c>
      <c r="AN104" s="18">
        <f t="shared" si="106"/>
        <v>0.1953020224</v>
      </c>
      <c r="AO104" s="18">
        <f t="shared" si="106"/>
        <v>0.2616067764</v>
      </c>
      <c r="AP104" s="18">
        <f t="shared" si="106"/>
        <v>0.04276100189</v>
      </c>
      <c r="AQ104" s="18">
        <f t="shared" si="106"/>
        <v>0.03571287445</v>
      </c>
      <c r="AR104" s="18">
        <f t="shared" si="106"/>
        <v>0.05155025617</v>
      </c>
      <c r="AS104" s="18">
        <f t="shared" si="106"/>
        <v>0.04870566243</v>
      </c>
      <c r="AT104" s="18">
        <f t="shared" si="106"/>
        <v>0.01462609752</v>
      </c>
      <c r="AU104" s="18">
        <f t="shared" si="106"/>
        <v>0.01109462571</v>
      </c>
      <c r="AV104" s="18">
        <f t="shared" si="106"/>
        <v>0.008493164663</v>
      </c>
      <c r="AW104" s="18">
        <f t="shared" si="106"/>
        <v>0.01303691081</v>
      </c>
      <c r="AX104" s="18">
        <f t="shared" si="4"/>
        <v>0.2259805936</v>
      </c>
      <c r="AY104" s="18">
        <f t="shared" si="5"/>
        <v>0.9999999836</v>
      </c>
    </row>
    <row r="105" ht="15.75" customHeight="1">
      <c r="A105" s="18">
        <v>104.0</v>
      </c>
      <c r="B105" s="39" t="str">
        <f>table!BS110</f>
        <v>Cheese, hard</v>
      </c>
      <c r="C105" s="18" t="str">
        <f>table!AP110</f>
        <v>Full-fat cheese</v>
      </c>
      <c r="D105" s="18" t="str">
        <f>table!BR110</f>
        <v>Animal-source foods</v>
      </c>
      <c r="E105" s="37" t="str">
        <f>table!CO110</f>
        <v>Cheese</v>
      </c>
      <c r="F105" s="18" t="str">
        <f>table!AO110</f>
        <v>Q14</v>
      </c>
      <c r="G105" s="18" t="str">
        <f>table!AQ110</f>
        <v>Cheese (high-fat), average of multiple varieties of soft and hard cheeses</v>
      </c>
      <c r="H105" s="18" t="str">
        <f>IF(table!A110="ID","Indonesia","Bangladesh")</f>
        <v>Bangladesh</v>
      </c>
      <c r="I105" s="18" t="str">
        <f>IFERROR(VLOOKUP(B105,yield_refuse!$C:$K,2,0),VLOOKUP(table!AQ110,yield_refuse!$B:$K,3,0))</f>
        <v>As sold in supermarket</v>
      </c>
      <c r="J105" s="18">
        <f>table!BN110</f>
        <v>100</v>
      </c>
      <c r="K105" s="18">
        <f>table!BO110</f>
        <v>0</v>
      </c>
      <c r="L105" s="38">
        <f>table!BP110</f>
        <v>462</v>
      </c>
      <c r="M105" s="18">
        <f t="shared" si="2"/>
        <v>0.462</v>
      </c>
      <c r="N105" s="18">
        <f>table!BT110/Results!$M105</f>
        <v>1.263501337</v>
      </c>
      <c r="O105" s="18">
        <f>table!BU110/Results!$M105</f>
        <v>0.04966704905</v>
      </c>
      <c r="P105" s="18">
        <f>table!BV110/Results!$M105</f>
        <v>0.01952265006</v>
      </c>
      <c r="Q105" s="18">
        <f>table!BW110/Results!$M105</f>
        <v>0.01400617856</v>
      </c>
      <c r="R105" s="18">
        <f>table!BX110/Results!$M105</f>
        <v>0.01143160128</v>
      </c>
      <c r="S105" s="18">
        <f>table!BY110/Results!$M105</f>
        <v>0.001067037025</v>
      </c>
      <c r="T105" s="18">
        <f>table!BZ110/Results!$M105</f>
        <v>0.004494397428</v>
      </c>
      <c r="U105" s="18">
        <f>table!CA110/Results!$M105</f>
        <v>1.363690251</v>
      </c>
      <c r="V105" s="18">
        <f>table!CD110/Results!$M105</f>
        <v>1.178847946</v>
      </c>
      <c r="W105" s="18">
        <f>table!CE110/Results!$M105</f>
        <v>1.57826268</v>
      </c>
      <c r="X105" s="18">
        <f>table!CF110/Results!$M105</f>
        <v>0.4564032</v>
      </c>
      <c r="Y105" s="18">
        <f>table!CG110/Results!$M105</f>
        <v>0.18233646</v>
      </c>
      <c r="Z105" s="18">
        <f>table!CH110/Results!$M105</f>
        <v>0.14729686</v>
      </c>
      <c r="AA105" s="18">
        <f>table!CI110/Results!$M105</f>
        <v>0.289418153</v>
      </c>
      <c r="AB105" s="18">
        <f>table!CJ110/Results!$M105</f>
        <v>0.088284531</v>
      </c>
      <c r="AC105" s="18">
        <f>table!CK110/Results!$M105</f>
        <v>0.075843037</v>
      </c>
      <c r="AD105" s="18">
        <f>table!CL110/Results!$M105</f>
        <v>0.021119167</v>
      </c>
      <c r="AE105" s="18">
        <f>table!CM110/Results!$M105</f>
        <v>0.102988837</v>
      </c>
      <c r="AF105" s="18">
        <f t="shared" ref="AF105:AW105" si="107">N105*$M105</f>
        <v>0.5837376178</v>
      </c>
      <c r="AG105" s="18">
        <f t="shared" si="107"/>
        <v>0.02294617666</v>
      </c>
      <c r="AH105" s="18">
        <f t="shared" si="107"/>
        <v>0.00901946433</v>
      </c>
      <c r="AI105" s="18">
        <f t="shared" si="107"/>
        <v>0.006470854493</v>
      </c>
      <c r="AJ105" s="18">
        <f t="shared" si="107"/>
        <v>0.005281399791</v>
      </c>
      <c r="AK105" s="18">
        <f t="shared" si="107"/>
        <v>0.0004929711056</v>
      </c>
      <c r="AL105" s="18">
        <f t="shared" si="107"/>
        <v>0.002076411612</v>
      </c>
      <c r="AM105" s="18">
        <f t="shared" si="107"/>
        <v>0.6300248958</v>
      </c>
      <c r="AN105" s="18">
        <f t="shared" si="107"/>
        <v>0.5446277509</v>
      </c>
      <c r="AO105" s="18">
        <f t="shared" si="107"/>
        <v>0.7291573579</v>
      </c>
      <c r="AP105" s="18">
        <f t="shared" si="107"/>
        <v>0.2108582784</v>
      </c>
      <c r="AQ105" s="18">
        <f t="shared" si="107"/>
        <v>0.08423944452</v>
      </c>
      <c r="AR105" s="18">
        <f t="shared" si="107"/>
        <v>0.06805114932</v>
      </c>
      <c r="AS105" s="18">
        <f t="shared" si="107"/>
        <v>0.1337111867</v>
      </c>
      <c r="AT105" s="18">
        <f t="shared" si="107"/>
        <v>0.04078745332</v>
      </c>
      <c r="AU105" s="18">
        <f t="shared" si="107"/>
        <v>0.03503948309</v>
      </c>
      <c r="AV105" s="18">
        <f t="shared" si="107"/>
        <v>0.009757055154</v>
      </c>
      <c r="AW105" s="18">
        <f t="shared" si="107"/>
        <v>0.04758084271</v>
      </c>
      <c r="AX105" s="18">
        <f t="shared" si="4"/>
        <v>0.6300248932</v>
      </c>
      <c r="AY105" s="18">
        <f t="shared" si="5"/>
        <v>0.9999999959</v>
      </c>
    </row>
    <row r="106" ht="15.75" customHeight="1">
      <c r="A106" s="18">
        <v>105.0</v>
      </c>
      <c r="B106" s="39" t="str">
        <f>table!BS111</f>
        <v>Cheese, soft</v>
      </c>
      <c r="C106" s="18" t="str">
        <f>table!AP111</f>
        <v>Low-fat cottage cheese</v>
      </c>
      <c r="D106" s="18" t="str">
        <f>table!BR111</f>
        <v>Animal-source foods</v>
      </c>
      <c r="E106" s="37" t="str">
        <f>table!CO111</f>
        <v>Cheese</v>
      </c>
      <c r="F106" s="18" t="str">
        <f>table!AO111</f>
        <v>Q14</v>
      </c>
      <c r="G106" s="18" t="str">
        <f>table!AQ111</f>
        <v>Cottage cheese, farmer's (low-fat)</v>
      </c>
      <c r="H106" s="18" t="str">
        <f>IF(table!A111="ID","Indonesia","Bangladesh")</f>
        <v>Bangladesh</v>
      </c>
      <c r="I106" s="18" t="str">
        <f>IFERROR(VLOOKUP(B106,yield_refuse!$C:$K,2,0),VLOOKUP(table!AQ111,yield_refuse!$B:$K,3,0))</f>
        <v>As sold in supermarket</v>
      </c>
      <c r="J106" s="18">
        <f>table!BN111</f>
        <v>100</v>
      </c>
      <c r="K106" s="18">
        <f>table!BO111</f>
        <v>0</v>
      </c>
      <c r="L106" s="38">
        <f>table!BP111</f>
        <v>491.4893617</v>
      </c>
      <c r="M106" s="18">
        <f t="shared" si="2"/>
        <v>0.4914893617</v>
      </c>
      <c r="N106" s="18">
        <f>table!BT111/Results!$M106</f>
        <v>1.052650247</v>
      </c>
      <c r="O106" s="18">
        <f>table!BU111/Results!$M106</f>
        <v>0.03414205128</v>
      </c>
      <c r="P106" s="18">
        <f>table!BV111/Results!$M106</f>
        <v>0.02056021526</v>
      </c>
      <c r="Q106" s="18">
        <f>table!BW111/Results!$M106</f>
        <v>0.01400617856</v>
      </c>
      <c r="R106" s="18">
        <f>table!BX111/Results!$M106</f>
        <v>0.01143160128</v>
      </c>
      <c r="S106" s="18">
        <f>table!BY111/Results!$M106</f>
        <v>0.001067037025</v>
      </c>
      <c r="T106" s="18">
        <f>table!BZ111/Results!$M106</f>
        <v>0.004494397428</v>
      </c>
      <c r="U106" s="18">
        <f>table!CA111/Results!$M106</f>
        <v>1.138351728</v>
      </c>
      <c r="V106" s="18">
        <f>table!CD111/Results!$M106</f>
        <v>0.9839092257</v>
      </c>
      <c r="W106" s="18">
        <f>table!CE111/Results!$M106</f>
        <v>1.317674635</v>
      </c>
      <c r="X106" s="18">
        <f>table!CF111/Results!$M106</f>
        <v>0.38095358</v>
      </c>
      <c r="Y106" s="18">
        <f>table!CG111/Results!$M106</f>
        <v>0.15224456</v>
      </c>
      <c r="Z106" s="18">
        <f>table!CH111/Results!$M106</f>
        <v>0.12048287</v>
      </c>
      <c r="AA106" s="18">
        <f>table!CI111/Results!$M106</f>
        <v>0.242713561</v>
      </c>
      <c r="AB106" s="18">
        <f>table!CJ111/Results!$M106</f>
        <v>0.073367357</v>
      </c>
      <c r="AC106" s="18">
        <f>table!CK111/Results!$M106</f>
        <v>0.062968066</v>
      </c>
      <c r="AD106" s="18">
        <f>table!CL111/Results!$M106</f>
        <v>0.019024091</v>
      </c>
      <c r="AE106" s="18">
        <f>table!CM111/Results!$M106</f>
        <v>0.08659763202</v>
      </c>
      <c r="AF106" s="18">
        <f t="shared" ref="AF106:AW106" si="108">N106*$M106</f>
        <v>0.5173663981</v>
      </c>
      <c r="AG106" s="18">
        <f t="shared" si="108"/>
        <v>0.01678045499</v>
      </c>
      <c r="AH106" s="18">
        <f t="shared" si="108"/>
        <v>0.01010512707</v>
      </c>
      <c r="AI106" s="18">
        <f t="shared" si="108"/>
        <v>0.006883887759</v>
      </c>
      <c r="AJ106" s="18">
        <f t="shared" si="108"/>
        <v>0.005618510416</v>
      </c>
      <c r="AK106" s="18">
        <f t="shared" si="108"/>
        <v>0.0005244373463</v>
      </c>
      <c r="AL106" s="18">
        <f t="shared" si="108"/>
        <v>0.002208948523</v>
      </c>
      <c r="AM106" s="18">
        <f t="shared" si="108"/>
        <v>0.5594877642</v>
      </c>
      <c r="AN106" s="18">
        <f t="shared" si="108"/>
        <v>0.4835809173</v>
      </c>
      <c r="AO106" s="18">
        <f t="shared" si="108"/>
        <v>0.6476230654</v>
      </c>
      <c r="AP106" s="18">
        <f t="shared" si="108"/>
        <v>0.1872346319</v>
      </c>
      <c r="AQ106" s="18">
        <f t="shared" si="108"/>
        <v>0.07482658162</v>
      </c>
      <c r="AR106" s="18">
        <f t="shared" si="108"/>
        <v>0.05921604887</v>
      </c>
      <c r="AS106" s="18">
        <f t="shared" si="108"/>
        <v>0.1192911332</v>
      </c>
      <c r="AT106" s="18">
        <f t="shared" si="108"/>
        <v>0.03605927546</v>
      </c>
      <c r="AU106" s="18">
        <f t="shared" si="108"/>
        <v>0.03094813457</v>
      </c>
      <c r="AV106" s="18">
        <f t="shared" si="108"/>
        <v>0.009350138343</v>
      </c>
      <c r="AW106" s="18">
        <f t="shared" si="108"/>
        <v>0.04256181489</v>
      </c>
      <c r="AX106" s="18">
        <f t="shared" si="4"/>
        <v>0.5594877588</v>
      </c>
      <c r="AY106" s="18">
        <f t="shared" si="5"/>
        <v>0.9999999903</v>
      </c>
    </row>
    <row r="107" ht="15.75" customHeight="1">
      <c r="A107" s="18">
        <v>106.0</v>
      </c>
      <c r="B107" s="39" t="str">
        <f>table!BS112</f>
        <v>Cheese, paneer</v>
      </c>
      <c r="C107" s="18" t="str">
        <f>table!AP112</f>
        <v>Cheese, paneer</v>
      </c>
      <c r="D107" s="18" t="str">
        <f>table!BR112</f>
        <v>Animal-source foods</v>
      </c>
      <c r="E107" s="37" t="str">
        <f>table!CO112</f>
        <v>Cheese</v>
      </c>
      <c r="F107" s="18" t="str">
        <f>table!AO112</f>
        <v>Q14</v>
      </c>
      <c r="G107" s="18" t="str">
        <f>table!AQ112</f>
        <v>Cheese, paneer</v>
      </c>
      <c r="H107" s="18" t="str">
        <f>IF(table!A112="ID","Indonesia","Bangladesh")</f>
        <v>Bangladesh</v>
      </c>
      <c r="I107" s="18" t="str">
        <f>IFERROR(VLOOKUP(B107,yield_refuse!$C:$K,2,0),VLOOKUP(table!AQ112,yield_refuse!$B:$K,3,0))</f>
        <v>As sold in supermarket</v>
      </c>
      <c r="J107" s="18">
        <f>table!BN112</f>
        <v>100</v>
      </c>
      <c r="K107" s="18">
        <f>table!BO112</f>
        <v>0</v>
      </c>
      <c r="L107" s="38">
        <f>table!BP112</f>
        <v>344.7761194</v>
      </c>
      <c r="M107" s="18">
        <f t="shared" si="2"/>
        <v>0.3447761194</v>
      </c>
      <c r="N107" s="18">
        <f>table!BT112/Results!$M107</f>
        <v>1.583289745</v>
      </c>
      <c r="O107" s="18">
        <f>table!BU112/Results!$M107</f>
        <v>0.01856533157</v>
      </c>
      <c r="P107" s="18">
        <f>table!BV112/Results!$M107</f>
        <v>0.01952265006</v>
      </c>
      <c r="Q107" s="18">
        <f>table!BW112/Results!$M107</f>
        <v>0.01400617856</v>
      </c>
      <c r="R107" s="18">
        <f>table!BX112/Results!$M107</f>
        <v>0.01143160128</v>
      </c>
      <c r="S107" s="18">
        <f>table!BY112/Results!$M107</f>
        <v>0.001067037025</v>
      </c>
      <c r="T107" s="18">
        <f>table!BZ112/Results!$M107</f>
        <v>0.004494397428</v>
      </c>
      <c r="U107" s="18">
        <f>table!CA112/Results!$M107</f>
        <v>1.652376941</v>
      </c>
      <c r="V107" s="18">
        <f>table!CD112/Results!$M107</f>
        <v>1.432043448</v>
      </c>
      <c r="W107" s="18">
        <f>table!CE112/Results!$M107</f>
        <v>1.907142202</v>
      </c>
      <c r="X107" s="18">
        <f>table!CF112/Results!$M107</f>
        <v>0.56113801</v>
      </c>
      <c r="Y107" s="18">
        <f>table!CG112/Results!$M107</f>
        <v>0.22607476</v>
      </c>
      <c r="Z107" s="18">
        <f>table!CH112/Results!$M107</f>
        <v>0.17573471</v>
      </c>
      <c r="AA107" s="18">
        <f>table!CI112/Results!$M107</f>
        <v>0.353704924</v>
      </c>
      <c r="AB107" s="18">
        <f>table!CJ112/Results!$M107</f>
        <v>0.11010434</v>
      </c>
      <c r="AC107" s="18">
        <f>table!CK112/Results!$M107</f>
        <v>0.08005883</v>
      </c>
      <c r="AD107" s="18">
        <f>table!CL112/Results!$M107</f>
        <v>0.024148639</v>
      </c>
      <c r="AE107" s="18">
        <f>table!CM112/Results!$M107</f>
        <v>0.121412726</v>
      </c>
      <c r="AF107" s="18">
        <f t="shared" ref="AF107:AW107" si="109">N107*$M107</f>
        <v>0.5458804942</v>
      </c>
      <c r="AG107" s="18">
        <f t="shared" si="109"/>
        <v>0.006400882973</v>
      </c>
      <c r="AH107" s="18">
        <f t="shared" si="109"/>
        <v>0.00673094353</v>
      </c>
      <c r="AI107" s="18">
        <f t="shared" si="109"/>
        <v>0.00482899589</v>
      </c>
      <c r="AJ107" s="18">
        <f t="shared" si="109"/>
        <v>0.003941343128</v>
      </c>
      <c r="AK107" s="18">
        <f t="shared" si="109"/>
        <v>0.0003678888847</v>
      </c>
      <c r="AL107" s="18">
        <f t="shared" si="109"/>
        <v>0.001549560904</v>
      </c>
      <c r="AM107" s="18">
        <f t="shared" si="109"/>
        <v>0.5697001095</v>
      </c>
      <c r="AN107" s="18">
        <f t="shared" si="109"/>
        <v>0.4937343828</v>
      </c>
      <c r="AO107" s="18">
        <f t="shared" si="109"/>
        <v>0.6575370874</v>
      </c>
      <c r="AP107" s="18">
        <f t="shared" si="109"/>
        <v>0.1934669855</v>
      </c>
      <c r="AQ107" s="18">
        <f t="shared" si="109"/>
        <v>0.07794517845</v>
      </c>
      <c r="AR107" s="18">
        <f t="shared" si="109"/>
        <v>0.06058913136</v>
      </c>
      <c r="AS107" s="18">
        <f t="shared" si="109"/>
        <v>0.1219490111</v>
      </c>
      <c r="AT107" s="18">
        <f t="shared" si="109"/>
        <v>0.03796134707</v>
      </c>
      <c r="AU107" s="18">
        <f t="shared" si="109"/>
        <v>0.02760237273</v>
      </c>
      <c r="AV107" s="18">
        <f t="shared" si="109"/>
        <v>0.008325874043</v>
      </c>
      <c r="AW107" s="18">
        <f t="shared" si="109"/>
        <v>0.04186020851</v>
      </c>
      <c r="AX107" s="18">
        <f t="shared" si="4"/>
        <v>0.5697001088</v>
      </c>
      <c r="AY107" s="18">
        <f t="shared" si="5"/>
        <v>0.9999999988</v>
      </c>
    </row>
    <row r="108" ht="15.75" customHeight="1">
      <c r="A108" s="18">
        <v>107.0</v>
      </c>
      <c r="B108" s="36" t="str">
        <f>table!BS113</f>
        <v>Plain whole yogurt</v>
      </c>
      <c r="C108" s="18" t="str">
        <f>table!AP113</f>
        <v>Plain whole yogurt</v>
      </c>
      <c r="D108" s="18" t="str">
        <f>table!BR113</f>
        <v>Animal-source foods</v>
      </c>
      <c r="E108" s="37" t="str">
        <f>table!CO113</f>
        <v>Yogurt</v>
      </c>
      <c r="F108" s="18" t="str">
        <f>table!AO113</f>
        <v>Q15</v>
      </c>
      <c r="G108" s="18" t="str">
        <f>table!AQ113</f>
        <v>Yogurt, plain, whole milk</v>
      </c>
      <c r="H108" s="18" t="str">
        <f>IF(table!A113="ID","Indonesia","Bangladesh")</f>
        <v>Bangladesh</v>
      </c>
      <c r="I108" s="18" t="str">
        <f>IFERROR(VLOOKUP(B108,yield_refuse!$C:$K,2,0),VLOOKUP(table!AQ113,yield_refuse!$B:$K,3,0))</f>
        <v>As sold in supermarket</v>
      </c>
      <c r="J108" s="18">
        <f>table!BN113</f>
        <v>100</v>
      </c>
      <c r="K108" s="18">
        <f>table!BO113</f>
        <v>0</v>
      </c>
      <c r="L108" s="38">
        <f>table!BP113</f>
        <v>435.8490566</v>
      </c>
      <c r="M108" s="18">
        <f t="shared" si="2"/>
        <v>0.4358490566</v>
      </c>
      <c r="N108" s="18">
        <f>table!BT113/Results!$M108</f>
        <v>0.2790833968</v>
      </c>
      <c r="O108" s="18">
        <f>table!BU113/Results!$M108</f>
        <v>0</v>
      </c>
      <c r="P108" s="18">
        <f>table!BV113/Results!$M108</f>
        <v>0.04184261669</v>
      </c>
      <c r="Q108" s="18">
        <f>table!BW113/Results!$M108</f>
        <v>0.01400617856</v>
      </c>
      <c r="R108" s="18">
        <f>table!BX113/Results!$M108</f>
        <v>0.01143160128</v>
      </c>
      <c r="S108" s="18">
        <f>table!BY113/Results!$M108</f>
        <v>0.001067037025</v>
      </c>
      <c r="T108" s="18">
        <f>table!BZ113/Results!$M108</f>
        <v>0.004494397428</v>
      </c>
      <c r="U108" s="18">
        <f>table!CA113/Results!$M108</f>
        <v>0.3519252277</v>
      </c>
      <c r="V108" s="18">
        <f>table!CD113/Results!$M108</f>
        <v>0.3009546794</v>
      </c>
      <c r="W108" s="18">
        <f>table!CE113/Results!$M108</f>
        <v>0.411998195</v>
      </c>
      <c r="X108" s="18">
        <f>table!CF113/Results!$M108</f>
        <v>0.070822053</v>
      </c>
      <c r="Y108" s="18">
        <f>table!CG113/Results!$M108</f>
        <v>0.027031844</v>
      </c>
      <c r="Z108" s="18">
        <f>table!CH113/Results!$M108</f>
        <v>0.033087461</v>
      </c>
      <c r="AA108" s="18">
        <f>table!CI113/Results!$M108</f>
        <v>0.046539746</v>
      </c>
      <c r="AB108" s="18">
        <f>table!CJ113/Results!$M108</f>
        <v>0.079064028</v>
      </c>
      <c r="AC108" s="18">
        <f>table!CK113/Results!$M108</f>
        <v>0.026326753</v>
      </c>
      <c r="AD108" s="18">
        <f>table!CL113/Results!$M108</f>
        <v>0.017296653</v>
      </c>
      <c r="AE108" s="18">
        <f>table!CM113/Results!$M108</f>
        <v>0.0517566873</v>
      </c>
      <c r="AF108" s="18">
        <f t="shared" ref="AF108:AW108" si="110">N108*$M108</f>
        <v>0.1216382352</v>
      </c>
      <c r="AG108" s="18">
        <f t="shared" si="110"/>
        <v>0</v>
      </c>
      <c r="AH108" s="18">
        <f t="shared" si="110"/>
        <v>0.01823706501</v>
      </c>
      <c r="AI108" s="18">
        <f t="shared" si="110"/>
        <v>0.006104579711</v>
      </c>
      <c r="AJ108" s="18">
        <f t="shared" si="110"/>
        <v>0.004982452633</v>
      </c>
      <c r="AK108" s="18">
        <f t="shared" si="110"/>
        <v>0.0004650670807</v>
      </c>
      <c r="AL108" s="18">
        <f t="shared" si="110"/>
        <v>0.001958878879</v>
      </c>
      <c r="AM108" s="18">
        <f t="shared" si="110"/>
        <v>0.1533862785</v>
      </c>
      <c r="AN108" s="18">
        <f t="shared" si="110"/>
        <v>0.1311708131</v>
      </c>
      <c r="AO108" s="18">
        <f t="shared" si="110"/>
        <v>0.1795690246</v>
      </c>
      <c r="AP108" s="18">
        <f t="shared" si="110"/>
        <v>0.03086772499</v>
      </c>
      <c r="AQ108" s="18">
        <f t="shared" si="110"/>
        <v>0.01178180371</v>
      </c>
      <c r="AR108" s="18">
        <f t="shared" si="110"/>
        <v>0.01442113866</v>
      </c>
      <c r="AS108" s="18">
        <f t="shared" si="110"/>
        <v>0.02028430439</v>
      </c>
      <c r="AT108" s="18">
        <f t="shared" si="110"/>
        <v>0.03445998202</v>
      </c>
      <c r="AU108" s="18">
        <f t="shared" si="110"/>
        <v>0.01147449046</v>
      </c>
      <c r="AV108" s="18">
        <f t="shared" si="110"/>
        <v>0.007538729892</v>
      </c>
      <c r="AW108" s="18">
        <f t="shared" si="110"/>
        <v>0.02255810333</v>
      </c>
      <c r="AX108" s="18">
        <f t="shared" si="4"/>
        <v>0.1533862774</v>
      </c>
      <c r="AY108" s="18">
        <f t="shared" si="5"/>
        <v>0.9999999931</v>
      </c>
    </row>
    <row r="109" ht="15.75" customHeight="1">
      <c r="A109" s="18">
        <v>108.0</v>
      </c>
      <c r="B109" s="36" t="str">
        <f>table!BS114</f>
        <v>Beef</v>
      </c>
      <c r="C109" s="18" t="str">
        <f>table!AP114</f>
        <v>Beef</v>
      </c>
      <c r="D109" s="18" t="str">
        <f>table!BR114</f>
        <v>Animal-source foods</v>
      </c>
      <c r="E109" s="37" t="str">
        <f>table!CO114</f>
        <v>Unprocessed red meat (ruminant)</v>
      </c>
      <c r="F109" s="18" t="str">
        <f>table!AO114</f>
        <v>Q17</v>
      </c>
      <c r="G109" s="18" t="str">
        <f>table!AQ114</f>
        <v>Beef, average of various cuts, deegrees of fat, and cooking methods</v>
      </c>
      <c r="H109" s="18" t="str">
        <f>IF(table!A114="ID","Indonesia","Bangladesh")</f>
        <v>Bangladesh</v>
      </c>
      <c r="I109" s="18" t="str">
        <f>IFERROR(VLOOKUP(B109,yield_refuse!$C:$K,2,0),VLOOKUP(table!AQ114,yield_refuse!$B:$K,3,0))</f>
        <v>Raw, boneless</v>
      </c>
      <c r="J109" s="18">
        <f>table!BN114</f>
        <v>74</v>
      </c>
      <c r="K109" s="18">
        <f>table!BO114</f>
        <v>0</v>
      </c>
      <c r="L109" s="38">
        <f>table!BP114</f>
        <v>372.5806452</v>
      </c>
      <c r="M109" s="18">
        <f t="shared" si="2"/>
        <v>0.5034873583</v>
      </c>
      <c r="N109" s="18">
        <f>table!BT114/Results!$M109</f>
        <v>7.79941082</v>
      </c>
      <c r="O109" s="18">
        <f>table!BU114/Results!$M109</f>
        <v>0.2231907364</v>
      </c>
      <c r="P109" s="18">
        <f>table!BV114/Results!$M109</f>
        <v>0.01575695618</v>
      </c>
      <c r="Q109" s="18">
        <f>table!BW114/Results!$M109</f>
        <v>0.01387884966</v>
      </c>
      <c r="R109" s="18">
        <f>table!BX114/Results!$M109</f>
        <v>0.0115436758</v>
      </c>
      <c r="S109" s="18">
        <f>table!BY114/Results!$M109</f>
        <v>0.01661398002</v>
      </c>
      <c r="T109" s="18">
        <f>table!BZ114/Results!$M109</f>
        <v>0.003911082017</v>
      </c>
      <c r="U109" s="18">
        <f>table!CA114/Results!$M109</f>
        <v>8.0843061</v>
      </c>
      <c r="V109" s="18">
        <f>table!CD114/Results!$M109</f>
        <v>7.010012589</v>
      </c>
      <c r="W109" s="18">
        <f>table!CE114/Results!$M109</f>
        <v>9.325441543</v>
      </c>
      <c r="X109" s="18">
        <f>table!CF114/Results!$M109</f>
        <v>2.4785819</v>
      </c>
      <c r="Y109" s="18">
        <f>table!CG114/Results!$M109</f>
        <v>1.3235911</v>
      </c>
      <c r="Z109" s="18">
        <f>table!CH114/Results!$M109</f>
        <v>0.96956544</v>
      </c>
      <c r="AA109" s="18">
        <f>table!CI114/Results!$M109</f>
        <v>1.7772932</v>
      </c>
      <c r="AB109" s="18">
        <f>table!CJ114/Results!$M109</f>
        <v>0.30930231</v>
      </c>
      <c r="AC109" s="18">
        <f>table!CK114/Results!$M109</f>
        <v>0.2677763</v>
      </c>
      <c r="AD109" s="18">
        <f>table!CL114/Results!$M109</f>
        <v>0.20997393</v>
      </c>
      <c r="AE109" s="18">
        <f>table!CM114/Results!$M109</f>
        <v>0.7482219153</v>
      </c>
      <c r="AF109" s="18">
        <f t="shared" ref="AF109:AW109" si="111">N109*$M109</f>
        <v>3.92690475</v>
      </c>
      <c r="AG109" s="18">
        <f t="shared" si="111"/>
        <v>0.1123737143</v>
      </c>
      <c r="AH109" s="18">
        <f t="shared" si="111"/>
        <v>0.007933428245</v>
      </c>
      <c r="AI109" s="18">
        <f t="shared" si="111"/>
        <v>0.006987825352</v>
      </c>
      <c r="AJ109" s="18">
        <f t="shared" si="111"/>
        <v>0.005812094835</v>
      </c>
      <c r="AK109" s="18">
        <f t="shared" si="111"/>
        <v>0.008364928912</v>
      </c>
      <c r="AL109" s="18">
        <f t="shared" si="111"/>
        <v>0.001969180353</v>
      </c>
      <c r="AM109" s="18">
        <f t="shared" si="111"/>
        <v>4.070345922</v>
      </c>
      <c r="AN109" s="18">
        <f t="shared" si="111"/>
        <v>3.52945272</v>
      </c>
      <c r="AO109" s="18">
        <f t="shared" si="111"/>
        <v>4.695241928</v>
      </c>
      <c r="AP109" s="18">
        <f t="shared" si="111"/>
        <v>1.247934653</v>
      </c>
      <c r="AQ109" s="18">
        <f t="shared" si="111"/>
        <v>0.6664113864</v>
      </c>
      <c r="AR109" s="18">
        <f t="shared" si="111"/>
        <v>0.4881639421</v>
      </c>
      <c r="AS109" s="18">
        <f t="shared" si="111"/>
        <v>0.8948446582</v>
      </c>
      <c r="AT109" s="18">
        <f t="shared" si="111"/>
        <v>0.155729803</v>
      </c>
      <c r="AU109" s="18">
        <f t="shared" si="111"/>
        <v>0.1348219819</v>
      </c>
      <c r="AV109" s="18">
        <f t="shared" si="111"/>
        <v>0.1057192193</v>
      </c>
      <c r="AW109" s="18">
        <f t="shared" si="111"/>
        <v>0.3767202756</v>
      </c>
      <c r="AX109" s="18">
        <f t="shared" si="4"/>
        <v>4.07034592</v>
      </c>
      <c r="AY109" s="18">
        <f t="shared" si="5"/>
        <v>0.9999999994</v>
      </c>
    </row>
    <row r="110" ht="15.75" customHeight="1">
      <c r="A110" s="18">
        <v>109.0</v>
      </c>
      <c r="B110" s="36" t="str">
        <f>table!BS115</f>
        <v>Goat</v>
      </c>
      <c r="C110" s="18" t="str">
        <f>table!AP115</f>
        <v>Goat</v>
      </c>
      <c r="D110" s="18" t="str">
        <f>table!BR115</f>
        <v>Animal-source foods</v>
      </c>
      <c r="E110" s="37" t="str">
        <f>table!CO115</f>
        <v>Unprocessed red meat (ruminant)</v>
      </c>
      <c r="F110" s="18" t="str">
        <f>table!AO115</f>
        <v>Q17</v>
      </c>
      <c r="G110" s="18" t="str">
        <f>table!AQ115</f>
        <v>Game meat, goat, cooked, roasted</v>
      </c>
      <c r="H110" s="18" t="str">
        <f>IF(table!A115="ID","Indonesia","Bangladesh")</f>
        <v>Bangladesh</v>
      </c>
      <c r="I110" s="18" t="str">
        <f>IFERROR(VLOOKUP(B110,yield_refuse!$C:$K,2,0),VLOOKUP(table!AQ115,yield_refuse!$B:$K,3,0))</f>
        <v>Raw, boneless</v>
      </c>
      <c r="J110" s="18">
        <f>table!BN115</f>
        <v>74</v>
      </c>
      <c r="K110" s="18">
        <f>table!BO115</f>
        <v>0</v>
      </c>
      <c r="L110" s="38">
        <f>table!BP115</f>
        <v>312.1621622</v>
      </c>
      <c r="M110" s="18">
        <f t="shared" si="2"/>
        <v>0.4218407597</v>
      </c>
      <c r="N110" s="18">
        <f>table!BT115/Results!$M110</f>
        <v>0.8378983971</v>
      </c>
      <c r="O110" s="18">
        <f>table!BU115/Results!$M110</f>
        <v>0</v>
      </c>
      <c r="P110" s="18">
        <f>table!BV115/Results!$M110</f>
        <v>0.01575695618</v>
      </c>
      <c r="Q110" s="18">
        <f>table!BW115/Results!$M110</f>
        <v>0.01387884966</v>
      </c>
      <c r="R110" s="18">
        <f>table!BX115/Results!$M110</f>
        <v>0.0115436758</v>
      </c>
      <c r="S110" s="18">
        <f>table!BY115/Results!$M110</f>
        <v>0.01661398002</v>
      </c>
      <c r="T110" s="18">
        <f>table!BZ115/Results!$M110</f>
        <v>0.003911082017</v>
      </c>
      <c r="U110" s="18">
        <f>table!CA115/Results!$M110</f>
        <v>0.8996029408</v>
      </c>
      <c r="V110" s="18">
        <f>table!CD115/Results!$M110</f>
        <v>0.7779709367</v>
      </c>
      <c r="W110" s="18">
        <f>table!CE115/Results!$M110</f>
        <v>1.040713836</v>
      </c>
      <c r="X110" s="18">
        <f>table!CF115/Results!$M110</f>
        <v>0.18654998</v>
      </c>
      <c r="Y110" s="18">
        <f>table!CG115/Results!$M110</f>
        <v>0.16693102</v>
      </c>
      <c r="Z110" s="18">
        <f>table!CH115/Results!$M110</f>
        <v>0.16269596</v>
      </c>
      <c r="AA110" s="18">
        <f>table!CI115/Results!$M110</f>
        <v>0.195713807</v>
      </c>
      <c r="AB110" s="18">
        <f>table!CJ115/Results!$M110</f>
        <v>0.053694981</v>
      </c>
      <c r="AC110" s="18">
        <f>table!CK115/Results!$M110</f>
        <v>0.046918191</v>
      </c>
      <c r="AD110" s="18">
        <f>table!CL115/Results!$M110</f>
        <v>0.039659363</v>
      </c>
      <c r="AE110" s="18">
        <f>table!CM115/Results!$M110</f>
        <v>0.04743963894</v>
      </c>
      <c r="AF110" s="18">
        <f t="shared" ref="AF110:AW110" si="112">N110*$M110</f>
        <v>0.3534596964</v>
      </c>
      <c r="AG110" s="18">
        <f t="shared" si="112"/>
        <v>0</v>
      </c>
      <c r="AH110" s="18">
        <f t="shared" si="112"/>
        <v>0.006646926367</v>
      </c>
      <c r="AI110" s="18">
        <f t="shared" si="112"/>
        <v>0.005854664484</v>
      </c>
      <c r="AJ110" s="18">
        <f t="shared" si="112"/>
        <v>0.00486959297</v>
      </c>
      <c r="AK110" s="18">
        <f t="shared" si="112"/>
        <v>0.007008453953</v>
      </c>
      <c r="AL110" s="18">
        <f t="shared" si="112"/>
        <v>0.001649853809</v>
      </c>
      <c r="AM110" s="18">
        <f t="shared" si="112"/>
        <v>0.3794891879</v>
      </c>
      <c r="AN110" s="18">
        <f t="shared" si="112"/>
        <v>0.328179851</v>
      </c>
      <c r="AO110" s="18">
        <f t="shared" si="112"/>
        <v>0.4390155153</v>
      </c>
      <c r="AP110" s="18">
        <f t="shared" si="112"/>
        <v>0.07869438528</v>
      </c>
      <c r="AQ110" s="18">
        <f t="shared" si="112"/>
        <v>0.07041830829</v>
      </c>
      <c r="AR110" s="18">
        <f t="shared" si="112"/>
        <v>0.06863178736</v>
      </c>
      <c r="AS110" s="18">
        <f t="shared" si="112"/>
        <v>0.08256006102</v>
      </c>
      <c r="AT110" s="18">
        <f t="shared" si="112"/>
        <v>0.02265073158</v>
      </c>
      <c r="AU110" s="18">
        <f t="shared" si="112"/>
        <v>0.01979200533</v>
      </c>
      <c r="AV110" s="18">
        <f t="shared" si="112"/>
        <v>0.01672993582</v>
      </c>
      <c r="AW110" s="18">
        <f t="shared" si="112"/>
        <v>0.02001197333</v>
      </c>
      <c r="AX110" s="18">
        <f t="shared" si="4"/>
        <v>0.379489188</v>
      </c>
      <c r="AY110" s="18">
        <f t="shared" si="5"/>
        <v>1</v>
      </c>
    </row>
    <row r="111" ht="15.75" customHeight="1">
      <c r="A111" s="18">
        <v>110.0</v>
      </c>
      <c r="B111" s="36" t="str">
        <f>table!BS116</f>
        <v>Chicken liver</v>
      </c>
      <c r="C111" s="18" t="str">
        <f>table!AP116</f>
        <v>Chicken liver</v>
      </c>
      <c r="D111" s="18" t="str">
        <f>table!BR116</f>
        <v>Animal-source foods</v>
      </c>
      <c r="E111" s="37" t="str">
        <f>table!CO116</f>
        <v>Organ meat</v>
      </c>
      <c r="F111" s="18" t="str">
        <f>table!AO116</f>
        <v>Q19</v>
      </c>
      <c r="G111" s="18" t="str">
        <f>table!AQ116</f>
        <v>Chicken liver, average of various cooking methods</v>
      </c>
      <c r="H111" s="18" t="str">
        <f>IF(table!A116="ID","Indonesia","Bangladesh")</f>
        <v>Bangladesh</v>
      </c>
      <c r="I111" s="18" t="str">
        <f>IFERROR(VLOOKUP(B111,yield_refuse!$C:$K,2,0),VLOOKUP(table!AQ116,yield_refuse!$B:$K,3,0))</f>
        <v>Raw, boneless</v>
      </c>
      <c r="J111" s="18">
        <f>table!BN116</f>
        <v>62</v>
      </c>
      <c r="K111" s="18">
        <f>table!BO116</f>
        <v>0</v>
      </c>
      <c r="L111" s="38">
        <f>table!BP116</f>
        <v>251.0869565</v>
      </c>
      <c r="M111" s="18">
        <f t="shared" si="2"/>
        <v>0.4049789621</v>
      </c>
      <c r="N111" s="18">
        <f>table!BT116/Results!$M111</f>
        <v>0.4774341347</v>
      </c>
      <c r="O111" s="18">
        <f>table!BU116/Results!$M111</f>
        <v>0.009929202583</v>
      </c>
      <c r="P111" s="18">
        <f>table!BV116/Results!$M111</f>
        <v>0.01575695618</v>
      </c>
      <c r="Q111" s="18">
        <f>table!BW116/Results!$M111</f>
        <v>0.01387884966</v>
      </c>
      <c r="R111" s="18">
        <f>table!BX116/Results!$M111</f>
        <v>0.0115436758</v>
      </c>
      <c r="S111" s="18">
        <f>table!BY116/Results!$M111</f>
        <v>0.01272724427</v>
      </c>
      <c r="T111" s="18">
        <f>table!BZ116/Results!$M111</f>
        <v>0.003911082017</v>
      </c>
      <c r="U111" s="18">
        <f>table!CA116/Results!$M111</f>
        <v>0.5451811452</v>
      </c>
      <c r="V111" s="18">
        <f>table!CD116/Results!$M111</f>
        <v>0.4693577255</v>
      </c>
      <c r="W111" s="18">
        <f>table!CE116/Results!$M111</f>
        <v>0.633733018</v>
      </c>
      <c r="X111" s="18">
        <f>table!CF116/Results!$M111</f>
        <v>0.12255623</v>
      </c>
      <c r="Y111" s="18">
        <f>table!CG116/Results!$M111</f>
        <v>0.070523376</v>
      </c>
      <c r="Z111" s="18">
        <f>table!CH116/Results!$M111</f>
        <v>0.095410305</v>
      </c>
      <c r="AA111" s="18">
        <f>table!CI116/Results!$M111</f>
        <v>0.112681072</v>
      </c>
      <c r="AB111" s="18">
        <f>table!CJ116/Results!$M111</f>
        <v>0.065551904</v>
      </c>
      <c r="AC111" s="18">
        <f>table!CK116/Results!$M111</f>
        <v>0.03237032</v>
      </c>
      <c r="AD111" s="18">
        <f>table!CL116/Results!$M111</f>
        <v>0.0083238853</v>
      </c>
      <c r="AE111" s="18">
        <f>table!CM116/Results!$M111</f>
        <v>0.03776404252</v>
      </c>
      <c r="AF111" s="18">
        <f t="shared" ref="AF111:AW111" si="113">N111*$M111</f>
        <v>0.1933507803</v>
      </c>
      <c r="AG111" s="18">
        <f t="shared" si="113"/>
        <v>0.004021118157</v>
      </c>
      <c r="AH111" s="18">
        <f t="shared" si="113"/>
        <v>0.006381235762</v>
      </c>
      <c r="AI111" s="18">
        <f t="shared" si="113"/>
        <v>0.005620642131</v>
      </c>
      <c r="AJ111" s="18">
        <f t="shared" si="113"/>
        <v>0.004674945846</v>
      </c>
      <c r="AK111" s="18">
        <f t="shared" si="113"/>
        <v>0.005154266176</v>
      </c>
      <c r="AL111" s="18">
        <f t="shared" si="113"/>
        <v>0.001583905936</v>
      </c>
      <c r="AM111" s="18">
        <f t="shared" si="113"/>
        <v>0.2207868944</v>
      </c>
      <c r="AN111" s="18">
        <f t="shared" si="113"/>
        <v>0.1900800045</v>
      </c>
      <c r="AO111" s="18">
        <f t="shared" si="113"/>
        <v>0.2566485399</v>
      </c>
      <c r="AP111" s="18">
        <f t="shared" si="113"/>
        <v>0.04963269483</v>
      </c>
      <c r="AQ111" s="18">
        <f t="shared" si="113"/>
        <v>0.02856048362</v>
      </c>
      <c r="AR111" s="18">
        <f t="shared" si="113"/>
        <v>0.0386391663</v>
      </c>
      <c r="AS111" s="18">
        <f t="shared" si="113"/>
        <v>0.04563346359</v>
      </c>
      <c r="AT111" s="18">
        <f t="shared" si="113"/>
        <v>0.02654714205</v>
      </c>
      <c r="AU111" s="18">
        <f t="shared" si="113"/>
        <v>0.0131092986</v>
      </c>
      <c r="AV111" s="18">
        <f t="shared" si="113"/>
        <v>0.00337099843</v>
      </c>
      <c r="AW111" s="18">
        <f t="shared" si="113"/>
        <v>0.01529364275</v>
      </c>
      <c r="AX111" s="18">
        <f t="shared" si="4"/>
        <v>0.2207868902</v>
      </c>
      <c r="AY111" s="18">
        <f t="shared" si="5"/>
        <v>0.999999981</v>
      </c>
    </row>
    <row r="112" ht="15.75" customHeight="1">
      <c r="A112" s="18">
        <v>111.0</v>
      </c>
      <c r="B112" s="36" t="str">
        <f>table!BS117</f>
        <v>Duck</v>
      </c>
      <c r="C112" s="18" t="str">
        <f>table!AP117</f>
        <v>Duck</v>
      </c>
      <c r="D112" s="18" t="str">
        <f>table!BR117</f>
        <v>Animal-source foods</v>
      </c>
      <c r="E112" s="37" t="str">
        <f>table!CO117</f>
        <v>Poultry</v>
      </c>
      <c r="F112" s="18" t="str">
        <f>table!AO117</f>
        <v>Q19</v>
      </c>
      <c r="G112" s="18" t="str">
        <f>table!AQ117</f>
        <v>Duck, average of with and without skin and of different cooking methods</v>
      </c>
      <c r="H112" s="18" t="str">
        <f>IF(table!A117="ID","Indonesia","Bangladesh")</f>
        <v>Bangladesh</v>
      </c>
      <c r="I112" s="18" t="str">
        <f>IFERROR(VLOOKUP(B112,yield_refuse!$C:$K,2,0),VLOOKUP(table!AQ117,yield_refuse!$B:$K,3,0))</f>
        <v>Raw, boneless</v>
      </c>
      <c r="J112" s="18">
        <f>table!BN117</f>
        <v>79</v>
      </c>
      <c r="K112" s="18">
        <f>table!BO117</f>
        <v>21</v>
      </c>
      <c r="L112" s="38">
        <f>table!BP117</f>
        <v>462</v>
      </c>
      <c r="M112" s="18">
        <f t="shared" si="2"/>
        <v>0.740265983</v>
      </c>
      <c r="N112" s="18">
        <f>table!BT117/Results!$M112</f>
        <v>1.089045947</v>
      </c>
      <c r="O112" s="18">
        <f>table!BU117/Results!$M112</f>
        <v>0.02484235097</v>
      </c>
      <c r="P112" s="18">
        <f>table!BV117/Results!$M112</f>
        <v>0.01575695618</v>
      </c>
      <c r="Q112" s="18">
        <f>table!BW117/Results!$M112</f>
        <v>0.01387884966</v>
      </c>
      <c r="R112" s="18">
        <f>table!BX117/Results!$M112</f>
        <v>0.0115436758</v>
      </c>
      <c r="S112" s="18">
        <f>table!BY117/Results!$M112</f>
        <v>0.01661398002</v>
      </c>
      <c r="T112" s="18">
        <f>table!BZ117/Results!$M112</f>
        <v>0.003911082017</v>
      </c>
      <c r="U112" s="18">
        <f>table!CA117/Results!$M112</f>
        <v>1.175592841</v>
      </c>
      <c r="V112" s="18">
        <f>table!CD117/Results!$M112</f>
        <v>1.016233991</v>
      </c>
      <c r="W112" s="18">
        <f>table!CE117/Results!$M112</f>
        <v>1.360586457</v>
      </c>
      <c r="X112" s="18">
        <f>table!CF117/Results!$M112</f>
        <v>0.22686409</v>
      </c>
      <c r="Y112" s="18">
        <f>table!CG117/Results!$M112</f>
        <v>0.19134871</v>
      </c>
      <c r="Z112" s="18">
        <f>table!CH117/Results!$M112</f>
        <v>0.18388124</v>
      </c>
      <c r="AA112" s="18">
        <f>table!CI117/Results!$M112</f>
        <v>0.265717529</v>
      </c>
      <c r="AB112" s="18">
        <f>table!CJ117/Results!$M112</f>
        <v>0.053127938</v>
      </c>
      <c r="AC112" s="18">
        <f>table!CK117/Results!$M112</f>
        <v>0.07819209</v>
      </c>
      <c r="AD112" s="18">
        <f>table!CL117/Results!$M112</f>
        <v>0.10102767</v>
      </c>
      <c r="AE112" s="18">
        <f>table!CM117/Results!$M112</f>
        <v>0.07543357633</v>
      </c>
      <c r="AF112" s="18">
        <f t="shared" ref="AF112:AW112" si="114">N112*$M112</f>
        <v>0.8061836681</v>
      </c>
      <c r="AG112" s="18">
        <f t="shared" si="114"/>
        <v>0.01838994736</v>
      </c>
      <c r="AH112" s="18">
        <f t="shared" si="114"/>
        <v>0.01166433866</v>
      </c>
      <c r="AI112" s="18">
        <f t="shared" si="114"/>
        <v>0.01027404029</v>
      </c>
      <c r="AJ112" s="18">
        <f t="shared" si="114"/>
        <v>0.008545390515</v>
      </c>
      <c r="AK112" s="18">
        <f t="shared" si="114"/>
        <v>0.01229876425</v>
      </c>
      <c r="AL112" s="18">
        <f t="shared" si="114"/>
        <v>0.002895240974</v>
      </c>
      <c r="AM112" s="18">
        <f t="shared" si="114"/>
        <v>0.8702513902</v>
      </c>
      <c r="AN112" s="18">
        <f t="shared" si="114"/>
        <v>0.7522834543</v>
      </c>
      <c r="AO112" s="18">
        <f t="shared" si="114"/>
        <v>1.007195871</v>
      </c>
      <c r="AP112" s="18">
        <f t="shared" si="114"/>
        <v>0.1679397686</v>
      </c>
      <c r="AQ112" s="18">
        <f t="shared" si="114"/>
        <v>0.1416489409</v>
      </c>
      <c r="AR112" s="18">
        <f t="shared" si="114"/>
        <v>0.1361210269</v>
      </c>
      <c r="AS112" s="18">
        <f t="shared" si="114"/>
        <v>0.1967016478</v>
      </c>
      <c r="AT112" s="18">
        <f t="shared" si="114"/>
        <v>0.03932880525</v>
      </c>
      <c r="AU112" s="18">
        <f t="shared" si="114"/>
        <v>0.05788294437</v>
      </c>
      <c r="AV112" s="18">
        <f t="shared" si="114"/>
        <v>0.07478734744</v>
      </c>
      <c r="AW112" s="18">
        <f t="shared" si="114"/>
        <v>0.05584091053</v>
      </c>
      <c r="AX112" s="18">
        <f t="shared" si="4"/>
        <v>0.8702513918</v>
      </c>
      <c r="AY112" s="18">
        <f t="shared" si="5"/>
        <v>1.000000002</v>
      </c>
    </row>
    <row r="113" ht="15.75" customHeight="1">
      <c r="A113" s="18">
        <v>112.0</v>
      </c>
      <c r="B113" s="36" t="str">
        <f>table!BS118</f>
        <v>Chicken</v>
      </c>
      <c r="C113" s="18" t="str">
        <f>table!AP118</f>
        <v>Chicken</v>
      </c>
      <c r="D113" s="18" t="str">
        <f>table!BR118</f>
        <v>Animal-source foods</v>
      </c>
      <c r="E113" s="37" t="str">
        <f>table!CO118</f>
        <v>Poultry</v>
      </c>
      <c r="F113" s="18" t="str">
        <f>table!AO118</f>
        <v>Q19</v>
      </c>
      <c r="G113" s="18" t="str">
        <f>table!AQ118</f>
        <v>Chicken, average of various cuts, with and without skin, and of different cooking methods</v>
      </c>
      <c r="H113" s="18" t="str">
        <f>IF(table!A118="ID","Indonesia","Bangladesh")</f>
        <v>Bangladesh</v>
      </c>
      <c r="I113" s="18" t="str">
        <f>IFERROR(VLOOKUP(B113,yield_refuse!$C:$K,2,0),VLOOKUP(table!AQ118,yield_refuse!$B:$K,3,0))</f>
        <v>Raw, boneless</v>
      </c>
      <c r="J113" s="18">
        <f>table!BN118</f>
        <v>71</v>
      </c>
      <c r="K113" s="18">
        <f>table!BO118</f>
        <v>0</v>
      </c>
      <c r="L113" s="38">
        <f>table!BP118</f>
        <v>405.2631579</v>
      </c>
      <c r="M113" s="18">
        <f t="shared" si="2"/>
        <v>0.5707931801</v>
      </c>
      <c r="N113" s="18">
        <f>table!BT118/Results!$M113</f>
        <v>0.4774341347</v>
      </c>
      <c r="O113" s="18">
        <f>table!BU118/Results!$M113</f>
        <v>0.02484235097</v>
      </c>
      <c r="P113" s="18">
        <f>table!BV118/Results!$M113</f>
        <v>0.01575695618</v>
      </c>
      <c r="Q113" s="18">
        <f>table!BW118/Results!$M113</f>
        <v>0.01387884966</v>
      </c>
      <c r="R113" s="18">
        <f>table!BX118/Results!$M113</f>
        <v>0.0115436758</v>
      </c>
      <c r="S113" s="18">
        <f>table!BY118/Results!$M113</f>
        <v>0.01272724427</v>
      </c>
      <c r="T113" s="18">
        <f>table!BZ118/Results!$M113</f>
        <v>0.003911082017</v>
      </c>
      <c r="U113" s="18">
        <f>table!CA118/Results!$M113</f>
        <v>0.5600942936</v>
      </c>
      <c r="V113" s="18">
        <f>table!CD118/Results!$M113</f>
        <v>0.4812882442</v>
      </c>
      <c r="W113" s="18">
        <f>table!CE118/Results!$M113</f>
        <v>0.6523744535</v>
      </c>
      <c r="X113" s="18">
        <f>table!CF118/Results!$M113</f>
        <v>0.12766111</v>
      </c>
      <c r="Y113" s="18">
        <f>table!CG118/Results!$M113</f>
        <v>0.071969683</v>
      </c>
      <c r="Z113" s="18">
        <f>table!CH118/Results!$M113</f>
        <v>0.096548424</v>
      </c>
      <c r="AA113" s="18">
        <f>table!CI118/Results!$M113</f>
        <v>0.114823441</v>
      </c>
      <c r="AB113" s="18">
        <f>table!CJ118/Results!$M113</f>
        <v>0.065588479</v>
      </c>
      <c r="AC113" s="18">
        <f>table!CK118/Results!$M113</f>
        <v>0.035586103</v>
      </c>
      <c r="AD113" s="18">
        <f>table!CL118/Results!$M113</f>
        <v>0.0078235631</v>
      </c>
      <c r="AE113" s="18">
        <f>table!CM118/Results!$M113</f>
        <v>0.04009348775</v>
      </c>
      <c r="AF113" s="18">
        <f t="shared" ref="AF113:AW113" si="115">N113*$M113</f>
        <v>0.272516148</v>
      </c>
      <c r="AG113" s="18">
        <f t="shared" si="115"/>
        <v>0.01417984451</v>
      </c>
      <c r="AH113" s="18">
        <f t="shared" si="115"/>
        <v>0.00899396313</v>
      </c>
      <c r="AI113" s="18">
        <f t="shared" si="115"/>
        <v>0.007921952734</v>
      </c>
      <c r="AJ113" s="18">
        <f t="shared" si="115"/>
        <v>0.006589051421</v>
      </c>
      <c r="AK113" s="18">
        <f t="shared" si="115"/>
        <v>0.007264624232</v>
      </c>
      <c r="AL113" s="18">
        <f t="shared" si="115"/>
        <v>0.002232418942</v>
      </c>
      <c r="AM113" s="18">
        <f t="shared" si="115"/>
        <v>0.319698003</v>
      </c>
      <c r="AN113" s="18">
        <f t="shared" si="115"/>
        <v>0.2747160475</v>
      </c>
      <c r="AO113" s="18">
        <f t="shared" si="115"/>
        <v>0.372370889</v>
      </c>
      <c r="AP113" s="18">
        <f t="shared" si="115"/>
        <v>0.07286809096</v>
      </c>
      <c r="AQ113" s="18">
        <f t="shared" si="115"/>
        <v>0.04107980423</v>
      </c>
      <c r="AR113" s="18">
        <f t="shared" si="115"/>
        <v>0.05510918197</v>
      </c>
      <c r="AS113" s="18">
        <f t="shared" si="115"/>
        <v>0.06554043704</v>
      </c>
      <c r="AT113" s="18">
        <f t="shared" si="115"/>
        <v>0.03743745651</v>
      </c>
      <c r="AU113" s="18">
        <f t="shared" si="115"/>
        <v>0.0203123049</v>
      </c>
      <c r="AV113" s="18">
        <f t="shared" si="115"/>
        <v>0.004465636462</v>
      </c>
      <c r="AW113" s="18">
        <f t="shared" si="115"/>
        <v>0.02288508938</v>
      </c>
      <c r="AX113" s="18">
        <f t="shared" si="4"/>
        <v>0.3196980014</v>
      </c>
      <c r="AY113" s="18">
        <f t="shared" si="5"/>
        <v>0.9999999951</v>
      </c>
    </row>
    <row r="114" ht="15.75" customHeight="1">
      <c r="A114" s="18">
        <v>113.0</v>
      </c>
      <c r="B114" s="36" t="str">
        <f>table!BS119</f>
        <v>Fatty fish</v>
      </c>
      <c r="C114" s="18" t="str">
        <f>table!AP119</f>
        <v>Fatty fish</v>
      </c>
      <c r="D114" s="18" t="str">
        <f>table!BR119</f>
        <v>Animal-source foods</v>
      </c>
      <c r="E114" s="37" t="str">
        <f>table!CO119</f>
        <v>Fish and seafood</v>
      </c>
      <c r="F114" s="18" t="str">
        <f>table!AO119</f>
        <v>Q20</v>
      </c>
      <c r="G114" s="18" t="str">
        <f>table!AQ119</f>
        <v>Oily fish, average of various species consumed in Indonesia and of different cooking methods</v>
      </c>
      <c r="H114" s="18" t="str">
        <f>IF(table!A119="ID","Indonesia","Bangladesh")</f>
        <v>Bangladesh</v>
      </c>
      <c r="I114" s="18" t="str">
        <f>IFERROR(VLOOKUP(B114,yield_refuse!$C:$K,2,0),VLOOKUP(table!AQ119,yield_refuse!$B:$K,3,0))</f>
        <v>Raw, whole (frozen)</v>
      </c>
      <c r="J114" s="18">
        <f>table!BN119</f>
        <v>86</v>
      </c>
      <c r="K114" s="18">
        <f>table!BO119</f>
        <v>34</v>
      </c>
      <c r="L114" s="38">
        <f>table!BP119</f>
        <v>278.313253</v>
      </c>
      <c r="M114" s="18">
        <f t="shared" si="2"/>
        <v>0.4903334267</v>
      </c>
      <c r="N114" s="18">
        <f>table!BT119/Results!$M114</f>
        <v>0.02390717505</v>
      </c>
      <c r="O114" s="18">
        <f>table!BU119/Results!$M114</f>
        <v>0</v>
      </c>
      <c r="P114" s="18">
        <f>table!BV119/Results!$M114</f>
        <v>0.01633519311</v>
      </c>
      <c r="Q114" s="18">
        <f>table!BW119/Results!$M114</f>
        <v>0.01438816524</v>
      </c>
      <c r="R114" s="18">
        <f>table!BX119/Results!$M114</f>
        <v>0.01143160128</v>
      </c>
      <c r="S114" s="18">
        <f>table!BY119/Results!$M114</f>
        <v>0.0161620424</v>
      </c>
      <c r="T114" s="18">
        <f>table!BZ119/Results!$M114</f>
        <v>0.005861841752</v>
      </c>
      <c r="U114" s="18">
        <f>table!CA119/Results!$M114</f>
        <v>0.08808601883</v>
      </c>
      <c r="V114" s="18">
        <f>table!CD119/Results!$M114</f>
        <v>0.07213192289</v>
      </c>
      <c r="W114" s="18">
        <f>table!CE119/Results!$M114</f>
        <v>0.107716806</v>
      </c>
      <c r="X114" s="18">
        <f>table!CF119/Results!$M114</f>
        <v>0.030811613</v>
      </c>
      <c r="Y114" s="18">
        <f>table!CG119/Results!$M114</f>
        <v>0.0054867261</v>
      </c>
      <c r="Z114" s="18">
        <f>table!CH119/Results!$M114</f>
        <v>0.012538112</v>
      </c>
      <c r="AA114" s="18">
        <f>table!CI119/Results!$M114</f>
        <v>0.0111296887</v>
      </c>
      <c r="AB114" s="18">
        <f>table!CJ119/Results!$M114</f>
        <v>0.00022834027</v>
      </c>
      <c r="AC114" s="18">
        <f>table!CK119/Results!$M114</f>
        <v>0.015266462</v>
      </c>
      <c r="AD114" s="18">
        <f>table!CL119/Results!$M114</f>
        <v>0.0015160561</v>
      </c>
      <c r="AE114" s="18">
        <f>table!CM119/Results!$M114</f>
        <v>0.01110901982</v>
      </c>
      <c r="AF114" s="18">
        <f t="shared" ref="AF114:AW114" si="116">N114*$M114</f>
        <v>0.01172248707</v>
      </c>
      <c r="AG114" s="18">
        <f t="shared" si="116"/>
        <v>0</v>
      </c>
      <c r="AH114" s="18">
        <f t="shared" si="116"/>
        <v>0.008009691213</v>
      </c>
      <c r="AI114" s="18">
        <f t="shared" si="116"/>
        <v>0.007054998369</v>
      </c>
      <c r="AJ114" s="18">
        <f t="shared" si="116"/>
        <v>0.005605296228</v>
      </c>
      <c r="AK114" s="18">
        <f t="shared" si="116"/>
        <v>0.007924789631</v>
      </c>
      <c r="AL114" s="18">
        <f t="shared" si="116"/>
        <v>0.002874256953</v>
      </c>
      <c r="AM114" s="18">
        <f t="shared" si="116"/>
        <v>0.04319151946</v>
      </c>
      <c r="AN114" s="18">
        <f t="shared" si="116"/>
        <v>0.03536869293</v>
      </c>
      <c r="AO114" s="18">
        <f t="shared" si="116"/>
        <v>0.05281715062</v>
      </c>
      <c r="AP114" s="18">
        <f t="shared" si="116"/>
        <v>0.01510796379</v>
      </c>
      <c r="AQ114" s="18">
        <f t="shared" si="116"/>
        <v>0.00269032521</v>
      </c>
      <c r="AR114" s="18">
        <f t="shared" si="116"/>
        <v>0.006147855422</v>
      </c>
      <c r="AS114" s="18">
        <f t="shared" si="116"/>
        <v>0.005457258399</v>
      </c>
      <c r="AT114" s="18">
        <f t="shared" si="116"/>
        <v>0.000111962867</v>
      </c>
      <c r="AU114" s="18">
        <f t="shared" si="116"/>
        <v>0.007485656627</v>
      </c>
      <c r="AV114" s="18">
        <f t="shared" si="116"/>
        <v>0.0007433729826</v>
      </c>
      <c r="AW114" s="18">
        <f t="shared" si="116"/>
        <v>0.005447123757</v>
      </c>
      <c r="AX114" s="18">
        <f t="shared" si="4"/>
        <v>0.04319151905</v>
      </c>
      <c r="AY114" s="18">
        <f t="shared" si="5"/>
        <v>0.9999999905</v>
      </c>
    </row>
    <row r="115" ht="15.75" customHeight="1">
      <c r="A115" s="18">
        <v>114.0</v>
      </c>
      <c r="B115" s="36" t="str">
        <f>table!BS120</f>
        <v>Lean fish</v>
      </c>
      <c r="C115" s="18" t="str">
        <f>table!AP120</f>
        <v>Lean fish</v>
      </c>
      <c r="D115" s="18" t="str">
        <f>table!BR120</f>
        <v>Animal-source foods</v>
      </c>
      <c r="E115" s="37" t="str">
        <f>table!CO120</f>
        <v>Fish and seafood</v>
      </c>
      <c r="F115" s="18" t="str">
        <f>table!AO120</f>
        <v>Q20</v>
      </c>
      <c r="G115" s="18" t="str">
        <f>table!AQ120</f>
        <v>Lean fish, average of various species consumed in Indonesia and of different cooking methods</v>
      </c>
      <c r="H115" s="18" t="str">
        <f>IF(table!A120="ID","Indonesia","Bangladesh")</f>
        <v>Bangladesh</v>
      </c>
      <c r="I115" s="18" t="str">
        <f>IFERROR(VLOOKUP(B115,yield_refuse!$C:$K,2,0),VLOOKUP(table!AQ120,yield_refuse!$B:$K,3,0))</f>
        <v>Raw, whole (frozen)</v>
      </c>
      <c r="J115" s="18">
        <f>table!BN120</f>
        <v>89</v>
      </c>
      <c r="K115" s="18">
        <f>table!BO120</f>
        <v>38</v>
      </c>
      <c r="L115" s="38">
        <f>table!BP120</f>
        <v>385</v>
      </c>
      <c r="M115" s="18">
        <f t="shared" si="2"/>
        <v>0.697716564</v>
      </c>
      <c r="N115" s="18">
        <f>table!BT120/Results!$M115</f>
        <v>0.7048773996</v>
      </c>
      <c r="O115" s="18">
        <f>table!BU120/Results!$M115</f>
        <v>0</v>
      </c>
      <c r="P115" s="18">
        <f>table!BV120/Results!$M115</f>
        <v>0.01633519311</v>
      </c>
      <c r="Q115" s="18">
        <f>table!BW120/Results!$M115</f>
        <v>0.01438816524</v>
      </c>
      <c r="R115" s="18">
        <f>table!BX120/Results!$M115</f>
        <v>0.01143160128</v>
      </c>
      <c r="S115" s="18">
        <f>table!BY120/Results!$M115</f>
        <v>0.0161620424</v>
      </c>
      <c r="T115" s="18">
        <f>table!BZ120/Results!$M115</f>
        <v>0.005861841752</v>
      </c>
      <c r="U115" s="18">
        <f>table!CA120/Results!$M115</f>
        <v>0.7690562434</v>
      </c>
      <c r="V115" s="18">
        <f>table!CD120/Results!$M115</f>
        <v>0.6642799443</v>
      </c>
      <c r="W115" s="18">
        <f>table!CE120/Results!$M115</f>
        <v>0.8908325643</v>
      </c>
      <c r="X115" s="18">
        <f>table!CF120/Results!$M115</f>
        <v>0.13897532</v>
      </c>
      <c r="Y115" s="18">
        <f>table!CG120/Results!$M115</f>
        <v>0.024524717</v>
      </c>
      <c r="Z115" s="18">
        <f>table!CH120/Results!$M115</f>
        <v>0.031919605</v>
      </c>
      <c r="AA115" s="18">
        <f>table!CI120/Results!$M115</f>
        <v>0.248332266</v>
      </c>
      <c r="AB115" s="18">
        <f>table!CJ120/Results!$M115</f>
        <v>0.01017961</v>
      </c>
      <c r="AC115" s="18">
        <f>table!CK120/Results!$M115</f>
        <v>0.051646671</v>
      </c>
      <c r="AD115" s="18">
        <f>table!CL120/Results!$M115</f>
        <v>0.23333617</v>
      </c>
      <c r="AE115" s="18">
        <f>table!CM120/Results!$M115</f>
        <v>0.03014187373</v>
      </c>
      <c r="AF115" s="18">
        <f t="shared" ref="AF115:AW115" si="117">N115*$M115</f>
        <v>0.4918046373</v>
      </c>
      <c r="AG115" s="18">
        <f t="shared" si="117"/>
        <v>0</v>
      </c>
      <c r="AH115" s="18">
        <f t="shared" si="117"/>
        <v>0.01139733481</v>
      </c>
      <c r="AI115" s="18">
        <f t="shared" si="117"/>
        <v>0.01003886122</v>
      </c>
      <c r="AJ115" s="18">
        <f t="shared" si="117"/>
        <v>0.007976017566</v>
      </c>
      <c r="AK115" s="18">
        <f t="shared" si="117"/>
        <v>0.01127652469</v>
      </c>
      <c r="AL115" s="18">
        <f t="shared" si="117"/>
        <v>0.004089904086</v>
      </c>
      <c r="AM115" s="18">
        <f t="shared" si="117"/>
        <v>0.5365832797</v>
      </c>
      <c r="AN115" s="18">
        <f t="shared" si="117"/>
        <v>0.4634791202</v>
      </c>
      <c r="AO115" s="18">
        <f t="shared" si="117"/>
        <v>0.6215486358</v>
      </c>
      <c r="AP115" s="18">
        <f t="shared" si="117"/>
        <v>0.09696538275</v>
      </c>
      <c r="AQ115" s="18">
        <f t="shared" si="117"/>
        <v>0.01711130128</v>
      </c>
      <c r="AR115" s="18">
        <f t="shared" si="117"/>
        <v>0.02227083712</v>
      </c>
      <c r="AS115" s="18">
        <f t="shared" si="117"/>
        <v>0.1732655354</v>
      </c>
      <c r="AT115" s="18">
        <f t="shared" si="117"/>
        <v>0.007102482512</v>
      </c>
      <c r="AU115" s="18">
        <f t="shared" si="117"/>
        <v>0.03603473783</v>
      </c>
      <c r="AV115" s="18">
        <f t="shared" si="117"/>
        <v>0.1628025108</v>
      </c>
      <c r="AW115" s="18">
        <f t="shared" si="117"/>
        <v>0.02103048457</v>
      </c>
      <c r="AX115" s="18">
        <f t="shared" si="4"/>
        <v>0.5365832722</v>
      </c>
      <c r="AY115" s="18">
        <f t="shared" si="5"/>
        <v>0.9999999861</v>
      </c>
    </row>
    <row r="116" ht="15.75" customHeight="1">
      <c r="A116" s="18">
        <v>115.0</v>
      </c>
      <c r="B116" s="36" t="str">
        <f>table!BS121</f>
        <v>Dried fish</v>
      </c>
      <c r="C116" s="18" t="str">
        <f>table!AP121</f>
        <v>Dried fish</v>
      </c>
      <c r="D116" s="18" t="str">
        <f>table!BR121</f>
        <v>Animal-source foods</v>
      </c>
      <c r="E116" s="37" t="str">
        <f>table!CO121</f>
        <v>Fish and seafood</v>
      </c>
      <c r="F116" s="18" t="str">
        <f>table!AO121</f>
        <v>Q20</v>
      </c>
      <c r="G116" s="18" t="str">
        <f>table!AQ121</f>
        <v>Dried fish, average of various species consumed in Bangladesh</v>
      </c>
      <c r="H116" s="18" t="str">
        <f>IF(table!A121="ID","Indonesia","Bangladesh")</f>
        <v>Bangladesh</v>
      </c>
      <c r="I116" s="18" t="str">
        <f>IFERROR(VLOOKUP(B116,yield_refuse!$C:$K,2,0),VLOOKUP(table!AQ121,yield_refuse!$B:$K,3,0))</f>
        <v>Dry</v>
      </c>
      <c r="J116" s="18">
        <f>table!BN121</f>
        <v>250</v>
      </c>
      <c r="K116" s="18">
        <f>table!BO121</f>
        <v>36</v>
      </c>
      <c r="L116" s="38">
        <f>table!BP121</f>
        <v>240.625</v>
      </c>
      <c r="M116" s="18">
        <f t="shared" si="2"/>
        <v>0.150390625</v>
      </c>
      <c r="N116" s="18">
        <f>table!BT121/Results!$M116</f>
        <v>0.06640881958</v>
      </c>
      <c r="O116" s="18">
        <f>table!BU121/Results!$M116</f>
        <v>0</v>
      </c>
      <c r="P116" s="18">
        <f>table!BV121/Results!$M116</f>
        <v>0.01633519311</v>
      </c>
      <c r="Q116" s="18">
        <f>table!BW121/Results!$M116</f>
        <v>0.01438816524</v>
      </c>
      <c r="R116" s="18">
        <f>table!BX121/Results!$M116</f>
        <v>0.01143160128</v>
      </c>
      <c r="S116" s="18">
        <f>table!BY121/Results!$M116</f>
        <v>0.0161620424</v>
      </c>
      <c r="T116" s="18">
        <f>table!BZ121/Results!$M116</f>
        <v>0.005861841752</v>
      </c>
      <c r="U116" s="18">
        <f>table!CA121/Results!$M116</f>
        <v>0.1305876634</v>
      </c>
      <c r="V116" s="18">
        <f>table!CD121/Results!$M116</f>
        <v>0.1090898747</v>
      </c>
      <c r="W116" s="18">
        <f>table!CE121/Results!$M116</f>
        <v>0.1565936972</v>
      </c>
      <c r="X116" s="18">
        <f>table!CF121/Results!$M116</f>
        <v>0.041982459</v>
      </c>
      <c r="Y116" s="18">
        <f>table!CG121/Results!$M116</f>
        <v>0.0088321695</v>
      </c>
      <c r="Z116" s="18">
        <f>table!CH121/Results!$M116</f>
        <v>0.019007342</v>
      </c>
      <c r="AA116" s="18">
        <f>table!CI121/Results!$M116</f>
        <v>0.0162930209</v>
      </c>
      <c r="AB116" s="18">
        <f>table!CJ121/Results!$M116</f>
        <v>0.00030774458</v>
      </c>
      <c r="AC116" s="18">
        <f>table!CK121/Results!$M116</f>
        <v>0.022300041</v>
      </c>
      <c r="AD116" s="18">
        <f>table!CL121/Results!$M116</f>
        <v>0.001643295</v>
      </c>
      <c r="AE116" s="18">
        <f>table!CM121/Results!$M116</f>
        <v>0.02022159026</v>
      </c>
      <c r="AF116" s="18">
        <f t="shared" ref="AF116:AW116" si="118">N116*$M116</f>
        <v>0.009987263883</v>
      </c>
      <c r="AG116" s="18">
        <f t="shared" si="118"/>
        <v>0</v>
      </c>
      <c r="AH116" s="18">
        <f t="shared" si="118"/>
        <v>0.002456659901</v>
      </c>
      <c r="AI116" s="18">
        <f t="shared" si="118"/>
        <v>0.002163845164</v>
      </c>
      <c r="AJ116" s="18">
        <f t="shared" si="118"/>
        <v>0.001719205661</v>
      </c>
      <c r="AK116" s="18">
        <f t="shared" si="118"/>
        <v>0.002430619657</v>
      </c>
      <c r="AL116" s="18">
        <f t="shared" si="118"/>
        <v>0.0008815660447</v>
      </c>
      <c r="AM116" s="18">
        <f t="shared" si="118"/>
        <v>0.01963916031</v>
      </c>
      <c r="AN116" s="18">
        <f t="shared" si="118"/>
        <v>0.01640609443</v>
      </c>
      <c r="AO116" s="18">
        <f t="shared" si="118"/>
        <v>0.023550224</v>
      </c>
      <c r="AP116" s="18">
        <f t="shared" si="118"/>
        <v>0.006313768248</v>
      </c>
      <c r="AQ116" s="18">
        <f t="shared" si="118"/>
        <v>0.001328275491</v>
      </c>
      <c r="AR116" s="18">
        <f t="shared" si="118"/>
        <v>0.002858526043</v>
      </c>
      <c r="AS116" s="18">
        <f t="shared" si="118"/>
        <v>0.002450317596</v>
      </c>
      <c r="AT116" s="18">
        <f t="shared" si="118"/>
        <v>0.00004628189973</v>
      </c>
      <c r="AU116" s="18">
        <f t="shared" si="118"/>
        <v>0.003353717104</v>
      </c>
      <c r="AV116" s="18">
        <f t="shared" si="118"/>
        <v>0.0002471361621</v>
      </c>
      <c r="AW116" s="18">
        <f t="shared" si="118"/>
        <v>0.003041137598</v>
      </c>
      <c r="AX116" s="18">
        <f t="shared" si="4"/>
        <v>0.01963916014</v>
      </c>
      <c r="AY116" s="18">
        <f t="shared" si="5"/>
        <v>0.9999999914</v>
      </c>
    </row>
    <row r="117" ht="15.75" customHeight="1">
      <c r="A117" s="18">
        <v>116.0</v>
      </c>
      <c r="B117" s="36" t="str">
        <f>table!BS122</f>
        <v>Whole cow milk</v>
      </c>
      <c r="C117" s="18" t="str">
        <f>table!AP122</f>
        <v>Whole cow milk</v>
      </c>
      <c r="D117" s="18" t="str">
        <f>table!BR122</f>
        <v>Animal-source foods</v>
      </c>
      <c r="E117" s="37" t="str">
        <f>table!CO122</f>
        <v>Milk</v>
      </c>
      <c r="F117" s="18" t="str">
        <f>table!AO122</f>
        <v>Q25</v>
      </c>
      <c r="G117" s="18" t="str">
        <f>table!AQ122</f>
        <v>Milk (cow), whole, 3.25% milkfat, without added vitamin A and vitamin D</v>
      </c>
      <c r="H117" s="18" t="str">
        <f>IF(table!A122="ID","Indonesia","Bangladesh")</f>
        <v>Bangladesh</v>
      </c>
      <c r="I117" s="18" t="str">
        <f>IFERROR(VLOOKUP(B117,yield_refuse!$C:$K,2,0),VLOOKUP(table!AQ122,yield_refuse!$B:$K,3,0))</f>
        <v>Liquid</v>
      </c>
      <c r="J117" s="18">
        <f>table!BN122</f>
        <v>100</v>
      </c>
      <c r="K117" s="18">
        <f>table!BO122</f>
        <v>0</v>
      </c>
      <c r="L117" s="38">
        <f>table!BP122</f>
        <v>435.8490566</v>
      </c>
      <c r="M117" s="18">
        <f t="shared" si="2"/>
        <v>0.4358490566</v>
      </c>
      <c r="N117" s="18">
        <f>table!BT122/Results!$M117</f>
        <v>0.274462907</v>
      </c>
      <c r="O117" s="18">
        <f>table!BU122/Results!$M117</f>
        <v>0.01024357914</v>
      </c>
      <c r="P117" s="18">
        <f>table!BV122/Results!$M117</f>
        <v>0.04184261669</v>
      </c>
      <c r="Q117" s="18">
        <f>table!BW122/Results!$M117</f>
        <v>0.01400617856</v>
      </c>
      <c r="R117" s="18">
        <f>table!BX122/Results!$M117</f>
        <v>0.01143160128</v>
      </c>
      <c r="S117" s="18">
        <f>table!BY122/Results!$M117</f>
        <v>0.001067037025</v>
      </c>
      <c r="T117" s="18">
        <f>table!BZ122/Results!$M117</f>
        <v>0.004494397428</v>
      </c>
      <c r="U117" s="18">
        <f>table!CA122/Results!$M117</f>
        <v>0.3575483171</v>
      </c>
      <c r="V117" s="18">
        <f>table!CD122/Results!$M117</f>
        <v>0.3051317255</v>
      </c>
      <c r="W117" s="18">
        <f>table!CE122/Results!$M117</f>
        <v>0.4194891057</v>
      </c>
      <c r="X117" s="18">
        <f>table!CF122/Results!$M117</f>
        <v>0.069536917</v>
      </c>
      <c r="Y117" s="18">
        <f>table!CG122/Results!$M117</f>
        <v>0.028312019</v>
      </c>
      <c r="Z117" s="18">
        <f>table!CH122/Results!$M117</f>
        <v>0.032390808</v>
      </c>
      <c r="AA117" s="18">
        <f>table!CI122/Results!$M117</f>
        <v>0.048142605</v>
      </c>
      <c r="AB117" s="18">
        <f>table!CJ122/Results!$M117</f>
        <v>0.095657428</v>
      </c>
      <c r="AC117" s="18">
        <f>table!CK122/Results!$M117</f>
        <v>0.022116473</v>
      </c>
      <c r="AD117" s="18">
        <f>table!CL122/Results!$M117</f>
        <v>0.017585883</v>
      </c>
      <c r="AE117" s="18">
        <f>table!CM122/Results!$M117</f>
        <v>0.0438061883</v>
      </c>
      <c r="AF117" s="18">
        <f t="shared" ref="AF117:AW117" si="119">N117*$M117</f>
        <v>0.1196243991</v>
      </c>
      <c r="AG117" s="18">
        <f t="shared" si="119"/>
        <v>0.004464654305</v>
      </c>
      <c r="AH117" s="18">
        <f t="shared" si="119"/>
        <v>0.01823706501</v>
      </c>
      <c r="AI117" s="18">
        <f t="shared" si="119"/>
        <v>0.006104579711</v>
      </c>
      <c r="AJ117" s="18">
        <f t="shared" si="119"/>
        <v>0.004982452633</v>
      </c>
      <c r="AK117" s="18">
        <f t="shared" si="119"/>
        <v>0.0004650670807</v>
      </c>
      <c r="AL117" s="18">
        <f t="shared" si="119"/>
        <v>0.001958878879</v>
      </c>
      <c r="AM117" s="18">
        <f t="shared" si="119"/>
        <v>0.1558370967</v>
      </c>
      <c r="AN117" s="18">
        <f t="shared" si="119"/>
        <v>0.1329913747</v>
      </c>
      <c r="AO117" s="18">
        <f t="shared" si="119"/>
        <v>0.182833931</v>
      </c>
      <c r="AP117" s="18">
        <f t="shared" si="119"/>
        <v>0.03030759967</v>
      </c>
      <c r="AQ117" s="18">
        <f t="shared" si="119"/>
        <v>0.01233976677</v>
      </c>
      <c r="AR117" s="18">
        <f t="shared" si="119"/>
        <v>0.01411750311</v>
      </c>
      <c r="AS117" s="18">
        <f t="shared" si="119"/>
        <v>0.02098290897</v>
      </c>
      <c r="AT117" s="18">
        <f t="shared" si="119"/>
        <v>0.04169219975</v>
      </c>
      <c r="AU117" s="18">
        <f t="shared" si="119"/>
        <v>0.009639443892</v>
      </c>
      <c r="AV117" s="18">
        <f t="shared" si="119"/>
        <v>0.007664790515</v>
      </c>
      <c r="AW117" s="18">
        <f t="shared" si="119"/>
        <v>0.01909288584</v>
      </c>
      <c r="AX117" s="18">
        <f t="shared" si="4"/>
        <v>0.1558370985</v>
      </c>
      <c r="AY117" s="18">
        <f t="shared" si="5"/>
        <v>1.000000012</v>
      </c>
    </row>
    <row r="118" ht="15.75" customHeight="1">
      <c r="A118" s="18">
        <v>117.0</v>
      </c>
      <c r="B118" s="39" t="str">
        <f>table!BS123</f>
        <v>Whole goat milk</v>
      </c>
      <c r="C118" s="6" t="str">
        <f>table!AP123</f>
        <v>Whole goat milk</v>
      </c>
      <c r="D118" s="18" t="str">
        <f>table!BR123</f>
        <v>Animal-source foods</v>
      </c>
      <c r="E118" s="37" t="str">
        <f>table!CO123</f>
        <v>Milk</v>
      </c>
      <c r="F118" s="18" t="str">
        <f>table!AO123</f>
        <v>Q25</v>
      </c>
      <c r="G118" s="18" t="str">
        <f>table!AQ123</f>
        <v>Milk, sheep/goat, fluid, whole, unenriched</v>
      </c>
      <c r="H118" s="18" t="str">
        <f>IF(table!A123="ID","Indonesia","Bangladesh")</f>
        <v>Bangladesh</v>
      </c>
      <c r="I118" s="18" t="str">
        <f>IFERROR(VLOOKUP(B118,yield_refuse!$C:$K,2,0),VLOOKUP(table!AQ123,yield_refuse!$B:$K,3,0))</f>
        <v>Liquid</v>
      </c>
      <c r="J118" s="18">
        <f>table!BN123</f>
        <v>100</v>
      </c>
      <c r="K118" s="18">
        <f>table!BO123</f>
        <v>0</v>
      </c>
      <c r="L118" s="38">
        <f>table!BP123</f>
        <v>444.2307692</v>
      </c>
      <c r="M118" s="18">
        <f t="shared" si="2"/>
        <v>0.4442307692</v>
      </c>
      <c r="N118" s="18">
        <f>table!BT123/Results!$M118</f>
        <v>0.2072730685</v>
      </c>
      <c r="O118" s="18">
        <f>table!BU123/Results!$M118</f>
        <v>0.1455417636</v>
      </c>
      <c r="P118" s="18">
        <f>table!BV123/Results!$M118</f>
        <v>0.04184261669</v>
      </c>
      <c r="Q118" s="18">
        <f>table!BW123/Results!$M118</f>
        <v>0.01400617856</v>
      </c>
      <c r="R118" s="18">
        <f>table!BX123/Results!$M118</f>
        <v>0.01143160128</v>
      </c>
      <c r="S118" s="18">
        <f>table!BY123/Results!$M118</f>
        <v>0.001067037025</v>
      </c>
      <c r="T118" s="18">
        <f>table!BZ123/Results!$M118</f>
        <v>0.004494397428</v>
      </c>
      <c r="U118" s="18">
        <f>table!CA123/Results!$M118</f>
        <v>0.4256566631</v>
      </c>
      <c r="V118" s="18">
        <f>table!CD123/Results!$M118</f>
        <v>0.3549443265</v>
      </c>
      <c r="W118" s="18">
        <f>table!CE123/Results!$M118</f>
        <v>0.511343522</v>
      </c>
      <c r="X118" s="18">
        <f>table!CF123/Results!$M118</f>
        <v>0.10856843</v>
      </c>
      <c r="Y118" s="18">
        <f>table!CG123/Results!$M118</f>
        <v>0.063128812</v>
      </c>
      <c r="Z118" s="18">
        <f>table!CH123/Results!$M118</f>
        <v>0.062054884</v>
      </c>
      <c r="AA118" s="18">
        <f>table!CI123/Results!$M118</f>
        <v>0.082769301</v>
      </c>
      <c r="AB118" s="18">
        <f>table!CJ123/Results!$M118</f>
        <v>0.023114602</v>
      </c>
      <c r="AC118" s="18">
        <f>table!CK123/Results!$M118</f>
        <v>0.025608094</v>
      </c>
      <c r="AD118" s="18">
        <f>table!CL123/Results!$M118</f>
        <v>0.011296104</v>
      </c>
      <c r="AE118" s="18">
        <f>table!CM123/Results!$M118</f>
        <v>0.0491164296</v>
      </c>
      <c r="AF118" s="18">
        <f t="shared" ref="AF118:AW118" si="120">N118*$M118</f>
        <v>0.09207707468</v>
      </c>
      <c r="AG118" s="18">
        <f t="shared" si="120"/>
        <v>0.06465412959</v>
      </c>
      <c r="AH118" s="18">
        <f t="shared" si="120"/>
        <v>0.0185877778</v>
      </c>
      <c r="AI118" s="18">
        <f t="shared" si="120"/>
        <v>0.006221975474</v>
      </c>
      <c r="AJ118" s="18">
        <f t="shared" si="120"/>
        <v>0.00507826903</v>
      </c>
      <c r="AK118" s="18">
        <f t="shared" si="120"/>
        <v>0.0004740106784</v>
      </c>
      <c r="AL118" s="18">
        <f t="shared" si="120"/>
        <v>0.001996549627</v>
      </c>
      <c r="AM118" s="18">
        <f t="shared" si="120"/>
        <v>0.1890897869</v>
      </c>
      <c r="AN118" s="18">
        <f t="shared" si="120"/>
        <v>0.1576771912</v>
      </c>
      <c r="AO118" s="18">
        <f t="shared" si="120"/>
        <v>0.2271545261</v>
      </c>
      <c r="AP118" s="18">
        <f t="shared" si="120"/>
        <v>0.04822943717</v>
      </c>
      <c r="AQ118" s="18">
        <f t="shared" si="120"/>
        <v>0.02804376072</v>
      </c>
      <c r="AR118" s="18">
        <f t="shared" si="120"/>
        <v>0.02756668885</v>
      </c>
      <c r="AS118" s="18">
        <f t="shared" si="120"/>
        <v>0.03676867025</v>
      </c>
      <c r="AT118" s="18">
        <f t="shared" si="120"/>
        <v>0.01026821743</v>
      </c>
      <c r="AU118" s="18">
        <f t="shared" si="120"/>
        <v>0.0113759033</v>
      </c>
      <c r="AV118" s="18">
        <f t="shared" si="120"/>
        <v>0.005018076969</v>
      </c>
      <c r="AW118" s="18">
        <f t="shared" si="120"/>
        <v>0.0218190293</v>
      </c>
      <c r="AX118" s="18">
        <f t="shared" si="4"/>
        <v>0.189089784</v>
      </c>
      <c r="AY118" s="18">
        <f t="shared" si="5"/>
        <v>0.9999999848</v>
      </c>
    </row>
    <row r="119" ht="15.75" customHeight="1">
      <c r="A119" s="18">
        <v>118.0</v>
      </c>
      <c r="B119" s="36" t="str">
        <f>table!BS124</f>
        <v>Whole sheep milk</v>
      </c>
      <c r="C119" s="18" t="str">
        <f>table!AP124</f>
        <v>Whole sheep milk</v>
      </c>
      <c r="D119" s="18" t="str">
        <f>table!BR124</f>
        <v>Animal-source foods</v>
      </c>
      <c r="E119" s="37" t="str">
        <f>table!CO124</f>
        <v>Milk</v>
      </c>
      <c r="F119" s="18" t="str">
        <f>table!AO124</f>
        <v>Q25</v>
      </c>
      <c r="G119" s="18" t="str">
        <f>table!AQ124</f>
        <v>Milk, sheep/goat, fluid, whole, unenriched</v>
      </c>
      <c r="H119" s="18" t="str">
        <f>IF(table!A124="ID","Indonesia","Bangladesh")</f>
        <v>Bangladesh</v>
      </c>
      <c r="I119" s="18" t="str">
        <f>IFERROR(VLOOKUP(B119,yield_refuse!$C:$K,2,0),VLOOKUP(table!AQ124,yield_refuse!$B:$K,3,0))</f>
        <v>Liquid</v>
      </c>
      <c r="J119" s="18">
        <f>table!BN124</f>
        <v>100</v>
      </c>
      <c r="K119" s="18">
        <f>table!BO124</f>
        <v>0</v>
      </c>
      <c r="L119" s="38">
        <f>table!BP124</f>
        <v>444.2307692</v>
      </c>
      <c r="M119" s="18">
        <f t="shared" si="2"/>
        <v>0.4442307692</v>
      </c>
      <c r="N119" s="18">
        <f>table!BT124/Results!$M119</f>
        <v>0.2725979005</v>
      </c>
      <c r="O119" s="18">
        <f>table!BU124/Results!$M119</f>
        <v>0.1455417636</v>
      </c>
      <c r="P119" s="18">
        <f>table!BV124/Results!$M119</f>
        <v>0.04184261669</v>
      </c>
      <c r="Q119" s="18">
        <f>table!BW124/Results!$M119</f>
        <v>0.01400617856</v>
      </c>
      <c r="R119" s="18">
        <f>table!BX124/Results!$M119</f>
        <v>0.01143160128</v>
      </c>
      <c r="S119" s="18">
        <f>table!BY124/Results!$M119</f>
        <v>0.001067037025</v>
      </c>
      <c r="T119" s="18">
        <f>table!BZ124/Results!$M119</f>
        <v>0.004494397428</v>
      </c>
      <c r="U119" s="18">
        <f>table!CA124/Results!$M119</f>
        <v>0.490981495</v>
      </c>
      <c r="V119" s="18">
        <f>table!CD124/Results!$M119</f>
        <v>0.4117485282</v>
      </c>
      <c r="W119" s="18">
        <f>table!CE124/Results!$M119</f>
        <v>0.5864670788</v>
      </c>
      <c r="X119" s="18">
        <f>table!CF124/Results!$M119</f>
        <v>0.12931177</v>
      </c>
      <c r="Y119" s="18">
        <f>table!CG124/Results!$M119</f>
        <v>0.07512469</v>
      </c>
      <c r="Z119" s="18">
        <f>table!CH124/Results!$M119</f>
        <v>0.072059692</v>
      </c>
      <c r="AA119" s="18">
        <f>table!CI124/Results!$M119</f>
        <v>0.098498465</v>
      </c>
      <c r="AB119" s="18">
        <f>table!CJ124/Results!$M119</f>
        <v>0.037006661</v>
      </c>
      <c r="AC119" s="18">
        <f>table!CK124/Results!$M119</f>
        <v>0.02544431</v>
      </c>
      <c r="AD119" s="18">
        <f>table!CL124/Results!$M119</f>
        <v>0.004419128</v>
      </c>
      <c r="AE119" s="18">
        <f>table!CM124/Results!$M119</f>
        <v>0.049116775</v>
      </c>
      <c r="AF119" s="18">
        <f t="shared" ref="AF119:AW119" si="121">N119*$M119</f>
        <v>0.121096375</v>
      </c>
      <c r="AG119" s="18">
        <f t="shared" si="121"/>
        <v>0.06465412959</v>
      </c>
      <c r="AH119" s="18">
        <f t="shared" si="121"/>
        <v>0.0185877778</v>
      </c>
      <c r="AI119" s="18">
        <f t="shared" si="121"/>
        <v>0.006221975474</v>
      </c>
      <c r="AJ119" s="18">
        <f t="shared" si="121"/>
        <v>0.00507826903</v>
      </c>
      <c r="AK119" s="18">
        <f t="shared" si="121"/>
        <v>0.0004740106784</v>
      </c>
      <c r="AL119" s="18">
        <f t="shared" si="121"/>
        <v>0.001996549627</v>
      </c>
      <c r="AM119" s="18">
        <f t="shared" si="121"/>
        <v>0.2181090872</v>
      </c>
      <c r="AN119" s="18">
        <f t="shared" si="121"/>
        <v>0.1829113654</v>
      </c>
      <c r="AO119" s="18">
        <f t="shared" si="121"/>
        <v>0.2605267215</v>
      </c>
      <c r="AP119" s="18">
        <f t="shared" si="121"/>
        <v>0.05744426706</v>
      </c>
      <c r="AQ119" s="18">
        <f t="shared" si="121"/>
        <v>0.03337269883</v>
      </c>
      <c r="AR119" s="18">
        <f t="shared" si="121"/>
        <v>0.03201113241</v>
      </c>
      <c r="AS119" s="18">
        <f t="shared" si="121"/>
        <v>0.04375604888</v>
      </c>
      <c r="AT119" s="18">
        <f t="shared" si="121"/>
        <v>0.01643949748</v>
      </c>
      <c r="AU119" s="18">
        <f t="shared" si="121"/>
        <v>0.0113031454</v>
      </c>
      <c r="AV119" s="18">
        <f t="shared" si="121"/>
        <v>0.001963112631</v>
      </c>
      <c r="AW119" s="18">
        <f t="shared" si="121"/>
        <v>0.02181918274</v>
      </c>
      <c r="AX119" s="18">
        <f t="shared" si="4"/>
        <v>0.2181090854</v>
      </c>
      <c r="AY119" s="18">
        <f t="shared" si="5"/>
        <v>0.9999999918</v>
      </c>
    </row>
    <row r="120" ht="15.75" customHeight="1">
      <c r="A120" s="18">
        <v>119.0</v>
      </c>
      <c r="B120" s="36" t="str">
        <f>table!BS125</f>
        <v>Mango</v>
      </c>
      <c r="C120" s="18" t="str">
        <f>table!AP125</f>
        <v>Mango</v>
      </c>
      <c r="D120" s="18" t="str">
        <f>table!BR125</f>
        <v>Fruits</v>
      </c>
      <c r="E120" s="37" t="str">
        <f>table!CO125</f>
        <v>Vitamin A-rich fruits</v>
      </c>
      <c r="F120" s="18" t="str">
        <f>table!AO125</f>
        <v>Q8</v>
      </c>
      <c r="G120" s="18" t="str">
        <f>table!AQ125</f>
        <v>Mangos, raw</v>
      </c>
      <c r="H120" s="18" t="str">
        <f>IF(table!A125="ID","Indonesia","Bangladesh")</f>
        <v>Bangladesh</v>
      </c>
      <c r="I120" s="18" t="str">
        <f>IFERROR(VLOOKUP(B120,yield_refuse!$C:$K,2,0),VLOOKUP(table!AQ125,yield_refuse!$B:$K,3,0))</f>
        <v>Fresh, as sold</v>
      </c>
      <c r="J120" s="18">
        <f>table!BN125</f>
        <v>100</v>
      </c>
      <c r="K120" s="18">
        <f>table!BO125</f>
        <v>31</v>
      </c>
      <c r="L120" s="38">
        <f>table!BP125</f>
        <v>502.173913</v>
      </c>
      <c r="M120" s="18">
        <f t="shared" si="2"/>
        <v>0.7277882798</v>
      </c>
      <c r="N120" s="18">
        <f>table!BT125/Results!$M120</f>
        <v>0.02483398656</v>
      </c>
      <c r="O120" s="18">
        <f>table!BU125/Results!$M120</f>
        <v>0</v>
      </c>
      <c r="P120" s="18">
        <f>table!BV125/Results!$M120</f>
        <v>0</v>
      </c>
      <c r="Q120" s="18">
        <f>table!BW125/Results!$M120</f>
        <v>0.0141247851</v>
      </c>
      <c r="R120" s="18">
        <f>table!BX125/Results!$M120</f>
        <v>0</v>
      </c>
      <c r="S120" s="18">
        <f>table!BY125/Results!$M120</f>
        <v>0</v>
      </c>
      <c r="T120" s="18">
        <f>table!BZ125/Results!$M120</f>
        <v>0.00612003054</v>
      </c>
      <c r="U120" s="18">
        <f>table!CA125/Results!$M120</f>
        <v>0.04507880219</v>
      </c>
      <c r="V120" s="18">
        <f>table!CD125/Results!$M120</f>
        <v>0.03779062343</v>
      </c>
      <c r="W120" s="18">
        <f>table!CE125/Results!$M120</f>
        <v>0.05386510409</v>
      </c>
      <c r="X120" s="18">
        <f>table!CF125/Results!$M120</f>
        <v>0.010371645</v>
      </c>
      <c r="Y120" s="18">
        <f>table!CG125/Results!$M120</f>
        <v>0.0032594578</v>
      </c>
      <c r="Z120" s="18">
        <f>table!CH125/Results!$M120</f>
        <v>0.0071643185</v>
      </c>
      <c r="AA120" s="18">
        <f>table!CI125/Results!$M120</f>
        <v>0.00688638982</v>
      </c>
      <c r="AB120" s="18">
        <f>table!CJ125/Results!$M120</f>
        <v>0.0020566108</v>
      </c>
      <c r="AC120" s="18">
        <f>table!CK125/Results!$M120</f>
        <v>0.0042421784</v>
      </c>
      <c r="AD120" s="18">
        <f>table!CL125/Results!$M120</f>
        <v>0.0056119517</v>
      </c>
      <c r="AE120" s="18">
        <f>table!CM125/Results!$M120</f>
        <v>0.005486250735</v>
      </c>
      <c r="AF120" s="18">
        <f t="shared" ref="AF120:AW120" si="122">N120*$M120</f>
        <v>0.01807388436</v>
      </c>
      <c r="AG120" s="18">
        <f t="shared" si="122"/>
        <v>0</v>
      </c>
      <c r="AH120" s="18">
        <f t="shared" si="122"/>
        <v>0</v>
      </c>
      <c r="AI120" s="18">
        <f t="shared" si="122"/>
        <v>0.01027985305</v>
      </c>
      <c r="AJ120" s="18">
        <f t="shared" si="122"/>
        <v>0</v>
      </c>
      <c r="AK120" s="18">
        <f t="shared" si="122"/>
        <v>0</v>
      </c>
      <c r="AL120" s="18">
        <f t="shared" si="122"/>
        <v>0.004454086499</v>
      </c>
      <c r="AM120" s="18">
        <f t="shared" si="122"/>
        <v>0.0328078239</v>
      </c>
      <c r="AN120" s="18">
        <f t="shared" si="122"/>
        <v>0.02750357282</v>
      </c>
      <c r="AO120" s="18">
        <f t="shared" si="122"/>
        <v>0.03920239144</v>
      </c>
      <c r="AP120" s="18">
        <f t="shared" si="122"/>
        <v>0.007548361673</v>
      </c>
      <c r="AQ120" s="18">
        <f t="shared" si="122"/>
        <v>0.002372195185</v>
      </c>
      <c r="AR120" s="18">
        <f t="shared" si="122"/>
        <v>0.005214107037</v>
      </c>
      <c r="AS120" s="18">
        <f t="shared" si="122"/>
        <v>0.005011833801</v>
      </c>
      <c r="AT120" s="18">
        <f t="shared" si="122"/>
        <v>0.001496777236</v>
      </c>
      <c r="AU120" s="18">
        <f t="shared" si="122"/>
        <v>0.00308740772</v>
      </c>
      <c r="AV120" s="18">
        <f t="shared" si="122"/>
        <v>0.004084312674</v>
      </c>
      <c r="AW120" s="18">
        <f t="shared" si="122"/>
        <v>0.003992828985</v>
      </c>
      <c r="AX120" s="18">
        <f t="shared" si="4"/>
        <v>0.03280782431</v>
      </c>
      <c r="AY120" s="18">
        <f t="shared" si="5"/>
        <v>1.000000012</v>
      </c>
    </row>
    <row r="121" ht="15.75" customHeight="1">
      <c r="A121" s="18">
        <v>120.0</v>
      </c>
      <c r="B121" s="36" t="str">
        <f>table!BS126</f>
        <v>Papaya</v>
      </c>
      <c r="C121" s="18" t="str">
        <f>table!AP126</f>
        <v>Papaya</v>
      </c>
      <c r="D121" s="18" t="str">
        <f>table!BR126</f>
        <v>Fruits</v>
      </c>
      <c r="E121" s="37" t="str">
        <f>table!CO126</f>
        <v>Vitamin A-rich fruits</v>
      </c>
      <c r="F121" s="18" t="str">
        <f>table!AO126</f>
        <v>Q8</v>
      </c>
      <c r="G121" s="18" t="str">
        <f>table!AQ126</f>
        <v>Papayas, raw</v>
      </c>
      <c r="H121" s="18" t="str">
        <f>IF(table!A126="ID","Indonesia","Bangladesh")</f>
        <v>Bangladesh</v>
      </c>
      <c r="I121" s="18" t="str">
        <f>IFERROR(VLOOKUP(B121,yield_refuse!$C:$K,2,0),VLOOKUP(table!AQ126,yield_refuse!$B:$K,3,0))</f>
        <v>Fresh, as sold</v>
      </c>
      <c r="J121" s="18">
        <f>table!BN126</f>
        <v>100</v>
      </c>
      <c r="K121" s="18">
        <f>table!BO126</f>
        <v>27</v>
      </c>
      <c r="L121" s="38">
        <f>table!BP126</f>
        <v>471.4285714</v>
      </c>
      <c r="M121" s="18">
        <f t="shared" si="2"/>
        <v>0.6457925636</v>
      </c>
      <c r="N121" s="18">
        <f>table!BT126/Results!$M121</f>
        <v>0.0312535348</v>
      </c>
      <c r="O121" s="18">
        <f>table!BU126/Results!$M121</f>
        <v>0</v>
      </c>
      <c r="P121" s="18">
        <f>table!BV126/Results!$M121</f>
        <v>0</v>
      </c>
      <c r="Q121" s="18">
        <f>table!BW126/Results!$M121</f>
        <v>0.0141247851</v>
      </c>
      <c r="R121" s="18">
        <f>table!BX126/Results!$M121</f>
        <v>0</v>
      </c>
      <c r="S121" s="18">
        <f>table!BY126/Results!$M121</f>
        <v>0</v>
      </c>
      <c r="T121" s="18">
        <f>table!BZ126/Results!$M121</f>
        <v>0.00612003054</v>
      </c>
      <c r="U121" s="18">
        <f>table!CA126/Results!$M121</f>
        <v>0.05149835043</v>
      </c>
      <c r="V121" s="18">
        <f>table!CD126/Results!$M121</f>
        <v>0.04337283929</v>
      </c>
      <c r="W121" s="18">
        <f>table!CE126/Results!$M121</f>
        <v>0.06124758456</v>
      </c>
      <c r="X121" s="18">
        <f>table!CF126/Results!$M121</f>
        <v>0.01172358</v>
      </c>
      <c r="Y121" s="18">
        <f>table!CG126/Results!$M121</f>
        <v>0.002671651</v>
      </c>
      <c r="Z121" s="18">
        <f>table!CH126/Results!$M121</f>
        <v>0.0063028383</v>
      </c>
      <c r="AA121" s="18">
        <f>table!CI126/Results!$M121</f>
        <v>0.0068993998</v>
      </c>
      <c r="AB121" s="18">
        <f>table!CJ126/Results!$M121</f>
        <v>0.0011030111</v>
      </c>
      <c r="AC121" s="18">
        <f>table!CK126/Results!$M121</f>
        <v>0.0044948889</v>
      </c>
      <c r="AD121" s="18">
        <f>table!CL126/Results!$M121</f>
        <v>0.01297426</v>
      </c>
      <c r="AE121" s="18">
        <f>table!CM126/Results!$M121</f>
        <v>0.00532872146</v>
      </c>
      <c r="AF121" s="18">
        <f t="shared" ref="AF121:AW121" si="123">N121*$M121</f>
        <v>0.02018330036</v>
      </c>
      <c r="AG121" s="18">
        <f t="shared" si="123"/>
        <v>0</v>
      </c>
      <c r="AH121" s="18">
        <f t="shared" si="123"/>
        <v>0</v>
      </c>
      <c r="AI121" s="18">
        <f t="shared" si="123"/>
        <v>0.009121681177</v>
      </c>
      <c r="AJ121" s="18">
        <f t="shared" si="123"/>
        <v>0</v>
      </c>
      <c r="AK121" s="18">
        <f t="shared" si="123"/>
        <v>0</v>
      </c>
      <c r="AL121" s="18">
        <f t="shared" si="123"/>
        <v>0.003952270212</v>
      </c>
      <c r="AM121" s="18">
        <f t="shared" si="123"/>
        <v>0.03325725175</v>
      </c>
      <c r="AN121" s="18">
        <f t="shared" si="123"/>
        <v>0.02800985707</v>
      </c>
      <c r="AO121" s="18">
        <f t="shared" si="123"/>
        <v>0.03955323465</v>
      </c>
      <c r="AP121" s="18">
        <f t="shared" si="123"/>
        <v>0.007571000783</v>
      </c>
      <c r="AQ121" s="18">
        <f t="shared" si="123"/>
        <v>0.001725332348</v>
      </c>
      <c r="AR121" s="18">
        <f t="shared" si="123"/>
        <v>0.004070326104</v>
      </c>
      <c r="AS121" s="18">
        <f t="shared" si="123"/>
        <v>0.004455581084</v>
      </c>
      <c r="AT121" s="18">
        <f t="shared" si="123"/>
        <v>0.0007123163659</v>
      </c>
      <c r="AU121" s="18">
        <f t="shared" si="123"/>
        <v>0.002902765826</v>
      </c>
      <c r="AV121" s="18">
        <f t="shared" si="123"/>
        <v>0.008378680626</v>
      </c>
      <c r="AW121" s="18">
        <f t="shared" si="123"/>
        <v>0.003441248692</v>
      </c>
      <c r="AX121" s="18">
        <f t="shared" si="4"/>
        <v>0.03325725183</v>
      </c>
      <c r="AY121" s="18">
        <f t="shared" si="5"/>
        <v>1.000000002</v>
      </c>
    </row>
    <row r="122" ht="15.75" customHeight="1">
      <c r="A122" s="18">
        <v>121.0</v>
      </c>
      <c r="B122" s="36" t="str">
        <f>table!BS127</f>
        <v>Orange</v>
      </c>
      <c r="C122" s="18" t="str">
        <f>table!AP127</f>
        <v>Orange</v>
      </c>
      <c r="D122" s="18" t="str">
        <f>table!BR127</f>
        <v>Fruits</v>
      </c>
      <c r="E122" s="37" t="str">
        <f>table!CO127</f>
        <v>Citrus</v>
      </c>
      <c r="F122" s="18" t="str">
        <f>table!AO127</f>
        <v>Q9</v>
      </c>
      <c r="G122" s="18" t="str">
        <f>table!AQ127</f>
        <v>Oranges, raw, all commercial varieties</v>
      </c>
      <c r="H122" s="18" t="str">
        <f>IF(table!A127="ID","Indonesia","Bangladesh")</f>
        <v>Bangladesh</v>
      </c>
      <c r="I122" s="18" t="str">
        <f>IFERROR(VLOOKUP(B122,yield_refuse!$C:$K,2,0),VLOOKUP(table!AQ127,yield_refuse!$B:$K,3,0))</f>
        <v>Fresh, as sold</v>
      </c>
      <c r="J122" s="18">
        <f>table!BN127</f>
        <v>100</v>
      </c>
      <c r="K122" s="18">
        <f>table!BO127</f>
        <v>15</v>
      </c>
      <c r="L122" s="38">
        <f>table!BP127</f>
        <v>462</v>
      </c>
      <c r="M122" s="18">
        <f t="shared" si="2"/>
        <v>0.5435294118</v>
      </c>
      <c r="N122" s="18">
        <f>table!BT127/Results!$M122</f>
        <v>0.07738299418</v>
      </c>
      <c r="O122" s="18">
        <f>table!BU127/Results!$M122</f>
        <v>0</v>
      </c>
      <c r="P122" s="18">
        <f>table!BV127/Results!$M122</f>
        <v>0</v>
      </c>
      <c r="Q122" s="18">
        <f>table!BW127/Results!$M122</f>
        <v>0.0141247851</v>
      </c>
      <c r="R122" s="18">
        <f>table!BX127/Results!$M122</f>
        <v>0</v>
      </c>
      <c r="S122" s="18">
        <f>table!BY127/Results!$M122</f>
        <v>0</v>
      </c>
      <c r="T122" s="18">
        <f>table!BZ127/Results!$M122</f>
        <v>0.00612003054</v>
      </c>
      <c r="U122" s="18">
        <f>table!CA127/Results!$M122</f>
        <v>0.09762780982</v>
      </c>
      <c r="V122" s="18">
        <f>table!CD127/Results!$M122</f>
        <v>0.08348541267</v>
      </c>
      <c r="W122" s="18">
        <f>table!CE127/Results!$M122</f>
        <v>0.1142964629</v>
      </c>
      <c r="X122" s="18">
        <f>table!CF127/Results!$M122</f>
        <v>0.010154818</v>
      </c>
      <c r="Y122" s="18">
        <f>table!CG127/Results!$M122</f>
        <v>0.003195862</v>
      </c>
      <c r="Z122" s="18">
        <f>table!CH127/Results!$M122</f>
        <v>0.0062900805</v>
      </c>
      <c r="AA122" s="18">
        <f>table!CI127/Results!$M122</f>
        <v>0.005413925</v>
      </c>
      <c r="AB122" s="18">
        <f>table!CJ127/Results!$M122</f>
        <v>0.0018904861</v>
      </c>
      <c r="AC122" s="18">
        <f>table!CK127/Results!$M122</f>
        <v>0.0049269187</v>
      </c>
      <c r="AD122" s="18">
        <f>table!CL127/Results!$M122</f>
        <v>0.060611596</v>
      </c>
      <c r="AE122" s="18">
        <f>table!CM127/Results!$M122</f>
        <v>0.005144123699</v>
      </c>
      <c r="AF122" s="18">
        <f t="shared" ref="AF122:AW122" si="124">N122*$M122</f>
        <v>0.04205993331</v>
      </c>
      <c r="AG122" s="18">
        <f t="shared" si="124"/>
        <v>0</v>
      </c>
      <c r="AH122" s="18">
        <f t="shared" si="124"/>
        <v>0</v>
      </c>
      <c r="AI122" s="18">
        <f t="shared" si="124"/>
        <v>0.007677236134</v>
      </c>
      <c r="AJ122" s="18">
        <f t="shared" si="124"/>
        <v>0</v>
      </c>
      <c r="AK122" s="18">
        <f t="shared" si="124"/>
        <v>0</v>
      </c>
      <c r="AL122" s="18">
        <f t="shared" si="124"/>
        <v>0.003326416599</v>
      </c>
      <c r="AM122" s="18">
        <f t="shared" si="124"/>
        <v>0.05306358604</v>
      </c>
      <c r="AN122" s="18">
        <f t="shared" si="124"/>
        <v>0.04537677724</v>
      </c>
      <c r="AO122" s="18">
        <f t="shared" si="124"/>
        <v>0.06212348922</v>
      </c>
      <c r="AP122" s="18">
        <f t="shared" si="124"/>
        <v>0.005519442254</v>
      </c>
      <c r="AQ122" s="18">
        <f t="shared" si="124"/>
        <v>0.001737044993</v>
      </c>
      <c r="AR122" s="18">
        <f t="shared" si="124"/>
        <v>0.003418843754</v>
      </c>
      <c r="AS122" s="18">
        <f t="shared" si="124"/>
        <v>0.002942627471</v>
      </c>
      <c r="AT122" s="18">
        <f t="shared" si="124"/>
        <v>0.001027534798</v>
      </c>
      <c r="AU122" s="18">
        <f t="shared" si="124"/>
        <v>0.002677925223</v>
      </c>
      <c r="AV122" s="18">
        <f t="shared" si="124"/>
        <v>0.03294418512</v>
      </c>
      <c r="AW122" s="18">
        <f t="shared" si="124"/>
        <v>0.002795982528</v>
      </c>
      <c r="AX122" s="18">
        <f t="shared" si="4"/>
        <v>0.05306358614</v>
      </c>
      <c r="AY122" s="18">
        <f t="shared" si="5"/>
        <v>1.000000002</v>
      </c>
    </row>
    <row r="123" ht="15.75" customHeight="1">
      <c r="A123" s="18">
        <v>122.0</v>
      </c>
      <c r="B123" s="36" t="str">
        <f>table!BS128</f>
        <v>Banana</v>
      </c>
      <c r="C123" s="18" t="str">
        <f>table!AP128</f>
        <v>Banana</v>
      </c>
      <c r="D123" s="18" t="str">
        <f>table!BR128</f>
        <v>Fruits</v>
      </c>
      <c r="E123" s="37" t="str">
        <f>table!CO128</f>
        <v>Other fruits</v>
      </c>
      <c r="F123" s="18" t="str">
        <f>table!AO128</f>
        <v>Q10.1</v>
      </c>
      <c r="G123" s="18" t="str">
        <f>table!AQ128</f>
        <v>Bananas, raw</v>
      </c>
      <c r="H123" s="18" t="str">
        <f>IF(table!A128="ID","Indonesia","Bangladesh")</f>
        <v>Bangladesh</v>
      </c>
      <c r="I123" s="18" t="str">
        <f>IFERROR(VLOOKUP(B123,yield_refuse!$C:$K,2,0),VLOOKUP(table!AQ128,yield_refuse!$B:$K,3,0))</f>
        <v>Fresh, as sold</v>
      </c>
      <c r="J123" s="18">
        <f>table!BN128</f>
        <v>100</v>
      </c>
      <c r="K123" s="18">
        <f>table!BO128</f>
        <v>35</v>
      </c>
      <c r="L123" s="38">
        <f>table!BP128</f>
        <v>525</v>
      </c>
      <c r="M123" s="18">
        <f t="shared" si="2"/>
        <v>0.8076923077</v>
      </c>
      <c r="N123" s="18">
        <f>table!BT128/Results!$M123</f>
        <v>0.04878773977</v>
      </c>
      <c r="O123" s="18">
        <f>table!BU128/Results!$M123</f>
        <v>0</v>
      </c>
      <c r="P123" s="18">
        <f>table!BV128/Results!$M123</f>
        <v>0</v>
      </c>
      <c r="Q123" s="18">
        <f>table!BW128/Results!$M123</f>
        <v>0.0141247851</v>
      </c>
      <c r="R123" s="18">
        <f>table!BX128/Results!$M123</f>
        <v>0</v>
      </c>
      <c r="S123" s="18">
        <f>table!BY128/Results!$M123</f>
        <v>0</v>
      </c>
      <c r="T123" s="18">
        <f>table!BZ128/Results!$M123</f>
        <v>0.00612003054</v>
      </c>
      <c r="U123" s="18">
        <f>table!CA128/Results!$M123</f>
        <v>0.06903255541</v>
      </c>
      <c r="V123" s="18">
        <f>table!CD128/Results!$M123</f>
        <v>0.05861997405</v>
      </c>
      <c r="W123" s="18">
        <f>table!CE128/Results!$M123</f>
        <v>0.08141192029</v>
      </c>
      <c r="X123" s="18">
        <f>table!CF128/Results!$M123</f>
        <v>0.01459222</v>
      </c>
      <c r="Y123" s="18">
        <f>table!CG128/Results!$M123</f>
        <v>0.0076323191</v>
      </c>
      <c r="Z123" s="18">
        <f>table!CH128/Results!$M123</f>
        <v>0.01004962</v>
      </c>
      <c r="AA123" s="18">
        <f>table!CI128/Results!$M123</f>
        <v>0.018225177</v>
      </c>
      <c r="AB123" s="18">
        <f>table!CJ128/Results!$M123</f>
        <v>0.0019689756</v>
      </c>
      <c r="AC123" s="18">
        <f>table!CK128/Results!$M123</f>
        <v>0.0063599078</v>
      </c>
      <c r="AD123" s="18">
        <f>table!CL128/Results!$M123</f>
        <v>0.0042209605</v>
      </c>
      <c r="AE123" s="18">
        <f>table!CM128/Results!$M123</f>
        <v>0.005983376787</v>
      </c>
      <c r="AF123" s="18">
        <f t="shared" ref="AF123:AW123" si="125">N123*$M123</f>
        <v>0.03940548213</v>
      </c>
      <c r="AG123" s="18">
        <f t="shared" si="125"/>
        <v>0</v>
      </c>
      <c r="AH123" s="18">
        <f t="shared" si="125"/>
        <v>0</v>
      </c>
      <c r="AI123" s="18">
        <f t="shared" si="125"/>
        <v>0.01140848027</v>
      </c>
      <c r="AJ123" s="18">
        <f t="shared" si="125"/>
        <v>0</v>
      </c>
      <c r="AK123" s="18">
        <f t="shared" si="125"/>
        <v>0</v>
      </c>
      <c r="AL123" s="18">
        <f t="shared" si="125"/>
        <v>0.00494310159</v>
      </c>
      <c r="AM123" s="18">
        <f t="shared" si="125"/>
        <v>0.05575706399</v>
      </c>
      <c r="AN123" s="18">
        <f t="shared" si="125"/>
        <v>0.04734690212</v>
      </c>
      <c r="AO123" s="18">
        <f t="shared" si="125"/>
        <v>0.06575578177</v>
      </c>
      <c r="AP123" s="18">
        <f t="shared" si="125"/>
        <v>0.01178602385</v>
      </c>
      <c r="AQ123" s="18">
        <f t="shared" si="125"/>
        <v>0.006164565427</v>
      </c>
      <c r="AR123" s="18">
        <f t="shared" si="125"/>
        <v>0.008117000769</v>
      </c>
      <c r="AS123" s="18">
        <f t="shared" si="125"/>
        <v>0.01472033527</v>
      </c>
      <c r="AT123" s="18">
        <f t="shared" si="125"/>
        <v>0.001590326446</v>
      </c>
      <c r="AU123" s="18">
        <f t="shared" si="125"/>
        <v>0.005136848608</v>
      </c>
      <c r="AV123" s="18">
        <f t="shared" si="125"/>
        <v>0.003409237327</v>
      </c>
      <c r="AW123" s="18">
        <f t="shared" si="125"/>
        <v>0.004832727405</v>
      </c>
      <c r="AX123" s="18">
        <f t="shared" si="4"/>
        <v>0.0557570651</v>
      </c>
      <c r="AY123" s="18">
        <f t="shared" si="5"/>
        <v>1.00000002</v>
      </c>
    </row>
    <row r="124" ht="15.75" customHeight="1">
      <c r="A124" s="18">
        <v>123.0</v>
      </c>
      <c r="B124" s="36" t="str">
        <f>table!BS129</f>
        <v>Apple</v>
      </c>
      <c r="C124" s="18" t="str">
        <f>table!AP129</f>
        <v>Apple</v>
      </c>
      <c r="D124" s="18" t="str">
        <f>table!BR129</f>
        <v>Fruits</v>
      </c>
      <c r="E124" s="37" t="str">
        <f>table!CO129</f>
        <v>Other fruits</v>
      </c>
      <c r="F124" s="18" t="str">
        <f>table!AO129</f>
        <v>Q10.1</v>
      </c>
      <c r="G124" s="18" t="str">
        <f>table!AQ129</f>
        <v>Apples, raw, with skin </v>
      </c>
      <c r="H124" s="18" t="str">
        <f>IF(table!A129="ID","Indonesia","Bangladesh")</f>
        <v>Bangladesh</v>
      </c>
      <c r="I124" s="18" t="str">
        <f>IFERROR(VLOOKUP(B124,yield_refuse!$C:$K,2,0),VLOOKUP(table!AQ129,yield_refuse!$B:$K,3,0))</f>
        <v>Fresh, as sold</v>
      </c>
      <c r="J124" s="18">
        <f>table!BN129</f>
        <v>100</v>
      </c>
      <c r="K124" s="18">
        <f>table!BO129</f>
        <v>15</v>
      </c>
      <c r="L124" s="38">
        <f>table!BP129</f>
        <v>592.3076923</v>
      </c>
      <c r="M124" s="18">
        <f t="shared" si="2"/>
        <v>0.6968325792</v>
      </c>
      <c r="N124" s="18">
        <f>table!BT129/Results!$M124</f>
        <v>0.1108864156</v>
      </c>
      <c r="O124" s="18">
        <f>table!BU129/Results!$M124</f>
        <v>0</v>
      </c>
      <c r="P124" s="18">
        <f>table!BV129/Results!$M124</f>
        <v>0</v>
      </c>
      <c r="Q124" s="18">
        <f>table!BW129/Results!$M124</f>
        <v>0.0141247851</v>
      </c>
      <c r="R124" s="18">
        <f>table!BX129/Results!$M124</f>
        <v>0</v>
      </c>
      <c r="S124" s="18">
        <f>table!BY129/Results!$M124</f>
        <v>0</v>
      </c>
      <c r="T124" s="18">
        <f>table!BZ129/Results!$M124</f>
        <v>0.00612003054</v>
      </c>
      <c r="U124" s="18">
        <f>table!CA129/Results!$M124</f>
        <v>0.1311312312</v>
      </c>
      <c r="V124" s="18">
        <f>table!CD129/Results!$M124</f>
        <v>0.1126188226</v>
      </c>
      <c r="W124" s="18">
        <f>table!CE129/Results!$M124</f>
        <v>0.1528253975</v>
      </c>
      <c r="X124" s="18">
        <f>table!CF129/Results!$M124</f>
        <v>0.01343376</v>
      </c>
      <c r="Y124" s="18">
        <f>table!CG129/Results!$M124</f>
        <v>0.0043788223</v>
      </c>
      <c r="Z124" s="18">
        <f>table!CH129/Results!$M124</f>
        <v>0.012803464</v>
      </c>
      <c r="AA124" s="18">
        <f>table!CI129/Results!$M124</f>
        <v>0.0103690858</v>
      </c>
      <c r="AB124" s="18">
        <f>table!CJ129/Results!$M124</f>
        <v>0.0050010839</v>
      </c>
      <c r="AC124" s="18">
        <f>table!CK129/Results!$M124</f>
        <v>0.0056739595</v>
      </c>
      <c r="AD124" s="18">
        <f>table!CL129/Results!$M124</f>
        <v>0.072887505</v>
      </c>
      <c r="AE124" s="18">
        <f>table!CM129/Results!$M124</f>
        <v>0.006583550805</v>
      </c>
      <c r="AF124" s="18">
        <f t="shared" ref="AF124:AW124" si="126">N124*$M124</f>
        <v>0.07726926698</v>
      </c>
      <c r="AG124" s="18">
        <f t="shared" si="126"/>
        <v>0</v>
      </c>
      <c r="AH124" s="18">
        <f t="shared" si="126"/>
        <v>0</v>
      </c>
      <c r="AI124" s="18">
        <f t="shared" si="126"/>
        <v>0.009842610428</v>
      </c>
      <c r="AJ124" s="18">
        <f t="shared" si="126"/>
        <v>0</v>
      </c>
      <c r="AK124" s="18">
        <f t="shared" si="126"/>
        <v>0</v>
      </c>
      <c r="AL124" s="18">
        <f t="shared" si="126"/>
        <v>0.004264636666</v>
      </c>
      <c r="AM124" s="18">
        <f t="shared" si="126"/>
        <v>0.09137651407</v>
      </c>
      <c r="AN124" s="18">
        <f t="shared" si="126"/>
        <v>0.07847646461</v>
      </c>
      <c r="AO124" s="18">
        <f t="shared" si="126"/>
        <v>0.1064937159</v>
      </c>
      <c r="AP124" s="18">
        <f t="shared" si="126"/>
        <v>0.009361081629</v>
      </c>
      <c r="AQ124" s="18">
        <f t="shared" si="126"/>
        <v>0.003051306037</v>
      </c>
      <c r="AR124" s="18">
        <f t="shared" si="126"/>
        <v>0.008921870842</v>
      </c>
      <c r="AS124" s="18">
        <f t="shared" si="126"/>
        <v>0.007225516802</v>
      </c>
      <c r="AT124" s="18">
        <f t="shared" si="126"/>
        <v>0.003484918193</v>
      </c>
      <c r="AU124" s="18">
        <f t="shared" si="126"/>
        <v>0.003953799833</v>
      </c>
      <c r="AV124" s="18">
        <f t="shared" si="126"/>
        <v>0.0507903881</v>
      </c>
      <c r="AW124" s="18">
        <f t="shared" si="126"/>
        <v>0.004587632688</v>
      </c>
      <c r="AX124" s="18">
        <f t="shared" si="4"/>
        <v>0.09137651412</v>
      </c>
      <c r="AY124" s="18">
        <f t="shared" si="5"/>
        <v>1.000000001</v>
      </c>
    </row>
    <row r="125" ht="15.75" customHeight="1">
      <c r="A125" s="18">
        <v>124.0</v>
      </c>
      <c r="B125" s="36" t="str">
        <f>table!BS130</f>
        <v>Cantaloupe</v>
      </c>
      <c r="C125" s="18" t="str">
        <f>table!AP130</f>
        <v>Cantaloupe</v>
      </c>
      <c r="D125" s="18" t="str">
        <f>table!BR130</f>
        <v>Fruits</v>
      </c>
      <c r="E125" s="37" t="str">
        <f>table!CO130</f>
        <v>Other fruits</v>
      </c>
      <c r="F125" s="18" t="str">
        <f>table!AO130</f>
        <v>Q8</v>
      </c>
      <c r="G125" s="18" t="str">
        <f>table!AQ130</f>
        <v>Melons, cantaloupe, raw</v>
      </c>
      <c r="H125" s="18" t="str">
        <f>IF(table!A130="ID","Indonesia","Bangladesh")</f>
        <v>Bangladesh</v>
      </c>
      <c r="I125" s="18" t="str">
        <f>IFERROR(VLOOKUP(B125,yield_refuse!$C:$K,2,0),VLOOKUP(table!AQ130,yield_refuse!$B:$K,3,0))</f>
        <v>Fresh, as sold</v>
      </c>
      <c r="J125" s="18">
        <f>table!BN130</f>
        <v>100</v>
      </c>
      <c r="K125" s="18">
        <f>table!BO130</f>
        <v>49</v>
      </c>
      <c r="L125" s="38">
        <f>table!BP130</f>
        <v>452.9411765</v>
      </c>
      <c r="M125" s="18">
        <f t="shared" si="2"/>
        <v>0.8881199539</v>
      </c>
      <c r="N125" s="18">
        <f>table!BT130/Results!$M125</f>
        <v>0.0263896819</v>
      </c>
      <c r="O125" s="18">
        <f>table!BU130/Results!$M125</f>
        <v>0</v>
      </c>
      <c r="P125" s="18">
        <f>table!BV130/Results!$M125</f>
        <v>0</v>
      </c>
      <c r="Q125" s="18">
        <f>table!BW130/Results!$M125</f>
        <v>0.0141247851</v>
      </c>
      <c r="R125" s="18">
        <f>table!BX130/Results!$M125</f>
        <v>0</v>
      </c>
      <c r="S125" s="18">
        <f>table!BY130/Results!$M125</f>
        <v>0</v>
      </c>
      <c r="T125" s="18">
        <f>table!BZ130/Results!$M125</f>
        <v>0.00612003054</v>
      </c>
      <c r="U125" s="18">
        <f>table!CA130/Results!$M125</f>
        <v>0.04663449754</v>
      </c>
      <c r="V125" s="18">
        <f>table!CD130/Results!$M125</f>
        <v>0.03914340199</v>
      </c>
      <c r="W125" s="18">
        <f>table!CE130/Results!$M125</f>
        <v>0.05565415373</v>
      </c>
      <c r="X125" s="18">
        <f>table!CF130/Results!$M125</f>
        <v>0.011359026</v>
      </c>
      <c r="Y125" s="18">
        <f>table!CG130/Results!$M125</f>
        <v>0.0024020795</v>
      </c>
      <c r="Z125" s="18">
        <f>table!CH130/Results!$M125</f>
        <v>0.0060135653</v>
      </c>
      <c r="AA125" s="18">
        <f>table!CI130/Results!$M125</f>
        <v>0.0057530137</v>
      </c>
      <c r="AB125" s="18">
        <f>table!CJ130/Results!$M125</f>
        <v>0.00064339418</v>
      </c>
      <c r="AC125" s="18">
        <f>table!CK130/Results!$M125</f>
        <v>0.0047677149</v>
      </c>
      <c r="AD125" s="18">
        <f>table!CL130/Results!$M125</f>
        <v>0.010814417</v>
      </c>
      <c r="AE125" s="18">
        <f>table!CM130/Results!$M125</f>
        <v>0.004881286768</v>
      </c>
      <c r="AF125" s="18">
        <f t="shared" ref="AF125:AW125" si="127">N125*$M125</f>
        <v>0.02343720307</v>
      </c>
      <c r="AG125" s="18">
        <f t="shared" si="127"/>
        <v>0</v>
      </c>
      <c r="AH125" s="18">
        <f t="shared" si="127"/>
        <v>0</v>
      </c>
      <c r="AI125" s="18">
        <f t="shared" si="127"/>
        <v>0.01254450349</v>
      </c>
      <c r="AJ125" s="18">
        <f t="shared" si="127"/>
        <v>0</v>
      </c>
      <c r="AK125" s="18">
        <f t="shared" si="127"/>
        <v>0</v>
      </c>
      <c r="AL125" s="18">
        <f t="shared" si="127"/>
        <v>0.005435321241</v>
      </c>
      <c r="AM125" s="18">
        <f t="shared" si="127"/>
        <v>0.0414170278</v>
      </c>
      <c r="AN125" s="18">
        <f t="shared" si="127"/>
        <v>0.03476403637</v>
      </c>
      <c r="AO125" s="18">
        <f t="shared" si="127"/>
        <v>0.04942756445</v>
      </c>
      <c r="AP125" s="18">
        <f t="shared" si="127"/>
        <v>0.01008817765</v>
      </c>
      <c r="AQ125" s="18">
        <f t="shared" si="127"/>
        <v>0.002133334735</v>
      </c>
      <c r="AR125" s="18">
        <f t="shared" si="127"/>
        <v>0.005340767337</v>
      </c>
      <c r="AS125" s="18">
        <f t="shared" si="127"/>
        <v>0.005109366262</v>
      </c>
      <c r="AT125" s="18">
        <f t="shared" si="127"/>
        <v>0.0005714112095</v>
      </c>
      <c r="AU125" s="18">
        <f t="shared" si="127"/>
        <v>0.004234302737</v>
      </c>
      <c r="AV125" s="18">
        <f t="shared" si="127"/>
        <v>0.009604499527</v>
      </c>
      <c r="AW125" s="18">
        <f t="shared" si="127"/>
        <v>0.00433516818</v>
      </c>
      <c r="AX125" s="18">
        <f t="shared" si="4"/>
        <v>0.04141702763</v>
      </c>
      <c r="AY125" s="18">
        <f t="shared" si="5"/>
        <v>0.9999999959</v>
      </c>
    </row>
    <row r="126" ht="15.75" customHeight="1">
      <c r="A126" s="18">
        <v>125.0</v>
      </c>
      <c r="B126" s="36" t="str">
        <f>table!BS131</f>
        <v>Grapefruit</v>
      </c>
      <c r="C126" s="18" t="str">
        <f>table!AP131</f>
        <v>Grapefruit</v>
      </c>
      <c r="D126" s="18" t="str">
        <f>table!BR131</f>
        <v>Fruits</v>
      </c>
      <c r="E126" s="37" t="str">
        <f>table!CO131</f>
        <v>Citrus</v>
      </c>
      <c r="F126" s="18" t="str">
        <f>table!AO131</f>
        <v>Q9</v>
      </c>
      <c r="G126" s="18" t="str">
        <f>table!AQ131</f>
        <v>Grapefruit, raw, pink and red and white, all areas</v>
      </c>
      <c r="H126" s="18" t="str">
        <f>IF(table!A131="ID","Indonesia","Bangladesh")</f>
        <v>Bangladesh</v>
      </c>
      <c r="I126" s="18" t="str">
        <f>IFERROR(VLOOKUP(B126,yield_refuse!$C:$K,2,0),VLOOKUP(table!AQ131,yield_refuse!$B:$K,3,0))</f>
        <v>Fresh, as sold</v>
      </c>
      <c r="J126" s="18">
        <f>table!BN131</f>
        <v>100</v>
      </c>
      <c r="K126" s="18">
        <f>table!BO131</f>
        <v>48</v>
      </c>
      <c r="L126" s="38">
        <f>table!BP131</f>
        <v>502.173913</v>
      </c>
      <c r="M126" s="18">
        <f t="shared" si="2"/>
        <v>0.9657190635</v>
      </c>
      <c r="N126" s="18">
        <f>table!BT131/Results!$M126</f>
        <v>0.5236376205</v>
      </c>
      <c r="O126" s="18">
        <f>table!BU131/Results!$M126</f>
        <v>0</v>
      </c>
      <c r="P126" s="18">
        <f>table!BV131/Results!$M126</f>
        <v>0</v>
      </c>
      <c r="Q126" s="18">
        <f>table!BW131/Results!$M126</f>
        <v>0.0141247851</v>
      </c>
      <c r="R126" s="18">
        <f>table!BX131/Results!$M126</f>
        <v>0</v>
      </c>
      <c r="S126" s="18">
        <f>table!BY131/Results!$M126</f>
        <v>0</v>
      </c>
      <c r="T126" s="18">
        <f>table!BZ131/Results!$M126</f>
        <v>0.00612003054</v>
      </c>
      <c r="U126" s="18">
        <f>table!CA131/Results!$M126</f>
        <v>0.5438824362</v>
      </c>
      <c r="V126" s="18">
        <f>table!CD131/Results!$M126</f>
        <v>0.4715329138</v>
      </c>
      <c r="W126" s="18">
        <f>table!CE131/Results!$M126</f>
        <v>0.6274892832</v>
      </c>
      <c r="X126" s="18">
        <f>table!CF131/Results!$M126</f>
        <v>0.019989461</v>
      </c>
      <c r="Y126" s="18">
        <f>table!CG131/Results!$M126</f>
        <v>0.0067103081</v>
      </c>
      <c r="Z126" s="18">
        <f>table!CH131/Results!$M126</f>
        <v>0.0088015518</v>
      </c>
      <c r="AA126" s="18">
        <f>table!CI131/Results!$M126</f>
        <v>0.0146298072</v>
      </c>
      <c r="AB126" s="18">
        <f>table!CJ131/Results!$M126</f>
        <v>0.0038686714</v>
      </c>
      <c r="AC126" s="18">
        <f>table!CK131/Results!$M126</f>
        <v>0.0098334897</v>
      </c>
      <c r="AD126" s="18">
        <f>table!CL131/Results!$M126</f>
        <v>0.44092903</v>
      </c>
      <c r="AE126" s="18">
        <f>table!CM131/Results!$M126</f>
        <v>0.03912011023</v>
      </c>
      <c r="AF126" s="18">
        <f t="shared" ref="AF126:AW126" si="128">N126*$M126</f>
        <v>0.5056868325</v>
      </c>
      <c r="AG126" s="18">
        <f t="shared" si="128"/>
        <v>0</v>
      </c>
      <c r="AH126" s="18">
        <f t="shared" si="128"/>
        <v>0</v>
      </c>
      <c r="AI126" s="18">
        <f t="shared" si="128"/>
        <v>0.01364057424</v>
      </c>
      <c r="AJ126" s="18">
        <f t="shared" si="128"/>
        <v>0</v>
      </c>
      <c r="AK126" s="18">
        <f t="shared" si="128"/>
        <v>0</v>
      </c>
      <c r="AL126" s="18">
        <f t="shared" si="128"/>
        <v>0.005910230162</v>
      </c>
      <c r="AM126" s="18">
        <f t="shared" si="128"/>
        <v>0.5252376369</v>
      </c>
      <c r="AN126" s="18">
        <f t="shared" si="128"/>
        <v>0.455368324</v>
      </c>
      <c r="AO126" s="18">
        <f t="shared" si="128"/>
        <v>0.6059783629</v>
      </c>
      <c r="AP126" s="18">
        <f t="shared" si="128"/>
        <v>0.01930420356</v>
      </c>
      <c r="AQ126" s="18">
        <f t="shared" si="128"/>
        <v>0.006480272454</v>
      </c>
      <c r="AR126" s="18">
        <f t="shared" si="128"/>
        <v>0.008499826362</v>
      </c>
      <c r="AS126" s="18">
        <f t="shared" si="128"/>
        <v>0.01412828371</v>
      </c>
      <c r="AT126" s="18">
        <f t="shared" si="128"/>
        <v>0.003736049722</v>
      </c>
      <c r="AU126" s="18">
        <f t="shared" si="128"/>
        <v>0.009496388464</v>
      </c>
      <c r="AV126" s="18">
        <f t="shared" si="128"/>
        <v>0.4258135699</v>
      </c>
      <c r="AW126" s="18">
        <f t="shared" si="128"/>
        <v>0.03777903621</v>
      </c>
      <c r="AX126" s="18">
        <f t="shared" si="4"/>
        <v>0.5252376304</v>
      </c>
      <c r="AY126" s="18">
        <f t="shared" si="5"/>
        <v>0.9999999876</v>
      </c>
    </row>
    <row r="127" ht="15.75" customHeight="1">
      <c r="A127" s="18">
        <v>126.0</v>
      </c>
      <c r="B127" s="36" t="str">
        <f>table!BS132</f>
        <v>Guava</v>
      </c>
      <c r="C127" s="18" t="str">
        <f>table!AP132</f>
        <v>Guava</v>
      </c>
      <c r="D127" s="18" t="str">
        <f>table!BR132</f>
        <v>Fruits</v>
      </c>
      <c r="E127" s="37" t="str">
        <f>table!CO132</f>
        <v>Other fruits</v>
      </c>
      <c r="F127" s="18" t="str">
        <f>table!AO132</f>
        <v>Q10.1</v>
      </c>
      <c r="G127" s="18" t="str">
        <f>table!AQ132</f>
        <v>Guavas, common, raw</v>
      </c>
      <c r="H127" s="18" t="str">
        <f>IF(table!A132="ID","Indonesia","Bangladesh")</f>
        <v>Bangladesh</v>
      </c>
      <c r="I127" s="18" t="str">
        <f>IFERROR(VLOOKUP(B127,yield_refuse!$C:$K,2,0),VLOOKUP(table!AQ132,yield_refuse!$B:$K,3,0))</f>
        <v>Fresh, as sold</v>
      </c>
      <c r="J127" s="18">
        <f>table!BN132</f>
        <v>100</v>
      </c>
      <c r="K127" s="18">
        <f>table!BO132</f>
        <v>3</v>
      </c>
      <c r="L127" s="38">
        <f>table!BP132</f>
        <v>405.2631579</v>
      </c>
      <c r="M127" s="18">
        <f t="shared" si="2"/>
        <v>0.41779707</v>
      </c>
      <c r="N127" s="18">
        <f>table!BT132/Results!$M127</f>
        <v>0.06916900156</v>
      </c>
      <c r="O127" s="18">
        <f>table!BU132/Results!$M127</f>
        <v>0</v>
      </c>
      <c r="P127" s="18">
        <f>table!BV132/Results!$M127</f>
        <v>0</v>
      </c>
      <c r="Q127" s="18">
        <f>table!BW132/Results!$M127</f>
        <v>0.0141247851</v>
      </c>
      <c r="R127" s="18">
        <f>table!BX132/Results!$M127</f>
        <v>0</v>
      </c>
      <c r="S127" s="18">
        <f>table!BY132/Results!$M127</f>
        <v>0</v>
      </c>
      <c r="T127" s="18">
        <f>table!BZ132/Results!$M127</f>
        <v>0.00612003054</v>
      </c>
      <c r="U127" s="18">
        <f>table!CA132/Results!$M127</f>
        <v>0.0894138172</v>
      </c>
      <c r="V127" s="18">
        <f>table!CD132/Results!$M127</f>
        <v>0.07634281039</v>
      </c>
      <c r="W127" s="18">
        <f>table!CE132/Results!$M127</f>
        <v>0.1048503713</v>
      </c>
      <c r="X127" s="18">
        <f>table!CF132/Results!$M127</f>
        <v>0.0212837</v>
      </c>
      <c r="Y127" s="18">
        <f>table!CG132/Results!$M127</f>
        <v>0.0047886832</v>
      </c>
      <c r="Z127" s="18">
        <f>table!CH132/Results!$M127</f>
        <v>0.0087712201</v>
      </c>
      <c r="AA127" s="18">
        <f>table!CI132/Results!$M127</f>
        <v>0.0110889235</v>
      </c>
      <c r="AB127" s="18">
        <f>table!CJ132/Results!$M127</f>
        <v>0.0021976783</v>
      </c>
      <c r="AC127" s="18">
        <f>table!CK132/Results!$M127</f>
        <v>0.010350931</v>
      </c>
      <c r="AD127" s="18">
        <f>table!CL132/Results!$M127</f>
        <v>0.020919346</v>
      </c>
      <c r="AE127" s="18">
        <f>table!CM132/Results!$M127</f>
        <v>0.01001333597</v>
      </c>
      <c r="AF127" s="18">
        <f t="shared" ref="AF127:AW127" si="129">N127*$M127</f>
        <v>0.02889860619</v>
      </c>
      <c r="AG127" s="18">
        <f t="shared" si="129"/>
        <v>0</v>
      </c>
      <c r="AH127" s="18">
        <f t="shared" si="129"/>
        <v>0</v>
      </c>
      <c r="AI127" s="18">
        <f t="shared" si="129"/>
        <v>0.005901293827</v>
      </c>
      <c r="AJ127" s="18">
        <f t="shared" si="129"/>
        <v>0</v>
      </c>
      <c r="AK127" s="18">
        <f t="shared" si="129"/>
        <v>0</v>
      </c>
      <c r="AL127" s="18">
        <f t="shared" si="129"/>
        <v>0.002556930828</v>
      </c>
      <c r="AM127" s="18">
        <f t="shared" si="129"/>
        <v>0.03735683084</v>
      </c>
      <c r="AN127" s="18">
        <f t="shared" si="129"/>
        <v>0.0318958025</v>
      </c>
      <c r="AO127" s="18">
        <f t="shared" si="129"/>
        <v>0.04380617793</v>
      </c>
      <c r="AP127" s="18">
        <f t="shared" si="129"/>
        <v>0.008892267499</v>
      </c>
      <c r="AQ127" s="18">
        <f t="shared" si="129"/>
        <v>0.00200069781</v>
      </c>
      <c r="AR127" s="18">
        <f t="shared" si="129"/>
        <v>0.003664590058</v>
      </c>
      <c r="AS127" s="18">
        <f t="shared" si="129"/>
        <v>0.004632919748</v>
      </c>
      <c r="AT127" s="18">
        <f t="shared" si="129"/>
        <v>0.0009181835545</v>
      </c>
      <c r="AU127" s="18">
        <f t="shared" si="129"/>
        <v>0.004324588644</v>
      </c>
      <c r="AV127" s="18">
        <f t="shared" si="129"/>
        <v>0.008740041465</v>
      </c>
      <c r="AW127" s="18">
        <f t="shared" si="129"/>
        <v>0.00418354243</v>
      </c>
      <c r="AX127" s="18">
        <f t="shared" si="4"/>
        <v>0.03735683121</v>
      </c>
      <c r="AY127" s="18">
        <f t="shared" si="5"/>
        <v>1.00000001</v>
      </c>
    </row>
    <row r="128" ht="15.75" customHeight="1">
      <c r="A128" s="18">
        <v>127.0</v>
      </c>
      <c r="B128" s="36" t="str">
        <f>table!BS133</f>
        <v>Watermelon</v>
      </c>
      <c r="C128" s="18" t="str">
        <f>table!AP133</f>
        <v>Watermelon</v>
      </c>
      <c r="D128" s="18" t="str">
        <f>table!BR133</f>
        <v>Fruits</v>
      </c>
      <c r="E128" s="37" t="str">
        <f>table!CO133</f>
        <v>Other fruits</v>
      </c>
      <c r="F128" s="18" t="str">
        <f>table!AO133</f>
        <v>Q10.1</v>
      </c>
      <c r="G128" s="18" t="str">
        <f>table!AQ133</f>
        <v>Watermelon, raw</v>
      </c>
      <c r="H128" s="18" t="str">
        <f>IF(table!A133="ID","Indonesia","Bangladesh")</f>
        <v>Bangladesh</v>
      </c>
      <c r="I128" s="18" t="str">
        <f>IFERROR(VLOOKUP(B128,yield_refuse!$C:$K,2,0),VLOOKUP(table!AQ133,yield_refuse!$B:$K,3,0))</f>
        <v>Fresh, as sold</v>
      </c>
      <c r="J128" s="18">
        <f>table!BN133</f>
        <v>100</v>
      </c>
      <c r="K128" s="18">
        <f>table!BO133</f>
        <v>48</v>
      </c>
      <c r="L128" s="38">
        <f>table!BP133</f>
        <v>770</v>
      </c>
      <c r="M128" s="18">
        <f t="shared" si="2"/>
        <v>1.480769231</v>
      </c>
      <c r="N128" s="18">
        <f>table!BT133/Results!$M128</f>
        <v>0.0263896819</v>
      </c>
      <c r="O128" s="18">
        <f>table!BU133/Results!$M128</f>
        <v>0</v>
      </c>
      <c r="P128" s="18">
        <f>table!BV133/Results!$M128</f>
        <v>0</v>
      </c>
      <c r="Q128" s="18">
        <f>table!BW133/Results!$M128</f>
        <v>0.0141247851</v>
      </c>
      <c r="R128" s="18">
        <f>table!BX133/Results!$M128</f>
        <v>0</v>
      </c>
      <c r="S128" s="18">
        <f>table!BY133/Results!$M128</f>
        <v>0</v>
      </c>
      <c r="T128" s="18">
        <f>table!BZ133/Results!$M128</f>
        <v>0.00612003054</v>
      </c>
      <c r="U128" s="18">
        <f>table!CA133/Results!$M128</f>
        <v>0.04663449754</v>
      </c>
      <c r="V128" s="18">
        <f>table!CD133/Results!$M128</f>
        <v>0.03914340199</v>
      </c>
      <c r="W128" s="18">
        <f>table!CE133/Results!$M128</f>
        <v>0.05565415373</v>
      </c>
      <c r="X128" s="18">
        <f>table!CF133/Results!$M128</f>
        <v>0.011359026</v>
      </c>
      <c r="Y128" s="18">
        <f>table!CG133/Results!$M128</f>
        <v>0.0024020795</v>
      </c>
      <c r="Z128" s="18">
        <f>table!CH133/Results!$M128</f>
        <v>0.0060135653</v>
      </c>
      <c r="AA128" s="18">
        <f>table!CI133/Results!$M128</f>
        <v>0.0057530137</v>
      </c>
      <c r="AB128" s="18">
        <f>table!CJ133/Results!$M128</f>
        <v>0.00064339418</v>
      </c>
      <c r="AC128" s="18">
        <f>table!CK133/Results!$M128</f>
        <v>0.0047677149</v>
      </c>
      <c r="AD128" s="18">
        <f>table!CL133/Results!$M128</f>
        <v>0.010814417</v>
      </c>
      <c r="AE128" s="18">
        <f>table!CM133/Results!$M128</f>
        <v>0.004881286768</v>
      </c>
      <c r="AF128" s="18">
        <f t="shared" ref="AF128:AW128" si="130">N128*$M128</f>
        <v>0.03907702897</v>
      </c>
      <c r="AG128" s="18">
        <f t="shared" si="130"/>
        <v>0</v>
      </c>
      <c r="AH128" s="18">
        <f t="shared" si="130"/>
        <v>0</v>
      </c>
      <c r="AI128" s="18">
        <f t="shared" si="130"/>
        <v>0.02091554716</v>
      </c>
      <c r="AJ128" s="18">
        <f t="shared" si="130"/>
        <v>0</v>
      </c>
      <c r="AK128" s="18">
        <f t="shared" si="130"/>
        <v>0</v>
      </c>
      <c r="AL128" s="18">
        <f t="shared" si="130"/>
        <v>0.009062352915</v>
      </c>
      <c r="AM128" s="18">
        <f t="shared" si="130"/>
        <v>0.06905492905</v>
      </c>
      <c r="AN128" s="18">
        <f t="shared" si="130"/>
        <v>0.05796234525</v>
      </c>
      <c r="AO128" s="18">
        <f t="shared" si="130"/>
        <v>0.08241095841</v>
      </c>
      <c r="AP128" s="18">
        <f t="shared" si="130"/>
        <v>0.01682009619</v>
      </c>
      <c r="AQ128" s="18">
        <f t="shared" si="130"/>
        <v>0.003556925413</v>
      </c>
      <c r="AR128" s="18">
        <f t="shared" si="130"/>
        <v>0.008904702463</v>
      </c>
      <c r="AS128" s="18">
        <f t="shared" si="130"/>
        <v>0.008518885671</v>
      </c>
      <c r="AT128" s="18">
        <f t="shared" si="130"/>
        <v>0.000952718305</v>
      </c>
      <c r="AU128" s="18">
        <f t="shared" si="130"/>
        <v>0.007059885525</v>
      </c>
      <c r="AV128" s="18">
        <f t="shared" si="130"/>
        <v>0.01601365594</v>
      </c>
      <c r="AW128" s="18">
        <f t="shared" si="130"/>
        <v>0.007228059253</v>
      </c>
      <c r="AX128" s="18">
        <f t="shared" si="4"/>
        <v>0.06905492877</v>
      </c>
      <c r="AY128" s="18">
        <f t="shared" si="5"/>
        <v>0.9999999959</v>
      </c>
    </row>
    <row r="129" ht="15.75" customHeight="1">
      <c r="A129" s="18">
        <v>128.0</v>
      </c>
      <c r="B129" s="36" t="str">
        <f>table!BS134</f>
        <v>Pineapple</v>
      </c>
      <c r="C129" s="18" t="str">
        <f>table!AP134</f>
        <v>Pineapple</v>
      </c>
      <c r="D129" s="18" t="str">
        <f>table!BR134</f>
        <v>Fruits</v>
      </c>
      <c r="E129" s="37" t="str">
        <f>table!CO134</f>
        <v>Other fruits</v>
      </c>
      <c r="F129" s="18" t="str">
        <f>table!AO134</f>
        <v>Q10.1</v>
      </c>
      <c r="G129" s="18" t="str">
        <f>table!AQ134</f>
        <v>Pineapple, raw, all varieties</v>
      </c>
      <c r="H129" s="18" t="str">
        <f>IF(table!A134="ID","Indonesia","Bangladesh")</f>
        <v>Bangladesh</v>
      </c>
      <c r="I129" s="18" t="str">
        <f>IFERROR(VLOOKUP(B129,yield_refuse!$C:$K,2,0),VLOOKUP(table!AQ134,yield_refuse!$B:$K,3,0))</f>
        <v>Fresh, as sold</v>
      </c>
      <c r="J129" s="18">
        <f>table!BN134</f>
        <v>100</v>
      </c>
      <c r="K129" s="18">
        <f>table!BO134</f>
        <v>48</v>
      </c>
      <c r="L129" s="38">
        <f>table!BP134</f>
        <v>525</v>
      </c>
      <c r="M129" s="18">
        <f t="shared" si="2"/>
        <v>1.009615385</v>
      </c>
      <c r="N129" s="18">
        <f>table!BT134/Results!$M129</f>
        <v>0.01853206536</v>
      </c>
      <c r="O129" s="18">
        <f>table!BU134/Results!$M129</f>
        <v>0</v>
      </c>
      <c r="P129" s="18">
        <f>table!BV134/Results!$M129</f>
        <v>0</v>
      </c>
      <c r="Q129" s="18">
        <f>table!BW134/Results!$M129</f>
        <v>0.0141247851</v>
      </c>
      <c r="R129" s="18">
        <f>table!BX134/Results!$M129</f>
        <v>0</v>
      </c>
      <c r="S129" s="18">
        <f>table!BY134/Results!$M129</f>
        <v>0</v>
      </c>
      <c r="T129" s="18">
        <f>table!BZ134/Results!$M129</f>
        <v>0.00612003054</v>
      </c>
      <c r="U129" s="18">
        <f>table!CA134/Results!$M129</f>
        <v>0.03877688099</v>
      </c>
      <c r="V129" s="18">
        <f>table!CD134/Results!$M129</f>
        <v>0.03231069195</v>
      </c>
      <c r="W129" s="18">
        <f>table!CE134/Results!$M129</f>
        <v>0.0466178947</v>
      </c>
      <c r="X129" s="18">
        <f>table!CF134/Results!$M129</f>
        <v>0.010676538</v>
      </c>
      <c r="Y129" s="18">
        <f>table!CG134/Results!$M129</f>
        <v>0.0022734158</v>
      </c>
      <c r="Z129" s="18">
        <f>table!CH134/Results!$M129</f>
        <v>0.0059106555</v>
      </c>
      <c r="AA129" s="18">
        <f>table!CI134/Results!$M129</f>
        <v>0.0053548243</v>
      </c>
      <c r="AB129" s="18">
        <f>table!CJ134/Results!$M129</f>
        <v>0.001674833</v>
      </c>
      <c r="AC129" s="18">
        <f>table!CK134/Results!$M129</f>
        <v>0.00432908</v>
      </c>
      <c r="AD129" s="18">
        <f>table!CL134/Results!$M129</f>
        <v>0.0037690396</v>
      </c>
      <c r="AE129" s="18">
        <f>table!CM134/Results!$M129</f>
        <v>0.00478849469</v>
      </c>
      <c r="AF129" s="18">
        <f t="shared" ref="AF129:AW129" si="131">N129*$M129</f>
        <v>0.01871025829</v>
      </c>
      <c r="AG129" s="18">
        <f t="shared" si="131"/>
        <v>0</v>
      </c>
      <c r="AH129" s="18">
        <f t="shared" si="131"/>
        <v>0</v>
      </c>
      <c r="AI129" s="18">
        <f t="shared" si="131"/>
        <v>0.01426060034</v>
      </c>
      <c r="AJ129" s="18">
        <f t="shared" si="131"/>
        <v>0</v>
      </c>
      <c r="AK129" s="18">
        <f t="shared" si="131"/>
        <v>0</v>
      </c>
      <c r="AL129" s="18">
        <f t="shared" si="131"/>
        <v>0.006178876988</v>
      </c>
      <c r="AM129" s="18">
        <f t="shared" si="131"/>
        <v>0.03914973562</v>
      </c>
      <c r="AN129" s="18">
        <f t="shared" si="131"/>
        <v>0.03262137168</v>
      </c>
      <c r="AO129" s="18">
        <f t="shared" si="131"/>
        <v>0.04706614369</v>
      </c>
      <c r="AP129" s="18">
        <f t="shared" si="131"/>
        <v>0.01077919702</v>
      </c>
      <c r="AQ129" s="18">
        <f t="shared" si="131"/>
        <v>0.002295275567</v>
      </c>
      <c r="AR129" s="18">
        <f t="shared" si="131"/>
        <v>0.005967488726</v>
      </c>
      <c r="AS129" s="18">
        <f t="shared" si="131"/>
        <v>0.005406312995</v>
      </c>
      <c r="AT129" s="18">
        <f t="shared" si="131"/>
        <v>0.001690937163</v>
      </c>
      <c r="AU129" s="18">
        <f t="shared" si="131"/>
        <v>0.004370705769</v>
      </c>
      <c r="AV129" s="18">
        <f t="shared" si="131"/>
        <v>0.003805280365</v>
      </c>
      <c r="AW129" s="18">
        <f t="shared" si="131"/>
        <v>0.004834537908</v>
      </c>
      <c r="AX129" s="18">
        <f t="shared" si="4"/>
        <v>0.03914973551</v>
      </c>
      <c r="AY129" s="18">
        <f t="shared" si="5"/>
        <v>0.9999999974</v>
      </c>
    </row>
    <row r="130" ht="15.75" customHeight="1">
      <c r="A130" s="18">
        <v>129.0</v>
      </c>
      <c r="B130" s="36" t="str">
        <f>table!BS135</f>
        <v>Brown rice</v>
      </c>
      <c r="C130" s="18" t="str">
        <f>table!AP135</f>
        <v>Brown rice</v>
      </c>
      <c r="D130" s="18" t="str">
        <f>table!BR135</f>
        <v>Starchy staples</v>
      </c>
      <c r="E130" s="37" t="str">
        <f>table!CO135</f>
        <v>Whole grains</v>
      </c>
      <c r="F130" s="18" t="str">
        <f>table!AO135</f>
        <v>Q1</v>
      </c>
      <c r="G130" s="18" t="str">
        <f>table!AQ135</f>
        <v>Brown rice, cooked, unenriched, average of long- and medium-grain</v>
      </c>
      <c r="H130" s="18" t="str">
        <f>IF(table!A135="ID","Indonesia","Bangladesh")</f>
        <v>Bangladesh</v>
      </c>
      <c r="I130" s="18" t="str">
        <f>IFERROR(VLOOKUP(B130,yield_refuse!$C:$K,2,0),VLOOKUP(table!AQ135,yield_refuse!$B:$K,3,0))</f>
        <v>Dry</v>
      </c>
      <c r="J130" s="18">
        <f>table!BN135</f>
        <v>263</v>
      </c>
      <c r="K130" s="18">
        <f>table!BO135</f>
        <v>0</v>
      </c>
      <c r="L130" s="38">
        <f>table!BP135</f>
        <v>624.3243243</v>
      </c>
      <c r="M130" s="18">
        <f t="shared" si="2"/>
        <v>0.2373856746</v>
      </c>
      <c r="N130" s="18">
        <f>table!BT135/Results!$M130</f>
        <v>0.1656678966</v>
      </c>
      <c r="O130" s="18">
        <f>table!BU135/Results!$M130</f>
        <v>0</v>
      </c>
      <c r="P130" s="18">
        <f>table!BV135/Results!$M130</f>
        <v>0.09493223578</v>
      </c>
      <c r="Q130" s="18">
        <f>table!BW135/Results!$M130</f>
        <v>0.013863215</v>
      </c>
      <c r="R130" s="18">
        <f>table!BX135/Results!$M130</f>
        <v>0</v>
      </c>
      <c r="S130" s="18">
        <f>table!BY135/Results!$M130</f>
        <v>0.01235320233</v>
      </c>
      <c r="T130" s="18">
        <f>table!BZ135/Results!$M130</f>
        <v>0.00306001527</v>
      </c>
      <c r="U130" s="18">
        <f>table!CA135/Results!$M130</f>
        <v>0.289876565</v>
      </c>
      <c r="V130" s="18">
        <f>table!CD135/Results!$M130</f>
        <v>0.2434259752</v>
      </c>
      <c r="W130" s="18">
        <f>table!CE135/Results!$M130</f>
        <v>0.3457789166</v>
      </c>
      <c r="X130" s="18">
        <f>table!CF135/Results!$M130</f>
        <v>0.07448866</v>
      </c>
      <c r="Y130" s="18">
        <f>table!CG135/Results!$M130</f>
        <v>0.024558704</v>
      </c>
      <c r="Z130" s="18">
        <f>table!CH135/Results!$M130</f>
        <v>0.024920203</v>
      </c>
      <c r="AA130" s="18">
        <f>table!CI135/Results!$M130</f>
        <v>0.060558442</v>
      </c>
      <c r="AB130" s="18">
        <f>table!CJ135/Results!$M130</f>
        <v>0.021888264</v>
      </c>
      <c r="AC130" s="18">
        <f>table!CK135/Results!$M130</f>
        <v>0.020932726</v>
      </c>
      <c r="AD130" s="18">
        <f>table!CL135/Results!$M130</f>
        <v>0.042160329</v>
      </c>
      <c r="AE130" s="18">
        <f>table!CM135/Results!$M130</f>
        <v>0.02036923643</v>
      </c>
      <c r="AF130" s="18">
        <f t="shared" ref="AF130:AW130" si="132">N130*$M130</f>
        <v>0.0393271854</v>
      </c>
      <c r="AG130" s="18">
        <f t="shared" si="132"/>
        <v>0</v>
      </c>
      <c r="AH130" s="18">
        <f t="shared" si="132"/>
        <v>0.02253555284</v>
      </c>
      <c r="AI130" s="18">
        <f t="shared" si="132"/>
        <v>0.003290928646</v>
      </c>
      <c r="AJ130" s="18">
        <f t="shared" si="132"/>
        <v>0</v>
      </c>
      <c r="AK130" s="18">
        <f t="shared" si="132"/>
        <v>0.002932473269</v>
      </c>
      <c r="AL130" s="18">
        <f t="shared" si="132"/>
        <v>0.0007264037893</v>
      </c>
      <c r="AM130" s="18">
        <f t="shared" si="132"/>
        <v>0.06881254394</v>
      </c>
      <c r="AN130" s="18">
        <f t="shared" si="132"/>
        <v>0.05778583936</v>
      </c>
      <c r="AO130" s="18">
        <f t="shared" si="132"/>
        <v>0.08208296139</v>
      </c>
      <c r="AP130" s="18">
        <f t="shared" si="132"/>
        <v>0.01768254081</v>
      </c>
      <c r="AQ130" s="18">
        <f t="shared" si="132"/>
        <v>0.005829884518</v>
      </c>
      <c r="AR130" s="18">
        <f t="shared" si="132"/>
        <v>0.005915699202</v>
      </c>
      <c r="AS130" s="18">
        <f t="shared" si="132"/>
        <v>0.01437570661</v>
      </c>
      <c r="AT130" s="18">
        <f t="shared" si="132"/>
        <v>0.005195960317</v>
      </c>
      <c r="AU130" s="18">
        <f t="shared" si="132"/>
        <v>0.004969129284</v>
      </c>
      <c r="AV130" s="18">
        <f t="shared" si="132"/>
        <v>0.01000825814</v>
      </c>
      <c r="AW130" s="18">
        <f t="shared" si="132"/>
        <v>0.004835364932</v>
      </c>
      <c r="AX130" s="18">
        <f t="shared" si="4"/>
        <v>0.06881254381</v>
      </c>
      <c r="AY130" s="18">
        <f t="shared" si="5"/>
        <v>0.9999999981</v>
      </c>
    </row>
    <row r="131" ht="15.75" customHeight="1">
      <c r="A131" s="18">
        <v>130.0</v>
      </c>
      <c r="B131" s="36" t="str">
        <f>table!BS136</f>
        <v>White rice</v>
      </c>
      <c r="C131" s="18" t="str">
        <f>table!AP136</f>
        <v>White rice</v>
      </c>
      <c r="D131" s="18" t="str">
        <f>table!BR136</f>
        <v>Starchy staples</v>
      </c>
      <c r="E131" s="37" t="str">
        <f>table!CO136</f>
        <v>Refined grains</v>
      </c>
      <c r="F131" s="18" t="str">
        <f>table!AO136</f>
        <v>Q1</v>
      </c>
      <c r="G131" s="18" t="str">
        <f>table!AQ136</f>
        <v>White rice, cooked, unenriched, average of long-, medium-, and short-grain</v>
      </c>
      <c r="H131" s="18" t="str">
        <f>IF(table!A136="ID","Indonesia","Bangladesh")</f>
        <v>Bangladesh</v>
      </c>
      <c r="I131" s="18" t="str">
        <f>IFERROR(VLOOKUP(B131,yield_refuse!$C:$K,2,0),VLOOKUP(table!AQ136,yield_refuse!$B:$K,3,0))</f>
        <v>Dry</v>
      </c>
      <c r="J131" s="18">
        <f>table!BN136</f>
        <v>255</v>
      </c>
      <c r="K131" s="18">
        <f>table!BO136</f>
        <v>0</v>
      </c>
      <c r="L131" s="38">
        <f>table!BP136</f>
        <v>1540</v>
      </c>
      <c r="M131" s="18">
        <f t="shared" si="2"/>
        <v>0.6039215686</v>
      </c>
      <c r="N131" s="18">
        <f>table!BT136/Results!$M131</f>
        <v>0.2319183164</v>
      </c>
      <c r="O131" s="18">
        <f>table!BU136/Results!$M131</f>
        <v>0</v>
      </c>
      <c r="P131" s="18">
        <f>table!BV136/Results!$M131</f>
        <v>0.09493223578</v>
      </c>
      <c r="Q131" s="18">
        <f>table!BW136/Results!$M131</f>
        <v>0.013863215</v>
      </c>
      <c r="R131" s="18">
        <f>table!BX136/Results!$M131</f>
        <v>0</v>
      </c>
      <c r="S131" s="18">
        <f>table!BY136/Results!$M131</f>
        <v>0.01235320233</v>
      </c>
      <c r="T131" s="18">
        <f>table!BZ136/Results!$M131</f>
        <v>0.00306001527</v>
      </c>
      <c r="U131" s="18">
        <f>table!CA136/Results!$M131</f>
        <v>0.3561269848</v>
      </c>
      <c r="V131" s="18">
        <f>table!CD136/Results!$M131</f>
        <v>0.3010350359</v>
      </c>
      <c r="W131" s="18">
        <f>table!CE136/Results!$M131</f>
        <v>0.4219668993</v>
      </c>
      <c r="X131" s="18">
        <f>table!CF136/Results!$M131</f>
        <v>0.096665818</v>
      </c>
      <c r="Y131" s="18">
        <f>table!CG136/Results!$M131</f>
        <v>0.030466291</v>
      </c>
      <c r="Z131" s="18">
        <f>table!CH136/Results!$M131</f>
        <v>0.033856189</v>
      </c>
      <c r="AA131" s="18">
        <f>table!CI136/Results!$M131</f>
        <v>0.069333793</v>
      </c>
      <c r="AB131" s="18">
        <f>table!CJ136/Results!$M131</f>
        <v>0.022934988</v>
      </c>
      <c r="AC131" s="18">
        <f>table!CK136/Results!$M131</f>
        <v>0.028946044</v>
      </c>
      <c r="AD131" s="18">
        <f>table!CL136/Results!$M131</f>
        <v>0.047738003</v>
      </c>
      <c r="AE131" s="18">
        <f>table!CM136/Results!$M131</f>
        <v>0.02618586043</v>
      </c>
      <c r="AF131" s="18">
        <f t="shared" ref="AF131:AW131" si="133">N131*$M131</f>
        <v>0.1400604734</v>
      </c>
      <c r="AG131" s="18">
        <f t="shared" si="133"/>
        <v>0</v>
      </c>
      <c r="AH131" s="18">
        <f t="shared" si="133"/>
        <v>0.05733162475</v>
      </c>
      <c r="AI131" s="18">
        <f t="shared" si="133"/>
        <v>0.00837229455</v>
      </c>
      <c r="AJ131" s="18">
        <f t="shared" si="133"/>
        <v>0</v>
      </c>
      <c r="AK131" s="18">
        <f t="shared" si="133"/>
        <v>0.007460365329</v>
      </c>
      <c r="AL131" s="18">
        <f t="shared" si="133"/>
        <v>0.001848009222</v>
      </c>
      <c r="AM131" s="18">
        <f t="shared" si="133"/>
        <v>0.2150727673</v>
      </c>
      <c r="AN131" s="18">
        <f t="shared" si="133"/>
        <v>0.1818015511</v>
      </c>
      <c r="AO131" s="18">
        <f t="shared" si="133"/>
        <v>0.2548349117</v>
      </c>
      <c r="AP131" s="18">
        <f t="shared" si="133"/>
        <v>0.05837857244</v>
      </c>
      <c r="AQ131" s="18">
        <f t="shared" si="133"/>
        <v>0.01839925025</v>
      </c>
      <c r="AR131" s="18">
        <f t="shared" si="133"/>
        <v>0.02044648277</v>
      </c>
      <c r="AS131" s="18">
        <f t="shared" si="133"/>
        <v>0.04187217303</v>
      </c>
      <c r="AT131" s="18">
        <f t="shared" si="133"/>
        <v>0.01385093393</v>
      </c>
      <c r="AU131" s="18">
        <f t="shared" si="133"/>
        <v>0.0174811403</v>
      </c>
      <c r="AV131" s="18">
        <f t="shared" si="133"/>
        <v>0.02883000965</v>
      </c>
      <c r="AW131" s="18">
        <f t="shared" si="133"/>
        <v>0.01581420591</v>
      </c>
      <c r="AX131" s="18">
        <f t="shared" si="4"/>
        <v>0.2150727683</v>
      </c>
      <c r="AY131" s="18">
        <f t="shared" si="5"/>
        <v>1.000000005</v>
      </c>
    </row>
    <row r="132" ht="15.75" customHeight="1">
      <c r="A132" s="18">
        <v>131.0</v>
      </c>
      <c r="B132" s="36" t="str">
        <f>table!BS137</f>
        <v>Paratha</v>
      </c>
      <c r="C132" s="18" t="str">
        <f>table!AP137</f>
        <v>Paratha</v>
      </c>
      <c r="D132" s="18" t="str">
        <f>table!BR137</f>
        <v>Starchy staples</v>
      </c>
      <c r="E132" s="37" t="str">
        <f>table!CO137</f>
        <v>Refined grains</v>
      </c>
      <c r="F132" s="18" t="str">
        <f>table!AO137</f>
        <v>Q1</v>
      </c>
      <c r="G132" s="18" t="str">
        <f>table!AQ137</f>
        <v>Bread, paratha</v>
      </c>
      <c r="H132" s="18" t="str">
        <f>IF(table!A137="ID","Indonesia","Bangladesh")</f>
        <v>Bangladesh</v>
      </c>
      <c r="I132" s="18" t="str">
        <f>IFERROR(VLOOKUP(B132,yield_refuse!$C:$K,2,0),VLOOKUP(table!AQ137,yield_refuse!$B:$K,3,0))</f>
        <v>Dry</v>
      </c>
      <c r="J132" s="18">
        <f>table!BN137</f>
        <v>100</v>
      </c>
      <c r="K132" s="18">
        <f>table!BO137</f>
        <v>0</v>
      </c>
      <c r="L132" s="38">
        <f>table!BP137</f>
        <v>700</v>
      </c>
      <c r="M132" s="18">
        <f t="shared" si="2"/>
        <v>0.7</v>
      </c>
      <c r="N132" s="18">
        <f>table!BT137/Results!$M132</f>
        <v>0.1633783769</v>
      </c>
      <c r="O132" s="18">
        <f>table!BU137/Results!$M132</f>
        <v>0</v>
      </c>
      <c r="P132" s="18">
        <f>table!BV137/Results!$M132</f>
        <v>0.09493223578</v>
      </c>
      <c r="Q132" s="18">
        <f>table!BW137/Results!$M132</f>
        <v>0.013863215</v>
      </c>
      <c r="R132" s="18">
        <f>table!BX137/Results!$M132</f>
        <v>0</v>
      </c>
      <c r="S132" s="18">
        <f>table!BY137/Results!$M132</f>
        <v>0.007773471498</v>
      </c>
      <c r="T132" s="18">
        <f>table!BZ137/Results!$M132</f>
        <v>0.00306001527</v>
      </c>
      <c r="U132" s="18">
        <f>table!CA137/Results!$M132</f>
        <v>0.2830073145</v>
      </c>
      <c r="V132" s="18">
        <f>table!CD137/Results!$M132</f>
        <v>0.2377713039</v>
      </c>
      <c r="W132" s="18">
        <f>table!CE137/Results!$M132</f>
        <v>0.3374213054</v>
      </c>
      <c r="X132" s="18">
        <f>table!CF137/Results!$M132</f>
        <v>0.052777991</v>
      </c>
      <c r="Y132" s="18">
        <f>table!CG137/Results!$M132</f>
        <v>0.026248995</v>
      </c>
      <c r="Z132" s="18">
        <f>table!CH137/Results!$M132</f>
        <v>0.025612071</v>
      </c>
      <c r="AA132" s="18">
        <f>table!CI137/Results!$M132</f>
        <v>0.071638442</v>
      </c>
      <c r="AB132" s="18">
        <f>table!CJ137/Results!$M132</f>
        <v>0.037087646</v>
      </c>
      <c r="AC132" s="18">
        <f>table!CK137/Results!$M132</f>
        <v>0.022717601</v>
      </c>
      <c r="AD132" s="18">
        <f>table!CL137/Results!$M132</f>
        <v>0.024018098</v>
      </c>
      <c r="AE132" s="18">
        <f>table!CM137/Results!$M132</f>
        <v>0.02290646675</v>
      </c>
      <c r="AF132" s="18">
        <f t="shared" ref="AF132:AW132" si="134">N132*$M132</f>
        <v>0.1143648639</v>
      </c>
      <c r="AG132" s="18">
        <f t="shared" si="134"/>
        <v>0</v>
      </c>
      <c r="AH132" s="18">
        <f t="shared" si="134"/>
        <v>0.06645256505</v>
      </c>
      <c r="AI132" s="18">
        <f t="shared" si="134"/>
        <v>0.009704250501</v>
      </c>
      <c r="AJ132" s="18">
        <f t="shared" si="134"/>
        <v>0</v>
      </c>
      <c r="AK132" s="18">
        <f t="shared" si="134"/>
        <v>0.005441430049</v>
      </c>
      <c r="AL132" s="18">
        <f t="shared" si="134"/>
        <v>0.002142010689</v>
      </c>
      <c r="AM132" s="18">
        <f t="shared" si="134"/>
        <v>0.1981051201</v>
      </c>
      <c r="AN132" s="18">
        <f t="shared" si="134"/>
        <v>0.1664399127</v>
      </c>
      <c r="AO132" s="18">
        <f t="shared" si="134"/>
        <v>0.2361949138</v>
      </c>
      <c r="AP132" s="18">
        <f t="shared" si="134"/>
        <v>0.0369445937</v>
      </c>
      <c r="AQ132" s="18">
        <f t="shared" si="134"/>
        <v>0.0183742965</v>
      </c>
      <c r="AR132" s="18">
        <f t="shared" si="134"/>
        <v>0.0179284497</v>
      </c>
      <c r="AS132" s="18">
        <f t="shared" si="134"/>
        <v>0.0501469094</v>
      </c>
      <c r="AT132" s="18">
        <f t="shared" si="134"/>
        <v>0.0259613522</v>
      </c>
      <c r="AU132" s="18">
        <f t="shared" si="134"/>
        <v>0.0159023207</v>
      </c>
      <c r="AV132" s="18">
        <f t="shared" si="134"/>
        <v>0.0168126686</v>
      </c>
      <c r="AW132" s="18">
        <f t="shared" si="134"/>
        <v>0.01603452673</v>
      </c>
      <c r="AX132" s="18">
        <f t="shared" si="4"/>
        <v>0.1981051175</v>
      </c>
      <c r="AY132" s="18">
        <f t="shared" si="5"/>
        <v>0.9999999868</v>
      </c>
    </row>
    <row r="133" ht="15.75" customHeight="1">
      <c r="A133" s="18">
        <v>132.0</v>
      </c>
      <c r="B133" s="36" t="str">
        <f>table!BS138</f>
        <v>Chapati (roti)</v>
      </c>
      <c r="C133" s="18" t="str">
        <f>table!AP138</f>
        <v>Chapati (roti)</v>
      </c>
      <c r="D133" s="18" t="str">
        <f>table!BR138</f>
        <v>Starchy staples</v>
      </c>
      <c r="E133" s="37" t="str">
        <f>table!CO138</f>
        <v>Whole grains</v>
      </c>
      <c r="F133" s="18" t="str">
        <f>table!AO138</f>
        <v>Q2</v>
      </c>
      <c r="G133" s="18" t="str">
        <f>table!AQ138</f>
        <v>Bread, chappatti or roti</v>
      </c>
      <c r="H133" s="18" t="str">
        <f>IF(table!A138="ID","Indonesia","Bangladesh")</f>
        <v>Bangladesh</v>
      </c>
      <c r="I133" s="18" t="str">
        <f>IFERROR(VLOOKUP(B133,yield_refuse!$C:$K,2,0),VLOOKUP(table!AQ138,yield_refuse!$B:$K,3,0))</f>
        <v>Dry</v>
      </c>
      <c r="J133" s="18">
        <f>table!BN138</f>
        <v>100</v>
      </c>
      <c r="K133" s="18">
        <f>table!BO138</f>
        <v>0</v>
      </c>
      <c r="L133" s="38">
        <f>table!BP138</f>
        <v>537.2093023</v>
      </c>
      <c r="M133" s="18">
        <f t="shared" si="2"/>
        <v>0.5372093023</v>
      </c>
      <c r="N133" s="18">
        <f>table!BT138/Results!$M133</f>
        <v>0.1633783769</v>
      </c>
      <c r="O133" s="18">
        <f>table!BU138/Results!$M133</f>
        <v>0</v>
      </c>
      <c r="P133" s="18">
        <f>table!BV138/Results!$M133</f>
        <v>0.09493223578</v>
      </c>
      <c r="Q133" s="18">
        <f>table!BW138/Results!$M133</f>
        <v>0.013863215</v>
      </c>
      <c r="R133" s="18">
        <f>table!BX138/Results!$M133</f>
        <v>0</v>
      </c>
      <c r="S133" s="18">
        <f>table!BY138/Results!$M133</f>
        <v>0.007773471498</v>
      </c>
      <c r="T133" s="18">
        <f>table!BZ138/Results!$M133</f>
        <v>0.00306001527</v>
      </c>
      <c r="U133" s="18">
        <f>table!CA138/Results!$M133</f>
        <v>0.2830073145</v>
      </c>
      <c r="V133" s="18">
        <f>table!CD138/Results!$M133</f>
        <v>0.2377713039</v>
      </c>
      <c r="W133" s="18">
        <f>table!CE138/Results!$M133</f>
        <v>0.3374213054</v>
      </c>
      <c r="X133" s="18">
        <f>table!CF138/Results!$M133</f>
        <v>0.052777991</v>
      </c>
      <c r="Y133" s="18">
        <f>table!CG138/Results!$M133</f>
        <v>0.026248995</v>
      </c>
      <c r="Z133" s="18">
        <f>table!CH138/Results!$M133</f>
        <v>0.025612071</v>
      </c>
      <c r="AA133" s="18">
        <f>table!CI138/Results!$M133</f>
        <v>0.071638442</v>
      </c>
      <c r="AB133" s="18">
        <f>table!CJ138/Results!$M133</f>
        <v>0.037087646</v>
      </c>
      <c r="AC133" s="18">
        <f>table!CK138/Results!$M133</f>
        <v>0.022717601</v>
      </c>
      <c r="AD133" s="18">
        <f>table!CL138/Results!$M133</f>
        <v>0.024018098</v>
      </c>
      <c r="AE133" s="18">
        <f>table!CM138/Results!$M133</f>
        <v>0.02290646675</v>
      </c>
      <c r="AF133" s="18">
        <f t="shared" ref="AF133:AW133" si="135">N133*$M133</f>
        <v>0.08776838389</v>
      </c>
      <c r="AG133" s="18">
        <f t="shared" si="135"/>
        <v>0</v>
      </c>
      <c r="AH133" s="18">
        <f t="shared" si="135"/>
        <v>0.05099848015</v>
      </c>
      <c r="AI133" s="18">
        <f t="shared" si="135"/>
        <v>0.007447448059</v>
      </c>
      <c r="AJ133" s="18">
        <f t="shared" si="135"/>
        <v>0</v>
      </c>
      <c r="AK133" s="18">
        <f t="shared" si="135"/>
        <v>0.0041759812</v>
      </c>
      <c r="AL133" s="18">
        <f t="shared" si="135"/>
        <v>0.001643868668</v>
      </c>
      <c r="AM133" s="18">
        <f t="shared" si="135"/>
        <v>0.152034162</v>
      </c>
      <c r="AN133" s="18">
        <f t="shared" si="135"/>
        <v>0.1277329563</v>
      </c>
      <c r="AO133" s="18">
        <f t="shared" si="135"/>
        <v>0.1812658641</v>
      </c>
      <c r="AP133" s="18">
        <f t="shared" si="135"/>
        <v>0.02835282772</v>
      </c>
      <c r="AQ133" s="18">
        <f t="shared" si="135"/>
        <v>0.01410120429</v>
      </c>
      <c r="AR133" s="18">
        <f t="shared" si="135"/>
        <v>0.01375904279</v>
      </c>
      <c r="AS133" s="18">
        <f t="shared" si="135"/>
        <v>0.03848483745</v>
      </c>
      <c r="AT133" s="18">
        <f t="shared" si="135"/>
        <v>0.01992382843</v>
      </c>
      <c r="AU133" s="18">
        <f t="shared" si="135"/>
        <v>0.01220410658</v>
      </c>
      <c r="AV133" s="18">
        <f t="shared" si="135"/>
        <v>0.01290274567</v>
      </c>
      <c r="AW133" s="18">
        <f t="shared" si="135"/>
        <v>0.01230556702</v>
      </c>
      <c r="AX133" s="18">
        <f t="shared" si="4"/>
        <v>0.15203416</v>
      </c>
      <c r="AY133" s="18">
        <f t="shared" si="5"/>
        <v>0.9999999868</v>
      </c>
    </row>
    <row r="134" ht="15.75" customHeight="1">
      <c r="A134" s="18">
        <v>133.0</v>
      </c>
      <c r="B134" s="36" t="str">
        <f>table!BS139</f>
        <v>Sweet corn</v>
      </c>
      <c r="C134" s="18" t="str">
        <f>table!AP139</f>
        <v>Sweet corn</v>
      </c>
      <c r="D134" s="18" t="str">
        <f>table!BR139</f>
        <v>Starchy staples</v>
      </c>
      <c r="E134" s="37" t="str">
        <f>table!CO139</f>
        <v>Whole grains</v>
      </c>
      <c r="F134" s="18" t="str">
        <f>table!AO139</f>
        <v>Q2</v>
      </c>
      <c r="G134" s="18" t="str">
        <f>table!AQ139</f>
        <v>Corn, boiled, average of sweet white and yellow varieties</v>
      </c>
      <c r="H134" s="18" t="str">
        <f>IF(table!A139="ID","Indonesia","Bangladesh")</f>
        <v>Bangladesh</v>
      </c>
      <c r="I134" s="18" t="str">
        <f>IFERROR(VLOOKUP(B134,yield_refuse!$C:$K,2,0),VLOOKUP(table!AQ139,yield_refuse!$B:$K,3,0))</f>
        <v>Dry</v>
      </c>
      <c r="J134" s="18">
        <f>table!BN139</f>
        <v>200</v>
      </c>
      <c r="K134" s="18">
        <f>table!BO139</f>
        <v>0</v>
      </c>
      <c r="L134" s="38">
        <f>table!BP139</f>
        <v>563.4146341</v>
      </c>
      <c r="M134" s="18">
        <f t="shared" si="2"/>
        <v>0.2817073171</v>
      </c>
      <c r="N134" s="18">
        <f>table!BT139/Results!$M134</f>
        <v>0.1092239924</v>
      </c>
      <c r="O134" s="18">
        <f>table!BU139/Results!$M134</f>
        <v>0</v>
      </c>
      <c r="P134" s="18">
        <f>table!BV139/Results!$M134</f>
        <v>0.09493223578</v>
      </c>
      <c r="Q134" s="18">
        <f>table!BW139/Results!$M134</f>
        <v>0.013863215</v>
      </c>
      <c r="R134" s="18">
        <f>table!BX139/Results!$M134</f>
        <v>0</v>
      </c>
      <c r="S134" s="18">
        <f>table!BY139/Results!$M134</f>
        <v>0.01006333691</v>
      </c>
      <c r="T134" s="18">
        <f>table!BZ139/Results!$M134</f>
        <v>0.00306001527</v>
      </c>
      <c r="U134" s="18">
        <f>table!CA139/Results!$M134</f>
        <v>0.2311427953</v>
      </c>
      <c r="V134" s="18">
        <f>table!CD139/Results!$M134</f>
        <v>0.192512427</v>
      </c>
      <c r="W134" s="18">
        <f>table!CE139/Results!$M134</f>
        <v>0.2780060949</v>
      </c>
      <c r="X134" s="18">
        <f>table!CF139/Results!$M134</f>
        <v>0.041870475</v>
      </c>
      <c r="Y134" s="18">
        <f>table!CG139/Results!$M134</f>
        <v>0.020350349</v>
      </c>
      <c r="Z134" s="18">
        <f>table!CH139/Results!$M134</f>
        <v>0.020986434</v>
      </c>
      <c r="AA134" s="18">
        <f>table!CI139/Results!$M134</f>
        <v>0.057960455</v>
      </c>
      <c r="AB134" s="18">
        <f>table!CJ139/Results!$M134</f>
        <v>0.046518613</v>
      </c>
      <c r="AC134" s="18">
        <f>table!CK139/Results!$M134</f>
        <v>0.018057136</v>
      </c>
      <c r="AD134" s="18">
        <f>table!CL139/Results!$M134</f>
        <v>0.0078383021</v>
      </c>
      <c r="AE134" s="18">
        <f>table!CM139/Results!$M134</f>
        <v>0.01756103837</v>
      </c>
      <c r="AF134" s="18">
        <f t="shared" ref="AF134:AW134" si="136">N134*$M134</f>
        <v>0.03076919785</v>
      </c>
      <c r="AG134" s="18">
        <f t="shared" si="136"/>
        <v>0</v>
      </c>
      <c r="AH134" s="18">
        <f t="shared" si="136"/>
        <v>0.02674310545</v>
      </c>
      <c r="AI134" s="18">
        <f t="shared" si="136"/>
        <v>0.003905369104</v>
      </c>
      <c r="AJ134" s="18">
        <f t="shared" si="136"/>
        <v>0</v>
      </c>
      <c r="AK134" s="18">
        <f t="shared" si="136"/>
        <v>0.002834915643</v>
      </c>
      <c r="AL134" s="18">
        <f t="shared" si="136"/>
        <v>0.0008620286919</v>
      </c>
      <c r="AM134" s="18">
        <f t="shared" si="136"/>
        <v>0.06511461673</v>
      </c>
      <c r="AN134" s="18">
        <f t="shared" si="136"/>
        <v>0.05423215932</v>
      </c>
      <c r="AO134" s="18">
        <f t="shared" si="136"/>
        <v>0.07831635113</v>
      </c>
      <c r="AP134" s="18">
        <f t="shared" si="136"/>
        <v>0.01179521918</v>
      </c>
      <c r="AQ134" s="18">
        <f t="shared" si="136"/>
        <v>0.005732842218</v>
      </c>
      <c r="AR134" s="18">
        <f t="shared" si="136"/>
        <v>0.005912032017</v>
      </c>
      <c r="AS134" s="18">
        <f t="shared" si="136"/>
        <v>0.01632788427</v>
      </c>
      <c r="AT134" s="18">
        <f t="shared" si="136"/>
        <v>0.01310463366</v>
      </c>
      <c r="AU134" s="18">
        <f t="shared" si="136"/>
        <v>0.005086827337</v>
      </c>
      <c r="AV134" s="18">
        <f t="shared" si="136"/>
        <v>0.002208107055</v>
      </c>
      <c r="AW134" s="18">
        <f t="shared" si="136"/>
        <v>0.004947073004</v>
      </c>
      <c r="AX134" s="18">
        <f t="shared" si="4"/>
        <v>0.06511461874</v>
      </c>
      <c r="AY134" s="18">
        <f t="shared" si="5"/>
        <v>1.000000031</v>
      </c>
    </row>
    <row r="135" ht="15.75" customHeight="1">
      <c r="A135" s="18">
        <v>134.0</v>
      </c>
      <c r="B135" s="36" t="str">
        <f>table!BS140</f>
        <v>Potato</v>
      </c>
      <c r="C135" s="18" t="str">
        <f>table!AP140</f>
        <v>Potato</v>
      </c>
      <c r="D135" s="18" t="str">
        <f>table!BR140</f>
        <v>Starchy staples</v>
      </c>
      <c r="E135" s="37" t="str">
        <f>table!CO140</f>
        <v>White roots, tubers, and plantains</v>
      </c>
      <c r="F135" s="18" t="str">
        <f>table!AO140</f>
        <v>Q3</v>
      </c>
      <c r="G135" s="18" t="str">
        <f>table!AQ140</f>
        <v>Potato, cooked, average of skin eaten and not eaten and of boiled, baked, fried, and roasted</v>
      </c>
      <c r="H135" s="18" t="str">
        <f>IF(table!A140="ID","Indonesia","Bangladesh")</f>
        <v>Bangladesh</v>
      </c>
      <c r="I135" s="18" t="str">
        <f>IFERROR(VLOOKUP(B135,yield_refuse!$C:$K,2,0),VLOOKUP(table!AQ140,yield_refuse!$B:$K,3,0))</f>
        <v>Fresh, as sold</v>
      </c>
      <c r="J135" s="18">
        <f>table!BN140</f>
        <v>79</v>
      </c>
      <c r="K135" s="18">
        <f>table!BO140</f>
        <v>6</v>
      </c>
      <c r="L135" s="38">
        <f>table!BP140</f>
        <v>471.4285714</v>
      </c>
      <c r="M135" s="18">
        <f t="shared" si="2"/>
        <v>0.6348351352</v>
      </c>
      <c r="N135" s="18">
        <f>table!BT140/Results!$M135</f>
        <v>0.04869602458</v>
      </c>
      <c r="O135" s="18">
        <f>table!BU140/Results!$M135</f>
        <v>0</v>
      </c>
      <c r="P135" s="18">
        <f>table!BV140/Results!$M135</f>
        <v>0</v>
      </c>
      <c r="Q135" s="18">
        <f>table!BW140/Results!$M135</f>
        <v>0.01451714024</v>
      </c>
      <c r="R135" s="18">
        <f>table!BX140/Results!$M135</f>
        <v>0</v>
      </c>
      <c r="S135" s="18">
        <f>table!BY140/Results!$M135</f>
        <v>0.01006333691</v>
      </c>
      <c r="T135" s="18">
        <f>table!BZ140/Results!$M135</f>
        <v>0.007076285312</v>
      </c>
      <c r="U135" s="18">
        <f>table!CA140/Results!$M135</f>
        <v>0.08035278704</v>
      </c>
      <c r="V135" s="18">
        <f>table!CD140/Results!$M135</f>
        <v>0.06766977917</v>
      </c>
      <c r="W135" s="18">
        <f>table!CE140/Results!$M135</f>
        <v>0.09557138135</v>
      </c>
      <c r="X135" s="18">
        <f>table!CF140/Results!$M135</f>
        <v>0.018711482</v>
      </c>
      <c r="Y135" s="18">
        <f>table!CG140/Results!$M135</f>
        <v>0.0051696899</v>
      </c>
      <c r="Z135" s="18">
        <f>table!CH140/Results!$M135</f>
        <v>0.009450044</v>
      </c>
      <c r="AA135" s="18">
        <f>table!CI140/Results!$M135</f>
        <v>0.0131136051</v>
      </c>
      <c r="AB135" s="18">
        <f>table!CJ140/Results!$M135</f>
        <v>0.0019701699</v>
      </c>
      <c r="AC135" s="18">
        <f>table!CK140/Results!$M135</f>
        <v>0.0055239385</v>
      </c>
      <c r="AD135" s="18">
        <f>table!CL140/Results!$M135</f>
        <v>0.019569867</v>
      </c>
      <c r="AE135" s="18">
        <f>table!CM140/Results!$M135</f>
        <v>0.006843993482</v>
      </c>
      <c r="AF135" s="18">
        <f t="shared" ref="AF135:AW135" si="137">N135*$M135</f>
        <v>0.03091394735</v>
      </c>
      <c r="AG135" s="18">
        <f t="shared" si="137"/>
        <v>0</v>
      </c>
      <c r="AH135" s="18">
        <f t="shared" si="137"/>
        <v>0</v>
      </c>
      <c r="AI135" s="18">
        <f t="shared" si="137"/>
        <v>0.009215990686</v>
      </c>
      <c r="AJ135" s="18">
        <f t="shared" si="137"/>
        <v>0</v>
      </c>
      <c r="AK135" s="18">
        <f t="shared" si="137"/>
        <v>0.006388559851</v>
      </c>
      <c r="AL135" s="18">
        <f t="shared" si="137"/>
        <v>0.004492274543</v>
      </c>
      <c r="AM135" s="18">
        <f t="shared" si="137"/>
        <v>0.05101077243</v>
      </c>
      <c r="AN135" s="18">
        <f t="shared" si="137"/>
        <v>0.04295915341</v>
      </c>
      <c r="AO135" s="18">
        <f t="shared" si="137"/>
        <v>0.0606720708</v>
      </c>
      <c r="AP135" s="18">
        <f t="shared" si="137"/>
        <v>0.01187870621</v>
      </c>
      <c r="AQ135" s="18">
        <f t="shared" si="137"/>
        <v>0.003281900787</v>
      </c>
      <c r="AR135" s="18">
        <f t="shared" si="137"/>
        <v>0.005999219961</v>
      </c>
      <c r="AS135" s="18">
        <f t="shared" si="137"/>
        <v>0.008324977267</v>
      </c>
      <c r="AT135" s="18">
        <f t="shared" si="137"/>
        <v>0.001250733075</v>
      </c>
      <c r="AU135" s="18">
        <f t="shared" si="137"/>
        <v>0.003506790245</v>
      </c>
      <c r="AV135" s="18">
        <f t="shared" si="137"/>
        <v>0.01242363916</v>
      </c>
      <c r="AW135" s="18">
        <f t="shared" si="137"/>
        <v>0.004344807528</v>
      </c>
      <c r="AX135" s="18">
        <f t="shared" si="4"/>
        <v>0.05101077423</v>
      </c>
      <c r="AY135" s="18">
        <f t="shared" si="5"/>
        <v>1.000000035</v>
      </c>
    </row>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4.43" defaultRowHeight="15.0"/>
  <cols>
    <col customWidth="1" min="1" max="1" width="8.71"/>
    <col customWidth="1" min="2" max="2" width="25.29"/>
    <col customWidth="1" min="3" max="3" width="22.71"/>
    <col customWidth="1" min="4" max="4" width="23.29"/>
    <col customWidth="1" min="5" max="5" width="37.29"/>
    <col customWidth="1" min="6" max="6" width="17.29"/>
    <col customWidth="1" min="7" max="7" width="120.0"/>
    <col customWidth="1" min="8" max="8" width="12.14"/>
    <col customWidth="1" min="9" max="9" width="26.0"/>
    <col customWidth="1" min="10" max="82" width="8.71"/>
  </cols>
  <sheetData>
    <row r="1">
      <c r="A1" s="18" t="s">
        <v>694</v>
      </c>
      <c r="B1" s="18" t="s">
        <v>695</v>
      </c>
      <c r="C1" s="18" t="s">
        <v>696</v>
      </c>
      <c r="D1" s="18" t="s">
        <v>697</v>
      </c>
      <c r="E1" s="18" t="s">
        <v>698</v>
      </c>
      <c r="F1" s="18" t="s">
        <v>108</v>
      </c>
      <c r="G1" s="18" t="s">
        <v>699</v>
      </c>
      <c r="H1" s="18" t="s">
        <v>69</v>
      </c>
      <c r="I1" s="18" t="s">
        <v>700</v>
      </c>
      <c r="J1" s="18" t="s">
        <v>701</v>
      </c>
      <c r="K1" s="18" t="s">
        <v>702</v>
      </c>
      <c r="L1" s="18" t="s">
        <v>113</v>
      </c>
      <c r="M1" s="40" t="s">
        <v>703</v>
      </c>
      <c r="N1" s="18" t="s">
        <v>704</v>
      </c>
      <c r="O1" s="18" t="s">
        <v>705</v>
      </c>
      <c r="P1" s="18" t="s">
        <v>706</v>
      </c>
      <c r="Q1" s="18" t="s">
        <v>707</v>
      </c>
      <c r="R1" s="18" t="s">
        <v>708</v>
      </c>
      <c r="S1" s="18" t="s">
        <v>709</v>
      </c>
      <c r="T1" s="18" t="s">
        <v>710</v>
      </c>
      <c r="U1" s="18" t="s">
        <v>711</v>
      </c>
      <c r="V1" s="18" t="s">
        <v>712</v>
      </c>
      <c r="W1" s="18" t="s">
        <v>713</v>
      </c>
      <c r="X1" s="18" t="s">
        <v>714</v>
      </c>
      <c r="Y1" s="18" t="s">
        <v>715</v>
      </c>
      <c r="Z1" s="18" t="s">
        <v>716</v>
      </c>
      <c r="AA1" s="18" t="s">
        <v>717</v>
      </c>
      <c r="AB1" s="18" t="s">
        <v>718</v>
      </c>
      <c r="AC1" s="18" t="s">
        <v>719</v>
      </c>
      <c r="AD1" s="18" t="s">
        <v>720</v>
      </c>
      <c r="AE1" s="18" t="s">
        <v>721</v>
      </c>
      <c r="AF1" s="18" t="s">
        <v>722</v>
      </c>
      <c r="AG1" s="18" t="s">
        <v>723</v>
      </c>
      <c r="AH1" s="18" t="s">
        <v>724</v>
      </c>
      <c r="AI1" s="18" t="s">
        <v>725</v>
      </c>
      <c r="AJ1" s="18" t="s">
        <v>726</v>
      </c>
      <c r="AK1" s="18" t="s">
        <v>727</v>
      </c>
      <c r="AL1" s="18" t="s">
        <v>728</v>
      </c>
      <c r="AM1" s="18" t="s">
        <v>729</v>
      </c>
      <c r="AN1" s="18" t="s">
        <v>730</v>
      </c>
      <c r="AO1" s="18" t="s">
        <v>731</v>
      </c>
      <c r="AP1" s="18" t="s">
        <v>732</v>
      </c>
      <c r="AQ1" s="18" t="s">
        <v>733</v>
      </c>
      <c r="AR1" s="18" t="s">
        <v>734</v>
      </c>
      <c r="AS1" s="18" t="s">
        <v>735</v>
      </c>
      <c r="AT1" s="18" t="s">
        <v>736</v>
      </c>
      <c r="AU1" s="18" t="s">
        <v>737</v>
      </c>
      <c r="AV1" s="18" t="s">
        <v>738</v>
      </c>
      <c r="AW1" s="18" t="s">
        <v>739</v>
      </c>
    </row>
    <row r="2">
      <c r="A2" s="18">
        <v>6.0</v>
      </c>
      <c r="B2" s="36" t="s">
        <v>180</v>
      </c>
      <c r="C2" s="18" t="s">
        <v>180</v>
      </c>
      <c r="D2" s="18" t="s">
        <v>740</v>
      </c>
      <c r="E2" s="37" t="s">
        <v>182</v>
      </c>
      <c r="F2" s="18" t="s">
        <v>174</v>
      </c>
      <c r="G2" s="18" t="s">
        <v>181</v>
      </c>
      <c r="H2" s="18" t="s">
        <v>741</v>
      </c>
      <c r="I2" s="18" t="s">
        <v>742</v>
      </c>
      <c r="J2" s="18">
        <v>74.0</v>
      </c>
      <c r="K2" s="18">
        <v>0.0</v>
      </c>
      <c r="L2" s="38">
        <v>372.5806451612903</v>
      </c>
      <c r="M2" s="18">
        <v>0.503487358326068</v>
      </c>
      <c r="N2" s="18">
        <v>3.934336626666929</v>
      </c>
      <c r="O2" s="18">
        <v>0.22319073637800005</v>
      </c>
      <c r="P2" s="18">
        <v>0.01575695618445</v>
      </c>
      <c r="Q2" s="18">
        <v>0.0243064431081</v>
      </c>
      <c r="R2" s="18">
        <v>0.01154367580205</v>
      </c>
      <c r="S2" s="18">
        <v>0.017519517351499998</v>
      </c>
      <c r="T2" s="18">
        <v>0.016951287093353203</v>
      </c>
      <c r="U2" s="18">
        <v>4.243605242584384</v>
      </c>
      <c r="V2" s="18">
        <v>3.7918623041456097</v>
      </c>
      <c r="W2" s="18">
        <v>4.753699425497108</v>
      </c>
      <c r="X2" s="18">
        <v>1.3238265</v>
      </c>
      <c r="Y2" s="18">
        <v>0.53149839</v>
      </c>
      <c r="Z2" s="18">
        <v>0.4291693</v>
      </c>
      <c r="AA2" s="18">
        <v>1.00134415</v>
      </c>
      <c r="AB2" s="18">
        <v>0.30280496</v>
      </c>
      <c r="AC2" s="18">
        <v>0.21102092</v>
      </c>
      <c r="AD2" s="18">
        <v>0.12896</v>
      </c>
      <c r="AE2" s="18">
        <v>0.3149811306</v>
      </c>
      <c r="AF2" s="18">
        <v>1.9808887549260255</v>
      </c>
      <c r="AG2" s="18">
        <v>0.11237371426180907</v>
      </c>
      <c r="AH2" s="18">
        <v>0.007933428244568328</v>
      </c>
      <c r="AI2" s="18">
        <v>0.01223798683080013</v>
      </c>
      <c r="AJ2" s="18">
        <v>0.005812094834946708</v>
      </c>
      <c r="AK2" s="18">
        <v>0.008820855510454443</v>
      </c>
      <c r="AL2" s="18">
        <v>0.008534758758859175</v>
      </c>
      <c r="AM2" s="18">
        <v>2.1366015933674642</v>
      </c>
      <c r="AN2" s="18">
        <v>1.9091547346504703</v>
      </c>
      <c r="AO2" s="18">
        <v>2.3934275660196858</v>
      </c>
      <c r="AP2" s="18">
        <v>0.6665299073670444</v>
      </c>
      <c r="AQ2" s="18">
        <v>0.2676027203356582</v>
      </c>
      <c r="AR2" s="18">
        <v>0.21608131713164774</v>
      </c>
      <c r="AS2" s="18">
        <v>0.5041641208587619</v>
      </c>
      <c r="AT2" s="18">
        <v>0.1524584693984307</v>
      </c>
      <c r="AU2" s="18">
        <v>0.10624636556233652</v>
      </c>
      <c r="AV2" s="18">
        <v>0.06492972972972971</v>
      </c>
      <c r="AW2" s="18">
        <v>0.1585890173683522</v>
      </c>
      <c r="AX2" s="18">
        <v>2.1366016477519616</v>
      </c>
      <c r="AY2" s="18">
        <v>1.000000025453738</v>
      </c>
    </row>
    <row r="3">
      <c r="A3" s="18">
        <v>15.0</v>
      </c>
      <c r="B3" s="36" t="s">
        <v>236</v>
      </c>
      <c r="C3" s="18" t="s">
        <v>234</v>
      </c>
      <c r="D3" s="18" t="s">
        <v>740</v>
      </c>
      <c r="E3" s="37" t="s">
        <v>221</v>
      </c>
      <c r="F3" s="18" t="s">
        <v>217</v>
      </c>
      <c r="G3" s="18" t="s">
        <v>235</v>
      </c>
      <c r="H3" s="18" t="s">
        <v>741</v>
      </c>
      <c r="I3" s="18" t="s">
        <v>743</v>
      </c>
      <c r="J3" s="18">
        <v>89.0</v>
      </c>
      <c r="K3" s="18">
        <v>38.0</v>
      </c>
      <c r="L3" s="38">
        <v>385.0</v>
      </c>
      <c r="M3" s="18">
        <v>0.6977165639724539</v>
      </c>
      <c r="N3" s="18">
        <v>1.3729470920899998</v>
      </c>
      <c r="O3" s="18">
        <v>0.0</v>
      </c>
      <c r="P3" s="18">
        <v>0.01575695618445</v>
      </c>
      <c r="Q3" s="18">
        <v>0.013384705940059999</v>
      </c>
      <c r="R3" s="18">
        <v>0.01154367580205</v>
      </c>
      <c r="S3" s="18">
        <v>0.0170675797265</v>
      </c>
      <c r="T3" s="18">
        <v>0.016951287093353203</v>
      </c>
      <c r="U3" s="18">
        <v>1.4476512968364128</v>
      </c>
      <c r="V3" s="18">
        <v>1.2966526359502835</v>
      </c>
      <c r="W3" s="18">
        <v>1.6173515281529167</v>
      </c>
      <c r="X3" s="18">
        <v>0.14545114</v>
      </c>
      <c r="Y3" s="18">
        <v>0.028033897</v>
      </c>
      <c r="Z3" s="18">
        <v>0.054338552</v>
      </c>
      <c r="AA3" s="18">
        <v>0.287019948</v>
      </c>
      <c r="AB3" s="18">
        <v>0.0092978161</v>
      </c>
      <c r="AC3" s="18">
        <v>0.048421077</v>
      </c>
      <c r="AD3" s="18">
        <v>0.84440195</v>
      </c>
      <c r="AE3" s="18">
        <v>0.030686874858</v>
      </c>
      <c r="AF3" s="18">
        <v>0.9579279276090068</v>
      </c>
      <c r="AG3" s="18">
        <v>0.0</v>
      </c>
      <c r="AH3" s="18">
        <v>0.01099388932767896</v>
      </c>
      <c r="AI3" s="18">
        <v>0.009338731038280356</v>
      </c>
      <c r="AJ3" s="18">
        <v>0.008054213816218287</v>
      </c>
      <c r="AK3" s="18">
        <v>0.011908333082099492</v>
      </c>
      <c r="AL3" s="18">
        <v>0.011827193785685001</v>
      </c>
      <c r="AM3" s="18">
        <v>1.0100502886589688</v>
      </c>
      <c r="AN3" s="18">
        <v>0.9046960218210569</v>
      </c>
      <c r="AO3" s="18">
        <v>1.1284529509584504</v>
      </c>
      <c r="AP3" s="18">
        <v>0.10148366962667635</v>
      </c>
      <c r="AQ3" s="18">
        <v>0.01955971428959768</v>
      </c>
      <c r="AR3" s="18">
        <v>0.03791290779267851</v>
      </c>
      <c r="AS3" s="18">
        <v>0.2002585719101124</v>
      </c>
      <c r="AT3" s="18">
        <v>0.006487240301739762</v>
      </c>
      <c r="AU3" s="18">
        <v>0.03378418746828561</v>
      </c>
      <c r="AV3" s="18">
        <v>0.5891532271656398</v>
      </c>
      <c r="AW3" s="18">
        <v>0.021410740884976444</v>
      </c>
      <c r="AX3" s="18">
        <v>1.0100502594397065</v>
      </c>
      <c r="AY3" s="18">
        <v>0.9999999710714776</v>
      </c>
    </row>
    <row r="4">
      <c r="A4" s="18">
        <v>7.0</v>
      </c>
      <c r="B4" s="36" t="s">
        <v>187</v>
      </c>
      <c r="C4" s="18" t="s">
        <v>187</v>
      </c>
      <c r="D4" s="18" t="s">
        <v>740</v>
      </c>
      <c r="E4" s="37" t="s">
        <v>182</v>
      </c>
      <c r="F4" s="18" t="s">
        <v>174</v>
      </c>
      <c r="G4" s="18" t="s">
        <v>188</v>
      </c>
      <c r="H4" s="18" t="s">
        <v>741</v>
      </c>
      <c r="I4" s="18" t="s">
        <v>742</v>
      </c>
      <c r="J4" s="18">
        <v>74.0</v>
      </c>
      <c r="K4" s="18">
        <v>0.0</v>
      </c>
      <c r="L4" s="38">
        <v>372.5806451612903</v>
      </c>
      <c r="M4" s="18">
        <v>0.503487358326068</v>
      </c>
      <c r="N4" s="18">
        <v>1.5161269994781001</v>
      </c>
      <c r="O4" s="18">
        <v>0.24711421333200004</v>
      </c>
      <c r="P4" s="18">
        <v>0.01575695618445</v>
      </c>
      <c r="Q4" s="18">
        <v>0.01338470594006</v>
      </c>
      <c r="R4" s="18">
        <v>0.01154367580205</v>
      </c>
      <c r="S4" s="18">
        <v>0.017519517351499998</v>
      </c>
      <c r="T4" s="18">
        <v>0.016951287093353203</v>
      </c>
      <c r="U4" s="18">
        <v>1.8383973551815134</v>
      </c>
      <c r="V4" s="18">
        <v>1.576187588456731</v>
      </c>
      <c r="W4" s="18">
        <v>2.146383994029082</v>
      </c>
      <c r="X4" s="18">
        <v>0.578664</v>
      </c>
      <c r="Y4" s="18">
        <v>0.20617925</v>
      </c>
      <c r="Z4" s="18">
        <v>0.16514648</v>
      </c>
      <c r="AA4" s="18">
        <v>0.39112922899999997</v>
      </c>
      <c r="AB4" s="18">
        <v>0.18349777</v>
      </c>
      <c r="AC4" s="18">
        <v>0.11689872</v>
      </c>
      <c r="AD4" s="18">
        <v>0.062980452</v>
      </c>
      <c r="AE4" s="18">
        <v>0.13390146936</v>
      </c>
      <c r="AF4" s="18">
        <v>0.7633507778540565</v>
      </c>
      <c r="AG4" s="18">
        <v>0.1244188824753531</v>
      </c>
      <c r="AH4" s="18">
        <v>0.007933428244568328</v>
      </c>
      <c r="AI4" s="18">
        <v>0.00673903023573204</v>
      </c>
      <c r="AJ4" s="18">
        <v>0.005812094834946708</v>
      </c>
      <c r="AK4" s="18">
        <v>0.008820855510454443</v>
      </c>
      <c r="AL4" s="18">
        <v>0.008534758758859175</v>
      </c>
      <c r="AM4" s="18">
        <v>0.9256098279139702</v>
      </c>
      <c r="AN4" s="18">
        <v>0.793590525138415</v>
      </c>
      <c r="AO4" s="18">
        <v>1.0806772071070572</v>
      </c>
      <c r="AP4" s="18">
        <v>0.2913500087183958</v>
      </c>
      <c r="AQ4" s="18">
        <v>0.10380864592414994</v>
      </c>
      <c r="AR4" s="18">
        <v>0.08314916495204883</v>
      </c>
      <c r="AS4" s="18">
        <v>0.19692862227332167</v>
      </c>
      <c r="AT4" s="18">
        <v>0.0923888074760244</v>
      </c>
      <c r="AU4" s="18">
        <v>0.05885702772449868</v>
      </c>
      <c r="AV4" s="18">
        <v>0.03170986140366173</v>
      </c>
      <c r="AW4" s="18">
        <v>0.06741769708404532</v>
      </c>
      <c r="AX4" s="18">
        <v>0.9256098355561463</v>
      </c>
      <c r="AY4" s="18">
        <v>1.0000000082563687</v>
      </c>
    </row>
    <row r="5">
      <c r="A5" s="18">
        <v>9.0</v>
      </c>
      <c r="B5" s="36" t="s">
        <v>201</v>
      </c>
      <c r="C5" s="18" t="s">
        <v>201</v>
      </c>
      <c r="D5" s="18" t="s">
        <v>740</v>
      </c>
      <c r="E5" s="37" t="s">
        <v>197</v>
      </c>
      <c r="F5" s="18" t="s">
        <v>194</v>
      </c>
      <c r="G5" s="18" t="s">
        <v>202</v>
      </c>
      <c r="H5" s="18" t="s">
        <v>741</v>
      </c>
      <c r="I5" s="18" t="s">
        <v>742</v>
      </c>
      <c r="J5" s="18">
        <v>78.0</v>
      </c>
      <c r="K5" s="18">
        <v>0.0</v>
      </c>
      <c r="L5" s="38">
        <v>339.70588235294116</v>
      </c>
      <c r="M5" s="18">
        <v>0.4355203619909502</v>
      </c>
      <c r="N5" s="18">
        <v>1.2193116940017599</v>
      </c>
      <c r="O5" s="18">
        <v>0.04550699143560001</v>
      </c>
      <c r="P5" s="18">
        <v>0.01575695618445</v>
      </c>
      <c r="Q5" s="18">
        <v>0.01338470594006</v>
      </c>
      <c r="R5" s="18">
        <v>0.01154367580205</v>
      </c>
      <c r="S5" s="18">
        <v>0.017519517351499998</v>
      </c>
      <c r="T5" s="18">
        <v>0.016951287093353203</v>
      </c>
      <c r="U5" s="18">
        <v>1.339974827808773</v>
      </c>
      <c r="V5" s="18">
        <v>1.1568015453080107</v>
      </c>
      <c r="W5" s="18">
        <v>1.5530373653607905</v>
      </c>
      <c r="X5" s="18">
        <v>0.43404466</v>
      </c>
      <c r="Y5" s="18">
        <v>0.097569887</v>
      </c>
      <c r="Z5" s="18">
        <v>0.13892084</v>
      </c>
      <c r="AA5" s="18">
        <v>0.300831907</v>
      </c>
      <c r="AB5" s="18">
        <v>0.06600424</v>
      </c>
      <c r="AC5" s="18">
        <v>0.13874815</v>
      </c>
      <c r="AD5" s="18">
        <v>0.041350622</v>
      </c>
      <c r="AE5" s="18">
        <v>0.12250450621999999</v>
      </c>
      <c r="AF5" s="18">
        <v>0.5310350703514451</v>
      </c>
      <c r="AG5" s="18">
        <v>0.019819221383151585</v>
      </c>
      <c r="AH5" s="18">
        <v>0.0068624752613272045</v>
      </c>
      <c r="AI5" s="18">
        <v>0.005829311976157352</v>
      </c>
      <c r="AJ5" s="18">
        <v>0.005027505864014989</v>
      </c>
      <c r="AK5" s="18">
        <v>0.007630106538832011</v>
      </c>
      <c r="AL5" s="18">
        <v>0.007382630691109709</v>
      </c>
      <c r="AM5" s="18">
        <v>0.583586322066038</v>
      </c>
      <c r="AN5" s="18">
        <v>0.5038106277642354</v>
      </c>
      <c r="AO5" s="18">
        <v>0.676379395547403</v>
      </c>
      <c r="AP5" s="18">
        <v>0.1890352874434389</v>
      </c>
      <c r="AQ5" s="18">
        <v>0.042493672505656103</v>
      </c>
      <c r="AR5" s="18">
        <v>0.060502854524886865</v>
      </c>
      <c r="AS5" s="18">
        <v>0.13101842103506786</v>
      </c>
      <c r="AT5" s="18">
        <v>0.028746190497737557</v>
      </c>
      <c r="AU5" s="18">
        <v>0.06042764451357465</v>
      </c>
      <c r="AV5" s="18">
        <v>0.018009037861990946</v>
      </c>
      <c r="AW5" s="18">
        <v>0.053353206894457</v>
      </c>
      <c r="AX5" s="18">
        <v>0.5835863152768099</v>
      </c>
      <c r="AY5" s="18">
        <v>0.9999999883663687</v>
      </c>
    </row>
    <row r="6">
      <c r="A6" s="18">
        <v>8.0</v>
      </c>
      <c r="B6" s="36" t="s">
        <v>195</v>
      </c>
      <c r="C6" s="18" t="s">
        <v>195</v>
      </c>
      <c r="D6" s="18" t="s">
        <v>740</v>
      </c>
      <c r="E6" s="37" t="s">
        <v>197</v>
      </c>
      <c r="F6" s="18" t="s">
        <v>194</v>
      </c>
      <c r="G6" s="18" t="s">
        <v>196</v>
      </c>
      <c r="H6" s="18" t="s">
        <v>741</v>
      </c>
      <c r="I6" s="18" t="s">
        <v>742</v>
      </c>
      <c r="J6" s="18">
        <v>75.0</v>
      </c>
      <c r="K6" s="18">
        <v>0.0</v>
      </c>
      <c r="L6" s="38">
        <v>385.0</v>
      </c>
      <c r="M6" s="18">
        <v>0.5133333333333334</v>
      </c>
      <c r="N6" s="18">
        <v>0.8246237251818928</v>
      </c>
      <c r="O6" s="18">
        <v>0.01403638998402</v>
      </c>
      <c r="P6" s="18">
        <v>0.01575695618445</v>
      </c>
      <c r="Q6" s="18">
        <v>0.0630763741444</v>
      </c>
      <c r="R6" s="18">
        <v>0.01154367580205</v>
      </c>
      <c r="S6" s="18">
        <v>0.0136327816025</v>
      </c>
      <c r="T6" s="18">
        <v>0.016951287093353203</v>
      </c>
      <c r="U6" s="18">
        <v>0.959621189992666</v>
      </c>
      <c r="V6" s="18">
        <v>0.8509022287692426</v>
      </c>
      <c r="W6" s="18">
        <v>1.0840791659653675</v>
      </c>
      <c r="X6" s="18">
        <v>0.18047859</v>
      </c>
      <c r="Y6" s="18">
        <v>0.16454844</v>
      </c>
      <c r="Z6" s="18">
        <v>0.16983081</v>
      </c>
      <c r="AA6" s="18">
        <v>0.217514158</v>
      </c>
      <c r="AB6" s="18">
        <v>0.033311584</v>
      </c>
      <c r="AC6" s="18">
        <v>0.067258748</v>
      </c>
      <c r="AD6" s="18">
        <v>0.053537315</v>
      </c>
      <c r="AE6" s="18">
        <v>0.07314154341</v>
      </c>
      <c r="AF6" s="18">
        <v>0.4233068455933717</v>
      </c>
      <c r="AG6" s="18">
        <v>0.007205346858463602</v>
      </c>
      <c r="AH6" s="18">
        <v>0.008088570841351</v>
      </c>
      <c r="AI6" s="18">
        <v>0.03237920539412534</v>
      </c>
      <c r="AJ6" s="18">
        <v>0.005925753578385668</v>
      </c>
      <c r="AK6" s="18">
        <v>0.006998161222616667</v>
      </c>
      <c r="AL6" s="18">
        <v>0.008701660707921312</v>
      </c>
      <c r="AM6" s="18">
        <v>0.4926055441962353</v>
      </c>
      <c r="AN6" s="18">
        <v>0.43679647743487793</v>
      </c>
      <c r="AO6" s="18">
        <v>0.556493971862222</v>
      </c>
      <c r="AP6" s="18">
        <v>0.09264567620000001</v>
      </c>
      <c r="AQ6" s="18">
        <v>0.08446819920000001</v>
      </c>
      <c r="AR6" s="18">
        <v>0.08717981580000002</v>
      </c>
      <c r="AS6" s="18">
        <v>0.11165726777333336</v>
      </c>
      <c r="AT6" s="18">
        <v>0.017099946453333334</v>
      </c>
      <c r="AU6" s="18">
        <v>0.034526157306666666</v>
      </c>
      <c r="AV6" s="18">
        <v>0.027482488366666672</v>
      </c>
      <c r="AW6" s="18">
        <v>0.037545992283800005</v>
      </c>
      <c r="AX6" s="18">
        <v>0.4926055433838001</v>
      </c>
      <c r="AY6" s="18">
        <v>0.9999999983507387</v>
      </c>
    </row>
    <row r="7">
      <c r="A7" s="18">
        <v>13.0</v>
      </c>
      <c r="B7" s="36" t="s">
        <v>226</v>
      </c>
      <c r="C7" s="18" t="s">
        <v>224</v>
      </c>
      <c r="D7" s="18" t="s">
        <v>740</v>
      </c>
      <c r="E7" s="37" t="s">
        <v>221</v>
      </c>
      <c r="F7" s="18" t="s">
        <v>217</v>
      </c>
      <c r="G7" s="18" t="s">
        <v>225</v>
      </c>
      <c r="H7" s="18" t="s">
        <v>741</v>
      </c>
      <c r="I7" s="18" t="s">
        <v>744</v>
      </c>
      <c r="J7" s="18">
        <v>80.0</v>
      </c>
      <c r="K7" s="18">
        <v>60.0</v>
      </c>
      <c r="L7" s="38">
        <v>325.3521126760563</v>
      </c>
      <c r="M7" s="18">
        <v>1.0167253521126758</v>
      </c>
      <c r="N7" s="18">
        <v>0.3023731216250001</v>
      </c>
      <c r="O7" s="18">
        <v>0.0</v>
      </c>
      <c r="P7" s="18">
        <v>0.016335193108649997</v>
      </c>
      <c r="Q7" s="18">
        <v>0.01387588780942</v>
      </c>
      <c r="R7" s="18">
        <v>0.0114316012797</v>
      </c>
      <c r="S7" s="18">
        <v>0.0120359112695</v>
      </c>
      <c r="T7" s="18">
        <v>0.0254062077951724</v>
      </c>
      <c r="U7" s="18">
        <v>0.3814579228874425</v>
      </c>
      <c r="V7" s="18">
        <v>0.3262009902490845</v>
      </c>
      <c r="W7" s="18">
        <v>0.4465850914468031</v>
      </c>
      <c r="X7" s="18">
        <v>0.10601088</v>
      </c>
      <c r="Y7" s="18">
        <v>0.037962383</v>
      </c>
      <c r="Z7" s="18">
        <v>0.061760719000000006</v>
      </c>
      <c r="AA7" s="18">
        <v>0.059749918</v>
      </c>
      <c r="AB7" s="18">
        <v>0.012502187</v>
      </c>
      <c r="AC7" s="18">
        <v>0.042464189</v>
      </c>
      <c r="AD7" s="18">
        <v>0.0074518577</v>
      </c>
      <c r="AE7" s="18">
        <v>0.0535557899</v>
      </c>
      <c r="AF7" s="18">
        <v>0.30743041855358716</v>
      </c>
      <c r="AG7" s="18">
        <v>0.0</v>
      </c>
      <c r="AH7" s="18">
        <v>0.016608404965220723</v>
      </c>
      <c r="AI7" s="18">
        <v>0.014107966918908534</v>
      </c>
      <c r="AJ7" s="18">
        <v>0.011622798836314698</v>
      </c>
      <c r="AK7" s="18">
        <v>0.01223721612347931</v>
      </c>
      <c r="AL7" s="18">
        <v>0.025831135566394468</v>
      </c>
      <c r="AM7" s="18">
        <v>0.3878379409639049</v>
      </c>
      <c r="AN7" s="18">
        <v>0.33165681667050395</v>
      </c>
      <c r="AO7" s="18">
        <v>0.4540543843495224</v>
      </c>
      <c r="AP7" s="18">
        <v>0.10778394929577462</v>
      </c>
      <c r="AQ7" s="18">
        <v>0.03859731722271126</v>
      </c>
      <c r="AR7" s="18">
        <v>0.06279368877200703</v>
      </c>
      <c r="AS7" s="18">
        <v>0.060749256417253504</v>
      </c>
      <c r="AT7" s="18">
        <v>0.012711290479753518</v>
      </c>
      <c r="AU7" s="18">
        <v>0.043174417513204215</v>
      </c>
      <c r="AV7" s="18">
        <v>0.007576492643926055</v>
      </c>
      <c r="AW7" s="18">
        <v>0.054451529343749985</v>
      </c>
      <c r="AX7" s="18">
        <v>0.38783794168838015</v>
      </c>
      <c r="AY7" s="18">
        <v>1.0000000018679844</v>
      </c>
    </row>
    <row r="8">
      <c r="A8" s="18">
        <v>2.0</v>
      </c>
      <c r="B8" s="36" t="s">
        <v>151</v>
      </c>
      <c r="C8" s="18" t="s">
        <v>149</v>
      </c>
      <c r="D8" s="18" t="s">
        <v>740</v>
      </c>
      <c r="E8" s="37" t="s">
        <v>152</v>
      </c>
      <c r="F8" s="18" t="s">
        <v>148</v>
      </c>
      <c r="G8" s="18" t="s">
        <v>150</v>
      </c>
      <c r="H8" s="18" t="s">
        <v>741</v>
      </c>
      <c r="I8" s="18" t="s">
        <v>745</v>
      </c>
      <c r="J8" s="18">
        <v>100.0</v>
      </c>
      <c r="K8" s="18">
        <v>0.0</v>
      </c>
      <c r="L8" s="38">
        <v>462.0</v>
      </c>
      <c r="M8" s="18">
        <v>0.462</v>
      </c>
      <c r="N8" s="18">
        <v>0.7003648837889045</v>
      </c>
      <c r="O8" s="18">
        <v>0.0233774700354</v>
      </c>
      <c r="P8" s="18">
        <v>0.019522650064499998</v>
      </c>
      <c r="Q8" s="18">
        <v>0.033568286048</v>
      </c>
      <c r="R8" s="18">
        <v>0.0114316012797</v>
      </c>
      <c r="S8" s="18">
        <v>0.0019725743555</v>
      </c>
      <c r="T8" s="18">
        <v>0.019479474165956003</v>
      </c>
      <c r="U8" s="18">
        <v>0.8097169397379607</v>
      </c>
      <c r="V8" s="18">
        <v>0.7184409995240235</v>
      </c>
      <c r="W8" s="18">
        <v>0.9140950909420039</v>
      </c>
      <c r="X8" s="18">
        <v>0.29366605</v>
      </c>
      <c r="Y8" s="18">
        <v>0.09315630299999998</v>
      </c>
      <c r="Z8" s="18">
        <v>0.091486721</v>
      </c>
      <c r="AA8" s="18">
        <v>0.146467185</v>
      </c>
      <c r="AB8" s="18">
        <v>0.05938452899999999</v>
      </c>
      <c r="AC8" s="18">
        <v>0.048921453</v>
      </c>
      <c r="AD8" s="18">
        <v>0.014737011000000001</v>
      </c>
      <c r="AE8" s="18">
        <v>0.06189766026</v>
      </c>
      <c r="AF8" s="18">
        <v>0.32356857631047387</v>
      </c>
      <c r="AG8" s="18">
        <v>0.0108003911563548</v>
      </c>
      <c r="AH8" s="18">
        <v>0.009019464329799</v>
      </c>
      <c r="AI8" s="18">
        <v>0.015508548154176002</v>
      </c>
      <c r="AJ8" s="18">
        <v>0.005281399791221401</v>
      </c>
      <c r="AK8" s="18">
        <v>9.11329352241E-4</v>
      </c>
      <c r="AL8" s="18">
        <v>0.008999517064671673</v>
      </c>
      <c r="AM8" s="18">
        <v>0.37408922615893786</v>
      </c>
      <c r="AN8" s="18">
        <v>0.33191974178009886</v>
      </c>
      <c r="AO8" s="18">
        <v>0.42231193201520584</v>
      </c>
      <c r="AP8" s="18">
        <v>0.1356737151</v>
      </c>
      <c r="AQ8" s="18">
        <v>0.043038211986</v>
      </c>
      <c r="AR8" s="18">
        <v>0.042266865102</v>
      </c>
      <c r="AS8" s="18">
        <v>0.06766783947</v>
      </c>
      <c r="AT8" s="18">
        <v>0.027435652398</v>
      </c>
      <c r="AU8" s="18">
        <v>0.022601711285999998</v>
      </c>
      <c r="AV8" s="18">
        <v>0.0068084990820000005</v>
      </c>
      <c r="AW8" s="18">
        <v>0.02859671904012</v>
      </c>
      <c r="AX8" s="18">
        <v>0.37408921346412</v>
      </c>
      <c r="AY8" s="18">
        <v>0.9999999660647327</v>
      </c>
    </row>
    <row r="9">
      <c r="A9" s="18">
        <v>11.0</v>
      </c>
      <c r="B9" s="36" t="s">
        <v>211</v>
      </c>
      <c r="C9" s="18" t="s">
        <v>211</v>
      </c>
      <c r="D9" s="18" t="s">
        <v>740</v>
      </c>
      <c r="E9" s="37" t="s">
        <v>213</v>
      </c>
      <c r="F9" s="18" t="s">
        <v>206</v>
      </c>
      <c r="G9" s="18" t="s">
        <v>212</v>
      </c>
      <c r="H9" s="18" t="s">
        <v>741</v>
      </c>
      <c r="I9" s="18" t="s">
        <v>742</v>
      </c>
      <c r="J9" s="18">
        <v>71.0</v>
      </c>
      <c r="K9" s="18">
        <v>0.0</v>
      </c>
      <c r="L9" s="38">
        <v>405.2631578947368</v>
      </c>
      <c r="M9" s="18">
        <v>0.5707931801334322</v>
      </c>
      <c r="N9" s="18">
        <v>0.47737378908246</v>
      </c>
      <c r="O9" s="18">
        <v>0.024842349820200005</v>
      </c>
      <c r="P9" s="18">
        <v>0.01575695618445</v>
      </c>
      <c r="Q9" s="18">
        <v>0.01338470594006</v>
      </c>
      <c r="R9" s="18">
        <v>0.01154367580205</v>
      </c>
      <c r="S9" s="18">
        <v>0.0136327816025</v>
      </c>
      <c r="T9" s="18">
        <v>0.016951287093353203</v>
      </c>
      <c r="U9" s="18">
        <v>0.5734855455250732</v>
      </c>
      <c r="V9" s="18">
        <v>0.5031160025491441</v>
      </c>
      <c r="W9" s="18">
        <v>0.6547983393256218</v>
      </c>
      <c r="X9" s="18">
        <v>0.12973</v>
      </c>
      <c r="Y9" s="18">
        <v>0.072472086</v>
      </c>
      <c r="Z9" s="18">
        <v>0.105785</v>
      </c>
      <c r="AA9" s="18">
        <v>0.11598689499999999</v>
      </c>
      <c r="AB9" s="18">
        <v>0.06556161</v>
      </c>
      <c r="AC9" s="18">
        <v>0.035412892</v>
      </c>
      <c r="AD9" s="18">
        <v>0.0078243565</v>
      </c>
      <c r="AE9" s="18">
        <v>0.04071269991</v>
      </c>
      <c r="AF9" s="18">
        <v>0.27248170318272363</v>
      </c>
      <c r="AG9" s="18">
        <v>0.014179843855859157</v>
      </c>
      <c r="AH9" s="18">
        <v>0.008993963129745366</v>
      </c>
      <c r="AI9" s="18">
        <v>0.007639898868677687</v>
      </c>
      <c r="AJ9" s="18">
        <v>0.006589051421481468</v>
      </c>
      <c r="AK9" s="18">
        <v>0.007781498764955522</v>
      </c>
      <c r="AL9" s="18">
        <v>0.009675679067369878</v>
      </c>
      <c r="AM9" s="18">
        <v>0.32734163829081275</v>
      </c>
      <c r="AN9" s="18">
        <v>0.28717518307104595</v>
      </c>
      <c r="AO9" s="18">
        <v>0.37375442644976187</v>
      </c>
      <c r="AP9" s="18">
        <v>0.07404899925871015</v>
      </c>
      <c r="AQ9" s="18">
        <v>0.04136657243884359</v>
      </c>
      <c r="AR9" s="18">
        <v>0.06038135656041512</v>
      </c>
      <c r="AS9" s="18">
        <v>0.06620452865085248</v>
      </c>
      <c r="AT9" s="18">
        <v>0.03742211986656783</v>
      </c>
      <c r="AU9" s="18">
        <v>0.02021343724240178</v>
      </c>
      <c r="AV9" s="18">
        <v>0.004466089329132691</v>
      </c>
      <c r="AW9" s="18">
        <v>0.023238531453446995</v>
      </c>
      <c r="AX9" s="18">
        <v>0.32734163480037065</v>
      </c>
      <c r="AY9" s="18">
        <v>0.9999999893370055</v>
      </c>
    </row>
    <row r="10">
      <c r="A10" s="18">
        <v>3.0</v>
      </c>
      <c r="B10" s="36" t="s">
        <v>157</v>
      </c>
      <c r="C10" s="18" t="s">
        <v>155</v>
      </c>
      <c r="D10" s="18" t="s">
        <v>740</v>
      </c>
      <c r="E10" s="37" t="s">
        <v>152</v>
      </c>
      <c r="F10" s="18" t="s">
        <v>148</v>
      </c>
      <c r="G10" s="18" t="s">
        <v>156</v>
      </c>
      <c r="H10" s="18" t="s">
        <v>741</v>
      </c>
      <c r="I10" s="18" t="s">
        <v>745</v>
      </c>
      <c r="J10" s="18">
        <v>100.0</v>
      </c>
      <c r="K10" s="18">
        <v>0.0</v>
      </c>
      <c r="L10" s="38">
        <v>491.48936170212767</v>
      </c>
      <c r="M10" s="18">
        <v>0.49148936170212765</v>
      </c>
      <c r="N10" s="18">
        <v>0.520847488532019</v>
      </c>
      <c r="O10" s="18">
        <v>0.0316528590384</v>
      </c>
      <c r="P10" s="18">
        <v>0.019522650064499998</v>
      </c>
      <c r="Q10" s="18">
        <v>0.033568286048</v>
      </c>
      <c r="R10" s="18">
        <v>0.0114316012797</v>
      </c>
      <c r="S10" s="18">
        <v>0.0019725743555</v>
      </c>
      <c r="T10" s="18">
        <v>0.019479474165956</v>
      </c>
      <c r="U10" s="18">
        <v>0.6384749334840751</v>
      </c>
      <c r="V10" s="18">
        <v>0.5633339276121124</v>
      </c>
      <c r="W10" s="18">
        <v>0.7251750184606112</v>
      </c>
      <c r="X10" s="18">
        <v>0.22686507</v>
      </c>
      <c r="Y10" s="18">
        <v>0.072304554</v>
      </c>
      <c r="Z10" s="18">
        <v>0.073203315</v>
      </c>
      <c r="AA10" s="18">
        <v>0.11558780000000002</v>
      </c>
      <c r="AB10" s="18">
        <v>0.044301652</v>
      </c>
      <c r="AC10" s="18">
        <v>0.043343459</v>
      </c>
      <c r="AD10" s="18">
        <v>0.012490594</v>
      </c>
      <c r="AE10" s="18">
        <v>0.050378467159999996</v>
      </c>
      <c r="AF10" s="18">
        <v>0.2559909996827583</v>
      </c>
      <c r="AG10" s="18">
        <v>0.015557043484830637</v>
      </c>
      <c r="AH10" s="18">
        <v>0.009595174818935105</v>
      </c>
      <c r="AI10" s="18">
        <v>0.016498455483165957</v>
      </c>
      <c r="AJ10" s="18">
        <v>0.005618510416192979</v>
      </c>
      <c r="AK10" s="18">
        <v>9.694993108946808E-4</v>
      </c>
      <c r="AL10" s="18">
        <v>0.009573954324118799</v>
      </c>
      <c r="AM10" s="18">
        <v>0.3138036375208965</v>
      </c>
      <c r="AN10" s="18">
        <v>0.2768726325072297</v>
      </c>
      <c r="AO10" s="18">
        <v>0.35641580694553443</v>
      </c>
      <c r="AP10" s="18">
        <v>0.11150176844680851</v>
      </c>
      <c r="AQ10" s="18">
        <v>0.03553691909361702</v>
      </c>
      <c r="AR10" s="18">
        <v>0.03597865056382979</v>
      </c>
      <c r="AS10" s="18">
        <v>0.0568101740425532</v>
      </c>
      <c r="AT10" s="18">
        <v>0.021773790663829784</v>
      </c>
      <c r="AU10" s="18">
        <v>0.02130284899787234</v>
      </c>
      <c r="AV10" s="18">
        <v>0.006138994072340425</v>
      </c>
      <c r="AW10" s="18">
        <v>0.024760480667999997</v>
      </c>
      <c r="AX10" s="18">
        <v>0.3138036265488511</v>
      </c>
      <c r="AY10" s="18">
        <v>0.9999999650353146</v>
      </c>
    </row>
    <row r="11">
      <c r="A11" s="18">
        <v>1.0</v>
      </c>
      <c r="B11" s="36" t="s">
        <v>138</v>
      </c>
      <c r="C11" s="18" t="s">
        <v>138</v>
      </c>
      <c r="D11" s="18" t="s">
        <v>740</v>
      </c>
      <c r="E11" s="37" t="s">
        <v>140</v>
      </c>
      <c r="F11" s="18" t="s">
        <v>137</v>
      </c>
      <c r="G11" s="18" t="s">
        <v>139</v>
      </c>
      <c r="H11" s="18" t="s">
        <v>741</v>
      </c>
      <c r="I11" s="18" t="s">
        <v>746</v>
      </c>
      <c r="J11" s="18">
        <v>93.0</v>
      </c>
      <c r="K11" s="18">
        <v>11.0</v>
      </c>
      <c r="L11" s="38">
        <v>391.52542372881356</v>
      </c>
      <c r="M11" s="18">
        <v>0.4730281789643754</v>
      </c>
      <c r="N11" s="18">
        <v>0.4411781632099999</v>
      </c>
      <c r="O11" s="18">
        <v>0.0</v>
      </c>
      <c r="P11" s="18">
        <v>0.010613500335390002</v>
      </c>
      <c r="Q11" s="18">
        <v>0.01324503150886</v>
      </c>
      <c r="R11" s="18">
        <v>0.01154367580205</v>
      </c>
      <c r="S11" s="18">
        <v>0.008918404206</v>
      </c>
      <c r="T11" s="18">
        <v>0.016951287093353203</v>
      </c>
      <c r="U11" s="18">
        <v>0.5024500621556531</v>
      </c>
      <c r="V11" s="18">
        <v>0.4326507045565225</v>
      </c>
      <c r="W11" s="18">
        <v>0.5839447613735664</v>
      </c>
      <c r="X11" s="18">
        <v>0.096583671</v>
      </c>
      <c r="Y11" s="18">
        <v>0.076581841</v>
      </c>
      <c r="Z11" s="18">
        <v>0.11945957</v>
      </c>
      <c r="AA11" s="18">
        <v>0.107456284</v>
      </c>
      <c r="AB11" s="18">
        <v>0.030902199</v>
      </c>
      <c r="AC11" s="18">
        <v>0.024553833</v>
      </c>
      <c r="AD11" s="18">
        <v>0.01804587</v>
      </c>
      <c r="AE11" s="18">
        <v>0.028866785149999998</v>
      </c>
      <c r="AF11" s="18">
        <v>0.20868970314207425</v>
      </c>
      <c r="AG11" s="18">
        <v>0.0</v>
      </c>
      <c r="AH11" s="18">
        <v>0.00502048473608732</v>
      </c>
      <c r="AI11" s="18">
        <v>0.006265273134961819</v>
      </c>
      <c r="AJ11" s="18">
        <v>0.005460483943198837</v>
      </c>
      <c r="AK11" s="18">
        <v>0.004218656500832406</v>
      </c>
      <c r="AL11" s="18">
        <v>0.008018436464871185</v>
      </c>
      <c r="AM11" s="18">
        <v>0.23767303792202582</v>
      </c>
      <c r="AN11" s="18">
        <v>0.20465597490402582</v>
      </c>
      <c r="AO11" s="18">
        <v>0.27622232708832484</v>
      </c>
      <c r="AP11" s="18">
        <v>0.04568679801082435</v>
      </c>
      <c r="AQ11" s="18">
        <v>0.03622536878996934</v>
      </c>
      <c r="AR11" s="18">
        <v>0.05650774285696733</v>
      </c>
      <c r="AS11" s="18">
        <v>0.05082985033879875</v>
      </c>
      <c r="AT11" s="18">
        <v>0.014617610918964742</v>
      </c>
      <c r="AU11" s="18">
        <v>0.011614654910585387</v>
      </c>
      <c r="AV11" s="18">
        <v>0.008536205023927853</v>
      </c>
      <c r="AW11" s="18">
        <v>0.013654802812060373</v>
      </c>
      <c r="AX11" s="18">
        <v>0.23767303366209813</v>
      </c>
      <c r="AY11" s="18">
        <v>0.9999999820765211</v>
      </c>
    </row>
    <row r="12">
      <c r="A12" s="18">
        <v>5.0</v>
      </c>
      <c r="B12" s="36" t="s">
        <v>175</v>
      </c>
      <c r="C12" s="18" t="s">
        <v>175</v>
      </c>
      <c r="D12" s="18" t="s">
        <v>740</v>
      </c>
      <c r="E12" s="37" t="s">
        <v>177</v>
      </c>
      <c r="F12" s="18" t="s">
        <v>174</v>
      </c>
      <c r="G12" s="18" t="s">
        <v>176</v>
      </c>
      <c r="H12" s="18" t="s">
        <v>741</v>
      </c>
      <c r="I12" s="18" t="s">
        <v>742</v>
      </c>
      <c r="J12" s="18">
        <v>60.0</v>
      </c>
      <c r="K12" s="18">
        <v>0.0</v>
      </c>
      <c r="L12" s="38">
        <v>275.0</v>
      </c>
      <c r="M12" s="18">
        <v>0.45833333333333337</v>
      </c>
      <c r="N12" s="18">
        <v>0.392159145444</v>
      </c>
      <c r="O12" s="18">
        <v>0.022246530969</v>
      </c>
      <c r="P12" s="18">
        <v>0.01575695618445</v>
      </c>
      <c r="Q12" s="18">
        <v>0.0243064431081</v>
      </c>
      <c r="R12" s="18">
        <v>0.01154367580205</v>
      </c>
      <c r="S12" s="18">
        <v>0.017519517351499998</v>
      </c>
      <c r="T12" s="18">
        <v>0.016951287093353203</v>
      </c>
      <c r="U12" s="18">
        <v>0.5004835559524532</v>
      </c>
      <c r="V12" s="18">
        <v>0.4399560558337895</v>
      </c>
      <c r="W12" s="18">
        <v>0.5707021645784066</v>
      </c>
      <c r="X12" s="18">
        <v>0.15544463999999997</v>
      </c>
      <c r="Y12" s="18">
        <v>0.058621283</v>
      </c>
      <c r="Z12" s="18">
        <v>0.058632862</v>
      </c>
      <c r="AA12" s="18">
        <v>0.110506074</v>
      </c>
      <c r="AB12" s="18">
        <v>0.030356166</v>
      </c>
      <c r="AC12" s="18">
        <v>0.0326798</v>
      </c>
      <c r="AD12" s="18">
        <v>0.014180776000000003</v>
      </c>
      <c r="AE12" s="18">
        <v>0.04006196024</v>
      </c>
      <c r="AF12" s="18">
        <v>0.1797396083285</v>
      </c>
      <c r="AG12" s="18">
        <v>0.010196326694125001</v>
      </c>
      <c r="AH12" s="18">
        <v>0.00722193825120625</v>
      </c>
      <c r="AI12" s="18">
        <v>0.011140453091212501</v>
      </c>
      <c r="AJ12" s="18">
        <v>0.005290851409272918</v>
      </c>
      <c r="AK12" s="18">
        <v>0.008029778786104166</v>
      </c>
      <c r="AL12" s="18">
        <v>0.007769339917786885</v>
      </c>
      <c r="AM12" s="18">
        <v>0.22938829647820774</v>
      </c>
      <c r="AN12" s="18">
        <v>0.20164652559048687</v>
      </c>
      <c r="AO12" s="18">
        <v>0.2615718254317697</v>
      </c>
      <c r="AP12" s="18">
        <v>0.07124546</v>
      </c>
      <c r="AQ12" s="18">
        <v>0.026868088041666672</v>
      </c>
      <c r="AR12" s="18">
        <v>0.026873395083333335</v>
      </c>
      <c r="AS12" s="18">
        <v>0.05064861725</v>
      </c>
      <c r="AT12" s="18">
        <v>0.01391324275</v>
      </c>
      <c r="AU12" s="18">
        <v>0.01497824166666667</v>
      </c>
      <c r="AV12" s="18">
        <v>0.006499522333333335</v>
      </c>
      <c r="AW12" s="18">
        <v>0.018361731776666668</v>
      </c>
      <c r="AX12" s="18">
        <v>0.22938829890166668</v>
      </c>
      <c r="AY12" s="18">
        <v>1.000000010564876</v>
      </c>
    </row>
    <row r="13">
      <c r="A13" s="18">
        <v>12.0</v>
      </c>
      <c r="B13" s="36" t="s">
        <v>220</v>
      </c>
      <c r="C13" s="18" t="s">
        <v>218</v>
      </c>
      <c r="D13" s="18" t="s">
        <v>740</v>
      </c>
      <c r="E13" s="37" t="s">
        <v>221</v>
      </c>
      <c r="F13" s="18" t="s">
        <v>217</v>
      </c>
      <c r="G13" s="18" t="s">
        <v>219</v>
      </c>
      <c r="H13" s="18" t="s">
        <v>741</v>
      </c>
      <c r="I13" s="18" t="s">
        <v>744</v>
      </c>
      <c r="J13" s="18">
        <v>100.0</v>
      </c>
      <c r="K13" s="18">
        <v>80.0</v>
      </c>
      <c r="L13" s="38">
        <v>303.94736842105266</v>
      </c>
      <c r="M13" s="18">
        <v>1.5197368421052635</v>
      </c>
      <c r="N13" s="18">
        <v>0.06851117895</v>
      </c>
      <c r="O13" s="18">
        <v>0.0</v>
      </c>
      <c r="P13" s="18">
        <v>0.016335193108649997</v>
      </c>
      <c r="Q13" s="18">
        <v>0.01387588780942</v>
      </c>
      <c r="R13" s="18">
        <v>0.0114316012797</v>
      </c>
      <c r="S13" s="18">
        <v>0.0120359112695</v>
      </c>
      <c r="T13" s="18">
        <v>0.025406207795172397</v>
      </c>
      <c r="U13" s="18">
        <v>0.1475959802124424</v>
      </c>
      <c r="V13" s="18">
        <v>0.12284277922734523</v>
      </c>
      <c r="W13" s="18">
        <v>0.177643857370553</v>
      </c>
      <c r="X13" s="18">
        <v>0.040150121</v>
      </c>
      <c r="Y13" s="18">
        <v>0.010380615000000001</v>
      </c>
      <c r="Z13" s="18">
        <v>0.025678645</v>
      </c>
      <c r="AA13" s="18">
        <v>0.0191275817</v>
      </c>
      <c r="AB13" s="18">
        <v>0.0070493325</v>
      </c>
      <c r="AC13" s="18">
        <v>0.022859254</v>
      </c>
      <c r="AD13" s="18">
        <v>0.0022020552</v>
      </c>
      <c r="AE13" s="18">
        <v>0.02014837279</v>
      </c>
      <c r="AF13" s="18">
        <v>0.1041189627463816</v>
      </c>
      <c r="AG13" s="18">
        <v>0.0</v>
      </c>
      <c r="AH13" s="18">
        <v>0.02482519479011941</v>
      </c>
      <c r="AI13" s="18">
        <v>0.021087697920894873</v>
      </c>
      <c r="AJ13" s="18">
        <v>0.01737302562901777</v>
      </c>
      <c r="AK13" s="18">
        <v>0.018291417784569084</v>
      </c>
      <c r="AL13" s="18">
        <v>0.03861075000450543</v>
      </c>
      <c r="AM13" s="18">
        <v>0.2243070488754882</v>
      </c>
      <c r="AN13" s="18">
        <v>0.1866886973783997</v>
      </c>
      <c r="AO13" s="18">
        <v>0.26997191481972205</v>
      </c>
      <c r="AP13" s="18">
        <v>0.061017618098684216</v>
      </c>
      <c r="AQ13" s="18">
        <v>0.01577580305921053</v>
      </c>
      <c r="AR13" s="18">
        <v>0.03902478286184211</v>
      </c>
      <c r="AS13" s="18">
        <v>0.029068890609868427</v>
      </c>
      <c r="AT13" s="18">
        <v>0.010713130312500003</v>
      </c>
      <c r="AU13" s="18">
        <v>0.03474005048684211</v>
      </c>
      <c r="AV13" s="18">
        <v>0.003346544415789475</v>
      </c>
      <c r="AW13" s="18">
        <v>0.03062022443743422</v>
      </c>
      <c r="AX13" s="18">
        <v>0.2243070442821711</v>
      </c>
      <c r="AY13" s="18">
        <v>0.9999999795221902</v>
      </c>
    </row>
    <row r="14">
      <c r="A14" s="18">
        <v>14.0</v>
      </c>
      <c r="B14" s="36" t="s">
        <v>231</v>
      </c>
      <c r="C14" s="18" t="s">
        <v>229</v>
      </c>
      <c r="D14" s="18" t="s">
        <v>740</v>
      </c>
      <c r="E14" s="37" t="s">
        <v>221</v>
      </c>
      <c r="F14" s="18" t="s">
        <v>217</v>
      </c>
      <c r="G14" s="18" t="s">
        <v>230</v>
      </c>
      <c r="H14" s="18" t="s">
        <v>741</v>
      </c>
      <c r="I14" s="18" t="s">
        <v>743</v>
      </c>
      <c r="J14" s="18">
        <v>86.0</v>
      </c>
      <c r="K14" s="18">
        <v>34.0</v>
      </c>
      <c r="L14" s="38">
        <v>278.31325301204816</v>
      </c>
      <c r="M14" s="18">
        <v>0.4903334267301766</v>
      </c>
      <c r="N14" s="18">
        <v>0.2904007486725</v>
      </c>
      <c r="O14" s="18">
        <v>0.0</v>
      </c>
      <c r="P14" s="18">
        <v>0.01575695618445</v>
      </c>
      <c r="Q14" s="18">
        <v>0.01338470594006</v>
      </c>
      <c r="R14" s="18">
        <v>0.01154367580205</v>
      </c>
      <c r="S14" s="18">
        <v>0.0170675797265</v>
      </c>
      <c r="T14" s="18">
        <v>0.016951287093353203</v>
      </c>
      <c r="U14" s="18">
        <v>0.36510495341891325</v>
      </c>
      <c r="V14" s="18">
        <v>0.3122857539471306</v>
      </c>
      <c r="W14" s="18">
        <v>0.4273411169063915</v>
      </c>
      <c r="X14" s="18">
        <v>0.072367145</v>
      </c>
      <c r="Y14" s="18">
        <v>0.062349537</v>
      </c>
      <c r="Z14" s="18">
        <v>0.077162108</v>
      </c>
      <c r="AA14" s="18">
        <v>0.0585316964</v>
      </c>
      <c r="AB14" s="18">
        <v>2.9558168E-4</v>
      </c>
      <c r="AC14" s="18">
        <v>0.039032991</v>
      </c>
      <c r="AD14" s="18">
        <v>0.0018760641</v>
      </c>
      <c r="AE14" s="18">
        <v>0.053489823373</v>
      </c>
      <c r="AF14" s="18">
        <v>0.14239319422159571</v>
      </c>
      <c r="AG14" s="18">
        <v>0.0</v>
      </c>
      <c r="AH14" s="18">
        <v>0.007726162320758617</v>
      </c>
      <c r="AI14" s="18">
        <v>0.00656296872936537</v>
      </c>
      <c r="AJ14" s="18">
        <v>0.005660250113081397</v>
      </c>
      <c r="AK14" s="18">
        <v>0.008368804853285235</v>
      </c>
      <c r="AL14" s="18">
        <v>0.00831178268797089</v>
      </c>
      <c r="AM14" s="18">
        <v>0.17902316292605724</v>
      </c>
      <c r="AN14" s="18">
        <v>0.1531241438519133</v>
      </c>
      <c r="AO14" s="18">
        <v>0.20953963423541194</v>
      </c>
      <c r="AP14" s="18">
        <v>0.035484030190529564</v>
      </c>
      <c r="AQ14" s="18">
        <v>0.030572062132249934</v>
      </c>
      <c r="AR14" s="18">
        <v>0.03783516082936397</v>
      </c>
      <c r="AS14" s="18">
        <v>0.02870004726814234</v>
      </c>
      <c r="AT14" s="18">
        <v>1.449335780330625E-4</v>
      </c>
      <c r="AU14" s="18">
        <v>0.019139180232558145</v>
      </c>
      <c r="AV14" s="18">
        <v>9.198969389184647E-4</v>
      </c>
      <c r="AW14" s="18">
        <v>0.02622784838967498</v>
      </c>
      <c r="AX14" s="18">
        <v>0.17902315955947046</v>
      </c>
      <c r="AY14" s="18">
        <v>0.999999981194686</v>
      </c>
    </row>
    <row r="15">
      <c r="A15" s="18">
        <v>21.0</v>
      </c>
      <c r="B15" s="36" t="s">
        <v>274</v>
      </c>
      <c r="C15" s="18" t="s">
        <v>274</v>
      </c>
      <c r="D15" s="18" t="s">
        <v>740</v>
      </c>
      <c r="E15" s="37" t="s">
        <v>270</v>
      </c>
      <c r="F15" s="18" t="s">
        <v>267</v>
      </c>
      <c r="G15" s="18" t="s">
        <v>275</v>
      </c>
      <c r="H15" s="18" t="s">
        <v>741</v>
      </c>
      <c r="I15" s="18" t="s">
        <v>747</v>
      </c>
      <c r="J15" s="18">
        <v>100.0</v>
      </c>
      <c r="K15" s="18">
        <v>0.0</v>
      </c>
      <c r="L15" s="38">
        <v>435.8490566037736</v>
      </c>
      <c r="M15" s="18">
        <v>0.4358490566037736</v>
      </c>
      <c r="N15" s="18">
        <v>0.2813170468469995</v>
      </c>
      <c r="O15" s="18">
        <v>0.01579863347184</v>
      </c>
      <c r="P15" s="18">
        <v>0.04184261668840001</v>
      </c>
      <c r="Q15" s="18">
        <v>0.0135075014074</v>
      </c>
      <c r="R15" s="18">
        <v>0.0114316012797</v>
      </c>
      <c r="S15" s="18">
        <v>0.0019725743555</v>
      </c>
      <c r="T15" s="18">
        <v>0.019479474165956003</v>
      </c>
      <c r="U15" s="18">
        <v>0.38534944821579553</v>
      </c>
      <c r="V15" s="18">
        <v>0.33440185577985776</v>
      </c>
      <c r="W15" s="18">
        <v>0.4451155941796345</v>
      </c>
      <c r="X15" s="18">
        <v>0.11771293</v>
      </c>
      <c r="Y15" s="18">
        <v>0.04406002299999999</v>
      </c>
      <c r="Z15" s="18">
        <v>0.048856292</v>
      </c>
      <c r="AA15" s="18">
        <v>0.074397213</v>
      </c>
      <c r="AB15" s="18">
        <v>0.019704397</v>
      </c>
      <c r="AC15" s="18">
        <v>0.024224488</v>
      </c>
      <c r="AD15" s="18">
        <v>0.0037475834</v>
      </c>
      <c r="AE15" s="18">
        <v>0.05264652520000001</v>
      </c>
      <c r="AF15" s="18">
        <v>0.12261176947482431</v>
      </c>
      <c r="AG15" s="18">
        <v>0.006885819494330265</v>
      </c>
      <c r="AH15" s="18">
        <v>0.018237065009472458</v>
      </c>
      <c r="AI15" s="18">
        <v>0.005887231745489435</v>
      </c>
      <c r="AJ15" s="18">
        <v>0.004982452633227736</v>
      </c>
      <c r="AK15" s="18">
        <v>8.597446719254717E-4</v>
      </c>
      <c r="AL15" s="18">
        <v>0.008490110438369503</v>
      </c>
      <c r="AM15" s="18">
        <v>0.16795419346763918</v>
      </c>
      <c r="AN15" s="18">
        <v>0.14574873336820215</v>
      </c>
      <c r="AO15" s="18">
        <v>0.19400321180282182</v>
      </c>
      <c r="AP15" s="18">
        <v>0.051305069490566034</v>
      </c>
      <c r="AQ15" s="18">
        <v>0.019203519458490564</v>
      </c>
      <c r="AR15" s="18">
        <v>0.021293968777358493</v>
      </c>
      <c r="AS15" s="18">
        <v>0.0324259551</v>
      </c>
      <c r="AT15" s="18">
        <v>0.008588142843396226</v>
      </c>
      <c r="AU15" s="18">
        <v>0.010558220241509434</v>
      </c>
      <c r="AV15" s="18">
        <v>0.0016333806894339624</v>
      </c>
      <c r="AW15" s="18">
        <v>0.022945938341886796</v>
      </c>
      <c r="AX15" s="18">
        <v>0.16795419494264152</v>
      </c>
      <c r="AY15" s="18">
        <v>1.0000000087821703</v>
      </c>
    </row>
    <row r="16">
      <c r="A16" s="18">
        <v>22.0</v>
      </c>
      <c r="B16" s="36" t="s">
        <v>278</v>
      </c>
      <c r="C16" s="18" t="s">
        <v>278</v>
      </c>
      <c r="D16" s="18" t="s">
        <v>740</v>
      </c>
      <c r="E16" s="37" t="s">
        <v>270</v>
      </c>
      <c r="F16" s="18" t="s">
        <v>267</v>
      </c>
      <c r="G16" s="18" t="s">
        <v>279</v>
      </c>
      <c r="H16" s="18" t="s">
        <v>741</v>
      </c>
      <c r="I16" s="18" t="s">
        <v>747</v>
      </c>
      <c r="J16" s="18">
        <v>100.0</v>
      </c>
      <c r="K16" s="18">
        <v>0.0</v>
      </c>
      <c r="L16" s="38">
        <v>444.2307692307692</v>
      </c>
      <c r="M16" s="18">
        <v>0.4442307692307692</v>
      </c>
      <c r="N16" s="18">
        <v>0.2726068175415464</v>
      </c>
      <c r="O16" s="18">
        <v>0.01579863347184</v>
      </c>
      <c r="P16" s="18">
        <v>0.04184261668840001</v>
      </c>
      <c r="Q16" s="18">
        <v>0.0135075014074</v>
      </c>
      <c r="R16" s="18">
        <v>0.0114316012797</v>
      </c>
      <c r="S16" s="18">
        <v>0.0019725743555</v>
      </c>
      <c r="T16" s="18">
        <v>0.019479474165956</v>
      </c>
      <c r="U16" s="18">
        <v>0.37663921891034247</v>
      </c>
      <c r="V16" s="18">
        <v>0.3202753276529033</v>
      </c>
      <c r="W16" s="18">
        <v>0.44353834188377333</v>
      </c>
      <c r="X16" s="18">
        <v>0.081909601</v>
      </c>
      <c r="Y16" s="18">
        <v>0.05938404</v>
      </c>
      <c r="Z16" s="18">
        <v>0.069413361</v>
      </c>
      <c r="AA16" s="18">
        <v>0.077572965</v>
      </c>
      <c r="AB16" s="18">
        <v>0.025218806</v>
      </c>
      <c r="AC16" s="18">
        <v>0.020392985</v>
      </c>
      <c r="AD16" s="18">
        <v>0.0023492466</v>
      </c>
      <c r="AE16" s="18">
        <v>0.040398211</v>
      </c>
      <c r="AF16" s="18">
        <v>0.12110033625403312</v>
      </c>
      <c r="AG16" s="18">
        <v>0.007018239099990461</v>
      </c>
      <c r="AH16" s="18">
        <v>0.018587777798116156</v>
      </c>
      <c r="AI16" s="18">
        <v>0.006000447740595</v>
      </c>
      <c r="AJ16" s="18">
        <v>0.005078269030020577</v>
      </c>
      <c r="AK16" s="18">
        <v>8.762782233086538E-4</v>
      </c>
      <c r="AL16" s="18">
        <v>0.00865338179295353</v>
      </c>
      <c r="AM16" s="18">
        <v>0.1673147299390175</v>
      </c>
      <c r="AN16" s="18">
        <v>0.14227615516888586</v>
      </c>
      <c r="AO16" s="18">
        <v>0.19703337879836852</v>
      </c>
      <c r="AP16" s="18">
        <v>0.036386765059615384</v>
      </c>
      <c r="AQ16" s="18">
        <v>0.026380217769230767</v>
      </c>
      <c r="AR16" s="18">
        <v>0.03083555075192308</v>
      </c>
      <c r="AS16" s="18">
        <v>0.034460297913461536</v>
      </c>
      <c r="AT16" s="18">
        <v>0.011202969588461538</v>
      </c>
      <c r="AU16" s="18">
        <v>0.009059191413461537</v>
      </c>
      <c r="AV16" s="18">
        <v>0.001043607624230769</v>
      </c>
      <c r="AW16" s="18">
        <v>0.017946128348076924</v>
      </c>
      <c r="AX16" s="18">
        <v>0.16731472846846157</v>
      </c>
      <c r="AY16" s="18">
        <v>0.99999999121084</v>
      </c>
    </row>
    <row r="17">
      <c r="A17" s="18">
        <v>23.0</v>
      </c>
      <c r="B17" s="36" t="s">
        <v>282</v>
      </c>
      <c r="C17" s="40" t="s">
        <v>282</v>
      </c>
      <c r="D17" s="18" t="s">
        <v>740</v>
      </c>
      <c r="E17" s="37" t="s">
        <v>270</v>
      </c>
      <c r="F17" s="18" t="s">
        <v>267</v>
      </c>
      <c r="G17" s="18" t="s">
        <v>279</v>
      </c>
      <c r="H17" s="18" t="s">
        <v>741</v>
      </c>
      <c r="I17" s="18" t="s">
        <v>747</v>
      </c>
      <c r="J17" s="18">
        <v>100.0</v>
      </c>
      <c r="K17" s="18">
        <v>0.0</v>
      </c>
      <c r="L17" s="38">
        <v>444.2307692307692</v>
      </c>
      <c r="M17" s="18">
        <v>0.4442307692307692</v>
      </c>
      <c r="N17" s="18">
        <v>0.20727306853374886</v>
      </c>
      <c r="O17" s="18">
        <v>0.01579863347184</v>
      </c>
      <c r="P17" s="18">
        <v>0.04184261668840001</v>
      </c>
      <c r="Q17" s="18">
        <v>0.0135075014074</v>
      </c>
      <c r="R17" s="18">
        <v>0.0114316012797</v>
      </c>
      <c r="S17" s="18">
        <v>0.0019725743555</v>
      </c>
      <c r="T17" s="18">
        <v>0.019479474165956</v>
      </c>
      <c r="U17" s="18">
        <v>0.3113054699025448</v>
      </c>
      <c r="V17" s="18">
        <v>0.26346337199394887</v>
      </c>
      <c r="W17" s="18">
        <v>0.3684045305248061</v>
      </c>
      <c r="X17" s="18">
        <v>0.061164308</v>
      </c>
      <c r="Y17" s="18">
        <v>0.04738636899999999</v>
      </c>
      <c r="Z17" s="18">
        <v>0.0594069</v>
      </c>
      <c r="AA17" s="18">
        <v>0.061841696</v>
      </c>
      <c r="AB17" s="18">
        <v>0.011325928</v>
      </c>
      <c r="AC17" s="18">
        <v>0.020556526</v>
      </c>
      <c r="AD17" s="18">
        <v>0.0092261369</v>
      </c>
      <c r="AE17" s="18">
        <v>0.040397602899999996</v>
      </c>
      <c r="AF17" s="18">
        <v>0.09207707467556919</v>
      </c>
      <c r="AG17" s="18">
        <v>0.007018239099990461</v>
      </c>
      <c r="AH17" s="18">
        <v>0.018587777798116156</v>
      </c>
      <c r="AI17" s="18">
        <v>0.006000447740595</v>
      </c>
      <c r="AJ17" s="18">
        <v>0.005078269030020577</v>
      </c>
      <c r="AK17" s="18">
        <v>8.762782233086538E-4</v>
      </c>
      <c r="AL17" s="18">
        <v>0.00865338179295353</v>
      </c>
      <c r="AM17" s="18">
        <v>0.13829146836055356</v>
      </c>
      <c r="AN17" s="18">
        <v>0.11703853640500421</v>
      </c>
      <c r="AO17" s="18">
        <v>0.16365662798313502</v>
      </c>
      <c r="AP17" s="18">
        <v>0.027171067592307693</v>
      </c>
      <c r="AQ17" s="18">
        <v>0.021050483151923073</v>
      </c>
      <c r="AR17" s="18">
        <v>0.026390372884615383</v>
      </c>
      <c r="AS17" s="18">
        <v>0.027471984184615383</v>
      </c>
      <c r="AT17" s="18">
        <v>0.005031325707692308</v>
      </c>
      <c r="AU17" s="18">
        <v>0.009131841357692306</v>
      </c>
      <c r="AV17" s="18">
        <v>0.004098533892115384</v>
      </c>
      <c r="AW17" s="18">
        <v>0.01794585821134615</v>
      </c>
      <c r="AX17" s="18">
        <v>0.13829146698230768</v>
      </c>
      <c r="AY17" s="18">
        <v>0.9999999900337606</v>
      </c>
    </row>
    <row r="18">
      <c r="A18" s="18">
        <v>4.0</v>
      </c>
      <c r="B18" s="36" t="s">
        <v>165</v>
      </c>
      <c r="C18" s="18" t="s">
        <v>165</v>
      </c>
      <c r="D18" s="18" t="s">
        <v>740</v>
      </c>
      <c r="E18" s="37" t="s">
        <v>167</v>
      </c>
      <c r="F18" s="18" t="s">
        <v>164</v>
      </c>
      <c r="G18" s="18" t="s">
        <v>166</v>
      </c>
      <c r="H18" s="18" t="s">
        <v>741</v>
      </c>
      <c r="I18" s="18" t="s">
        <v>745</v>
      </c>
      <c r="J18" s="18">
        <v>100.0</v>
      </c>
      <c r="K18" s="18">
        <v>0.0</v>
      </c>
      <c r="L18" s="38">
        <v>435.8490566037736</v>
      </c>
      <c r="M18" s="18">
        <v>0.4358490566037736</v>
      </c>
      <c r="N18" s="18">
        <v>0.10518881573202239</v>
      </c>
      <c r="O18" s="18">
        <v>0.0413323863804</v>
      </c>
      <c r="P18" s="18">
        <v>0.04184261668840001</v>
      </c>
      <c r="Q18" s="18">
        <v>0.04507294644600001</v>
      </c>
      <c r="R18" s="18">
        <v>0.0114316012797</v>
      </c>
      <c r="S18" s="18">
        <v>0.0019725743555</v>
      </c>
      <c r="T18" s="18">
        <v>0.019479474165956003</v>
      </c>
      <c r="U18" s="18">
        <v>0.2663204150479784</v>
      </c>
      <c r="V18" s="18">
        <v>0.2236699783104426</v>
      </c>
      <c r="W18" s="18">
        <v>0.31817408460748986</v>
      </c>
      <c r="X18" s="18">
        <v>0.068255881</v>
      </c>
      <c r="Y18" s="18">
        <v>0.027796983</v>
      </c>
      <c r="Z18" s="18">
        <v>0.036122121</v>
      </c>
      <c r="AA18" s="18">
        <v>0.04267531</v>
      </c>
      <c r="AB18" s="18">
        <v>0.0081498707</v>
      </c>
      <c r="AC18" s="18">
        <v>0.023590055999999998</v>
      </c>
      <c r="AD18" s="18">
        <v>0.0071433112</v>
      </c>
      <c r="AE18" s="18">
        <v>0.0525868855</v>
      </c>
      <c r="AF18" s="18">
        <v>0.045846446102070136</v>
      </c>
      <c r="AG18" s="18">
        <v>0.01801468161108</v>
      </c>
      <c r="AH18" s="18">
        <v>0.018237065009472458</v>
      </c>
      <c r="AI18" s="18">
        <v>0.019645001186841513</v>
      </c>
      <c r="AJ18" s="18">
        <v>0.004982452633227736</v>
      </c>
      <c r="AK18" s="18">
        <v>8.597446719254717E-4</v>
      </c>
      <c r="AL18" s="18">
        <v>0.008490110438369503</v>
      </c>
      <c r="AM18" s="18">
        <v>0.1160755016529868</v>
      </c>
      <c r="AN18" s="18">
        <v>0.09748634903719292</v>
      </c>
      <c r="AO18" s="18">
        <v>0.1386758746119437</v>
      </c>
      <c r="AP18" s="18">
        <v>0.029749261341509438</v>
      </c>
      <c r="AQ18" s="18">
        <v>0.012115288816981132</v>
      </c>
      <c r="AR18" s="18">
        <v>0.01574379236037736</v>
      </c>
      <c r="AS18" s="18">
        <v>0.018599993603773585</v>
      </c>
      <c r="AT18" s="18">
        <v>0.003552113456037736</v>
      </c>
      <c r="AU18" s="18">
        <v>0.010281703652830189</v>
      </c>
      <c r="AV18" s="18">
        <v>0.00311340544754717</v>
      </c>
      <c r="AW18" s="18">
        <v>0.02291994443490566</v>
      </c>
      <c r="AX18" s="18">
        <v>0.11607550311396227</v>
      </c>
      <c r="AY18" s="18">
        <v>1.000000012586424</v>
      </c>
    </row>
    <row r="19">
      <c r="A19" s="18">
        <v>10.0</v>
      </c>
      <c r="B19" s="36" t="s">
        <v>207</v>
      </c>
      <c r="C19" s="18" t="s">
        <v>207</v>
      </c>
      <c r="D19" s="18" t="s">
        <v>740</v>
      </c>
      <c r="E19" s="37" t="s">
        <v>177</v>
      </c>
      <c r="F19" s="18" t="s">
        <v>206</v>
      </c>
      <c r="G19" s="18" t="s">
        <v>208</v>
      </c>
      <c r="H19" s="18" t="s">
        <v>741</v>
      </c>
      <c r="I19" s="18" t="s">
        <v>742</v>
      </c>
      <c r="J19" s="18">
        <v>62.0</v>
      </c>
      <c r="K19" s="18">
        <v>0.0</v>
      </c>
      <c r="L19" s="38">
        <v>253.84615384615384</v>
      </c>
      <c r="M19" s="18">
        <v>0.40942928039702237</v>
      </c>
      <c r="N19" s="18">
        <v>0.19081273231233004</v>
      </c>
      <c r="O19" s="18">
        <v>0.009929202354780002</v>
      </c>
      <c r="P19" s="18">
        <v>0.01575695618445</v>
      </c>
      <c r="Q19" s="18">
        <v>0.01338470594006</v>
      </c>
      <c r="R19" s="18">
        <v>0.011543675802050003</v>
      </c>
      <c r="S19" s="18">
        <v>0.0136327816025</v>
      </c>
      <c r="T19" s="18">
        <v>0.016951287093353203</v>
      </c>
      <c r="U19" s="18">
        <v>0.27201134128952326</v>
      </c>
      <c r="V19" s="18">
        <v>0.2353273981749064</v>
      </c>
      <c r="W19" s="18">
        <v>0.3152085214113012</v>
      </c>
      <c r="X19" s="18">
        <v>0.065026042</v>
      </c>
      <c r="Y19" s="18">
        <v>0.031324537</v>
      </c>
      <c r="Z19" s="18">
        <v>0.052348925</v>
      </c>
      <c r="AA19" s="18">
        <v>0.051907344</v>
      </c>
      <c r="AB19" s="18">
        <v>0.02630715</v>
      </c>
      <c r="AC19" s="18">
        <v>0.020834366</v>
      </c>
      <c r="AD19" s="18">
        <v>0.0039802669</v>
      </c>
      <c r="AE19" s="18">
        <v>0.020282706470000002</v>
      </c>
      <c r="AF19" s="18">
        <v>0.07812431968122695</v>
      </c>
      <c r="AG19" s="18">
        <v>0.004065306175033996</v>
      </c>
      <c r="AH19" s="18">
        <v>0.006451359231846775</v>
      </c>
      <c r="AI19" s="18">
        <v>0.005480090521364517</v>
      </c>
      <c r="AJ19" s="18">
        <v>0.004726318876769852</v>
      </c>
      <c r="AK19" s="18">
        <v>0.00558165996132134</v>
      </c>
      <c r="AL19" s="18">
        <v>0.006940353276434935</v>
      </c>
      <c r="AM19" s="18">
        <v>0.11136940772399836</v>
      </c>
      <c r="AN19" s="18">
        <v>0.09634992729245548</v>
      </c>
      <c r="AO19" s="18">
        <v>0.12905559809643846</v>
      </c>
      <c r="AP19" s="18">
        <v>0.026623565583126556</v>
      </c>
      <c r="AQ19" s="18">
        <v>0.012825182642679902</v>
      </c>
      <c r="AR19" s="18">
        <v>0.021433182692307692</v>
      </c>
      <c r="AS19" s="18">
        <v>0.021252386501240696</v>
      </c>
      <c r="AT19" s="18">
        <v>0.010770917493796528</v>
      </c>
      <c r="AU19" s="18">
        <v>0.00853019947890819</v>
      </c>
      <c r="AV19" s="18">
        <v>0.001629637812655087</v>
      </c>
      <c r="AW19" s="18">
        <v>0.00830433391451613</v>
      </c>
      <c r="AX19" s="18">
        <v>0.11136940611923077</v>
      </c>
      <c r="AY19" s="18">
        <v>0.9999999855905888</v>
      </c>
    </row>
    <row r="20">
      <c r="A20" s="18">
        <v>20.0</v>
      </c>
      <c r="B20" s="36" t="s">
        <v>268</v>
      </c>
      <c r="C20" s="18" t="s">
        <v>268</v>
      </c>
      <c r="D20" s="18" t="s">
        <v>740</v>
      </c>
      <c r="E20" s="37" t="s">
        <v>270</v>
      </c>
      <c r="F20" s="18" t="s">
        <v>267</v>
      </c>
      <c r="G20" s="18" t="s">
        <v>269</v>
      </c>
      <c r="H20" s="18" t="s">
        <v>741</v>
      </c>
      <c r="I20" s="18" t="s">
        <v>748</v>
      </c>
      <c r="J20" s="18">
        <v>813.0</v>
      </c>
      <c r="K20" s="18">
        <v>0.0</v>
      </c>
      <c r="L20" s="38">
        <v>444.2307692307692</v>
      </c>
      <c r="M20" s="18">
        <v>0.05464093102469486</v>
      </c>
      <c r="N20" s="18">
        <v>0.8494666845090718</v>
      </c>
      <c r="O20" s="18">
        <v>0.03536113831992999</v>
      </c>
      <c r="P20" s="18">
        <v>0.019522650064499995</v>
      </c>
      <c r="Q20" s="18">
        <v>0.033568286048</v>
      </c>
      <c r="R20" s="18">
        <v>0.0114316012797</v>
      </c>
      <c r="S20" s="18">
        <v>0.0</v>
      </c>
      <c r="T20" s="18">
        <v>0.019479474165956</v>
      </c>
      <c r="U20" s="18">
        <v>0.968829834387158</v>
      </c>
      <c r="V20" s="18">
        <v>0.8607758212619929</v>
      </c>
      <c r="W20" s="18">
        <v>1.0921119571526774</v>
      </c>
      <c r="X20" s="18">
        <v>0.35909878</v>
      </c>
      <c r="Y20" s="18">
        <v>0.11020919</v>
      </c>
      <c r="Z20" s="18">
        <v>0.10703108</v>
      </c>
      <c r="AA20" s="18">
        <v>0.169571329</v>
      </c>
      <c r="AB20" s="18">
        <v>0.069128466</v>
      </c>
      <c r="AC20" s="18">
        <v>0.068526593</v>
      </c>
      <c r="AD20" s="18">
        <v>0.0080769399</v>
      </c>
      <c r="AE20" s="18">
        <v>0.07718745444</v>
      </c>
      <c r="AF20" s="18">
        <v>0.046415650516036425</v>
      </c>
      <c r="AG20" s="18">
        <v>0.001932165519893989</v>
      </c>
      <c r="AH20" s="18">
        <v>0.001066735775593599</v>
      </c>
      <c r="AI20" s="18">
        <v>0.001834202402565995</v>
      </c>
      <c r="AJ20" s="18">
        <v>6.246333370259012E-4</v>
      </c>
      <c r="AK20" s="18">
        <v>0.0</v>
      </c>
      <c r="AL20" s="18">
        <v>0.0010643766042993273</v>
      </c>
      <c r="AM20" s="18">
        <v>0.05293776415541524</v>
      </c>
      <c r="AN20" s="18">
        <v>0.047033592277301625</v>
      </c>
      <c r="AO20" s="18">
        <v>0.05967401412202396</v>
      </c>
      <c r="AP20" s="18">
        <v>0.019621491669032074</v>
      </c>
      <c r="AQ20" s="18">
        <v>0.006021932749077491</v>
      </c>
      <c r="AR20" s="18">
        <v>0.005848277859778598</v>
      </c>
      <c r="AS20" s="18">
        <v>0.00926553529165484</v>
      </c>
      <c r="AT20" s="18">
        <v>0.0037772437425489637</v>
      </c>
      <c r="AU20" s="18">
        <v>0.0037443568414703373</v>
      </c>
      <c r="AV20" s="18">
        <v>4.413315159665058E-4</v>
      </c>
      <c r="AW20" s="18">
        <v>0.004217594374027817</v>
      </c>
      <c r="AX20" s="18">
        <v>0.05293776404355663</v>
      </c>
      <c r="AY20" s="18">
        <v>0.9999999978869789</v>
      </c>
    </row>
    <row r="21" ht="15.75" customHeight="1">
      <c r="A21" s="18">
        <v>69.0</v>
      </c>
      <c r="B21" s="36" t="s">
        <v>483</v>
      </c>
      <c r="C21" s="18" t="s">
        <v>483</v>
      </c>
      <c r="D21" s="18" t="s">
        <v>749</v>
      </c>
      <c r="E21" s="37" t="s">
        <v>448</v>
      </c>
      <c r="F21" s="18" t="s">
        <v>445</v>
      </c>
      <c r="G21" s="18" t="s">
        <v>484</v>
      </c>
      <c r="H21" s="18" t="s">
        <v>741</v>
      </c>
      <c r="I21" s="18" t="s">
        <v>750</v>
      </c>
      <c r="J21" s="18">
        <v>100.0</v>
      </c>
      <c r="K21" s="18">
        <v>48.0</v>
      </c>
      <c r="L21" s="38">
        <v>502.17391304347825</v>
      </c>
      <c r="M21" s="18">
        <v>0.9657190635451505</v>
      </c>
      <c r="N21" s="18">
        <v>0.5236376205323999</v>
      </c>
      <c r="O21" s="18">
        <v>0.0</v>
      </c>
      <c r="P21" s="18">
        <v>0.0</v>
      </c>
      <c r="Q21" s="18">
        <v>0.01312351745832</v>
      </c>
      <c r="R21" s="18">
        <v>0.0</v>
      </c>
      <c r="S21" s="18">
        <v>0.0</v>
      </c>
      <c r="T21" s="18">
        <v>0.026525241417471996</v>
      </c>
      <c r="U21" s="18">
        <v>0.5632863794081919</v>
      </c>
      <c r="V21" s="18">
        <v>0.5034646111838768</v>
      </c>
      <c r="W21" s="18">
        <v>0.630798707385704</v>
      </c>
      <c r="X21" s="18">
        <v>0.023088368</v>
      </c>
      <c r="Y21" s="18">
        <v>0.0072875551</v>
      </c>
      <c r="Z21" s="18">
        <v>0.023028368</v>
      </c>
      <c r="AA21" s="18">
        <v>0.015549774999999998</v>
      </c>
      <c r="AB21" s="18">
        <v>0.0038516608</v>
      </c>
      <c r="AC21" s="18">
        <v>0.0095931637</v>
      </c>
      <c r="AD21" s="18">
        <v>0.44091987</v>
      </c>
      <c r="AE21" s="18">
        <v>0.03996761687699999</v>
      </c>
      <c r="AF21" s="18">
        <v>0.5056868325375601</v>
      </c>
      <c r="AG21" s="18">
        <v>0.0</v>
      </c>
      <c r="AH21" s="18">
        <v>0.0</v>
      </c>
      <c r="AI21" s="18">
        <v>0.012673630990267222</v>
      </c>
      <c r="AJ21" s="18">
        <v>0.0</v>
      </c>
      <c r="AK21" s="18">
        <v>0.0</v>
      </c>
      <c r="AL21" s="18">
        <v>0.025615931301990094</v>
      </c>
      <c r="AM21" s="18">
        <v>0.5439763948298174</v>
      </c>
      <c r="AN21" s="18">
        <v>0.48620537284061677</v>
      </c>
      <c r="AO21" s="18">
        <v>0.6091743369820134</v>
      </c>
      <c r="AP21" s="18">
        <v>0.02229687712374582</v>
      </c>
      <c r="AQ21" s="18">
        <v>0.007037730886705685</v>
      </c>
      <c r="AR21" s="18">
        <v>0.02223893397993311</v>
      </c>
      <c r="AS21" s="18">
        <v>0.01501671415133779</v>
      </c>
      <c r="AT21" s="18">
        <v>0.0037196222608695652</v>
      </c>
      <c r="AU21" s="18">
        <v>0.009264301064799332</v>
      </c>
      <c r="AV21" s="18">
        <v>0.4258047239548495</v>
      </c>
      <c r="AW21" s="18">
        <v>0.038597489542587786</v>
      </c>
      <c r="AX21" s="18">
        <v>0.5439763929648286</v>
      </c>
      <c r="AY21" s="18">
        <v>0.9999999965715629</v>
      </c>
    </row>
    <row r="22" ht="15.75" customHeight="1">
      <c r="A22" s="18">
        <v>67.0</v>
      </c>
      <c r="B22" s="36" t="s">
        <v>475</v>
      </c>
      <c r="C22" s="18" t="s">
        <v>475</v>
      </c>
      <c r="D22" s="18" t="s">
        <v>749</v>
      </c>
      <c r="E22" s="37" t="s">
        <v>454</v>
      </c>
      <c r="F22" s="18" t="s">
        <v>470</v>
      </c>
      <c r="G22" s="18" t="s">
        <v>476</v>
      </c>
      <c r="H22" s="18" t="s">
        <v>741</v>
      </c>
      <c r="I22" s="18" t="s">
        <v>750</v>
      </c>
      <c r="J22" s="18">
        <v>100.0</v>
      </c>
      <c r="K22" s="18">
        <v>52.0</v>
      </c>
      <c r="L22" s="38">
        <v>1050.0</v>
      </c>
      <c r="M22" s="18">
        <v>2.1875</v>
      </c>
      <c r="N22" s="18">
        <v>0.14451272151359998</v>
      </c>
      <c r="O22" s="18">
        <v>0.0</v>
      </c>
      <c r="P22" s="18">
        <v>0.0</v>
      </c>
      <c r="Q22" s="18">
        <v>0.01312351745832</v>
      </c>
      <c r="R22" s="18">
        <v>0.0</v>
      </c>
      <c r="S22" s="18">
        <v>0.0</v>
      </c>
      <c r="T22" s="18">
        <v>0.026525241417471996</v>
      </c>
      <c r="U22" s="18">
        <v>0.18416148038939195</v>
      </c>
      <c r="V22" s="18">
        <v>0.16191064810387681</v>
      </c>
      <c r="W22" s="18">
        <v>0.209970069474836</v>
      </c>
      <c r="X22" s="18">
        <v>0.032252616</v>
      </c>
      <c r="Y22" s="18">
        <v>0.0040600218</v>
      </c>
      <c r="Z22" s="18">
        <v>0.020840679</v>
      </c>
      <c r="AA22" s="18">
        <v>0.0101143361</v>
      </c>
      <c r="AB22" s="18">
        <v>0.1060732</v>
      </c>
      <c r="AC22" s="18">
        <v>0.0053788256</v>
      </c>
      <c r="AD22" s="18">
        <v>2.6075603E-4</v>
      </c>
      <c r="AE22" s="18">
        <v>0.00518104295</v>
      </c>
      <c r="AF22" s="18">
        <v>0.31612157831099996</v>
      </c>
      <c r="AG22" s="18">
        <v>0.0</v>
      </c>
      <c r="AH22" s="18">
        <v>0.0</v>
      </c>
      <c r="AI22" s="18">
        <v>0.028707694440075</v>
      </c>
      <c r="AJ22" s="18">
        <v>0.0</v>
      </c>
      <c r="AK22" s="18">
        <v>0.0</v>
      </c>
      <c r="AL22" s="18">
        <v>0.05802396560071999</v>
      </c>
      <c r="AM22" s="18">
        <v>0.4028532383517949</v>
      </c>
      <c r="AN22" s="18">
        <v>0.3541795427272305</v>
      </c>
      <c r="AO22" s="18">
        <v>0.45930952697620375</v>
      </c>
      <c r="AP22" s="18">
        <v>0.0705525975</v>
      </c>
      <c r="AQ22" s="18">
        <v>0.0088812976875</v>
      </c>
      <c r="AR22" s="18">
        <v>0.045588985312500004</v>
      </c>
      <c r="AS22" s="18">
        <v>0.022125110218749997</v>
      </c>
      <c r="AT22" s="18">
        <v>0.232035125</v>
      </c>
      <c r="AU22" s="18">
        <v>0.011766180999999999</v>
      </c>
      <c r="AV22" s="18">
        <v>5.70403815625E-4</v>
      </c>
      <c r="AW22" s="18">
        <v>0.011333531453125</v>
      </c>
      <c r="AX22" s="18">
        <v>0.40285323198749995</v>
      </c>
      <c r="AY22" s="18">
        <v>0.9999999842019517</v>
      </c>
    </row>
    <row r="23" ht="15.75" customHeight="1">
      <c r="A23" s="18">
        <v>73.0</v>
      </c>
      <c r="B23" s="36" t="s">
        <v>496</v>
      </c>
      <c r="C23" s="18" t="s">
        <v>496</v>
      </c>
      <c r="D23" s="18" t="s">
        <v>749</v>
      </c>
      <c r="E23" s="37" t="s">
        <v>454</v>
      </c>
      <c r="F23" s="18" t="s">
        <v>457</v>
      </c>
      <c r="G23" s="18" t="s">
        <v>497</v>
      </c>
      <c r="H23" s="18" t="s">
        <v>741</v>
      </c>
      <c r="I23" s="18" t="s">
        <v>750</v>
      </c>
      <c r="J23" s="18">
        <v>100.0</v>
      </c>
      <c r="K23" s="18">
        <v>76.0</v>
      </c>
      <c r="L23" s="38">
        <v>481.25</v>
      </c>
      <c r="M23" s="18">
        <v>2.0052083333333335</v>
      </c>
      <c r="N23" s="18">
        <v>0.10805818349039999</v>
      </c>
      <c r="O23" s="18">
        <v>0.0</v>
      </c>
      <c r="P23" s="18">
        <v>0.0</v>
      </c>
      <c r="Q23" s="18">
        <v>0.01312351745832</v>
      </c>
      <c r="R23" s="18">
        <v>0.0</v>
      </c>
      <c r="S23" s="18">
        <v>0.0</v>
      </c>
      <c r="T23" s="18">
        <v>0.026525241417471996</v>
      </c>
      <c r="U23" s="18">
        <v>0.14770694236619197</v>
      </c>
      <c r="V23" s="18">
        <v>0.12906872195684982</v>
      </c>
      <c r="W23" s="18">
        <v>0.169505532269084</v>
      </c>
      <c r="X23" s="18">
        <v>0.015073482</v>
      </c>
      <c r="Y23" s="18">
        <v>0.0041213907</v>
      </c>
      <c r="Z23" s="18">
        <v>0.02367513</v>
      </c>
      <c r="AA23" s="18">
        <v>0.0084304457</v>
      </c>
      <c r="AB23" s="18">
        <v>0.0020351271</v>
      </c>
      <c r="AC23" s="18">
        <v>0.0047370332</v>
      </c>
      <c r="AD23" s="18">
        <v>0.083292071</v>
      </c>
      <c r="AE23" s="18">
        <v>0.006342263095</v>
      </c>
      <c r="AF23" s="18">
        <v>0.2166791700198125</v>
      </c>
      <c r="AG23" s="18">
        <v>0.0</v>
      </c>
      <c r="AH23" s="18">
        <v>0.0</v>
      </c>
      <c r="AI23" s="18">
        <v>0.026315386570068752</v>
      </c>
      <c r="AJ23" s="18">
        <v>0.0</v>
      </c>
      <c r="AK23" s="18">
        <v>0.0</v>
      </c>
      <c r="AL23" s="18">
        <v>0.05318863513399333</v>
      </c>
      <c r="AM23" s="18">
        <v>0.29618319172387453</v>
      </c>
      <c r="AN23" s="18">
        <v>0.2588096768405582</v>
      </c>
      <c r="AO23" s="18">
        <v>0.33989390585206947</v>
      </c>
      <c r="AP23" s="18">
        <v>0.03022547171875</v>
      </c>
      <c r="AQ23" s="18">
        <v>0.0082642469765625</v>
      </c>
      <c r="AR23" s="18">
        <v>0.047473567968750005</v>
      </c>
      <c r="AS23" s="18">
        <v>0.01690479997135417</v>
      </c>
      <c r="AT23" s="18">
        <v>0.0040808538203125</v>
      </c>
      <c r="AU23" s="18">
        <v>0.009498738447916667</v>
      </c>
      <c r="AV23" s="18">
        <v>0.16701795486979168</v>
      </c>
      <c r="AW23" s="18">
        <v>0.01271755881028646</v>
      </c>
      <c r="AX23" s="18">
        <v>0.29618319258372394</v>
      </c>
      <c r="AY23" s="18">
        <v>1.0000000029031</v>
      </c>
    </row>
    <row r="24" ht="15.75" customHeight="1">
      <c r="A24" s="18">
        <v>68.0</v>
      </c>
      <c r="B24" s="36" t="s">
        <v>479</v>
      </c>
      <c r="C24" s="18" t="s">
        <v>479</v>
      </c>
      <c r="D24" s="18" t="s">
        <v>749</v>
      </c>
      <c r="E24" s="37" t="s">
        <v>448</v>
      </c>
      <c r="F24" s="18" t="s">
        <v>445</v>
      </c>
      <c r="G24" s="18" t="s">
        <v>480</v>
      </c>
      <c r="H24" s="18" t="s">
        <v>741</v>
      </c>
      <c r="I24" s="18" t="s">
        <v>750</v>
      </c>
      <c r="J24" s="18">
        <v>100.0</v>
      </c>
      <c r="K24" s="18">
        <v>28.0</v>
      </c>
      <c r="L24" s="38">
        <v>513.3333333333334</v>
      </c>
      <c r="M24" s="18">
        <v>0.712962962962963</v>
      </c>
      <c r="N24" s="18">
        <v>0.21093078045599994</v>
      </c>
      <c r="O24" s="18">
        <v>0.0</v>
      </c>
      <c r="P24" s="18">
        <v>0.0</v>
      </c>
      <c r="Q24" s="18">
        <v>0.01312351745832</v>
      </c>
      <c r="R24" s="18">
        <v>0.0</v>
      </c>
      <c r="S24" s="18">
        <v>0.0</v>
      </c>
      <c r="T24" s="18">
        <v>0.026525241417471992</v>
      </c>
      <c r="U24" s="18">
        <v>0.25057953933179195</v>
      </c>
      <c r="V24" s="18">
        <v>0.2217467372411741</v>
      </c>
      <c r="W24" s="18">
        <v>0.28369411490089996</v>
      </c>
      <c r="X24" s="18">
        <v>0.029633382</v>
      </c>
      <c r="Y24" s="18">
        <v>0.024135811</v>
      </c>
      <c r="Z24" s="18">
        <v>0.051145301</v>
      </c>
      <c r="AA24" s="18">
        <v>0.036320997699999996</v>
      </c>
      <c r="AB24" s="18">
        <v>0.0082990802</v>
      </c>
      <c r="AC24" s="18">
        <v>0.0078898305</v>
      </c>
      <c r="AD24" s="18">
        <v>0.082697091</v>
      </c>
      <c r="AE24" s="18">
        <v>0.010458043231</v>
      </c>
      <c r="AF24" s="18">
        <v>0.15038583421399998</v>
      </c>
      <c r="AG24" s="18">
        <v>0.0</v>
      </c>
      <c r="AH24" s="18">
        <v>0.0</v>
      </c>
      <c r="AI24" s="18">
        <v>0.00935658189158</v>
      </c>
      <c r="AJ24" s="18">
        <v>0.0</v>
      </c>
      <c r="AK24" s="18">
        <v>0.0</v>
      </c>
      <c r="AL24" s="18">
        <v>0.018911514714308738</v>
      </c>
      <c r="AM24" s="18">
        <v>0.17865393081988873</v>
      </c>
      <c r="AN24" s="18">
        <v>0.1580972108108371</v>
      </c>
      <c r="AO24" s="18">
        <v>0.2022633967349009</v>
      </c>
      <c r="AP24" s="18">
        <v>0.021127503833333335</v>
      </c>
      <c r="AQ24" s="18">
        <v>0.017207939324074075</v>
      </c>
      <c r="AR24" s="18">
        <v>0.03646470534259259</v>
      </c>
      <c r="AS24" s="18">
        <v>0.025895526137962963</v>
      </c>
      <c r="AT24" s="18">
        <v>0.00591693680925926</v>
      </c>
      <c r="AU24" s="18">
        <v>0.005625156930555556</v>
      </c>
      <c r="AV24" s="18">
        <v>0.058959963027777784</v>
      </c>
      <c r="AW24" s="18">
        <v>0.00745619748876852</v>
      </c>
      <c r="AX24" s="18">
        <v>0.17865392889432408</v>
      </c>
      <c r="AY24" s="18">
        <v>0.9999999892218177</v>
      </c>
    </row>
    <row r="25" ht="15.75" customHeight="1">
      <c r="A25" s="18">
        <v>64.0</v>
      </c>
      <c r="B25" s="36" t="s">
        <v>462</v>
      </c>
      <c r="C25" s="18" t="s">
        <v>462</v>
      </c>
      <c r="D25" s="18" t="s">
        <v>749</v>
      </c>
      <c r="E25" s="37" t="s">
        <v>454</v>
      </c>
      <c r="F25" s="18" t="s">
        <v>457</v>
      </c>
      <c r="G25" s="18" t="s">
        <v>463</v>
      </c>
      <c r="H25" s="18" t="s">
        <v>741</v>
      </c>
      <c r="I25" s="18" t="s">
        <v>750</v>
      </c>
      <c r="J25" s="18">
        <v>100.0</v>
      </c>
      <c r="K25" s="18">
        <v>27.0</v>
      </c>
      <c r="L25" s="38">
        <v>452.94117647058823</v>
      </c>
      <c r="M25" s="18">
        <v>0.6204673650282031</v>
      </c>
      <c r="N25" s="18">
        <v>0.21733742854559995</v>
      </c>
      <c r="O25" s="18">
        <v>0.0</v>
      </c>
      <c r="P25" s="18">
        <v>0.0</v>
      </c>
      <c r="Q25" s="18">
        <v>0.01312351745832</v>
      </c>
      <c r="R25" s="18">
        <v>0.0</v>
      </c>
      <c r="S25" s="18">
        <v>0.0</v>
      </c>
      <c r="T25" s="18">
        <v>0.026525241417471996</v>
      </c>
      <c r="U25" s="18">
        <v>0.25698618742139195</v>
      </c>
      <c r="V25" s="18">
        <v>0.22751849227684978</v>
      </c>
      <c r="W25" s="18">
        <v>0.29080549428035596</v>
      </c>
      <c r="X25" s="18">
        <v>0.030528328</v>
      </c>
      <c r="Y25" s="18">
        <v>0.0069405246</v>
      </c>
      <c r="Z25" s="18">
        <v>0.024255722</v>
      </c>
      <c r="AA25" s="18">
        <v>0.0196675744</v>
      </c>
      <c r="AB25" s="18">
        <v>0.006712895800000001</v>
      </c>
      <c r="AC25" s="18">
        <v>0.0090746953</v>
      </c>
      <c r="AD25" s="18">
        <v>0.14616315</v>
      </c>
      <c r="AE25" s="18">
        <v>0.013643288588</v>
      </c>
      <c r="AF25" s="18">
        <v>0.13485078161169378</v>
      </c>
      <c r="AG25" s="18">
        <v>0.0</v>
      </c>
      <c r="AH25" s="18">
        <v>0.0</v>
      </c>
      <c r="AI25" s="18">
        <v>0.008142714297265432</v>
      </c>
      <c r="AJ25" s="18">
        <v>0.0</v>
      </c>
      <c r="AK25" s="18">
        <v>0.0</v>
      </c>
      <c r="AL25" s="18">
        <v>0.016458046649035808</v>
      </c>
      <c r="AM25" s="18">
        <v>0.159451542557995</v>
      </c>
      <c r="AN25" s="18">
        <v>0.14116779939820656</v>
      </c>
      <c r="AO25" s="18">
        <v>0.18043531877185665</v>
      </c>
      <c r="AP25" s="18">
        <v>0.018941831232876714</v>
      </c>
      <c r="AQ25" s="18">
        <v>0.0043063690104754235</v>
      </c>
      <c r="AR25" s="18">
        <v>0.015049883916196617</v>
      </c>
      <c r="AS25" s="18">
        <v>0.012203088064464141</v>
      </c>
      <c r="AT25" s="18">
        <v>0.004165132768734892</v>
      </c>
      <c r="AU25" s="18">
        <v>0.005630552281224819</v>
      </c>
      <c r="AV25" s="18">
        <v>0.090689464544722</v>
      </c>
      <c r="AW25" s="18">
        <v>0.008465215320515713</v>
      </c>
      <c r="AX25" s="18">
        <v>0.15945153713921031</v>
      </c>
      <c r="AY25" s="18">
        <v>0.9999999660161036</v>
      </c>
    </row>
    <row r="26" ht="15.75" customHeight="1">
      <c r="A26" s="18">
        <v>72.0</v>
      </c>
      <c r="B26" s="36" t="s">
        <v>493</v>
      </c>
      <c r="C26" s="18" t="s">
        <v>493</v>
      </c>
      <c r="D26" s="18" t="s">
        <v>749</v>
      </c>
      <c r="E26" s="37" t="s">
        <v>454</v>
      </c>
      <c r="F26" s="18" t="s">
        <v>451</v>
      </c>
      <c r="G26" s="18" t="s">
        <v>494</v>
      </c>
      <c r="H26" s="18" t="s">
        <v>741</v>
      </c>
      <c r="I26" s="18" t="s">
        <v>750</v>
      </c>
      <c r="J26" s="18">
        <v>100.0</v>
      </c>
      <c r="K26" s="18">
        <v>37.0</v>
      </c>
      <c r="L26" s="38">
        <v>550.0</v>
      </c>
      <c r="M26" s="18">
        <v>0.873015873015873</v>
      </c>
      <c r="N26" s="18">
        <v>0.10805818349039999</v>
      </c>
      <c r="O26" s="18">
        <v>0.0</v>
      </c>
      <c r="P26" s="18">
        <v>0.0</v>
      </c>
      <c r="Q26" s="18">
        <v>0.01312351745832</v>
      </c>
      <c r="R26" s="18">
        <v>0.0</v>
      </c>
      <c r="S26" s="18">
        <v>0.0</v>
      </c>
      <c r="T26" s="18">
        <v>0.026525241417471996</v>
      </c>
      <c r="U26" s="18">
        <v>0.14770694236619197</v>
      </c>
      <c r="V26" s="18">
        <v>0.1290687219568498</v>
      </c>
      <c r="W26" s="18">
        <v>0.169505532269084</v>
      </c>
      <c r="X26" s="18">
        <v>0.015073482</v>
      </c>
      <c r="Y26" s="18">
        <v>0.0041213907</v>
      </c>
      <c r="Z26" s="18">
        <v>0.02367513</v>
      </c>
      <c r="AA26" s="18">
        <v>0.0084304457</v>
      </c>
      <c r="AB26" s="18">
        <v>0.0020351271</v>
      </c>
      <c r="AC26" s="18">
        <v>0.004737033199999999</v>
      </c>
      <c r="AD26" s="18">
        <v>0.083292071</v>
      </c>
      <c r="AE26" s="18">
        <v>0.006342263095</v>
      </c>
      <c r="AF26" s="18">
        <v>0.09433650939638094</v>
      </c>
      <c r="AG26" s="18">
        <v>0.0</v>
      </c>
      <c r="AH26" s="18">
        <v>0.0</v>
      </c>
      <c r="AI26" s="18">
        <v>0.011457039050914285</v>
      </c>
      <c r="AJ26" s="18">
        <v>0.0</v>
      </c>
      <c r="AK26" s="18">
        <v>0.0</v>
      </c>
      <c r="AL26" s="18">
        <v>0.02315695679303111</v>
      </c>
      <c r="AM26" s="18">
        <v>0.12895050524032634</v>
      </c>
      <c r="AN26" s="18">
        <v>0.11267904297820219</v>
      </c>
      <c r="AO26" s="18">
        <v>0.1479810202349146</v>
      </c>
      <c r="AP26" s="18">
        <v>0.013159389047619046</v>
      </c>
      <c r="AQ26" s="18">
        <v>0.0035980394999999997</v>
      </c>
      <c r="AR26" s="18">
        <v>0.020668764285714285</v>
      </c>
      <c r="AS26" s="18">
        <v>0.007359912912698413</v>
      </c>
      <c r="AT26" s="18">
        <v>0.0017766982619047617</v>
      </c>
      <c r="AU26" s="18">
        <v>0.004135505174603174</v>
      </c>
      <c r="AV26" s="18">
        <v>0.07271530007936508</v>
      </c>
      <c r="AW26" s="18">
        <v>0.005536896352777778</v>
      </c>
      <c r="AX26" s="18">
        <v>0.12895050561468252</v>
      </c>
      <c r="AY26" s="18">
        <v>1.0000000029030998</v>
      </c>
    </row>
    <row r="27" ht="15.75" customHeight="1">
      <c r="A27" s="18">
        <v>65.0</v>
      </c>
      <c r="B27" s="36" t="s">
        <v>466</v>
      </c>
      <c r="C27" s="18" t="s">
        <v>466</v>
      </c>
      <c r="D27" s="18" t="s">
        <v>749</v>
      </c>
      <c r="E27" s="37" t="s">
        <v>454</v>
      </c>
      <c r="F27" s="18" t="s">
        <v>457</v>
      </c>
      <c r="G27" s="18" t="s">
        <v>467</v>
      </c>
      <c r="H27" s="18" t="s">
        <v>741</v>
      </c>
      <c r="I27" s="18" t="s">
        <v>750</v>
      </c>
      <c r="J27" s="18">
        <v>100.0</v>
      </c>
      <c r="K27" s="18">
        <v>8.0</v>
      </c>
      <c r="L27" s="38">
        <v>563.4146341463414</v>
      </c>
      <c r="M27" s="18">
        <v>0.6124072110286319</v>
      </c>
      <c r="N27" s="18">
        <v>0.15779136357599996</v>
      </c>
      <c r="O27" s="18">
        <v>0.0</v>
      </c>
      <c r="P27" s="18">
        <v>0.0</v>
      </c>
      <c r="Q27" s="18">
        <v>0.013123517458320001</v>
      </c>
      <c r="R27" s="18">
        <v>0.0</v>
      </c>
      <c r="S27" s="18">
        <v>0.0</v>
      </c>
      <c r="T27" s="18">
        <v>0.026525241417471996</v>
      </c>
      <c r="U27" s="18">
        <v>0.19744012245179193</v>
      </c>
      <c r="V27" s="18">
        <v>0.17387338870063354</v>
      </c>
      <c r="W27" s="18">
        <v>0.22470936216409995</v>
      </c>
      <c r="X27" s="18">
        <v>0.021704635</v>
      </c>
      <c r="Y27" s="18">
        <v>0.014492994</v>
      </c>
      <c r="Z27" s="18">
        <v>0.037320141</v>
      </c>
      <c r="AA27" s="18">
        <v>0.0224925227</v>
      </c>
      <c r="AB27" s="18">
        <v>0.0056165802</v>
      </c>
      <c r="AC27" s="18">
        <v>0.0067012287</v>
      </c>
      <c r="AD27" s="18">
        <v>0.080051025</v>
      </c>
      <c r="AE27" s="18">
        <v>0.009061001737600001</v>
      </c>
      <c r="AF27" s="18">
        <v>0.09663256889198299</v>
      </c>
      <c r="AG27" s="18">
        <v>0.0</v>
      </c>
      <c r="AH27" s="18">
        <v>0.0</v>
      </c>
      <c r="AI27" s="18">
        <v>0.008036936725535312</v>
      </c>
      <c r="AJ27" s="18">
        <v>0.0</v>
      </c>
      <c r="AK27" s="18">
        <v>0.0</v>
      </c>
      <c r="AL27" s="18">
        <v>0.01624424911833518</v>
      </c>
      <c r="AM27" s="18">
        <v>0.12091375473585347</v>
      </c>
      <c r="AN27" s="18">
        <v>0.10648131704625223</v>
      </c>
      <c r="AO27" s="18">
        <v>0.13761363377493924</v>
      </c>
      <c r="AP27" s="18">
        <v>0.01329207498674443</v>
      </c>
      <c r="AQ27" s="18">
        <v>0.008875614034994697</v>
      </c>
      <c r="AR27" s="18">
        <v>0.0228551234650053</v>
      </c>
      <c r="AS27" s="18">
        <v>0.013774583095705194</v>
      </c>
      <c r="AT27" s="18">
        <v>0.003439634215800636</v>
      </c>
      <c r="AU27" s="18">
        <v>0.004103880778632025</v>
      </c>
      <c r="AV27" s="18">
        <v>0.04902382496023329</v>
      </c>
      <c r="AW27" s="18">
        <v>0.005549022803249205</v>
      </c>
      <c r="AX27" s="18">
        <v>0.12091375834036479</v>
      </c>
      <c r="AY27" s="18">
        <v>1.0000000298105978</v>
      </c>
    </row>
    <row r="28" ht="15.75" customHeight="1">
      <c r="A28" s="18">
        <v>59.0</v>
      </c>
      <c r="B28" s="36" t="s">
        <v>437</v>
      </c>
      <c r="C28" s="18" t="s">
        <v>437</v>
      </c>
      <c r="D28" s="18" t="s">
        <v>749</v>
      </c>
      <c r="E28" s="37" t="s">
        <v>434</v>
      </c>
      <c r="F28" s="18" t="s">
        <v>431</v>
      </c>
      <c r="G28" s="18" t="s">
        <v>438</v>
      </c>
      <c r="H28" s="18" t="s">
        <v>741</v>
      </c>
      <c r="I28" s="18" t="s">
        <v>750</v>
      </c>
      <c r="J28" s="18">
        <v>100.0</v>
      </c>
      <c r="K28" s="18">
        <v>31.0</v>
      </c>
      <c r="L28" s="38">
        <v>502.17391304347825</v>
      </c>
      <c r="M28" s="18">
        <v>0.7277882797731569</v>
      </c>
      <c r="N28" s="18">
        <v>0.10805818349039999</v>
      </c>
      <c r="O28" s="18">
        <v>0.0</v>
      </c>
      <c r="P28" s="18">
        <v>0.0</v>
      </c>
      <c r="Q28" s="18">
        <v>0.01312351745832</v>
      </c>
      <c r="R28" s="18">
        <v>0.0</v>
      </c>
      <c r="S28" s="18">
        <v>0.0</v>
      </c>
      <c r="T28" s="18">
        <v>0.026525241417471996</v>
      </c>
      <c r="U28" s="18">
        <v>0.14770694236619197</v>
      </c>
      <c r="V28" s="18">
        <v>0.1290687219568498</v>
      </c>
      <c r="W28" s="18">
        <v>0.169505532269084</v>
      </c>
      <c r="X28" s="18">
        <v>0.015073482000000001</v>
      </c>
      <c r="Y28" s="18">
        <v>0.0041213907</v>
      </c>
      <c r="Z28" s="18">
        <v>0.02367513</v>
      </c>
      <c r="AA28" s="18">
        <v>0.0084304457</v>
      </c>
      <c r="AB28" s="18">
        <v>0.0020351271</v>
      </c>
      <c r="AC28" s="18">
        <v>0.0047370332</v>
      </c>
      <c r="AD28" s="18">
        <v>0.083292071</v>
      </c>
      <c r="AE28" s="18">
        <v>0.006342263095</v>
      </c>
      <c r="AF28" s="18">
        <v>0.07864347947789034</v>
      </c>
      <c r="AG28" s="18">
        <v>0.0</v>
      </c>
      <c r="AH28" s="18">
        <v>0.0</v>
      </c>
      <c r="AI28" s="18">
        <v>0.009551142195563704</v>
      </c>
      <c r="AJ28" s="18">
        <v>0.0</v>
      </c>
      <c r="AK28" s="18">
        <v>0.0</v>
      </c>
      <c r="AL28" s="18">
        <v>0.019304759821789638</v>
      </c>
      <c r="AM28" s="18">
        <v>0.10749938149524368</v>
      </c>
      <c r="AN28" s="18">
        <v>0.0939347031254956</v>
      </c>
      <c r="AO28" s="18">
        <v>0.12336413974214996</v>
      </c>
      <c r="AP28" s="18">
        <v>0.010970303534971644</v>
      </c>
      <c r="AQ28" s="18">
        <v>0.0029994998478260868</v>
      </c>
      <c r="AR28" s="18">
        <v>0.017230482136105858</v>
      </c>
      <c r="AS28" s="18">
        <v>0.006135579573724008</v>
      </c>
      <c r="AT28" s="18">
        <v>0.0014811416512287333</v>
      </c>
      <c r="AU28" s="18">
        <v>0.0034475572438563322</v>
      </c>
      <c r="AV28" s="18">
        <v>0.06061899307183364</v>
      </c>
      <c r="AW28" s="18">
        <v>0.004615824747778828</v>
      </c>
      <c r="AX28" s="18">
        <v>0.10749938180732513</v>
      </c>
      <c r="AY28" s="18">
        <v>1.0000000029031</v>
      </c>
    </row>
    <row r="29" ht="15.75" customHeight="1">
      <c r="A29" s="18">
        <v>63.0</v>
      </c>
      <c r="B29" s="36" t="s">
        <v>458</v>
      </c>
      <c r="C29" s="18" t="s">
        <v>458</v>
      </c>
      <c r="D29" s="18" t="s">
        <v>749</v>
      </c>
      <c r="E29" s="37" t="s">
        <v>454</v>
      </c>
      <c r="F29" s="18" t="s">
        <v>457</v>
      </c>
      <c r="G29" s="18" t="s">
        <v>459</v>
      </c>
      <c r="H29" s="18" t="s">
        <v>741</v>
      </c>
      <c r="I29" s="18" t="s">
        <v>750</v>
      </c>
      <c r="J29" s="18">
        <v>100.0</v>
      </c>
      <c r="K29" s="18">
        <v>15.0</v>
      </c>
      <c r="L29" s="38">
        <v>592.3076923076923</v>
      </c>
      <c r="M29" s="18">
        <v>0.6968325791855203</v>
      </c>
      <c r="N29" s="18">
        <v>0.110886415596</v>
      </c>
      <c r="O29" s="18">
        <v>0.0</v>
      </c>
      <c r="P29" s="18">
        <v>0.0</v>
      </c>
      <c r="Q29" s="18">
        <v>0.013123517458319998</v>
      </c>
      <c r="R29" s="18">
        <v>0.0</v>
      </c>
      <c r="S29" s="18">
        <v>0.0</v>
      </c>
      <c r="T29" s="18">
        <v>0.026525241417471996</v>
      </c>
      <c r="U29" s="18">
        <v>0.150535174471792</v>
      </c>
      <c r="V29" s="18">
        <v>0.1316166788087417</v>
      </c>
      <c r="W29" s="18">
        <v>0.17264486990629999</v>
      </c>
      <c r="X29" s="18">
        <v>0.016532667</v>
      </c>
      <c r="Y29" s="18">
        <v>0.0049560694</v>
      </c>
      <c r="Z29" s="18">
        <v>0.02703028</v>
      </c>
      <c r="AA29" s="18">
        <v>0.0112890537</v>
      </c>
      <c r="AB29" s="18">
        <v>0.0049840733</v>
      </c>
      <c r="AC29" s="18">
        <v>0.0054336334</v>
      </c>
      <c r="AD29" s="18">
        <v>0.072878338</v>
      </c>
      <c r="AE29" s="18">
        <v>0.007431057854600001</v>
      </c>
      <c r="AF29" s="18">
        <v>0.07726926697639819</v>
      </c>
      <c r="AG29" s="18">
        <v>0.0</v>
      </c>
      <c r="AH29" s="18">
        <v>0.0</v>
      </c>
      <c r="AI29" s="18">
        <v>0.009144894518467329</v>
      </c>
      <c r="AJ29" s="18">
        <v>0.0</v>
      </c>
      <c r="AK29" s="18">
        <v>0.0</v>
      </c>
      <c r="AL29" s="18">
        <v>0.018483652390455598</v>
      </c>
      <c r="AM29" s="18">
        <v>0.10489781388532111</v>
      </c>
      <c r="AN29" s="18">
        <v>0.09171478975812769</v>
      </c>
      <c r="AO29" s="18">
        <v>0.12030456997995564</v>
      </c>
      <c r="AP29" s="18">
        <v>0.01152050098642534</v>
      </c>
      <c r="AQ29" s="18">
        <v>0.003453550622624434</v>
      </c>
      <c r="AR29" s="18">
        <v>0.018835579728506788</v>
      </c>
      <c r="AS29" s="18">
        <v>0.00786658040633484</v>
      </c>
      <c r="AT29" s="18">
        <v>0.0034730646524886877</v>
      </c>
      <c r="AU29" s="18">
        <v>0.0037863327764705882</v>
      </c>
      <c r="AV29" s="18">
        <v>0.05078400023529411</v>
      </c>
      <c r="AW29" s="18">
        <v>0.005178203210897738</v>
      </c>
      <c r="AX29" s="18">
        <v>0.10489781261904252</v>
      </c>
      <c r="AY29" s="18">
        <v>0.9999999879284558</v>
      </c>
    </row>
    <row r="30" ht="15.75" customHeight="1">
      <c r="A30" s="18">
        <v>71.0</v>
      </c>
      <c r="B30" s="36" t="s">
        <v>490</v>
      </c>
      <c r="C30" s="18" t="s">
        <v>490</v>
      </c>
      <c r="D30" s="18" t="s">
        <v>749</v>
      </c>
      <c r="E30" s="37" t="s">
        <v>454</v>
      </c>
      <c r="F30" s="18" t="s">
        <v>451</v>
      </c>
      <c r="G30" s="18" t="s">
        <v>491</v>
      </c>
      <c r="H30" s="18" t="s">
        <v>741</v>
      </c>
      <c r="I30" s="18" t="s">
        <v>750</v>
      </c>
      <c r="J30" s="18">
        <v>100.0</v>
      </c>
      <c r="K30" s="18">
        <v>48.0</v>
      </c>
      <c r="L30" s="38">
        <v>770.0</v>
      </c>
      <c r="M30" s="18">
        <v>1.4807692307692306</v>
      </c>
      <c r="N30" s="18">
        <v>0.026389681903200003</v>
      </c>
      <c r="O30" s="18">
        <v>0.0</v>
      </c>
      <c r="P30" s="18">
        <v>0.0</v>
      </c>
      <c r="Q30" s="18">
        <v>0.01312351745832</v>
      </c>
      <c r="R30" s="18">
        <v>0.0</v>
      </c>
      <c r="S30" s="18">
        <v>0.0</v>
      </c>
      <c r="T30" s="18">
        <v>0.026525241417471996</v>
      </c>
      <c r="U30" s="18">
        <v>0.066038440778992</v>
      </c>
      <c r="V30" s="18">
        <v>0.05549349530171468</v>
      </c>
      <c r="W30" s="18">
        <v>0.078853495507292</v>
      </c>
      <c r="X30" s="18">
        <v>0.014457933</v>
      </c>
      <c r="Y30" s="18">
        <v>0.0029793265</v>
      </c>
      <c r="Z30" s="18">
        <v>0.020240382</v>
      </c>
      <c r="AA30" s="18">
        <v>0.006672981600000001</v>
      </c>
      <c r="AB30" s="18">
        <v>6.263836E-4</v>
      </c>
      <c r="AC30" s="18">
        <v>0.0045273889</v>
      </c>
      <c r="AD30" s="18">
        <v>0.010805250999999998</v>
      </c>
      <c r="AE30" s="18">
        <v>0.0057287938179</v>
      </c>
      <c r="AF30" s="18">
        <v>0.03907702897204615</v>
      </c>
      <c r="AG30" s="18">
        <v>0.0</v>
      </c>
      <c r="AH30" s="18">
        <v>0.0</v>
      </c>
      <c r="AI30" s="18">
        <v>0.019432900851743075</v>
      </c>
      <c r="AJ30" s="18">
        <v>0.0</v>
      </c>
      <c r="AK30" s="18">
        <v>0.0</v>
      </c>
      <c r="AL30" s="18">
        <v>0.03927776132971814</v>
      </c>
      <c r="AM30" s="18">
        <v>0.09778769115350737</v>
      </c>
      <c r="AN30" s="18">
        <v>0.08217306035061596</v>
      </c>
      <c r="AO30" s="18">
        <v>0.11676382988579775</v>
      </c>
      <c r="AP30" s="18">
        <v>0.021408862326923073</v>
      </c>
      <c r="AQ30" s="18">
        <v>0.004411695009615384</v>
      </c>
      <c r="AR30" s="18">
        <v>0.029971334884615383</v>
      </c>
      <c r="AS30" s="18">
        <v>0.00988114583076923</v>
      </c>
      <c r="AT30" s="18">
        <v>9.275295615384614E-4</v>
      </c>
      <c r="AU30" s="18">
        <v>0.006704018178846153</v>
      </c>
      <c r="AV30" s="18">
        <v>0.01600008321153846</v>
      </c>
      <c r="AW30" s="18">
        <v>0.008483021614967307</v>
      </c>
      <c r="AX30" s="18">
        <v>0.09778769061881346</v>
      </c>
      <c r="AY30" s="18">
        <v>0.9999999945320939</v>
      </c>
    </row>
    <row r="31" ht="15.75" customHeight="1">
      <c r="A31" s="18">
        <v>62.0</v>
      </c>
      <c r="B31" s="36" t="s">
        <v>452</v>
      </c>
      <c r="C31" s="18" t="s">
        <v>452</v>
      </c>
      <c r="D31" s="18" t="s">
        <v>749</v>
      </c>
      <c r="E31" s="37" t="s">
        <v>454</v>
      </c>
      <c r="F31" s="18" t="s">
        <v>451</v>
      </c>
      <c r="G31" s="18" t="s">
        <v>453</v>
      </c>
      <c r="H31" s="18" t="s">
        <v>741</v>
      </c>
      <c r="I31" s="18" t="s">
        <v>750</v>
      </c>
      <c r="J31" s="18">
        <v>100.0</v>
      </c>
      <c r="K31" s="18">
        <v>35.0</v>
      </c>
      <c r="L31" s="38">
        <v>525.0</v>
      </c>
      <c r="M31" s="18">
        <v>0.8076923076923076</v>
      </c>
      <c r="N31" s="18">
        <v>0.04878773977439999</v>
      </c>
      <c r="O31" s="18">
        <v>0.0</v>
      </c>
      <c r="P31" s="18">
        <v>0.0</v>
      </c>
      <c r="Q31" s="18">
        <v>0.01312351745832</v>
      </c>
      <c r="R31" s="18">
        <v>0.0</v>
      </c>
      <c r="S31" s="18">
        <v>0.0</v>
      </c>
      <c r="T31" s="18">
        <v>0.026525241417471996</v>
      </c>
      <c r="U31" s="18">
        <v>0.08843649865019199</v>
      </c>
      <c r="V31" s="18">
        <v>0.07567192581630926</v>
      </c>
      <c r="W31" s="18">
        <v>0.103715339744324</v>
      </c>
      <c r="X31" s="18">
        <v>0.017691127</v>
      </c>
      <c r="Y31" s="18">
        <v>0.0082095662</v>
      </c>
      <c r="Z31" s="18">
        <v>0.024276436</v>
      </c>
      <c r="AA31" s="18">
        <v>0.0191451443</v>
      </c>
      <c r="AB31" s="18">
        <v>0.0019519651</v>
      </c>
      <c r="AC31" s="18">
        <v>0.0061195817</v>
      </c>
      <c r="AD31" s="18">
        <v>0.0042117944</v>
      </c>
      <c r="AE31" s="18">
        <v>0.006830883836</v>
      </c>
      <c r="AF31" s="18">
        <v>0.03940548212547691</v>
      </c>
      <c r="AG31" s="18">
        <v>0.0</v>
      </c>
      <c r="AH31" s="18">
        <v>0.0</v>
      </c>
      <c r="AI31" s="18">
        <v>0.010599764100950768</v>
      </c>
      <c r="AJ31" s="18">
        <v>0.0</v>
      </c>
      <c r="AK31" s="18">
        <v>0.0</v>
      </c>
      <c r="AL31" s="18">
        <v>0.02142423345257353</v>
      </c>
      <c r="AM31" s="18">
        <v>0.0714294796790012</v>
      </c>
      <c r="AN31" s="18">
        <v>0.061119632390095935</v>
      </c>
      <c r="AO31" s="18">
        <v>0.08377008210118475</v>
      </c>
      <c r="AP31" s="18">
        <v>0.014288987192307692</v>
      </c>
      <c r="AQ31" s="18">
        <v>0.006630803469230769</v>
      </c>
      <c r="AR31" s="18">
        <v>0.01960789061538461</v>
      </c>
      <c r="AS31" s="18">
        <v>0.015463385780769228</v>
      </c>
      <c r="AT31" s="18">
        <v>0.001576587196153846</v>
      </c>
      <c r="AU31" s="18">
        <v>0.004942739065384614</v>
      </c>
      <c r="AV31" s="18">
        <v>0.003401833938461538</v>
      </c>
      <c r="AW31" s="18">
        <v>0.005517252329076923</v>
      </c>
      <c r="AX31" s="18">
        <v>0.07142947958676922</v>
      </c>
      <c r="AY31" s="18">
        <v>0.9999999987087687</v>
      </c>
    </row>
    <row r="32" ht="15.75" customHeight="1">
      <c r="A32" s="18">
        <v>74.0</v>
      </c>
      <c r="B32" s="36" t="s">
        <v>499</v>
      </c>
      <c r="C32" s="18" t="s">
        <v>499</v>
      </c>
      <c r="D32" s="18" t="s">
        <v>749</v>
      </c>
      <c r="E32" s="37" t="s">
        <v>454</v>
      </c>
      <c r="F32" s="18" t="s">
        <v>470</v>
      </c>
      <c r="G32" s="18" t="s">
        <v>500</v>
      </c>
      <c r="H32" s="18" t="s">
        <v>741</v>
      </c>
      <c r="I32" s="18" t="s">
        <v>750</v>
      </c>
      <c r="J32" s="18">
        <v>100.0</v>
      </c>
      <c r="K32" s="18">
        <v>5.0</v>
      </c>
      <c r="L32" s="38">
        <v>452.94117647058823</v>
      </c>
      <c r="M32" s="18">
        <v>0.47678018575851394</v>
      </c>
      <c r="N32" s="18">
        <v>0.10805818349039999</v>
      </c>
      <c r="O32" s="18">
        <v>0.0</v>
      </c>
      <c r="P32" s="18">
        <v>0.0</v>
      </c>
      <c r="Q32" s="18">
        <v>0.01312351745832</v>
      </c>
      <c r="R32" s="18">
        <v>0.0</v>
      </c>
      <c r="S32" s="18">
        <v>0.0</v>
      </c>
      <c r="T32" s="18">
        <v>0.026525241417471996</v>
      </c>
      <c r="U32" s="18">
        <v>0.14770694236619197</v>
      </c>
      <c r="V32" s="18">
        <v>0.1290687219568498</v>
      </c>
      <c r="W32" s="18">
        <v>0.169505532269084</v>
      </c>
      <c r="X32" s="18">
        <v>0.015073482</v>
      </c>
      <c r="Y32" s="18">
        <v>0.0041213907</v>
      </c>
      <c r="Z32" s="18">
        <v>0.02367513</v>
      </c>
      <c r="AA32" s="18">
        <v>0.0084304457</v>
      </c>
      <c r="AB32" s="18">
        <v>0.0020351271</v>
      </c>
      <c r="AC32" s="18">
        <v>0.0047370332</v>
      </c>
      <c r="AD32" s="18">
        <v>0.083292071</v>
      </c>
      <c r="AE32" s="18">
        <v>0.006342263095</v>
      </c>
      <c r="AF32" s="18">
        <v>0.05152000079728049</v>
      </c>
      <c r="AG32" s="18">
        <v>0.0</v>
      </c>
      <c r="AH32" s="18">
        <v>0.0</v>
      </c>
      <c r="AI32" s="18">
        <v>0.00625703309158291</v>
      </c>
      <c r="AJ32" s="18">
        <v>0.0</v>
      </c>
      <c r="AK32" s="18">
        <v>0.0</v>
      </c>
      <c r="AL32" s="18">
        <v>0.012646709530311726</v>
      </c>
      <c r="AM32" s="18">
        <v>0.07042374341917512</v>
      </c>
      <c r="AN32" s="18">
        <v>0.06153740923020083</v>
      </c>
      <c r="AO32" s="18">
        <v>0.08081687916234964</v>
      </c>
      <c r="AP32" s="18">
        <v>0.007186737547987616</v>
      </c>
      <c r="AQ32" s="18">
        <v>0.0019649974235294116</v>
      </c>
      <c r="AR32" s="18">
        <v>0.011287832879256965</v>
      </c>
      <c r="AS32" s="18">
        <v>0.004019469466873066</v>
      </c>
      <c r="AT32" s="18">
        <v>9.703082767801857E-4</v>
      </c>
      <c r="AU32" s="18">
        <v>0.0022585235690402478</v>
      </c>
      <c r="AV32" s="18">
        <v>0.03971200908359133</v>
      </c>
      <c r="AW32" s="18">
        <v>0.0030238653765634676</v>
      </c>
      <c r="AX32" s="18">
        <v>0.07042374362362228</v>
      </c>
      <c r="AY32" s="18">
        <v>1.0000000029030998</v>
      </c>
    </row>
    <row r="33" ht="15.75" customHeight="1">
      <c r="A33" s="18">
        <v>61.0</v>
      </c>
      <c r="B33" s="36" t="s">
        <v>446</v>
      </c>
      <c r="C33" s="18" t="s">
        <v>446</v>
      </c>
      <c r="D33" s="18" t="s">
        <v>749</v>
      </c>
      <c r="E33" s="37" t="s">
        <v>448</v>
      </c>
      <c r="F33" s="18" t="s">
        <v>445</v>
      </c>
      <c r="G33" s="18" t="s">
        <v>447</v>
      </c>
      <c r="H33" s="18" t="s">
        <v>741</v>
      </c>
      <c r="I33" s="18" t="s">
        <v>750</v>
      </c>
      <c r="J33" s="18">
        <v>100.0</v>
      </c>
      <c r="K33" s="18">
        <v>15.0</v>
      </c>
      <c r="L33" s="38">
        <v>462.0</v>
      </c>
      <c r="M33" s="18">
        <v>0.5435294117647058</v>
      </c>
      <c r="N33" s="18">
        <v>0.0773829941808</v>
      </c>
      <c r="O33" s="18">
        <v>0.0</v>
      </c>
      <c r="P33" s="18">
        <v>0.0</v>
      </c>
      <c r="Q33" s="18">
        <v>0.01312351745832</v>
      </c>
      <c r="R33" s="18">
        <v>0.0</v>
      </c>
      <c r="S33" s="18">
        <v>0.0</v>
      </c>
      <c r="T33" s="18">
        <v>0.026525241417471996</v>
      </c>
      <c r="U33" s="18">
        <v>0.11703175305659198</v>
      </c>
      <c r="V33" s="18">
        <v>0.10143341627252547</v>
      </c>
      <c r="W33" s="18">
        <v>0.135456072135428</v>
      </c>
      <c r="X33" s="18">
        <v>0.013253725</v>
      </c>
      <c r="Y33" s="18">
        <v>0.003773109</v>
      </c>
      <c r="Z33" s="18">
        <v>0.020516897</v>
      </c>
      <c r="AA33" s="18">
        <v>0.0063338929</v>
      </c>
      <c r="AB33" s="18">
        <v>0.0018734755</v>
      </c>
      <c r="AC33" s="18">
        <v>0.0046865926</v>
      </c>
      <c r="AD33" s="18">
        <v>0.06060243</v>
      </c>
      <c r="AE33" s="18">
        <v>0.005991630749900001</v>
      </c>
      <c r="AF33" s="18">
        <v>0.042059933307681874</v>
      </c>
      <c r="AG33" s="18">
        <v>0.0</v>
      </c>
      <c r="AH33" s="18">
        <v>0.0</v>
      </c>
      <c r="AI33" s="18">
        <v>0.007133017724404517</v>
      </c>
      <c r="AJ33" s="18">
        <v>0.0</v>
      </c>
      <c r="AK33" s="18">
        <v>0.0</v>
      </c>
      <c r="AL33" s="18">
        <v>0.014417248864555365</v>
      </c>
      <c r="AM33" s="18">
        <v>0.06361019989664175</v>
      </c>
      <c r="AN33" s="18">
        <v>0.05513204507989031</v>
      </c>
      <c r="AO33" s="18">
        <v>0.07362435920772675</v>
      </c>
      <c r="AP33" s="18">
        <v>0.007203789352941175</v>
      </c>
      <c r="AQ33" s="18">
        <v>0.0020507957152941176</v>
      </c>
      <c r="AR33" s="18">
        <v>0.011151536957647057</v>
      </c>
      <c r="AS33" s="18">
        <v>0.0034426570821176465</v>
      </c>
      <c r="AT33" s="18">
        <v>0.0010182890364705882</v>
      </c>
      <c r="AU33" s="18">
        <v>0.002547300919058823</v>
      </c>
      <c r="AV33" s="18">
        <v>0.03293920312941176</v>
      </c>
      <c r="AW33" s="18">
        <v>0.0032566275370044706</v>
      </c>
      <c r="AX33" s="18">
        <v>0.06361019972994564</v>
      </c>
      <c r="AY33" s="18">
        <v>0.9999999973794121</v>
      </c>
    </row>
    <row r="34" ht="15.75" customHeight="1">
      <c r="A34" s="18">
        <v>66.0</v>
      </c>
      <c r="B34" s="36" t="s">
        <v>471</v>
      </c>
      <c r="C34" s="18" t="s">
        <v>471</v>
      </c>
      <c r="D34" s="18" t="s">
        <v>749</v>
      </c>
      <c r="E34" s="37" t="s">
        <v>454</v>
      </c>
      <c r="F34" s="18" t="s">
        <v>470</v>
      </c>
      <c r="G34" s="18" t="s">
        <v>472</v>
      </c>
      <c r="H34" s="18" t="s">
        <v>741</v>
      </c>
      <c r="I34" s="18" t="s">
        <v>750</v>
      </c>
      <c r="J34" s="18">
        <v>100.0</v>
      </c>
      <c r="K34" s="18">
        <v>48.0</v>
      </c>
      <c r="L34" s="38">
        <v>525.0</v>
      </c>
      <c r="M34" s="18">
        <v>1.0096153846153846</v>
      </c>
      <c r="N34" s="18">
        <v>0.01853206535532</v>
      </c>
      <c r="O34" s="18">
        <v>0.0</v>
      </c>
      <c r="P34" s="18">
        <v>0.0</v>
      </c>
      <c r="Q34" s="18">
        <v>0.01312351745832</v>
      </c>
      <c r="R34" s="18">
        <v>0.0</v>
      </c>
      <c r="S34" s="18">
        <v>0.0</v>
      </c>
      <c r="T34" s="18">
        <v>0.026525241417471996</v>
      </c>
      <c r="U34" s="18">
        <v>0.058180824231112</v>
      </c>
      <c r="V34" s="18">
        <v>0.04841456147479575</v>
      </c>
      <c r="W34" s="18">
        <v>0.07013154113914519</v>
      </c>
      <c r="X34" s="18">
        <v>0.013775445</v>
      </c>
      <c r="Y34" s="18">
        <v>0.0028506629</v>
      </c>
      <c r="Z34" s="18">
        <v>0.020137472</v>
      </c>
      <c r="AA34" s="18">
        <v>0.0062747922000000005</v>
      </c>
      <c r="AB34" s="18">
        <v>0.0016578224</v>
      </c>
      <c r="AC34" s="18">
        <v>0.004088754</v>
      </c>
      <c r="AD34" s="18">
        <v>0.0037598735</v>
      </c>
      <c r="AE34" s="18">
        <v>0.0056360017406000005</v>
      </c>
      <c r="AF34" s="18">
        <v>0.018710258291428843</v>
      </c>
      <c r="AG34" s="18">
        <v>0.0</v>
      </c>
      <c r="AH34" s="18">
        <v>0.0</v>
      </c>
      <c r="AI34" s="18">
        <v>0.013249705126188461</v>
      </c>
      <c r="AJ34" s="18">
        <v>0.0</v>
      </c>
      <c r="AK34" s="18">
        <v>0.0</v>
      </c>
      <c r="AL34" s="18">
        <v>0.02678029181571692</v>
      </c>
      <c r="AM34" s="18">
        <v>0.058740255233334225</v>
      </c>
      <c r="AN34" s="18">
        <v>0.04888008610436109</v>
      </c>
      <c r="AO34" s="18">
        <v>0.07080588288086774</v>
      </c>
      <c r="AP34" s="18">
        <v>0.013907901201923078</v>
      </c>
      <c r="AQ34" s="18">
        <v>0.002878073120192308</v>
      </c>
      <c r="AR34" s="18">
        <v>0.020331101538461537</v>
      </c>
      <c r="AS34" s="18">
        <v>0.0063351267403846155</v>
      </c>
      <c r="AT34" s="18">
        <v>0.0016737629999999998</v>
      </c>
      <c r="AU34" s="18">
        <v>0.004128068942307692</v>
      </c>
      <c r="AV34" s="18">
        <v>0.0037960261298076925</v>
      </c>
      <c r="AW34" s="18">
        <v>0.005690194065028846</v>
      </c>
      <c r="AX34" s="18">
        <v>0.05874025473810578</v>
      </c>
      <c r="AY34" s="18">
        <v>0.9999999915691812</v>
      </c>
    </row>
    <row r="35" ht="15.75" customHeight="1">
      <c r="A35" s="18">
        <v>58.0</v>
      </c>
      <c r="B35" s="36" t="s">
        <v>432</v>
      </c>
      <c r="C35" s="18" t="s">
        <v>432</v>
      </c>
      <c r="D35" s="18" t="s">
        <v>749</v>
      </c>
      <c r="E35" s="37" t="s">
        <v>434</v>
      </c>
      <c r="F35" s="18" t="s">
        <v>431</v>
      </c>
      <c r="G35" s="18" t="s">
        <v>433</v>
      </c>
      <c r="H35" s="18" t="s">
        <v>741</v>
      </c>
      <c r="I35" s="18" t="s">
        <v>750</v>
      </c>
      <c r="J35" s="18">
        <v>100.0</v>
      </c>
      <c r="K35" s="18">
        <v>49.0</v>
      </c>
      <c r="L35" s="38">
        <v>452.94117647058823</v>
      </c>
      <c r="M35" s="18">
        <v>0.8881199538638984</v>
      </c>
      <c r="N35" s="18">
        <v>0.0263896819032</v>
      </c>
      <c r="O35" s="18">
        <v>0.0</v>
      </c>
      <c r="P35" s="18">
        <v>0.0</v>
      </c>
      <c r="Q35" s="18">
        <v>0.01312351745832</v>
      </c>
      <c r="R35" s="18">
        <v>0.0</v>
      </c>
      <c r="S35" s="18">
        <v>0.0</v>
      </c>
      <c r="T35" s="18">
        <v>0.026525241417471996</v>
      </c>
      <c r="U35" s="18">
        <v>0.066038440778992</v>
      </c>
      <c r="V35" s="18">
        <v>0.05549349530171467</v>
      </c>
      <c r="W35" s="18">
        <v>0.078853495507292</v>
      </c>
      <c r="X35" s="18">
        <v>0.014457933</v>
      </c>
      <c r="Y35" s="18">
        <v>0.0029793265</v>
      </c>
      <c r="Z35" s="18">
        <v>0.020240382</v>
      </c>
      <c r="AA35" s="18">
        <v>0.0066729816</v>
      </c>
      <c r="AB35" s="18">
        <v>6.263836E-4</v>
      </c>
      <c r="AC35" s="18">
        <v>0.0045273889</v>
      </c>
      <c r="AD35" s="18">
        <v>0.010805251</v>
      </c>
      <c r="AE35" s="18">
        <v>0.0057287938179</v>
      </c>
      <c r="AF35" s="18">
        <v>0.023437203074352937</v>
      </c>
      <c r="AG35" s="18">
        <v>0.0</v>
      </c>
      <c r="AH35" s="18">
        <v>0.0</v>
      </c>
      <c r="AI35" s="18">
        <v>0.011655257719615224</v>
      </c>
      <c r="AJ35" s="18">
        <v>0.0</v>
      </c>
      <c r="AK35" s="18">
        <v>0.0</v>
      </c>
      <c r="AL35" s="18">
        <v>0.023557596183913995</v>
      </c>
      <c r="AM35" s="18">
        <v>0.05865005697788216</v>
      </c>
      <c r="AN35" s="18">
        <v>0.0492848804871053</v>
      </c>
      <c r="AO35" s="18">
        <v>0.07003136279194329</v>
      </c>
      <c r="AP35" s="18">
        <v>0.012840378788927334</v>
      </c>
      <c r="AQ35" s="18">
        <v>0.00264599931372549</v>
      </c>
      <c r="AR35" s="18">
        <v>0.01797588712802768</v>
      </c>
      <c r="AS35" s="18">
        <v>0.005926408110726643</v>
      </c>
      <c r="AT35" s="18">
        <v>5.563037739331026E-4</v>
      </c>
      <c r="AU35" s="18">
        <v>0.004020864420991926</v>
      </c>
      <c r="AV35" s="18">
        <v>0.009596359019607842</v>
      </c>
      <c r="AW35" s="18">
        <v>0.005087856101249134</v>
      </c>
      <c r="AX35" s="18">
        <v>0.058650056657189156</v>
      </c>
      <c r="AY35" s="18">
        <v>0.9999999945320939</v>
      </c>
    </row>
    <row r="36" ht="15.75" customHeight="1">
      <c r="A36" s="18">
        <v>60.0</v>
      </c>
      <c r="B36" s="36" t="s">
        <v>441</v>
      </c>
      <c r="C36" s="18" t="s">
        <v>441</v>
      </c>
      <c r="D36" s="18" t="s">
        <v>749</v>
      </c>
      <c r="E36" s="37" t="s">
        <v>434</v>
      </c>
      <c r="F36" s="18" t="s">
        <v>431</v>
      </c>
      <c r="G36" s="18" t="s">
        <v>442</v>
      </c>
      <c r="H36" s="18" t="s">
        <v>741</v>
      </c>
      <c r="I36" s="18" t="s">
        <v>750</v>
      </c>
      <c r="J36" s="18">
        <v>100.0</v>
      </c>
      <c r="K36" s="18">
        <v>27.0</v>
      </c>
      <c r="L36" s="38">
        <v>471.42857142857144</v>
      </c>
      <c r="M36" s="18">
        <v>0.6457925636007829</v>
      </c>
      <c r="N36" s="18">
        <v>0.031253534795999995</v>
      </c>
      <c r="O36" s="18">
        <v>0.0</v>
      </c>
      <c r="P36" s="18">
        <v>0.0</v>
      </c>
      <c r="Q36" s="18">
        <v>0.01312351745832</v>
      </c>
      <c r="R36" s="18">
        <v>0.0</v>
      </c>
      <c r="S36" s="18">
        <v>0.0</v>
      </c>
      <c r="T36" s="18">
        <v>0.026525241417471996</v>
      </c>
      <c r="U36" s="18">
        <v>0.07090229367179199</v>
      </c>
      <c r="V36" s="18">
        <v>0.05987534475468764</v>
      </c>
      <c r="W36" s="18">
        <v>0.0842523722183</v>
      </c>
      <c r="X36" s="18">
        <v>0.014822486999999999</v>
      </c>
      <c r="Y36" s="18">
        <v>0.003248898</v>
      </c>
      <c r="Z36" s="18">
        <v>0.020529655</v>
      </c>
      <c r="AA36" s="18">
        <v>0.0078193677</v>
      </c>
      <c r="AB36" s="18">
        <v>0.0010860005</v>
      </c>
      <c r="AC36" s="18">
        <v>0.0042545628</v>
      </c>
      <c r="AD36" s="18">
        <v>0.012965094000000002</v>
      </c>
      <c r="AE36" s="18">
        <v>0.0061762285095</v>
      </c>
      <c r="AF36" s="18">
        <v>0.020183300357495108</v>
      </c>
      <c r="AG36" s="18">
        <v>0.0</v>
      </c>
      <c r="AH36" s="18">
        <v>0.0</v>
      </c>
      <c r="AI36" s="18">
        <v>0.008475069982868103</v>
      </c>
      <c r="AJ36" s="18">
        <v>0.0</v>
      </c>
      <c r="AK36" s="18">
        <v>0.0</v>
      </c>
      <c r="AL36" s="18">
        <v>0.017129803655118903</v>
      </c>
      <c r="AM36" s="18">
        <v>0.04578817399548211</v>
      </c>
      <c r="AN36" s="18">
        <v>0.03866705238561042</v>
      </c>
      <c r="AO36" s="18">
        <v>0.05440955544430333</v>
      </c>
      <c r="AP36" s="18">
        <v>0.009572251878669277</v>
      </c>
      <c r="AQ36" s="18">
        <v>0.002098114168297456</v>
      </c>
      <c r="AR36" s="18">
        <v>0.01325789853228963</v>
      </c>
      <c r="AS36" s="18">
        <v>0.005049689512720157</v>
      </c>
      <c r="AT36" s="18">
        <v>7.01331046966732E-4</v>
      </c>
      <c r="AU36" s="18">
        <v>0.0027475650176125247</v>
      </c>
      <c r="AV36" s="18">
        <v>0.008372761291585129</v>
      </c>
      <c r="AW36" s="18">
        <v>0.003988562442534247</v>
      </c>
      <c r="AX36" s="18">
        <v>0.04578817389067515</v>
      </c>
      <c r="AY36" s="18">
        <v>0.9999999977110475</v>
      </c>
    </row>
    <row r="37" ht="15.75" customHeight="1">
      <c r="A37" s="18">
        <v>70.0</v>
      </c>
      <c r="B37" s="36" t="s">
        <v>487</v>
      </c>
      <c r="C37" s="18" t="s">
        <v>487</v>
      </c>
      <c r="D37" s="18" t="s">
        <v>749</v>
      </c>
      <c r="E37" s="37" t="s">
        <v>454</v>
      </c>
      <c r="F37" s="18" t="s">
        <v>451</v>
      </c>
      <c r="G37" s="18" t="s">
        <v>488</v>
      </c>
      <c r="H37" s="18" t="s">
        <v>741</v>
      </c>
      <c r="I37" s="18" t="s">
        <v>750</v>
      </c>
      <c r="J37" s="18">
        <v>100.0</v>
      </c>
      <c r="K37" s="18">
        <v>3.0</v>
      </c>
      <c r="L37" s="38">
        <v>405.2631578947368</v>
      </c>
      <c r="M37" s="18">
        <v>0.41779706999457406</v>
      </c>
      <c r="N37" s="18">
        <v>0.0691690015632</v>
      </c>
      <c r="O37" s="18">
        <v>0.0</v>
      </c>
      <c r="P37" s="18">
        <v>0.0</v>
      </c>
      <c r="Q37" s="18">
        <v>0.01312351745832</v>
      </c>
      <c r="R37" s="18">
        <v>0.0</v>
      </c>
      <c r="S37" s="18">
        <v>0.0</v>
      </c>
      <c r="T37" s="18">
        <v>0.026525241417472</v>
      </c>
      <c r="U37" s="18">
        <v>0.10881776043899198</v>
      </c>
      <c r="V37" s="18">
        <v>0.09403342292333629</v>
      </c>
      <c r="W37" s="18">
        <v>0.12633854032989197</v>
      </c>
      <c r="X37" s="18">
        <v>0.024382607</v>
      </c>
      <c r="Y37" s="18">
        <v>0.0053659302</v>
      </c>
      <c r="Z37" s="18">
        <v>0.022998036</v>
      </c>
      <c r="AA37" s="18">
        <v>0.012008891399999999</v>
      </c>
      <c r="AB37" s="18">
        <v>0.0021806677</v>
      </c>
      <c r="AC37" s="18">
        <v>0.010110605</v>
      </c>
      <c r="AD37" s="18">
        <v>0.02091018</v>
      </c>
      <c r="AE37" s="18">
        <v>0.010860843022999998</v>
      </c>
      <c r="AF37" s="18">
        <v>0.02889860618755507</v>
      </c>
      <c r="AG37" s="18">
        <v>0.0</v>
      </c>
      <c r="AH37" s="18">
        <v>0.0</v>
      </c>
      <c r="AI37" s="18">
        <v>0.005482967142108735</v>
      </c>
      <c r="AJ37" s="18">
        <v>0.0</v>
      </c>
      <c r="AK37" s="18">
        <v>0.0</v>
      </c>
      <c r="AL37" s="18">
        <v>0.011082168145118523</v>
      </c>
      <c r="AM37" s="18">
        <v>0.045463741474782327</v>
      </c>
      <c r="AN37" s="18">
        <v>0.039286888578930514</v>
      </c>
      <c r="AO37" s="18">
        <v>0.0527838719772202</v>
      </c>
      <c r="AP37" s="18">
        <v>0.01018698176342919</v>
      </c>
      <c r="AQ37" s="18">
        <v>0.0022418699153553987</v>
      </c>
      <c r="AR37" s="18">
        <v>0.009608512056429734</v>
      </c>
      <c r="AS37" s="18">
        <v>0.005017279640803038</v>
      </c>
      <c r="AT37" s="18">
        <v>9.110765756918069E-4</v>
      </c>
      <c r="AU37" s="18">
        <v>0.00422418114487249</v>
      </c>
      <c r="AV37" s="18">
        <v>0.008736211937059143</v>
      </c>
      <c r="AW37" s="18">
        <v>0.004537628392680412</v>
      </c>
      <c r="AX37" s="18">
        <v>0.04546374142632121</v>
      </c>
      <c r="AY37" s="18">
        <v>0.9999999989340711</v>
      </c>
    </row>
    <row r="38" ht="15.75" customHeight="1">
      <c r="A38" s="18">
        <v>16.0</v>
      </c>
      <c r="B38" s="36" t="s">
        <v>245</v>
      </c>
      <c r="C38" s="18" t="s">
        <v>245</v>
      </c>
      <c r="D38" s="18" t="s">
        <v>751</v>
      </c>
      <c r="E38" s="37" t="s">
        <v>247</v>
      </c>
      <c r="F38" s="18" t="s">
        <v>244</v>
      </c>
      <c r="G38" s="18" t="s">
        <v>246</v>
      </c>
      <c r="H38" s="18" t="s">
        <v>741</v>
      </c>
      <c r="I38" s="18" t="s">
        <v>752</v>
      </c>
      <c r="J38" s="18">
        <v>100.0</v>
      </c>
      <c r="K38" s="18">
        <v>0.0</v>
      </c>
      <c r="L38" s="38">
        <v>502.17391304347825</v>
      </c>
      <c r="M38" s="18">
        <v>0.5021739130434782</v>
      </c>
      <c r="N38" s="18">
        <v>1.9273257754214397</v>
      </c>
      <c r="O38" s="18">
        <v>0.034367478054200006</v>
      </c>
      <c r="P38" s="18">
        <v>0.018102820968899997</v>
      </c>
      <c r="Q38" s="18">
        <v>0.0152874731148</v>
      </c>
      <c r="R38" s="18">
        <v>0.0</v>
      </c>
      <c r="S38" s="18">
        <v>0.0</v>
      </c>
      <c r="T38" s="18">
        <v>0.020805736236829603</v>
      </c>
      <c r="U38" s="18">
        <v>2.0158892837961693</v>
      </c>
      <c r="V38" s="18">
        <v>1.7916773918974975</v>
      </c>
      <c r="W38" s="18">
        <v>2.2693092539404245</v>
      </c>
      <c r="X38" s="18">
        <v>0.25679072</v>
      </c>
      <c r="Y38" s="18">
        <v>0.44164798</v>
      </c>
      <c r="Z38" s="18">
        <v>0.41254904</v>
      </c>
      <c r="AA38" s="18">
        <v>0.6192417610000001</v>
      </c>
      <c r="AB38" s="18">
        <v>0.075602867</v>
      </c>
      <c r="AC38" s="18">
        <v>0.12517752</v>
      </c>
      <c r="AD38" s="18">
        <v>-0.049954767</v>
      </c>
      <c r="AE38" s="18">
        <v>0.13483416258</v>
      </c>
      <c r="AF38" s="18">
        <v>0.9678527263529403</v>
      </c>
      <c r="AG38" s="18">
        <v>0.01725845093591348</v>
      </c>
      <c r="AH38" s="18">
        <v>0.009090764443078042</v>
      </c>
      <c r="AI38" s="18">
        <v>0.007676970194606087</v>
      </c>
      <c r="AJ38" s="18">
        <v>0.0</v>
      </c>
      <c r="AK38" s="18">
        <v>0.0</v>
      </c>
      <c r="AL38" s="18">
        <v>0.010448097979799214</v>
      </c>
      <c r="AM38" s="18">
        <v>1.012327009906337</v>
      </c>
      <c r="AN38" s="18">
        <v>0.8997336468006998</v>
      </c>
      <c r="AO38" s="18">
        <v>1.1395879079570392</v>
      </c>
      <c r="AP38" s="18">
        <v>0.12895360069565215</v>
      </c>
      <c r="AQ38" s="18">
        <v>0.2217840943043478</v>
      </c>
      <c r="AR38" s="18">
        <v>0.20717136573913042</v>
      </c>
      <c r="AS38" s="18">
        <v>0.3109670582413044</v>
      </c>
      <c r="AT38" s="18">
        <v>0.03796578755869565</v>
      </c>
      <c r="AU38" s="18">
        <v>0.06286088504347825</v>
      </c>
      <c r="AV38" s="18">
        <v>-0.025085980819565215</v>
      </c>
      <c r="AW38" s="18">
        <v>0.06771019903473913</v>
      </c>
      <c r="AX38" s="18">
        <v>1.0123270097977826</v>
      </c>
      <c r="AY38" s="18">
        <v>0.9999999998927673</v>
      </c>
    </row>
    <row r="39" ht="15.75" customHeight="1">
      <c r="A39" s="18">
        <v>17.0</v>
      </c>
      <c r="B39" s="36" t="s">
        <v>252</v>
      </c>
      <c r="C39" s="18" t="s">
        <v>252</v>
      </c>
      <c r="D39" s="18" t="s">
        <v>751</v>
      </c>
      <c r="E39" s="37" t="s">
        <v>247</v>
      </c>
      <c r="F39" s="18" t="s">
        <v>244</v>
      </c>
      <c r="G39" s="18" t="s">
        <v>253</v>
      </c>
      <c r="H39" s="18" t="s">
        <v>741</v>
      </c>
      <c r="I39" s="18" t="s">
        <v>753</v>
      </c>
      <c r="J39" s="18">
        <v>100.0</v>
      </c>
      <c r="K39" s="18">
        <v>0.0</v>
      </c>
      <c r="L39" s="38">
        <v>491.48936170212767</v>
      </c>
      <c r="M39" s="18">
        <v>0.49148936170212765</v>
      </c>
      <c r="N39" s="18">
        <v>0.26267949944832</v>
      </c>
      <c r="O39" s="18">
        <v>0.034367478054200006</v>
      </c>
      <c r="P39" s="18">
        <v>0.0147589960035</v>
      </c>
      <c r="Q39" s="18">
        <v>0.012394433155079999</v>
      </c>
      <c r="R39" s="18">
        <v>0.0</v>
      </c>
      <c r="S39" s="18">
        <v>0.0</v>
      </c>
      <c r="T39" s="18">
        <v>0.020805736236829603</v>
      </c>
      <c r="U39" s="18">
        <v>0.3450061428979296</v>
      </c>
      <c r="V39" s="18">
        <v>0.30039658212425907</v>
      </c>
      <c r="W39" s="18">
        <v>0.3971093436941304</v>
      </c>
      <c r="X39" s="18">
        <v>0.074684506</v>
      </c>
      <c r="Y39" s="18">
        <v>0.023659207</v>
      </c>
      <c r="Z39" s="18">
        <v>0.037796447</v>
      </c>
      <c r="AA39" s="18">
        <v>0.067244569</v>
      </c>
      <c r="AB39" s="18">
        <v>0.10784139</v>
      </c>
      <c r="AC39" s="18">
        <v>0.018266766</v>
      </c>
      <c r="AD39" s="18">
        <v>0.0022607572</v>
      </c>
      <c r="AE39" s="18">
        <v>0.01325248995</v>
      </c>
      <c r="AF39" s="18">
        <v>0.12910417951608918</v>
      </c>
      <c r="AG39" s="18">
        <v>0.01689124985217064</v>
      </c>
      <c r="AH39" s="18">
        <v>0.0072538895251244686</v>
      </c>
      <c r="AI39" s="18">
        <v>0.006091732040049957</v>
      </c>
      <c r="AJ39" s="18">
        <v>0.0</v>
      </c>
      <c r="AK39" s="18">
        <v>0.0</v>
      </c>
      <c r="AL39" s="18">
        <v>0.01022579802278221</v>
      </c>
      <c r="AM39" s="18">
        <v>0.16956684895621646</v>
      </c>
      <c r="AN39" s="18">
        <v>0.14764172440575285</v>
      </c>
      <c r="AO39" s="18">
        <v>0.19517501785817898</v>
      </c>
      <c r="AP39" s="18">
        <v>0.03670664018297872</v>
      </c>
      <c r="AQ39" s="18">
        <v>0.01162824854680851</v>
      </c>
      <c r="AR39" s="18">
        <v>0.018576551610638297</v>
      </c>
      <c r="AS39" s="18">
        <v>0.03304999029574468</v>
      </c>
      <c r="AT39" s="18">
        <v>0.05300289593617021</v>
      </c>
      <c r="AU39" s="18">
        <v>0.008977921161702127</v>
      </c>
      <c r="AV39" s="18">
        <v>0.0011111381131914894</v>
      </c>
      <c r="AW39" s="18">
        <v>0.006513457826489362</v>
      </c>
      <c r="AX39" s="18">
        <v>0.16956684367372338</v>
      </c>
      <c r="AY39" s="18">
        <v>0.9999999688471354</v>
      </c>
    </row>
    <row r="40" ht="15.75" customHeight="1">
      <c r="A40" s="18">
        <v>18.0</v>
      </c>
      <c r="B40" s="36" t="s">
        <v>255</v>
      </c>
      <c r="C40" s="18" t="s">
        <v>255</v>
      </c>
      <c r="D40" s="18" t="s">
        <v>751</v>
      </c>
      <c r="E40" s="37" t="s">
        <v>247</v>
      </c>
      <c r="F40" s="18" t="s">
        <v>244</v>
      </c>
      <c r="G40" s="18" t="s">
        <v>256</v>
      </c>
      <c r="H40" s="18" t="s">
        <v>741</v>
      </c>
      <c r="I40" s="18" t="s">
        <v>752</v>
      </c>
      <c r="J40" s="18">
        <v>100.0</v>
      </c>
      <c r="K40" s="18">
        <v>0.0</v>
      </c>
      <c r="L40" s="38">
        <v>427.77777777777777</v>
      </c>
      <c r="M40" s="18">
        <v>0.42777777777777776</v>
      </c>
      <c r="N40" s="18">
        <v>0.26267949944832</v>
      </c>
      <c r="O40" s="18">
        <v>0.034367478054200006</v>
      </c>
      <c r="P40" s="18">
        <v>0.018102820968899997</v>
      </c>
      <c r="Q40" s="18">
        <v>0.012394433155079999</v>
      </c>
      <c r="R40" s="18">
        <v>0.0</v>
      </c>
      <c r="S40" s="18">
        <v>0.0</v>
      </c>
      <c r="T40" s="18">
        <v>0.020805736236829603</v>
      </c>
      <c r="U40" s="18">
        <v>0.3483499678633295</v>
      </c>
      <c r="V40" s="18">
        <v>0.30307164209657905</v>
      </c>
      <c r="W40" s="18">
        <v>0.4012891249008804</v>
      </c>
      <c r="X40" s="18">
        <v>0.076283418</v>
      </c>
      <c r="Y40" s="18">
        <v>0.023961032000000004</v>
      </c>
      <c r="Z40" s="18">
        <v>0.03822327</v>
      </c>
      <c r="AA40" s="18">
        <v>0.067754107</v>
      </c>
      <c r="AB40" s="18">
        <v>0.10790654</v>
      </c>
      <c r="AC40" s="18">
        <v>0.019822855</v>
      </c>
      <c r="AD40" s="18">
        <v>0.0021172083</v>
      </c>
      <c r="AE40" s="18">
        <v>0.012281527708999996</v>
      </c>
      <c r="AF40" s="18">
        <v>0.11236845254178132</v>
      </c>
      <c r="AG40" s="18">
        <v>0.014701643389852224</v>
      </c>
      <c r="AH40" s="18">
        <v>0.007743984525584998</v>
      </c>
      <c r="AI40" s="18">
        <v>0.005302063071895333</v>
      </c>
      <c r="AJ40" s="18">
        <v>0.0</v>
      </c>
      <c r="AK40" s="18">
        <v>0.0</v>
      </c>
      <c r="AL40" s="18">
        <v>0.008900231612421552</v>
      </c>
      <c r="AM40" s="18">
        <v>0.1490163751415354</v>
      </c>
      <c r="AN40" s="18">
        <v>0.1296473135635366</v>
      </c>
      <c r="AO40" s="18">
        <v>0.17166257009648772</v>
      </c>
      <c r="AP40" s="18">
        <v>0.03263235103333333</v>
      </c>
      <c r="AQ40" s="18">
        <v>0.010249997022222223</v>
      </c>
      <c r="AR40" s="18">
        <v>0.016351065499999998</v>
      </c>
      <c r="AS40" s="18">
        <v>0.028983701327777774</v>
      </c>
      <c r="AT40" s="18">
        <v>0.04616001988888888</v>
      </c>
      <c r="AU40" s="18">
        <v>0.008479776861111111</v>
      </c>
      <c r="AV40" s="18">
        <v>9.056946616666665E-4</v>
      </c>
      <c r="AW40" s="18">
        <v>0.005253764631072221</v>
      </c>
      <c r="AX40" s="18">
        <v>0.14901637092607223</v>
      </c>
      <c r="AY40" s="18">
        <v>0.9999999717114098</v>
      </c>
    </row>
    <row r="41" ht="15.75" customHeight="1">
      <c r="A41" s="18">
        <v>19.0</v>
      </c>
      <c r="B41" s="36" t="s">
        <v>262</v>
      </c>
      <c r="C41" s="18" t="s">
        <v>262</v>
      </c>
      <c r="D41" s="18" t="s">
        <v>751</v>
      </c>
      <c r="E41" s="37" t="s">
        <v>247</v>
      </c>
      <c r="F41" s="18" t="s">
        <v>244</v>
      </c>
      <c r="G41" s="18" t="s">
        <v>263</v>
      </c>
      <c r="H41" s="18" t="s">
        <v>741</v>
      </c>
      <c r="I41" s="18" t="s">
        <v>752</v>
      </c>
      <c r="J41" s="18">
        <v>100.0</v>
      </c>
      <c r="K41" s="18">
        <v>0.0</v>
      </c>
      <c r="L41" s="38">
        <v>355.38461538461536</v>
      </c>
      <c r="M41" s="18">
        <v>0.35538461538461535</v>
      </c>
      <c r="N41" s="18">
        <v>0.2199333745200001</v>
      </c>
      <c r="O41" s="18">
        <v>0.034367478054200006</v>
      </c>
      <c r="P41" s="18">
        <v>0.018102820968899997</v>
      </c>
      <c r="Q41" s="18">
        <v>0.0293820133386</v>
      </c>
      <c r="R41" s="18">
        <v>0.0</v>
      </c>
      <c r="S41" s="18">
        <v>0.0</v>
      </c>
      <c r="T41" s="18">
        <v>0.020805736236829603</v>
      </c>
      <c r="U41" s="18">
        <v>0.32259142311852973</v>
      </c>
      <c r="V41" s="18">
        <v>0.2784955232716809</v>
      </c>
      <c r="W41" s="18">
        <v>0.3746479402105622</v>
      </c>
      <c r="X41" s="18">
        <v>0.054474449</v>
      </c>
      <c r="Y41" s="18">
        <v>0.029769639</v>
      </c>
      <c r="Z41" s="18">
        <v>0.043407997</v>
      </c>
      <c r="AA41" s="18">
        <v>0.063196272</v>
      </c>
      <c r="AB41" s="18">
        <v>0.031248720999999997</v>
      </c>
      <c r="AC41" s="18">
        <v>0.027117556</v>
      </c>
      <c r="AD41" s="18">
        <v>0.049276035999999995</v>
      </c>
      <c r="AE41" s="18">
        <v>0.024100810129999997</v>
      </c>
      <c r="AF41" s="18">
        <v>0.0781609377140308</v>
      </c>
      <c r="AG41" s="18">
        <v>0.012213672970031078</v>
      </c>
      <c r="AH41" s="18">
        <v>0.006433464067409076</v>
      </c>
      <c r="AI41" s="18">
        <v>0.010441915509564</v>
      </c>
      <c r="AJ41" s="18">
        <v>0.0</v>
      </c>
      <c r="AK41" s="18">
        <v>0.0</v>
      </c>
      <c r="AL41" s="18">
        <v>0.007394038570319443</v>
      </c>
      <c r="AM41" s="18">
        <v>0.1146440288313544</v>
      </c>
      <c r="AN41" s="18">
        <v>0.09897302442424352</v>
      </c>
      <c r="AO41" s="18">
        <v>0.133144114136369</v>
      </c>
      <c r="AP41" s="18">
        <v>0.019359381106153845</v>
      </c>
      <c r="AQ41" s="18">
        <v>0.010579671706153846</v>
      </c>
      <c r="AR41" s="18">
        <v>0.015426534318461535</v>
      </c>
      <c r="AS41" s="18">
        <v>0.022458982818461537</v>
      </c>
      <c r="AT41" s="18">
        <v>0.011105314693846152</v>
      </c>
      <c r="AU41" s="18">
        <v>0.00963716220923077</v>
      </c>
      <c r="AV41" s="18">
        <v>0.01751194510153846</v>
      </c>
      <c r="AW41" s="18">
        <v>0.00856505713850769</v>
      </c>
      <c r="AX41" s="18">
        <v>0.11464404909235383</v>
      </c>
      <c r="AY41" s="18">
        <v>1.000000176729653</v>
      </c>
    </row>
    <row r="42" ht="15.75" customHeight="1">
      <c r="A42" s="18">
        <v>29.0</v>
      </c>
      <c r="B42" s="36" t="s">
        <v>312</v>
      </c>
      <c r="C42" s="18" t="s">
        <v>312</v>
      </c>
      <c r="D42" s="18" t="s">
        <v>751</v>
      </c>
      <c r="E42" s="37" t="s">
        <v>292</v>
      </c>
      <c r="F42" s="18" t="s">
        <v>289</v>
      </c>
      <c r="G42" s="18" t="s">
        <v>313</v>
      </c>
      <c r="H42" s="18" t="s">
        <v>741</v>
      </c>
      <c r="I42" s="18" t="s">
        <v>754</v>
      </c>
      <c r="J42" s="18">
        <v>101.0</v>
      </c>
      <c r="K42" s="18">
        <v>0.0</v>
      </c>
      <c r="L42" s="38">
        <v>420.0</v>
      </c>
      <c r="M42" s="18">
        <v>0.4158415841584159</v>
      </c>
      <c r="N42" s="18">
        <v>0.044561479803155495</v>
      </c>
      <c r="O42" s="18">
        <v>0.07708839540859999</v>
      </c>
      <c r="P42" s="18">
        <v>0.01395734967198</v>
      </c>
      <c r="Q42" s="18">
        <v>0.01252513766868</v>
      </c>
      <c r="R42" s="18">
        <v>0.01131952675735</v>
      </c>
      <c r="S42" s="18">
        <v>0.0058593101045</v>
      </c>
      <c r="T42" s="18">
        <v>0.020805736236829603</v>
      </c>
      <c r="U42" s="18">
        <v>0.1861169356510951</v>
      </c>
      <c r="V42" s="18">
        <v>0.1533898419784918</v>
      </c>
      <c r="W42" s="18">
        <v>0.2264075623914271</v>
      </c>
      <c r="X42" s="18">
        <v>0.052726129</v>
      </c>
      <c r="Y42" s="18">
        <v>0.01167632</v>
      </c>
      <c r="Z42" s="18">
        <v>0.029126455</v>
      </c>
      <c r="AA42" s="18">
        <v>0.0318495155</v>
      </c>
      <c r="AB42" s="18">
        <v>0.0096463305</v>
      </c>
      <c r="AC42" s="18">
        <v>0.028132309</v>
      </c>
      <c r="AD42" s="18">
        <v>0.0089150738</v>
      </c>
      <c r="AE42" s="18">
        <v>0.014044802102</v>
      </c>
      <c r="AF42" s="18">
        <v>0.018530516353787434</v>
      </c>
      <c r="AG42" s="18">
        <v>0.03205656046694257</v>
      </c>
      <c r="AH42" s="18">
        <v>0.005804046398249109</v>
      </c>
      <c r="AI42" s="18">
        <v>0.005208473089946139</v>
      </c>
      <c r="AJ42" s="18">
        <v>0.0047071299387000005</v>
      </c>
      <c r="AK42" s="18">
        <v>0.0024365447959306934</v>
      </c>
      <c r="AL42" s="18">
        <v>0.00865189031630538</v>
      </c>
      <c r="AM42" s="18">
        <v>0.07739516135986134</v>
      </c>
      <c r="AN42" s="18">
        <v>0.0637858748821451</v>
      </c>
      <c r="AO42" s="18">
        <v>0.09414967941029642</v>
      </c>
      <c r="AP42" s="18">
        <v>0.02192571700990099</v>
      </c>
      <c r="AQ42" s="18">
        <v>0.004855499405940595</v>
      </c>
      <c r="AR42" s="18">
        <v>0.012111991188118813</v>
      </c>
      <c r="AS42" s="18">
        <v>0.013244352980198021</v>
      </c>
      <c r="AT42" s="18">
        <v>0.0040113453564356435</v>
      </c>
      <c r="AU42" s="18">
        <v>0.011698583940594061</v>
      </c>
      <c r="AV42" s="18">
        <v>0.003707258411881188</v>
      </c>
      <c r="AW42" s="18">
        <v>0.005840412755287129</v>
      </c>
      <c r="AX42" s="18">
        <v>0.07739516104835645</v>
      </c>
      <c r="AY42" s="18">
        <v>0.9999999959751373</v>
      </c>
    </row>
    <row r="43" ht="15.75" customHeight="1">
      <c r="A43" s="18">
        <v>24.0</v>
      </c>
      <c r="B43" s="36" t="s">
        <v>290</v>
      </c>
      <c r="C43" s="18" t="s">
        <v>290</v>
      </c>
      <c r="D43" s="18" t="s">
        <v>751</v>
      </c>
      <c r="E43" s="37" t="s">
        <v>292</v>
      </c>
      <c r="F43" s="18" t="s">
        <v>289</v>
      </c>
      <c r="G43" s="18" t="s">
        <v>291</v>
      </c>
      <c r="H43" s="18" t="s">
        <v>741</v>
      </c>
      <c r="I43" s="18" t="s">
        <v>755</v>
      </c>
      <c r="J43" s="18">
        <v>101.0</v>
      </c>
      <c r="K43" s="18">
        <v>0.0</v>
      </c>
      <c r="L43" s="38">
        <v>339.70588235294116</v>
      </c>
      <c r="M43" s="18">
        <v>0.33634245777518923</v>
      </c>
      <c r="N43" s="18">
        <v>0.10202097750000001</v>
      </c>
      <c r="O43" s="18">
        <v>0.012424468515120001</v>
      </c>
      <c r="P43" s="18">
        <v>0.018102820968899997</v>
      </c>
      <c r="Q43" s="18">
        <v>0.010777879707659999</v>
      </c>
      <c r="R43" s="18">
        <v>0.031872063788</v>
      </c>
      <c r="S43" s="18">
        <v>0.023496086566</v>
      </c>
      <c r="T43" s="18">
        <v>0.020805736236829603</v>
      </c>
      <c r="U43" s="18">
        <v>0.2195000332825096</v>
      </c>
      <c r="V43" s="18">
        <v>0.1858940351665482</v>
      </c>
      <c r="W43" s="18">
        <v>0.26009210475313704</v>
      </c>
      <c r="X43" s="18">
        <v>0.055648571</v>
      </c>
      <c r="Y43" s="18">
        <v>0.013190466</v>
      </c>
      <c r="Z43" s="18">
        <v>0.031180335</v>
      </c>
      <c r="AA43" s="18">
        <v>0.041256255799999995</v>
      </c>
      <c r="AB43" s="18">
        <v>0.021829721</v>
      </c>
      <c r="AC43" s="18">
        <v>0.021097106</v>
      </c>
      <c r="AD43" s="18">
        <v>0.018594451</v>
      </c>
      <c r="AE43" s="18">
        <v>0.016703124546000002</v>
      </c>
      <c r="AF43" s="18">
        <v>0.03431398631697728</v>
      </c>
      <c r="AG43" s="18">
        <v>0.004178876276925917</v>
      </c>
      <c r="AH43" s="18">
        <v>0.006088747297344058</v>
      </c>
      <c r="AI43" s="18">
        <v>0.003625058550479702</v>
      </c>
      <c r="AJ43" s="18">
        <v>0.010719928268823528</v>
      </c>
      <c r="AK43" s="18">
        <v>0.007902731503707046</v>
      </c>
      <c r="AL43" s="18">
        <v>0.006997852461717585</v>
      </c>
      <c r="AM43" s="18">
        <v>0.07382718067597512</v>
      </c>
      <c r="AN43" s="18">
        <v>0.06252405667366429</v>
      </c>
      <c r="AO43" s="18">
        <v>0.0874800177605921</v>
      </c>
      <c r="AP43" s="18">
        <v>0.01871697714181712</v>
      </c>
      <c r="AQ43" s="18">
        <v>0.004436513753640069</v>
      </c>
      <c r="AR43" s="18">
        <v>0.010487270508153755</v>
      </c>
      <c r="AS43" s="18">
        <v>0.013876230474373905</v>
      </c>
      <c r="AT43" s="18">
        <v>0.007342262013686662</v>
      </c>
      <c r="AU43" s="18">
        <v>0.007095852483983691</v>
      </c>
      <c r="AV43" s="18">
        <v>0.006254103350320325</v>
      </c>
      <c r="AW43" s="18">
        <v>0.005617969962326733</v>
      </c>
      <c r="AX43" s="18">
        <v>0.07382717968830226</v>
      </c>
      <c r="AY43" s="18">
        <v>0.9999999866218261</v>
      </c>
    </row>
    <row r="44" ht="15.75" customHeight="1">
      <c r="A44" s="18">
        <v>28.0</v>
      </c>
      <c r="B44" s="36" t="s">
        <v>309</v>
      </c>
      <c r="C44" s="18" t="s">
        <v>309</v>
      </c>
      <c r="D44" s="18" t="s">
        <v>751</v>
      </c>
      <c r="E44" s="37" t="s">
        <v>292</v>
      </c>
      <c r="F44" s="18" t="s">
        <v>289</v>
      </c>
      <c r="G44" s="18" t="s">
        <v>310</v>
      </c>
      <c r="H44" s="18" t="s">
        <v>741</v>
      </c>
      <c r="I44" s="18" t="s">
        <v>754</v>
      </c>
      <c r="J44" s="18">
        <v>101.0</v>
      </c>
      <c r="K44" s="18">
        <v>0.0</v>
      </c>
      <c r="L44" s="38">
        <v>391.52542372881356</v>
      </c>
      <c r="M44" s="18">
        <v>0.38764893438496395</v>
      </c>
      <c r="N44" s="18">
        <v>0.0445614798031555</v>
      </c>
      <c r="O44" s="18">
        <v>0.07708839540859999</v>
      </c>
      <c r="P44" s="18">
        <v>0.013957349671979999</v>
      </c>
      <c r="Q44" s="18">
        <v>0.01252513766868</v>
      </c>
      <c r="R44" s="18">
        <v>0.01131952675735</v>
      </c>
      <c r="S44" s="18">
        <v>0.0081491755205</v>
      </c>
      <c r="T44" s="18">
        <v>0.020805736236829603</v>
      </c>
      <c r="U44" s="18">
        <v>0.1884068010670951</v>
      </c>
      <c r="V44" s="18">
        <v>0.15522173431129174</v>
      </c>
      <c r="W44" s="18">
        <v>0.2292698941614271</v>
      </c>
      <c r="X44" s="18">
        <v>0.055075009</v>
      </c>
      <c r="Y44" s="18">
        <v>0.01173757</v>
      </c>
      <c r="Z44" s="18">
        <v>0.029400629</v>
      </c>
      <c r="AA44" s="18">
        <v>0.031825000699999995</v>
      </c>
      <c r="AB44" s="18">
        <v>0.0096397302</v>
      </c>
      <c r="AC44" s="18">
        <v>0.0279433</v>
      </c>
      <c r="AD44" s="18">
        <v>0.0089029157</v>
      </c>
      <c r="AE44" s="18">
        <v>0.01388264393</v>
      </c>
      <c r="AF44" s="18">
        <v>0.017274210160310322</v>
      </c>
      <c r="AG44" s="18">
        <v>0.029883234333590535</v>
      </c>
      <c r="AH44" s="18">
        <v>0.005410551727181373</v>
      </c>
      <c r="AI44" s="18">
        <v>0.004855356270288774</v>
      </c>
      <c r="AJ44" s="18">
        <v>0.004388002485228814</v>
      </c>
      <c r="AK44" s="18">
        <v>0.003159019206637859</v>
      </c>
      <c r="AL44" s="18">
        <v>0.008065321481301626</v>
      </c>
      <c r="AM44" s="18">
        <v>0.0730356956645393</v>
      </c>
      <c r="AN44" s="18">
        <v>0.06017153989915824</v>
      </c>
      <c r="AO44" s="18">
        <v>0.08887623015823068</v>
      </c>
      <c r="AP44" s="18">
        <v>0.0213497685500923</v>
      </c>
      <c r="AQ44" s="18">
        <v>0.004550056502768921</v>
      </c>
      <c r="AR44" s="18">
        <v>0.011397122502097668</v>
      </c>
      <c r="AS44" s="18">
        <v>0.01233692760815573</v>
      </c>
      <c r="AT44" s="18">
        <v>0.0037368311397885557</v>
      </c>
      <c r="AU44" s="18">
        <v>0.010832190468199363</v>
      </c>
      <c r="AV44" s="18">
        <v>0.003451205784024165</v>
      </c>
      <c r="AW44" s="18">
        <v>0.005381592125910388</v>
      </c>
      <c r="AX44" s="18">
        <v>0.07303569468103709</v>
      </c>
      <c r="AY44" s="18">
        <v>0.9999999865339516</v>
      </c>
    </row>
    <row r="45" ht="15.75" customHeight="1">
      <c r="A45" s="18">
        <v>25.0</v>
      </c>
      <c r="B45" s="36" t="s">
        <v>297</v>
      </c>
      <c r="C45" s="18" t="s">
        <v>297</v>
      </c>
      <c r="D45" s="18" t="s">
        <v>751</v>
      </c>
      <c r="E45" s="37" t="s">
        <v>292</v>
      </c>
      <c r="F45" s="18" t="s">
        <v>289</v>
      </c>
      <c r="G45" s="18" t="s">
        <v>298</v>
      </c>
      <c r="H45" s="18" t="s">
        <v>741</v>
      </c>
      <c r="I45" s="18" t="s">
        <v>748</v>
      </c>
      <c r="J45" s="18">
        <v>244.0</v>
      </c>
      <c r="K45" s="18">
        <v>0.0</v>
      </c>
      <c r="L45" s="38">
        <v>372.5806451612903</v>
      </c>
      <c r="M45" s="18">
        <v>0.1526969857218403</v>
      </c>
      <c r="N45" s="18">
        <v>0.28424762268000014</v>
      </c>
      <c r="O45" s="18">
        <v>0.0</v>
      </c>
      <c r="P45" s="18">
        <v>0.018102820968899997</v>
      </c>
      <c r="Q45" s="18">
        <v>0.015287473114799999</v>
      </c>
      <c r="R45" s="18">
        <v>0.0</v>
      </c>
      <c r="S45" s="18">
        <v>0.02470640466</v>
      </c>
      <c r="T45" s="18">
        <v>0.020805736236829603</v>
      </c>
      <c r="U45" s="18">
        <v>0.36315005766052977</v>
      </c>
      <c r="V45" s="18">
        <v>0.2923539017586174</v>
      </c>
      <c r="W45" s="18">
        <v>0.4510950958488622</v>
      </c>
      <c r="X45" s="18">
        <v>0.070608478</v>
      </c>
      <c r="Y45" s="18">
        <v>0.046851799</v>
      </c>
      <c r="Z45" s="18">
        <v>0.057654487000000004</v>
      </c>
      <c r="AA45" s="18">
        <v>0.099974945</v>
      </c>
      <c r="AB45" s="18">
        <v>0.028004934</v>
      </c>
      <c r="AC45" s="18">
        <v>0.023713949</v>
      </c>
      <c r="AD45" s="18">
        <v>0.0021807759</v>
      </c>
      <c r="AE45" s="18">
        <v>0.03416078939</v>
      </c>
      <c r="AF45" s="18">
        <v>0.04340375518183503</v>
      </c>
      <c r="AG45" s="18">
        <v>0.0</v>
      </c>
      <c r="AH45" s="18">
        <v>0.0027642461950131538</v>
      </c>
      <c r="AI45" s="18">
        <v>0.002334351063933633</v>
      </c>
      <c r="AJ45" s="18">
        <v>0.0</v>
      </c>
      <c r="AK45" s="18">
        <v>0.0037725935196060286</v>
      </c>
      <c r="AL45" s="18">
        <v>0.003176973209087545</v>
      </c>
      <c r="AM45" s="18">
        <v>0.055451919169475394</v>
      </c>
      <c r="AN45" s="18">
        <v>0.044641559562559906</v>
      </c>
      <c r="AO45" s="18">
        <v>0.06888086141002589</v>
      </c>
      <c r="AP45" s="18">
        <v>0.010781701757006875</v>
      </c>
      <c r="AQ45" s="18">
        <v>0.007154128482945531</v>
      </c>
      <c r="AR45" s="18">
        <v>0.008803666378239027</v>
      </c>
      <c r="AS45" s="18">
        <v>0.015265872749206768</v>
      </c>
      <c r="AT45" s="18">
        <v>0.004276269007139079</v>
      </c>
      <c r="AU45" s="18">
        <v>0.003621048531861449</v>
      </c>
      <c r="AV45" s="18">
        <v>3.3299790646483345E-4</v>
      </c>
      <c r="AW45" s="18">
        <v>0.005216249569731623</v>
      </c>
      <c r="AX45" s="18">
        <v>0.05545193438259518</v>
      </c>
      <c r="AY45" s="18">
        <v>1.00000027434794</v>
      </c>
    </row>
    <row r="46" ht="15.75" customHeight="1">
      <c r="A46" s="18">
        <v>26.0</v>
      </c>
      <c r="B46" s="36" t="s">
        <v>300</v>
      </c>
      <c r="C46" s="18" t="s">
        <v>300</v>
      </c>
      <c r="D46" s="18" t="s">
        <v>751</v>
      </c>
      <c r="E46" s="37" t="s">
        <v>292</v>
      </c>
      <c r="F46" s="18" t="s">
        <v>289</v>
      </c>
      <c r="G46" s="18" t="s">
        <v>301</v>
      </c>
      <c r="H46" s="18" t="s">
        <v>741</v>
      </c>
      <c r="I46" s="18" t="s">
        <v>748</v>
      </c>
      <c r="J46" s="18">
        <v>250.0</v>
      </c>
      <c r="K46" s="18">
        <v>0.0</v>
      </c>
      <c r="L46" s="38">
        <v>350.0</v>
      </c>
      <c r="M46" s="18">
        <v>0.14</v>
      </c>
      <c r="N46" s="18">
        <v>0.28424762268000014</v>
      </c>
      <c r="O46" s="18">
        <v>0.0</v>
      </c>
      <c r="P46" s="18">
        <v>0.018102820968899997</v>
      </c>
      <c r="Q46" s="18">
        <v>0.0152874731148</v>
      </c>
      <c r="R46" s="18">
        <v>0.0</v>
      </c>
      <c r="S46" s="18">
        <v>0.02470640466</v>
      </c>
      <c r="T46" s="18">
        <v>0.020805736236829603</v>
      </c>
      <c r="U46" s="18">
        <v>0.36315005766052977</v>
      </c>
      <c r="V46" s="18">
        <v>0.2923539017586174</v>
      </c>
      <c r="W46" s="18">
        <v>0.4510950958488622</v>
      </c>
      <c r="X46" s="18">
        <v>0.070608478</v>
      </c>
      <c r="Y46" s="18">
        <v>0.046851799</v>
      </c>
      <c r="Z46" s="18">
        <v>0.057654487</v>
      </c>
      <c r="AA46" s="18">
        <v>0.099974945</v>
      </c>
      <c r="AB46" s="18">
        <v>0.028004934000000002</v>
      </c>
      <c r="AC46" s="18">
        <v>0.023713949</v>
      </c>
      <c r="AD46" s="18">
        <v>0.0021807759</v>
      </c>
      <c r="AE46" s="18">
        <v>0.03416078939</v>
      </c>
      <c r="AF46" s="18">
        <v>0.03979466717520003</v>
      </c>
      <c r="AG46" s="18">
        <v>0.0</v>
      </c>
      <c r="AH46" s="18">
        <v>0.0025343949356459996</v>
      </c>
      <c r="AI46" s="18">
        <v>0.0021402462360720002</v>
      </c>
      <c r="AJ46" s="18">
        <v>0.0</v>
      </c>
      <c r="AK46" s="18">
        <v>0.0034588966524000003</v>
      </c>
      <c r="AL46" s="18">
        <v>0.0029128030731561446</v>
      </c>
      <c r="AM46" s="18">
        <v>0.05084100807247417</v>
      </c>
      <c r="AN46" s="18">
        <v>0.04092954624620644</v>
      </c>
      <c r="AO46" s="18">
        <v>0.06315331341884071</v>
      </c>
      <c r="AP46" s="18">
        <v>0.00988518692</v>
      </c>
      <c r="AQ46" s="18">
        <v>0.00655925186</v>
      </c>
      <c r="AR46" s="18">
        <v>0.00807162818</v>
      </c>
      <c r="AS46" s="18">
        <v>0.013996492300000002</v>
      </c>
      <c r="AT46" s="18">
        <v>0.0039206907600000005</v>
      </c>
      <c r="AU46" s="18">
        <v>0.0033199528600000006</v>
      </c>
      <c r="AV46" s="18">
        <v>3.0530862600000006E-4</v>
      </c>
      <c r="AW46" s="18">
        <v>0.004782510514600001</v>
      </c>
      <c r="AX46" s="18">
        <v>0.0508410220206</v>
      </c>
      <c r="AY46" s="18">
        <v>1.00000027434794</v>
      </c>
    </row>
    <row r="47" ht="15.75" customHeight="1">
      <c r="A47" s="18">
        <v>27.0</v>
      </c>
      <c r="B47" s="36" t="s">
        <v>304</v>
      </c>
      <c r="C47" s="18" t="s">
        <v>304</v>
      </c>
      <c r="D47" s="18" t="s">
        <v>751</v>
      </c>
      <c r="E47" s="37" t="s">
        <v>292</v>
      </c>
      <c r="F47" s="18" t="s">
        <v>289</v>
      </c>
      <c r="G47" s="18" t="s">
        <v>305</v>
      </c>
      <c r="H47" s="18" t="s">
        <v>741</v>
      </c>
      <c r="I47" s="18" t="s">
        <v>747</v>
      </c>
      <c r="J47" s="18">
        <v>100.0</v>
      </c>
      <c r="K47" s="18">
        <v>0.0</v>
      </c>
      <c r="L47" s="38">
        <v>427.77777777777777</v>
      </c>
      <c r="M47" s="18">
        <v>0.42777777777777776</v>
      </c>
      <c r="N47" s="18">
        <v>0.0024178971667499997</v>
      </c>
      <c r="O47" s="18">
        <v>0.01039721856452</v>
      </c>
      <c r="P47" s="18">
        <v>0.038799517292880004</v>
      </c>
      <c r="Q47" s="18">
        <v>0.01252513766868</v>
      </c>
      <c r="R47" s="18">
        <v>0.01131952675735</v>
      </c>
      <c r="S47" s="18">
        <v>0.0019725743555</v>
      </c>
      <c r="T47" s="18">
        <v>0.020805736236829603</v>
      </c>
      <c r="U47" s="18">
        <v>0.0982376080425096</v>
      </c>
      <c r="V47" s="18">
        <v>0.0788340544364185</v>
      </c>
      <c r="W47" s="18">
        <v>0.12245850444979202</v>
      </c>
      <c r="X47" s="18">
        <v>0.021168369</v>
      </c>
      <c r="Y47" s="18">
        <v>0.0040285306</v>
      </c>
      <c r="Z47" s="18">
        <v>0.018777466</v>
      </c>
      <c r="AA47" s="18">
        <v>0.010728446700000002</v>
      </c>
      <c r="AB47" s="18">
        <v>6.8494051E-4</v>
      </c>
      <c r="AC47" s="18">
        <v>0.012043803</v>
      </c>
      <c r="AD47" s="18">
        <v>0.0015726718</v>
      </c>
      <c r="AE47" s="18">
        <v>0.02923338038</v>
      </c>
      <c r="AF47" s="18">
        <v>0.0010343226768874999</v>
      </c>
      <c r="AG47" s="18">
        <v>0.004447699052600222</v>
      </c>
      <c r="AH47" s="18">
        <v>0.016597571286398667</v>
      </c>
      <c r="AI47" s="18">
        <v>0.005357975558268667</v>
      </c>
      <c r="AJ47" s="18">
        <v>0.004842242001755277</v>
      </c>
      <c r="AK47" s="18">
        <v>8.438234742972222E-4</v>
      </c>
      <c r="AL47" s="18">
        <v>0.008900231612421552</v>
      </c>
      <c r="AM47" s="18">
        <v>0.042023865662629105</v>
      </c>
      <c r="AN47" s="18">
        <v>0.03372345662002347</v>
      </c>
      <c r="AO47" s="18">
        <v>0.05238502690352214</v>
      </c>
      <c r="AP47" s="18">
        <v>0.00905535785</v>
      </c>
      <c r="AQ47" s="18">
        <v>0.0017233158677777776</v>
      </c>
      <c r="AR47" s="18">
        <v>0.008032582677777777</v>
      </c>
      <c r="AS47" s="18">
        <v>0.004589391088333334</v>
      </c>
      <c r="AT47" s="18">
        <v>2.930023292777778E-4</v>
      </c>
      <c r="AU47" s="18">
        <v>0.005152071283333334</v>
      </c>
      <c r="AV47" s="18">
        <v>6.727540477777777E-4</v>
      </c>
      <c r="AW47" s="18">
        <v>0.012505390495888889</v>
      </c>
      <c r="AX47" s="18">
        <v>0.04202386564016666</v>
      </c>
      <c r="AY47" s="18">
        <v>0.9999999994654837</v>
      </c>
    </row>
    <row r="48" ht="15.75" customHeight="1">
      <c r="A48" s="18">
        <v>77.0</v>
      </c>
      <c r="B48" s="36" t="s">
        <v>515</v>
      </c>
      <c r="C48" s="18" t="s">
        <v>515</v>
      </c>
      <c r="D48" s="18" t="s">
        <v>756</v>
      </c>
      <c r="E48" s="37" t="s">
        <v>513</v>
      </c>
      <c r="F48" s="18" t="s">
        <v>505</v>
      </c>
      <c r="G48" s="18" t="s">
        <v>515</v>
      </c>
      <c r="H48" s="18" t="s">
        <v>741</v>
      </c>
      <c r="I48" s="18" t="s">
        <v>748</v>
      </c>
      <c r="J48" s="18">
        <v>255.0</v>
      </c>
      <c r="K48" s="18">
        <v>0.0</v>
      </c>
      <c r="L48" s="38">
        <v>23100.0</v>
      </c>
      <c r="M48" s="18">
        <v>9.058823529411766</v>
      </c>
      <c r="N48" s="18">
        <v>0.23191831637280003</v>
      </c>
      <c r="O48" s="18">
        <v>0.0</v>
      </c>
      <c r="P48" s="18">
        <v>0.09493223578000001</v>
      </c>
      <c r="Q48" s="18">
        <v>0.01288048935724</v>
      </c>
      <c r="R48" s="18">
        <v>0.0</v>
      </c>
      <c r="S48" s="18">
        <v>0.01235320233</v>
      </c>
      <c r="T48" s="18">
        <v>0.013262620708736</v>
      </c>
      <c r="U48" s="18">
        <v>0.365346864548776</v>
      </c>
      <c r="V48" s="18">
        <v>0.3156782586964565</v>
      </c>
      <c r="W48" s="18">
        <v>0.424215016393778</v>
      </c>
      <c r="X48" s="18">
        <v>0.097989818</v>
      </c>
      <c r="Y48" s="18">
        <v>0.030797297</v>
      </c>
      <c r="Z48" s="18">
        <v>0.040946296</v>
      </c>
      <c r="AA48" s="18">
        <v>0.069723382</v>
      </c>
      <c r="AB48" s="18">
        <v>0.022916414</v>
      </c>
      <c r="AC48" s="18">
        <v>0.028702043000000003</v>
      </c>
      <c r="AD48" s="18">
        <v>0.047727363</v>
      </c>
      <c r="AE48" s="18">
        <v>0.02654425073</v>
      </c>
      <c r="AF48" s="18">
        <v>2.100907101259483</v>
      </c>
      <c r="AG48" s="18">
        <v>0.0</v>
      </c>
      <c r="AH48" s="18">
        <v>0.8599743711835297</v>
      </c>
      <c r="AI48" s="18">
        <v>0.11668208005970356</v>
      </c>
      <c r="AJ48" s="18">
        <v>0.0</v>
      </c>
      <c r="AK48" s="18">
        <v>0.11190547993058826</v>
      </c>
      <c r="AL48" s="18">
        <v>0.12014374053796142</v>
      </c>
      <c r="AM48" s="18">
        <v>3.3096127729712657</v>
      </c>
      <c r="AN48" s="18">
        <v>2.8596736376031946</v>
      </c>
      <c r="AO48" s="18">
        <v>3.8428889720377546</v>
      </c>
      <c r="AP48" s="18">
        <v>0.8876724689411767</v>
      </c>
      <c r="AQ48" s="18">
        <v>0.2789872787058824</v>
      </c>
      <c r="AR48" s="18">
        <v>0.3709252696470589</v>
      </c>
      <c r="AS48" s="18">
        <v>0.6316118134117649</v>
      </c>
      <c r="AT48" s="18">
        <v>0.2075957503529412</v>
      </c>
      <c r="AU48" s="18">
        <v>0.2600067424705883</v>
      </c>
      <c r="AV48" s="18">
        <v>0.43235375894117656</v>
      </c>
      <c r="AW48" s="18">
        <v>0.24045968308352944</v>
      </c>
      <c r="AX48" s="18">
        <v>3.309612765554118</v>
      </c>
      <c r="AY48" s="18">
        <v>0.9999999977589077</v>
      </c>
    </row>
    <row r="49" ht="15.75" customHeight="1">
      <c r="A49" s="18">
        <v>76.0</v>
      </c>
      <c r="B49" s="36" t="s">
        <v>511</v>
      </c>
      <c r="C49" s="18" t="s">
        <v>511</v>
      </c>
      <c r="D49" s="18" t="s">
        <v>756</v>
      </c>
      <c r="E49" s="37" t="s">
        <v>513</v>
      </c>
      <c r="F49" s="18" t="s">
        <v>505</v>
      </c>
      <c r="G49" s="18" t="s">
        <v>512</v>
      </c>
      <c r="H49" s="18" t="s">
        <v>741</v>
      </c>
      <c r="I49" s="18" t="s">
        <v>748</v>
      </c>
      <c r="J49" s="18">
        <v>255.0</v>
      </c>
      <c r="K49" s="18">
        <v>0.0</v>
      </c>
      <c r="L49" s="38">
        <v>1540.0</v>
      </c>
      <c r="M49" s="18">
        <v>0.603921568627451</v>
      </c>
      <c r="N49" s="18">
        <v>0.23191831637280003</v>
      </c>
      <c r="O49" s="18">
        <v>0.0</v>
      </c>
      <c r="P49" s="18">
        <v>0.09493223578000001</v>
      </c>
      <c r="Q49" s="18">
        <v>0.01288048935724</v>
      </c>
      <c r="R49" s="18">
        <v>0.0</v>
      </c>
      <c r="S49" s="18">
        <v>0.01235320233</v>
      </c>
      <c r="T49" s="18">
        <v>0.013262620708736001</v>
      </c>
      <c r="U49" s="18">
        <v>0.365346864548776</v>
      </c>
      <c r="V49" s="18">
        <v>0.31567825869645644</v>
      </c>
      <c r="W49" s="18">
        <v>0.424215016393778</v>
      </c>
      <c r="X49" s="18">
        <v>0.097989818</v>
      </c>
      <c r="Y49" s="18">
        <v>0.030797297</v>
      </c>
      <c r="Z49" s="18">
        <v>0.040946296</v>
      </c>
      <c r="AA49" s="18">
        <v>0.069723382</v>
      </c>
      <c r="AB49" s="18">
        <v>0.022916414</v>
      </c>
      <c r="AC49" s="18">
        <v>0.028702042999999997</v>
      </c>
      <c r="AD49" s="18">
        <v>0.047727363</v>
      </c>
      <c r="AE49" s="18">
        <v>0.026544250730000003</v>
      </c>
      <c r="AF49" s="18">
        <v>0.14006047341729885</v>
      </c>
      <c r="AG49" s="18">
        <v>0.0</v>
      </c>
      <c r="AH49" s="18">
        <v>0.05733162474556864</v>
      </c>
      <c r="AI49" s="18">
        <v>0.007778805337313569</v>
      </c>
      <c r="AJ49" s="18">
        <v>0.0</v>
      </c>
      <c r="AK49" s="18">
        <v>0.007460365328705884</v>
      </c>
      <c r="AL49" s="18">
        <v>0.008009582702530762</v>
      </c>
      <c r="AM49" s="18">
        <v>0.22064085153141771</v>
      </c>
      <c r="AN49" s="18">
        <v>0.19064490917354626</v>
      </c>
      <c r="AO49" s="18">
        <v>0.25619259813585027</v>
      </c>
      <c r="AP49" s="18">
        <v>0.05917816459607844</v>
      </c>
      <c r="AQ49" s="18">
        <v>0.018599151913725492</v>
      </c>
      <c r="AR49" s="18">
        <v>0.024728351309803925</v>
      </c>
      <c r="AS49" s="18">
        <v>0.042107454227450984</v>
      </c>
      <c r="AT49" s="18">
        <v>0.01383971669019608</v>
      </c>
      <c r="AU49" s="18">
        <v>0.01733378283137255</v>
      </c>
      <c r="AV49" s="18">
        <v>0.02882358392941177</v>
      </c>
      <c r="AW49" s="18">
        <v>0.016030645538901964</v>
      </c>
      <c r="AX49" s="18">
        <v>0.22064085103694117</v>
      </c>
      <c r="AY49" s="18">
        <v>0.9999999977589076</v>
      </c>
    </row>
    <row r="50" ht="15.75" customHeight="1">
      <c r="A50" s="18">
        <v>78.0</v>
      </c>
      <c r="B50" s="36" t="s">
        <v>518</v>
      </c>
      <c r="C50" s="18" t="s">
        <v>518</v>
      </c>
      <c r="D50" s="18" t="s">
        <v>756</v>
      </c>
      <c r="E50" s="37" t="s">
        <v>513</v>
      </c>
      <c r="F50" s="18" t="s">
        <v>505</v>
      </c>
      <c r="G50" s="18" t="s">
        <v>519</v>
      </c>
      <c r="H50" s="18" t="s">
        <v>741</v>
      </c>
      <c r="I50" s="18" t="s">
        <v>748</v>
      </c>
      <c r="J50" s="18">
        <v>255.0</v>
      </c>
      <c r="K50" s="18">
        <v>0.0</v>
      </c>
      <c r="L50" s="38">
        <v>888.4615384615385</v>
      </c>
      <c r="M50" s="18">
        <v>0.3484162895927602</v>
      </c>
      <c r="N50" s="18">
        <v>0.23191831637280005</v>
      </c>
      <c r="O50" s="18">
        <v>0.035125998012500007</v>
      </c>
      <c r="P50" s="18">
        <v>0.09493223578000003</v>
      </c>
      <c r="Q50" s="18">
        <v>0.012880489357239998</v>
      </c>
      <c r="R50" s="18">
        <v>0.0</v>
      </c>
      <c r="S50" s="18">
        <v>0.01235320233</v>
      </c>
      <c r="T50" s="18">
        <v>0.013262620708736001</v>
      </c>
      <c r="U50" s="18">
        <v>0.40047286256127607</v>
      </c>
      <c r="V50" s="18">
        <v>0.3437790571064565</v>
      </c>
      <c r="W50" s="18">
        <v>0.4681225139094031</v>
      </c>
      <c r="X50" s="18">
        <v>0.10993951</v>
      </c>
      <c r="Y50" s="18">
        <v>0.032560884</v>
      </c>
      <c r="Z50" s="18">
        <v>0.044233652</v>
      </c>
      <c r="AA50" s="18">
        <v>0.078179392</v>
      </c>
      <c r="AB50" s="18">
        <v>0.022997015</v>
      </c>
      <c r="AC50" s="18">
        <v>0.035088896</v>
      </c>
      <c r="AD50" s="18">
        <v>0.04809214</v>
      </c>
      <c r="AE50" s="18">
        <v>0.02938137642</v>
      </c>
      <c r="AF50" s="18">
        <v>0.08080411927921088</v>
      </c>
      <c r="AG50" s="18">
        <v>0.012238469895757923</v>
      </c>
      <c r="AH50" s="18">
        <v>0.03307593735321268</v>
      </c>
      <c r="AI50" s="18">
        <v>0.004487772309988597</v>
      </c>
      <c r="AJ50" s="18">
        <v>0.0</v>
      </c>
      <c r="AK50" s="18">
        <v>0.0043040569204072406</v>
      </c>
      <c r="AL50" s="18">
        <v>0.004620913097613901</v>
      </c>
      <c r="AM50" s="18">
        <v>0.13953126885619122</v>
      </c>
      <c r="AN50" s="18">
        <v>0.1197782235167292</v>
      </c>
      <c r="AO50" s="18">
        <v>0.16310150937114953</v>
      </c>
      <c r="AP50" s="18">
        <v>0.03830471615384616</v>
      </c>
      <c r="AQ50" s="18">
        <v>0.011344742389140272</v>
      </c>
      <c r="AR50" s="18">
        <v>0.015411724904977376</v>
      </c>
      <c r="AS50" s="18">
        <v>0.027238973683257922</v>
      </c>
      <c r="AT50" s="18">
        <v>0.00801253463800905</v>
      </c>
      <c r="AU50" s="18">
        <v>0.012225542950226246</v>
      </c>
      <c r="AV50" s="18">
        <v>0.016756084977375567</v>
      </c>
      <c r="AW50" s="18">
        <v>0.010236950155384617</v>
      </c>
      <c r="AX50" s="18">
        <v>0.13953126985221723</v>
      </c>
      <c r="AY50" s="18">
        <v>1.0000000071383714</v>
      </c>
    </row>
    <row r="51" ht="15.75" customHeight="1">
      <c r="A51" s="18">
        <v>75.0</v>
      </c>
      <c r="B51" s="36" t="s">
        <v>506</v>
      </c>
      <c r="C51" s="18" t="s">
        <v>506</v>
      </c>
      <c r="D51" s="18" t="s">
        <v>756</v>
      </c>
      <c r="E51" s="37" t="s">
        <v>508</v>
      </c>
      <c r="F51" s="18" t="s">
        <v>505</v>
      </c>
      <c r="G51" s="18" t="s">
        <v>507</v>
      </c>
      <c r="H51" s="18" t="s">
        <v>741</v>
      </c>
      <c r="I51" s="18" t="s">
        <v>748</v>
      </c>
      <c r="J51" s="18">
        <v>263.0</v>
      </c>
      <c r="K51" s="18">
        <v>0.0</v>
      </c>
      <c r="L51" s="38">
        <v>624.3243243243244</v>
      </c>
      <c r="M51" s="18">
        <v>0.2373856746480321</v>
      </c>
      <c r="N51" s="18">
        <v>0.16566789659839998</v>
      </c>
      <c r="O51" s="18">
        <v>0.0</v>
      </c>
      <c r="P51" s="18">
        <v>0.09493223578000001</v>
      </c>
      <c r="Q51" s="18">
        <v>0.01288048935724</v>
      </c>
      <c r="R51" s="18">
        <v>0.0</v>
      </c>
      <c r="S51" s="18">
        <v>0.01235320233</v>
      </c>
      <c r="T51" s="18">
        <v>0.013262620708736</v>
      </c>
      <c r="U51" s="18">
        <v>0.29909644477437597</v>
      </c>
      <c r="V51" s="18">
        <v>0.25599319583663666</v>
      </c>
      <c r="W51" s="18">
        <v>0.35067705044419395</v>
      </c>
      <c r="X51" s="18">
        <v>0.075812661</v>
      </c>
      <c r="Y51" s="18">
        <v>0.02488971</v>
      </c>
      <c r="Z51" s="18">
        <v>0.032010309</v>
      </c>
      <c r="AA51" s="18">
        <v>0.060948032</v>
      </c>
      <c r="AB51" s="18">
        <v>0.02186969</v>
      </c>
      <c r="AC51" s="18">
        <v>0.020688725</v>
      </c>
      <c r="AD51" s="18">
        <v>0.042149688</v>
      </c>
      <c r="AE51" s="18">
        <v>0.02072762722</v>
      </c>
      <c r="AF51" s="18">
        <v>0.0393271854015316</v>
      </c>
      <c r="AG51" s="18">
        <v>0.0</v>
      </c>
      <c r="AH51" s="18">
        <v>0.022535552836481353</v>
      </c>
      <c r="AI51" s="18">
        <v>0.0030576436558652146</v>
      </c>
      <c r="AJ51" s="18">
        <v>0.0</v>
      </c>
      <c r="AK51" s="18">
        <v>0.002932473269170692</v>
      </c>
      <c r="AL51" s="18">
        <v>0.003148356164544257</v>
      </c>
      <c r="AM51" s="18">
        <v>0.07100121132759311</v>
      </c>
      <c r="AN51" s="18">
        <v>0.060769117498985795</v>
      </c>
      <c r="AO51" s="18">
        <v>0.08324570820327697</v>
      </c>
      <c r="AP51" s="18">
        <v>0.017996839678347552</v>
      </c>
      <c r="AQ51" s="18">
        <v>0.00590846060014387</v>
      </c>
      <c r="AR51" s="18">
        <v>0.007598788797656974</v>
      </c>
      <c r="AS51" s="18">
        <v>0.014468189694789848</v>
      </c>
      <c r="AT51" s="18">
        <v>0.005191551114993321</v>
      </c>
      <c r="AU51" s="18">
        <v>0.004911206941732608</v>
      </c>
      <c r="AV51" s="18">
        <v>0.010005732122084061</v>
      </c>
      <c r="AW51" s="18">
        <v>0.0049204417714726134</v>
      </c>
      <c r="AX51" s="18">
        <v>0.07100121072122086</v>
      </c>
      <c r="AY51" s="18">
        <v>0.9999999914596913</v>
      </c>
    </row>
    <row r="52" ht="15.75" customHeight="1">
      <c r="A52" s="18">
        <v>81.0</v>
      </c>
      <c r="B52" s="36" t="s">
        <v>532</v>
      </c>
      <c r="C52" s="18" t="s">
        <v>532</v>
      </c>
      <c r="D52" s="18" t="s">
        <v>756</v>
      </c>
      <c r="E52" s="37" t="s">
        <v>513</v>
      </c>
      <c r="F52" s="18" t="s">
        <v>505</v>
      </c>
      <c r="G52" s="18" t="s">
        <v>533</v>
      </c>
      <c r="H52" s="18" t="s">
        <v>741</v>
      </c>
      <c r="I52" s="18" t="s">
        <v>748</v>
      </c>
      <c r="J52" s="18">
        <v>278.0</v>
      </c>
      <c r="K52" s="18">
        <v>0.0</v>
      </c>
      <c r="L52" s="38">
        <v>770.0</v>
      </c>
      <c r="M52" s="18">
        <v>0.2769784172661871</v>
      </c>
      <c r="N52" s="18">
        <v>0.06286414810809862</v>
      </c>
      <c r="O52" s="18">
        <v>0.035125998012500007</v>
      </c>
      <c r="P52" s="18">
        <v>0.09493223578000001</v>
      </c>
      <c r="Q52" s="18">
        <v>0.0336661143756</v>
      </c>
      <c r="R52" s="18">
        <v>0.0</v>
      </c>
      <c r="S52" s="18">
        <v>0.01235320233</v>
      </c>
      <c r="T52" s="18">
        <v>0.013262620708736</v>
      </c>
      <c r="U52" s="18">
        <v>0.25220431931493464</v>
      </c>
      <c r="V52" s="18">
        <v>0.20810650463042255</v>
      </c>
      <c r="W52" s="18">
        <v>0.3064544184085345</v>
      </c>
      <c r="X52" s="18">
        <v>0.06498257</v>
      </c>
      <c r="Y52" s="18">
        <v>0.017205423</v>
      </c>
      <c r="Z52" s="18">
        <v>0.028823554000000005</v>
      </c>
      <c r="AA52" s="18">
        <v>0.05454875</v>
      </c>
      <c r="AB52" s="18">
        <v>0.024903218</v>
      </c>
      <c r="AC52" s="18">
        <v>0.027314808</v>
      </c>
      <c r="AD52" s="18">
        <v>0.010419954</v>
      </c>
      <c r="AE52" s="18">
        <v>0.02400604158</v>
      </c>
      <c r="AF52" s="18">
        <v>0.017412012245768327</v>
      </c>
      <c r="AG52" s="18">
        <v>0.009729143334397486</v>
      </c>
      <c r="AH52" s="18">
        <v>0.026294180413884902</v>
      </c>
      <c r="AI52" s="18">
        <v>0.009324787075256117</v>
      </c>
      <c r="AJ52" s="18">
        <v>0.0</v>
      </c>
      <c r="AK52" s="18">
        <v>0.003421570429532375</v>
      </c>
      <c r="AL52" s="18">
        <v>0.003673459692707454</v>
      </c>
      <c r="AM52" s="18">
        <v>0.06985515319154666</v>
      </c>
      <c r="AN52" s="18">
        <v>0.057641010275332874</v>
      </c>
      <c r="AO52" s="18">
        <v>0.08488125977502575</v>
      </c>
      <c r="AP52" s="18">
        <v>0.017998769388489214</v>
      </c>
      <c r="AQ52" s="18">
        <v>0.004765530830935253</v>
      </c>
      <c r="AR52" s="18">
        <v>0.007983502366906477</v>
      </c>
      <c r="AS52" s="18">
        <v>0.015108826438848923</v>
      </c>
      <c r="AT52" s="18">
        <v>0.0068976539064748215</v>
      </c>
      <c r="AU52" s="18">
        <v>0.007565612287769786</v>
      </c>
      <c r="AV52" s="18">
        <v>0.0028861023669064755</v>
      </c>
      <c r="AW52" s="18">
        <v>0.006649155401654678</v>
      </c>
      <c r="AX52" s="18">
        <v>0.06985515298798563</v>
      </c>
      <c r="AY52" s="18">
        <v>0.9999999970859554</v>
      </c>
    </row>
    <row r="53" ht="15.75" customHeight="1">
      <c r="A53" s="18">
        <v>82.0</v>
      </c>
      <c r="B53" s="36" t="s">
        <v>537</v>
      </c>
      <c r="C53" s="18" t="s">
        <v>537</v>
      </c>
      <c r="D53" s="18" t="s">
        <v>756</v>
      </c>
      <c r="E53" s="37" t="s">
        <v>508</v>
      </c>
      <c r="F53" s="18" t="s">
        <v>536</v>
      </c>
      <c r="G53" s="18" t="s">
        <v>538</v>
      </c>
      <c r="H53" s="18" t="s">
        <v>741</v>
      </c>
      <c r="I53" s="18" t="s">
        <v>748</v>
      </c>
      <c r="J53" s="18">
        <v>200.0</v>
      </c>
      <c r="K53" s="18">
        <v>0.0</v>
      </c>
      <c r="L53" s="38">
        <v>563.4146341463414</v>
      </c>
      <c r="M53" s="18">
        <v>0.2817073170731707</v>
      </c>
      <c r="N53" s="18">
        <v>0.10922399236759997</v>
      </c>
      <c r="O53" s="18">
        <v>0.0</v>
      </c>
      <c r="P53" s="18">
        <v>0.09493223578000001</v>
      </c>
      <c r="Q53" s="18">
        <v>0.01288048935724</v>
      </c>
      <c r="R53" s="18">
        <v>0.0</v>
      </c>
      <c r="S53" s="18">
        <v>0.007773471497999999</v>
      </c>
      <c r="T53" s="18">
        <v>0.013262620708736</v>
      </c>
      <c r="U53" s="18">
        <v>0.238072809711576</v>
      </c>
      <c r="V53" s="18">
        <v>0.20147904699914473</v>
      </c>
      <c r="W53" s="18">
        <v>0.282299653208006</v>
      </c>
      <c r="X53" s="18">
        <v>0.040845595</v>
      </c>
      <c r="Y53" s="18">
        <v>0.020620105</v>
      </c>
      <c r="Z53" s="18">
        <v>0.027802365</v>
      </c>
      <c r="AA53" s="18">
        <v>0.058374561</v>
      </c>
      <c r="AB53" s="18">
        <v>0.046506639</v>
      </c>
      <c r="AC53" s="18">
        <v>0.018002143</v>
      </c>
      <c r="AD53" s="18">
        <v>0.0078398201</v>
      </c>
      <c r="AE53" s="18">
        <v>0.01808158719</v>
      </c>
      <c r="AF53" s="18">
        <v>0.03076919784989706</v>
      </c>
      <c r="AG53" s="18">
        <v>0.0</v>
      </c>
      <c r="AH53" s="18">
        <v>0.026743105445341465</v>
      </c>
      <c r="AI53" s="18">
        <v>0.0036285280994176093</v>
      </c>
      <c r="AJ53" s="18">
        <v>0.0</v>
      </c>
      <c r="AK53" s="18">
        <v>0.002189843800046341</v>
      </c>
      <c r="AL53" s="18">
        <v>0.0037361772972170923</v>
      </c>
      <c r="AM53" s="18">
        <v>0.06706685249191957</v>
      </c>
      <c r="AN53" s="18">
        <v>0.05675812177658833</v>
      </c>
      <c r="AO53" s="18">
        <v>0.07952587791591387</v>
      </c>
      <c r="AP53" s="18">
        <v>0.011506502981707316</v>
      </c>
      <c r="AQ53" s="18">
        <v>0.005808834457317073</v>
      </c>
      <c r="AR53" s="18">
        <v>0.007832129652439023</v>
      </c>
      <c r="AS53" s="18">
        <v>0.016444540964634144</v>
      </c>
      <c r="AT53" s="18">
        <v>0.013101260498780487</v>
      </c>
      <c r="AU53" s="18">
        <v>0.005071335406097561</v>
      </c>
      <c r="AV53" s="18">
        <v>0.002208534686707317</v>
      </c>
      <c r="AW53" s="18">
        <v>0.005093715415719512</v>
      </c>
      <c r="AX53" s="18">
        <v>0.06706685406340243</v>
      </c>
      <c r="AY53" s="18">
        <v>1.000000023431588</v>
      </c>
    </row>
    <row r="54" ht="15.75" customHeight="1">
      <c r="A54" s="18">
        <v>83.0</v>
      </c>
      <c r="B54" s="36" t="s">
        <v>543</v>
      </c>
      <c r="C54" s="18" t="s">
        <v>543</v>
      </c>
      <c r="D54" s="18" t="s">
        <v>756</v>
      </c>
      <c r="E54" s="37" t="s">
        <v>545</v>
      </c>
      <c r="F54" s="18" t="s">
        <v>542</v>
      </c>
      <c r="G54" s="18" t="s">
        <v>544</v>
      </c>
      <c r="H54" s="18" t="s">
        <v>741</v>
      </c>
      <c r="I54" s="18" t="s">
        <v>750</v>
      </c>
      <c r="J54" s="18">
        <v>79.0</v>
      </c>
      <c r="K54" s="18">
        <v>6.0</v>
      </c>
      <c r="L54" s="38">
        <v>471.42857142857144</v>
      </c>
      <c r="M54" s="18">
        <v>0.6348351352391212</v>
      </c>
      <c r="N54" s="18">
        <v>0.0486960245813</v>
      </c>
      <c r="O54" s="18">
        <v>0.0</v>
      </c>
      <c r="P54" s="18">
        <v>0.0</v>
      </c>
      <c r="Q54" s="18">
        <v>0.013488059609940001</v>
      </c>
      <c r="R54" s="18">
        <v>0.0</v>
      </c>
      <c r="S54" s="18">
        <v>0.010063336914</v>
      </c>
      <c r="T54" s="18">
        <v>0.030669810388952</v>
      </c>
      <c r="U54" s="18">
        <v>0.102917231494192</v>
      </c>
      <c r="V54" s="18">
        <v>0.08724725794589919</v>
      </c>
      <c r="W54" s="18">
        <v>0.12182909592635802</v>
      </c>
      <c r="X54" s="18">
        <v>0.022354751</v>
      </c>
      <c r="Y54" s="18">
        <v>0.0058258228</v>
      </c>
      <c r="Z54" s="18">
        <v>0.025906018</v>
      </c>
      <c r="AA54" s="18">
        <v>0.014196101</v>
      </c>
      <c r="AB54" s="18">
        <v>0.0019531879</v>
      </c>
      <c r="AC54" s="18">
        <v>0.0052791048</v>
      </c>
      <c r="AD54" s="18">
        <v>0.019560885</v>
      </c>
      <c r="AE54" s="18">
        <v>0.00784136416</v>
      </c>
      <c r="AF54" s="18">
        <v>0.030913947350677155</v>
      </c>
      <c r="AG54" s="18">
        <v>0.0</v>
      </c>
      <c r="AH54" s="18">
        <v>0.0</v>
      </c>
      <c r="AI54" s="18">
        <v>0.008562694146589589</v>
      </c>
      <c r="AJ54" s="18">
        <v>0.0</v>
      </c>
      <c r="AK54" s="18">
        <v>0.00638855985075603</v>
      </c>
      <c r="AL54" s="18">
        <v>0.019470273226028546</v>
      </c>
      <c r="AM54" s="18">
        <v>0.06533547457405132</v>
      </c>
      <c r="AN54" s="18">
        <v>0.0553876247973274</v>
      </c>
      <c r="AO54" s="18">
        <v>0.07734139058846935</v>
      </c>
      <c r="AP54" s="18">
        <v>0.014191581374321879</v>
      </c>
      <c r="AQ54" s="18">
        <v>0.0036984370051171556</v>
      </c>
      <c r="AR54" s="18">
        <v>0.016446050440537107</v>
      </c>
      <c r="AS54" s="18">
        <v>0.009012183698203223</v>
      </c>
      <c r="AT54" s="18">
        <v>0.0012399523046439152</v>
      </c>
      <c r="AU54" s="18">
        <v>0.0033513612096494937</v>
      </c>
      <c r="AV54" s="18">
        <v>0.012417937074371896</v>
      </c>
      <c r="AW54" s="18">
        <v>0.004977973476972797</v>
      </c>
      <c r="AX54" s="18">
        <v>0.06533547658381747</v>
      </c>
      <c r="AY54" s="18">
        <v>1.0000000307607186</v>
      </c>
    </row>
    <row r="55" ht="15.75" customHeight="1">
      <c r="A55" s="18">
        <v>79.0</v>
      </c>
      <c r="B55" s="36" t="s">
        <v>523</v>
      </c>
      <c r="C55" s="18" t="s">
        <v>523</v>
      </c>
      <c r="D55" s="18" t="s">
        <v>756</v>
      </c>
      <c r="E55" s="37" t="s">
        <v>508</v>
      </c>
      <c r="F55" s="18" t="s">
        <v>505</v>
      </c>
      <c r="G55" s="18" t="s">
        <v>524</v>
      </c>
      <c r="H55" s="18" t="s">
        <v>741</v>
      </c>
      <c r="I55" s="18" t="s">
        <v>748</v>
      </c>
      <c r="J55" s="18">
        <v>274.0</v>
      </c>
      <c r="K55" s="18">
        <v>0.0</v>
      </c>
      <c r="L55" s="38">
        <v>537.2093023255813</v>
      </c>
      <c r="M55" s="18">
        <v>0.19606178916992018</v>
      </c>
      <c r="N55" s="18">
        <v>0.054631938236799994</v>
      </c>
      <c r="O55" s="18">
        <v>0.035125998012500007</v>
      </c>
      <c r="P55" s="18">
        <v>0.09493223578000001</v>
      </c>
      <c r="Q55" s="18">
        <v>0.0336661143756</v>
      </c>
      <c r="R55" s="18">
        <v>0.0</v>
      </c>
      <c r="S55" s="18">
        <v>0.012353202330000002</v>
      </c>
      <c r="T55" s="18">
        <v>0.013262620708736</v>
      </c>
      <c r="U55" s="18">
        <v>0.243972109443636</v>
      </c>
      <c r="V55" s="18">
        <v>0.20069009934096432</v>
      </c>
      <c r="W55" s="18">
        <v>0.29731666545139307</v>
      </c>
      <c r="X55" s="18">
        <v>0.063046952</v>
      </c>
      <c r="Y55" s="18">
        <v>0.016792742</v>
      </c>
      <c r="Z55" s="18">
        <v>0.027629382</v>
      </c>
      <c r="AA55" s="18">
        <v>0.05291810499999999</v>
      </c>
      <c r="AB55" s="18">
        <v>0.023584337</v>
      </c>
      <c r="AC55" s="18">
        <v>0.026693786</v>
      </c>
      <c r="AD55" s="18">
        <v>0.01010095</v>
      </c>
      <c r="AE55" s="18">
        <v>0.02320585446</v>
      </c>
      <c r="AF55" s="18">
        <v>0.01071123555652758</v>
      </c>
      <c r="AG55" s="18">
        <v>0.006886866016709812</v>
      </c>
      <c r="AH55" s="18">
        <v>0.018612583996927515</v>
      </c>
      <c r="AI55" s="18">
        <v>0.006600638618879306</v>
      </c>
      <c r="AJ55" s="18">
        <v>0.0</v>
      </c>
      <c r="AK55" s="18">
        <v>0.002421990950797827</v>
      </c>
      <c r="AL55" s="18">
        <v>0.002600293145236815</v>
      </c>
      <c r="AM55" s="18">
        <v>0.047833608285078856</v>
      </c>
      <c r="AN55" s="18">
        <v>0.03934765994547848</v>
      </c>
      <c r="AO55" s="18">
        <v>0.05829243737843472</v>
      </c>
      <c r="AP55" s="18">
        <v>0.012361098210830078</v>
      </c>
      <c r="AQ55" s="18">
        <v>0.0032924150415888634</v>
      </c>
      <c r="AR55" s="18">
        <v>0.005417066068579187</v>
      </c>
      <c r="AS55" s="18">
        <v>0.010375218345781697</v>
      </c>
      <c r="AT55" s="18">
        <v>0.0046239873086063475</v>
      </c>
      <c r="AU55" s="18">
        <v>0.005233631442878967</v>
      </c>
      <c r="AV55" s="18">
        <v>0.001980410329315905</v>
      </c>
      <c r="AW55" s="18">
        <v>0.004549781344644372</v>
      </c>
      <c r="AX55" s="18">
        <v>0.04783360809222541</v>
      </c>
      <c r="AY55" s="18">
        <v>0.9999999959682437</v>
      </c>
    </row>
    <row r="56" ht="15.75" customHeight="1">
      <c r="A56" s="18">
        <v>80.0</v>
      </c>
      <c r="B56" s="36" t="s">
        <v>528</v>
      </c>
      <c r="C56" s="18" t="s">
        <v>528</v>
      </c>
      <c r="D56" s="18" t="s">
        <v>756</v>
      </c>
      <c r="E56" s="37" t="s">
        <v>508</v>
      </c>
      <c r="F56" s="18" t="s">
        <v>505</v>
      </c>
      <c r="G56" s="18" t="s">
        <v>529</v>
      </c>
      <c r="H56" s="18" t="s">
        <v>741</v>
      </c>
      <c r="I56" s="18" t="s">
        <v>748</v>
      </c>
      <c r="J56" s="18">
        <v>275.0</v>
      </c>
      <c r="K56" s="18">
        <v>0.0</v>
      </c>
      <c r="L56" s="38">
        <v>513.3333333333334</v>
      </c>
      <c r="M56" s="18">
        <v>0.18666666666666668</v>
      </c>
      <c r="N56" s="18">
        <v>0.054631938236799994</v>
      </c>
      <c r="O56" s="18">
        <v>0.035125998012500007</v>
      </c>
      <c r="P56" s="18">
        <v>0.09493223578000001</v>
      </c>
      <c r="Q56" s="18">
        <v>0.0336661143756</v>
      </c>
      <c r="R56" s="18">
        <v>0.0</v>
      </c>
      <c r="S56" s="18">
        <v>0.012353202330000002</v>
      </c>
      <c r="T56" s="18">
        <v>0.013262620708736</v>
      </c>
      <c r="U56" s="18">
        <v>0.243972109443636</v>
      </c>
      <c r="V56" s="18">
        <v>0.20069009934096435</v>
      </c>
      <c r="W56" s="18">
        <v>0.2973166654513931</v>
      </c>
      <c r="X56" s="18">
        <v>0.063046952</v>
      </c>
      <c r="Y56" s="18">
        <v>0.016792742</v>
      </c>
      <c r="Z56" s="18">
        <v>0.027629382</v>
      </c>
      <c r="AA56" s="18">
        <v>0.05291810499999999</v>
      </c>
      <c r="AB56" s="18">
        <v>0.023584337</v>
      </c>
      <c r="AC56" s="18">
        <v>0.026693786</v>
      </c>
      <c r="AD56" s="18">
        <v>0.01010095</v>
      </c>
      <c r="AE56" s="18">
        <v>0.023205854459999998</v>
      </c>
      <c r="AF56" s="18">
        <v>0.010197961804202666</v>
      </c>
      <c r="AG56" s="18">
        <v>0.006556852962333335</v>
      </c>
      <c r="AH56" s="18">
        <v>0.01772068401226667</v>
      </c>
      <c r="AI56" s="18">
        <v>0.006284341350112</v>
      </c>
      <c r="AJ56" s="18">
        <v>0.0</v>
      </c>
      <c r="AK56" s="18">
        <v>0.0023059311016000003</v>
      </c>
      <c r="AL56" s="18">
        <v>0.0024756891989640532</v>
      </c>
      <c r="AM56" s="18">
        <v>0.04554146042947872</v>
      </c>
      <c r="AN56" s="18">
        <v>0.037462151876980015</v>
      </c>
      <c r="AO56" s="18">
        <v>0.05549911088426005</v>
      </c>
      <c r="AP56" s="18">
        <v>0.011768764373333334</v>
      </c>
      <c r="AQ56" s="18">
        <v>0.0031346451733333335</v>
      </c>
      <c r="AR56" s="18">
        <v>0.00515748464</v>
      </c>
      <c r="AS56" s="18">
        <v>0.009878046266666666</v>
      </c>
      <c r="AT56" s="18">
        <v>0.004402409573333333</v>
      </c>
      <c r="AU56" s="18">
        <v>0.004982840053333334</v>
      </c>
      <c r="AV56" s="18">
        <v>0.0018855106666666665</v>
      </c>
      <c r="AW56" s="18">
        <v>0.0043317594992</v>
      </c>
      <c r="AX56" s="18">
        <v>0.045541460245866666</v>
      </c>
      <c r="AY56" s="18">
        <v>0.999999995968244</v>
      </c>
    </row>
    <row r="57" ht="15.75" customHeight="1">
      <c r="A57" s="18">
        <v>44.0</v>
      </c>
      <c r="B57" s="36" t="s">
        <v>376</v>
      </c>
      <c r="C57" s="18" t="s">
        <v>376</v>
      </c>
      <c r="D57" s="18" t="s">
        <v>757</v>
      </c>
      <c r="E57" s="37" t="s">
        <v>340</v>
      </c>
      <c r="F57" s="18" t="s">
        <v>368</v>
      </c>
      <c r="G57" s="18" t="s">
        <v>377</v>
      </c>
      <c r="H57" s="18" t="s">
        <v>741</v>
      </c>
      <c r="I57" s="18" t="s">
        <v>750</v>
      </c>
      <c r="J57" s="18">
        <v>98.0</v>
      </c>
      <c r="K57" s="18">
        <v>3.0</v>
      </c>
      <c r="L57" s="38">
        <v>481.25</v>
      </c>
      <c r="M57" s="18">
        <v>0.5062592047128129</v>
      </c>
      <c r="N57" s="18">
        <v>0.6508970199599999</v>
      </c>
      <c r="O57" s="18">
        <v>0.0</v>
      </c>
      <c r="P57" s="18">
        <v>0.0</v>
      </c>
      <c r="Q57" s="18">
        <v>0.01312351745832</v>
      </c>
      <c r="R57" s="18">
        <v>0.0</v>
      </c>
      <c r="S57" s="18">
        <v>0.006176601165</v>
      </c>
      <c r="T57" s="18">
        <v>0.026525241417471996</v>
      </c>
      <c r="U57" s="18">
        <v>0.6967223800007919</v>
      </c>
      <c r="V57" s="18">
        <v>0.6178183415683478</v>
      </c>
      <c r="W57" s="18">
        <v>0.78628636240619</v>
      </c>
      <c r="X57" s="18">
        <v>0.08372053</v>
      </c>
      <c r="Y57" s="18">
        <v>0.13938362</v>
      </c>
      <c r="Z57" s="18">
        <v>0.13801391</v>
      </c>
      <c r="AA57" s="18">
        <v>0.2222989</v>
      </c>
      <c r="AB57" s="18">
        <v>0.013856822</v>
      </c>
      <c r="AC57" s="18">
        <v>0.01677431</v>
      </c>
      <c r="AD57" s="18">
        <v>0.04640382</v>
      </c>
      <c r="AE57" s="18">
        <v>0.036270482325</v>
      </c>
      <c r="AF57" s="18">
        <v>0.3295226076748895</v>
      </c>
      <c r="AG57" s="18">
        <v>0.0</v>
      </c>
      <c r="AH57" s="18">
        <v>0.0</v>
      </c>
      <c r="AI57" s="18">
        <v>0.0066439015114837996</v>
      </c>
      <c r="AJ57" s="18">
        <v>0.0</v>
      </c>
      <c r="AK57" s="18">
        <v>0.003126961193621134</v>
      </c>
      <c r="AL57" s="18">
        <v>0.013428647624824739</v>
      </c>
      <c r="AM57" s="18">
        <v>0.3527221180048192</v>
      </c>
      <c r="AN57" s="18">
        <v>0.3127762222593808</v>
      </c>
      <c r="AO57" s="18">
        <v>0.39806470850828835</v>
      </c>
      <c r="AP57" s="18">
        <v>0.042384288935935197</v>
      </c>
      <c r="AQ57" s="18">
        <v>0.07056424061119293</v>
      </c>
      <c r="AR57" s="18">
        <v>0.06987081231590574</v>
      </c>
      <c r="AS57" s="18">
        <v>0.11254086432253313</v>
      </c>
      <c r="AT57" s="18">
        <v>0.00701514368556701</v>
      </c>
      <c r="AU57" s="18">
        <v>0.008492148840206186</v>
      </c>
      <c r="AV57" s="18">
        <v>0.02349236100883652</v>
      </c>
      <c r="AW57" s="18">
        <v>0.01836226553640464</v>
      </c>
      <c r="AX57" s="18">
        <v>0.3527221252565813</v>
      </c>
      <c r="AY57" s="18">
        <v>1.00000002055942</v>
      </c>
    </row>
    <row r="58" ht="15.75" customHeight="1">
      <c r="A58" s="18">
        <v>31.0</v>
      </c>
      <c r="B58" s="36" t="s">
        <v>324</v>
      </c>
      <c r="C58" s="18" t="s">
        <v>324</v>
      </c>
      <c r="D58" s="18" t="s">
        <v>757</v>
      </c>
      <c r="E58" s="37" t="s">
        <v>321</v>
      </c>
      <c r="F58" s="18" t="s">
        <v>318</v>
      </c>
      <c r="G58" s="18" t="s">
        <v>325</v>
      </c>
      <c r="H58" s="18" t="s">
        <v>741</v>
      </c>
      <c r="I58" s="18" t="s">
        <v>750</v>
      </c>
      <c r="J58" s="18">
        <v>98.0</v>
      </c>
      <c r="K58" s="18">
        <v>3.0</v>
      </c>
      <c r="L58" s="38">
        <v>435.8490566037736</v>
      </c>
      <c r="M58" s="18">
        <v>0.4584989023814155</v>
      </c>
      <c r="N58" s="18">
        <v>0.6508970199599999</v>
      </c>
      <c r="O58" s="18">
        <v>0.0</v>
      </c>
      <c r="P58" s="18">
        <v>0.0</v>
      </c>
      <c r="Q58" s="18">
        <v>0.01312351745832</v>
      </c>
      <c r="R58" s="18">
        <v>0.0</v>
      </c>
      <c r="S58" s="18">
        <v>0.006176601165</v>
      </c>
      <c r="T58" s="18">
        <v>0.026525241417471996</v>
      </c>
      <c r="U58" s="18">
        <v>0.6967223800007919</v>
      </c>
      <c r="V58" s="18">
        <v>0.6178183415683477</v>
      </c>
      <c r="W58" s="18">
        <v>0.78628636240619</v>
      </c>
      <c r="X58" s="18">
        <v>0.08372053</v>
      </c>
      <c r="Y58" s="18">
        <v>0.13938362</v>
      </c>
      <c r="Z58" s="18">
        <v>0.13801391</v>
      </c>
      <c r="AA58" s="18">
        <v>0.2222989</v>
      </c>
      <c r="AB58" s="18">
        <v>0.013856822</v>
      </c>
      <c r="AC58" s="18">
        <v>0.01677431</v>
      </c>
      <c r="AD58" s="18">
        <v>0.04640382</v>
      </c>
      <c r="AE58" s="18">
        <v>0.036270482325</v>
      </c>
      <c r="AF58" s="18">
        <v>0.29843556921499426</v>
      </c>
      <c r="AG58" s="18">
        <v>0.0</v>
      </c>
      <c r="AH58" s="18">
        <v>0.0</v>
      </c>
      <c r="AI58" s="18">
        <v>0.006017118350023064</v>
      </c>
      <c r="AJ58" s="18">
        <v>0.0</v>
      </c>
      <c r="AK58" s="18">
        <v>0.0028319648546002722</v>
      </c>
      <c r="AL58" s="18">
        <v>0.012161794075312971</v>
      </c>
      <c r="AM58" s="18">
        <v>0.31944644649493054</v>
      </c>
      <c r="AN58" s="18">
        <v>0.2832690314801939</v>
      </c>
      <c r="AO58" s="18">
        <v>0.360511434120714</v>
      </c>
      <c r="AP58" s="18">
        <v>0.03838577111179037</v>
      </c>
      <c r="AQ58" s="18">
        <v>0.06390723677994832</v>
      </c>
      <c r="AR58" s="18">
        <v>0.06327922624836746</v>
      </c>
      <c r="AS58" s="18">
        <v>0.10192380165059604</v>
      </c>
      <c r="AT58" s="18">
        <v>0.00635333767749465</v>
      </c>
      <c r="AU58" s="18">
        <v>0.007691002723205602</v>
      </c>
      <c r="AV58" s="18">
        <v>0.021276100536304774</v>
      </c>
      <c r="AW58" s="18">
        <v>0.016629976334857032</v>
      </c>
      <c r="AX58" s="18">
        <v>0.31944645306256425</v>
      </c>
      <c r="AY58" s="18">
        <v>1.0000000205594202</v>
      </c>
    </row>
    <row r="59" ht="15.75" customHeight="1">
      <c r="A59" s="18">
        <v>56.0</v>
      </c>
      <c r="B59" s="36" t="s">
        <v>423</v>
      </c>
      <c r="C59" s="18" t="s">
        <v>423</v>
      </c>
      <c r="D59" s="18" t="s">
        <v>757</v>
      </c>
      <c r="E59" s="37" t="s">
        <v>340</v>
      </c>
      <c r="F59" s="18" t="s">
        <v>411</v>
      </c>
      <c r="G59" s="18" t="s">
        <v>424</v>
      </c>
      <c r="H59" s="18" t="s">
        <v>741</v>
      </c>
      <c r="I59" s="18" t="s">
        <v>750</v>
      </c>
      <c r="J59" s="18">
        <v>94.0</v>
      </c>
      <c r="K59" s="18">
        <v>27.0</v>
      </c>
      <c r="L59" s="38">
        <v>452.94117647058823</v>
      </c>
      <c r="M59" s="18">
        <v>0.6600716649236203</v>
      </c>
      <c r="N59" s="18">
        <v>0.3180801105504</v>
      </c>
      <c r="O59" s="18">
        <v>0.0</v>
      </c>
      <c r="P59" s="18">
        <v>0.0</v>
      </c>
      <c r="Q59" s="18">
        <v>0.01312351745832</v>
      </c>
      <c r="R59" s="18">
        <v>0.0</v>
      </c>
      <c r="S59" s="18">
        <v>0.006176601165</v>
      </c>
      <c r="T59" s="18">
        <v>0.026525241417471996</v>
      </c>
      <c r="U59" s="18">
        <v>0.363905470591192</v>
      </c>
      <c r="V59" s="18">
        <v>0.3132516885112423</v>
      </c>
      <c r="W59" s="18">
        <v>0.4230738271839499</v>
      </c>
      <c r="X59" s="18">
        <v>0.039640722</v>
      </c>
      <c r="Y59" s="18">
        <v>0.044224865</v>
      </c>
      <c r="Z59" s="18">
        <v>0.057495322</v>
      </c>
      <c r="AA59" s="18">
        <v>0.11663632109999998</v>
      </c>
      <c r="AB59" s="18">
        <v>0.0062229176</v>
      </c>
      <c r="AC59" s="18">
        <v>0.011028379</v>
      </c>
      <c r="AD59" s="18">
        <v>0.075172128</v>
      </c>
      <c r="AE59" s="18">
        <v>0.013484816704</v>
      </c>
      <c r="AF59" s="18">
        <v>0.20995566815009173</v>
      </c>
      <c r="AG59" s="18">
        <v>0.0</v>
      </c>
      <c r="AH59" s="18">
        <v>0.0</v>
      </c>
      <c r="AI59" s="18">
        <v>0.00866246201836748</v>
      </c>
      <c r="AJ59" s="18">
        <v>0.0</v>
      </c>
      <c r="AK59" s="18">
        <v>0.004076999414550723</v>
      </c>
      <c r="AL59" s="18">
        <v>0.01750856026493171</v>
      </c>
      <c r="AM59" s="18">
        <v>0.24020368984794166</v>
      </c>
      <c r="AN59" s="18">
        <v>0.20676856357575102</v>
      </c>
      <c r="AO59" s="18">
        <v>0.27925904549491787</v>
      </c>
      <c r="AP59" s="18">
        <v>0.026165717369314386</v>
      </c>
      <c r="AQ59" s="18">
        <v>0.029191580271572346</v>
      </c>
      <c r="AR59" s="18">
        <v>0.03795103291785966</v>
      </c>
      <c r="AS59" s="18">
        <v>0.07698833065904298</v>
      </c>
      <c r="AT59" s="18">
        <v>0.0041075715809145</v>
      </c>
      <c r="AU59" s="18">
        <v>0.007279520487938691</v>
      </c>
      <c r="AV59" s="18">
        <v>0.0496189916848115</v>
      </c>
      <c r="AW59" s="18">
        <v>0.008900945412999127</v>
      </c>
      <c r="AX59" s="18">
        <v>0.24020369038445316</v>
      </c>
      <c r="AY59" s="18">
        <v>1.0000000022335689</v>
      </c>
    </row>
    <row r="60" ht="15.75" customHeight="1">
      <c r="A60" s="18">
        <v>46.0</v>
      </c>
      <c r="B60" s="36" t="s">
        <v>383</v>
      </c>
      <c r="C60" s="18" t="s">
        <v>383</v>
      </c>
      <c r="D60" s="18" t="s">
        <v>757</v>
      </c>
      <c r="E60" s="37" t="s">
        <v>340</v>
      </c>
      <c r="F60" s="18" t="s">
        <v>368</v>
      </c>
      <c r="G60" s="18" t="s">
        <v>384</v>
      </c>
      <c r="H60" s="18" t="s">
        <v>741</v>
      </c>
      <c r="I60" s="18" t="s">
        <v>750</v>
      </c>
      <c r="J60" s="18">
        <v>91.0</v>
      </c>
      <c r="K60" s="18">
        <v>12.0</v>
      </c>
      <c r="L60" s="38">
        <v>427.77777777777777</v>
      </c>
      <c r="M60" s="18">
        <v>0.5341880341880342</v>
      </c>
      <c r="N60" s="18">
        <v>0.39099596322599994</v>
      </c>
      <c r="O60" s="18">
        <v>0.0</v>
      </c>
      <c r="P60" s="18">
        <v>0.0</v>
      </c>
      <c r="Q60" s="18">
        <v>0.01312351745832</v>
      </c>
      <c r="R60" s="18">
        <v>0.0</v>
      </c>
      <c r="S60" s="18">
        <v>0.01235320233</v>
      </c>
      <c r="T60" s="18">
        <v>0.026525241417471996</v>
      </c>
      <c r="U60" s="18">
        <v>0.4429979244317919</v>
      </c>
      <c r="V60" s="18">
        <v>0.3815980587263727</v>
      </c>
      <c r="W60" s="18">
        <v>0.5146478092171399</v>
      </c>
      <c r="X60" s="18">
        <v>0.040458504</v>
      </c>
      <c r="Y60" s="18">
        <v>0.072797882</v>
      </c>
      <c r="Z60" s="18">
        <v>0.084413809</v>
      </c>
      <c r="AA60" s="18">
        <v>0.182339948</v>
      </c>
      <c r="AB60" s="18">
        <v>0.0033443316</v>
      </c>
      <c r="AC60" s="18">
        <v>0.0071559597</v>
      </c>
      <c r="AD60" s="18">
        <v>0.039659316</v>
      </c>
      <c r="AE60" s="18">
        <v>0.012828180559</v>
      </c>
      <c r="AF60" s="18">
        <v>0.20886536497115382</v>
      </c>
      <c r="AG60" s="18">
        <v>0.0</v>
      </c>
      <c r="AH60" s="18">
        <v>0.0</v>
      </c>
      <c r="AI60" s="18">
        <v>0.0070104259926923075</v>
      </c>
      <c r="AJ60" s="18">
        <v>0.0</v>
      </c>
      <c r="AK60" s="18">
        <v>0.006598932868589744</v>
      </c>
      <c r="AL60" s="18">
        <v>0.014169466569162391</v>
      </c>
      <c r="AM60" s="18">
        <v>0.23664419040159823</v>
      </c>
      <c r="AN60" s="18">
        <v>0.20384511684101106</v>
      </c>
      <c r="AO60" s="18">
        <v>0.27491870150488246</v>
      </c>
      <c r="AP60" s="18">
        <v>0.021612448717948717</v>
      </c>
      <c r="AQ60" s="18">
        <v>0.038887757478632476</v>
      </c>
      <c r="AR60" s="18">
        <v>0.04509284668803419</v>
      </c>
      <c r="AS60" s="18">
        <v>0.09740381837606837</v>
      </c>
      <c r="AT60" s="18">
        <v>0.001786501923076923</v>
      </c>
      <c r="AU60" s="18">
        <v>0.003822628044871795</v>
      </c>
      <c r="AV60" s="18">
        <v>0.02118553205128205</v>
      </c>
      <c r="AW60" s="18">
        <v>0.006852660555021367</v>
      </c>
      <c r="AX60" s="18">
        <v>0.2366441938349359</v>
      </c>
      <c r="AY60" s="18">
        <v>1.0000000145084385</v>
      </c>
    </row>
    <row r="61" ht="15.75" customHeight="1">
      <c r="A61" s="18">
        <v>42.0</v>
      </c>
      <c r="B61" s="36" t="s">
        <v>369</v>
      </c>
      <c r="C61" s="18" t="s">
        <v>369</v>
      </c>
      <c r="D61" s="18" t="s">
        <v>757</v>
      </c>
      <c r="E61" s="37" t="s">
        <v>340</v>
      </c>
      <c r="F61" s="18" t="s">
        <v>368</v>
      </c>
      <c r="G61" s="18" t="s">
        <v>370</v>
      </c>
      <c r="H61" s="18" t="s">
        <v>741</v>
      </c>
      <c r="I61" s="18" t="s">
        <v>750</v>
      </c>
      <c r="J61" s="18">
        <v>91.0</v>
      </c>
      <c r="K61" s="18">
        <v>12.0</v>
      </c>
      <c r="L61" s="38">
        <v>378.6885245901639</v>
      </c>
      <c r="M61" s="18">
        <v>0.47288776796973514</v>
      </c>
      <c r="N61" s="18">
        <v>0.39099596322599994</v>
      </c>
      <c r="O61" s="18">
        <v>0.0</v>
      </c>
      <c r="P61" s="18">
        <v>0.0</v>
      </c>
      <c r="Q61" s="18">
        <v>0.01312351745832</v>
      </c>
      <c r="R61" s="18">
        <v>0.0</v>
      </c>
      <c r="S61" s="18">
        <v>0.01235320233</v>
      </c>
      <c r="T61" s="18">
        <v>0.026525241417471996</v>
      </c>
      <c r="U61" s="18">
        <v>0.4429979244317919</v>
      </c>
      <c r="V61" s="18">
        <v>0.38159805872637265</v>
      </c>
      <c r="W61" s="18">
        <v>0.5146478092171399</v>
      </c>
      <c r="X61" s="18">
        <v>0.040458504</v>
      </c>
      <c r="Y61" s="18">
        <v>0.072797882</v>
      </c>
      <c r="Z61" s="18">
        <v>0.084413809</v>
      </c>
      <c r="AA61" s="18">
        <v>0.182339948</v>
      </c>
      <c r="AB61" s="18">
        <v>0.0033443316</v>
      </c>
      <c r="AC61" s="18">
        <v>0.0071559597</v>
      </c>
      <c r="AD61" s="18">
        <v>0.03965931600000001</v>
      </c>
      <c r="AE61" s="18">
        <v>0.012828180559</v>
      </c>
      <c r="AF61" s="18">
        <v>0.18489720833511974</v>
      </c>
      <c r="AG61" s="18">
        <v>0.0</v>
      </c>
      <c r="AH61" s="18">
        <v>0.0</v>
      </c>
      <c r="AI61" s="18">
        <v>0.006205950878776796</v>
      </c>
      <c r="AJ61" s="18">
        <v>0.0</v>
      </c>
      <c r="AK61" s="18">
        <v>0.005841678277112232</v>
      </c>
      <c r="AL61" s="18">
        <v>0.012543462208766705</v>
      </c>
      <c r="AM61" s="18">
        <v>0.20948829969977548</v>
      </c>
      <c r="AN61" s="18">
        <v>0.18045305425269828</v>
      </c>
      <c r="AO61" s="18">
        <v>0.2433706537912074</v>
      </c>
      <c r="AP61" s="18">
        <v>0.0191323316519546</v>
      </c>
      <c r="AQ61" s="18">
        <v>0.034425227931904154</v>
      </c>
      <c r="AR61" s="18">
        <v>0.03991825772383354</v>
      </c>
      <c r="AS61" s="18">
        <v>0.08622633102143758</v>
      </c>
      <c r="AT61" s="18">
        <v>0.0015814935056746532</v>
      </c>
      <c r="AU61" s="18">
        <v>0.0033839658102143753</v>
      </c>
      <c r="AV61" s="18">
        <v>0.018754405422446406</v>
      </c>
      <c r="AW61" s="18">
        <v>0.006066289671658259</v>
      </c>
      <c r="AX61" s="18">
        <v>0.2094883027391236</v>
      </c>
      <c r="AY61" s="18">
        <v>1.0000000145084387</v>
      </c>
    </row>
    <row r="62" ht="15.75" customHeight="1">
      <c r="A62" s="18">
        <v>53.0</v>
      </c>
      <c r="B62" s="36" t="s">
        <v>412</v>
      </c>
      <c r="C62" s="18" t="s">
        <v>412</v>
      </c>
      <c r="D62" s="18" t="s">
        <v>757</v>
      </c>
      <c r="E62" s="37" t="s">
        <v>340</v>
      </c>
      <c r="F62" s="18" t="s">
        <v>411</v>
      </c>
      <c r="G62" s="18" t="s">
        <v>413</v>
      </c>
      <c r="H62" s="18" t="s">
        <v>741</v>
      </c>
      <c r="I62" s="18" t="s">
        <v>750</v>
      </c>
      <c r="J62" s="18">
        <v>88.0</v>
      </c>
      <c r="K62" s="18">
        <v>27.0</v>
      </c>
      <c r="L62" s="38">
        <v>334.7826086956522</v>
      </c>
      <c r="M62" s="18">
        <v>0.5211435378201311</v>
      </c>
      <c r="N62" s="18">
        <v>0.3180801105504</v>
      </c>
      <c r="O62" s="18">
        <v>0.0</v>
      </c>
      <c r="P62" s="18">
        <v>0.0</v>
      </c>
      <c r="Q62" s="18">
        <v>0.01312351745832</v>
      </c>
      <c r="R62" s="18">
        <v>0.0</v>
      </c>
      <c r="S62" s="18">
        <v>0.01235320233</v>
      </c>
      <c r="T62" s="18">
        <v>0.026525241417471996</v>
      </c>
      <c r="U62" s="18">
        <v>0.37008207175619195</v>
      </c>
      <c r="V62" s="18">
        <v>0.3181929694432423</v>
      </c>
      <c r="W62" s="18">
        <v>0.43079457864019993</v>
      </c>
      <c r="X62" s="18">
        <v>0.043678703</v>
      </c>
      <c r="Y62" s="18">
        <v>0.044503341</v>
      </c>
      <c r="Z62" s="18">
        <v>0.05823761</v>
      </c>
      <c r="AA62" s="18">
        <v>0.11702414220000001</v>
      </c>
      <c r="AB62" s="18">
        <v>0.0062319201</v>
      </c>
      <c r="AC62" s="18">
        <v>0.011260021</v>
      </c>
      <c r="AD62" s="18">
        <v>0.075192274</v>
      </c>
      <c r="AE62" s="18">
        <v>0.013954060599999998</v>
      </c>
      <c r="AF62" s="18">
        <v>0.16576539412245386</v>
      </c>
      <c r="AG62" s="18">
        <v>0.0</v>
      </c>
      <c r="AH62" s="18">
        <v>0.0</v>
      </c>
      <c r="AI62" s="18">
        <v>0.00683923631687314</v>
      </c>
      <c r="AJ62" s="18">
        <v>0.0</v>
      </c>
      <c r="AK62" s="18">
        <v>0.006437791565664087</v>
      </c>
      <c r="AL62" s="18">
        <v>0.013823458153834426</v>
      </c>
      <c r="AM62" s="18">
        <v>0.1928658801588255</v>
      </c>
      <c r="AN62" s="18">
        <v>0.16582420980514417</v>
      </c>
      <c r="AO62" s="18">
        <v>0.22450581078628648</v>
      </c>
      <c r="AP62" s="18">
        <v>0.022762873808814775</v>
      </c>
      <c r="AQ62" s="18">
        <v>0.023192628573555692</v>
      </c>
      <c r="AR62" s="18">
        <v>0.030350154109589047</v>
      </c>
      <c r="AS62" s="18">
        <v>0.06098637547647411</v>
      </c>
      <c r="AT62" s="18">
        <v>0.003247724888326385</v>
      </c>
      <c r="AU62" s="18">
        <v>0.0058680871798689705</v>
      </c>
      <c r="AV62" s="18">
        <v>0.03918596768910066</v>
      </c>
      <c r="AW62" s="18">
        <v>0.007272068508040501</v>
      </c>
      <c r="AX62" s="18">
        <v>0.19286588023377013</v>
      </c>
      <c r="AY62" s="18">
        <v>1.0000000003885843</v>
      </c>
    </row>
    <row r="63" ht="15.75" customHeight="1">
      <c r="A63" s="18">
        <v>50.0</v>
      </c>
      <c r="B63" s="36" t="s">
        <v>398</v>
      </c>
      <c r="C63" s="18" t="s">
        <v>398</v>
      </c>
      <c r="D63" s="18" t="s">
        <v>757</v>
      </c>
      <c r="E63" s="37" t="s">
        <v>340</v>
      </c>
      <c r="F63" s="18" t="s">
        <v>391</v>
      </c>
      <c r="G63" s="18" t="s">
        <v>399</v>
      </c>
      <c r="H63" s="18" t="s">
        <v>741</v>
      </c>
      <c r="I63" s="18" t="s">
        <v>750</v>
      </c>
      <c r="J63" s="18">
        <v>85.0</v>
      </c>
      <c r="K63" s="18">
        <v>0.0</v>
      </c>
      <c r="L63" s="38">
        <v>385.0</v>
      </c>
      <c r="M63" s="18">
        <v>0.45294117647058824</v>
      </c>
      <c r="N63" s="18">
        <v>0.3132986747879999</v>
      </c>
      <c r="O63" s="18">
        <v>0.0</v>
      </c>
      <c r="P63" s="18">
        <v>0.0</v>
      </c>
      <c r="Q63" s="18">
        <v>0.01312351745832</v>
      </c>
      <c r="R63" s="18">
        <v>0.0</v>
      </c>
      <c r="S63" s="18">
        <v>0.010063336914</v>
      </c>
      <c r="T63" s="18">
        <v>0.026525241417471996</v>
      </c>
      <c r="U63" s="18">
        <v>0.3630107705777919</v>
      </c>
      <c r="V63" s="18">
        <v>0.30985474110424727</v>
      </c>
      <c r="W63" s="18">
        <v>0.42556658249131984</v>
      </c>
      <c r="X63" s="18">
        <v>0.060234184</v>
      </c>
      <c r="Y63" s="18">
        <v>0.049205189</v>
      </c>
      <c r="Z63" s="18">
        <v>0.062441017</v>
      </c>
      <c r="AA63" s="18">
        <v>0.106935509</v>
      </c>
      <c r="AB63" s="18">
        <v>0.030736925</v>
      </c>
      <c r="AC63" s="18">
        <v>0.018316974999999996</v>
      </c>
      <c r="AD63" s="18">
        <v>0.0011050364</v>
      </c>
      <c r="AE63" s="18">
        <v>0.03403597576</v>
      </c>
      <c r="AF63" s="18">
        <v>0.1419058703451529</v>
      </c>
      <c r="AG63" s="18">
        <v>0.0</v>
      </c>
      <c r="AH63" s="18">
        <v>0.0</v>
      </c>
      <c r="AI63" s="18">
        <v>0.0059441814370037645</v>
      </c>
      <c r="AJ63" s="18">
        <v>0.0</v>
      </c>
      <c r="AK63" s="18">
        <v>0.004558099661047059</v>
      </c>
      <c r="AL63" s="18">
        <v>0.012014374053796139</v>
      </c>
      <c r="AM63" s="18">
        <v>0.16442252549699987</v>
      </c>
      <c r="AN63" s="18">
        <v>0.1403459709707473</v>
      </c>
      <c r="AO63" s="18">
        <v>0.19275662854018605</v>
      </c>
      <c r="AP63" s="18">
        <v>0.027282542164705884</v>
      </c>
      <c r="AQ63" s="18">
        <v>0.02228705619411765</v>
      </c>
      <c r="AR63" s="18">
        <v>0.0282821077</v>
      </c>
      <c r="AS63" s="18">
        <v>0.04843549525294118</v>
      </c>
      <c r="AT63" s="18">
        <v>0.013922018970588234</v>
      </c>
      <c r="AU63" s="18">
        <v>0.008296512205882352</v>
      </c>
      <c r="AV63" s="18">
        <v>5.005164870588235E-4</v>
      </c>
      <c r="AW63" s="18">
        <v>0.015416294903058824</v>
      </c>
      <c r="AX63" s="18">
        <v>0.16442254387835292</v>
      </c>
      <c r="AY63" s="18">
        <v>1.0000001117933994</v>
      </c>
    </row>
    <row r="64" ht="15.75" customHeight="1">
      <c r="A64" s="18">
        <v>33.0</v>
      </c>
      <c r="B64" s="36" t="s">
        <v>333</v>
      </c>
      <c r="C64" s="18" t="s">
        <v>333</v>
      </c>
      <c r="D64" s="18" t="s">
        <v>757</v>
      </c>
      <c r="E64" s="37" t="s">
        <v>335</v>
      </c>
      <c r="F64" s="18" t="s">
        <v>332</v>
      </c>
      <c r="G64" s="18" t="s">
        <v>334</v>
      </c>
      <c r="H64" s="18" t="s">
        <v>741</v>
      </c>
      <c r="I64" s="18" t="s">
        <v>750</v>
      </c>
      <c r="J64" s="18">
        <v>105.0</v>
      </c>
      <c r="K64" s="18">
        <v>39.0</v>
      </c>
      <c r="L64" s="38">
        <v>316.43835616438355</v>
      </c>
      <c r="M64" s="18">
        <v>0.49404895576016167</v>
      </c>
      <c r="N64" s="18">
        <v>0.2647938021168</v>
      </c>
      <c r="O64" s="18">
        <v>0.0</v>
      </c>
      <c r="P64" s="18">
        <v>0.0</v>
      </c>
      <c r="Q64" s="18">
        <v>0.01312351745832</v>
      </c>
      <c r="R64" s="18">
        <v>0.0</v>
      </c>
      <c r="S64" s="18">
        <v>0.006176601165</v>
      </c>
      <c r="T64" s="18">
        <v>0.026525241417471996</v>
      </c>
      <c r="U64" s="18">
        <v>0.310619162157592</v>
      </c>
      <c r="V64" s="18">
        <v>0.2752132629126336</v>
      </c>
      <c r="W64" s="18">
        <v>0.35120282040063805</v>
      </c>
      <c r="X64" s="18">
        <v>0.030734119</v>
      </c>
      <c r="Y64" s="18">
        <v>0.046987517</v>
      </c>
      <c r="Z64" s="18">
        <v>0.060387284</v>
      </c>
      <c r="AA64" s="18">
        <v>0.12086914700000001</v>
      </c>
      <c r="AB64" s="18">
        <v>0.0026257282</v>
      </c>
      <c r="AC64" s="18">
        <v>0.0065530462</v>
      </c>
      <c r="AD64" s="18">
        <v>0.030884696</v>
      </c>
      <c r="AE64" s="18">
        <v>0.011577624011000001</v>
      </c>
      <c r="AF64" s="18">
        <v>0.13082110142756792</v>
      </c>
      <c r="AG64" s="18">
        <v>0.0</v>
      </c>
      <c r="AH64" s="18">
        <v>0.0</v>
      </c>
      <c r="AI64" s="18">
        <v>0.006483660096183247</v>
      </c>
      <c r="AJ64" s="18">
        <v>0.0</v>
      </c>
      <c r="AK64" s="18">
        <v>0.003051543355715248</v>
      </c>
      <c r="AL64" s="18">
        <v>0.01310476782358823</v>
      </c>
      <c r="AM64" s="18">
        <v>0.15346107270305465</v>
      </c>
      <c r="AN64" s="18">
        <v>0.13596882515333344</v>
      </c>
      <c r="AO64" s="18">
        <v>0.17351138667895882</v>
      </c>
      <c r="AP64" s="18">
        <v>0.015184159398158545</v>
      </c>
      <c r="AQ64" s="18">
        <v>0.023214133707612845</v>
      </c>
      <c r="AR64" s="18">
        <v>0.02983427460139232</v>
      </c>
      <c r="AS64" s="18">
        <v>0.05971527585897148</v>
      </c>
      <c r="AT64" s="18">
        <v>0.001297238275320009</v>
      </c>
      <c r="AU64" s="18">
        <v>0.0032375256321580956</v>
      </c>
      <c r="AV64" s="18">
        <v>0.015258551807770042</v>
      </c>
      <c r="AW64" s="18">
        <v>0.005719913052818325</v>
      </c>
      <c r="AX64" s="18">
        <v>0.1534610723342017</v>
      </c>
      <c r="AY64" s="18">
        <v>0.9999999975964396</v>
      </c>
    </row>
    <row r="65" ht="15.75" customHeight="1">
      <c r="A65" s="18">
        <v>32.0</v>
      </c>
      <c r="B65" s="36" t="s">
        <v>328</v>
      </c>
      <c r="C65" s="18" t="s">
        <v>328</v>
      </c>
      <c r="D65" s="18" t="s">
        <v>757</v>
      </c>
      <c r="E65" s="37" t="s">
        <v>321</v>
      </c>
      <c r="F65" s="18" t="s">
        <v>318</v>
      </c>
      <c r="G65" s="18" t="s">
        <v>329</v>
      </c>
      <c r="H65" s="18" t="s">
        <v>741</v>
      </c>
      <c r="I65" s="18" t="s">
        <v>750</v>
      </c>
      <c r="J65" s="18">
        <v>96.0</v>
      </c>
      <c r="K65" s="18">
        <v>30.0</v>
      </c>
      <c r="L65" s="38">
        <v>385.0</v>
      </c>
      <c r="M65" s="18">
        <v>0.5729166666666667</v>
      </c>
      <c r="N65" s="18">
        <v>0.199821218718</v>
      </c>
      <c r="O65" s="18">
        <v>0.0</v>
      </c>
      <c r="P65" s="18">
        <v>0.0</v>
      </c>
      <c r="Q65" s="18">
        <v>0.01312351745832</v>
      </c>
      <c r="R65" s="18">
        <v>0.0</v>
      </c>
      <c r="S65" s="18">
        <v>0.006176601165</v>
      </c>
      <c r="T65" s="18">
        <v>0.026525241417471996</v>
      </c>
      <c r="U65" s="18">
        <v>0.24564657875879195</v>
      </c>
      <c r="V65" s="18">
        <v>0.21041786952654667</v>
      </c>
      <c r="W65" s="18">
        <v>0.28707610157668995</v>
      </c>
      <c r="X65" s="18">
        <v>0.027089812</v>
      </c>
      <c r="Y65" s="18">
        <v>0.028633563</v>
      </c>
      <c r="Z65" s="18">
        <v>0.043562336</v>
      </c>
      <c r="AA65" s="18">
        <v>0.0684104036</v>
      </c>
      <c r="AB65" s="18">
        <v>0.0046423055</v>
      </c>
      <c r="AC65" s="18">
        <v>0.007606958299999999</v>
      </c>
      <c r="AD65" s="18">
        <v>0.055770218</v>
      </c>
      <c r="AE65" s="18">
        <v>0.009930987552</v>
      </c>
      <c r="AF65" s="18">
        <v>0.11448090655718751</v>
      </c>
      <c r="AG65" s="18">
        <v>0.0</v>
      </c>
      <c r="AH65" s="18">
        <v>0.0</v>
      </c>
      <c r="AI65" s="18">
        <v>0.007518681877162501</v>
      </c>
      <c r="AJ65" s="18">
        <v>0.0</v>
      </c>
      <c r="AK65" s="18">
        <v>0.0035386777507812506</v>
      </c>
      <c r="AL65" s="18">
        <v>0.015196752895426666</v>
      </c>
      <c r="AM65" s="18">
        <v>0.1407350190805579</v>
      </c>
      <c r="AN65" s="18">
        <v>0.12055190441625072</v>
      </c>
      <c r="AO65" s="18">
        <v>0.16447068319497862</v>
      </c>
      <c r="AP65" s="18">
        <v>0.015520204791666669</v>
      </c>
      <c r="AQ65" s="18">
        <v>0.016404645468750003</v>
      </c>
      <c r="AR65" s="18">
        <v>0.024957588333333336</v>
      </c>
      <c r="AS65" s="18">
        <v>0.03919346039583334</v>
      </c>
      <c r="AT65" s="18">
        <v>0.0026596541927083337</v>
      </c>
      <c r="AU65" s="18">
        <v>0.004358153192708334</v>
      </c>
      <c r="AV65" s="18">
        <v>0.03195168739583334</v>
      </c>
      <c r="AW65" s="18">
        <v>0.0056896282850000006</v>
      </c>
      <c r="AX65" s="18">
        <v>0.14073502205583335</v>
      </c>
      <c r="AY65" s="18">
        <v>1.0000000211409745</v>
      </c>
    </row>
    <row r="66" ht="15.75" customHeight="1">
      <c r="A66" s="18">
        <v>35.0</v>
      </c>
      <c r="B66" s="36" t="s">
        <v>342</v>
      </c>
      <c r="C66" s="18" t="s">
        <v>342</v>
      </c>
      <c r="D66" s="18" t="s">
        <v>757</v>
      </c>
      <c r="E66" s="37" t="s">
        <v>335</v>
      </c>
      <c r="F66" s="18" t="s">
        <v>332</v>
      </c>
      <c r="G66" s="18" t="s">
        <v>343</v>
      </c>
      <c r="H66" s="18" t="s">
        <v>741</v>
      </c>
      <c r="I66" s="18" t="s">
        <v>750</v>
      </c>
      <c r="J66" s="18">
        <v>105.0</v>
      </c>
      <c r="K66" s="18">
        <v>39.0</v>
      </c>
      <c r="L66" s="38">
        <v>281.7073170731707</v>
      </c>
      <c r="M66" s="18">
        <v>0.43982407037185123</v>
      </c>
      <c r="N66" s="18">
        <v>0.2647938021168</v>
      </c>
      <c r="O66" s="18">
        <v>0.0</v>
      </c>
      <c r="P66" s="18">
        <v>0.0</v>
      </c>
      <c r="Q66" s="18">
        <v>0.013123517458320001</v>
      </c>
      <c r="R66" s="18">
        <v>0.0</v>
      </c>
      <c r="S66" s="18">
        <v>0.006176601165</v>
      </c>
      <c r="T66" s="18">
        <v>0.026525241417471996</v>
      </c>
      <c r="U66" s="18">
        <v>0.310619162157592</v>
      </c>
      <c r="V66" s="18">
        <v>0.2669157681341988</v>
      </c>
      <c r="W66" s="18">
        <v>0.36179457248530994</v>
      </c>
      <c r="X66" s="18">
        <v>0.030734119</v>
      </c>
      <c r="Y66" s="18">
        <v>0.046987517</v>
      </c>
      <c r="Z66" s="18">
        <v>0.060387284</v>
      </c>
      <c r="AA66" s="18">
        <v>0.12086914700000001</v>
      </c>
      <c r="AB66" s="18">
        <v>0.0026257281999999996</v>
      </c>
      <c r="AC66" s="18">
        <v>0.0065530462</v>
      </c>
      <c r="AD66" s="18">
        <v>0.030884696</v>
      </c>
      <c r="AE66" s="18">
        <v>0.011577624011000001</v>
      </c>
      <c r="AF66" s="18">
        <v>0.11646268785624948</v>
      </c>
      <c r="AG66" s="18">
        <v>0.0</v>
      </c>
      <c r="AH66" s="18">
        <v>0.0</v>
      </c>
      <c r="AI66" s="18">
        <v>0.005772038866114354</v>
      </c>
      <c r="AJ66" s="18">
        <v>0.0</v>
      </c>
      <c r="AK66" s="18">
        <v>0.002716617865453818</v>
      </c>
      <c r="AL66" s="18">
        <v>0.011666439647828547</v>
      </c>
      <c r="AM66" s="18">
        <v>0.13661778423564622</v>
      </c>
      <c r="AN66" s="18">
        <v>0.11739597958721258</v>
      </c>
      <c r="AO66" s="18">
        <v>0.1591259615089328</v>
      </c>
      <c r="AP66" s="18">
        <v>0.01351760531787285</v>
      </c>
      <c r="AQ66" s="18">
        <v>0.020666240983606556</v>
      </c>
      <c r="AR66" s="18">
        <v>0.026559781047580965</v>
      </c>
      <c r="AS66" s="18">
        <v>0.05316116021591363</v>
      </c>
      <c r="AT66" s="18">
        <v>0.0011548584646141542</v>
      </c>
      <c r="AU66" s="18">
        <v>0.002882187453018792</v>
      </c>
      <c r="AV66" s="18">
        <v>0.013583832706917232</v>
      </c>
      <c r="AW66" s="18">
        <v>0.005092117717752899</v>
      </c>
      <c r="AX66" s="18">
        <v>0.13661778390727708</v>
      </c>
      <c r="AY66" s="18">
        <v>0.9999999975964393</v>
      </c>
    </row>
    <row r="67" ht="15.75" customHeight="1">
      <c r="A67" s="18">
        <v>55.0</v>
      </c>
      <c r="B67" s="36" t="s">
        <v>420</v>
      </c>
      <c r="C67" s="18" t="s">
        <v>420</v>
      </c>
      <c r="D67" s="18" t="s">
        <v>757</v>
      </c>
      <c r="E67" s="37" t="s">
        <v>340</v>
      </c>
      <c r="F67" s="18" t="s">
        <v>411</v>
      </c>
      <c r="G67" s="18" t="s">
        <v>421</v>
      </c>
      <c r="H67" s="18" t="s">
        <v>741</v>
      </c>
      <c r="I67" s="18" t="s">
        <v>750</v>
      </c>
      <c r="J67" s="18">
        <v>97.0</v>
      </c>
      <c r="K67" s="18">
        <v>19.0</v>
      </c>
      <c r="L67" s="38">
        <v>563.4146341463414</v>
      </c>
      <c r="M67" s="18">
        <v>0.7170862086627738</v>
      </c>
      <c r="N67" s="18">
        <v>0.14042630075892</v>
      </c>
      <c r="O67" s="18">
        <v>0.0</v>
      </c>
      <c r="P67" s="18">
        <v>0.0</v>
      </c>
      <c r="Q67" s="18">
        <v>0.013123517458319998</v>
      </c>
      <c r="R67" s="18">
        <v>0.0</v>
      </c>
      <c r="S67" s="18">
        <v>0.010063336914</v>
      </c>
      <c r="T67" s="18">
        <v>0.026525241417471996</v>
      </c>
      <c r="U67" s="18">
        <v>0.19013839654871195</v>
      </c>
      <c r="V67" s="18">
        <v>0.16627985749572546</v>
      </c>
      <c r="W67" s="18">
        <v>0.21801331357964118</v>
      </c>
      <c r="X67" s="18">
        <v>0.025318882</v>
      </c>
      <c r="Y67" s="18">
        <v>0.027992095000000005</v>
      </c>
      <c r="Z67" s="18">
        <v>0.043452873</v>
      </c>
      <c r="AA67" s="18">
        <v>0.06710202230000001</v>
      </c>
      <c r="AB67" s="18">
        <v>0.0010998976</v>
      </c>
      <c r="AC67" s="18">
        <v>0.005087417</v>
      </c>
      <c r="AD67" s="18">
        <v>0.011925909</v>
      </c>
      <c r="AE67" s="18">
        <v>0.008159293476</v>
      </c>
      <c r="AF67" s="18">
        <v>0.10069776360775233</v>
      </c>
      <c r="AG67" s="18">
        <v>0.0</v>
      </c>
      <c r="AH67" s="18">
        <v>0.0</v>
      </c>
      <c r="AI67" s="18">
        <v>0.00941069337850641</v>
      </c>
      <c r="AJ67" s="18">
        <v>0.0</v>
      </c>
      <c r="AK67" s="18">
        <v>0.007216280114156398</v>
      </c>
      <c r="AL67" s="18">
        <v>0.019020884801919775</v>
      </c>
      <c r="AM67" s="18">
        <v>0.1363456219023349</v>
      </c>
      <c r="AN67" s="18">
        <v>0.11923699258859609</v>
      </c>
      <c r="AO67" s="18">
        <v>0.15633434047283332</v>
      </c>
      <c r="AP67" s="18">
        <v>0.01815582110096015</v>
      </c>
      <c r="AQ67" s="18">
        <v>0.02007274527607819</v>
      </c>
      <c r="AR67" s="18">
        <v>0.031159455955075015</v>
      </c>
      <c r="AS67" s="18">
        <v>0.048117934764711906</v>
      </c>
      <c r="AT67" s="18">
        <v>7.887213999012842E-4</v>
      </c>
      <c r="AU67" s="18">
        <v>0.0036481165684165433</v>
      </c>
      <c r="AV67" s="18">
        <v>0.008551904869667252</v>
      </c>
      <c r="AW67" s="18">
        <v>0.005850916824071745</v>
      </c>
      <c r="AX67" s="18">
        <v>0.13634561675888207</v>
      </c>
      <c r="AY67" s="18">
        <v>0.9999999622763623</v>
      </c>
    </row>
    <row r="68" ht="15.75" customHeight="1">
      <c r="A68" s="18">
        <v>57.0</v>
      </c>
      <c r="B68" s="36" t="s">
        <v>427</v>
      </c>
      <c r="C68" s="18" t="s">
        <v>427</v>
      </c>
      <c r="D68" s="18" t="s">
        <v>757</v>
      </c>
      <c r="E68" s="37" t="s">
        <v>340</v>
      </c>
      <c r="F68" s="18" t="s">
        <v>411</v>
      </c>
      <c r="G68" s="18" t="s">
        <v>428</v>
      </c>
      <c r="H68" s="18" t="s">
        <v>741</v>
      </c>
      <c r="I68" s="18" t="s">
        <v>750</v>
      </c>
      <c r="J68" s="18">
        <v>87.0</v>
      </c>
      <c r="K68" s="18">
        <v>5.0</v>
      </c>
      <c r="L68" s="38">
        <v>334.7826086956522</v>
      </c>
      <c r="M68" s="18">
        <v>0.4050606275809464</v>
      </c>
      <c r="N68" s="18">
        <v>0.24236100113279996</v>
      </c>
      <c r="O68" s="18">
        <v>0.0</v>
      </c>
      <c r="P68" s="18">
        <v>0.0</v>
      </c>
      <c r="Q68" s="18">
        <v>0.01312351745832</v>
      </c>
      <c r="R68" s="18">
        <v>0.0</v>
      </c>
      <c r="S68" s="18">
        <v>0.006176601165</v>
      </c>
      <c r="T68" s="18">
        <v>0.026525241417471996</v>
      </c>
      <c r="U68" s="18">
        <v>0.288186361173592</v>
      </c>
      <c r="V68" s="18">
        <v>0.2550035322964173</v>
      </c>
      <c r="W68" s="18">
        <v>0.326302411308398</v>
      </c>
      <c r="X68" s="18">
        <v>0.029308178</v>
      </c>
      <c r="Y68" s="18">
        <v>0.029116933</v>
      </c>
      <c r="Z68" s="18">
        <v>0.04386559600000001</v>
      </c>
      <c r="AA68" s="18">
        <v>0.072961895</v>
      </c>
      <c r="AB68" s="18">
        <v>0.0069165614</v>
      </c>
      <c r="AC68" s="18">
        <v>0.0095659466</v>
      </c>
      <c r="AD68" s="18">
        <v>0.083819406</v>
      </c>
      <c r="AE68" s="18">
        <v>0.012631850301999998</v>
      </c>
      <c r="AF68" s="18">
        <v>0.09817089921999841</v>
      </c>
      <c r="AG68" s="18">
        <v>0.0</v>
      </c>
      <c r="AH68" s="18">
        <v>0.0</v>
      </c>
      <c r="AI68" s="18">
        <v>0.005315820217736605</v>
      </c>
      <c r="AJ68" s="18">
        <v>0.0</v>
      </c>
      <c r="AK68" s="18">
        <v>0.0025018979442121047</v>
      </c>
      <c r="AL68" s="18">
        <v>0.010744330935297319</v>
      </c>
      <c r="AM68" s="18">
        <v>0.11673294831724446</v>
      </c>
      <c r="AN68" s="18">
        <v>0.10329189082734493</v>
      </c>
      <c r="AO68" s="18">
        <v>0.13217225950575578</v>
      </c>
      <c r="AP68" s="18">
        <v>0.011871588973934087</v>
      </c>
      <c r="AQ68" s="18">
        <v>0.011794123154212369</v>
      </c>
      <c r="AR68" s="18">
        <v>0.017768225844972254</v>
      </c>
      <c r="AS68" s="18">
        <v>0.029553990978195114</v>
      </c>
      <c r="AT68" s="18">
        <v>0.0028016267013861494</v>
      </c>
      <c r="AU68" s="18">
        <v>0.0038747883332018204</v>
      </c>
      <c r="AV68" s="18">
        <v>0.03395194119782215</v>
      </c>
      <c r="AW68" s="18">
        <v>0.005116665210836687</v>
      </c>
      <c r="AX68" s="18">
        <v>0.11673295039456062</v>
      </c>
      <c r="AY68" s="18">
        <v>1.000000017795457</v>
      </c>
    </row>
    <row r="69" ht="15.75" customHeight="1">
      <c r="A69" s="18">
        <v>51.0</v>
      </c>
      <c r="B69" s="36" t="s">
        <v>404</v>
      </c>
      <c r="C69" s="18" t="s">
        <v>402</v>
      </c>
      <c r="D69" s="18" t="s">
        <v>757</v>
      </c>
      <c r="E69" s="37" t="s">
        <v>340</v>
      </c>
      <c r="F69" s="18" t="s">
        <v>391</v>
      </c>
      <c r="G69" s="18" t="s">
        <v>403</v>
      </c>
      <c r="H69" s="18" t="s">
        <v>741</v>
      </c>
      <c r="I69" s="18" t="s">
        <v>750</v>
      </c>
      <c r="J69" s="18">
        <v>120.0</v>
      </c>
      <c r="K69" s="18">
        <v>19.0</v>
      </c>
      <c r="L69" s="38">
        <v>427.77777777777777</v>
      </c>
      <c r="M69" s="18">
        <v>0.44010059442158206</v>
      </c>
      <c r="N69" s="18">
        <v>0.19967392761359998</v>
      </c>
      <c r="O69" s="18">
        <v>0.0</v>
      </c>
      <c r="P69" s="18">
        <v>0.0</v>
      </c>
      <c r="Q69" s="18">
        <v>0.01312351745832</v>
      </c>
      <c r="R69" s="18">
        <v>0.0</v>
      </c>
      <c r="S69" s="18">
        <v>0.010063336914</v>
      </c>
      <c r="T69" s="18">
        <v>0.026525241417471996</v>
      </c>
      <c r="U69" s="18">
        <v>0.24938602340339194</v>
      </c>
      <c r="V69" s="18">
        <v>0.2180499691439764</v>
      </c>
      <c r="W69" s="18">
        <v>0.28577491866447197</v>
      </c>
      <c r="X69" s="18">
        <v>0.078814617</v>
      </c>
      <c r="Y69" s="18">
        <v>0.017740126</v>
      </c>
      <c r="Z69" s="18">
        <v>0.049611267</v>
      </c>
      <c r="AA69" s="18">
        <v>0.0283787943</v>
      </c>
      <c r="AB69" s="18">
        <v>0.0054755611</v>
      </c>
      <c r="AC69" s="18">
        <v>0.03351155</v>
      </c>
      <c r="AD69" s="18">
        <v>0.018789919</v>
      </c>
      <c r="AE69" s="18">
        <v>0.017064195294000002</v>
      </c>
      <c r="AF69" s="18">
        <v>0.0878766142332373</v>
      </c>
      <c r="AG69" s="18">
        <v>0.0</v>
      </c>
      <c r="AH69" s="18">
        <v>0.0</v>
      </c>
      <c r="AI69" s="18">
        <v>0.005775667834308641</v>
      </c>
      <c r="AJ69" s="18">
        <v>0.0</v>
      </c>
      <c r="AK69" s="18">
        <v>0.004428880557716049</v>
      </c>
      <c r="AL69" s="18">
        <v>0.011673774515005394</v>
      </c>
      <c r="AM69" s="18">
        <v>0.10975493714026736</v>
      </c>
      <c r="AN69" s="18">
        <v>0.09596392103387164</v>
      </c>
      <c r="AO69" s="18">
        <v>0.12576971157501338</v>
      </c>
      <c r="AP69" s="18">
        <v>0.03468635979080933</v>
      </c>
      <c r="AQ69" s="18">
        <v>0.0078074399977137625</v>
      </c>
      <c r="AR69" s="18">
        <v>0.021833948096707818</v>
      </c>
      <c r="AS69" s="18">
        <v>0.012489524240397804</v>
      </c>
      <c r="AT69" s="18">
        <v>0.0024097976949016917</v>
      </c>
      <c r="AU69" s="18">
        <v>0.014748453074988569</v>
      </c>
      <c r="AV69" s="18">
        <v>0.008269454521033379</v>
      </c>
      <c r="AW69" s="18">
        <v>0.007509962492215364</v>
      </c>
      <c r="AX69" s="18">
        <v>0.10975493990876771</v>
      </c>
      <c r="AY69" s="18">
        <v>1.000000025224381</v>
      </c>
    </row>
    <row r="70" ht="15.75" customHeight="1">
      <c r="A70" s="18">
        <v>48.0</v>
      </c>
      <c r="B70" s="36" t="s">
        <v>392</v>
      </c>
      <c r="C70" s="18" t="s">
        <v>392</v>
      </c>
      <c r="D70" s="18" t="s">
        <v>757</v>
      </c>
      <c r="E70" s="37" t="s">
        <v>340</v>
      </c>
      <c r="F70" s="18" t="s">
        <v>391</v>
      </c>
      <c r="G70" s="18" t="s">
        <v>393</v>
      </c>
      <c r="H70" s="18" t="s">
        <v>741</v>
      </c>
      <c r="I70" s="18" t="s">
        <v>750</v>
      </c>
      <c r="J70" s="18">
        <v>100.0</v>
      </c>
      <c r="K70" s="18">
        <v>8.0</v>
      </c>
      <c r="L70" s="38">
        <v>513.3333333333334</v>
      </c>
      <c r="M70" s="18">
        <v>0.5579710144927537</v>
      </c>
      <c r="N70" s="18">
        <v>0.14300048358947998</v>
      </c>
      <c r="O70" s="18">
        <v>0.0</v>
      </c>
      <c r="P70" s="18">
        <v>0.0</v>
      </c>
      <c r="Q70" s="18">
        <v>0.01312351745832</v>
      </c>
      <c r="R70" s="18">
        <v>0.0</v>
      </c>
      <c r="S70" s="18">
        <v>0.010063336914</v>
      </c>
      <c r="T70" s="18">
        <v>0.026525241417471996</v>
      </c>
      <c r="U70" s="18">
        <v>0.19271257937927194</v>
      </c>
      <c r="V70" s="18">
        <v>0.16859894112686058</v>
      </c>
      <c r="W70" s="18">
        <v>0.2208706565215628</v>
      </c>
      <c r="X70" s="18">
        <v>0.024860593</v>
      </c>
      <c r="Y70" s="18">
        <v>0.027406514</v>
      </c>
      <c r="Z70" s="18">
        <v>0.042913321</v>
      </c>
      <c r="AA70" s="18">
        <v>0.0654572948</v>
      </c>
      <c r="AB70" s="18">
        <v>0.0014976642</v>
      </c>
      <c r="AC70" s="18">
        <v>0.0052505269</v>
      </c>
      <c r="AD70" s="18">
        <v>0.016839402</v>
      </c>
      <c r="AE70" s="18">
        <v>0.008487262187000001</v>
      </c>
      <c r="AF70" s="18">
        <v>0.07979012490137652</v>
      </c>
      <c r="AG70" s="18">
        <v>0.0</v>
      </c>
      <c r="AH70" s="18">
        <v>0.0</v>
      </c>
      <c r="AI70" s="18">
        <v>0.007322542349932174</v>
      </c>
      <c r="AJ70" s="18">
        <v>0.0</v>
      </c>
      <c r="AK70" s="18">
        <v>0.0056150503070869565</v>
      </c>
      <c r="AL70" s="18">
        <v>0.014800315863372056</v>
      </c>
      <c r="AM70" s="18">
        <v>0.10752803342176769</v>
      </c>
      <c r="AN70" s="18">
        <v>0.09407332222295844</v>
      </c>
      <c r="AO70" s="18">
        <v>0.12323942429101693</v>
      </c>
      <c r="AP70" s="18">
        <v>0.01387149029710145</v>
      </c>
      <c r="AQ70" s="18">
        <v>0.015292040420289857</v>
      </c>
      <c r="AR70" s="18">
        <v>0.02394438925362319</v>
      </c>
      <c r="AS70" s="18">
        <v>0.03652327318550724</v>
      </c>
      <c r="AT70" s="18">
        <v>8.356532130434783E-4</v>
      </c>
      <c r="AU70" s="18">
        <v>0.002929641821014493</v>
      </c>
      <c r="AV70" s="18">
        <v>0.009395898217391304</v>
      </c>
      <c r="AW70" s="18">
        <v>0.004735646292746378</v>
      </c>
      <c r="AX70" s="18">
        <v>0.10752803270071738</v>
      </c>
      <c r="AY70" s="18">
        <v>0.999999993294304</v>
      </c>
    </row>
    <row r="71" ht="15.75" customHeight="1">
      <c r="A71" s="18">
        <v>43.0</v>
      </c>
      <c r="B71" s="36" t="s">
        <v>373</v>
      </c>
      <c r="C71" s="18" t="s">
        <v>373</v>
      </c>
      <c r="D71" s="18" t="s">
        <v>757</v>
      </c>
      <c r="E71" s="37" t="s">
        <v>335</v>
      </c>
      <c r="F71" s="18" t="s">
        <v>368</v>
      </c>
      <c r="G71" s="18" t="s">
        <v>374</v>
      </c>
      <c r="H71" s="18" t="s">
        <v>741</v>
      </c>
      <c r="I71" s="18" t="s">
        <v>750</v>
      </c>
      <c r="J71" s="18">
        <v>98.0</v>
      </c>
      <c r="K71" s="18">
        <v>41.0</v>
      </c>
      <c r="L71" s="38">
        <v>275.0</v>
      </c>
      <c r="M71" s="18">
        <v>0.47561397440332065</v>
      </c>
      <c r="N71" s="18">
        <v>0.17066387899439994</v>
      </c>
      <c r="O71" s="18">
        <v>0.0</v>
      </c>
      <c r="P71" s="18">
        <v>0.0</v>
      </c>
      <c r="Q71" s="18">
        <v>0.01312351745832</v>
      </c>
      <c r="R71" s="18">
        <v>0.0</v>
      </c>
      <c r="S71" s="18">
        <v>0.006176601165</v>
      </c>
      <c r="T71" s="18">
        <v>0.026525241417471996</v>
      </c>
      <c r="U71" s="18">
        <v>0.2164892390351919</v>
      </c>
      <c r="V71" s="18">
        <v>0.19041153036993083</v>
      </c>
      <c r="W71" s="18">
        <v>0.24671860573477394</v>
      </c>
      <c r="X71" s="18">
        <v>0.027820433</v>
      </c>
      <c r="Y71" s="18">
        <v>0.027981927</v>
      </c>
      <c r="Z71" s="18">
        <v>0.043041701</v>
      </c>
      <c r="AA71" s="18">
        <v>0.0772724428</v>
      </c>
      <c r="AB71" s="18">
        <v>0.0019790392</v>
      </c>
      <c r="AC71" s="18">
        <v>0.006281589</v>
      </c>
      <c r="AD71" s="18">
        <v>0.022892159</v>
      </c>
      <c r="AE71" s="18">
        <v>0.009219951817</v>
      </c>
      <c r="AF71" s="18">
        <v>0.08117012577561394</v>
      </c>
      <c r="AG71" s="18">
        <v>0.0</v>
      </c>
      <c r="AH71" s="18">
        <v>0.0</v>
      </c>
      <c r="AI71" s="18">
        <v>0.00624172829650294</v>
      </c>
      <c r="AJ71" s="18">
        <v>0.0</v>
      </c>
      <c r="AK71" s="18">
        <v>0.0029376778283898303</v>
      </c>
      <c r="AL71" s="18">
        <v>0.012615775492571427</v>
      </c>
      <c r="AM71" s="18">
        <v>0.10296530739307813</v>
      </c>
      <c r="AN71" s="18">
        <v>0.0905623847314614</v>
      </c>
      <c r="AO71" s="18">
        <v>0.11734281663276173</v>
      </c>
      <c r="AP71" s="18">
        <v>0.013231786708751296</v>
      </c>
      <c r="AQ71" s="18">
        <v>0.013308595511933587</v>
      </c>
      <c r="AR71" s="18">
        <v>0.020471234477689382</v>
      </c>
      <c r="AS71" s="18">
        <v>0.036751853631961255</v>
      </c>
      <c r="AT71" s="18">
        <v>9.412586994119683E-4</v>
      </c>
      <c r="AU71" s="18">
        <v>0.0029876115098581802</v>
      </c>
      <c r="AV71" s="18">
        <v>0.010887830724662746</v>
      </c>
      <c r="AW71" s="18">
        <v>0.004385137927490487</v>
      </c>
      <c r="AX71" s="18">
        <v>0.1029653091917589</v>
      </c>
      <c r="AY71" s="18">
        <v>1.000000017468804</v>
      </c>
    </row>
    <row r="72" ht="15.75" customHeight="1">
      <c r="A72" s="18">
        <v>47.0</v>
      </c>
      <c r="B72" s="36" t="s">
        <v>387</v>
      </c>
      <c r="C72" s="18" t="s">
        <v>387</v>
      </c>
      <c r="D72" s="18" t="s">
        <v>757</v>
      </c>
      <c r="E72" s="37" t="s">
        <v>340</v>
      </c>
      <c r="F72" s="18" t="s">
        <v>368</v>
      </c>
      <c r="G72" s="18" t="s">
        <v>388</v>
      </c>
      <c r="H72" s="18" t="s">
        <v>741</v>
      </c>
      <c r="I72" s="18" t="s">
        <v>750</v>
      </c>
      <c r="J72" s="18">
        <v>91.0</v>
      </c>
      <c r="K72" s="18">
        <v>12.0</v>
      </c>
      <c r="L72" s="38">
        <v>391.52542372881356</v>
      </c>
      <c r="M72" s="18">
        <v>0.4889178617992177</v>
      </c>
      <c r="N72" s="18">
        <v>0.15081507163403998</v>
      </c>
      <c r="O72" s="18">
        <v>0.0</v>
      </c>
      <c r="P72" s="18">
        <v>0.0</v>
      </c>
      <c r="Q72" s="18">
        <v>0.01312351745832</v>
      </c>
      <c r="R72" s="18">
        <v>0.0</v>
      </c>
      <c r="S72" s="18">
        <v>0.01235320233</v>
      </c>
      <c r="T72" s="18">
        <v>0.026525241417471996</v>
      </c>
      <c r="U72" s="18">
        <v>0.20281703283983196</v>
      </c>
      <c r="V72" s="18">
        <v>0.17747100286917414</v>
      </c>
      <c r="W72" s="18">
        <v>0.2324071810210244</v>
      </c>
      <c r="X72" s="18">
        <v>0.029502074</v>
      </c>
      <c r="Y72" s="18">
        <v>0.026624018</v>
      </c>
      <c r="Z72" s="18">
        <v>0.042351427</v>
      </c>
      <c r="AA72" s="18">
        <v>0.0690099821</v>
      </c>
      <c r="AB72" s="18">
        <v>0.001638033</v>
      </c>
      <c r="AC72" s="18">
        <v>0.0058609755</v>
      </c>
      <c r="AD72" s="18">
        <v>0.018611865</v>
      </c>
      <c r="AE72" s="18">
        <v>0.009218660837</v>
      </c>
      <c r="AF72" s="18">
        <v>0.07373618235041068</v>
      </c>
      <c r="AG72" s="18">
        <v>0.0</v>
      </c>
      <c r="AH72" s="18">
        <v>0.0</v>
      </c>
      <c r="AI72" s="18">
        <v>0.006416322095006519</v>
      </c>
      <c r="AJ72" s="18">
        <v>0.0</v>
      </c>
      <c r="AK72" s="18">
        <v>0.006039701269556714</v>
      </c>
      <c r="AL72" s="18">
        <v>0.012968664317538459</v>
      </c>
      <c r="AM72" s="18">
        <v>0.09916087003251237</v>
      </c>
      <c r="AN72" s="18">
        <v>0.08676874325415945</v>
      </c>
      <c r="AO72" s="18">
        <v>0.11362802201158298</v>
      </c>
      <c r="AP72" s="18">
        <v>0.014424090938722293</v>
      </c>
      <c r="AQ72" s="18">
        <v>0.013016957953063884</v>
      </c>
      <c r="AR72" s="18">
        <v>0.020706369132985656</v>
      </c>
      <c r="AS72" s="18">
        <v>0.03374021289113429</v>
      </c>
      <c r="AT72" s="18">
        <v>8.008635919165579E-4</v>
      </c>
      <c r="AU72" s="18">
        <v>0.0028655356095176007</v>
      </c>
      <c r="AV72" s="18">
        <v>0.009099673239895696</v>
      </c>
      <c r="AW72" s="18">
        <v>0.004507167945078227</v>
      </c>
      <c r="AX72" s="18">
        <v>0.0991608713023142</v>
      </c>
      <c r="AY72" s="18">
        <v>1.000000012805473</v>
      </c>
    </row>
    <row r="73" ht="15.75" customHeight="1">
      <c r="A73" s="18">
        <v>36.0</v>
      </c>
      <c r="B73" s="36" t="s">
        <v>346</v>
      </c>
      <c r="C73" s="18" t="s">
        <v>346</v>
      </c>
      <c r="D73" s="18" t="s">
        <v>757</v>
      </c>
      <c r="E73" s="37" t="s">
        <v>335</v>
      </c>
      <c r="F73" s="18" t="s">
        <v>332</v>
      </c>
      <c r="G73" s="18" t="s">
        <v>347</v>
      </c>
      <c r="H73" s="18" t="s">
        <v>741</v>
      </c>
      <c r="I73" s="18" t="s">
        <v>750</v>
      </c>
      <c r="J73" s="18">
        <v>77.0</v>
      </c>
      <c r="K73" s="18">
        <v>5.0</v>
      </c>
      <c r="L73" s="38">
        <v>233.33333333333334</v>
      </c>
      <c r="M73" s="18">
        <v>0.3189792663476874</v>
      </c>
      <c r="N73" s="18">
        <v>0.25148367287999995</v>
      </c>
      <c r="O73" s="18">
        <v>0.0</v>
      </c>
      <c r="P73" s="18">
        <v>0.0</v>
      </c>
      <c r="Q73" s="18">
        <v>0.01312351745832</v>
      </c>
      <c r="R73" s="18">
        <v>0.0</v>
      </c>
      <c r="S73" s="18">
        <v>0.006176601165</v>
      </c>
      <c r="T73" s="18">
        <v>0.026525241417471996</v>
      </c>
      <c r="U73" s="18">
        <v>0.29730903292079197</v>
      </c>
      <c r="V73" s="18">
        <v>0.25534174271089444</v>
      </c>
      <c r="W73" s="18">
        <v>0.34648792386298993</v>
      </c>
      <c r="X73" s="18">
        <v>0.031079271000000002</v>
      </c>
      <c r="Y73" s="18">
        <v>0.041488888</v>
      </c>
      <c r="Z73" s="18">
        <v>0.055314829</v>
      </c>
      <c r="AA73" s="18">
        <v>0.11282864000000001</v>
      </c>
      <c r="AB73" s="18">
        <v>0.0028143922</v>
      </c>
      <c r="AC73" s="18">
        <v>0.0072767077</v>
      </c>
      <c r="AD73" s="18">
        <v>0.033195113</v>
      </c>
      <c r="AE73" s="18">
        <v>0.013311190508</v>
      </c>
      <c r="AF73" s="18">
        <v>0.0802180774736842</v>
      </c>
      <c r="AG73" s="18">
        <v>0.0</v>
      </c>
      <c r="AH73" s="18">
        <v>0.0</v>
      </c>
      <c r="AI73" s="18">
        <v>0.004186129970755981</v>
      </c>
      <c r="AJ73" s="18">
        <v>0.0</v>
      </c>
      <c r="AK73" s="18">
        <v>0.0019702077081339715</v>
      </c>
      <c r="AL73" s="18">
        <v>0.008461002047040509</v>
      </c>
      <c r="AM73" s="18">
        <v>0.09483541719961466</v>
      </c>
      <c r="AN73" s="18">
        <v>0.08144872175786107</v>
      </c>
      <c r="AO73" s="18">
        <v>0.1105224637521499</v>
      </c>
      <c r="AP73" s="18">
        <v>0.009913643062200958</v>
      </c>
      <c r="AQ73" s="18">
        <v>0.013234095055821373</v>
      </c>
      <c r="AR73" s="18">
        <v>0.017644283572567785</v>
      </c>
      <c r="AS73" s="18">
        <v>0.03598999681020734</v>
      </c>
      <c r="AT73" s="18">
        <v>8.977327591706539E-4</v>
      </c>
      <c r="AU73" s="18">
        <v>0.002321118883572568</v>
      </c>
      <c r="AV73" s="18">
        <v>0.01058855279106858</v>
      </c>
      <c r="AW73" s="18">
        <v>0.004245993782456141</v>
      </c>
      <c r="AX73" s="18">
        <v>0.0948354167170654</v>
      </c>
      <c r="AY73" s="18">
        <v>0.9999999949117189</v>
      </c>
    </row>
    <row r="74" ht="15.75" customHeight="1">
      <c r="A74" s="18">
        <v>34.0</v>
      </c>
      <c r="B74" s="36" t="s">
        <v>338</v>
      </c>
      <c r="C74" s="18" t="s">
        <v>338</v>
      </c>
      <c r="D74" s="18" t="s">
        <v>757</v>
      </c>
      <c r="E74" s="37" t="s">
        <v>340</v>
      </c>
      <c r="F74" s="18" t="s">
        <v>332</v>
      </c>
      <c r="G74" s="18" t="s">
        <v>339</v>
      </c>
      <c r="H74" s="18" t="s">
        <v>741</v>
      </c>
      <c r="I74" s="18" t="s">
        <v>750</v>
      </c>
      <c r="J74" s="18">
        <v>98.0</v>
      </c>
      <c r="K74" s="18">
        <v>31.0</v>
      </c>
      <c r="L74" s="38">
        <v>334.7826086956522</v>
      </c>
      <c r="M74" s="18">
        <v>0.49509406787289595</v>
      </c>
      <c r="N74" s="18">
        <v>0.12157668185387997</v>
      </c>
      <c r="O74" s="18">
        <v>0.0</v>
      </c>
      <c r="P74" s="18">
        <v>0.0</v>
      </c>
      <c r="Q74" s="18">
        <v>0.01312351745832</v>
      </c>
      <c r="R74" s="18">
        <v>0.0</v>
      </c>
      <c r="S74" s="18">
        <v>0.006176601165</v>
      </c>
      <c r="T74" s="18">
        <v>0.026525241417471996</v>
      </c>
      <c r="U74" s="18">
        <v>0.16740204189467195</v>
      </c>
      <c r="V74" s="18">
        <v>0.14618883024333626</v>
      </c>
      <c r="W74" s="18">
        <v>0.19223181690879676</v>
      </c>
      <c r="X74" s="18">
        <v>0.022072261</v>
      </c>
      <c r="Y74" s="18">
        <v>0.022925399</v>
      </c>
      <c r="Z74" s="18">
        <v>0.038579407</v>
      </c>
      <c r="AA74" s="18">
        <v>0.058880162199999996</v>
      </c>
      <c r="AB74" s="18">
        <v>0.0011093357</v>
      </c>
      <c r="AC74" s="18">
        <v>0.0044491831</v>
      </c>
      <c r="AD74" s="18">
        <v>0.012213051</v>
      </c>
      <c r="AE74" s="18">
        <v>0.007173243003000001</v>
      </c>
      <c r="AF74" s="18">
        <v>0.06019189397752633</v>
      </c>
      <c r="AG74" s="18">
        <v>0.0</v>
      </c>
      <c r="AH74" s="18">
        <v>0.0</v>
      </c>
      <c r="AI74" s="18">
        <v>0.006497375643240617</v>
      </c>
      <c r="AJ74" s="18">
        <v>0.0</v>
      </c>
      <c r="AK74" s="18">
        <v>0.0030579985964083183</v>
      </c>
      <c r="AL74" s="18">
        <v>0.013132489674686831</v>
      </c>
      <c r="AM74" s="18">
        <v>0.08287975789186208</v>
      </c>
      <c r="AN74" s="18">
        <v>0.07237722264275359</v>
      </c>
      <c r="AO74" s="18">
        <v>0.09517283220797393</v>
      </c>
      <c r="AP74" s="18">
        <v>0.010927845485642273</v>
      </c>
      <c r="AQ74" s="18">
        <v>0.01135022904851922</v>
      </c>
      <c r="AR74" s="18">
        <v>0.019100435547754077</v>
      </c>
      <c r="AS74" s="18">
        <v>0.02915121902061392</v>
      </c>
      <c r="AT74" s="18">
        <v>5.492255243496265E-4</v>
      </c>
      <c r="AU74" s="18">
        <v>0.0022027641596903415</v>
      </c>
      <c r="AV74" s="18">
        <v>0.00604660910072914</v>
      </c>
      <c r="AW74" s="18">
        <v>0.003551430058196058</v>
      </c>
      <c r="AX74" s="18">
        <v>0.08287975794549465</v>
      </c>
      <c r="AY74" s="18">
        <v>1.000000000647113</v>
      </c>
    </row>
    <row r="75" ht="15.75" customHeight="1">
      <c r="A75" s="18">
        <v>45.0</v>
      </c>
      <c r="B75" s="36" t="s">
        <v>380</v>
      </c>
      <c r="C75" s="18" t="s">
        <v>380</v>
      </c>
      <c r="D75" s="18" t="s">
        <v>757</v>
      </c>
      <c r="E75" s="37" t="s">
        <v>340</v>
      </c>
      <c r="F75" s="18" t="s">
        <v>368</v>
      </c>
      <c r="G75" s="18" t="s">
        <v>381</v>
      </c>
      <c r="H75" s="18" t="s">
        <v>741</v>
      </c>
      <c r="I75" s="18" t="s">
        <v>750</v>
      </c>
      <c r="J75" s="18">
        <v>83.0</v>
      </c>
      <c r="K75" s="18">
        <v>2.0</v>
      </c>
      <c r="L75" s="38">
        <v>378.6885245901639</v>
      </c>
      <c r="M75" s="18">
        <v>0.4655624841285517</v>
      </c>
      <c r="N75" s="18">
        <v>0.12248117754971999</v>
      </c>
      <c r="O75" s="18">
        <v>0.0</v>
      </c>
      <c r="P75" s="18">
        <v>0.0</v>
      </c>
      <c r="Q75" s="18">
        <v>0.01312351745832</v>
      </c>
      <c r="R75" s="18">
        <v>0.0</v>
      </c>
      <c r="S75" s="18">
        <v>0.006176601165</v>
      </c>
      <c r="T75" s="18">
        <v>0.026525241417472</v>
      </c>
      <c r="U75" s="18">
        <v>0.16830653759051195</v>
      </c>
      <c r="V75" s="18">
        <v>0.14700369123057952</v>
      </c>
      <c r="W75" s="18">
        <v>0.19323580713117922</v>
      </c>
      <c r="X75" s="18">
        <v>0.021603494</v>
      </c>
      <c r="Y75" s="18">
        <v>0.024029621</v>
      </c>
      <c r="Z75" s="18">
        <v>0.039614232</v>
      </c>
      <c r="AA75" s="18">
        <v>0.06156097470000001</v>
      </c>
      <c r="AB75" s="18">
        <v>8.9878183E-4</v>
      </c>
      <c r="AC75" s="18">
        <v>0.0041112192</v>
      </c>
      <c r="AD75" s="18">
        <v>0.0096230367</v>
      </c>
      <c r="AE75" s="18">
        <v>0.006865177419</v>
      </c>
      <c r="AF75" s="18">
        <v>0.05702264127903784</v>
      </c>
      <c r="AG75" s="18">
        <v>0.0</v>
      </c>
      <c r="AH75" s="18">
        <v>0.0</v>
      </c>
      <c r="AI75" s="18">
        <v>0.0061098173883998765</v>
      </c>
      <c r="AJ75" s="18">
        <v>0.0</v>
      </c>
      <c r="AK75" s="18">
        <v>0.0028755937818487065</v>
      </c>
      <c r="AL75" s="18">
        <v>0.01234915728642781</v>
      </c>
      <c r="AM75" s="18">
        <v>0.07835720973571421</v>
      </c>
      <c r="AN75" s="18">
        <v>0.0684394036653752</v>
      </c>
      <c r="AO75" s="18">
        <v>0.0899633423905775</v>
      </c>
      <c r="AP75" s="18">
        <v>0.010057776332496262</v>
      </c>
      <c r="AQ75" s="18">
        <v>0.011187290045427614</v>
      </c>
      <c r="AR75" s="18">
        <v>0.018442900256764764</v>
      </c>
      <c r="AS75" s="18">
        <v>0.028660480306706926</v>
      </c>
      <c r="AT75" s="18">
        <v>4.1843910146440567E-4</v>
      </c>
      <c r="AU75" s="18">
        <v>0.0019140294235489971</v>
      </c>
      <c r="AV75" s="18">
        <v>0.004480124870912221</v>
      </c>
      <c r="AW75" s="18">
        <v>0.003196169053172879</v>
      </c>
      <c r="AX75" s="18">
        <v>0.07835720939049406</v>
      </c>
      <c r="AY75" s="18">
        <v>0.9999999955942772</v>
      </c>
    </row>
    <row r="76" ht="15.75" customHeight="1">
      <c r="A76" s="18">
        <v>54.0</v>
      </c>
      <c r="B76" s="36" t="s">
        <v>416</v>
      </c>
      <c r="C76" s="18" t="s">
        <v>416</v>
      </c>
      <c r="D76" s="18" t="s">
        <v>757</v>
      </c>
      <c r="E76" s="37" t="s">
        <v>340</v>
      </c>
      <c r="F76" s="18" t="s">
        <v>411</v>
      </c>
      <c r="G76" s="18" t="s">
        <v>417</v>
      </c>
      <c r="H76" s="18" t="s">
        <v>741</v>
      </c>
      <c r="I76" s="18" t="s">
        <v>750</v>
      </c>
      <c r="J76" s="18">
        <v>80.0</v>
      </c>
      <c r="K76" s="18">
        <v>16.0</v>
      </c>
      <c r="L76" s="38">
        <v>525.0</v>
      </c>
      <c r="M76" s="18">
        <v>0.78125</v>
      </c>
      <c r="N76" s="18">
        <v>0.05272218337716</v>
      </c>
      <c r="O76" s="18">
        <v>0.0</v>
      </c>
      <c r="P76" s="18">
        <v>0.0</v>
      </c>
      <c r="Q76" s="18">
        <v>0.01312351745832</v>
      </c>
      <c r="R76" s="18">
        <v>0.0</v>
      </c>
      <c r="S76" s="18">
        <v>0.006176601165</v>
      </c>
      <c r="T76" s="18">
        <v>0.026525241417471992</v>
      </c>
      <c r="U76" s="18">
        <v>0.098547543417952</v>
      </c>
      <c r="V76" s="18">
        <v>0.08415775053457952</v>
      </c>
      <c r="W76" s="18">
        <v>0.11580332359963759</v>
      </c>
      <c r="X76" s="18">
        <v>0.018310367</v>
      </c>
      <c r="Y76" s="18">
        <v>0.01035011</v>
      </c>
      <c r="Z76" s="18">
        <v>0.027143702</v>
      </c>
      <c r="AA76" s="18">
        <v>0.0252187114</v>
      </c>
      <c r="AB76" s="18">
        <v>7.5342416E-4</v>
      </c>
      <c r="AC76" s="18">
        <v>0.0038220903</v>
      </c>
      <c r="AD76" s="18">
        <v>0.007833365</v>
      </c>
      <c r="AE76" s="18">
        <v>0.005115772566</v>
      </c>
      <c r="AF76" s="18">
        <v>0.04118920576340625</v>
      </c>
      <c r="AG76" s="18">
        <v>0.0</v>
      </c>
      <c r="AH76" s="18">
        <v>0.0</v>
      </c>
      <c r="AI76" s="18">
        <v>0.0102527480143125</v>
      </c>
      <c r="AJ76" s="18">
        <v>0.0</v>
      </c>
      <c r="AK76" s="18">
        <v>0.00482546966015625</v>
      </c>
      <c r="AL76" s="18">
        <v>0.020722844857399995</v>
      </c>
      <c r="AM76" s="18">
        <v>0.076990268295275</v>
      </c>
      <c r="AN76" s="18">
        <v>0.06574824260514026</v>
      </c>
      <c r="AO76" s="18">
        <v>0.09047134656221686</v>
      </c>
      <c r="AP76" s="18">
        <v>0.01430497421875</v>
      </c>
      <c r="AQ76" s="18">
        <v>0.0080860234375</v>
      </c>
      <c r="AR76" s="18">
        <v>0.0212060171875</v>
      </c>
      <c r="AS76" s="18">
        <v>0.01970211828125</v>
      </c>
      <c r="AT76" s="18">
        <v>5.886126250000001E-4</v>
      </c>
      <c r="AU76" s="18">
        <v>0.002986008046875</v>
      </c>
      <c r="AV76" s="18">
        <v>0.00611981640625</v>
      </c>
      <c r="AW76" s="18">
        <v>0.0039966973171875</v>
      </c>
      <c r="AX76" s="18">
        <v>0.07699026752031252</v>
      </c>
      <c r="AY76" s="18">
        <v>0.99999998993428</v>
      </c>
    </row>
    <row r="77" ht="15.75" customHeight="1">
      <c r="A77" s="18">
        <v>52.0</v>
      </c>
      <c r="B77" s="36" t="s">
        <v>407</v>
      </c>
      <c r="C77" s="18" t="s">
        <v>407</v>
      </c>
      <c r="D77" s="18" t="s">
        <v>757</v>
      </c>
      <c r="E77" s="37" t="s">
        <v>340</v>
      </c>
      <c r="F77" s="18" t="s">
        <v>391</v>
      </c>
      <c r="G77" s="18" t="s">
        <v>408</v>
      </c>
      <c r="H77" s="18" t="s">
        <v>741</v>
      </c>
      <c r="I77" s="18" t="s">
        <v>750</v>
      </c>
      <c r="J77" s="18">
        <v>98.0</v>
      </c>
      <c r="K77" s="18">
        <v>24.0</v>
      </c>
      <c r="L77" s="38">
        <v>372.5806451612903</v>
      </c>
      <c r="M77" s="18">
        <v>0.5002425418384671</v>
      </c>
      <c r="N77" s="18">
        <v>0.10130094921275999</v>
      </c>
      <c r="O77" s="18">
        <v>0.0</v>
      </c>
      <c r="P77" s="18">
        <v>0.0</v>
      </c>
      <c r="Q77" s="18">
        <v>0.01312351745832</v>
      </c>
      <c r="R77" s="18">
        <v>0.0</v>
      </c>
      <c r="S77" s="18">
        <v>0.006176601165</v>
      </c>
      <c r="T77" s="18">
        <v>0.026525241417471996</v>
      </c>
      <c r="U77" s="18">
        <v>0.14712630925355197</v>
      </c>
      <c r="V77" s="18">
        <v>0.12792240444052547</v>
      </c>
      <c r="W77" s="18">
        <v>0.1697257536771536</v>
      </c>
      <c r="X77" s="18">
        <v>0.019353394</v>
      </c>
      <c r="Y77" s="18">
        <v>0.022098561</v>
      </c>
      <c r="Z77" s="18">
        <v>0.037887207</v>
      </c>
      <c r="AA77" s="18">
        <v>0.0456996785</v>
      </c>
      <c r="AB77" s="18">
        <v>0.0010730043</v>
      </c>
      <c r="AC77" s="18">
        <v>0.003701489</v>
      </c>
      <c r="AD77" s="18">
        <v>0.011789977</v>
      </c>
      <c r="AE77" s="18">
        <v>0.005522997225499999</v>
      </c>
      <c r="AF77" s="18">
        <v>0.05067504432484052</v>
      </c>
      <c r="AG77" s="18">
        <v>0.0</v>
      </c>
      <c r="AH77" s="18">
        <v>0.0</v>
      </c>
      <c r="AI77" s="18">
        <v>0.006564941731211495</v>
      </c>
      <c r="AJ77" s="18">
        <v>0.0</v>
      </c>
      <c r="AK77" s="18">
        <v>0.003089798666702037</v>
      </c>
      <c r="AL77" s="18">
        <v>0.013269054189555174</v>
      </c>
      <c r="AM77" s="18">
        <v>0.07359883891230921</v>
      </c>
      <c r="AN77" s="18">
        <v>0.06399222875541687</v>
      </c>
      <c r="AO77" s="18">
        <v>0.08490404243490886</v>
      </c>
      <c r="AP77" s="18">
        <v>0.009681391007761338</v>
      </c>
      <c r="AQ77" s="18">
        <v>0.011054640325612416</v>
      </c>
      <c r="AR77" s="18">
        <v>0.018952792732840163</v>
      </c>
      <c r="AS77" s="18">
        <v>0.022860923334040745</v>
      </c>
      <c r="AT77" s="18">
        <v>5.36762398435605E-4</v>
      </c>
      <c r="AU77" s="18">
        <v>0.0018516422659471256</v>
      </c>
      <c r="AV77" s="18">
        <v>0.005897848062697064</v>
      </c>
      <c r="AW77" s="18">
        <v>0.0027628381706509206</v>
      </c>
      <c r="AX77" s="18">
        <v>0.07359883829798539</v>
      </c>
      <c r="AY77" s="18">
        <v>0.9999999916530772</v>
      </c>
    </row>
    <row r="78" ht="15.75" customHeight="1">
      <c r="A78" s="18">
        <v>30.0</v>
      </c>
      <c r="B78" s="36" t="s">
        <v>319</v>
      </c>
      <c r="C78" s="18" t="s">
        <v>319</v>
      </c>
      <c r="D78" s="18" t="s">
        <v>757</v>
      </c>
      <c r="E78" s="37" t="s">
        <v>321</v>
      </c>
      <c r="F78" s="18" t="s">
        <v>318</v>
      </c>
      <c r="G78" s="18" t="s">
        <v>320</v>
      </c>
      <c r="H78" s="18" t="s">
        <v>741</v>
      </c>
      <c r="I78" s="18" t="s">
        <v>750</v>
      </c>
      <c r="J78" s="18">
        <v>97.0</v>
      </c>
      <c r="K78" s="18">
        <v>18.0</v>
      </c>
      <c r="L78" s="38">
        <v>385.0</v>
      </c>
      <c r="M78" s="18">
        <v>0.4840331908473724</v>
      </c>
      <c r="N78" s="18">
        <v>0.051033687223199994</v>
      </c>
      <c r="O78" s="18">
        <v>0.0</v>
      </c>
      <c r="P78" s="18">
        <v>0.0</v>
      </c>
      <c r="Q78" s="18">
        <v>0.01312351745832</v>
      </c>
      <c r="R78" s="18">
        <v>0.0</v>
      </c>
      <c r="S78" s="18">
        <v>0.006176601165</v>
      </c>
      <c r="T78" s="18">
        <v>0.026525241417471996</v>
      </c>
      <c r="U78" s="18">
        <v>0.09685904726399198</v>
      </c>
      <c r="V78" s="18">
        <v>0.08222608019620502</v>
      </c>
      <c r="W78" s="18">
        <v>0.114439429740974</v>
      </c>
      <c r="X78" s="18">
        <v>0.018142046</v>
      </c>
      <c r="Y78" s="18">
        <v>0.0075977056</v>
      </c>
      <c r="Z78" s="18">
        <v>0.025090668</v>
      </c>
      <c r="AA78" s="18">
        <v>0.0119519557</v>
      </c>
      <c r="AB78" s="18">
        <v>0.0020182131</v>
      </c>
      <c r="AC78" s="18">
        <v>0.0040194903</v>
      </c>
      <c r="AD78" s="18">
        <v>0.022657083</v>
      </c>
      <c r="AE78" s="18">
        <v>0.005381884808799999</v>
      </c>
      <c r="AF78" s="18">
        <v>0.024701998467352274</v>
      </c>
      <c r="AG78" s="18">
        <v>0.0</v>
      </c>
      <c r="AH78" s="18">
        <v>0.0</v>
      </c>
      <c r="AI78" s="18">
        <v>0.0063522180304918276</v>
      </c>
      <c r="AJ78" s="18">
        <v>0.0</v>
      </c>
      <c r="AK78" s="18">
        <v>0.0029896799704865478</v>
      </c>
      <c r="AL78" s="18">
        <v>0.012839097241295849</v>
      </c>
      <c r="AM78" s="18">
        <v>0.046882993709626494</v>
      </c>
      <c r="AN78" s="18">
        <v>0.03980015196824105</v>
      </c>
      <c r="AO78" s="18">
        <v>0.05539248233627733</v>
      </c>
      <c r="AP78" s="18">
        <v>0.008781352413879808</v>
      </c>
      <c r="AQ78" s="18">
        <v>0.00367754168468695</v>
      </c>
      <c r="AR78" s="18">
        <v>0.01214471609253206</v>
      </c>
      <c r="AS78" s="18">
        <v>0.0057851432543374395</v>
      </c>
      <c r="AT78" s="18">
        <v>9.768821266029671E-4</v>
      </c>
      <c r="AU78" s="18">
        <v>0.0019455667154890622</v>
      </c>
      <c r="AV78" s="18">
        <v>0.010966780179783758</v>
      </c>
      <c r="AW78" s="18">
        <v>0.0026050108767764644</v>
      </c>
      <c r="AX78" s="18">
        <v>0.046882993344088505</v>
      </c>
      <c r="AY78" s="18">
        <v>0.9999999922031858</v>
      </c>
    </row>
    <row r="79" ht="15.75" customHeight="1">
      <c r="A79" s="18">
        <v>49.0</v>
      </c>
      <c r="B79" s="36" t="s">
        <v>376</v>
      </c>
      <c r="C79" s="18" t="s">
        <v>376</v>
      </c>
      <c r="D79" s="18" t="s">
        <v>757</v>
      </c>
      <c r="E79" s="37" t="s">
        <v>340</v>
      </c>
      <c r="F79" s="18" t="s">
        <v>391</v>
      </c>
      <c r="G79" s="18" t="s">
        <v>377</v>
      </c>
      <c r="H79" s="18" t="s">
        <v>741</v>
      </c>
      <c r="I79" s="18" t="s">
        <v>750</v>
      </c>
      <c r="J79" s="18">
        <v>98.0</v>
      </c>
      <c r="K79" s="18">
        <v>3.0</v>
      </c>
      <c r="L79" s="38">
        <v>481.25</v>
      </c>
      <c r="M79" s="18">
        <v>0.5062592047128129</v>
      </c>
      <c r="N79" s="18">
        <v>0.04536617896800001</v>
      </c>
      <c r="O79" s="18">
        <v>0.0</v>
      </c>
      <c r="P79" s="18">
        <v>0.0</v>
      </c>
      <c r="Q79" s="18">
        <v>0.01312351745832</v>
      </c>
      <c r="R79" s="18">
        <v>0.0</v>
      </c>
      <c r="S79" s="18">
        <v>0.006176601165</v>
      </c>
      <c r="T79" s="18">
        <v>0.026525241417471996</v>
      </c>
      <c r="U79" s="18">
        <v>0.091191539008792</v>
      </c>
      <c r="V79" s="18">
        <v>0.07610913930915535</v>
      </c>
      <c r="W79" s="18">
        <v>0.10945280586418998</v>
      </c>
      <c r="X79" s="18">
        <v>0.019017115</v>
      </c>
      <c r="Y79" s="18">
        <v>0.0041928269</v>
      </c>
      <c r="Z79" s="18">
        <v>0.021269065</v>
      </c>
      <c r="AA79" s="18">
        <v>0.0096766842</v>
      </c>
      <c r="AB79" s="18">
        <v>0.0023390243</v>
      </c>
      <c r="AC79" s="18">
        <v>0.0058947191</v>
      </c>
      <c r="AD79" s="18">
        <v>0.021716028</v>
      </c>
      <c r="AE79" s="18">
        <v>0.0070860761460000005</v>
      </c>
      <c r="AF79" s="18">
        <v>0.022967045685198823</v>
      </c>
      <c r="AG79" s="18">
        <v>0.0</v>
      </c>
      <c r="AH79" s="18">
        <v>0.0</v>
      </c>
      <c r="AI79" s="18">
        <v>0.0066439015114837996</v>
      </c>
      <c r="AJ79" s="18">
        <v>0.0</v>
      </c>
      <c r="AK79" s="18">
        <v>0.003126961193621134</v>
      </c>
      <c r="AL79" s="18">
        <v>0.013428647624824739</v>
      </c>
      <c r="AM79" s="18">
        <v>0.04616655601512849</v>
      </c>
      <c r="AN79" s="18">
        <v>0.038530952338029674</v>
      </c>
      <c r="AO79" s="18">
        <v>0.05541149045039073</v>
      </c>
      <c r="AP79" s="18">
        <v>0.009627589515832107</v>
      </c>
      <c r="AQ79" s="18">
        <v>0.002122657211892489</v>
      </c>
      <c r="AR79" s="18">
        <v>0.010767659931885125</v>
      </c>
      <c r="AS79" s="18">
        <v>0.004898910447349043</v>
      </c>
      <c r="AT79" s="18">
        <v>0.001184152581921944</v>
      </c>
      <c r="AU79" s="18">
        <v>0.0029842558035714285</v>
      </c>
      <c r="AV79" s="18">
        <v>0.010993939064801176</v>
      </c>
      <c r="AW79" s="18">
        <v>0.003587391274208395</v>
      </c>
      <c r="AX79" s="18">
        <v>0.04616655583146171</v>
      </c>
      <c r="AY79" s="18">
        <v>0.9999999960216486</v>
      </c>
    </row>
    <row r="80" ht="15.75" customHeight="1">
      <c r="A80" s="18">
        <v>37.0</v>
      </c>
      <c r="B80" s="36" t="s">
        <v>350</v>
      </c>
      <c r="C80" s="18" t="s">
        <v>350</v>
      </c>
      <c r="D80" s="18" t="s">
        <v>757</v>
      </c>
      <c r="E80" s="37" t="s">
        <v>335</v>
      </c>
      <c r="F80" s="18" t="s">
        <v>332</v>
      </c>
      <c r="G80" s="18" t="s">
        <v>351</v>
      </c>
      <c r="H80" s="18" t="s">
        <v>741</v>
      </c>
      <c r="I80" s="18" t="s">
        <v>750</v>
      </c>
      <c r="J80" s="18">
        <v>99.0</v>
      </c>
      <c r="K80" s="18">
        <v>2.0</v>
      </c>
      <c r="L80" s="38">
        <v>265.51724137931035</v>
      </c>
      <c r="M80" s="18">
        <v>0.27367268746579093</v>
      </c>
      <c r="N80" s="18">
        <v>0.07177382084795998</v>
      </c>
      <c r="O80" s="18">
        <v>0.0</v>
      </c>
      <c r="P80" s="18">
        <v>0.0</v>
      </c>
      <c r="Q80" s="18">
        <v>0.01312351745832</v>
      </c>
      <c r="R80" s="18">
        <v>0.0</v>
      </c>
      <c r="S80" s="18">
        <v>0.006176601165</v>
      </c>
      <c r="T80" s="18">
        <v>0.026525241417471996</v>
      </c>
      <c r="U80" s="18">
        <v>0.11759918088875199</v>
      </c>
      <c r="V80" s="18">
        <v>0.1013213878956606</v>
      </c>
      <c r="W80" s="18">
        <v>0.13695064119222558</v>
      </c>
      <c r="X80" s="18">
        <v>0.020095822</v>
      </c>
      <c r="Y80" s="18">
        <v>0.015156111</v>
      </c>
      <c r="Z80" s="18">
        <v>0.031520412</v>
      </c>
      <c r="AA80" s="18">
        <v>0.0370669603</v>
      </c>
      <c r="AB80" s="18">
        <v>4.5045440000000006E-4</v>
      </c>
      <c r="AC80" s="18">
        <v>0.0038781922</v>
      </c>
      <c r="AD80" s="18">
        <v>0.0040835692</v>
      </c>
      <c r="AE80" s="18">
        <v>0.0053476603929999995</v>
      </c>
      <c r="AF80" s="18">
        <v>0.019642534441149422</v>
      </c>
      <c r="AG80" s="18">
        <v>0.0</v>
      </c>
      <c r="AH80" s="18">
        <v>0.0</v>
      </c>
      <c r="AI80" s="18">
        <v>0.00359154829182266</v>
      </c>
      <c r="AJ80" s="18">
        <v>0.0</v>
      </c>
      <c r="AK80" s="18">
        <v>0.001690367040229885</v>
      </c>
      <c r="AL80" s="18">
        <v>0.007259234104398467</v>
      </c>
      <c r="AM80" s="18">
        <v>0.032183683877600434</v>
      </c>
      <c r="AN80" s="18">
        <v>0.027728896523169295</v>
      </c>
      <c r="AO80" s="18">
        <v>0.037479650025239626</v>
      </c>
      <c r="AP80" s="18">
        <v>0.005499677613574165</v>
      </c>
      <c r="AQ80" s="18">
        <v>0.004147813628899836</v>
      </c>
      <c r="AR80" s="18">
        <v>0.008626275862068966</v>
      </c>
      <c r="AS80" s="18">
        <v>0.01014421464148878</v>
      </c>
      <c r="AT80" s="18">
        <v>1.232770662287904E-4</v>
      </c>
      <c r="AU80" s="18">
        <v>0.0010613552818828681</v>
      </c>
      <c r="AV80" s="18">
        <v>0.0011175613574165297</v>
      </c>
      <c r="AW80" s="18">
        <v>0.0014635085914066776</v>
      </c>
      <c r="AX80" s="18">
        <v>0.032183684042966614</v>
      </c>
      <c r="AY80" s="18">
        <v>1.0000000051381992</v>
      </c>
    </row>
    <row r="81" ht="15.75" customHeight="1">
      <c r="A81" s="18">
        <v>41.0</v>
      </c>
      <c r="B81" s="36" t="s">
        <v>364</v>
      </c>
      <c r="C81" s="18" t="s">
        <v>364</v>
      </c>
      <c r="D81" s="18" t="s">
        <v>757</v>
      </c>
      <c r="E81" s="37" t="s">
        <v>335</v>
      </c>
      <c r="F81" s="18" t="s">
        <v>354</v>
      </c>
      <c r="G81" s="18" t="s">
        <v>365</v>
      </c>
      <c r="H81" s="18" t="s">
        <v>741</v>
      </c>
      <c r="I81" s="18" t="s">
        <v>750</v>
      </c>
      <c r="J81" s="18">
        <v>99.0</v>
      </c>
      <c r="K81" s="18">
        <v>2.0</v>
      </c>
      <c r="L81" s="38">
        <v>378.6885245901639</v>
      </c>
      <c r="M81" s="18">
        <v>0.39032006245121</v>
      </c>
      <c r="N81" s="18">
        <v>0.0</v>
      </c>
      <c r="O81" s="18">
        <v>0.0</v>
      </c>
      <c r="P81" s="18">
        <v>0.0</v>
      </c>
      <c r="Q81" s="18">
        <v>0.01312351745832</v>
      </c>
      <c r="R81" s="18">
        <v>0.0</v>
      </c>
      <c r="S81" s="18">
        <v>0.01235320233</v>
      </c>
      <c r="T81" s="18">
        <v>0.026525241417471996</v>
      </c>
      <c r="U81" s="18">
        <v>0.052001961205792</v>
      </c>
      <c r="V81" s="18">
        <v>0.041601568964633594</v>
      </c>
      <c r="W81" s="18">
        <v>0.06500245150723999</v>
      </c>
      <c r="X81" s="18">
        <v>0.018198531</v>
      </c>
      <c r="Y81" s="18">
        <v>0.0022991903</v>
      </c>
      <c r="Z81" s="18">
        <v>0.020369977</v>
      </c>
      <c r="AA81" s="18">
        <v>0.00387005515</v>
      </c>
      <c r="AB81" s="18">
        <v>1.3312204E-4</v>
      </c>
      <c r="AC81" s="18">
        <v>0.0029832395999999997</v>
      </c>
      <c r="AD81" s="18">
        <v>1.1508861E-4</v>
      </c>
      <c r="AE81" s="18">
        <v>0.0040327570508</v>
      </c>
      <c r="AF81" s="18">
        <v>0.0</v>
      </c>
      <c r="AG81" s="18">
        <v>0.0</v>
      </c>
      <c r="AH81" s="18">
        <v>0.0</v>
      </c>
      <c r="AI81" s="18">
        <v>0.005122372153911006</v>
      </c>
      <c r="AJ81" s="18">
        <v>0.0</v>
      </c>
      <c r="AK81" s="18">
        <v>0.0048217027049180326</v>
      </c>
      <c r="AL81" s="18">
        <v>0.01035333388660109</v>
      </c>
      <c r="AM81" s="18">
        <v>0.020297408745430134</v>
      </c>
      <c r="AN81" s="18">
        <v>0.016237926996344104</v>
      </c>
      <c r="AO81" s="18">
        <v>0.02537176093178766</v>
      </c>
      <c r="AP81" s="18">
        <v>0.007103251756440281</v>
      </c>
      <c r="AQ81" s="18">
        <v>8.974201014832163E-4</v>
      </c>
      <c r="AR81" s="18">
        <v>0.007950810694769711</v>
      </c>
      <c r="AS81" s="18">
        <v>0.0015105601678376268</v>
      </c>
      <c r="AT81" s="18">
        <v>5.1960202966432477E-5</v>
      </c>
      <c r="AU81" s="18">
        <v>0.0011644182669789227</v>
      </c>
      <c r="AV81" s="18">
        <v>4.492139344262295E-5</v>
      </c>
      <c r="AW81" s="18">
        <v>0.0015740659839188135</v>
      </c>
      <c r="AX81" s="18">
        <v>0.020297408567837624</v>
      </c>
      <c r="AY81" s="18">
        <v>0.9999999912504837</v>
      </c>
    </row>
    <row r="82" ht="15.75" customHeight="1">
      <c r="A82" s="18">
        <v>40.0</v>
      </c>
      <c r="B82" s="36" t="s">
        <v>361</v>
      </c>
      <c r="C82" s="18" t="s">
        <v>361</v>
      </c>
      <c r="D82" s="18" t="s">
        <v>757</v>
      </c>
      <c r="E82" s="37" t="s">
        <v>335</v>
      </c>
      <c r="F82" s="18" t="s">
        <v>354</v>
      </c>
      <c r="G82" s="18" t="s">
        <v>362</v>
      </c>
      <c r="H82" s="18" t="s">
        <v>741</v>
      </c>
      <c r="I82" s="18" t="s">
        <v>750</v>
      </c>
      <c r="J82" s="18">
        <v>100.0</v>
      </c>
      <c r="K82" s="18">
        <v>2.0</v>
      </c>
      <c r="L82" s="38">
        <v>296.15384615384613</v>
      </c>
      <c r="M82" s="18">
        <v>0.3021978021978022</v>
      </c>
      <c r="N82" s="18">
        <v>0.0</v>
      </c>
      <c r="O82" s="18">
        <v>0.0</v>
      </c>
      <c r="P82" s="18">
        <v>0.0</v>
      </c>
      <c r="Q82" s="18">
        <v>0.013123517458319998</v>
      </c>
      <c r="R82" s="18">
        <v>0.0</v>
      </c>
      <c r="S82" s="18">
        <v>0.006176601165</v>
      </c>
      <c r="T82" s="18">
        <v>0.026525241417471992</v>
      </c>
      <c r="U82" s="18">
        <v>0.045825360040792</v>
      </c>
      <c r="V82" s="18">
        <v>0.03666028803263359</v>
      </c>
      <c r="W82" s="18">
        <v>0.057281700050989995</v>
      </c>
      <c r="X82" s="18">
        <v>0.014160549999999997</v>
      </c>
      <c r="Y82" s="18">
        <v>0.0020207146</v>
      </c>
      <c r="Z82" s="18">
        <v>0.019627689</v>
      </c>
      <c r="AA82" s="18">
        <v>0.00348223355</v>
      </c>
      <c r="AB82" s="18">
        <v>1.2411945E-4</v>
      </c>
      <c r="AC82" s="18">
        <v>0.0027515975</v>
      </c>
      <c r="AD82" s="18">
        <v>9.4942631E-5</v>
      </c>
      <c r="AE82" s="18">
        <v>0.0035635132104000003</v>
      </c>
      <c r="AF82" s="18">
        <v>0.0</v>
      </c>
      <c r="AG82" s="18">
        <v>0.0</v>
      </c>
      <c r="AH82" s="18">
        <v>0.0</v>
      </c>
      <c r="AI82" s="18">
        <v>0.00396589813300879</v>
      </c>
      <c r="AJ82" s="18">
        <v>0.0</v>
      </c>
      <c r="AK82" s="18">
        <v>0.0018665552971153846</v>
      </c>
      <c r="AL82" s="18">
        <v>0.008015869659126151</v>
      </c>
      <c r="AM82" s="18">
        <v>0.013848323089250329</v>
      </c>
      <c r="AN82" s="18">
        <v>0.011078658471400259</v>
      </c>
      <c r="AO82" s="18">
        <v>0.01731040386156291</v>
      </c>
      <c r="AP82" s="18">
        <v>0.004279287087912087</v>
      </c>
      <c r="AQ82" s="18">
        <v>6.10655510989011E-4</v>
      </c>
      <c r="AR82" s="18">
        <v>0.005931444478021978</v>
      </c>
      <c r="AS82" s="18">
        <v>0.0010523233255494504</v>
      </c>
      <c r="AT82" s="18">
        <v>3.7508625E-5</v>
      </c>
      <c r="AU82" s="18">
        <v>8.315267170329669E-4</v>
      </c>
      <c r="AV82" s="18">
        <v>2.869145442307692E-5</v>
      </c>
      <c r="AW82" s="18">
        <v>0.0010768858602857143</v>
      </c>
      <c r="AX82" s="18">
        <v>0.013848323059214285</v>
      </c>
      <c r="AY82" s="18">
        <v>0.9999999978310701</v>
      </c>
    </row>
    <row r="83" ht="15.75" customHeight="1">
      <c r="A83" s="18">
        <v>38.0</v>
      </c>
      <c r="B83" s="36" t="s">
        <v>355</v>
      </c>
      <c r="C83" s="18" t="s">
        <v>355</v>
      </c>
      <c r="D83" s="18" t="s">
        <v>757</v>
      </c>
      <c r="E83" s="37" t="s">
        <v>335</v>
      </c>
      <c r="F83" s="18" t="s">
        <v>354</v>
      </c>
      <c r="G83" s="18" t="s">
        <v>356</v>
      </c>
      <c r="H83" s="18" t="s">
        <v>741</v>
      </c>
      <c r="I83" s="18" t="s">
        <v>750</v>
      </c>
      <c r="J83" s="18">
        <v>99.0</v>
      </c>
      <c r="K83" s="18">
        <v>2.0</v>
      </c>
      <c r="L83" s="38">
        <v>285.18518518518516</v>
      </c>
      <c r="M83" s="18">
        <v>0.29394473838918284</v>
      </c>
      <c r="N83" s="18">
        <v>0.0</v>
      </c>
      <c r="O83" s="18">
        <v>0.0</v>
      </c>
      <c r="P83" s="18">
        <v>0.0</v>
      </c>
      <c r="Q83" s="18">
        <v>0.01312351745832</v>
      </c>
      <c r="R83" s="18">
        <v>0.0</v>
      </c>
      <c r="S83" s="18">
        <v>0.006176601165</v>
      </c>
      <c r="T83" s="18">
        <v>0.026525241417471996</v>
      </c>
      <c r="U83" s="18">
        <v>0.045825360040792</v>
      </c>
      <c r="V83" s="18">
        <v>0.036660288032633596</v>
      </c>
      <c r="W83" s="18">
        <v>0.05728170005098999</v>
      </c>
      <c r="X83" s="18">
        <v>0.01416055</v>
      </c>
      <c r="Y83" s="18">
        <v>0.0020207146</v>
      </c>
      <c r="Z83" s="18">
        <v>0.019627689</v>
      </c>
      <c r="AA83" s="18">
        <v>0.0034822335499999995</v>
      </c>
      <c r="AB83" s="18">
        <v>1.2411945E-4</v>
      </c>
      <c r="AC83" s="18">
        <v>0.0027515975</v>
      </c>
      <c r="AD83" s="18">
        <v>9.4942631E-5</v>
      </c>
      <c r="AE83" s="18">
        <v>0.0035635132103999994</v>
      </c>
      <c r="AF83" s="18">
        <v>0.0</v>
      </c>
      <c r="AG83" s="18">
        <v>0.0</v>
      </c>
      <c r="AH83" s="18">
        <v>0.0</v>
      </c>
      <c r="AI83" s="18">
        <v>0.003857588906031746</v>
      </c>
      <c r="AJ83" s="18">
        <v>0.0</v>
      </c>
      <c r="AK83" s="18">
        <v>0.001815579413580247</v>
      </c>
      <c r="AL83" s="18">
        <v>0.007796955149168723</v>
      </c>
      <c r="AM83" s="18">
        <v>0.013470123468780716</v>
      </c>
      <c r="AN83" s="18">
        <v>0.010776098775024574</v>
      </c>
      <c r="AO83" s="18">
        <v>0.016837654335975893</v>
      </c>
      <c r="AP83" s="18">
        <v>0.004162419165196943</v>
      </c>
      <c r="AQ83" s="18">
        <v>5.939784244562023E-4</v>
      </c>
      <c r="AR83" s="18">
        <v>0.005769455908289242</v>
      </c>
      <c r="AS83" s="18">
        <v>0.0010235842298647853</v>
      </c>
      <c r="AT83" s="18">
        <v>3.648425925925926E-5</v>
      </c>
      <c r="AU83" s="18">
        <v>8.088176072898295E-4</v>
      </c>
      <c r="AV83" s="18">
        <v>2.790788683127572E-5</v>
      </c>
      <c r="AW83" s="18">
        <v>0.001047475958377425</v>
      </c>
      <c r="AX83" s="18">
        <v>0.013470123439564961</v>
      </c>
      <c r="AY83" s="18">
        <v>0.99999999783107</v>
      </c>
    </row>
    <row r="84" ht="15.75" customHeight="1">
      <c r="A84" s="18">
        <v>39.0</v>
      </c>
      <c r="B84" s="36" t="s">
        <v>358</v>
      </c>
      <c r="C84" s="18" t="s">
        <v>358</v>
      </c>
      <c r="D84" s="18" t="s">
        <v>757</v>
      </c>
      <c r="E84" s="37" t="s">
        <v>335</v>
      </c>
      <c r="F84" s="18" t="s">
        <v>354</v>
      </c>
      <c r="G84" s="18" t="s">
        <v>359</v>
      </c>
      <c r="H84" s="18" t="s">
        <v>741</v>
      </c>
      <c r="I84" s="18" t="s">
        <v>750</v>
      </c>
      <c r="J84" s="18">
        <v>99.0</v>
      </c>
      <c r="K84" s="18">
        <v>2.0</v>
      </c>
      <c r="L84" s="38">
        <v>256.6666666666667</v>
      </c>
      <c r="M84" s="18">
        <v>0.26455026455026454</v>
      </c>
      <c r="N84" s="18">
        <v>0.0</v>
      </c>
      <c r="O84" s="18">
        <v>0.0</v>
      </c>
      <c r="P84" s="18">
        <v>0.0</v>
      </c>
      <c r="Q84" s="18">
        <v>0.01312351745832</v>
      </c>
      <c r="R84" s="18">
        <v>0.0</v>
      </c>
      <c r="S84" s="18">
        <v>0.006176601165</v>
      </c>
      <c r="T84" s="18">
        <v>0.026525241417471996</v>
      </c>
      <c r="U84" s="18">
        <v>0.045825360040792</v>
      </c>
      <c r="V84" s="18">
        <v>0.03666028803263359</v>
      </c>
      <c r="W84" s="18">
        <v>0.057281700050989995</v>
      </c>
      <c r="X84" s="18">
        <v>0.01416055</v>
      </c>
      <c r="Y84" s="18">
        <v>0.0020207146</v>
      </c>
      <c r="Z84" s="18">
        <v>0.019627689</v>
      </c>
      <c r="AA84" s="18">
        <v>0.00348223355</v>
      </c>
      <c r="AB84" s="18">
        <v>1.2411945E-4</v>
      </c>
      <c r="AC84" s="18">
        <v>0.0027515975</v>
      </c>
      <c r="AD84" s="18">
        <v>9.4942631E-5</v>
      </c>
      <c r="AE84" s="18">
        <v>0.0035635132104</v>
      </c>
      <c r="AF84" s="18">
        <v>0.0</v>
      </c>
      <c r="AG84" s="18">
        <v>0.0</v>
      </c>
      <c r="AH84" s="18">
        <v>0.0</v>
      </c>
      <c r="AI84" s="18">
        <v>0.003471830015428571</v>
      </c>
      <c r="AJ84" s="18">
        <v>0.0</v>
      </c>
      <c r="AK84" s="18">
        <v>0.001634021472222222</v>
      </c>
      <c r="AL84" s="18">
        <v>0.00701725963425185</v>
      </c>
      <c r="AM84" s="18">
        <v>0.012123111121902645</v>
      </c>
      <c r="AN84" s="18">
        <v>0.009698488897522114</v>
      </c>
      <c r="AO84" s="18">
        <v>0.015153888902378305</v>
      </c>
      <c r="AP84" s="18">
        <v>0.0037461772486772483</v>
      </c>
      <c r="AQ84" s="18">
        <v>5.34580582010582E-4</v>
      </c>
      <c r="AR84" s="18">
        <v>0.005192510317460318</v>
      </c>
      <c r="AS84" s="18">
        <v>9.212258068783068E-4</v>
      </c>
      <c r="AT84" s="18">
        <v>3.283583333333333E-5</v>
      </c>
      <c r="AU84" s="18">
        <v>7.279358465608465E-4</v>
      </c>
      <c r="AV84" s="18">
        <v>2.5117098148148148E-5</v>
      </c>
      <c r="AW84" s="18">
        <v>9.427283625396824E-4</v>
      </c>
      <c r="AX84" s="18">
        <v>0.012123111095608465</v>
      </c>
      <c r="AY84" s="18">
        <v>0.99999999783107</v>
      </c>
    </row>
    <row r="85" ht="15.75" customHeight="1">
      <c r="A85" s="18">
        <v>108.0</v>
      </c>
      <c r="B85" s="36" t="s">
        <v>180</v>
      </c>
      <c r="C85" s="18" t="s">
        <v>180</v>
      </c>
      <c r="D85" s="18" t="s">
        <v>740</v>
      </c>
      <c r="E85" s="37" t="s">
        <v>182</v>
      </c>
      <c r="F85" s="18" t="s">
        <v>174</v>
      </c>
      <c r="G85" s="18" t="s">
        <v>181</v>
      </c>
      <c r="H85" s="18" t="s">
        <v>758</v>
      </c>
      <c r="I85" s="18" t="s">
        <v>742</v>
      </c>
      <c r="J85" s="18">
        <v>74.0</v>
      </c>
      <c r="K85" s="18">
        <v>0.0</v>
      </c>
      <c r="L85" s="38">
        <v>372.5806451612903</v>
      </c>
      <c r="M85" s="18">
        <v>0.503487358326068</v>
      </c>
      <c r="N85" s="18">
        <v>7.79941081993125</v>
      </c>
      <c r="O85" s="18">
        <v>0.22319073637800005</v>
      </c>
      <c r="P85" s="18">
        <v>0.01575695618445</v>
      </c>
      <c r="Q85" s="18">
        <v>0.013878849660730004</v>
      </c>
      <c r="R85" s="18">
        <v>0.01154367580205</v>
      </c>
      <c r="S85" s="18">
        <v>0.016613980020999997</v>
      </c>
      <c r="T85" s="18">
        <v>0.003911082017080817</v>
      </c>
      <c r="U85" s="18">
        <v>8.08430609999456</v>
      </c>
      <c r="V85" s="18">
        <v>7.010012589208258</v>
      </c>
      <c r="W85" s="18">
        <v>9.325441543000075</v>
      </c>
      <c r="X85" s="18">
        <v>2.4785819</v>
      </c>
      <c r="Y85" s="18">
        <v>1.3235911</v>
      </c>
      <c r="Z85" s="18">
        <v>0.96956544</v>
      </c>
      <c r="AA85" s="18">
        <v>1.7772932</v>
      </c>
      <c r="AB85" s="18">
        <v>0.30930231</v>
      </c>
      <c r="AC85" s="18">
        <v>0.2677763</v>
      </c>
      <c r="AD85" s="18">
        <v>0.20997393</v>
      </c>
      <c r="AE85" s="18">
        <v>0.7482219153</v>
      </c>
      <c r="AF85" s="18">
        <v>3.9269047502269365</v>
      </c>
      <c r="AG85" s="18">
        <v>0.11237371426180907</v>
      </c>
      <c r="AH85" s="18">
        <v>0.007933428244568328</v>
      </c>
      <c r="AI85" s="18">
        <v>0.006987825352285594</v>
      </c>
      <c r="AJ85" s="18">
        <v>0.005812094834946708</v>
      </c>
      <c r="AK85" s="18">
        <v>0.008364928912055359</v>
      </c>
      <c r="AL85" s="18">
        <v>0.0019691803529766102</v>
      </c>
      <c r="AM85" s="18">
        <v>4.070345922185578</v>
      </c>
      <c r="AN85" s="18">
        <v>3.5294527203729453</v>
      </c>
      <c r="AO85" s="18">
        <v>4.6952419277092785</v>
      </c>
      <c r="AP85" s="18">
        <v>1.2479346532258062</v>
      </c>
      <c r="AQ85" s="18">
        <v>0.6664113864428944</v>
      </c>
      <c r="AR85" s="18">
        <v>0.48816394210985176</v>
      </c>
      <c r="AS85" s="18">
        <v>0.8948446582388839</v>
      </c>
      <c r="AT85" s="18">
        <v>0.15572980298605058</v>
      </c>
      <c r="AU85" s="18">
        <v>0.13482198190932868</v>
      </c>
      <c r="AV85" s="18">
        <v>0.10571921933304271</v>
      </c>
      <c r="AW85" s="18">
        <v>0.37672027557606796</v>
      </c>
      <c r="AX85" s="18">
        <v>4.070345919821926</v>
      </c>
      <c r="AY85" s="18">
        <v>0.9999999994192994</v>
      </c>
    </row>
    <row r="86" ht="15.75" customHeight="1">
      <c r="A86" s="18">
        <v>111.0</v>
      </c>
      <c r="B86" s="36" t="s">
        <v>626</v>
      </c>
      <c r="C86" s="18" t="s">
        <v>626</v>
      </c>
      <c r="D86" s="18" t="s">
        <v>740</v>
      </c>
      <c r="E86" s="37" t="s">
        <v>213</v>
      </c>
      <c r="F86" s="18" t="s">
        <v>206</v>
      </c>
      <c r="G86" s="18" t="s">
        <v>627</v>
      </c>
      <c r="H86" s="18" t="s">
        <v>758</v>
      </c>
      <c r="I86" s="18" t="s">
        <v>742</v>
      </c>
      <c r="J86" s="18">
        <v>79.0</v>
      </c>
      <c r="K86" s="18">
        <v>21.0</v>
      </c>
      <c r="L86" s="38">
        <v>462.0</v>
      </c>
      <c r="M86" s="18">
        <v>0.7402659830155423</v>
      </c>
      <c r="N86" s="18">
        <v>1.0890459465087499</v>
      </c>
      <c r="O86" s="18">
        <v>0.024842350971600004</v>
      </c>
      <c r="P86" s="18">
        <v>0.01575695618445</v>
      </c>
      <c r="Q86" s="18">
        <v>0.013878849660730004</v>
      </c>
      <c r="R86" s="18">
        <v>0.01154367580205</v>
      </c>
      <c r="S86" s="18">
        <v>0.016613980020999997</v>
      </c>
      <c r="T86" s="18">
        <v>0.003911082017080817</v>
      </c>
      <c r="U86" s="18">
        <v>1.1755928411656607</v>
      </c>
      <c r="V86" s="18">
        <v>1.0162339909505285</v>
      </c>
      <c r="W86" s="18">
        <v>1.3605864568062007</v>
      </c>
      <c r="X86" s="18">
        <v>0.22686409</v>
      </c>
      <c r="Y86" s="18">
        <v>0.19134870999999998</v>
      </c>
      <c r="Z86" s="18">
        <v>0.18388124</v>
      </c>
      <c r="AA86" s="18">
        <v>0.265717529</v>
      </c>
      <c r="AB86" s="18">
        <v>0.05312793799999999</v>
      </c>
      <c r="AC86" s="18">
        <v>0.07819209</v>
      </c>
      <c r="AD86" s="18">
        <v>0.10102767</v>
      </c>
      <c r="AE86" s="18">
        <v>0.07543357633</v>
      </c>
      <c r="AF86" s="18">
        <v>0.8061836681413913</v>
      </c>
      <c r="AG86" s="18">
        <v>0.01838994736240859</v>
      </c>
      <c r="AH86" s="18">
        <v>0.011664338659214707</v>
      </c>
      <c r="AI86" s="18">
        <v>0.010274040287225221</v>
      </c>
      <c r="AJ86" s="18">
        <v>0.008545390515217272</v>
      </c>
      <c r="AK86" s="18">
        <v>0.012298764252046143</v>
      </c>
      <c r="AL86" s="18">
        <v>0.0028952409740287412</v>
      </c>
      <c r="AM86" s="18">
        <v>0.870251390191532</v>
      </c>
      <c r="AN86" s="18">
        <v>0.7522834542848006</v>
      </c>
      <c r="AO86" s="18">
        <v>1.0071958709252757</v>
      </c>
      <c r="AP86" s="18">
        <v>0.16793976859477644</v>
      </c>
      <c r="AQ86" s="18">
        <v>0.1416489409069059</v>
      </c>
      <c r="AR86" s="18">
        <v>0.13612102688671684</v>
      </c>
      <c r="AS86" s="18">
        <v>0.19670164780964586</v>
      </c>
      <c r="AT86" s="18">
        <v>0.03932880524915878</v>
      </c>
      <c r="AU86" s="18">
        <v>0.05788294436788975</v>
      </c>
      <c r="AV86" s="18">
        <v>0.07478734744431981</v>
      </c>
      <c r="AW86" s="18">
        <v>0.05584091053430539</v>
      </c>
      <c r="AX86" s="18">
        <v>0.8702513917937189</v>
      </c>
      <c r="AY86" s="18">
        <v>1.0000000018410622</v>
      </c>
    </row>
    <row r="87" ht="15.75" customHeight="1">
      <c r="A87" s="18">
        <v>104.0</v>
      </c>
      <c r="B87" s="36" t="s">
        <v>151</v>
      </c>
      <c r="C87" s="18" t="s">
        <v>149</v>
      </c>
      <c r="D87" s="18" t="s">
        <v>740</v>
      </c>
      <c r="E87" s="37" t="s">
        <v>152</v>
      </c>
      <c r="F87" s="18" t="s">
        <v>148</v>
      </c>
      <c r="G87" s="18" t="s">
        <v>150</v>
      </c>
      <c r="H87" s="18" t="s">
        <v>758</v>
      </c>
      <c r="I87" s="18" t="s">
        <v>745</v>
      </c>
      <c r="J87" s="18">
        <v>100.0</v>
      </c>
      <c r="K87" s="18">
        <v>0.0</v>
      </c>
      <c r="L87" s="38">
        <v>462.0</v>
      </c>
      <c r="M87" s="18">
        <v>0.462</v>
      </c>
      <c r="N87" s="18">
        <v>1.2635013372066717</v>
      </c>
      <c r="O87" s="18">
        <v>0.04966704904749999</v>
      </c>
      <c r="P87" s="18">
        <v>0.019522650064499998</v>
      </c>
      <c r="Q87" s="18">
        <v>0.014006178556700003</v>
      </c>
      <c r="R87" s="18">
        <v>0.0114316012797</v>
      </c>
      <c r="S87" s="18">
        <v>0.001067037025</v>
      </c>
      <c r="T87" s="18">
        <v>0.00449439742794128</v>
      </c>
      <c r="U87" s="18">
        <v>1.363690250608013</v>
      </c>
      <c r="V87" s="18">
        <v>1.1788479456833962</v>
      </c>
      <c r="W87" s="18">
        <v>1.578262679539349</v>
      </c>
      <c r="X87" s="18">
        <v>0.4564032</v>
      </c>
      <c r="Y87" s="18">
        <v>0.18233646</v>
      </c>
      <c r="Z87" s="18">
        <v>0.14729686</v>
      </c>
      <c r="AA87" s="18">
        <v>0.28941815299999996</v>
      </c>
      <c r="AB87" s="18">
        <v>0.088284531</v>
      </c>
      <c r="AC87" s="18">
        <v>0.075843037</v>
      </c>
      <c r="AD87" s="18">
        <v>0.021119167</v>
      </c>
      <c r="AE87" s="18">
        <v>0.10298883704</v>
      </c>
      <c r="AF87" s="18">
        <v>0.5837376177894823</v>
      </c>
      <c r="AG87" s="18">
        <v>0.022946176659944997</v>
      </c>
      <c r="AH87" s="18">
        <v>0.009019464329799</v>
      </c>
      <c r="AI87" s="18">
        <v>0.006470854493195402</v>
      </c>
      <c r="AJ87" s="18">
        <v>0.005281399791221401</v>
      </c>
      <c r="AK87" s="18">
        <v>4.9297110555E-4</v>
      </c>
      <c r="AL87" s="18">
        <v>0.0020764116117088717</v>
      </c>
      <c r="AM87" s="18">
        <v>0.630024895780902</v>
      </c>
      <c r="AN87" s="18">
        <v>0.5446277509057291</v>
      </c>
      <c r="AO87" s="18">
        <v>0.7291573579471793</v>
      </c>
      <c r="AP87" s="18">
        <v>0.21085827840000002</v>
      </c>
      <c r="AQ87" s="18">
        <v>0.08423944452000001</v>
      </c>
      <c r="AR87" s="18">
        <v>0.06805114932</v>
      </c>
      <c r="AS87" s="18">
        <v>0.133711186686</v>
      </c>
      <c r="AT87" s="18">
        <v>0.040787453322000004</v>
      </c>
      <c r="AU87" s="18">
        <v>0.035039483094000005</v>
      </c>
      <c r="AV87" s="18">
        <v>0.009757055154</v>
      </c>
      <c r="AW87" s="18">
        <v>0.047580842712480004</v>
      </c>
      <c r="AX87" s="18">
        <v>0.63002489320848</v>
      </c>
      <c r="AY87" s="18">
        <v>0.9999999959169518</v>
      </c>
    </row>
    <row r="88" ht="15.75" customHeight="1">
      <c r="A88" s="18">
        <v>106.0</v>
      </c>
      <c r="B88" s="36" t="s">
        <v>609</v>
      </c>
      <c r="C88" s="18" t="s">
        <v>609</v>
      </c>
      <c r="D88" s="18" t="s">
        <v>740</v>
      </c>
      <c r="E88" s="37" t="s">
        <v>152</v>
      </c>
      <c r="F88" s="18" t="s">
        <v>148</v>
      </c>
      <c r="G88" s="18" t="s">
        <v>609</v>
      </c>
      <c r="H88" s="18" t="s">
        <v>758</v>
      </c>
      <c r="I88" s="18" t="s">
        <v>745</v>
      </c>
      <c r="J88" s="18">
        <v>100.0</v>
      </c>
      <c r="K88" s="18">
        <v>0.0</v>
      </c>
      <c r="L88" s="38">
        <v>344.7761194029851</v>
      </c>
      <c r="M88" s="18">
        <v>0.3447761194029851</v>
      </c>
      <c r="N88" s="18">
        <v>1.5832897450226546</v>
      </c>
      <c r="O88" s="18">
        <v>0.01856533156593</v>
      </c>
      <c r="P88" s="18">
        <v>0.019522650064499998</v>
      </c>
      <c r="Q88" s="18">
        <v>0.014006178556700003</v>
      </c>
      <c r="R88" s="18">
        <v>0.0114316012797</v>
      </c>
      <c r="S88" s="18">
        <v>0.001067037025</v>
      </c>
      <c r="T88" s="18">
        <v>0.00449439742794128</v>
      </c>
      <c r="U88" s="18">
        <v>1.652376940942426</v>
      </c>
      <c r="V88" s="18">
        <v>1.4320434480598647</v>
      </c>
      <c r="W88" s="18">
        <v>1.9071422016757669</v>
      </c>
      <c r="X88" s="18">
        <v>0.56113801</v>
      </c>
      <c r="Y88" s="18">
        <v>0.22607476000000004</v>
      </c>
      <c r="Z88" s="18">
        <v>0.17573471</v>
      </c>
      <c r="AA88" s="18">
        <v>0.353704924</v>
      </c>
      <c r="AB88" s="18">
        <v>0.11010434</v>
      </c>
      <c r="AC88" s="18">
        <v>0.08005883</v>
      </c>
      <c r="AD88" s="18">
        <v>0.024148639</v>
      </c>
      <c r="AE88" s="18">
        <v>0.12141272598000001</v>
      </c>
      <c r="AF88" s="18">
        <v>0.5458804941794526</v>
      </c>
      <c r="AG88" s="18">
        <v>0.00640088297273109</v>
      </c>
      <c r="AH88" s="18">
        <v>0.006730943529700746</v>
      </c>
      <c r="AI88" s="18">
        <v>0.004828995890444329</v>
      </c>
      <c r="AJ88" s="18">
        <v>0.003941343127777165</v>
      </c>
      <c r="AK88" s="18">
        <v>3.6788888473880595E-4</v>
      </c>
      <c r="AL88" s="18">
        <v>0.0015495609042603519</v>
      </c>
      <c r="AM88" s="18">
        <v>0.5697001094891051</v>
      </c>
      <c r="AN88" s="18">
        <v>0.49373438283855037</v>
      </c>
      <c r="AO88" s="18">
        <v>0.6575370874434361</v>
      </c>
      <c r="AP88" s="18">
        <v>0.19346698553731342</v>
      </c>
      <c r="AQ88" s="18">
        <v>0.07794517844776121</v>
      </c>
      <c r="AR88" s="18">
        <v>0.06058913135820895</v>
      </c>
      <c r="AS88" s="18">
        <v>0.12194901111044776</v>
      </c>
      <c r="AT88" s="18">
        <v>0.03796134707462687</v>
      </c>
      <c r="AU88" s="18">
        <v>0.027602372731343285</v>
      </c>
      <c r="AV88" s="18">
        <v>0.008325874043283582</v>
      </c>
      <c r="AW88" s="18">
        <v>0.04186020850952239</v>
      </c>
      <c r="AX88" s="18">
        <v>0.5697001088125074</v>
      </c>
      <c r="AY88" s="18">
        <v>0.9999999988123617</v>
      </c>
    </row>
    <row r="89" ht="15.75" customHeight="1">
      <c r="A89" s="18">
        <v>105.0</v>
      </c>
      <c r="B89" s="36" t="s">
        <v>157</v>
      </c>
      <c r="C89" s="18" t="s">
        <v>155</v>
      </c>
      <c r="D89" s="18" t="s">
        <v>740</v>
      </c>
      <c r="E89" s="37" t="s">
        <v>152</v>
      </c>
      <c r="F89" s="18" t="s">
        <v>148</v>
      </c>
      <c r="G89" s="18" t="s">
        <v>156</v>
      </c>
      <c r="H89" s="18" t="s">
        <v>758</v>
      </c>
      <c r="I89" s="18" t="s">
        <v>745</v>
      </c>
      <c r="J89" s="18">
        <v>100.0</v>
      </c>
      <c r="K89" s="18">
        <v>0.0</v>
      </c>
      <c r="L89" s="38">
        <v>491.48936170212767</v>
      </c>
      <c r="M89" s="18">
        <v>0.49148936170212765</v>
      </c>
      <c r="N89" s="18">
        <v>1.0526502471794428</v>
      </c>
      <c r="O89" s="18">
        <v>0.034142051277099995</v>
      </c>
      <c r="P89" s="18">
        <v>0.0205602152602</v>
      </c>
      <c r="Q89" s="18">
        <v>0.014006178556700003</v>
      </c>
      <c r="R89" s="18">
        <v>0.0114316012797</v>
      </c>
      <c r="S89" s="18">
        <v>0.001067037025</v>
      </c>
      <c r="T89" s="18">
        <v>0.00449439742794128</v>
      </c>
      <c r="U89" s="18">
        <v>1.1383517280060842</v>
      </c>
      <c r="V89" s="18">
        <v>0.9839092256869155</v>
      </c>
      <c r="W89" s="18">
        <v>1.3176746352896607</v>
      </c>
      <c r="X89" s="18">
        <v>0.38095358</v>
      </c>
      <c r="Y89" s="18">
        <v>0.15224456</v>
      </c>
      <c r="Z89" s="18">
        <v>0.12048287</v>
      </c>
      <c r="AA89" s="18">
        <v>0.24271356100000002</v>
      </c>
      <c r="AB89" s="18">
        <v>0.073367357</v>
      </c>
      <c r="AC89" s="18">
        <v>0.062968066</v>
      </c>
      <c r="AD89" s="18">
        <v>0.019024091</v>
      </c>
      <c r="AE89" s="18">
        <v>0.08659763202</v>
      </c>
      <c r="AF89" s="18">
        <v>0.5173663980818112</v>
      </c>
      <c r="AG89" s="18">
        <v>0.01678045498938319</v>
      </c>
      <c r="AH89" s="18">
        <v>0.010105127074694043</v>
      </c>
      <c r="AI89" s="18">
        <v>0.006883887758718512</v>
      </c>
      <c r="AJ89" s="18">
        <v>0.005618510416192979</v>
      </c>
      <c r="AK89" s="18">
        <v>5.244373463297872E-4</v>
      </c>
      <c r="AL89" s="18">
        <v>0.002208948523094544</v>
      </c>
      <c r="AM89" s="18">
        <v>0.5594877641902244</v>
      </c>
      <c r="AN89" s="18">
        <v>0.48358091730569674</v>
      </c>
      <c r="AO89" s="18">
        <v>0.6476230654295991</v>
      </c>
      <c r="AP89" s="18">
        <v>0.18723463187234043</v>
      </c>
      <c r="AQ89" s="18">
        <v>0.07482658161702127</v>
      </c>
      <c r="AR89" s="18">
        <v>0.05921604887234043</v>
      </c>
      <c r="AS89" s="18">
        <v>0.11929113317234043</v>
      </c>
      <c r="AT89" s="18">
        <v>0.03605927546170212</v>
      </c>
      <c r="AU89" s="18">
        <v>0.030948134565957446</v>
      </c>
      <c r="AV89" s="18">
        <v>0.009350138342553192</v>
      </c>
      <c r="AW89" s="18">
        <v>0.04256181488642553</v>
      </c>
      <c r="AX89" s="18">
        <v>0.5594877587906808</v>
      </c>
      <c r="AY89" s="18">
        <v>0.9999999903491301</v>
      </c>
    </row>
    <row r="90" ht="15.75" customHeight="1">
      <c r="A90" s="18">
        <v>114.0</v>
      </c>
      <c r="B90" s="36" t="s">
        <v>234</v>
      </c>
      <c r="C90" s="18" t="s">
        <v>234</v>
      </c>
      <c r="D90" s="18" t="s">
        <v>740</v>
      </c>
      <c r="E90" s="37" t="s">
        <v>221</v>
      </c>
      <c r="F90" s="18" t="s">
        <v>217</v>
      </c>
      <c r="G90" s="18" t="s">
        <v>235</v>
      </c>
      <c r="H90" s="18" t="s">
        <v>758</v>
      </c>
      <c r="I90" s="18" t="s">
        <v>743</v>
      </c>
      <c r="J90" s="18">
        <v>89.0</v>
      </c>
      <c r="K90" s="18">
        <v>38.0</v>
      </c>
      <c r="L90" s="38">
        <v>385.0</v>
      </c>
      <c r="M90" s="18">
        <v>0.6977165639724539</v>
      </c>
      <c r="N90" s="18">
        <v>0.704877399625</v>
      </c>
      <c r="O90" s="18">
        <v>0.0</v>
      </c>
      <c r="P90" s="18">
        <v>0.016335193108649997</v>
      </c>
      <c r="Q90" s="18">
        <v>0.01438816524461</v>
      </c>
      <c r="R90" s="18">
        <v>0.0114316012797</v>
      </c>
      <c r="S90" s="18">
        <v>0.016162042395999998</v>
      </c>
      <c r="T90" s="18">
        <v>0.005861841751761713</v>
      </c>
      <c r="U90" s="18">
        <v>0.7690562434057215</v>
      </c>
      <c r="V90" s="18">
        <v>0.6642799442637077</v>
      </c>
      <c r="W90" s="18">
        <v>0.890832564294652</v>
      </c>
      <c r="X90" s="18">
        <v>0.13897532</v>
      </c>
      <c r="Y90" s="18">
        <v>0.024524717000000005</v>
      </c>
      <c r="Z90" s="18">
        <v>0.031919605</v>
      </c>
      <c r="AA90" s="18">
        <v>0.248332266</v>
      </c>
      <c r="AB90" s="18">
        <v>0.01017961</v>
      </c>
      <c r="AC90" s="18">
        <v>0.051646671</v>
      </c>
      <c r="AD90" s="18">
        <v>0.23333617</v>
      </c>
      <c r="AE90" s="18">
        <v>0.030141873730000004</v>
      </c>
      <c r="AF90" s="18">
        <v>0.4918046372881932</v>
      </c>
      <c r="AG90" s="18">
        <v>0.0</v>
      </c>
      <c r="AH90" s="18">
        <v>0.011397334807593782</v>
      </c>
      <c r="AI90" s="18">
        <v>0.01003886121633717</v>
      </c>
      <c r="AJ90" s="18">
        <v>0.00797601756557539</v>
      </c>
      <c r="AK90" s="18">
        <v>0.011276524687314243</v>
      </c>
      <c r="AL90" s="18">
        <v>0.004089904085589452</v>
      </c>
      <c r="AM90" s="18">
        <v>0.5365832796506032</v>
      </c>
      <c r="AN90" s="18">
        <v>0.46347912022748733</v>
      </c>
      <c r="AO90" s="18">
        <v>0.6215486358344346</v>
      </c>
      <c r="AP90" s="18">
        <v>0.09696538274737225</v>
      </c>
      <c r="AQ90" s="18">
        <v>0.01711130127763683</v>
      </c>
      <c r="AR90" s="18">
        <v>0.022270837123957957</v>
      </c>
      <c r="AS90" s="18">
        <v>0.17326553535701342</v>
      </c>
      <c r="AT90" s="18">
        <v>0.007102482511779631</v>
      </c>
      <c r="AU90" s="18">
        <v>0.036034737830735776</v>
      </c>
      <c r="AV90" s="18">
        <v>0.16280251078289237</v>
      </c>
      <c r="AW90" s="18">
        <v>0.021030484570587173</v>
      </c>
      <c r="AX90" s="18">
        <v>0.5365832722019755</v>
      </c>
      <c r="AY90" s="18">
        <v>0.9999999861184128</v>
      </c>
    </row>
    <row r="91" ht="15.75" customHeight="1">
      <c r="A91" s="18">
        <v>109.0</v>
      </c>
      <c r="B91" s="36" t="s">
        <v>617</v>
      </c>
      <c r="C91" s="18" t="s">
        <v>617</v>
      </c>
      <c r="D91" s="18" t="s">
        <v>740</v>
      </c>
      <c r="E91" s="37" t="s">
        <v>182</v>
      </c>
      <c r="F91" s="18" t="s">
        <v>174</v>
      </c>
      <c r="G91" s="18" t="s">
        <v>618</v>
      </c>
      <c r="H91" s="18" t="s">
        <v>758</v>
      </c>
      <c r="I91" s="18" t="s">
        <v>742</v>
      </c>
      <c r="J91" s="18">
        <v>74.0</v>
      </c>
      <c r="K91" s="18">
        <v>0.0</v>
      </c>
      <c r="L91" s="38">
        <v>312.1621621621622</v>
      </c>
      <c r="M91" s="18">
        <v>0.4218407596785976</v>
      </c>
      <c r="N91" s="18">
        <v>0.8378983970699999</v>
      </c>
      <c r="O91" s="18">
        <v>0.0</v>
      </c>
      <c r="P91" s="18">
        <v>0.01575695618445</v>
      </c>
      <c r="Q91" s="18">
        <v>0.013878849660730004</v>
      </c>
      <c r="R91" s="18">
        <v>0.011543675802049999</v>
      </c>
      <c r="S91" s="18">
        <v>0.016613980020999997</v>
      </c>
      <c r="T91" s="18">
        <v>0.003911082017080817</v>
      </c>
      <c r="U91" s="18">
        <v>0.8996029407553108</v>
      </c>
      <c r="V91" s="18">
        <v>0.7779709367482486</v>
      </c>
      <c r="W91" s="18">
        <v>1.0407138362371384</v>
      </c>
      <c r="X91" s="18">
        <v>0.18654998</v>
      </c>
      <c r="Y91" s="18">
        <v>0.16693102</v>
      </c>
      <c r="Z91" s="18">
        <v>0.16269596</v>
      </c>
      <c r="AA91" s="18">
        <v>0.19571380700000002</v>
      </c>
      <c r="AB91" s="18">
        <v>0.053694981</v>
      </c>
      <c r="AC91" s="18">
        <v>0.046918191</v>
      </c>
      <c r="AD91" s="18">
        <v>0.039659363</v>
      </c>
      <c r="AE91" s="18">
        <v>0.04743963894</v>
      </c>
      <c r="AF91" s="18">
        <v>0.35345969635348795</v>
      </c>
      <c r="AG91" s="18">
        <v>0.0</v>
      </c>
      <c r="AH91" s="18">
        <v>0.0066469263670707645</v>
      </c>
      <c r="AI91" s="18">
        <v>0.005854664484347391</v>
      </c>
      <c r="AJ91" s="18">
        <v>0.004869592969820216</v>
      </c>
      <c r="AK91" s="18">
        <v>0.007008453953343681</v>
      </c>
      <c r="AL91" s="18">
        <v>0.0016498538092506738</v>
      </c>
      <c r="AM91" s="18">
        <v>0.3794891879373207</v>
      </c>
      <c r="AN91" s="18">
        <v>0.32817985096575136</v>
      </c>
      <c r="AO91" s="18">
        <v>0.43901551528630206</v>
      </c>
      <c r="AP91" s="18">
        <v>0.07869438528122719</v>
      </c>
      <c r="AQ91" s="18">
        <v>0.07041830829072317</v>
      </c>
      <c r="AR91" s="18">
        <v>0.06863178736303872</v>
      </c>
      <c r="AS91" s="18">
        <v>0.08256006102447043</v>
      </c>
      <c r="AT91" s="18">
        <v>0.022650731575967864</v>
      </c>
      <c r="AU91" s="18">
        <v>0.01979200533418554</v>
      </c>
      <c r="AV91" s="18">
        <v>0.016729935816289267</v>
      </c>
      <c r="AW91" s="18">
        <v>0.02001197332932798</v>
      </c>
      <c r="AX91" s="18">
        <v>0.37948918801523013</v>
      </c>
      <c r="AY91" s="18">
        <v>1.0000000002053007</v>
      </c>
    </row>
    <row r="92" ht="15.75" customHeight="1">
      <c r="A92" s="18">
        <v>112.0</v>
      </c>
      <c r="B92" s="36" t="s">
        <v>211</v>
      </c>
      <c r="C92" s="18" t="s">
        <v>211</v>
      </c>
      <c r="D92" s="18" t="s">
        <v>740</v>
      </c>
      <c r="E92" s="37" t="s">
        <v>213</v>
      </c>
      <c r="F92" s="18" t="s">
        <v>206</v>
      </c>
      <c r="G92" s="18" t="s">
        <v>212</v>
      </c>
      <c r="H92" s="18" t="s">
        <v>758</v>
      </c>
      <c r="I92" s="18" t="s">
        <v>742</v>
      </c>
      <c r="J92" s="18">
        <v>71.0</v>
      </c>
      <c r="K92" s="18">
        <v>0.0</v>
      </c>
      <c r="L92" s="38">
        <v>405.2631578947368</v>
      </c>
      <c r="M92" s="18">
        <v>0.5707931801334322</v>
      </c>
      <c r="N92" s="18">
        <v>0.47743413466510143</v>
      </c>
      <c r="O92" s="18">
        <v>0.024842350971600004</v>
      </c>
      <c r="P92" s="18">
        <v>0.01575695618445</v>
      </c>
      <c r="Q92" s="18">
        <v>0.013878849660730004</v>
      </c>
      <c r="R92" s="18">
        <v>0.01154367580205</v>
      </c>
      <c r="S92" s="18">
        <v>0.012727244272</v>
      </c>
      <c r="T92" s="18">
        <v>0.003911082017080817</v>
      </c>
      <c r="U92" s="18">
        <v>0.5600942935730123</v>
      </c>
      <c r="V92" s="18">
        <v>0.48128824422641686</v>
      </c>
      <c r="W92" s="18">
        <v>0.6523744534997551</v>
      </c>
      <c r="X92" s="18">
        <v>0.12766111</v>
      </c>
      <c r="Y92" s="18">
        <v>0.071969683</v>
      </c>
      <c r="Z92" s="18">
        <v>0.096548424</v>
      </c>
      <c r="AA92" s="18">
        <v>0.11482344099999998</v>
      </c>
      <c r="AB92" s="18">
        <v>0.065588479</v>
      </c>
      <c r="AC92" s="18">
        <v>0.035586103</v>
      </c>
      <c r="AD92" s="18">
        <v>0.0078235631</v>
      </c>
      <c r="AE92" s="18">
        <v>0.040093487750000004</v>
      </c>
      <c r="AF92" s="18">
        <v>0.27251614802974655</v>
      </c>
      <c r="AG92" s="18">
        <v>0.014179844513070425</v>
      </c>
      <c r="AH92" s="18">
        <v>0.008993963129745366</v>
      </c>
      <c r="AI92" s="18">
        <v>0.007921952734441885</v>
      </c>
      <c r="AJ92" s="18">
        <v>0.006589051421481468</v>
      </c>
      <c r="AK92" s="18">
        <v>0.007264624232349888</v>
      </c>
      <c r="AL92" s="18">
        <v>0.002232418942292238</v>
      </c>
      <c r="AM92" s="18">
        <v>0.31969800300312784</v>
      </c>
      <c r="AN92" s="18">
        <v>0.27471604748283246</v>
      </c>
      <c r="AO92" s="18">
        <v>0.37237088895093506</v>
      </c>
      <c r="AP92" s="18">
        <v>0.0728680909562639</v>
      </c>
      <c r="AQ92" s="18">
        <v>0.04107980423276501</v>
      </c>
      <c r="AR92" s="18">
        <v>0.055109181971830984</v>
      </c>
      <c r="AS92" s="18">
        <v>0.06554043704225351</v>
      </c>
      <c r="AT92" s="18">
        <v>0.037437456508524834</v>
      </c>
      <c r="AU92" s="18">
        <v>0.02031230489992587</v>
      </c>
      <c r="AV92" s="18">
        <v>0.004465636461823573</v>
      </c>
      <c r="AW92" s="18">
        <v>0.022885089375463307</v>
      </c>
      <c r="AX92" s="18">
        <v>0.31969800144885097</v>
      </c>
      <c r="AY92" s="18">
        <v>0.9999999951382966</v>
      </c>
    </row>
    <row r="93" ht="15.75" customHeight="1">
      <c r="A93" s="18">
        <v>102.0</v>
      </c>
      <c r="B93" s="36" t="s">
        <v>138</v>
      </c>
      <c r="C93" s="18" t="s">
        <v>138</v>
      </c>
      <c r="D93" s="18" t="s">
        <v>740</v>
      </c>
      <c r="E93" s="37" t="s">
        <v>140</v>
      </c>
      <c r="F93" s="18" t="s">
        <v>137</v>
      </c>
      <c r="G93" s="18" t="s">
        <v>139</v>
      </c>
      <c r="H93" s="18" t="s">
        <v>758</v>
      </c>
      <c r="I93" s="18" t="s">
        <v>746</v>
      </c>
      <c r="J93" s="18">
        <v>93.0</v>
      </c>
      <c r="K93" s="18">
        <v>11.0</v>
      </c>
      <c r="L93" s="38">
        <v>391.52542372881356</v>
      </c>
      <c r="M93" s="18">
        <v>0.4730281789643754</v>
      </c>
      <c r="N93" s="18">
        <v>0.4411781632099999</v>
      </c>
      <c r="O93" s="18">
        <v>0.0</v>
      </c>
      <c r="P93" s="18">
        <v>0.010613500335390002</v>
      </c>
      <c r="Q93" s="18">
        <v>0.01425557014262</v>
      </c>
      <c r="R93" s="18">
        <v>0.0</v>
      </c>
      <c r="S93" s="18">
        <v>0.010063336914</v>
      </c>
      <c r="T93" s="18">
        <v>0.003911082017080817</v>
      </c>
      <c r="U93" s="18">
        <v>0.48002165261909074</v>
      </c>
      <c r="V93" s="18">
        <v>0.41470797692727257</v>
      </c>
      <c r="W93" s="18">
        <v>0.5559092494528634</v>
      </c>
      <c r="X93" s="18">
        <v>0.092747305</v>
      </c>
      <c r="Y93" s="18">
        <v>0.075559659</v>
      </c>
      <c r="Z93" s="18">
        <v>0.10925342</v>
      </c>
      <c r="AA93" s="18">
        <v>0.10294115399999999</v>
      </c>
      <c r="AB93" s="18">
        <v>0.03091354</v>
      </c>
      <c r="AC93" s="18">
        <v>0.023265462</v>
      </c>
      <c r="AD93" s="18">
        <v>0.017942723</v>
      </c>
      <c r="AE93" s="18">
        <v>0.02739838049</v>
      </c>
      <c r="AF93" s="18">
        <v>0.20868970314207425</v>
      </c>
      <c r="AG93" s="18">
        <v>0.0</v>
      </c>
      <c r="AH93" s="18">
        <v>0.00502048473608732</v>
      </c>
      <c r="AI93" s="18">
        <v>0.006743286384662459</v>
      </c>
      <c r="AJ93" s="18">
        <v>0.0</v>
      </c>
      <c r="AK93" s="18">
        <v>0.004760241934734397</v>
      </c>
      <c r="AL93" s="18">
        <v>0.0018500520043200552</v>
      </c>
      <c r="AM93" s="18">
        <v>0.22706376820187849</v>
      </c>
      <c r="AN93" s="18">
        <v>0.19616855912790795</v>
      </c>
      <c r="AO93" s="18">
        <v>0.2629607399381406</v>
      </c>
      <c r="AP93" s="18">
        <v>0.043872088788003506</v>
      </c>
      <c r="AQ93" s="18">
        <v>0.03574184789993918</v>
      </c>
      <c r="AR93" s="18">
        <v>0.05167994630823007</v>
      </c>
      <c r="AS93" s="18">
        <v>0.04869406661711132</v>
      </c>
      <c r="AT93" s="18">
        <v>0.014622975531542376</v>
      </c>
      <c r="AU93" s="18">
        <v>0.011005219122624876</v>
      </c>
      <c r="AV93" s="18">
        <v>0.008487413586352214</v>
      </c>
      <c r="AW93" s="18">
        <v>0.012960206029757771</v>
      </c>
      <c r="AX93" s="18">
        <v>0.2270637638835613</v>
      </c>
      <c r="AY93" s="18">
        <v>0.9999999809819188</v>
      </c>
    </row>
    <row r="94" ht="15.75" customHeight="1">
      <c r="A94" s="18">
        <v>103.0</v>
      </c>
      <c r="B94" s="36" t="s">
        <v>600</v>
      </c>
      <c r="C94" s="18" t="s">
        <v>138</v>
      </c>
      <c r="D94" s="18" t="s">
        <v>740</v>
      </c>
      <c r="E94" s="37" t="s">
        <v>140</v>
      </c>
      <c r="F94" s="18" t="s">
        <v>137</v>
      </c>
      <c r="G94" s="18" t="s">
        <v>139</v>
      </c>
      <c r="H94" s="18" t="s">
        <v>758</v>
      </c>
      <c r="I94" s="18" t="s">
        <v>746</v>
      </c>
      <c r="J94" s="18">
        <v>93.0</v>
      </c>
      <c r="K94" s="18">
        <v>11.0</v>
      </c>
      <c r="L94" s="38">
        <v>391.52542372881356</v>
      </c>
      <c r="M94" s="18">
        <v>0.4730281789643754</v>
      </c>
      <c r="N94" s="18">
        <v>0.4411781632099999</v>
      </c>
      <c r="O94" s="18">
        <v>0.0</v>
      </c>
      <c r="P94" s="18">
        <v>0.010613500335390002</v>
      </c>
      <c r="Q94" s="18">
        <v>0.01425557014262</v>
      </c>
      <c r="R94" s="18">
        <v>0.0</v>
      </c>
      <c r="S94" s="18">
        <v>0.007773471497999999</v>
      </c>
      <c r="T94" s="18">
        <v>0.003911082017080817</v>
      </c>
      <c r="U94" s="18">
        <v>0.47773178720309073</v>
      </c>
      <c r="V94" s="18">
        <v>0.41287608459447256</v>
      </c>
      <c r="W94" s="18">
        <v>0.5530469176828634</v>
      </c>
      <c r="X94" s="18">
        <v>0.09039842400000002</v>
      </c>
      <c r="Y94" s="18">
        <v>0.075498408</v>
      </c>
      <c r="Z94" s="18">
        <v>0.10897925</v>
      </c>
      <c r="AA94" s="18">
        <v>0.102965668</v>
      </c>
      <c r="AB94" s="18">
        <v>0.03092014</v>
      </c>
      <c r="AC94" s="18">
        <v>0.023454471</v>
      </c>
      <c r="AD94" s="18">
        <v>0.017954881</v>
      </c>
      <c r="AE94" s="18">
        <v>0.02756053739</v>
      </c>
      <c r="AF94" s="18">
        <v>0.20868970314207425</v>
      </c>
      <c r="AG94" s="18">
        <v>0.0</v>
      </c>
      <c r="AH94" s="18">
        <v>0.00502048473608732</v>
      </c>
      <c r="AI94" s="18">
        <v>0.006743286384662459</v>
      </c>
      <c r="AJ94" s="18">
        <v>0.0</v>
      </c>
      <c r="AK94" s="18">
        <v>0.003677071066930415</v>
      </c>
      <c r="AL94" s="18">
        <v>0.0018500520043200552</v>
      </c>
      <c r="AM94" s="18">
        <v>0.2259805973340745</v>
      </c>
      <c r="AN94" s="18">
        <v>0.19530202243366476</v>
      </c>
      <c r="AO94" s="18">
        <v>0.2616067763533857</v>
      </c>
      <c r="AP94" s="18">
        <v>0.04276100188596949</v>
      </c>
      <c r="AQ94" s="18">
        <v>0.03571287445094943</v>
      </c>
      <c r="AR94" s="18">
        <v>0.05155025617240341</v>
      </c>
      <c r="AS94" s="18">
        <v>0.04870566242989046</v>
      </c>
      <c r="AT94" s="18">
        <v>0.01462609751752354</v>
      </c>
      <c r="AU94" s="18">
        <v>0.011094625705702753</v>
      </c>
      <c r="AV94" s="18">
        <v>0.008493164662952062</v>
      </c>
      <c r="AW94" s="18">
        <v>0.01303691081287128</v>
      </c>
      <c r="AX94" s="18">
        <v>0.2259805936382624</v>
      </c>
      <c r="AY94" s="18">
        <v>0.9999999836454451</v>
      </c>
    </row>
    <row r="95" ht="15.75" customHeight="1">
      <c r="A95" s="18">
        <v>110.0</v>
      </c>
      <c r="B95" s="36" t="s">
        <v>621</v>
      </c>
      <c r="C95" s="18" t="s">
        <v>621</v>
      </c>
      <c r="D95" s="18" t="s">
        <v>740</v>
      </c>
      <c r="E95" s="37" t="s">
        <v>177</v>
      </c>
      <c r="F95" s="18" t="s">
        <v>206</v>
      </c>
      <c r="G95" s="18" t="s">
        <v>622</v>
      </c>
      <c r="H95" s="18" t="s">
        <v>758</v>
      </c>
      <c r="I95" s="18" t="s">
        <v>742</v>
      </c>
      <c r="J95" s="18">
        <v>62.0</v>
      </c>
      <c r="K95" s="18">
        <v>0.0</v>
      </c>
      <c r="L95" s="38">
        <v>251.08695652173913</v>
      </c>
      <c r="M95" s="18">
        <v>0.4049789621318373</v>
      </c>
      <c r="N95" s="18">
        <v>0.47743413466510143</v>
      </c>
      <c r="O95" s="18">
        <v>0.009929202582780001</v>
      </c>
      <c r="P95" s="18">
        <v>0.01575695618445</v>
      </c>
      <c r="Q95" s="18">
        <v>0.013878849660730004</v>
      </c>
      <c r="R95" s="18">
        <v>0.01154367580205</v>
      </c>
      <c r="S95" s="18">
        <v>0.012727244272</v>
      </c>
      <c r="T95" s="18">
        <v>0.003911082017080817</v>
      </c>
      <c r="U95" s="18">
        <v>0.5451811451841924</v>
      </c>
      <c r="V95" s="18">
        <v>0.46935772551536087</v>
      </c>
      <c r="W95" s="18">
        <v>0.6337330180137302</v>
      </c>
      <c r="X95" s="18">
        <v>0.12255623</v>
      </c>
      <c r="Y95" s="18">
        <v>0.070523376</v>
      </c>
      <c r="Z95" s="18">
        <v>0.095410305</v>
      </c>
      <c r="AA95" s="18">
        <v>0.112681072</v>
      </c>
      <c r="AB95" s="18">
        <v>0.065551904</v>
      </c>
      <c r="AC95" s="18">
        <v>0.03237032</v>
      </c>
      <c r="AD95" s="18">
        <v>0.0083238853</v>
      </c>
      <c r="AE95" s="18">
        <v>0.03776404252</v>
      </c>
      <c r="AF95" s="18">
        <v>0.19335078034298464</v>
      </c>
      <c r="AG95" s="18">
        <v>0.004021118156771003</v>
      </c>
      <c r="AH95" s="18">
        <v>0.006381235761935396</v>
      </c>
      <c r="AI95" s="18">
        <v>0.005620642131186239</v>
      </c>
      <c r="AJ95" s="18">
        <v>0.004674945845500614</v>
      </c>
      <c r="AK95" s="18">
        <v>0.005154266176072931</v>
      </c>
      <c r="AL95" s="18">
        <v>0.0015839059360898823</v>
      </c>
      <c r="AM95" s="18">
        <v>0.22078689435054075</v>
      </c>
      <c r="AN95" s="18">
        <v>0.19008000454777063</v>
      </c>
      <c r="AO95" s="18">
        <v>0.2566485399038774</v>
      </c>
      <c r="AP95" s="18">
        <v>0.04963269482819074</v>
      </c>
      <c r="AQ95" s="18">
        <v>0.028560483618513325</v>
      </c>
      <c r="AR95" s="18">
        <v>0.03863916629558205</v>
      </c>
      <c r="AS95" s="18">
        <v>0.04563346359046283</v>
      </c>
      <c r="AT95" s="18">
        <v>0.026547142047685834</v>
      </c>
      <c r="AU95" s="18">
        <v>0.013109298597475456</v>
      </c>
      <c r="AV95" s="18">
        <v>0.0033709984296984574</v>
      </c>
      <c r="AW95" s="18">
        <v>0.015293642745652173</v>
      </c>
      <c r="AX95" s="18">
        <v>0.22078689015326083</v>
      </c>
      <c r="AY95" s="18">
        <v>0.9999999809894518</v>
      </c>
    </row>
    <row r="96" ht="15.75" customHeight="1">
      <c r="A96" s="18">
        <v>118.0</v>
      </c>
      <c r="B96" s="36" t="s">
        <v>278</v>
      </c>
      <c r="C96" s="18" t="s">
        <v>278</v>
      </c>
      <c r="D96" s="18" t="s">
        <v>740</v>
      </c>
      <c r="E96" s="37" t="s">
        <v>270</v>
      </c>
      <c r="F96" s="18" t="s">
        <v>267</v>
      </c>
      <c r="G96" s="18" t="s">
        <v>279</v>
      </c>
      <c r="H96" s="18" t="s">
        <v>758</v>
      </c>
      <c r="I96" s="18" t="s">
        <v>747</v>
      </c>
      <c r="J96" s="18">
        <v>100.0</v>
      </c>
      <c r="K96" s="18">
        <v>0.0</v>
      </c>
      <c r="L96" s="38">
        <v>444.2307692307692</v>
      </c>
      <c r="M96" s="18">
        <v>0.4442307692307692</v>
      </c>
      <c r="N96" s="18">
        <v>0.27259790049611277</v>
      </c>
      <c r="O96" s="18">
        <v>0.14554176357179996</v>
      </c>
      <c r="P96" s="18">
        <v>0.04184261668840001</v>
      </c>
      <c r="Q96" s="18">
        <v>0.014006178556700001</v>
      </c>
      <c r="R96" s="18">
        <v>0.0114316012797</v>
      </c>
      <c r="S96" s="18">
        <v>0.001067037025</v>
      </c>
      <c r="T96" s="18">
        <v>0.00449439742794128</v>
      </c>
      <c r="U96" s="18">
        <v>0.4909814950456539</v>
      </c>
      <c r="V96" s="18">
        <v>0.4117485282449485</v>
      </c>
      <c r="W96" s="18">
        <v>0.5864670787574562</v>
      </c>
      <c r="X96" s="18">
        <v>0.12931177</v>
      </c>
      <c r="Y96" s="18">
        <v>0.07512469</v>
      </c>
      <c r="Z96" s="18">
        <v>0.072059692</v>
      </c>
      <c r="AA96" s="18">
        <v>0.09849846500000001</v>
      </c>
      <c r="AB96" s="18">
        <v>0.037006661</v>
      </c>
      <c r="AC96" s="18">
        <v>0.02544431</v>
      </c>
      <c r="AD96" s="18">
        <v>0.004419128</v>
      </c>
      <c r="AE96" s="18">
        <v>0.049116775</v>
      </c>
      <c r="AF96" s="18">
        <v>0.12109637502808086</v>
      </c>
      <c r="AG96" s="18">
        <v>0.06465412958670344</v>
      </c>
      <c r="AH96" s="18">
        <v>0.018587777798116156</v>
      </c>
      <c r="AI96" s="18">
        <v>0.006221975474226347</v>
      </c>
      <c r="AJ96" s="18">
        <v>0.005078269030020577</v>
      </c>
      <c r="AK96" s="18">
        <v>4.740106784134615E-4</v>
      </c>
      <c r="AL96" s="18">
        <v>0.0019965496266431456</v>
      </c>
      <c r="AM96" s="18">
        <v>0.21810908722220393</v>
      </c>
      <c r="AN96" s="18">
        <v>0.18291136543189057</v>
      </c>
      <c r="AO96" s="18">
        <v>0.2605267215249469</v>
      </c>
      <c r="AP96" s="18">
        <v>0.0574442670576923</v>
      </c>
      <c r="AQ96" s="18">
        <v>0.03337269882692307</v>
      </c>
      <c r="AR96" s="18">
        <v>0.0320111324076923</v>
      </c>
      <c r="AS96" s="18">
        <v>0.043756048875</v>
      </c>
      <c r="AT96" s="18">
        <v>0.016439497482692307</v>
      </c>
      <c r="AU96" s="18">
        <v>0.011303145403846153</v>
      </c>
      <c r="AV96" s="18">
        <v>0.0019631126307692306</v>
      </c>
      <c r="AW96" s="18">
        <v>0.021819182740384614</v>
      </c>
      <c r="AX96" s="18">
        <v>0.218109085425</v>
      </c>
      <c r="AY96" s="18">
        <v>0.9999999917600685</v>
      </c>
    </row>
    <row r="97" ht="15.75" customHeight="1">
      <c r="A97" s="18">
        <v>117.0</v>
      </c>
      <c r="B97" s="36" t="s">
        <v>282</v>
      </c>
      <c r="C97" s="40" t="s">
        <v>282</v>
      </c>
      <c r="D97" s="18" t="s">
        <v>740</v>
      </c>
      <c r="E97" s="37" t="s">
        <v>270</v>
      </c>
      <c r="F97" s="18" t="s">
        <v>267</v>
      </c>
      <c r="G97" s="18" t="s">
        <v>279</v>
      </c>
      <c r="H97" s="18" t="s">
        <v>758</v>
      </c>
      <c r="I97" s="18" t="s">
        <v>747</v>
      </c>
      <c r="J97" s="18">
        <v>100.0</v>
      </c>
      <c r="K97" s="18">
        <v>0.0</v>
      </c>
      <c r="L97" s="38">
        <v>444.2307692307692</v>
      </c>
      <c r="M97" s="18">
        <v>0.4442307692307692</v>
      </c>
      <c r="N97" s="18">
        <v>0.20727306853374886</v>
      </c>
      <c r="O97" s="18">
        <v>0.14554176357179996</v>
      </c>
      <c r="P97" s="18">
        <v>0.04184261668840001</v>
      </c>
      <c r="Q97" s="18">
        <v>0.014006178556700001</v>
      </c>
      <c r="R97" s="18">
        <v>0.0114316012797</v>
      </c>
      <c r="S97" s="18">
        <v>0.001067037025</v>
      </c>
      <c r="T97" s="18">
        <v>0.00449439742794128</v>
      </c>
      <c r="U97" s="18">
        <v>0.42565666308329003</v>
      </c>
      <c r="V97" s="18">
        <v>0.354944326538545</v>
      </c>
      <c r="W97" s="18">
        <v>0.5113435220007376</v>
      </c>
      <c r="X97" s="18">
        <v>0.10856843000000001</v>
      </c>
      <c r="Y97" s="18">
        <v>0.063128812</v>
      </c>
      <c r="Z97" s="18">
        <v>0.062054884</v>
      </c>
      <c r="AA97" s="18">
        <v>0.082769301</v>
      </c>
      <c r="AB97" s="18">
        <v>0.023114602</v>
      </c>
      <c r="AC97" s="18">
        <v>0.025608094</v>
      </c>
      <c r="AD97" s="18">
        <v>0.011296103999999998</v>
      </c>
      <c r="AE97" s="18">
        <v>0.0491164296</v>
      </c>
      <c r="AF97" s="18">
        <v>0.09207707467556919</v>
      </c>
      <c r="AG97" s="18">
        <v>0.06465412958670344</v>
      </c>
      <c r="AH97" s="18">
        <v>0.018587777798116156</v>
      </c>
      <c r="AI97" s="18">
        <v>0.006221975474226347</v>
      </c>
      <c r="AJ97" s="18">
        <v>0.005078269030020577</v>
      </c>
      <c r="AK97" s="18">
        <v>4.740106784134615E-4</v>
      </c>
      <c r="AL97" s="18">
        <v>0.0019965496266431456</v>
      </c>
      <c r="AM97" s="18">
        <v>0.1890897868696923</v>
      </c>
      <c r="AN97" s="18">
        <v>0.1576771912123152</v>
      </c>
      <c r="AO97" s="18">
        <v>0.22715452611955844</v>
      </c>
      <c r="AP97" s="18">
        <v>0.04822943717307692</v>
      </c>
      <c r="AQ97" s="18">
        <v>0.028043760715384617</v>
      </c>
      <c r="AR97" s="18">
        <v>0.027566688853846152</v>
      </c>
      <c r="AS97" s="18">
        <v>0.036768670251923076</v>
      </c>
      <c r="AT97" s="18">
        <v>0.010268217426923076</v>
      </c>
      <c r="AU97" s="18">
        <v>0.011375903296153846</v>
      </c>
      <c r="AV97" s="18">
        <v>0.005018076969230768</v>
      </c>
      <c r="AW97" s="18">
        <v>0.02181902930307692</v>
      </c>
      <c r="AX97" s="18">
        <v>0.18908978398961537</v>
      </c>
      <c r="AY97" s="18">
        <v>0.9999999847687335</v>
      </c>
    </row>
    <row r="98" ht="15.75" customHeight="1">
      <c r="A98" s="18">
        <v>116.0</v>
      </c>
      <c r="B98" s="36" t="s">
        <v>274</v>
      </c>
      <c r="C98" s="18" t="s">
        <v>274</v>
      </c>
      <c r="D98" s="18" t="s">
        <v>740</v>
      </c>
      <c r="E98" s="37" t="s">
        <v>270</v>
      </c>
      <c r="F98" s="18" t="s">
        <v>267</v>
      </c>
      <c r="G98" s="18" t="s">
        <v>275</v>
      </c>
      <c r="H98" s="18" t="s">
        <v>758</v>
      </c>
      <c r="I98" s="18" t="s">
        <v>747</v>
      </c>
      <c r="J98" s="18">
        <v>100.0</v>
      </c>
      <c r="K98" s="18">
        <v>0.0</v>
      </c>
      <c r="L98" s="38">
        <v>435.8490566037736</v>
      </c>
      <c r="M98" s="18">
        <v>0.4358490566037736</v>
      </c>
      <c r="N98" s="18">
        <v>0.27446290701388787</v>
      </c>
      <c r="O98" s="18">
        <v>0.010243579140919999</v>
      </c>
      <c r="P98" s="18">
        <v>0.04184261668840001</v>
      </c>
      <c r="Q98" s="18">
        <v>0.014006178556700003</v>
      </c>
      <c r="R98" s="18">
        <v>0.0114316012797</v>
      </c>
      <c r="S98" s="18">
        <v>0.001067037025</v>
      </c>
      <c r="T98" s="18">
        <v>0.00449439742794128</v>
      </c>
      <c r="U98" s="18">
        <v>0.3575483171325491</v>
      </c>
      <c r="V98" s="18">
        <v>0.30513172549830986</v>
      </c>
      <c r="W98" s="18">
        <v>0.4194891057142977</v>
      </c>
      <c r="X98" s="18">
        <v>0.069536917</v>
      </c>
      <c r="Y98" s="18">
        <v>0.028312019</v>
      </c>
      <c r="Z98" s="18">
        <v>0.032390808</v>
      </c>
      <c r="AA98" s="18">
        <v>0.048142605000000005</v>
      </c>
      <c r="AB98" s="18">
        <v>0.095657428</v>
      </c>
      <c r="AC98" s="18">
        <v>0.022116473</v>
      </c>
      <c r="AD98" s="18">
        <v>0.017585883</v>
      </c>
      <c r="AE98" s="18">
        <v>0.04380618829999999</v>
      </c>
      <c r="AF98" s="18">
        <v>0.11962439909473227</v>
      </c>
      <c r="AG98" s="18">
        <v>0.004464654304816075</v>
      </c>
      <c r="AH98" s="18">
        <v>0.018237065009472458</v>
      </c>
      <c r="AI98" s="18">
        <v>0.0061045797105616995</v>
      </c>
      <c r="AJ98" s="18">
        <v>0.004982452633227736</v>
      </c>
      <c r="AK98" s="18">
        <v>4.6506708070754714E-4</v>
      </c>
      <c r="AL98" s="18">
        <v>0.0019588788789706335</v>
      </c>
      <c r="AM98" s="18">
        <v>0.15583709671248838</v>
      </c>
      <c r="AN98" s="18">
        <v>0.13299137469831995</v>
      </c>
      <c r="AO98" s="18">
        <v>0.18283393098113732</v>
      </c>
      <c r="AP98" s="18">
        <v>0.030307599673584908</v>
      </c>
      <c r="AQ98" s="18">
        <v>0.012339766771698114</v>
      </c>
      <c r="AR98" s="18">
        <v>0.014117503109433964</v>
      </c>
      <c r="AS98" s="18">
        <v>0.020982908971698116</v>
      </c>
      <c r="AT98" s="18">
        <v>0.0416921997509434</v>
      </c>
      <c r="AU98" s="18">
        <v>0.009639443892452831</v>
      </c>
      <c r="AV98" s="18">
        <v>0.00766479051509434</v>
      </c>
      <c r="AW98" s="18">
        <v>0.01909288584396226</v>
      </c>
      <c r="AX98" s="18">
        <v>0.15583709852886793</v>
      </c>
      <c r="AY98" s="18">
        <v>1.00000001165563</v>
      </c>
    </row>
    <row r="99" ht="15.75" customHeight="1">
      <c r="A99" s="18">
        <v>107.0</v>
      </c>
      <c r="B99" s="36" t="s">
        <v>165</v>
      </c>
      <c r="C99" s="18" t="s">
        <v>165</v>
      </c>
      <c r="D99" s="18" t="s">
        <v>740</v>
      </c>
      <c r="E99" s="37" t="s">
        <v>167</v>
      </c>
      <c r="F99" s="18" t="s">
        <v>164</v>
      </c>
      <c r="G99" s="18" t="s">
        <v>166</v>
      </c>
      <c r="H99" s="18" t="s">
        <v>758</v>
      </c>
      <c r="I99" s="18" t="s">
        <v>745</v>
      </c>
      <c r="J99" s="18">
        <v>100.0</v>
      </c>
      <c r="K99" s="18">
        <v>0.0</v>
      </c>
      <c r="L99" s="38">
        <v>435.8490566037736</v>
      </c>
      <c r="M99" s="18">
        <v>0.4358490566037736</v>
      </c>
      <c r="N99" s="18">
        <v>0.27908339676693916</v>
      </c>
      <c r="O99" s="18">
        <v>0.0</v>
      </c>
      <c r="P99" s="18">
        <v>0.04184261668840001</v>
      </c>
      <c r="Q99" s="18">
        <v>0.014006178556700003</v>
      </c>
      <c r="R99" s="18">
        <v>0.0114316012797</v>
      </c>
      <c r="S99" s="18">
        <v>0.001067037025</v>
      </c>
      <c r="T99" s="18">
        <v>0.00449439742794128</v>
      </c>
      <c r="U99" s="18">
        <v>0.3519252277446804</v>
      </c>
      <c r="V99" s="18">
        <v>0.30095467936214015</v>
      </c>
      <c r="W99" s="18">
        <v>0.41199819500415663</v>
      </c>
      <c r="X99" s="18">
        <v>0.070822053</v>
      </c>
      <c r="Y99" s="18">
        <v>0.027031844</v>
      </c>
      <c r="Z99" s="18">
        <v>0.033087461</v>
      </c>
      <c r="AA99" s="18">
        <v>0.046539746</v>
      </c>
      <c r="AB99" s="18">
        <v>0.079064028</v>
      </c>
      <c r="AC99" s="18">
        <v>0.026326753</v>
      </c>
      <c r="AD99" s="18">
        <v>0.017296653</v>
      </c>
      <c r="AE99" s="18">
        <v>0.0517566873</v>
      </c>
      <c r="AF99" s="18">
        <v>0.12163823519464707</v>
      </c>
      <c r="AG99" s="18">
        <v>0.0</v>
      </c>
      <c r="AH99" s="18">
        <v>0.018237065009472458</v>
      </c>
      <c r="AI99" s="18">
        <v>0.0061045797105616995</v>
      </c>
      <c r="AJ99" s="18">
        <v>0.004982452633227736</v>
      </c>
      <c r="AK99" s="18">
        <v>4.6506708070754714E-4</v>
      </c>
      <c r="AL99" s="18">
        <v>0.0019588788789706335</v>
      </c>
      <c r="AM99" s="18">
        <v>0.15338627850758713</v>
      </c>
      <c r="AN99" s="18">
        <v>0.13117081308047995</v>
      </c>
      <c r="AO99" s="18">
        <v>0.17956902461501922</v>
      </c>
      <c r="AP99" s="18">
        <v>0.030867724986792452</v>
      </c>
      <c r="AQ99" s="18">
        <v>0.011781803705660378</v>
      </c>
      <c r="AR99" s="18">
        <v>0.014421138662264152</v>
      </c>
      <c r="AS99" s="18">
        <v>0.020284304388679245</v>
      </c>
      <c r="AT99" s="18">
        <v>0.034459982015094336</v>
      </c>
      <c r="AU99" s="18">
        <v>0.011474490458490567</v>
      </c>
      <c r="AV99" s="18">
        <v>0.00753872989245283</v>
      </c>
      <c r="AW99" s="18">
        <v>0.02255810333264151</v>
      </c>
      <c r="AX99" s="18">
        <v>0.1533862774420755</v>
      </c>
      <c r="AY99" s="18">
        <v>0.9999999930534098</v>
      </c>
    </row>
    <row r="100" ht="15.75" customHeight="1">
      <c r="A100" s="18">
        <v>113.0</v>
      </c>
      <c r="B100" s="36" t="s">
        <v>229</v>
      </c>
      <c r="C100" s="18" t="s">
        <v>229</v>
      </c>
      <c r="D100" s="18" t="s">
        <v>740</v>
      </c>
      <c r="E100" s="37" t="s">
        <v>221</v>
      </c>
      <c r="F100" s="18" t="s">
        <v>217</v>
      </c>
      <c r="G100" s="18" t="s">
        <v>230</v>
      </c>
      <c r="H100" s="18" t="s">
        <v>758</v>
      </c>
      <c r="I100" s="18" t="s">
        <v>743</v>
      </c>
      <c r="J100" s="18">
        <v>86.0</v>
      </c>
      <c r="K100" s="18">
        <v>34.0</v>
      </c>
      <c r="L100" s="38">
        <v>278.31325301204816</v>
      </c>
      <c r="M100" s="18">
        <v>0.4903334267301766</v>
      </c>
      <c r="N100" s="18">
        <v>0.023907175050000003</v>
      </c>
      <c r="O100" s="18">
        <v>0.0</v>
      </c>
      <c r="P100" s="18">
        <v>0.016335193108649997</v>
      </c>
      <c r="Q100" s="18">
        <v>0.01438816524461</v>
      </c>
      <c r="R100" s="18">
        <v>0.0114316012797</v>
      </c>
      <c r="S100" s="18">
        <v>0.016162042395999998</v>
      </c>
      <c r="T100" s="18">
        <v>0.005861841751761713</v>
      </c>
      <c r="U100" s="18">
        <v>0.08808601883072172</v>
      </c>
      <c r="V100" s="18">
        <v>0.0721319228941426</v>
      </c>
      <c r="W100" s="18">
        <v>0.10771680603340214</v>
      </c>
      <c r="X100" s="18">
        <v>0.030811613</v>
      </c>
      <c r="Y100" s="18">
        <v>0.0054867261</v>
      </c>
      <c r="Z100" s="18">
        <v>0.012538112</v>
      </c>
      <c r="AA100" s="18">
        <v>0.011129688700000001</v>
      </c>
      <c r="AB100" s="18">
        <v>2.2834027E-4</v>
      </c>
      <c r="AC100" s="18">
        <v>0.015266462</v>
      </c>
      <c r="AD100" s="18">
        <v>0.0015160561</v>
      </c>
      <c r="AE100" s="18">
        <v>0.011109019823</v>
      </c>
      <c r="AF100" s="18">
        <v>0.011722487065704683</v>
      </c>
      <c r="AG100" s="18">
        <v>0.0</v>
      </c>
      <c r="AH100" s="18">
        <v>0.008009691213263519</v>
      </c>
      <c r="AI100" s="18">
        <v>0.007054998368749651</v>
      </c>
      <c r="AJ100" s="18">
        <v>0.005605296228488373</v>
      </c>
      <c r="AK100" s="18">
        <v>0.007924789630989073</v>
      </c>
      <c r="AL100" s="18">
        <v>0.002874256953091342</v>
      </c>
      <c r="AM100" s="18">
        <v>0.04319151946028664</v>
      </c>
      <c r="AN100" s="18">
        <v>0.035368692929321814</v>
      </c>
      <c r="AO100" s="18">
        <v>0.052817150618787834</v>
      </c>
      <c r="AP100" s="18">
        <v>0.015107963785374058</v>
      </c>
      <c r="AQ100" s="18">
        <v>0.002690325210142898</v>
      </c>
      <c r="AR100" s="18">
        <v>0.006147855421686749</v>
      </c>
      <c r="AS100" s="18">
        <v>0.005457258398711125</v>
      </c>
      <c r="AT100" s="18">
        <v>1.1196286704959374E-4</v>
      </c>
      <c r="AU100" s="18">
        <v>0.007485656626506025</v>
      </c>
      <c r="AV100" s="18">
        <v>7.433729826281873E-4</v>
      </c>
      <c r="AW100" s="18">
        <v>0.00544712375742505</v>
      </c>
      <c r="AX100" s="18">
        <v>0.04319151904952369</v>
      </c>
      <c r="AY100" s="18">
        <v>0.9999999904897314</v>
      </c>
    </row>
    <row r="101" ht="15.75" customHeight="1">
      <c r="A101" s="18">
        <v>115.0</v>
      </c>
      <c r="B101" s="36" t="s">
        <v>634</v>
      </c>
      <c r="C101" s="18" t="s">
        <v>634</v>
      </c>
      <c r="D101" s="18" t="s">
        <v>740</v>
      </c>
      <c r="E101" s="37" t="s">
        <v>221</v>
      </c>
      <c r="F101" s="18" t="s">
        <v>217</v>
      </c>
      <c r="G101" s="18" t="s">
        <v>635</v>
      </c>
      <c r="H101" s="18" t="s">
        <v>758</v>
      </c>
      <c r="I101" s="18" t="s">
        <v>748</v>
      </c>
      <c r="J101" s="18">
        <v>250.0</v>
      </c>
      <c r="K101" s="18">
        <v>36.0</v>
      </c>
      <c r="L101" s="38">
        <v>240.625</v>
      </c>
      <c r="M101" s="18">
        <v>0.150390625</v>
      </c>
      <c r="N101" s="18">
        <v>0.06640881958333333</v>
      </c>
      <c r="O101" s="18">
        <v>0.0</v>
      </c>
      <c r="P101" s="18">
        <v>0.016335193108649997</v>
      </c>
      <c r="Q101" s="18">
        <v>0.014388165244609999</v>
      </c>
      <c r="R101" s="18">
        <v>0.0114316012797</v>
      </c>
      <c r="S101" s="18">
        <v>0.016162042395999998</v>
      </c>
      <c r="T101" s="18">
        <v>0.005861841751761713</v>
      </c>
      <c r="U101" s="18">
        <v>0.13058766336405506</v>
      </c>
      <c r="V101" s="18">
        <v>0.10908987466225854</v>
      </c>
      <c r="W101" s="18">
        <v>0.15659369724673547</v>
      </c>
      <c r="X101" s="18">
        <v>0.041982459</v>
      </c>
      <c r="Y101" s="18">
        <v>0.0088321695</v>
      </c>
      <c r="Z101" s="18">
        <v>0.019007342</v>
      </c>
      <c r="AA101" s="18">
        <v>0.0162930209</v>
      </c>
      <c r="AB101" s="18">
        <v>3.0774458E-4</v>
      </c>
      <c r="AC101" s="18">
        <v>0.022300041</v>
      </c>
      <c r="AD101" s="18">
        <v>0.001643295</v>
      </c>
      <c r="AE101" s="18">
        <v>0.02022159026</v>
      </c>
      <c r="AF101" s="18">
        <v>0.00998726388264974</v>
      </c>
      <c r="AG101" s="18">
        <v>0.0</v>
      </c>
      <c r="AH101" s="18">
        <v>0.002456659901105566</v>
      </c>
      <c r="AI101" s="18">
        <v>0.0021638451637401757</v>
      </c>
      <c r="AJ101" s="18">
        <v>0.0017192056612048829</v>
      </c>
      <c r="AK101" s="18">
        <v>0.0024306196572109373</v>
      </c>
      <c r="AL101" s="18">
        <v>8.815660446985389E-4</v>
      </c>
      <c r="AM101" s="18">
        <v>0.019639160310609843</v>
      </c>
      <c r="AN101" s="18">
        <v>0.016406094431628725</v>
      </c>
      <c r="AO101" s="18">
        <v>0.023550223999997327</v>
      </c>
      <c r="AP101" s="18">
        <v>0.006313768248046875</v>
      </c>
      <c r="AQ101" s="18">
        <v>0.0013282754912109377</v>
      </c>
      <c r="AR101" s="18">
        <v>0.00285852604296875</v>
      </c>
      <c r="AS101" s="18">
        <v>0.0024503175962890624</v>
      </c>
      <c r="AT101" s="18">
        <v>4.62818997265625E-5</v>
      </c>
      <c r="AU101" s="18">
        <v>0.003353717103515625</v>
      </c>
      <c r="AV101" s="18">
        <v>2.47136162109375E-4</v>
      </c>
      <c r="AW101" s="18">
        <v>0.0030411375976953123</v>
      </c>
      <c r="AX101" s="18">
        <v>0.0196391601415625</v>
      </c>
      <c r="AY101" s="18">
        <v>0.9999999913923335</v>
      </c>
    </row>
    <row r="102" ht="15.75" customHeight="1">
      <c r="A102" s="18">
        <v>125.0</v>
      </c>
      <c r="B102" s="36" t="s">
        <v>483</v>
      </c>
      <c r="C102" s="18" t="s">
        <v>483</v>
      </c>
      <c r="D102" s="18" t="s">
        <v>749</v>
      </c>
      <c r="E102" s="37" t="s">
        <v>448</v>
      </c>
      <c r="F102" s="18" t="s">
        <v>445</v>
      </c>
      <c r="G102" s="18" t="s">
        <v>484</v>
      </c>
      <c r="H102" s="18" t="s">
        <v>758</v>
      </c>
      <c r="I102" s="18" t="s">
        <v>750</v>
      </c>
      <c r="J102" s="18">
        <v>100.0</v>
      </c>
      <c r="K102" s="18">
        <v>48.0</v>
      </c>
      <c r="L102" s="38">
        <v>502.17391304347825</v>
      </c>
      <c r="M102" s="18">
        <v>0.9657190635451505</v>
      </c>
      <c r="N102" s="18">
        <v>0.5236376205323999</v>
      </c>
      <c r="O102" s="18">
        <v>0.0</v>
      </c>
      <c r="P102" s="18">
        <v>0.0</v>
      </c>
      <c r="Q102" s="18">
        <v>0.01412478509544</v>
      </c>
      <c r="R102" s="18">
        <v>0.0</v>
      </c>
      <c r="S102" s="18">
        <v>0.0</v>
      </c>
      <c r="T102" s="18">
        <v>0.0061200305401753596</v>
      </c>
      <c r="U102" s="18">
        <v>0.5438824361680152</v>
      </c>
      <c r="V102" s="18">
        <v>0.47153291384101403</v>
      </c>
      <c r="W102" s="18">
        <v>0.627489283156779</v>
      </c>
      <c r="X102" s="18">
        <v>0.019989461</v>
      </c>
      <c r="Y102" s="18">
        <v>0.0067103081</v>
      </c>
      <c r="Z102" s="18">
        <v>0.0088015518</v>
      </c>
      <c r="AA102" s="18">
        <v>0.0146298072</v>
      </c>
      <c r="AB102" s="18">
        <v>0.0038686714</v>
      </c>
      <c r="AC102" s="18">
        <v>0.0098334897</v>
      </c>
      <c r="AD102" s="18">
        <v>0.44092903</v>
      </c>
      <c r="AE102" s="18">
        <v>0.039120110227</v>
      </c>
      <c r="AF102" s="18">
        <v>0.5056868325375601</v>
      </c>
      <c r="AG102" s="18">
        <v>0.0</v>
      </c>
      <c r="AH102" s="18">
        <v>0.0</v>
      </c>
      <c r="AI102" s="18">
        <v>0.013640574235144816</v>
      </c>
      <c r="AJ102" s="18">
        <v>0.0</v>
      </c>
      <c r="AK102" s="18">
        <v>0.0</v>
      </c>
      <c r="AL102" s="18">
        <v>0.00591023016212587</v>
      </c>
      <c r="AM102" s="18">
        <v>0.5252376369348307</v>
      </c>
      <c r="AN102" s="18">
        <v>0.45536832398526017</v>
      </c>
      <c r="AO102" s="18">
        <v>0.6059783629147824</v>
      </c>
      <c r="AP102" s="18">
        <v>0.019304203557692308</v>
      </c>
      <c r="AQ102" s="18">
        <v>0.006480272454431438</v>
      </c>
      <c r="AR102" s="18">
        <v>0.008499826362040133</v>
      </c>
      <c r="AS102" s="18">
        <v>0.0141282837090301</v>
      </c>
      <c r="AT102" s="18">
        <v>0.003736049721571906</v>
      </c>
      <c r="AU102" s="18">
        <v>0.009496388464464883</v>
      </c>
      <c r="AV102" s="18">
        <v>0.42581356994147157</v>
      </c>
      <c r="AW102" s="18">
        <v>0.037779036214201506</v>
      </c>
      <c r="AX102" s="18">
        <v>0.5252376304249039</v>
      </c>
      <c r="AY102" s="18">
        <v>0.9999999876057496</v>
      </c>
    </row>
    <row r="103" ht="15.75" customHeight="1">
      <c r="A103" s="18">
        <v>123.0</v>
      </c>
      <c r="B103" s="36" t="s">
        <v>458</v>
      </c>
      <c r="C103" s="18" t="s">
        <v>458</v>
      </c>
      <c r="D103" s="18" t="s">
        <v>749</v>
      </c>
      <c r="E103" s="37" t="s">
        <v>454</v>
      </c>
      <c r="F103" s="18" t="s">
        <v>451</v>
      </c>
      <c r="G103" s="18" t="s">
        <v>459</v>
      </c>
      <c r="H103" s="18" t="s">
        <v>758</v>
      </c>
      <c r="I103" s="18" t="s">
        <v>750</v>
      </c>
      <c r="J103" s="18">
        <v>100.0</v>
      </c>
      <c r="K103" s="18">
        <v>15.0</v>
      </c>
      <c r="L103" s="38">
        <v>592.3076923076923</v>
      </c>
      <c r="M103" s="18">
        <v>0.6968325791855203</v>
      </c>
      <c r="N103" s="18">
        <v>0.110886415596</v>
      </c>
      <c r="O103" s="18">
        <v>0.0</v>
      </c>
      <c r="P103" s="18">
        <v>0.0</v>
      </c>
      <c r="Q103" s="18">
        <v>0.01412478509544</v>
      </c>
      <c r="R103" s="18">
        <v>0.0</v>
      </c>
      <c r="S103" s="18">
        <v>0.0</v>
      </c>
      <c r="T103" s="18">
        <v>0.0061200305401753596</v>
      </c>
      <c r="U103" s="18">
        <v>0.13113123123161535</v>
      </c>
      <c r="V103" s="18">
        <v>0.11261882259197056</v>
      </c>
      <c r="W103" s="18">
        <v>0.1528253974799192</v>
      </c>
      <c r="X103" s="18">
        <v>0.01343376</v>
      </c>
      <c r="Y103" s="18">
        <v>0.0043788223</v>
      </c>
      <c r="Z103" s="18">
        <v>0.012803464</v>
      </c>
      <c r="AA103" s="18">
        <v>0.0103690858</v>
      </c>
      <c r="AB103" s="18">
        <v>0.0050010839</v>
      </c>
      <c r="AC103" s="18">
        <v>0.0056739595</v>
      </c>
      <c r="AD103" s="18">
        <v>0.072887505</v>
      </c>
      <c r="AE103" s="18">
        <v>0.006583550805</v>
      </c>
      <c r="AF103" s="18">
        <v>0.07726926697639819</v>
      </c>
      <c r="AG103" s="18">
        <v>0.0</v>
      </c>
      <c r="AH103" s="18">
        <v>0.0</v>
      </c>
      <c r="AI103" s="18">
        <v>0.009842610428496651</v>
      </c>
      <c r="AJ103" s="18">
        <v>0.0</v>
      </c>
      <c r="AK103" s="18">
        <v>0.0</v>
      </c>
      <c r="AL103" s="18">
        <v>0.004264636666004549</v>
      </c>
      <c r="AM103" s="18">
        <v>0.09137651407089938</v>
      </c>
      <c r="AN103" s="18">
        <v>0.07847646461159939</v>
      </c>
      <c r="AO103" s="18">
        <v>0.10649371589098441</v>
      </c>
      <c r="AP103" s="18">
        <v>0.009361081628959276</v>
      </c>
      <c r="AQ103" s="18">
        <v>0.003051306037104072</v>
      </c>
      <c r="AR103" s="18">
        <v>0.00892187084162896</v>
      </c>
      <c r="AS103" s="18">
        <v>0.007225516801809955</v>
      </c>
      <c r="AT103" s="18">
        <v>0.0034849181927601807</v>
      </c>
      <c r="AU103" s="18">
        <v>0.003953799832579185</v>
      </c>
      <c r="AV103" s="18">
        <v>0.050790388099547515</v>
      </c>
      <c r="AW103" s="18">
        <v>0.0045876326876470586</v>
      </c>
      <c r="AX103" s="18">
        <v>0.0913765141220362</v>
      </c>
      <c r="AY103" s="18">
        <v>1.0000000005596277</v>
      </c>
    </row>
    <row r="104" ht="15.75" customHeight="1">
      <c r="A104" s="18">
        <v>127.0</v>
      </c>
      <c r="B104" s="36" t="s">
        <v>490</v>
      </c>
      <c r="C104" s="18" t="s">
        <v>490</v>
      </c>
      <c r="D104" s="18" t="s">
        <v>749</v>
      </c>
      <c r="E104" s="37" t="s">
        <v>454</v>
      </c>
      <c r="F104" s="18" t="s">
        <v>451</v>
      </c>
      <c r="G104" s="18" t="s">
        <v>491</v>
      </c>
      <c r="H104" s="18" t="s">
        <v>758</v>
      </c>
      <c r="I104" s="18" t="s">
        <v>750</v>
      </c>
      <c r="J104" s="18">
        <v>100.0</v>
      </c>
      <c r="K104" s="18">
        <v>48.0</v>
      </c>
      <c r="L104" s="38">
        <v>770.0</v>
      </c>
      <c r="M104" s="18">
        <v>1.4807692307692306</v>
      </c>
      <c r="N104" s="18">
        <v>0.026389681903200003</v>
      </c>
      <c r="O104" s="18">
        <v>0.0</v>
      </c>
      <c r="P104" s="18">
        <v>0.0</v>
      </c>
      <c r="Q104" s="18">
        <v>0.014124785095440002</v>
      </c>
      <c r="R104" s="18">
        <v>0.0</v>
      </c>
      <c r="S104" s="18">
        <v>0.0</v>
      </c>
      <c r="T104" s="18">
        <v>0.0061200305401753596</v>
      </c>
      <c r="U104" s="18">
        <v>0.046634497538815364</v>
      </c>
      <c r="V104" s="18">
        <v>0.039143401989535774</v>
      </c>
      <c r="W104" s="18">
        <v>0.0556541537331992</v>
      </c>
      <c r="X104" s="18">
        <v>0.011359026</v>
      </c>
      <c r="Y104" s="18">
        <v>0.0024020795</v>
      </c>
      <c r="Z104" s="18">
        <v>0.0060135653</v>
      </c>
      <c r="AA104" s="18">
        <v>0.005753013700000001</v>
      </c>
      <c r="AB104" s="18">
        <v>6.4339418E-4</v>
      </c>
      <c r="AC104" s="18">
        <v>0.0047677149</v>
      </c>
      <c r="AD104" s="18">
        <v>0.010814417000000002</v>
      </c>
      <c r="AE104" s="18">
        <v>0.0048812867684</v>
      </c>
      <c r="AF104" s="18">
        <v>0.03907702897204615</v>
      </c>
      <c r="AG104" s="18">
        <v>0.0</v>
      </c>
      <c r="AH104" s="18">
        <v>0.0</v>
      </c>
      <c r="AI104" s="18">
        <v>0.020915547160555385</v>
      </c>
      <c r="AJ104" s="18">
        <v>0.0</v>
      </c>
      <c r="AK104" s="18">
        <v>0.0</v>
      </c>
      <c r="AL104" s="18">
        <v>0.009062352915259666</v>
      </c>
      <c r="AM104" s="18">
        <v>0.0690549290478612</v>
      </c>
      <c r="AN104" s="18">
        <v>0.057962345253735656</v>
      </c>
      <c r="AO104" s="18">
        <v>0.08241095841262189</v>
      </c>
      <c r="AP104" s="18">
        <v>0.01682009619230769</v>
      </c>
      <c r="AQ104" s="18">
        <v>0.003556925413461538</v>
      </c>
      <c r="AR104" s="18">
        <v>0.008904702463461537</v>
      </c>
      <c r="AS104" s="18">
        <v>0.008518885671153846</v>
      </c>
      <c r="AT104" s="18">
        <v>9.527183049999998E-4</v>
      </c>
      <c r="AU104" s="18">
        <v>0.007059885524999999</v>
      </c>
      <c r="AV104" s="18">
        <v>0.016013655942307692</v>
      </c>
      <c r="AW104" s="18">
        <v>0.007228059253207692</v>
      </c>
      <c r="AX104" s="18">
        <v>0.0690549287659</v>
      </c>
      <c r="AY104" s="18">
        <v>0.9999999959168562</v>
      </c>
    </row>
    <row r="105" ht="15.75" customHeight="1">
      <c r="A105" s="18">
        <v>122.0</v>
      </c>
      <c r="B105" s="36" t="s">
        <v>452</v>
      </c>
      <c r="C105" s="18" t="s">
        <v>452</v>
      </c>
      <c r="D105" s="18" t="s">
        <v>749</v>
      </c>
      <c r="E105" s="37" t="s">
        <v>454</v>
      </c>
      <c r="F105" s="18" t="s">
        <v>451</v>
      </c>
      <c r="G105" s="18" t="s">
        <v>453</v>
      </c>
      <c r="H105" s="18" t="s">
        <v>758</v>
      </c>
      <c r="I105" s="18" t="s">
        <v>750</v>
      </c>
      <c r="J105" s="18">
        <v>100.0</v>
      </c>
      <c r="K105" s="18">
        <v>35.0</v>
      </c>
      <c r="L105" s="38">
        <v>525.0</v>
      </c>
      <c r="M105" s="18">
        <v>0.8076923076923076</v>
      </c>
      <c r="N105" s="18">
        <v>0.04878773977439999</v>
      </c>
      <c r="O105" s="18">
        <v>0.0</v>
      </c>
      <c r="P105" s="18">
        <v>0.0</v>
      </c>
      <c r="Q105" s="18">
        <v>0.014124785095439999</v>
      </c>
      <c r="R105" s="18">
        <v>0.0</v>
      </c>
      <c r="S105" s="18">
        <v>0.0</v>
      </c>
      <c r="T105" s="18">
        <v>0.0061200305401753596</v>
      </c>
      <c r="U105" s="18">
        <v>0.06903255541001535</v>
      </c>
      <c r="V105" s="18">
        <v>0.05861997405144881</v>
      </c>
      <c r="W105" s="18">
        <v>0.08141192028507918</v>
      </c>
      <c r="X105" s="18">
        <v>0.01459222</v>
      </c>
      <c r="Y105" s="18">
        <v>0.0076323191</v>
      </c>
      <c r="Z105" s="18">
        <v>0.01004962</v>
      </c>
      <c r="AA105" s="18">
        <v>0.018225177000000002</v>
      </c>
      <c r="AB105" s="18">
        <v>0.0019689756</v>
      </c>
      <c r="AC105" s="18">
        <v>0.0063599078</v>
      </c>
      <c r="AD105" s="18">
        <v>0.0042209605</v>
      </c>
      <c r="AE105" s="18">
        <v>0.005983376787</v>
      </c>
      <c r="AF105" s="18">
        <v>0.03940548212547691</v>
      </c>
      <c r="AG105" s="18">
        <v>0.0</v>
      </c>
      <c r="AH105" s="18">
        <v>0.0</v>
      </c>
      <c r="AI105" s="18">
        <v>0.011408480269393844</v>
      </c>
      <c r="AJ105" s="18">
        <v>0.0</v>
      </c>
      <c r="AK105" s="18">
        <v>0.0</v>
      </c>
      <c r="AL105" s="18">
        <v>0.004943101590141636</v>
      </c>
      <c r="AM105" s="18">
        <v>0.055757063985012394</v>
      </c>
      <c r="AN105" s="18">
        <v>0.04734690211847788</v>
      </c>
      <c r="AO105" s="18">
        <v>0.0657557817687178</v>
      </c>
      <c r="AP105" s="18">
        <v>0.011786023846153845</v>
      </c>
      <c r="AQ105" s="18">
        <v>0.006164565426923076</v>
      </c>
      <c r="AR105" s="18">
        <v>0.008117000769230769</v>
      </c>
      <c r="AS105" s="18">
        <v>0.014720335269230769</v>
      </c>
      <c r="AT105" s="18">
        <v>0.001590326446153846</v>
      </c>
      <c r="AU105" s="18">
        <v>0.005136848607692307</v>
      </c>
      <c r="AV105" s="18">
        <v>0.0034092373269230766</v>
      </c>
      <c r="AW105" s="18">
        <v>0.004832727404884615</v>
      </c>
      <c r="AX105" s="18">
        <v>0.0557570650971923</v>
      </c>
      <c r="AY105" s="18">
        <v>1.000000019946888</v>
      </c>
    </row>
    <row r="106" ht="15.75" customHeight="1">
      <c r="A106" s="18">
        <v>121.0</v>
      </c>
      <c r="B106" s="36" t="s">
        <v>446</v>
      </c>
      <c r="C106" s="18" t="s">
        <v>446</v>
      </c>
      <c r="D106" s="18" t="s">
        <v>749</v>
      </c>
      <c r="E106" s="37" t="s">
        <v>448</v>
      </c>
      <c r="F106" s="18" t="s">
        <v>445</v>
      </c>
      <c r="G106" s="18" t="s">
        <v>447</v>
      </c>
      <c r="H106" s="18" t="s">
        <v>758</v>
      </c>
      <c r="I106" s="18" t="s">
        <v>750</v>
      </c>
      <c r="J106" s="18">
        <v>100.0</v>
      </c>
      <c r="K106" s="18">
        <v>15.0</v>
      </c>
      <c r="L106" s="38">
        <v>462.0</v>
      </c>
      <c r="M106" s="18">
        <v>0.5435294117647058</v>
      </c>
      <c r="N106" s="18">
        <v>0.0773829941808</v>
      </c>
      <c r="O106" s="18">
        <v>0.0</v>
      </c>
      <c r="P106" s="18">
        <v>0.0</v>
      </c>
      <c r="Q106" s="18">
        <v>0.01412478509544</v>
      </c>
      <c r="R106" s="18">
        <v>0.0</v>
      </c>
      <c r="S106" s="18">
        <v>0.0</v>
      </c>
      <c r="T106" s="18">
        <v>0.0061200305401753596</v>
      </c>
      <c r="U106" s="18">
        <v>0.09762780981641536</v>
      </c>
      <c r="V106" s="18">
        <v>0.08348541266570966</v>
      </c>
      <c r="W106" s="18">
        <v>0.11429646285243919</v>
      </c>
      <c r="X106" s="18">
        <v>0.010154818</v>
      </c>
      <c r="Y106" s="18">
        <v>0.003195862</v>
      </c>
      <c r="Z106" s="18">
        <v>0.0062900805</v>
      </c>
      <c r="AA106" s="18">
        <v>0.005413925</v>
      </c>
      <c r="AB106" s="18">
        <v>0.0018904861000000003</v>
      </c>
      <c r="AC106" s="18">
        <v>0.0049269187</v>
      </c>
      <c r="AD106" s="18">
        <v>0.060611596000000004</v>
      </c>
      <c r="AE106" s="18">
        <v>0.0051441236993</v>
      </c>
      <c r="AF106" s="18">
        <v>0.042059933307681874</v>
      </c>
      <c r="AG106" s="18">
        <v>0.0</v>
      </c>
      <c r="AH106" s="18">
        <v>0.0</v>
      </c>
      <c r="AI106" s="18">
        <v>0.0076772361342273875</v>
      </c>
      <c r="AJ106" s="18">
        <v>0.0</v>
      </c>
      <c r="AK106" s="18">
        <v>0.0</v>
      </c>
      <c r="AL106" s="18">
        <v>0.003326416599483548</v>
      </c>
      <c r="AM106" s="18">
        <v>0.053063586041392816</v>
      </c>
      <c r="AN106" s="18">
        <v>0.045376777237126895</v>
      </c>
      <c r="AO106" s="18">
        <v>0.06212348922097282</v>
      </c>
      <c r="AP106" s="18">
        <v>0.0055194422541176465</v>
      </c>
      <c r="AQ106" s="18">
        <v>0.0017370449929411762</v>
      </c>
      <c r="AR106" s="18">
        <v>0.0034188437541176463</v>
      </c>
      <c r="AS106" s="18">
        <v>0.002942627470588235</v>
      </c>
      <c r="AT106" s="18">
        <v>0.001027534797882353</v>
      </c>
      <c r="AU106" s="18">
        <v>0.0026779252228235294</v>
      </c>
      <c r="AV106" s="18">
        <v>0.03294418512</v>
      </c>
      <c r="AW106" s="18">
        <v>0.0027959825283254114</v>
      </c>
      <c r="AX106" s="18">
        <v>0.053063586140795996</v>
      </c>
      <c r="AY106" s="18">
        <v>1.0000000018732842</v>
      </c>
    </row>
    <row r="107" ht="15.75" customHeight="1">
      <c r="A107" s="18">
        <v>124.0</v>
      </c>
      <c r="B107" s="36" t="s">
        <v>432</v>
      </c>
      <c r="C107" s="18" t="s">
        <v>432</v>
      </c>
      <c r="D107" s="18" t="s">
        <v>749</v>
      </c>
      <c r="E107" s="37" t="s">
        <v>454</v>
      </c>
      <c r="F107" s="18" t="s">
        <v>431</v>
      </c>
      <c r="G107" s="18" t="s">
        <v>433</v>
      </c>
      <c r="H107" s="18" t="s">
        <v>758</v>
      </c>
      <c r="I107" s="18" t="s">
        <v>750</v>
      </c>
      <c r="J107" s="18">
        <v>100.0</v>
      </c>
      <c r="K107" s="18">
        <v>49.0</v>
      </c>
      <c r="L107" s="38">
        <v>452.94117647058823</v>
      </c>
      <c r="M107" s="18">
        <v>0.8881199538638984</v>
      </c>
      <c r="N107" s="18">
        <v>0.0263896819032</v>
      </c>
      <c r="O107" s="18">
        <v>0.0</v>
      </c>
      <c r="P107" s="18">
        <v>0.0</v>
      </c>
      <c r="Q107" s="18">
        <v>0.014124785095440002</v>
      </c>
      <c r="R107" s="18">
        <v>0.0</v>
      </c>
      <c r="S107" s="18">
        <v>0.0</v>
      </c>
      <c r="T107" s="18">
        <v>0.006120030540175359</v>
      </c>
      <c r="U107" s="18">
        <v>0.046634497538815364</v>
      </c>
      <c r="V107" s="18">
        <v>0.03914340198953577</v>
      </c>
      <c r="W107" s="18">
        <v>0.055654153733199194</v>
      </c>
      <c r="X107" s="18">
        <v>0.011359026</v>
      </c>
      <c r="Y107" s="18">
        <v>0.0024020795</v>
      </c>
      <c r="Z107" s="18">
        <v>0.0060135653</v>
      </c>
      <c r="AA107" s="18">
        <v>0.0057530137</v>
      </c>
      <c r="AB107" s="18">
        <v>6.4339418E-4</v>
      </c>
      <c r="AC107" s="18">
        <v>0.0047677149</v>
      </c>
      <c r="AD107" s="18">
        <v>0.010814417000000002</v>
      </c>
      <c r="AE107" s="18">
        <v>0.0048812867684</v>
      </c>
      <c r="AF107" s="18">
        <v>0.023437203074352937</v>
      </c>
      <c r="AG107" s="18">
        <v>0.0</v>
      </c>
      <c r="AH107" s="18">
        <v>0.0</v>
      </c>
      <c r="AI107" s="18">
        <v>0.012544503487299654</v>
      </c>
      <c r="AJ107" s="18">
        <v>0.0</v>
      </c>
      <c r="AK107" s="18">
        <v>0.0</v>
      </c>
      <c r="AL107" s="18">
        <v>0.005435321240986189</v>
      </c>
      <c r="AM107" s="18">
        <v>0.041417027802638784</v>
      </c>
      <c r="AN107" s="18">
        <v>0.03476403636902253</v>
      </c>
      <c r="AO107" s="18">
        <v>0.04942756444586318</v>
      </c>
      <c r="AP107" s="18">
        <v>0.010088177647058822</v>
      </c>
      <c r="AQ107" s="18">
        <v>0.002133334734717416</v>
      </c>
      <c r="AR107" s="18">
        <v>0.005340767336793541</v>
      </c>
      <c r="AS107" s="18">
        <v>0.005109366261822376</v>
      </c>
      <c r="AT107" s="18">
        <v>5.714112094579008E-4</v>
      </c>
      <c r="AU107" s="18">
        <v>0.004234302737024221</v>
      </c>
      <c r="AV107" s="18">
        <v>0.00960449952710496</v>
      </c>
      <c r="AW107" s="18">
        <v>0.004335168179547866</v>
      </c>
      <c r="AX107" s="18">
        <v>0.0414170276335271</v>
      </c>
      <c r="AY107" s="18">
        <v>0.9999999959168562</v>
      </c>
    </row>
    <row r="108" ht="15.75" customHeight="1">
      <c r="A108" s="18">
        <v>128.0</v>
      </c>
      <c r="B108" s="36" t="s">
        <v>471</v>
      </c>
      <c r="C108" s="18" t="s">
        <v>471</v>
      </c>
      <c r="D108" s="18" t="s">
        <v>749</v>
      </c>
      <c r="E108" s="37" t="s">
        <v>454</v>
      </c>
      <c r="F108" s="18" t="s">
        <v>451</v>
      </c>
      <c r="G108" s="18" t="s">
        <v>472</v>
      </c>
      <c r="H108" s="18" t="s">
        <v>758</v>
      </c>
      <c r="I108" s="18" t="s">
        <v>750</v>
      </c>
      <c r="J108" s="18">
        <v>100.0</v>
      </c>
      <c r="K108" s="18">
        <v>48.0</v>
      </c>
      <c r="L108" s="38">
        <v>525.0</v>
      </c>
      <c r="M108" s="18">
        <v>1.0096153846153846</v>
      </c>
      <c r="N108" s="18">
        <v>0.01853206535532</v>
      </c>
      <c r="O108" s="18">
        <v>0.0</v>
      </c>
      <c r="P108" s="18">
        <v>0.0</v>
      </c>
      <c r="Q108" s="18">
        <v>0.01412478509544</v>
      </c>
      <c r="R108" s="18">
        <v>0.0</v>
      </c>
      <c r="S108" s="18">
        <v>0.0</v>
      </c>
      <c r="T108" s="18">
        <v>0.0061200305401753596</v>
      </c>
      <c r="U108" s="18">
        <v>0.03877688099093536</v>
      </c>
      <c r="V108" s="18">
        <v>0.03231069194790098</v>
      </c>
      <c r="W108" s="18">
        <v>0.046617894703137194</v>
      </c>
      <c r="X108" s="18">
        <v>0.010676538</v>
      </c>
      <c r="Y108" s="18">
        <v>0.0022734158</v>
      </c>
      <c r="Z108" s="18">
        <v>0.0059106555</v>
      </c>
      <c r="AA108" s="18">
        <v>0.0053548243</v>
      </c>
      <c r="AB108" s="18">
        <v>0.001674833</v>
      </c>
      <c r="AC108" s="18">
        <v>0.00432908</v>
      </c>
      <c r="AD108" s="18">
        <v>0.0037690396</v>
      </c>
      <c r="AE108" s="18">
        <v>0.004788494690000001</v>
      </c>
      <c r="AF108" s="18">
        <v>0.018710258291428843</v>
      </c>
      <c r="AG108" s="18">
        <v>0.0</v>
      </c>
      <c r="AH108" s="18">
        <v>0.0</v>
      </c>
      <c r="AI108" s="18">
        <v>0.014260600336742308</v>
      </c>
      <c r="AJ108" s="18">
        <v>0.0</v>
      </c>
      <c r="AK108" s="18">
        <v>0.0</v>
      </c>
      <c r="AL108" s="18">
        <v>0.006178876987677046</v>
      </c>
      <c r="AM108" s="18">
        <v>0.0391497356158482</v>
      </c>
      <c r="AN108" s="18">
        <v>0.03262137167816926</v>
      </c>
      <c r="AO108" s="18">
        <v>0.04706614369066736</v>
      </c>
      <c r="AP108" s="18">
        <v>0.010779197019230769</v>
      </c>
      <c r="AQ108" s="18">
        <v>0.002295275567307692</v>
      </c>
      <c r="AR108" s="18">
        <v>0.005967488725961538</v>
      </c>
      <c r="AS108" s="18">
        <v>0.005406312995192308</v>
      </c>
      <c r="AT108" s="18">
        <v>0.0016909371634615384</v>
      </c>
      <c r="AU108" s="18">
        <v>0.004370705769230769</v>
      </c>
      <c r="AV108" s="18">
        <v>0.0038052803653846152</v>
      </c>
      <c r="AW108" s="18">
        <v>0.004834537908173077</v>
      </c>
      <c r="AX108" s="18">
        <v>0.0391497355139423</v>
      </c>
      <c r="AY108" s="18">
        <v>0.9999999973970222</v>
      </c>
    </row>
    <row r="109" ht="15.75" customHeight="1">
      <c r="A109" s="18">
        <v>126.0</v>
      </c>
      <c r="B109" s="36" t="s">
        <v>487</v>
      </c>
      <c r="C109" s="18" t="s">
        <v>487</v>
      </c>
      <c r="D109" s="18" t="s">
        <v>749</v>
      </c>
      <c r="E109" s="37" t="s">
        <v>454</v>
      </c>
      <c r="F109" s="18" t="s">
        <v>451</v>
      </c>
      <c r="G109" s="18" t="s">
        <v>488</v>
      </c>
      <c r="H109" s="18" t="s">
        <v>758</v>
      </c>
      <c r="I109" s="18" t="s">
        <v>750</v>
      </c>
      <c r="J109" s="18">
        <v>100.0</v>
      </c>
      <c r="K109" s="18">
        <v>3.0</v>
      </c>
      <c r="L109" s="38">
        <v>405.2631578947368</v>
      </c>
      <c r="M109" s="18">
        <v>0.41779706999457406</v>
      </c>
      <c r="N109" s="18">
        <v>0.0691690015632</v>
      </c>
      <c r="O109" s="18">
        <v>0.0</v>
      </c>
      <c r="P109" s="18">
        <v>0.0</v>
      </c>
      <c r="Q109" s="18">
        <v>0.01412478509544</v>
      </c>
      <c r="R109" s="18">
        <v>0.0</v>
      </c>
      <c r="S109" s="18">
        <v>0.0</v>
      </c>
      <c r="T109" s="18">
        <v>0.0061200305401753596</v>
      </c>
      <c r="U109" s="18">
        <v>0.08941381719881536</v>
      </c>
      <c r="V109" s="18">
        <v>0.07634281038953578</v>
      </c>
      <c r="W109" s="18">
        <v>0.10485037134219918</v>
      </c>
      <c r="X109" s="18">
        <v>0.0212837</v>
      </c>
      <c r="Y109" s="18">
        <v>0.004788683200000001</v>
      </c>
      <c r="Z109" s="18">
        <v>0.0087712201</v>
      </c>
      <c r="AA109" s="18">
        <v>0.0110889235</v>
      </c>
      <c r="AB109" s="18">
        <v>0.0021976783</v>
      </c>
      <c r="AC109" s="18">
        <v>0.010350931</v>
      </c>
      <c r="AD109" s="18">
        <v>0.020919346</v>
      </c>
      <c r="AE109" s="18">
        <v>0.010013335973000002</v>
      </c>
      <c r="AF109" s="18">
        <v>0.02889860618755507</v>
      </c>
      <c r="AG109" s="18">
        <v>0.0</v>
      </c>
      <c r="AH109" s="18">
        <v>0.0</v>
      </c>
      <c r="AI109" s="18">
        <v>0.005901293827177862</v>
      </c>
      <c r="AJ109" s="18">
        <v>0.0</v>
      </c>
      <c r="AK109" s="18">
        <v>0.0</v>
      </c>
      <c r="AL109" s="18">
        <v>0.0025569308279625755</v>
      </c>
      <c r="AM109" s="18">
        <v>0.03735683084269551</v>
      </c>
      <c r="AN109" s="18">
        <v>0.03189580249589937</v>
      </c>
      <c r="AO109" s="18">
        <v>0.043806177934613874</v>
      </c>
      <c r="AP109" s="18">
        <v>0.008892267498643516</v>
      </c>
      <c r="AQ109" s="18">
        <v>0.002000697810092241</v>
      </c>
      <c r="AR109" s="18">
        <v>0.0036645900580575146</v>
      </c>
      <c r="AS109" s="18">
        <v>0.004632919747693977</v>
      </c>
      <c r="AT109" s="18">
        <v>9.181835545306565E-4</v>
      </c>
      <c r="AU109" s="18">
        <v>0.004324588643516007</v>
      </c>
      <c r="AV109" s="18">
        <v>0.008740041465002712</v>
      </c>
      <c r="AW109" s="18">
        <v>0.004183542430390668</v>
      </c>
      <c r="AX109" s="18">
        <v>0.037356831207927294</v>
      </c>
      <c r="AY109" s="18">
        <v>1.0000000097768407</v>
      </c>
    </row>
    <row r="110" ht="15.75" customHeight="1">
      <c r="A110" s="18">
        <v>120.0</v>
      </c>
      <c r="B110" s="36" t="s">
        <v>441</v>
      </c>
      <c r="C110" s="18" t="s">
        <v>441</v>
      </c>
      <c r="D110" s="18" t="s">
        <v>749</v>
      </c>
      <c r="E110" s="37" t="s">
        <v>434</v>
      </c>
      <c r="F110" s="18" t="s">
        <v>431</v>
      </c>
      <c r="G110" s="18" t="s">
        <v>442</v>
      </c>
      <c r="H110" s="18" t="s">
        <v>758</v>
      </c>
      <c r="I110" s="18" t="s">
        <v>750</v>
      </c>
      <c r="J110" s="18">
        <v>100.0</v>
      </c>
      <c r="K110" s="18">
        <v>27.0</v>
      </c>
      <c r="L110" s="38">
        <v>471.42857142857144</v>
      </c>
      <c r="M110" s="18">
        <v>0.6457925636007829</v>
      </c>
      <c r="N110" s="18">
        <v>0.031253534795999995</v>
      </c>
      <c r="O110" s="18">
        <v>0.0</v>
      </c>
      <c r="P110" s="18">
        <v>0.0</v>
      </c>
      <c r="Q110" s="18">
        <v>0.01412478509544</v>
      </c>
      <c r="R110" s="18">
        <v>0.0</v>
      </c>
      <c r="S110" s="18">
        <v>0.0</v>
      </c>
      <c r="T110" s="18">
        <v>0.0061200305401753596</v>
      </c>
      <c r="U110" s="18">
        <v>0.05149835043161535</v>
      </c>
      <c r="V110" s="18">
        <v>0.04337283928762273</v>
      </c>
      <c r="W110" s="18">
        <v>0.06124758455991919</v>
      </c>
      <c r="X110" s="18">
        <v>0.01172358</v>
      </c>
      <c r="Y110" s="18">
        <v>0.002671651</v>
      </c>
      <c r="Z110" s="18">
        <v>0.006302838300000001</v>
      </c>
      <c r="AA110" s="18">
        <v>0.006899399799999999</v>
      </c>
      <c r="AB110" s="18">
        <v>0.0011030111</v>
      </c>
      <c r="AC110" s="18">
        <v>0.0044948889</v>
      </c>
      <c r="AD110" s="18">
        <v>0.012974259999999998</v>
      </c>
      <c r="AE110" s="18">
        <v>0.00532872146</v>
      </c>
      <c r="AF110" s="18">
        <v>0.020183300357495108</v>
      </c>
      <c r="AG110" s="18">
        <v>0.0</v>
      </c>
      <c r="AH110" s="18">
        <v>0.0</v>
      </c>
      <c r="AI110" s="18">
        <v>0.009121681177094327</v>
      </c>
      <c r="AJ110" s="18">
        <v>0.0</v>
      </c>
      <c r="AK110" s="18">
        <v>0.0</v>
      </c>
      <c r="AL110" s="18">
        <v>0.003952270211854929</v>
      </c>
      <c r="AM110" s="18">
        <v>0.03325725174644436</v>
      </c>
      <c r="AN110" s="18">
        <v>0.028009857074198632</v>
      </c>
      <c r="AO110" s="18">
        <v>0.03955323464730594</v>
      </c>
      <c r="AP110" s="18">
        <v>0.0075710007827788665</v>
      </c>
      <c r="AQ110" s="18">
        <v>0.0017253323483365952</v>
      </c>
      <c r="AR110" s="18">
        <v>0.004070326103718201</v>
      </c>
      <c r="AS110" s="18">
        <v>0.004455581084148728</v>
      </c>
      <c r="AT110" s="18">
        <v>7.123163659491194E-4</v>
      </c>
      <c r="AU110" s="18">
        <v>0.002902765825831703</v>
      </c>
      <c r="AV110" s="18">
        <v>0.008378680626223092</v>
      </c>
      <c r="AW110" s="18">
        <v>0.003441248692367906</v>
      </c>
      <c r="AX110" s="18">
        <v>0.03325725182935421</v>
      </c>
      <c r="AY110" s="18">
        <v>1.0000000024929856</v>
      </c>
    </row>
    <row r="111" ht="15.75" customHeight="1">
      <c r="A111" s="18">
        <v>119.0</v>
      </c>
      <c r="B111" s="36" t="s">
        <v>437</v>
      </c>
      <c r="C111" s="18" t="s">
        <v>437</v>
      </c>
      <c r="D111" s="18" t="s">
        <v>749</v>
      </c>
      <c r="E111" s="37" t="s">
        <v>434</v>
      </c>
      <c r="F111" s="18" t="s">
        <v>431</v>
      </c>
      <c r="G111" s="18" t="s">
        <v>438</v>
      </c>
      <c r="H111" s="18" t="s">
        <v>758</v>
      </c>
      <c r="I111" s="18" t="s">
        <v>750</v>
      </c>
      <c r="J111" s="18">
        <v>100.0</v>
      </c>
      <c r="K111" s="18">
        <v>31.0</v>
      </c>
      <c r="L111" s="38">
        <v>502.17391304347825</v>
      </c>
      <c r="M111" s="18">
        <v>0.7277882797731569</v>
      </c>
      <c r="N111" s="18">
        <v>0.024833986557599993</v>
      </c>
      <c r="O111" s="18">
        <v>0.0</v>
      </c>
      <c r="P111" s="18">
        <v>0.0</v>
      </c>
      <c r="Q111" s="18">
        <v>0.014124785095439999</v>
      </c>
      <c r="R111" s="18">
        <v>0.0</v>
      </c>
      <c r="S111" s="18">
        <v>0.0</v>
      </c>
      <c r="T111" s="18">
        <v>0.0061200305401753596</v>
      </c>
      <c r="U111" s="18">
        <v>0.045078802193215355</v>
      </c>
      <c r="V111" s="18">
        <v>0.03779062342814446</v>
      </c>
      <c r="W111" s="18">
        <v>0.05386510408575919</v>
      </c>
      <c r="X111" s="18">
        <v>0.010371645</v>
      </c>
      <c r="Y111" s="18">
        <v>0.0032594578</v>
      </c>
      <c r="Z111" s="18">
        <v>0.007164318500000001</v>
      </c>
      <c r="AA111" s="18">
        <v>0.00688638982</v>
      </c>
      <c r="AB111" s="18">
        <v>0.0020566108</v>
      </c>
      <c r="AC111" s="18">
        <v>0.0042421784</v>
      </c>
      <c r="AD111" s="18">
        <v>0.0056119517</v>
      </c>
      <c r="AE111" s="18">
        <v>0.005486250735</v>
      </c>
      <c r="AF111" s="18">
        <v>0.0180738843566654</v>
      </c>
      <c r="AG111" s="18">
        <v>0.0</v>
      </c>
      <c r="AH111" s="18">
        <v>0.0</v>
      </c>
      <c r="AI111" s="18">
        <v>0.010279853046775802</v>
      </c>
      <c r="AJ111" s="18">
        <v>0.0</v>
      </c>
      <c r="AK111" s="18">
        <v>0.0</v>
      </c>
      <c r="AL111" s="18">
        <v>0.0044540864989934086</v>
      </c>
      <c r="AM111" s="18">
        <v>0.03280782390243461</v>
      </c>
      <c r="AN111" s="18">
        <v>0.027503572816324415</v>
      </c>
      <c r="AO111" s="18">
        <v>0.03920239144237672</v>
      </c>
      <c r="AP111" s="18">
        <v>0.007548361672967864</v>
      </c>
      <c r="AQ111" s="18">
        <v>0.0023721951852551985</v>
      </c>
      <c r="AR111" s="18">
        <v>0.005214107036862004</v>
      </c>
      <c r="AS111" s="18">
        <v>0.005011833800945179</v>
      </c>
      <c r="AT111" s="18">
        <v>0.0014967772362948957</v>
      </c>
      <c r="AU111" s="18">
        <v>0.003087407720226843</v>
      </c>
      <c r="AV111" s="18">
        <v>0.004084312673913043</v>
      </c>
      <c r="AW111" s="18">
        <v>0.003992828984829867</v>
      </c>
      <c r="AX111" s="18">
        <v>0.03280782431129489</v>
      </c>
      <c r="AY111" s="18">
        <v>1.0000000124622797</v>
      </c>
    </row>
    <row r="112" ht="15.75" customHeight="1">
      <c r="A112" s="18">
        <v>86.0</v>
      </c>
      <c r="B112" s="36" t="s">
        <v>567</v>
      </c>
      <c r="C112" s="18" t="s">
        <v>255</v>
      </c>
      <c r="D112" s="18" t="s">
        <v>751</v>
      </c>
      <c r="E112" s="37" t="s">
        <v>247</v>
      </c>
      <c r="F112" s="18" t="s">
        <v>244</v>
      </c>
      <c r="G112" s="18" t="s">
        <v>256</v>
      </c>
      <c r="H112" s="18" t="s">
        <v>758</v>
      </c>
      <c r="I112" s="18" t="s">
        <v>752</v>
      </c>
      <c r="J112" s="18">
        <v>100.0</v>
      </c>
      <c r="K112" s="18">
        <v>0.0</v>
      </c>
      <c r="L112" s="38">
        <v>427.77777777777777</v>
      </c>
      <c r="M112" s="18">
        <v>0.42777777777777776</v>
      </c>
      <c r="N112" s="18">
        <v>0.26267949944832</v>
      </c>
      <c r="O112" s="18">
        <v>0.034367478054200006</v>
      </c>
      <c r="P112" s="18">
        <v>0.018102820968899997</v>
      </c>
      <c r="Q112" s="18">
        <v>0.0296718937788</v>
      </c>
      <c r="R112" s="18">
        <v>0.0</v>
      </c>
      <c r="S112" s="18">
        <v>0.0038867357489999997</v>
      </c>
      <c r="T112" s="18">
        <v>0.004800398954950049</v>
      </c>
      <c r="U112" s="18">
        <v>0.35350882695416996</v>
      </c>
      <c r="V112" s="18">
        <v>0.28622403066185076</v>
      </c>
      <c r="W112" s="18">
        <v>0.4366324437037462</v>
      </c>
      <c r="X112" s="18">
        <v>0.080446286</v>
      </c>
      <c r="Y112" s="18">
        <v>0.024951824</v>
      </c>
      <c r="Z112" s="18">
        <v>0.030265029000000002</v>
      </c>
      <c r="AA112" s="18">
        <v>0.069469474</v>
      </c>
      <c r="AB112" s="18">
        <v>0.10807646</v>
      </c>
      <c r="AC112" s="18">
        <v>0.02345713</v>
      </c>
      <c r="AD112" s="18">
        <v>0.0022553211</v>
      </c>
      <c r="AE112" s="18">
        <v>0.014587300987</v>
      </c>
      <c r="AF112" s="18">
        <v>0.11236845254178132</v>
      </c>
      <c r="AG112" s="18">
        <v>0.014701643389852224</v>
      </c>
      <c r="AH112" s="18">
        <v>0.007743984525584998</v>
      </c>
      <c r="AI112" s="18">
        <v>0.012692976783153334</v>
      </c>
      <c r="AJ112" s="18">
        <v>0.0</v>
      </c>
      <c r="AK112" s="18">
        <v>0.0016626591815166664</v>
      </c>
      <c r="AL112" s="18">
        <v>0.0020535039973952987</v>
      </c>
      <c r="AM112" s="18">
        <v>0.15122322041928382</v>
      </c>
      <c r="AN112" s="18">
        <v>0.12244027978312504</v>
      </c>
      <c r="AO112" s="18">
        <v>0.1867816564732692</v>
      </c>
      <c r="AP112" s="18">
        <v>0.03441313345555556</v>
      </c>
      <c r="AQ112" s="18">
        <v>0.010673835822222222</v>
      </c>
      <c r="AR112" s="18">
        <v>0.01294670685</v>
      </c>
      <c r="AS112" s="18">
        <v>0.02971749721111111</v>
      </c>
      <c r="AT112" s="18">
        <v>0.046232707888888884</v>
      </c>
      <c r="AU112" s="18">
        <v>0.010034438944444444</v>
      </c>
      <c r="AV112" s="18">
        <v>9.647762483333333E-4</v>
      </c>
      <c r="AW112" s="18">
        <v>0.006240123199994444</v>
      </c>
      <c r="AX112" s="18">
        <v>0.15122321962055</v>
      </c>
      <c r="AY112" s="18">
        <v>0.99999999471818</v>
      </c>
    </row>
    <row r="113" ht="15.75" customHeight="1">
      <c r="A113" s="18">
        <v>87.0</v>
      </c>
      <c r="B113" s="36" t="s">
        <v>255</v>
      </c>
      <c r="C113" s="18" t="s">
        <v>255</v>
      </c>
      <c r="D113" s="18" t="s">
        <v>751</v>
      </c>
      <c r="E113" s="37" t="s">
        <v>247</v>
      </c>
      <c r="F113" s="18" t="s">
        <v>244</v>
      </c>
      <c r="G113" s="18" t="s">
        <v>256</v>
      </c>
      <c r="H113" s="18" t="s">
        <v>758</v>
      </c>
      <c r="I113" s="18" t="s">
        <v>752</v>
      </c>
      <c r="J113" s="18">
        <v>100.0</v>
      </c>
      <c r="K113" s="18">
        <v>0.0</v>
      </c>
      <c r="L113" s="38">
        <v>427.77777777777777</v>
      </c>
      <c r="M113" s="18">
        <v>0.42777777777777776</v>
      </c>
      <c r="N113" s="18">
        <v>0.26267949944832</v>
      </c>
      <c r="O113" s="18">
        <v>0.034367478054200006</v>
      </c>
      <c r="P113" s="18">
        <v>0.018102820968899997</v>
      </c>
      <c r="Q113" s="18">
        <v>0.0296718937788</v>
      </c>
      <c r="R113" s="18">
        <v>0.0</v>
      </c>
      <c r="S113" s="18">
        <v>0.0</v>
      </c>
      <c r="T113" s="18">
        <v>0.004800398954950049</v>
      </c>
      <c r="U113" s="18">
        <v>0.34962209120517</v>
      </c>
      <c r="V113" s="18">
        <v>0.28311464206265075</v>
      </c>
      <c r="W113" s="18">
        <v>0.4317740240174962</v>
      </c>
      <c r="X113" s="18">
        <v>0.078757186</v>
      </c>
      <c r="Y113" s="18">
        <v>0.024734599</v>
      </c>
      <c r="Z113" s="18">
        <v>0.029796914999999997</v>
      </c>
      <c r="AA113" s="18">
        <v>0.069057138</v>
      </c>
      <c r="AB113" s="18">
        <v>0.10806085</v>
      </c>
      <c r="AC113" s="18">
        <v>0.023036479</v>
      </c>
      <c r="AD113" s="18">
        <v>0.002223017</v>
      </c>
      <c r="AE113" s="18">
        <v>0.013955899119000002</v>
      </c>
      <c r="AF113" s="18">
        <v>0.11236845254178132</v>
      </c>
      <c r="AG113" s="18">
        <v>0.014701643389852224</v>
      </c>
      <c r="AH113" s="18">
        <v>0.007743984525584998</v>
      </c>
      <c r="AI113" s="18">
        <v>0.012692976783153334</v>
      </c>
      <c r="AJ113" s="18">
        <v>0.0</v>
      </c>
      <c r="AK113" s="18">
        <v>0.0</v>
      </c>
      <c r="AL113" s="18">
        <v>0.0020535039973952987</v>
      </c>
      <c r="AM113" s="18">
        <v>0.14956056123776718</v>
      </c>
      <c r="AN113" s="18">
        <v>0.1211101524379117</v>
      </c>
      <c r="AO113" s="18">
        <v>0.18470333249637336</v>
      </c>
      <c r="AP113" s="18">
        <v>0.03369057401111111</v>
      </c>
      <c r="AQ113" s="18">
        <v>0.010580911794444444</v>
      </c>
      <c r="AR113" s="18">
        <v>0.012746458083333332</v>
      </c>
      <c r="AS113" s="18">
        <v>0.029541109033333332</v>
      </c>
      <c r="AT113" s="18">
        <v>0.046226030277777774</v>
      </c>
      <c r="AU113" s="18">
        <v>0.009854493794444443</v>
      </c>
      <c r="AV113" s="18">
        <v>9.509572722222221E-4</v>
      </c>
      <c r="AW113" s="18">
        <v>0.005970023512016667</v>
      </c>
      <c r="AX113" s="18">
        <v>0.14956055777868332</v>
      </c>
      <c r="AY113" s="18">
        <v>0.9999999768716845</v>
      </c>
    </row>
    <row r="114" ht="15.75" customHeight="1">
      <c r="A114" s="18">
        <v>85.0</v>
      </c>
      <c r="B114" s="36" t="s">
        <v>561</v>
      </c>
      <c r="C114" s="18" t="s">
        <v>561</v>
      </c>
      <c r="D114" s="18" t="s">
        <v>751</v>
      </c>
      <c r="E114" s="37" t="s">
        <v>292</v>
      </c>
      <c r="F114" s="18" t="s">
        <v>289</v>
      </c>
      <c r="G114" s="18" t="s">
        <v>562</v>
      </c>
      <c r="H114" s="18" t="s">
        <v>758</v>
      </c>
      <c r="I114" s="18" t="s">
        <v>748</v>
      </c>
      <c r="J114" s="18">
        <v>207.0</v>
      </c>
      <c r="K114" s="18">
        <v>0.0</v>
      </c>
      <c r="L114" s="38">
        <v>398.2758620689655</v>
      </c>
      <c r="M114" s="18">
        <v>0.19240379810094954</v>
      </c>
      <c r="N114" s="18">
        <v>0.14510471423999993</v>
      </c>
      <c r="O114" s="18">
        <v>0.001115094674548</v>
      </c>
      <c r="P114" s="18">
        <v>0.09134988726000001</v>
      </c>
      <c r="Q114" s="18">
        <v>0.034281525372</v>
      </c>
      <c r="R114" s="18">
        <v>0.0</v>
      </c>
      <c r="S114" s="18">
        <v>0.024706404659999997</v>
      </c>
      <c r="T114" s="18">
        <v>0.004800398954950049</v>
      </c>
      <c r="U114" s="18">
        <v>0.301358025161498</v>
      </c>
      <c r="V114" s="18">
        <v>0.2429739611274423</v>
      </c>
      <c r="W114" s="18">
        <v>0.3737954371670725</v>
      </c>
      <c r="X114" s="18">
        <v>0.08602022</v>
      </c>
      <c r="Y114" s="18">
        <v>0.021220904</v>
      </c>
      <c r="Z114" s="18">
        <v>0.023243786</v>
      </c>
      <c r="AA114" s="18">
        <v>0.072439139</v>
      </c>
      <c r="AB114" s="18">
        <v>0.034269634</v>
      </c>
      <c r="AC114" s="18">
        <v>0.025178399</v>
      </c>
      <c r="AD114" s="18">
        <v>0.0081276024</v>
      </c>
      <c r="AE114" s="18">
        <v>0.03085833707</v>
      </c>
      <c r="AF114" s="18">
        <v>0.027918698142128925</v>
      </c>
      <c r="AG114" s="18">
        <v>2.1454845062517742E-4</v>
      </c>
      <c r="AH114" s="18">
        <v>0.017576065264917545</v>
      </c>
      <c r="AI114" s="18">
        <v>0.006595895686266867</v>
      </c>
      <c r="AJ114" s="18">
        <v>0.0</v>
      </c>
      <c r="AK114" s="18">
        <v>0.004753606094002999</v>
      </c>
      <c r="AL114" s="18">
        <v>9.236149913322184E-4</v>
      </c>
      <c r="AM114" s="18">
        <v>0.05798242862927373</v>
      </c>
      <c r="AN114" s="18">
        <v>0.04674911296055237</v>
      </c>
      <c r="AO114" s="18">
        <v>0.07191966182374958</v>
      </c>
      <c r="AP114" s="18">
        <v>0.01655061704147926</v>
      </c>
      <c r="AQ114" s="18">
        <v>0.004082982528735632</v>
      </c>
      <c r="AR114" s="18">
        <v>0.0044721927086456776</v>
      </c>
      <c r="AS114" s="18">
        <v>0.01393756547476262</v>
      </c>
      <c r="AT114" s="18">
        <v>0.006593607741129436</v>
      </c>
      <c r="AU114" s="18">
        <v>0.00484441959770115</v>
      </c>
      <c r="AV114" s="18">
        <v>0.0015637815712143928</v>
      </c>
      <c r="AW114" s="18">
        <v>0.005937261255347327</v>
      </c>
      <c r="AX114" s="18">
        <v>0.0579824279190155</v>
      </c>
      <c r="AY114" s="18">
        <v>0.9999999877504573</v>
      </c>
    </row>
    <row r="115" ht="15.75" customHeight="1">
      <c r="A115" s="18">
        <v>84.0</v>
      </c>
      <c r="B115" s="36" t="s">
        <v>557</v>
      </c>
      <c r="C115" s="18" t="s">
        <v>557</v>
      </c>
      <c r="D115" s="18" t="s">
        <v>751</v>
      </c>
      <c r="E115" s="37" t="s">
        <v>292</v>
      </c>
      <c r="F115" s="18" t="s">
        <v>289</v>
      </c>
      <c r="G115" s="18" t="s">
        <v>557</v>
      </c>
      <c r="H115" s="18" t="s">
        <v>758</v>
      </c>
      <c r="I115" s="18" t="s">
        <v>748</v>
      </c>
      <c r="J115" s="18">
        <v>281.0</v>
      </c>
      <c r="K115" s="18">
        <v>0.0</v>
      </c>
      <c r="L115" s="38">
        <v>420.0</v>
      </c>
      <c r="M115" s="18">
        <v>0.14946619217081852</v>
      </c>
      <c r="N115" s="18">
        <v>0.11117395254</v>
      </c>
      <c r="O115" s="18">
        <v>0.0</v>
      </c>
      <c r="P115" s="18">
        <v>0.09134988726000001</v>
      </c>
      <c r="Q115" s="18">
        <v>0.034281525372</v>
      </c>
      <c r="R115" s="18">
        <v>0.0</v>
      </c>
      <c r="S115" s="18">
        <v>0.01235320233</v>
      </c>
      <c r="T115" s="18">
        <v>0.004800398954950049</v>
      </c>
      <c r="U115" s="18">
        <v>0.2539589664569501</v>
      </c>
      <c r="V115" s="18">
        <v>0.20461333840185272</v>
      </c>
      <c r="W115" s="18">
        <v>0.3152252290203876</v>
      </c>
      <c r="X115" s="18">
        <v>0.078283072</v>
      </c>
      <c r="Y115" s="18">
        <v>0.019036927</v>
      </c>
      <c r="Z115" s="18">
        <v>0.020183913</v>
      </c>
      <c r="AA115" s="18">
        <v>0.050165843</v>
      </c>
      <c r="AB115" s="18">
        <v>0.032544751</v>
      </c>
      <c r="AC115" s="18">
        <v>0.023052406</v>
      </c>
      <c r="AD115" s="18">
        <v>0.0078381468</v>
      </c>
      <c r="AE115" s="18">
        <v>0.0228539047</v>
      </c>
      <c r="AF115" s="18">
        <v>0.016616747354733098</v>
      </c>
      <c r="AG115" s="18">
        <v>0.0</v>
      </c>
      <c r="AH115" s="18">
        <v>0.013653719803985769</v>
      </c>
      <c r="AI115" s="18">
        <v>0.005123929059160143</v>
      </c>
      <c r="AJ115" s="18">
        <v>0.0</v>
      </c>
      <c r="AK115" s="18">
        <v>0.0018463861133807833</v>
      </c>
      <c r="AL115" s="18">
        <v>7.174973526971604E-4</v>
      </c>
      <c r="AM115" s="18">
        <v>0.03795827968395696</v>
      </c>
      <c r="AN115" s="18">
        <v>0.03058277655828404</v>
      </c>
      <c r="AO115" s="18">
        <v>0.04711551465785153</v>
      </c>
      <c r="AP115" s="18">
        <v>0.011700672683274023</v>
      </c>
      <c r="AQ115" s="18">
        <v>0.0028453769893238435</v>
      </c>
      <c r="AR115" s="18">
        <v>0.0030168126192170823</v>
      </c>
      <c r="AS115" s="18">
        <v>0.0074980975302491116</v>
      </c>
      <c r="AT115" s="18">
        <v>0.004864340007117438</v>
      </c>
      <c r="AU115" s="18">
        <v>0.00344555534519573</v>
      </c>
      <c r="AV115" s="18">
        <v>0.0011715379558718863</v>
      </c>
      <c r="AW115" s="18">
        <v>0.0034158861117437726</v>
      </c>
      <c r="AX115" s="18">
        <v>0.03795827924199289</v>
      </c>
      <c r="AY115" s="18">
        <v>0.9999999883565832</v>
      </c>
    </row>
    <row r="116" ht="15.75" customHeight="1">
      <c r="A116" s="18">
        <v>130.0</v>
      </c>
      <c r="B116" s="36" t="s">
        <v>511</v>
      </c>
      <c r="C116" s="18" t="s">
        <v>511</v>
      </c>
      <c r="D116" s="18" t="s">
        <v>756</v>
      </c>
      <c r="E116" s="37" t="s">
        <v>513</v>
      </c>
      <c r="F116" s="18" t="s">
        <v>505</v>
      </c>
      <c r="G116" s="18" t="s">
        <v>512</v>
      </c>
      <c r="H116" s="18" t="s">
        <v>758</v>
      </c>
      <c r="I116" s="18" t="s">
        <v>748</v>
      </c>
      <c r="J116" s="18">
        <v>255.0</v>
      </c>
      <c r="K116" s="18">
        <v>0.0</v>
      </c>
      <c r="L116" s="38">
        <v>1540.0</v>
      </c>
      <c r="M116" s="18">
        <v>0.603921568627451</v>
      </c>
      <c r="N116" s="18">
        <v>0.23191831637280003</v>
      </c>
      <c r="O116" s="18">
        <v>0.0</v>
      </c>
      <c r="P116" s="18">
        <v>0.09493223578000001</v>
      </c>
      <c r="Q116" s="18">
        <v>0.013863215001080002</v>
      </c>
      <c r="R116" s="18">
        <v>0.0</v>
      </c>
      <c r="S116" s="18">
        <v>0.01235320233</v>
      </c>
      <c r="T116" s="18">
        <v>0.0030600152700876806</v>
      </c>
      <c r="U116" s="18">
        <v>0.35612698475396765</v>
      </c>
      <c r="V116" s="18">
        <v>0.3010350358986733</v>
      </c>
      <c r="W116" s="18">
        <v>0.4219668993051795</v>
      </c>
      <c r="X116" s="18">
        <v>0.096665818</v>
      </c>
      <c r="Y116" s="18">
        <v>0.030466291</v>
      </c>
      <c r="Z116" s="18">
        <v>0.033856189</v>
      </c>
      <c r="AA116" s="18">
        <v>0.069333793</v>
      </c>
      <c r="AB116" s="18">
        <v>0.022934988</v>
      </c>
      <c r="AC116" s="18">
        <v>0.028946044</v>
      </c>
      <c r="AD116" s="18">
        <v>0.047738003</v>
      </c>
      <c r="AE116" s="18">
        <v>0.02618586043</v>
      </c>
      <c r="AF116" s="18">
        <v>0.14006047341729885</v>
      </c>
      <c r="AG116" s="18">
        <v>0.0</v>
      </c>
      <c r="AH116" s="18">
        <v>0.05733162474556864</v>
      </c>
      <c r="AI116" s="18">
        <v>0.008372294549671845</v>
      </c>
      <c r="AJ116" s="18">
        <v>0.0</v>
      </c>
      <c r="AK116" s="18">
        <v>0.007460365328705884</v>
      </c>
      <c r="AL116" s="18">
        <v>0.0018480092219353055</v>
      </c>
      <c r="AM116" s="18">
        <v>0.21507276726318048</v>
      </c>
      <c r="AN116" s="18">
        <v>0.18180155109174784</v>
      </c>
      <c r="AO116" s="18">
        <v>0.2548349117372457</v>
      </c>
      <c r="AP116" s="18">
        <v>0.058378572439215695</v>
      </c>
      <c r="AQ116" s="18">
        <v>0.018399250250980395</v>
      </c>
      <c r="AR116" s="18">
        <v>0.020446482768627455</v>
      </c>
      <c r="AS116" s="18">
        <v>0.04187217302745099</v>
      </c>
      <c r="AT116" s="18">
        <v>0.013850933929411766</v>
      </c>
      <c r="AU116" s="18">
        <v>0.017481140298039217</v>
      </c>
      <c r="AV116" s="18">
        <v>0.028830009654901966</v>
      </c>
      <c r="AW116" s="18">
        <v>0.0158142059067451</v>
      </c>
      <c r="AX116" s="18">
        <v>0.21507276827537258</v>
      </c>
      <c r="AY116" s="18">
        <v>1.0000000047062774</v>
      </c>
    </row>
    <row r="117" ht="15.75" customHeight="1">
      <c r="A117" s="18">
        <v>131.0</v>
      </c>
      <c r="B117" s="36" t="s">
        <v>657</v>
      </c>
      <c r="C117" s="18" t="s">
        <v>657</v>
      </c>
      <c r="D117" s="18" t="s">
        <v>756</v>
      </c>
      <c r="E117" s="37" t="s">
        <v>513</v>
      </c>
      <c r="F117" s="18" t="s">
        <v>505</v>
      </c>
      <c r="G117" s="18" t="s">
        <v>658</v>
      </c>
      <c r="H117" s="18" t="s">
        <v>758</v>
      </c>
      <c r="I117" s="18" t="s">
        <v>748</v>
      </c>
      <c r="J117" s="18">
        <v>100.0</v>
      </c>
      <c r="K117" s="18">
        <v>0.0</v>
      </c>
      <c r="L117" s="38">
        <v>700.0</v>
      </c>
      <c r="M117" s="18">
        <v>0.7</v>
      </c>
      <c r="N117" s="18">
        <v>0.16337837694399995</v>
      </c>
      <c r="O117" s="18">
        <v>0.0</v>
      </c>
      <c r="P117" s="18">
        <v>0.09493223578000001</v>
      </c>
      <c r="Q117" s="18">
        <v>0.01386321500108</v>
      </c>
      <c r="R117" s="18">
        <v>0.0</v>
      </c>
      <c r="S117" s="18">
        <v>0.007773471498</v>
      </c>
      <c r="T117" s="18">
        <v>0.0030600152700876806</v>
      </c>
      <c r="U117" s="18">
        <v>0.2830073144931676</v>
      </c>
      <c r="V117" s="18">
        <v>0.23777130390368195</v>
      </c>
      <c r="W117" s="18">
        <v>0.33742130542205956</v>
      </c>
      <c r="X117" s="18">
        <v>0.052777991</v>
      </c>
      <c r="Y117" s="18">
        <v>0.026248994999999997</v>
      </c>
      <c r="Z117" s="18">
        <v>0.025612071</v>
      </c>
      <c r="AA117" s="18">
        <v>0.071638442</v>
      </c>
      <c r="AB117" s="18">
        <v>0.037087646</v>
      </c>
      <c r="AC117" s="18">
        <v>0.022717601</v>
      </c>
      <c r="AD117" s="18">
        <v>0.024018098</v>
      </c>
      <c r="AE117" s="18">
        <v>0.02290646675</v>
      </c>
      <c r="AF117" s="18">
        <v>0.11436486386079996</v>
      </c>
      <c r="AG117" s="18">
        <v>0.0</v>
      </c>
      <c r="AH117" s="18">
        <v>0.066452565046</v>
      </c>
      <c r="AI117" s="18">
        <v>0.009704250500756</v>
      </c>
      <c r="AJ117" s="18">
        <v>0.0</v>
      </c>
      <c r="AK117" s="18">
        <v>0.0054414300486</v>
      </c>
      <c r="AL117" s="18">
        <v>0.0021420106890613763</v>
      </c>
      <c r="AM117" s="18">
        <v>0.19810512014521733</v>
      </c>
      <c r="AN117" s="18">
        <v>0.16643991273257736</v>
      </c>
      <c r="AO117" s="18">
        <v>0.23619491379544166</v>
      </c>
      <c r="AP117" s="18">
        <v>0.0369445937</v>
      </c>
      <c r="AQ117" s="18">
        <v>0.018374296499999998</v>
      </c>
      <c r="AR117" s="18">
        <v>0.017928449699999998</v>
      </c>
      <c r="AS117" s="18">
        <v>0.050146909399999995</v>
      </c>
      <c r="AT117" s="18">
        <v>0.0259613522</v>
      </c>
      <c r="AU117" s="18">
        <v>0.0159023207</v>
      </c>
      <c r="AV117" s="18">
        <v>0.0168126686</v>
      </c>
      <c r="AW117" s="18">
        <v>0.016034526724999998</v>
      </c>
      <c r="AX117" s="18">
        <v>0.19810511752499999</v>
      </c>
      <c r="AY117" s="18">
        <v>0.999999986773601</v>
      </c>
    </row>
    <row r="118" ht="15.75" customHeight="1">
      <c r="A118" s="18">
        <v>132.0</v>
      </c>
      <c r="B118" s="36" t="s">
        <v>660</v>
      </c>
      <c r="C118" s="18" t="s">
        <v>660</v>
      </c>
      <c r="D118" s="18" t="s">
        <v>756</v>
      </c>
      <c r="E118" s="37" t="s">
        <v>508</v>
      </c>
      <c r="F118" s="18" t="s">
        <v>536</v>
      </c>
      <c r="G118" s="18" t="s">
        <v>661</v>
      </c>
      <c r="H118" s="18" t="s">
        <v>758</v>
      </c>
      <c r="I118" s="18" t="s">
        <v>748</v>
      </c>
      <c r="J118" s="18">
        <v>100.0</v>
      </c>
      <c r="K118" s="18">
        <v>0.0</v>
      </c>
      <c r="L118" s="38">
        <v>537.2093023255813</v>
      </c>
      <c r="M118" s="18">
        <v>0.5372093023255814</v>
      </c>
      <c r="N118" s="18">
        <v>0.16337837694399995</v>
      </c>
      <c r="O118" s="18">
        <v>0.0</v>
      </c>
      <c r="P118" s="18">
        <v>0.09493223578000001</v>
      </c>
      <c r="Q118" s="18">
        <v>0.01386321500108</v>
      </c>
      <c r="R118" s="18">
        <v>0.0</v>
      </c>
      <c r="S118" s="18">
        <v>0.007773471497999999</v>
      </c>
      <c r="T118" s="18">
        <v>0.0030600152700876806</v>
      </c>
      <c r="U118" s="18">
        <v>0.2830073144931676</v>
      </c>
      <c r="V118" s="18">
        <v>0.23777130390368195</v>
      </c>
      <c r="W118" s="18">
        <v>0.3374213054220595</v>
      </c>
      <c r="X118" s="18">
        <v>0.052777991</v>
      </c>
      <c r="Y118" s="18">
        <v>0.026248995</v>
      </c>
      <c r="Z118" s="18">
        <v>0.025612071</v>
      </c>
      <c r="AA118" s="18">
        <v>0.071638442</v>
      </c>
      <c r="AB118" s="18">
        <v>0.037087646</v>
      </c>
      <c r="AC118" s="18">
        <v>0.022717601</v>
      </c>
      <c r="AD118" s="18">
        <v>0.024018098</v>
      </c>
      <c r="AE118" s="18">
        <v>0.02290646675</v>
      </c>
      <c r="AF118" s="18">
        <v>0.08776838389317207</v>
      </c>
      <c r="AG118" s="18">
        <v>0.0</v>
      </c>
      <c r="AH118" s="18">
        <v>0.0509984801515814</v>
      </c>
      <c r="AI118" s="18">
        <v>0.0074474480587197215</v>
      </c>
      <c r="AJ118" s="18">
        <v>0.0</v>
      </c>
      <c r="AK118" s="18">
        <v>0.004175981200088372</v>
      </c>
      <c r="AL118" s="18">
        <v>0.0016438686683494285</v>
      </c>
      <c r="AM118" s="18">
        <v>0.15203416197191097</v>
      </c>
      <c r="AN118" s="18">
        <v>0.12773295628314077</v>
      </c>
      <c r="AO118" s="18">
        <v>0.1812658640755715</v>
      </c>
      <c r="AP118" s="18">
        <v>0.028352827723255817</v>
      </c>
      <c r="AQ118" s="18">
        <v>0.014101204290697675</v>
      </c>
      <c r="AR118" s="18">
        <v>0.013759042793023256</v>
      </c>
      <c r="AS118" s="18">
        <v>0.03848483744651163</v>
      </c>
      <c r="AT118" s="18">
        <v>0.01992382843255814</v>
      </c>
      <c r="AU118" s="18">
        <v>0.01220410658372093</v>
      </c>
      <c r="AV118" s="18">
        <v>0.012902745669767443</v>
      </c>
      <c r="AW118" s="18">
        <v>0.012305567021511627</v>
      </c>
      <c r="AX118" s="18">
        <v>0.1520341599610465</v>
      </c>
      <c r="AY118" s="18">
        <v>0.9999999867736011</v>
      </c>
    </row>
    <row r="119" ht="15.75" customHeight="1">
      <c r="A119" s="18">
        <v>129.0</v>
      </c>
      <c r="B119" s="36" t="s">
        <v>506</v>
      </c>
      <c r="C119" s="18" t="s">
        <v>506</v>
      </c>
      <c r="D119" s="18" t="s">
        <v>756</v>
      </c>
      <c r="E119" s="37" t="s">
        <v>508</v>
      </c>
      <c r="F119" s="18" t="s">
        <v>505</v>
      </c>
      <c r="G119" s="18" t="s">
        <v>507</v>
      </c>
      <c r="H119" s="18" t="s">
        <v>758</v>
      </c>
      <c r="I119" s="18" t="s">
        <v>748</v>
      </c>
      <c r="J119" s="18">
        <v>263.0</v>
      </c>
      <c r="K119" s="18">
        <v>0.0</v>
      </c>
      <c r="L119" s="38">
        <v>624.3243243243244</v>
      </c>
      <c r="M119" s="18">
        <v>0.2373856746480321</v>
      </c>
      <c r="N119" s="18">
        <v>0.16566789659839998</v>
      </c>
      <c r="O119" s="18">
        <v>0.0</v>
      </c>
      <c r="P119" s="18">
        <v>0.09493223578000001</v>
      </c>
      <c r="Q119" s="18">
        <v>0.01386321500108</v>
      </c>
      <c r="R119" s="18">
        <v>0.0</v>
      </c>
      <c r="S119" s="18">
        <v>0.01235320233</v>
      </c>
      <c r="T119" s="18">
        <v>0.0030600152700876806</v>
      </c>
      <c r="U119" s="18">
        <v>0.2898765649795676</v>
      </c>
      <c r="V119" s="18">
        <v>0.24342597522528195</v>
      </c>
      <c r="W119" s="18">
        <v>0.34577891656461957</v>
      </c>
      <c r="X119" s="18">
        <v>0.07448866</v>
      </c>
      <c r="Y119" s="18">
        <v>0.024558704</v>
      </c>
      <c r="Z119" s="18">
        <v>0.024920203</v>
      </c>
      <c r="AA119" s="18">
        <v>0.060558442000000004</v>
      </c>
      <c r="AB119" s="18">
        <v>0.021888264</v>
      </c>
      <c r="AC119" s="18">
        <v>0.020932726</v>
      </c>
      <c r="AD119" s="18">
        <v>0.042160329</v>
      </c>
      <c r="AE119" s="18">
        <v>0.02036923643</v>
      </c>
      <c r="AF119" s="18">
        <v>0.0393271854015316</v>
      </c>
      <c r="AG119" s="18">
        <v>0.0</v>
      </c>
      <c r="AH119" s="18">
        <v>0.022535552836481353</v>
      </c>
      <c r="AI119" s="18">
        <v>0.003290928645822095</v>
      </c>
      <c r="AJ119" s="18">
        <v>0.0</v>
      </c>
      <c r="AK119" s="18">
        <v>0.002932473269170692</v>
      </c>
      <c r="AL119" s="18">
        <v>7.264037893230442E-4</v>
      </c>
      <c r="AM119" s="18">
        <v>0.06881254394232876</v>
      </c>
      <c r="AN119" s="18">
        <v>0.057785839355708704</v>
      </c>
      <c r="AO119" s="18">
        <v>0.08208296138775781</v>
      </c>
      <c r="AP119" s="18">
        <v>0.01768254080772788</v>
      </c>
      <c r="AQ119" s="18">
        <v>0.005829884517521325</v>
      </c>
      <c r="AR119" s="18">
        <v>0.005915699201520913</v>
      </c>
      <c r="AS119" s="18">
        <v>0.014375706609803723</v>
      </c>
      <c r="AT119" s="18">
        <v>0.0051959603165142336</v>
      </c>
      <c r="AU119" s="18">
        <v>0.004969129283732402</v>
      </c>
      <c r="AV119" s="18">
        <v>0.010008258143047993</v>
      </c>
      <c r="AW119" s="18">
        <v>0.004835364932000823</v>
      </c>
      <c r="AX119" s="18">
        <v>0.06881254381186928</v>
      </c>
      <c r="AY119" s="18">
        <v>0.9999999981041323</v>
      </c>
    </row>
    <row r="120" ht="15.75" customHeight="1">
      <c r="A120" s="18">
        <v>133.0</v>
      </c>
      <c r="B120" s="36" t="s">
        <v>537</v>
      </c>
      <c r="C120" s="18" t="s">
        <v>537</v>
      </c>
      <c r="D120" s="18" t="s">
        <v>756</v>
      </c>
      <c r="E120" s="37" t="s">
        <v>508</v>
      </c>
      <c r="F120" s="18" t="s">
        <v>536</v>
      </c>
      <c r="G120" s="18" t="s">
        <v>538</v>
      </c>
      <c r="H120" s="18" t="s">
        <v>758</v>
      </c>
      <c r="I120" s="18" t="s">
        <v>748</v>
      </c>
      <c r="J120" s="18">
        <v>200.0</v>
      </c>
      <c r="K120" s="18">
        <v>0.0</v>
      </c>
      <c r="L120" s="38">
        <v>563.4146341463414</v>
      </c>
      <c r="M120" s="18">
        <v>0.2817073170731707</v>
      </c>
      <c r="N120" s="18">
        <v>0.10922399236759997</v>
      </c>
      <c r="O120" s="18">
        <v>0.0</v>
      </c>
      <c r="P120" s="18">
        <v>0.09493223578000001</v>
      </c>
      <c r="Q120" s="18">
        <v>0.01386321500108</v>
      </c>
      <c r="R120" s="18">
        <v>0.0</v>
      </c>
      <c r="S120" s="18">
        <v>0.010063336914</v>
      </c>
      <c r="T120" s="18">
        <v>0.0030600152700876806</v>
      </c>
      <c r="U120" s="18">
        <v>0.23114279533276766</v>
      </c>
      <c r="V120" s="18">
        <v>0.1925124270396124</v>
      </c>
      <c r="W120" s="18">
        <v>0.2780060949291996</v>
      </c>
      <c r="X120" s="18">
        <v>0.041870475</v>
      </c>
      <c r="Y120" s="18">
        <v>0.020350349</v>
      </c>
      <c r="Z120" s="18">
        <v>0.020986434</v>
      </c>
      <c r="AA120" s="18">
        <v>0.05796045500000001</v>
      </c>
      <c r="AB120" s="18">
        <v>0.046518613</v>
      </c>
      <c r="AC120" s="18">
        <v>0.018057136</v>
      </c>
      <c r="AD120" s="18">
        <v>0.0078383021</v>
      </c>
      <c r="AE120" s="18">
        <v>0.017561038370000004</v>
      </c>
      <c r="AF120" s="18">
        <v>0.03076919784989706</v>
      </c>
      <c r="AG120" s="18">
        <v>0.0</v>
      </c>
      <c r="AH120" s="18">
        <v>0.026743105445341465</v>
      </c>
      <c r="AI120" s="18">
        <v>0.0039053691039627803</v>
      </c>
      <c r="AJ120" s="18">
        <v>0.0</v>
      </c>
      <c r="AK120" s="18">
        <v>0.002834915642846341</v>
      </c>
      <c r="AL120" s="18">
        <v>8.620286919393343E-4</v>
      </c>
      <c r="AM120" s="18">
        <v>0.06511461673398698</v>
      </c>
      <c r="AN120" s="18">
        <v>0.05423215932457374</v>
      </c>
      <c r="AO120" s="18">
        <v>0.07831635113249402</v>
      </c>
      <c r="AP120" s="18">
        <v>0.011795219176829266</v>
      </c>
      <c r="AQ120" s="18">
        <v>0.005732842218292683</v>
      </c>
      <c r="AR120" s="18">
        <v>0.00591203201707317</v>
      </c>
      <c r="AS120" s="18">
        <v>0.016327884274390244</v>
      </c>
      <c r="AT120" s="18">
        <v>0.01310463366219512</v>
      </c>
      <c r="AU120" s="18">
        <v>0.005086827336585366</v>
      </c>
      <c r="AV120" s="18">
        <v>0.0022081070549999997</v>
      </c>
      <c r="AW120" s="18">
        <v>0.004947073004231708</v>
      </c>
      <c r="AX120" s="18">
        <v>0.06511461874459755</v>
      </c>
      <c r="AY120" s="18">
        <v>1.000000030878022</v>
      </c>
    </row>
    <row r="121" ht="15.75" customHeight="1">
      <c r="A121" s="18">
        <v>134.0</v>
      </c>
      <c r="B121" s="36" t="s">
        <v>543</v>
      </c>
      <c r="C121" s="18" t="s">
        <v>543</v>
      </c>
      <c r="D121" s="18" t="s">
        <v>756</v>
      </c>
      <c r="E121" s="37" t="s">
        <v>545</v>
      </c>
      <c r="F121" s="18" t="s">
        <v>542</v>
      </c>
      <c r="G121" s="18" t="s">
        <v>544</v>
      </c>
      <c r="H121" s="18" t="s">
        <v>758</v>
      </c>
      <c r="I121" s="18" t="s">
        <v>750</v>
      </c>
      <c r="J121" s="18">
        <v>79.0</v>
      </c>
      <c r="K121" s="18">
        <v>6.0</v>
      </c>
      <c r="L121" s="38">
        <v>471.42857142857144</v>
      </c>
      <c r="M121" s="18">
        <v>0.6348351352391212</v>
      </c>
      <c r="N121" s="18">
        <v>0.0486960245813</v>
      </c>
      <c r="O121" s="18">
        <v>0.0</v>
      </c>
      <c r="P121" s="18">
        <v>0.0</v>
      </c>
      <c r="Q121" s="18">
        <v>0.014517140236980001</v>
      </c>
      <c r="R121" s="18">
        <v>0.0</v>
      </c>
      <c r="S121" s="18">
        <v>0.010063336914</v>
      </c>
      <c r="T121" s="18">
        <v>0.007076285312077761</v>
      </c>
      <c r="U121" s="18">
        <v>0.08035278704435778</v>
      </c>
      <c r="V121" s="18">
        <v>0.06766977917157664</v>
      </c>
      <c r="W121" s="18">
        <v>0.0955713813473172</v>
      </c>
      <c r="X121" s="18">
        <v>0.018711482</v>
      </c>
      <c r="Y121" s="18">
        <v>0.0051696899</v>
      </c>
      <c r="Z121" s="18">
        <v>0.009450044</v>
      </c>
      <c r="AA121" s="18">
        <v>0.0131136051</v>
      </c>
      <c r="AB121" s="18">
        <v>0.0019701699</v>
      </c>
      <c r="AC121" s="18">
        <v>0.0055239385</v>
      </c>
      <c r="AD121" s="18">
        <v>0.019569867</v>
      </c>
      <c r="AE121" s="18">
        <v>0.006843993482</v>
      </c>
      <c r="AF121" s="18">
        <v>0.030913947350677155</v>
      </c>
      <c r="AG121" s="18">
        <v>0.0</v>
      </c>
      <c r="AH121" s="18">
        <v>0.0</v>
      </c>
      <c r="AI121" s="18">
        <v>0.009215990685628487</v>
      </c>
      <c r="AJ121" s="18">
        <v>0.0</v>
      </c>
      <c r="AK121" s="18">
        <v>0.00638855985075603</v>
      </c>
      <c r="AL121" s="18">
        <v>0.004492274543083492</v>
      </c>
      <c r="AM121" s="18">
        <v>0.05101077243014517</v>
      </c>
      <c r="AN121" s="18">
        <v>0.042959153411989325</v>
      </c>
      <c r="AO121" s="18">
        <v>0.060672070802613734</v>
      </c>
      <c r="AP121" s="18">
        <v>0.011878706205994382</v>
      </c>
      <c r="AQ121" s="18">
        <v>0.0032819007868108187</v>
      </c>
      <c r="AR121" s="18">
        <v>0.005999219960755645</v>
      </c>
      <c r="AS121" s="18">
        <v>0.00832497726713093</v>
      </c>
      <c r="AT121" s="18">
        <v>0.0012507330749105456</v>
      </c>
      <c r="AU121" s="18">
        <v>0.003506790244700088</v>
      </c>
      <c r="AV121" s="18">
        <v>0.012423639163556615</v>
      </c>
      <c r="AW121" s="18">
        <v>0.004344807527721134</v>
      </c>
      <c r="AX121" s="18">
        <v>0.05101077423158016</v>
      </c>
      <c r="AY121" s="18">
        <v>1.0000000353147953</v>
      </c>
    </row>
    <row r="122" ht="15.75" customHeight="1">
      <c r="A122" s="18">
        <v>100.0</v>
      </c>
      <c r="B122" s="36" t="s">
        <v>595</v>
      </c>
      <c r="C122" s="18" t="s">
        <v>595</v>
      </c>
      <c r="D122" s="18" t="s">
        <v>757</v>
      </c>
      <c r="E122" s="37" t="s">
        <v>340</v>
      </c>
      <c r="F122" s="18" t="s">
        <v>391</v>
      </c>
      <c r="G122" s="18" t="s">
        <v>596</v>
      </c>
      <c r="H122" s="18" t="s">
        <v>758</v>
      </c>
      <c r="I122" s="18" t="s">
        <v>750</v>
      </c>
      <c r="J122" s="18">
        <v>94.0</v>
      </c>
      <c r="K122" s="18">
        <v>27.0</v>
      </c>
      <c r="L122" s="38">
        <v>444.2307692307692</v>
      </c>
      <c r="M122" s="18">
        <v>0.6473779790597045</v>
      </c>
      <c r="N122" s="18">
        <v>0.3180801105504</v>
      </c>
      <c r="O122" s="18">
        <v>0.0</v>
      </c>
      <c r="P122" s="18">
        <v>0.0</v>
      </c>
      <c r="Q122" s="18">
        <v>0.014124785095440002</v>
      </c>
      <c r="R122" s="18">
        <v>0.0</v>
      </c>
      <c r="S122" s="18">
        <v>0.006176601165000001</v>
      </c>
      <c r="T122" s="18">
        <v>0.0061200305401753596</v>
      </c>
      <c r="U122" s="18">
        <v>0.34450152735101536</v>
      </c>
      <c r="V122" s="18">
        <v>0.2977285339191009</v>
      </c>
      <c r="W122" s="18">
        <v>0.3988188981337291</v>
      </c>
      <c r="X122" s="18">
        <v>0.036541815</v>
      </c>
      <c r="Y122" s="18">
        <v>0.043647618</v>
      </c>
      <c r="Z122" s="18">
        <v>0.043268505</v>
      </c>
      <c r="AA122" s="18">
        <v>0.1157163538</v>
      </c>
      <c r="AB122" s="18">
        <v>0.0062399281</v>
      </c>
      <c r="AC122" s="18">
        <v>0.011268705</v>
      </c>
      <c r="AD122" s="18">
        <v>0.075181294</v>
      </c>
      <c r="AE122" s="18">
        <v>0.012637309655</v>
      </c>
      <c r="AF122" s="18">
        <v>0.20591805914720532</v>
      </c>
      <c r="AG122" s="18">
        <v>0.0</v>
      </c>
      <c r="AH122" s="18">
        <v>0.0</v>
      </c>
      <c r="AI122" s="18">
        <v>0.009144074829738584</v>
      </c>
      <c r="AJ122" s="18">
        <v>0.0</v>
      </c>
      <c r="AK122" s="18">
        <v>0.003998595579655517</v>
      </c>
      <c r="AL122" s="18">
        <v>0.003961973002882396</v>
      </c>
      <c r="AM122" s="18">
        <v>0.22302270255948184</v>
      </c>
      <c r="AN122" s="18">
        <v>0.19274289659695623</v>
      </c>
      <c r="AO122" s="18">
        <v>0.2581865722846317</v>
      </c>
      <c r="AP122" s="18">
        <v>0.023656366345873595</v>
      </c>
      <c r="AQ122" s="18">
        <v>0.02825650673160998</v>
      </c>
      <c r="AR122" s="18">
        <v>0.02801107732383472</v>
      </c>
      <c r="AS122" s="18">
        <v>0.07491221926720176</v>
      </c>
      <c r="AT122" s="18">
        <v>0.004039592042855862</v>
      </c>
      <c r="AU122" s="18">
        <v>0.007295111469519988</v>
      </c>
      <c r="AV122" s="18">
        <v>0.04867071417281348</v>
      </c>
      <c r="AW122" s="18">
        <v>0.008181115985205592</v>
      </c>
      <c r="AX122" s="18">
        <v>0.223022703338915</v>
      </c>
      <c r="AY122" s="18">
        <v>1.0000000034948602</v>
      </c>
    </row>
    <row r="123" ht="15.75" customHeight="1">
      <c r="A123" s="18">
        <v>96.0</v>
      </c>
      <c r="B123" s="36" t="s">
        <v>369</v>
      </c>
      <c r="C123" s="18" t="s">
        <v>369</v>
      </c>
      <c r="D123" s="18" t="s">
        <v>757</v>
      </c>
      <c r="E123" s="37" t="s">
        <v>340</v>
      </c>
      <c r="F123" s="18" t="s">
        <v>368</v>
      </c>
      <c r="G123" s="18" t="s">
        <v>370</v>
      </c>
      <c r="H123" s="18" t="s">
        <v>758</v>
      </c>
      <c r="I123" s="18" t="s">
        <v>750</v>
      </c>
      <c r="J123" s="18">
        <v>91.0</v>
      </c>
      <c r="K123" s="18">
        <v>12.0</v>
      </c>
      <c r="L123" s="38">
        <v>378.6885245901639</v>
      </c>
      <c r="M123" s="18">
        <v>0.47288776796973514</v>
      </c>
      <c r="N123" s="18">
        <v>0.39099596322599994</v>
      </c>
      <c r="O123" s="18">
        <v>0.0</v>
      </c>
      <c r="P123" s="18">
        <v>0.0</v>
      </c>
      <c r="Q123" s="18">
        <v>0.01412478509544</v>
      </c>
      <c r="R123" s="18">
        <v>0.0</v>
      </c>
      <c r="S123" s="18">
        <v>0.02470640466</v>
      </c>
      <c r="T123" s="18">
        <v>0.0061200305401753596</v>
      </c>
      <c r="U123" s="18">
        <v>0.4359471835216153</v>
      </c>
      <c r="V123" s="18">
        <v>0.3759574659982314</v>
      </c>
      <c r="W123" s="18">
        <v>0.5058343830794191</v>
      </c>
      <c r="X123" s="18">
        <v>0.045435559</v>
      </c>
      <c r="Y123" s="18">
        <v>0.072777587</v>
      </c>
      <c r="Z123" s="18">
        <v>0.071671569</v>
      </c>
      <c r="AA123" s="18">
        <v>0.182195617</v>
      </c>
      <c r="AB123" s="18">
        <v>0.0033793474</v>
      </c>
      <c r="AC123" s="18">
        <v>0.00785957</v>
      </c>
      <c r="AD123" s="18">
        <v>0.039708774</v>
      </c>
      <c r="AE123" s="18">
        <v>0.01291916119</v>
      </c>
      <c r="AF123" s="18">
        <v>0.18489720833511974</v>
      </c>
      <c r="AG123" s="18">
        <v>0.0</v>
      </c>
      <c r="AH123" s="18">
        <v>0.0</v>
      </c>
      <c r="AI123" s="18">
        <v>0.006679438096834804</v>
      </c>
      <c r="AJ123" s="18">
        <v>0.0</v>
      </c>
      <c r="AK123" s="18">
        <v>0.011683356554224464</v>
      </c>
      <c r="AL123" s="18">
        <v>0.002894087582050138</v>
      </c>
      <c r="AM123" s="18">
        <v>0.20615409056822917</v>
      </c>
      <c r="AN123" s="18">
        <v>0.17778568694746122</v>
      </c>
      <c r="AO123" s="18">
        <v>0.23920289237677445</v>
      </c>
      <c r="AP123" s="18">
        <v>0.021485920081967213</v>
      </c>
      <c r="AQ123" s="18">
        <v>0.03441563067465322</v>
      </c>
      <c r="AR123" s="18">
        <v>0.033892608291298865</v>
      </c>
      <c r="AS123" s="18">
        <v>0.08615807865699873</v>
      </c>
      <c r="AT123" s="18">
        <v>0.0015980520491803278</v>
      </c>
      <c r="AU123" s="18">
        <v>0.003716694514501891</v>
      </c>
      <c r="AV123" s="18">
        <v>0.018777793505674652</v>
      </c>
      <c r="AW123" s="18">
        <v>0.006109313299180327</v>
      </c>
      <c r="AX123" s="18">
        <v>0.2061540910734552</v>
      </c>
      <c r="AY123" s="18">
        <v>1.0000000024507203</v>
      </c>
    </row>
    <row r="124" ht="15.75" customHeight="1">
      <c r="A124" s="18">
        <v>99.0</v>
      </c>
      <c r="B124" s="36" t="s">
        <v>412</v>
      </c>
      <c r="C124" s="18" t="s">
        <v>412</v>
      </c>
      <c r="D124" s="18" t="s">
        <v>757</v>
      </c>
      <c r="E124" s="37" t="s">
        <v>340</v>
      </c>
      <c r="F124" s="18" t="s">
        <v>391</v>
      </c>
      <c r="G124" s="18" t="s">
        <v>413</v>
      </c>
      <c r="H124" s="18" t="s">
        <v>758</v>
      </c>
      <c r="I124" s="18" t="s">
        <v>750</v>
      </c>
      <c r="J124" s="18">
        <v>88.0</v>
      </c>
      <c r="K124" s="18">
        <v>27.0</v>
      </c>
      <c r="L124" s="38">
        <v>334.7826086956522</v>
      </c>
      <c r="M124" s="18">
        <v>0.5211435378201311</v>
      </c>
      <c r="N124" s="18">
        <v>0.3180801105504</v>
      </c>
      <c r="O124" s="18">
        <v>0.0</v>
      </c>
      <c r="P124" s="18">
        <v>0.0</v>
      </c>
      <c r="Q124" s="18">
        <v>0.01412478509544</v>
      </c>
      <c r="R124" s="18">
        <v>0.0</v>
      </c>
      <c r="S124" s="18">
        <v>0.01235320233</v>
      </c>
      <c r="T124" s="18">
        <v>0.0061200305401753596</v>
      </c>
      <c r="U124" s="18">
        <v>0.3506781285160153</v>
      </c>
      <c r="V124" s="18">
        <v>0.302669814851101</v>
      </c>
      <c r="W124" s="18">
        <v>0.4065396495899791</v>
      </c>
      <c r="X124" s="18">
        <v>0.040579796</v>
      </c>
      <c r="Y124" s="18">
        <v>0.043926094</v>
      </c>
      <c r="Z124" s="18">
        <v>0.044010794</v>
      </c>
      <c r="AA124" s="18">
        <v>0.1161041749</v>
      </c>
      <c r="AB124" s="18">
        <v>0.0062489307</v>
      </c>
      <c r="AC124" s="18">
        <v>0.011500347</v>
      </c>
      <c r="AD124" s="18">
        <v>0.07520144</v>
      </c>
      <c r="AE124" s="18">
        <v>0.01310655355</v>
      </c>
      <c r="AF124" s="18">
        <v>0.16576539412245386</v>
      </c>
      <c r="AG124" s="18">
        <v>0.0</v>
      </c>
      <c r="AH124" s="18">
        <v>0.0</v>
      </c>
      <c r="AI124" s="18">
        <v>0.0073610404755866604</v>
      </c>
      <c r="AJ124" s="18">
        <v>0.0</v>
      </c>
      <c r="AK124" s="18">
        <v>0.006437791565664087</v>
      </c>
      <c r="AL124" s="18">
        <v>0.003189414367274235</v>
      </c>
      <c r="AM124" s="18">
        <v>0.18275364053097884</v>
      </c>
      <c r="AN124" s="18">
        <v>0.15773441810286684</v>
      </c>
      <c r="AO124" s="18">
        <v>0.21186551125147815</v>
      </c>
      <c r="AP124" s="18">
        <v>0.021147898451459205</v>
      </c>
      <c r="AQ124" s="18">
        <v>0.022891800029779634</v>
      </c>
      <c r="AR124" s="18">
        <v>0.022935940887433</v>
      </c>
      <c r="AS124" s="18">
        <v>0.06050694046307327</v>
      </c>
      <c r="AT124" s="18">
        <v>0.003256589852590828</v>
      </c>
      <c r="AU124" s="18">
        <v>0.005993331521739131</v>
      </c>
      <c r="AV124" s="18">
        <v>0.03919074449076832</v>
      </c>
      <c r="AW124" s="18">
        <v>0.006830395685675999</v>
      </c>
      <c r="AX124" s="18">
        <v>0.1827536413825194</v>
      </c>
      <c r="AY124" s="18">
        <v>1.0000000046595</v>
      </c>
    </row>
    <row r="125" ht="15.75" customHeight="1">
      <c r="A125" s="18">
        <v>98.0</v>
      </c>
      <c r="B125" s="36" t="s">
        <v>591</v>
      </c>
      <c r="C125" s="18" t="s">
        <v>591</v>
      </c>
      <c r="D125" s="18" t="s">
        <v>757</v>
      </c>
      <c r="E125" s="37" t="s">
        <v>340</v>
      </c>
      <c r="F125" s="18" t="s">
        <v>391</v>
      </c>
      <c r="G125" s="18" t="s">
        <v>592</v>
      </c>
      <c r="H125" s="18" t="s">
        <v>758</v>
      </c>
      <c r="I125" s="18" t="s">
        <v>750</v>
      </c>
      <c r="J125" s="18">
        <v>88.0</v>
      </c>
      <c r="K125" s="18">
        <v>27.0</v>
      </c>
      <c r="L125" s="38">
        <v>366.6666666666667</v>
      </c>
      <c r="M125" s="18">
        <v>0.5707762557077626</v>
      </c>
      <c r="N125" s="18">
        <v>0.199821218718</v>
      </c>
      <c r="O125" s="18">
        <v>0.0</v>
      </c>
      <c r="P125" s="18">
        <v>0.0</v>
      </c>
      <c r="Q125" s="18">
        <v>0.01412478509544</v>
      </c>
      <c r="R125" s="18">
        <v>0.0</v>
      </c>
      <c r="S125" s="18">
        <v>0.01235320233</v>
      </c>
      <c r="T125" s="18">
        <v>0.0061200305401753596</v>
      </c>
      <c r="U125" s="18">
        <v>0.23241923668361536</v>
      </c>
      <c r="V125" s="18">
        <v>0.19983599586640535</v>
      </c>
      <c r="W125" s="18">
        <v>0.27054192398271915</v>
      </c>
      <c r="X125" s="18">
        <v>0.028028886</v>
      </c>
      <c r="Y125" s="18">
        <v>0.028334792000000004</v>
      </c>
      <c r="Z125" s="18">
        <v>0.030077807999999998</v>
      </c>
      <c r="AA125" s="18">
        <v>0.0678782574</v>
      </c>
      <c r="AB125" s="18">
        <v>0.0046683186</v>
      </c>
      <c r="AC125" s="18">
        <v>0.0080789264</v>
      </c>
      <c r="AD125" s="18">
        <v>0.05579953</v>
      </c>
      <c r="AE125" s="18">
        <v>0.009552724387999999</v>
      </c>
      <c r="AF125" s="18">
        <v>0.11405320703082192</v>
      </c>
      <c r="AG125" s="18">
        <v>0.0</v>
      </c>
      <c r="AH125" s="18">
        <v>0.0</v>
      </c>
      <c r="AI125" s="18">
        <v>0.008062091949452056</v>
      </c>
      <c r="AJ125" s="18">
        <v>0.0</v>
      </c>
      <c r="AK125" s="18">
        <v>0.007050914571917808</v>
      </c>
      <c r="AL125" s="18">
        <v>0.0034931681165384473</v>
      </c>
      <c r="AM125" s="18">
        <v>0.13265938166873023</v>
      </c>
      <c r="AN125" s="18">
        <v>0.11406164147625877</v>
      </c>
      <c r="AO125" s="18">
        <v>0.15441890638283057</v>
      </c>
      <c r="AP125" s="18">
        <v>0.015998222602739726</v>
      </c>
      <c r="AQ125" s="18">
        <v>0.016172826484018268</v>
      </c>
      <c r="AR125" s="18">
        <v>0.017167698630136986</v>
      </c>
      <c r="AS125" s="18">
        <v>0.03874329760273973</v>
      </c>
      <c r="AT125" s="18">
        <v>0.002664565410958904</v>
      </c>
      <c r="AU125" s="18">
        <v>0.004611259360730594</v>
      </c>
      <c r="AV125" s="18">
        <v>0.03184904680365297</v>
      </c>
      <c r="AW125" s="18">
        <v>0.005452468257990867</v>
      </c>
      <c r="AX125" s="18">
        <v>0.13265938515296802</v>
      </c>
      <c r="AY125" s="18">
        <v>1.0000000262645412</v>
      </c>
    </row>
    <row r="126" ht="15.75" customHeight="1">
      <c r="A126" s="18">
        <v>89.0</v>
      </c>
      <c r="B126" s="36" t="s">
        <v>328</v>
      </c>
      <c r="C126" s="18" t="s">
        <v>328</v>
      </c>
      <c r="D126" s="18" t="s">
        <v>757</v>
      </c>
      <c r="E126" s="37" t="s">
        <v>321</v>
      </c>
      <c r="F126" s="18" t="s">
        <v>318</v>
      </c>
      <c r="G126" s="18" t="s">
        <v>329</v>
      </c>
      <c r="H126" s="18" t="s">
        <v>758</v>
      </c>
      <c r="I126" s="18" t="s">
        <v>750</v>
      </c>
      <c r="J126" s="18">
        <v>96.0</v>
      </c>
      <c r="K126" s="18">
        <v>30.0</v>
      </c>
      <c r="L126" s="38">
        <v>385.0</v>
      </c>
      <c r="M126" s="18">
        <v>0.5729166666666667</v>
      </c>
      <c r="N126" s="18">
        <v>0.199821218718</v>
      </c>
      <c r="O126" s="18">
        <v>0.0</v>
      </c>
      <c r="P126" s="18">
        <v>0.0</v>
      </c>
      <c r="Q126" s="18">
        <v>0.01412478509544</v>
      </c>
      <c r="R126" s="18">
        <v>0.0</v>
      </c>
      <c r="S126" s="18">
        <v>0.006176601165</v>
      </c>
      <c r="T126" s="18">
        <v>0.0061200305401753596</v>
      </c>
      <c r="U126" s="18">
        <v>0.22624263551861531</v>
      </c>
      <c r="V126" s="18">
        <v>0.193396804749113</v>
      </c>
      <c r="W126" s="18">
        <v>0.2648193847136492</v>
      </c>
      <c r="X126" s="18">
        <v>0.023990905</v>
      </c>
      <c r="Y126" s="18">
        <v>0.028056316</v>
      </c>
      <c r="Z126" s="18">
        <v>0.02933552</v>
      </c>
      <c r="AA126" s="18">
        <v>0.06749043530000001</v>
      </c>
      <c r="AB126" s="18">
        <v>0.0046593161</v>
      </c>
      <c r="AC126" s="18">
        <v>0.0078472843</v>
      </c>
      <c r="AD126" s="18">
        <v>0.055779384</v>
      </c>
      <c r="AE126" s="18">
        <v>0.009083480503</v>
      </c>
      <c r="AF126" s="18">
        <v>0.11448090655718751</v>
      </c>
      <c r="AG126" s="18">
        <v>0.0</v>
      </c>
      <c r="AH126" s="18">
        <v>0.0</v>
      </c>
      <c r="AI126" s="18">
        <v>0.008092324794262501</v>
      </c>
      <c r="AJ126" s="18">
        <v>0.0</v>
      </c>
      <c r="AK126" s="18">
        <v>0.0035386777507812506</v>
      </c>
      <c r="AL126" s="18">
        <v>0.003506267496975467</v>
      </c>
      <c r="AM126" s="18">
        <v>0.1296181765992067</v>
      </c>
      <c r="AN126" s="18">
        <v>0.11080025272084601</v>
      </c>
      <c r="AO126" s="18">
        <v>0.15171943915886152</v>
      </c>
      <c r="AP126" s="18">
        <v>0.013744789322916668</v>
      </c>
      <c r="AQ126" s="18">
        <v>0.01607393104166667</v>
      </c>
      <c r="AR126" s="18">
        <v>0.016806808333333336</v>
      </c>
      <c r="AS126" s="18">
        <v>0.038666395223958344</v>
      </c>
      <c r="AT126" s="18">
        <v>0.0026693998489583336</v>
      </c>
      <c r="AU126" s="18">
        <v>0.004495839963541667</v>
      </c>
      <c r="AV126" s="18">
        <v>0.031956938750000004</v>
      </c>
      <c r="AW126" s="18">
        <v>0.005204077371510418</v>
      </c>
      <c r="AX126" s="18">
        <v>0.12961817985588542</v>
      </c>
      <c r="AY126" s="18">
        <v>1.00000002512517</v>
      </c>
    </row>
    <row r="127" ht="15.75" customHeight="1">
      <c r="A127" s="18">
        <v>97.0</v>
      </c>
      <c r="B127" s="36" t="s">
        <v>338</v>
      </c>
      <c r="C127" s="18" t="s">
        <v>338</v>
      </c>
      <c r="D127" s="18" t="s">
        <v>757</v>
      </c>
      <c r="E127" s="37" t="s">
        <v>340</v>
      </c>
      <c r="F127" s="18" t="s">
        <v>368</v>
      </c>
      <c r="G127" s="18" t="s">
        <v>339</v>
      </c>
      <c r="H127" s="18" t="s">
        <v>758</v>
      </c>
      <c r="I127" s="18" t="s">
        <v>750</v>
      </c>
      <c r="J127" s="18">
        <v>98.0</v>
      </c>
      <c r="K127" s="18">
        <v>31.0</v>
      </c>
      <c r="L127" s="38">
        <v>334.7826086956522</v>
      </c>
      <c r="M127" s="18">
        <v>0.49509406787289595</v>
      </c>
      <c r="N127" s="18">
        <v>0.17066387899439994</v>
      </c>
      <c r="O127" s="18">
        <v>0.0</v>
      </c>
      <c r="P127" s="18">
        <v>0.0</v>
      </c>
      <c r="Q127" s="18">
        <v>0.01412478509544</v>
      </c>
      <c r="R127" s="18">
        <v>0.0</v>
      </c>
      <c r="S127" s="18">
        <v>0.006176601165</v>
      </c>
      <c r="T127" s="18">
        <v>0.0061200305401753596</v>
      </c>
      <c r="U127" s="18">
        <v>0.19708529579501527</v>
      </c>
      <c r="V127" s="18">
        <v>0.16954050647910096</v>
      </c>
      <c r="W127" s="18">
        <v>0.22929023184432912</v>
      </c>
      <c r="X127" s="18">
        <v>0.024721526</v>
      </c>
      <c r="Y127" s="18">
        <v>0.02740468</v>
      </c>
      <c r="Z127" s="18">
        <v>0.028814885</v>
      </c>
      <c r="AA127" s="18">
        <v>0.0763524744</v>
      </c>
      <c r="AB127" s="18">
        <v>0.0019960498</v>
      </c>
      <c r="AC127" s="18">
        <v>0.0065219151</v>
      </c>
      <c r="AD127" s="18">
        <v>0.022901325</v>
      </c>
      <c r="AE127" s="18">
        <v>0.008372444758</v>
      </c>
      <c r="AF127" s="18">
        <v>0.08449467409030514</v>
      </c>
      <c r="AG127" s="18">
        <v>0.0</v>
      </c>
      <c r="AH127" s="18">
        <v>0.0</v>
      </c>
      <c r="AI127" s="18">
        <v>0.006993097310731841</v>
      </c>
      <c r="AJ127" s="18">
        <v>0.0</v>
      </c>
      <c r="AK127" s="18">
        <v>0.0030579985964083183</v>
      </c>
      <c r="AL127" s="18">
        <v>0.0030299908156417757</v>
      </c>
      <c r="AM127" s="18">
        <v>0.09757576081308707</v>
      </c>
      <c r="AN127" s="18">
        <v>0.08393849902196916</v>
      </c>
      <c r="AO127" s="18">
        <v>0.11352023360732832</v>
      </c>
      <c r="AP127" s="18">
        <v>0.012239480871365562</v>
      </c>
      <c r="AQ127" s="18">
        <v>0.013567894499954995</v>
      </c>
      <c r="AR127" s="18">
        <v>0.01426607862993969</v>
      </c>
      <c r="AS127" s="18">
        <v>0.037801657142857145</v>
      </c>
      <c r="AT127" s="18">
        <v>9.882324151588805E-4</v>
      </c>
      <c r="AU127" s="18">
        <v>0.003228961477180665</v>
      </c>
      <c r="AV127" s="18">
        <v>0.011338310153929249</v>
      </c>
      <c r="AW127" s="18">
        <v>0.004145147733279324</v>
      </c>
      <c r="AX127" s="18">
        <v>0.09757576292366552</v>
      </c>
      <c r="AY127" s="18">
        <v>1.000000021630151</v>
      </c>
    </row>
    <row r="128" ht="15.75" customHeight="1">
      <c r="A128" s="18">
        <v>93.0</v>
      </c>
      <c r="B128" s="36" t="s">
        <v>392</v>
      </c>
      <c r="C128" s="18" t="s">
        <v>392</v>
      </c>
      <c r="D128" s="18" t="s">
        <v>757</v>
      </c>
      <c r="E128" s="37" t="s">
        <v>340</v>
      </c>
      <c r="F128" s="18" t="s">
        <v>368</v>
      </c>
      <c r="G128" s="18" t="s">
        <v>393</v>
      </c>
      <c r="H128" s="18" t="s">
        <v>758</v>
      </c>
      <c r="I128" s="18" t="s">
        <v>750</v>
      </c>
      <c r="J128" s="18">
        <v>100.0</v>
      </c>
      <c r="K128" s="18">
        <v>8.0</v>
      </c>
      <c r="L128" s="38">
        <v>513.3333333333334</v>
      </c>
      <c r="M128" s="18">
        <v>0.5579710144927537</v>
      </c>
      <c r="N128" s="18">
        <v>0.14300048358947998</v>
      </c>
      <c r="O128" s="18">
        <v>0.0</v>
      </c>
      <c r="P128" s="18">
        <v>0.0</v>
      </c>
      <c r="Q128" s="18">
        <v>0.014124785095440002</v>
      </c>
      <c r="R128" s="18">
        <v>0.0</v>
      </c>
      <c r="S128" s="18">
        <v>0.010063336914</v>
      </c>
      <c r="T128" s="18">
        <v>0.0061200305401753596</v>
      </c>
      <c r="U128" s="18">
        <v>0.1733086361390953</v>
      </c>
      <c r="V128" s="18">
        <v>0.14859476863924012</v>
      </c>
      <c r="W128" s="18">
        <v>0.20233574681492117</v>
      </c>
      <c r="X128" s="18">
        <v>0.021761686</v>
      </c>
      <c r="Y128" s="18">
        <v>0.026829267</v>
      </c>
      <c r="Z128" s="18">
        <v>0.028686504</v>
      </c>
      <c r="AA128" s="18">
        <v>0.06453732640000001</v>
      </c>
      <c r="AB128" s="18">
        <v>0.0015146748</v>
      </c>
      <c r="AC128" s="18">
        <v>0.0054908529</v>
      </c>
      <c r="AD128" s="18">
        <v>0.016848568</v>
      </c>
      <c r="AE128" s="18">
        <v>0.007639755138000001</v>
      </c>
      <c r="AF128" s="18">
        <v>0.07979012490137652</v>
      </c>
      <c r="AG128" s="18">
        <v>0.0</v>
      </c>
      <c r="AH128" s="18">
        <v>0.0</v>
      </c>
      <c r="AI128" s="18">
        <v>0.007881220669194784</v>
      </c>
      <c r="AJ128" s="18">
        <v>0.0</v>
      </c>
      <c r="AK128" s="18">
        <v>0.0056150503070869565</v>
      </c>
      <c r="AL128" s="18">
        <v>0.0034147996492282806</v>
      </c>
      <c r="AM128" s="18">
        <v>0.09670119552688652</v>
      </c>
      <c r="AN128" s="18">
        <v>0.08291157380595282</v>
      </c>
      <c r="AO128" s="18">
        <v>0.11289748191847052</v>
      </c>
      <c r="AP128" s="18">
        <v>0.012142390014492754</v>
      </c>
      <c r="AQ128" s="18">
        <v>0.014969953326086957</v>
      </c>
      <c r="AR128" s="18">
        <v>0.016006237739130437</v>
      </c>
      <c r="AS128" s="18">
        <v>0.036009957484057976</v>
      </c>
      <c r="AT128" s="18">
        <v>8.451446347826088E-4</v>
      </c>
      <c r="AU128" s="18">
        <v>0.0030637367630434783</v>
      </c>
      <c r="AV128" s="18">
        <v>0.009401012579710146</v>
      </c>
      <c r="AW128" s="18">
        <v>0.004262761924826088</v>
      </c>
      <c r="AX128" s="18">
        <v>0.09670119446613043</v>
      </c>
      <c r="AY128" s="18">
        <v>0.9999999890305793</v>
      </c>
    </row>
    <row r="129" ht="15.75" customHeight="1">
      <c r="A129" s="18">
        <v>95.0</v>
      </c>
      <c r="B129" s="36" t="s">
        <v>387</v>
      </c>
      <c r="C129" s="18" t="s">
        <v>387</v>
      </c>
      <c r="D129" s="18" t="s">
        <v>757</v>
      </c>
      <c r="E129" s="37" t="s">
        <v>340</v>
      </c>
      <c r="F129" s="18" t="s">
        <v>368</v>
      </c>
      <c r="G129" s="18" t="s">
        <v>388</v>
      </c>
      <c r="H129" s="18" t="s">
        <v>758</v>
      </c>
      <c r="I129" s="18" t="s">
        <v>750</v>
      </c>
      <c r="J129" s="18">
        <v>91.0</v>
      </c>
      <c r="K129" s="18">
        <v>12.0</v>
      </c>
      <c r="L129" s="38">
        <v>391.52542372881356</v>
      </c>
      <c r="M129" s="18">
        <v>0.4889178617992177</v>
      </c>
      <c r="N129" s="18">
        <v>0.15081507163403998</v>
      </c>
      <c r="O129" s="18">
        <v>0.0</v>
      </c>
      <c r="P129" s="18">
        <v>0.0</v>
      </c>
      <c r="Q129" s="18">
        <v>0.01412478509544</v>
      </c>
      <c r="R129" s="18">
        <v>0.0</v>
      </c>
      <c r="S129" s="18">
        <v>0.01235320233</v>
      </c>
      <c r="T129" s="18">
        <v>0.0061200305401753596</v>
      </c>
      <c r="U129" s="18">
        <v>0.18341308959965533</v>
      </c>
      <c r="V129" s="18">
        <v>0.1572219549238314</v>
      </c>
      <c r="W129" s="18">
        <v>0.2141848548361652</v>
      </c>
      <c r="X129" s="18">
        <v>0.026403166</v>
      </c>
      <c r="Y129" s="18">
        <v>0.026046771</v>
      </c>
      <c r="Z129" s="18">
        <v>0.02812461</v>
      </c>
      <c r="AA129" s="18">
        <v>0.06809001379999999</v>
      </c>
      <c r="AB129" s="18">
        <v>0.0016550436</v>
      </c>
      <c r="AC129" s="18">
        <v>0.0061013016</v>
      </c>
      <c r="AD129" s="18">
        <v>0.018621031</v>
      </c>
      <c r="AE129" s="18">
        <v>0.008371153788</v>
      </c>
      <c r="AF129" s="18">
        <v>0.07373618235041068</v>
      </c>
      <c r="AG129" s="18">
        <v>0.0</v>
      </c>
      <c r="AH129" s="18">
        <v>0.0</v>
      </c>
      <c r="AI129" s="18">
        <v>0.006905859727235984</v>
      </c>
      <c r="AJ129" s="18">
        <v>0.0</v>
      </c>
      <c r="AK129" s="18">
        <v>0.006039701269556714</v>
      </c>
      <c r="AL129" s="18">
        <v>0.0029921922458484482</v>
      </c>
      <c r="AM129" s="18">
        <v>0.08967393559305181</v>
      </c>
      <c r="AN129" s="18">
        <v>0.07686862202925264</v>
      </c>
      <c r="AO129" s="18">
        <v>0.10471880125627372</v>
      </c>
      <c r="AP129" s="18">
        <v>0.012908979465449803</v>
      </c>
      <c r="AQ129" s="18">
        <v>0.012734731584093871</v>
      </c>
      <c r="AR129" s="18">
        <v>0.013750624185136897</v>
      </c>
      <c r="AS129" s="18">
        <v>0.03329042395697522</v>
      </c>
      <c r="AT129" s="18">
        <v>8.091803780964797E-4</v>
      </c>
      <c r="AU129" s="18">
        <v>0.002983035332464146</v>
      </c>
      <c r="AV129" s="18">
        <v>0.00910415466101695</v>
      </c>
      <c r="AW129" s="18">
        <v>0.004092806610821381</v>
      </c>
      <c r="AX129" s="18">
        <v>0.08967393617405475</v>
      </c>
      <c r="AY129" s="18">
        <v>1.0000000064790615</v>
      </c>
    </row>
    <row r="130" ht="15.75" customHeight="1">
      <c r="A130" s="18">
        <v>90.0</v>
      </c>
      <c r="B130" s="36" t="s">
        <v>346</v>
      </c>
      <c r="C130" s="18" t="s">
        <v>346</v>
      </c>
      <c r="D130" s="18" t="s">
        <v>757</v>
      </c>
      <c r="E130" s="37" t="s">
        <v>335</v>
      </c>
      <c r="F130" s="18" t="s">
        <v>332</v>
      </c>
      <c r="G130" s="18" t="s">
        <v>347</v>
      </c>
      <c r="H130" s="18" t="s">
        <v>758</v>
      </c>
      <c r="I130" s="18" t="s">
        <v>750</v>
      </c>
      <c r="J130" s="18">
        <v>77.0</v>
      </c>
      <c r="K130" s="18">
        <v>5.0</v>
      </c>
      <c r="L130" s="38">
        <v>233.33333333333334</v>
      </c>
      <c r="M130" s="18">
        <v>0.3189792663476874</v>
      </c>
      <c r="N130" s="18">
        <v>0.25148367287999995</v>
      </c>
      <c r="O130" s="18">
        <v>0.0</v>
      </c>
      <c r="P130" s="18">
        <v>0.0</v>
      </c>
      <c r="Q130" s="18">
        <v>0.014124785095439999</v>
      </c>
      <c r="R130" s="18">
        <v>0.0</v>
      </c>
      <c r="S130" s="18">
        <v>0.006176601165</v>
      </c>
      <c r="T130" s="18">
        <v>0.0061200305401753596</v>
      </c>
      <c r="U130" s="18">
        <v>0.27790508968061534</v>
      </c>
      <c r="V130" s="18">
        <v>0.23981858811875312</v>
      </c>
      <c r="W130" s="18">
        <v>0.3222329948127691</v>
      </c>
      <c r="X130" s="18">
        <v>0.027980363</v>
      </c>
      <c r="Y130" s="18">
        <v>0.040911641</v>
      </c>
      <c r="Z130" s="18">
        <v>0.041088013</v>
      </c>
      <c r="AA130" s="18">
        <v>0.11190867100000002</v>
      </c>
      <c r="AB130" s="18">
        <v>0.0028314027</v>
      </c>
      <c r="AC130" s="18">
        <v>0.0075170337</v>
      </c>
      <c r="AD130" s="18">
        <v>0.033204279</v>
      </c>
      <c r="AE130" s="18">
        <v>0.012463683457999997</v>
      </c>
      <c r="AF130" s="18">
        <v>0.0802180774736842</v>
      </c>
      <c r="AG130" s="18">
        <v>0.0</v>
      </c>
      <c r="AH130" s="18">
        <v>0.0</v>
      </c>
      <c r="AI130" s="18">
        <v>0.004505513587062201</v>
      </c>
      <c r="AJ130" s="18">
        <v>0.0</v>
      </c>
      <c r="AK130" s="18">
        <v>0.0019702077081339715</v>
      </c>
      <c r="AL130" s="18">
        <v>0.0019521628517305773</v>
      </c>
      <c r="AM130" s="18">
        <v>0.08864596162061096</v>
      </c>
      <c r="AN130" s="18">
        <v>0.0764971572946581</v>
      </c>
      <c r="AO130" s="18">
        <v>0.10278564427839526</v>
      </c>
      <c r="AP130" s="18">
        <v>0.008925155661881979</v>
      </c>
      <c r="AQ130" s="18">
        <v>0.013049965231259968</v>
      </c>
      <c r="AR130" s="18">
        <v>0.013106224242424244</v>
      </c>
      <c r="AS130" s="18">
        <v>0.03569654577352473</v>
      </c>
      <c r="AT130" s="18">
        <v>9.031587559808613E-4</v>
      </c>
      <c r="AU130" s="18">
        <v>0.002397777894736842</v>
      </c>
      <c r="AV130" s="18">
        <v>0.010591476555023925</v>
      </c>
      <c r="AW130" s="18">
        <v>0.003975656605422647</v>
      </c>
      <c r="AX130" s="18">
        <v>0.08864596072025521</v>
      </c>
      <c r="AY130" s="18">
        <v>0.9999999898432401</v>
      </c>
    </row>
    <row r="131" ht="15.75" customHeight="1">
      <c r="A131" s="18">
        <v>92.0</v>
      </c>
      <c r="B131" s="36" t="s">
        <v>420</v>
      </c>
      <c r="C131" s="18" t="s">
        <v>420</v>
      </c>
      <c r="D131" s="18" t="s">
        <v>757</v>
      </c>
      <c r="E131" s="37" t="s">
        <v>340</v>
      </c>
      <c r="F131" s="18" t="s">
        <v>368</v>
      </c>
      <c r="G131" s="18" t="s">
        <v>421</v>
      </c>
      <c r="H131" s="18" t="s">
        <v>758</v>
      </c>
      <c r="I131" s="18" t="s">
        <v>750</v>
      </c>
      <c r="J131" s="18">
        <v>97.0</v>
      </c>
      <c r="K131" s="18">
        <v>19.0</v>
      </c>
      <c r="L131" s="38">
        <v>563.4146341463414</v>
      </c>
      <c r="M131" s="18">
        <v>0.7170862086627738</v>
      </c>
      <c r="N131" s="18">
        <v>0.059321582957999996</v>
      </c>
      <c r="O131" s="18">
        <v>0.0</v>
      </c>
      <c r="P131" s="18">
        <v>0.0</v>
      </c>
      <c r="Q131" s="18">
        <v>0.014124785095440002</v>
      </c>
      <c r="R131" s="18">
        <v>0.0</v>
      </c>
      <c r="S131" s="18">
        <v>0.010063336914</v>
      </c>
      <c r="T131" s="18">
        <v>0.0061200305401753596</v>
      </c>
      <c r="U131" s="18">
        <v>0.08962973550761535</v>
      </c>
      <c r="V131" s="18">
        <v>0.07583050722056185</v>
      </c>
      <c r="W131" s="18">
        <v>0.1061050110887192</v>
      </c>
      <c r="X131" s="18">
        <v>0.021031092</v>
      </c>
      <c r="Y131" s="18">
        <v>0.0051441798</v>
      </c>
      <c r="Z131" s="18">
        <v>0.0097744127</v>
      </c>
      <c r="AA131" s="18">
        <v>0.0097732733</v>
      </c>
      <c r="AB131" s="18">
        <v>0.0011105026</v>
      </c>
      <c r="AC131" s="18">
        <v>0.0087084005</v>
      </c>
      <c r="AD131" s="18">
        <v>0.025549455</v>
      </c>
      <c r="AE131" s="18">
        <v>0.008538419899</v>
      </c>
      <c r="AF131" s="18">
        <v>0.042538689015226436</v>
      </c>
      <c r="AG131" s="18">
        <v>0.0</v>
      </c>
      <c r="AH131" s="18">
        <v>0.0</v>
      </c>
      <c r="AI131" s="18">
        <v>0.010128688592265527</v>
      </c>
      <c r="AJ131" s="18">
        <v>0.0</v>
      </c>
      <c r="AK131" s="18">
        <v>0.007216280114156398</v>
      </c>
      <c r="AL131" s="18">
        <v>0.004388589496954736</v>
      </c>
      <c r="AM131" s="18">
        <v>0.0642722472186031</v>
      </c>
      <c r="AN131" s="18">
        <v>0.054377010923767795</v>
      </c>
      <c r="AO131" s="18">
        <v>0.07608644012173123</v>
      </c>
      <c r="AP131" s="18">
        <v>0.015081106026317995</v>
      </c>
      <c r="AQ131" s="18">
        <v>0.003688820389461626</v>
      </c>
      <c r="AR131" s="18">
        <v>0.0070090965449482664</v>
      </c>
      <c r="AS131" s="18">
        <v>0.0070082794969221155</v>
      </c>
      <c r="AT131" s="18">
        <v>7.963260991441528E-4</v>
      </c>
      <c r="AU131" s="18">
        <v>0.006244673898062003</v>
      </c>
      <c r="AV131" s="18">
        <v>0.01832116181935015</v>
      </c>
      <c r="AW131" s="18">
        <v>0.006122783153344694</v>
      </c>
      <c r="AX131" s="18">
        <v>0.064272247427551</v>
      </c>
      <c r="AY131" s="18">
        <v>1.0000000032509817</v>
      </c>
    </row>
    <row r="132" ht="15.75" customHeight="1">
      <c r="A132" s="18">
        <v>101.0</v>
      </c>
      <c r="B132" s="36" t="s">
        <v>407</v>
      </c>
      <c r="C132" s="18" t="s">
        <v>407</v>
      </c>
      <c r="D132" s="18" t="s">
        <v>757</v>
      </c>
      <c r="E132" s="37" t="s">
        <v>340</v>
      </c>
      <c r="F132" s="18" t="s">
        <v>411</v>
      </c>
      <c r="G132" s="18" t="s">
        <v>408</v>
      </c>
      <c r="H132" s="18" t="s">
        <v>758</v>
      </c>
      <c r="I132" s="18" t="s">
        <v>750</v>
      </c>
      <c r="J132" s="18">
        <v>98.0</v>
      </c>
      <c r="K132" s="18">
        <v>24.0</v>
      </c>
      <c r="L132" s="38">
        <v>372.5806451612903</v>
      </c>
      <c r="M132" s="18">
        <v>0.5002425418384671</v>
      </c>
      <c r="N132" s="18">
        <v>0.10130094921275999</v>
      </c>
      <c r="O132" s="18">
        <v>0.0</v>
      </c>
      <c r="P132" s="18">
        <v>0.0</v>
      </c>
      <c r="Q132" s="18">
        <v>0.01412478509544</v>
      </c>
      <c r="R132" s="18">
        <v>0.0</v>
      </c>
      <c r="S132" s="18">
        <v>0.006176601165</v>
      </c>
      <c r="T132" s="18">
        <v>0.0061200305401753596</v>
      </c>
      <c r="U132" s="18">
        <v>0.12772236601337536</v>
      </c>
      <c r="V132" s="18">
        <v>0.10922491536463143</v>
      </c>
      <c r="W132" s="18">
        <v>0.14952286259544317</v>
      </c>
      <c r="X132" s="18">
        <v>0.016254487</v>
      </c>
      <c r="Y132" s="18">
        <v>0.021521314</v>
      </c>
      <c r="Z132" s="18">
        <v>0.023660391</v>
      </c>
      <c r="AA132" s="18">
        <v>0.0447797102</v>
      </c>
      <c r="AB132" s="18">
        <v>0.0010900149</v>
      </c>
      <c r="AC132" s="18">
        <v>0.0039418151</v>
      </c>
      <c r="AD132" s="18">
        <v>0.011799143</v>
      </c>
      <c r="AE132" s="18">
        <v>0.004675490175</v>
      </c>
      <c r="AF132" s="18">
        <v>0.05067504432484052</v>
      </c>
      <c r="AG132" s="18">
        <v>0.0</v>
      </c>
      <c r="AH132" s="18">
        <v>0.0</v>
      </c>
      <c r="AI132" s="18">
        <v>0.007065818399065</v>
      </c>
      <c r="AJ132" s="18">
        <v>0.0</v>
      </c>
      <c r="AK132" s="18">
        <v>0.003089798666702037</v>
      </c>
      <c r="AL132" s="18">
        <v>0.0030614996335463687</v>
      </c>
      <c r="AM132" s="18">
        <v>0.06389216102415393</v>
      </c>
      <c r="AN132" s="18">
        <v>0.05463894929409466</v>
      </c>
      <c r="AO132" s="18">
        <v>0.07479769684770834</v>
      </c>
      <c r="AP132" s="18">
        <v>0.008131185893160319</v>
      </c>
      <c r="AQ132" s="18">
        <v>0.010765876819063786</v>
      </c>
      <c r="AR132" s="18">
        <v>0.011835934134731989</v>
      </c>
      <c r="AS132" s="18">
        <v>0.022400716053237932</v>
      </c>
      <c r="AT132" s="18">
        <v>5.452718242178025E-4</v>
      </c>
      <c r="AU132" s="18">
        <v>0.001971863605081251</v>
      </c>
      <c r="AV132" s="18">
        <v>0.005902433285835555</v>
      </c>
      <c r="AW132" s="18">
        <v>0.002338879089482779</v>
      </c>
      <c r="AX132" s="18">
        <v>0.06389216070481142</v>
      </c>
      <c r="AY132" s="18">
        <v>0.9999999950018514</v>
      </c>
    </row>
    <row r="133" ht="15.75" customHeight="1">
      <c r="A133" s="18">
        <v>88.0</v>
      </c>
      <c r="B133" s="36" t="s">
        <v>319</v>
      </c>
      <c r="C133" s="18" t="s">
        <v>319</v>
      </c>
      <c r="D133" s="18" t="s">
        <v>757</v>
      </c>
      <c r="E133" s="37" t="s">
        <v>321</v>
      </c>
      <c r="F133" s="18" t="s">
        <v>318</v>
      </c>
      <c r="G133" s="18" t="s">
        <v>320</v>
      </c>
      <c r="H133" s="18" t="s">
        <v>758</v>
      </c>
      <c r="I133" s="18" t="s">
        <v>750</v>
      </c>
      <c r="J133" s="18">
        <v>97.0</v>
      </c>
      <c r="K133" s="18">
        <v>18.0</v>
      </c>
      <c r="L133" s="38">
        <v>385.0</v>
      </c>
      <c r="M133" s="18">
        <v>0.4840331908473724</v>
      </c>
      <c r="N133" s="18">
        <v>0.051033687223199994</v>
      </c>
      <c r="O133" s="18">
        <v>0.0</v>
      </c>
      <c r="P133" s="18">
        <v>0.0</v>
      </c>
      <c r="Q133" s="18">
        <v>0.01412478509544</v>
      </c>
      <c r="R133" s="18">
        <v>0.0</v>
      </c>
      <c r="S133" s="18">
        <v>0.006176601165</v>
      </c>
      <c r="T133" s="18">
        <v>0.0061200305401753596</v>
      </c>
      <c r="U133" s="18">
        <v>0.07745510402381536</v>
      </c>
      <c r="V133" s="18">
        <v>0.06513169139152677</v>
      </c>
      <c r="W133" s="18">
        <v>0.0922258481796812</v>
      </c>
      <c r="X133" s="18">
        <v>0.015043138999999999</v>
      </c>
      <c r="Y133" s="18">
        <v>0.0070204586</v>
      </c>
      <c r="Z133" s="18">
        <v>0.010863852</v>
      </c>
      <c r="AA133" s="18">
        <v>0.0110319878</v>
      </c>
      <c r="AB133" s="18">
        <v>0.0020352236</v>
      </c>
      <c r="AC133" s="18">
        <v>0.0042598164</v>
      </c>
      <c r="AD133" s="18">
        <v>0.02266625</v>
      </c>
      <c r="AE133" s="18">
        <v>0.0045343777583</v>
      </c>
      <c r="AF133" s="18">
        <v>0.024701998467352274</v>
      </c>
      <c r="AG133" s="18">
        <v>0.0</v>
      </c>
      <c r="AH133" s="18">
        <v>0.0</v>
      </c>
      <c r="AI133" s="18">
        <v>0.0068368647997792305</v>
      </c>
      <c r="AJ133" s="18">
        <v>0.0</v>
      </c>
      <c r="AK133" s="18">
        <v>0.0029896799704865478</v>
      </c>
      <c r="AL133" s="18">
        <v>0.0029622979104444473</v>
      </c>
      <c r="AM133" s="18">
        <v>0.037490841148062504</v>
      </c>
      <c r="AN133" s="18">
        <v>0.03152590040952704</v>
      </c>
      <c r="AO133" s="18">
        <v>0.044640371573016424</v>
      </c>
      <c r="AP133" s="18">
        <v>0.0072813785705305506</v>
      </c>
      <c r="AQ133" s="18">
        <v>0.0033981349773698766</v>
      </c>
      <c r="AR133" s="18">
        <v>0.005258464948453608</v>
      </c>
      <c r="AS133" s="18">
        <v>0.005339848256223284</v>
      </c>
      <c r="AT133" s="18">
        <v>9.851157731958762E-4</v>
      </c>
      <c r="AU133" s="18">
        <v>0.0020618925245159667</v>
      </c>
      <c r="AV133" s="18">
        <v>0.010971217312044253</v>
      </c>
      <c r="AW133" s="18">
        <v>0.0021947893348573046</v>
      </c>
      <c r="AX133" s="18">
        <v>0.037490841697190726</v>
      </c>
      <c r="AY133" s="18">
        <v>1.0000000146469965</v>
      </c>
    </row>
    <row r="134" ht="15.75" customHeight="1">
      <c r="A134" s="18">
        <v>91.0</v>
      </c>
      <c r="B134" s="36" t="s">
        <v>580</v>
      </c>
      <c r="C134" s="18" t="s">
        <v>580</v>
      </c>
      <c r="D134" s="18" t="s">
        <v>757</v>
      </c>
      <c r="E134" s="37" t="s">
        <v>335</v>
      </c>
      <c r="F134" s="18" t="s">
        <v>332</v>
      </c>
      <c r="G134" s="18" t="s">
        <v>581</v>
      </c>
      <c r="H134" s="18" t="s">
        <v>758</v>
      </c>
      <c r="I134" s="18" t="s">
        <v>750</v>
      </c>
      <c r="J134" s="18">
        <v>99.0</v>
      </c>
      <c r="K134" s="18">
        <v>2.0</v>
      </c>
      <c r="L134" s="38">
        <v>236.24855010583173</v>
      </c>
      <c r="M134" s="18">
        <v>0.24350499907836706</v>
      </c>
      <c r="N134" s="18">
        <v>0.08457039759299997</v>
      </c>
      <c r="O134" s="18">
        <v>0.0</v>
      </c>
      <c r="P134" s="18">
        <v>0.0</v>
      </c>
      <c r="Q134" s="18">
        <v>0.01412478509544</v>
      </c>
      <c r="R134" s="18">
        <v>0.0</v>
      </c>
      <c r="S134" s="18">
        <v>0.006176601165</v>
      </c>
      <c r="T134" s="18">
        <v>0.0061200305401753596</v>
      </c>
      <c r="U134" s="18">
        <v>0.11099181439361534</v>
      </c>
      <c r="V134" s="18">
        <v>0.09467660960831836</v>
      </c>
      <c r="W134" s="18">
        <v>0.13028272823271916</v>
      </c>
      <c r="X134" s="18">
        <v>0.018444909999999995</v>
      </c>
      <c r="Y134" s="18">
        <v>0.010723886</v>
      </c>
      <c r="Z134" s="18">
        <v>0.013997374</v>
      </c>
      <c r="AA134" s="18">
        <v>0.019926130700000003</v>
      </c>
      <c r="AB134" s="18">
        <v>0.0042456545</v>
      </c>
      <c r="AC134" s="18">
        <v>0.005926338</v>
      </c>
      <c r="AD134" s="18">
        <v>0.031245641</v>
      </c>
      <c r="AE134" s="18">
        <v>0.0064818812414</v>
      </c>
      <c r="AF134" s="18">
        <v>0.020593314587940593</v>
      </c>
      <c r="AG134" s="18">
        <v>0.0</v>
      </c>
      <c r="AH134" s="18">
        <v>0.0</v>
      </c>
      <c r="AI134" s="18">
        <v>0.00343945578164725</v>
      </c>
      <c r="AJ134" s="18">
        <v>0.0</v>
      </c>
      <c r="AK134" s="18">
        <v>0.001504033260990766</v>
      </c>
      <c r="AL134" s="18">
        <v>0.0014902580310449793</v>
      </c>
      <c r="AM134" s="18">
        <v>0.02702706166162359</v>
      </c>
      <c r="AN134" s="18">
        <v>0.02305422773541648</v>
      </c>
      <c r="AO134" s="18">
        <v>0.031724495618235427</v>
      </c>
      <c r="AP134" s="18">
        <v>0.004491427792550563</v>
      </c>
      <c r="AQ134" s="18">
        <v>0.0026113198505465134</v>
      </c>
      <c r="AR134" s="18">
        <v>0.003408430542969559</v>
      </c>
      <c r="AS134" s="18">
        <v>0.004852112437738922</v>
      </c>
      <c r="AT134" s="18">
        <v>0.001033838095109565</v>
      </c>
      <c r="AU134" s="18">
        <v>0.0014430929292280916</v>
      </c>
      <c r="AV134" s="18">
        <v>0.007608469782907988</v>
      </c>
      <c r="AW134" s="18">
        <v>0.0015783704857131918</v>
      </c>
      <c r="AX134" s="18">
        <v>0.02702706191676439</v>
      </c>
      <c r="AY134" s="18">
        <v>1.0000000094401975</v>
      </c>
    </row>
    <row r="135" ht="15.75" customHeight="1">
      <c r="A135" s="18">
        <v>94.0</v>
      </c>
      <c r="B135" s="36" t="s">
        <v>380</v>
      </c>
      <c r="C135" s="18" t="s">
        <v>380</v>
      </c>
      <c r="D135" s="18" t="s">
        <v>757</v>
      </c>
      <c r="E135" s="37" t="s">
        <v>340</v>
      </c>
      <c r="F135" s="18" t="s">
        <v>368</v>
      </c>
      <c r="G135" s="18" t="s">
        <v>381</v>
      </c>
      <c r="H135" s="18" t="s">
        <v>758</v>
      </c>
      <c r="I135" s="18" t="s">
        <v>750</v>
      </c>
      <c r="J135" s="18">
        <v>83.0</v>
      </c>
      <c r="K135" s="18">
        <v>2.0</v>
      </c>
      <c r="L135" s="38">
        <v>378.6885245901639</v>
      </c>
      <c r="M135" s="18">
        <v>0.4655624841285517</v>
      </c>
      <c r="N135" s="18">
        <v>0.012726354785759997</v>
      </c>
      <c r="O135" s="18">
        <v>0.0</v>
      </c>
      <c r="P135" s="18">
        <v>0.0</v>
      </c>
      <c r="Q135" s="18">
        <v>0.01412478509544</v>
      </c>
      <c r="R135" s="18">
        <v>0.0</v>
      </c>
      <c r="S135" s="18">
        <v>0.006176601165</v>
      </c>
      <c r="T135" s="18">
        <v>0.0061200305401753596</v>
      </c>
      <c r="U135" s="18">
        <v>0.03914777158637536</v>
      </c>
      <c r="V135" s="18">
        <v>0.03220352890637054</v>
      </c>
      <c r="W135" s="18">
        <v>0.04766207900439319</v>
      </c>
      <c r="X135" s="18">
        <v>0.012395292</v>
      </c>
      <c r="Y135" s="18">
        <v>0.0031803152</v>
      </c>
      <c r="Z135" s="18">
        <v>0.0069663025</v>
      </c>
      <c r="AA135" s="18">
        <v>0.0063835218999999995</v>
      </c>
      <c r="AB135" s="18">
        <v>6.9991618E-4</v>
      </c>
      <c r="AC135" s="18">
        <v>0.0033550751</v>
      </c>
      <c r="AD135" s="18">
        <v>0.0029101325</v>
      </c>
      <c r="AE135" s="18">
        <v>0.0032572161189</v>
      </c>
      <c r="AF135" s="18">
        <v>0.0059249133479597075</v>
      </c>
      <c r="AG135" s="18">
        <v>0.0</v>
      </c>
      <c r="AH135" s="18">
        <v>0.0</v>
      </c>
      <c r="AI135" s="18">
        <v>0.006575970036814989</v>
      </c>
      <c r="AJ135" s="18">
        <v>0.0</v>
      </c>
      <c r="AK135" s="18">
        <v>0.0028755937818487065</v>
      </c>
      <c r="AL135" s="18">
        <v>0.0028492566212266427</v>
      </c>
      <c r="AM135" s="18">
        <v>0.018225733787850047</v>
      </c>
      <c r="AN135" s="18">
        <v>0.014992754915355493</v>
      </c>
      <c r="AO135" s="18">
        <v>0.022189675900016585</v>
      </c>
      <c r="AP135" s="18">
        <v>0.005770782935018764</v>
      </c>
      <c r="AQ135" s="18">
        <v>0.0014806354448237918</v>
      </c>
      <c r="AR135" s="18">
        <v>0.0032432490970909405</v>
      </c>
      <c r="AS135" s="18">
        <v>0.002971928313253012</v>
      </c>
      <c r="AT135" s="18">
        <v>3.2585471544256656E-4</v>
      </c>
      <c r="AU135" s="18">
        <v>0.001561997097993849</v>
      </c>
      <c r="AV135" s="18">
        <v>0.0013548485158432326</v>
      </c>
      <c r="AW135" s="18">
        <v>0.001516437627658644</v>
      </c>
      <c r="AX135" s="18">
        <v>0.018225733747124797</v>
      </c>
      <c r="AY135" s="18">
        <v>0.9999999977655084</v>
      </c>
    </row>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AY$1000">
    <sortState ref="A1:AY1000">
      <sortCondition descending="1" ref="H1:H1000"/>
      <sortCondition ref="D1:D1000"/>
      <sortCondition descending="1" ref="AM1:AM1000"/>
    </sortState>
  </autoFilter>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pane xSplit="2.0" ySplit="1.0" topLeftCell="C2" activePane="bottomRight" state="frozen"/>
      <selection activeCell="C1" sqref="C1" pane="topRight"/>
      <selection activeCell="A2" sqref="A2" pane="bottomLeft"/>
      <selection activeCell="C2" sqref="C2" pane="bottomRight"/>
    </sheetView>
  </sheetViews>
  <sheetFormatPr customHeight="1" defaultColWidth="14.43" defaultRowHeight="15.0"/>
  <cols>
    <col customWidth="1" min="1" max="1" width="8.71"/>
    <col customWidth="1" min="2" max="2" width="106.71"/>
    <col customWidth="1" min="3" max="3" width="49.14"/>
    <col customWidth="1" min="4" max="4" width="28.43"/>
    <col customWidth="1" min="5" max="7" width="8.71"/>
    <col customWidth="1" min="8" max="8" width="23.29"/>
    <col customWidth="1" min="9" max="10" width="8.71"/>
    <col customWidth="1" min="11" max="11" width="9.29"/>
    <col customWidth="1" min="12" max="13" width="9.71"/>
    <col customWidth="1" min="14" max="26" width="8.71"/>
  </cols>
  <sheetData>
    <row r="1">
      <c r="A1" s="27"/>
      <c r="B1" s="41" t="s">
        <v>109</v>
      </c>
      <c r="C1" s="41" t="s">
        <v>110</v>
      </c>
      <c r="D1" s="41" t="s">
        <v>759</v>
      </c>
      <c r="E1" s="41" t="s">
        <v>111</v>
      </c>
      <c r="F1" s="42" t="s">
        <v>112</v>
      </c>
      <c r="G1" s="27"/>
      <c r="H1" s="41" t="s">
        <v>697</v>
      </c>
      <c r="I1" s="41" t="s">
        <v>108</v>
      </c>
      <c r="J1" s="41" t="s">
        <v>760</v>
      </c>
      <c r="K1" s="41" t="s">
        <v>761</v>
      </c>
      <c r="L1" s="41" t="s">
        <v>113</v>
      </c>
      <c r="M1" s="41" t="s">
        <v>762</v>
      </c>
      <c r="N1" s="27"/>
      <c r="O1" s="27"/>
      <c r="P1" s="27"/>
      <c r="Q1" s="27"/>
      <c r="R1" s="27"/>
      <c r="S1" s="27"/>
      <c r="T1" s="27"/>
      <c r="U1" s="27"/>
      <c r="V1" s="27"/>
      <c r="W1" s="27"/>
      <c r="X1" s="27"/>
      <c r="Y1" s="27"/>
      <c r="Z1" s="27"/>
    </row>
    <row r="2">
      <c r="A2" s="41" t="s">
        <v>118</v>
      </c>
      <c r="B2" s="41" t="s">
        <v>139</v>
      </c>
      <c r="C2" s="27" t="s">
        <v>138</v>
      </c>
      <c r="D2" s="41" t="s">
        <v>746</v>
      </c>
      <c r="E2" s="43">
        <v>93.0</v>
      </c>
      <c r="F2" s="43">
        <v>11.0</v>
      </c>
      <c r="G2" s="27"/>
      <c r="H2" s="41" t="s">
        <v>740</v>
      </c>
      <c r="I2" s="41" t="s">
        <v>137</v>
      </c>
      <c r="J2" s="43">
        <v>164.0</v>
      </c>
      <c r="K2" s="44">
        <v>59.0</v>
      </c>
      <c r="L2" s="44">
        <f t="shared" ref="L2:L130" si="1">231*100/K2</f>
        <v>391.5254237</v>
      </c>
      <c r="M2" s="44">
        <f t="shared" ref="M2:M130" si="2">100*1000/K2</f>
        <v>1694.915254</v>
      </c>
      <c r="N2" s="27"/>
      <c r="O2" s="27"/>
      <c r="P2" s="27"/>
      <c r="Q2" s="27"/>
      <c r="R2" s="27"/>
      <c r="S2" s="27"/>
      <c r="T2" s="27"/>
      <c r="U2" s="27"/>
      <c r="V2" s="27"/>
      <c r="W2" s="27"/>
      <c r="X2" s="27"/>
      <c r="Y2" s="27"/>
      <c r="Z2" s="27"/>
    </row>
    <row r="3">
      <c r="A3" s="41" t="s">
        <v>118</v>
      </c>
      <c r="B3" s="27" t="s">
        <v>150</v>
      </c>
      <c r="C3" s="27" t="s">
        <v>149</v>
      </c>
      <c r="D3" s="41" t="s">
        <v>745</v>
      </c>
      <c r="E3" s="43">
        <v>100.0</v>
      </c>
      <c r="F3" s="43">
        <v>0.0</v>
      </c>
      <c r="G3" s="27"/>
      <c r="H3" s="41" t="s">
        <v>740</v>
      </c>
      <c r="I3" s="41" t="s">
        <v>148</v>
      </c>
      <c r="J3" s="43">
        <v>363.0</v>
      </c>
      <c r="K3" s="44">
        <v>50.0</v>
      </c>
      <c r="L3" s="44">
        <f t="shared" si="1"/>
        <v>462</v>
      </c>
      <c r="M3" s="44">
        <f t="shared" si="2"/>
        <v>2000</v>
      </c>
      <c r="N3" s="27"/>
      <c r="O3" s="27"/>
      <c r="P3" s="27"/>
      <c r="Q3" s="27"/>
      <c r="R3" s="27"/>
      <c r="S3" s="27"/>
      <c r="T3" s="27"/>
      <c r="U3" s="27"/>
      <c r="V3" s="27"/>
      <c r="W3" s="27"/>
      <c r="X3" s="27"/>
      <c r="Y3" s="27"/>
      <c r="Z3" s="27"/>
    </row>
    <row r="4">
      <c r="A4" s="41" t="s">
        <v>118</v>
      </c>
      <c r="B4" s="27" t="s">
        <v>156</v>
      </c>
      <c r="C4" s="27" t="s">
        <v>155</v>
      </c>
      <c r="D4" s="41" t="s">
        <v>745</v>
      </c>
      <c r="E4" s="45">
        <v>100.0</v>
      </c>
      <c r="F4" s="45">
        <v>0.0</v>
      </c>
      <c r="G4" s="46"/>
      <c r="H4" s="41" t="s">
        <v>740</v>
      </c>
      <c r="I4" s="41" t="s">
        <v>148</v>
      </c>
      <c r="J4" s="43">
        <v>143.0</v>
      </c>
      <c r="K4" s="44">
        <v>47.0</v>
      </c>
      <c r="L4" s="44">
        <f t="shared" si="1"/>
        <v>491.4893617</v>
      </c>
      <c r="M4" s="44">
        <f t="shared" si="2"/>
        <v>2127.659574</v>
      </c>
      <c r="N4" s="27"/>
      <c r="O4" s="27"/>
      <c r="P4" s="27"/>
      <c r="Q4" s="27"/>
      <c r="R4" s="27"/>
      <c r="S4" s="27"/>
      <c r="T4" s="27"/>
      <c r="U4" s="27"/>
      <c r="V4" s="27"/>
      <c r="W4" s="27"/>
      <c r="X4" s="27"/>
      <c r="Y4" s="27"/>
      <c r="Z4" s="27"/>
    </row>
    <row r="5">
      <c r="A5" s="41" t="s">
        <v>118</v>
      </c>
      <c r="B5" s="41" t="s">
        <v>166</v>
      </c>
      <c r="C5" s="27" t="s">
        <v>165</v>
      </c>
      <c r="D5" s="41" t="s">
        <v>745</v>
      </c>
      <c r="E5" s="43">
        <v>100.0</v>
      </c>
      <c r="F5" s="43">
        <v>0.0</v>
      </c>
      <c r="G5" s="27"/>
      <c r="H5" s="41" t="s">
        <v>740</v>
      </c>
      <c r="I5" s="41" t="s">
        <v>164</v>
      </c>
      <c r="J5" s="43">
        <v>61.0</v>
      </c>
      <c r="K5" s="44">
        <v>53.0</v>
      </c>
      <c r="L5" s="44">
        <f t="shared" si="1"/>
        <v>435.8490566</v>
      </c>
      <c r="M5" s="44">
        <f t="shared" si="2"/>
        <v>1886.792453</v>
      </c>
      <c r="N5" s="27"/>
      <c r="O5" s="27"/>
      <c r="P5" s="27"/>
      <c r="Q5" s="27"/>
      <c r="R5" s="27"/>
      <c r="S5" s="27"/>
      <c r="T5" s="27"/>
      <c r="U5" s="27"/>
      <c r="V5" s="27"/>
      <c r="W5" s="27"/>
      <c r="X5" s="27"/>
      <c r="Y5" s="27"/>
      <c r="Z5" s="27"/>
    </row>
    <row r="6">
      <c r="A6" s="41" t="s">
        <v>118</v>
      </c>
      <c r="B6" s="41" t="s">
        <v>181</v>
      </c>
      <c r="C6" s="27" t="s">
        <v>180</v>
      </c>
      <c r="D6" s="41" t="s">
        <v>742</v>
      </c>
      <c r="E6" s="43">
        <v>74.0</v>
      </c>
      <c r="F6" s="43">
        <v>0.0</v>
      </c>
      <c r="G6" s="27"/>
      <c r="H6" s="41" t="s">
        <v>740</v>
      </c>
      <c r="I6" s="41" t="s">
        <v>174</v>
      </c>
      <c r="J6" s="43">
        <v>265.0</v>
      </c>
      <c r="K6" s="44">
        <v>62.0</v>
      </c>
      <c r="L6" s="44">
        <f t="shared" si="1"/>
        <v>372.5806452</v>
      </c>
      <c r="M6" s="44">
        <f t="shared" si="2"/>
        <v>1612.903226</v>
      </c>
      <c r="N6" s="27"/>
      <c r="O6" s="27"/>
      <c r="P6" s="27"/>
      <c r="Q6" s="27"/>
      <c r="R6" s="27"/>
      <c r="S6" s="27"/>
      <c r="T6" s="27"/>
      <c r="U6" s="27"/>
      <c r="V6" s="27"/>
      <c r="W6" s="27"/>
      <c r="X6" s="27"/>
      <c r="Y6" s="27"/>
      <c r="Z6" s="27"/>
    </row>
    <row r="7">
      <c r="A7" s="41" t="s">
        <v>118</v>
      </c>
      <c r="B7" s="41" t="s">
        <v>188</v>
      </c>
      <c r="C7" s="27" t="s">
        <v>187</v>
      </c>
      <c r="D7" s="41" t="s">
        <v>742</v>
      </c>
      <c r="E7" s="43">
        <v>74.0</v>
      </c>
      <c r="F7" s="43">
        <v>0.0</v>
      </c>
      <c r="G7" s="27"/>
      <c r="H7" s="41" t="s">
        <v>740</v>
      </c>
      <c r="I7" s="41" t="s">
        <v>174</v>
      </c>
      <c r="J7" s="43">
        <v>252.0</v>
      </c>
      <c r="K7" s="44">
        <v>62.0</v>
      </c>
      <c r="L7" s="44">
        <f t="shared" si="1"/>
        <v>372.5806452</v>
      </c>
      <c r="M7" s="44">
        <f t="shared" si="2"/>
        <v>1612.903226</v>
      </c>
      <c r="N7" s="27"/>
      <c r="O7" s="27"/>
      <c r="P7" s="27"/>
      <c r="Q7" s="27"/>
      <c r="R7" s="27"/>
      <c r="S7" s="27"/>
      <c r="T7" s="27"/>
      <c r="U7" s="27"/>
      <c r="V7" s="27"/>
      <c r="W7" s="27"/>
      <c r="X7" s="27"/>
      <c r="Y7" s="27"/>
      <c r="Z7" s="27"/>
    </row>
    <row r="8">
      <c r="A8" s="41" t="s">
        <v>118</v>
      </c>
      <c r="B8" s="41" t="s">
        <v>176</v>
      </c>
      <c r="C8" s="27" t="s">
        <v>175</v>
      </c>
      <c r="D8" s="41" t="s">
        <v>742</v>
      </c>
      <c r="E8" s="43">
        <v>60.0</v>
      </c>
      <c r="F8" s="43">
        <v>0.0</v>
      </c>
      <c r="G8" s="27"/>
      <c r="H8" s="41" t="s">
        <v>740</v>
      </c>
      <c r="I8" s="41" t="s">
        <v>174</v>
      </c>
      <c r="J8" s="43">
        <v>187.0</v>
      </c>
      <c r="K8" s="44">
        <v>84.0</v>
      </c>
      <c r="L8" s="44">
        <f t="shared" si="1"/>
        <v>275</v>
      </c>
      <c r="M8" s="44">
        <f t="shared" si="2"/>
        <v>1190.47619</v>
      </c>
      <c r="N8" s="27"/>
      <c r="O8" s="27"/>
      <c r="P8" s="27"/>
      <c r="Q8" s="27"/>
      <c r="R8" s="27"/>
      <c r="S8" s="27"/>
      <c r="T8" s="27"/>
      <c r="U8" s="27"/>
      <c r="V8" s="27"/>
      <c r="W8" s="27"/>
      <c r="X8" s="27"/>
      <c r="Y8" s="27"/>
      <c r="Z8" s="27"/>
    </row>
    <row r="9">
      <c r="A9" s="41" t="s">
        <v>118</v>
      </c>
      <c r="B9" s="41" t="s">
        <v>202</v>
      </c>
      <c r="C9" s="27" t="s">
        <v>201</v>
      </c>
      <c r="D9" s="41" t="s">
        <v>742</v>
      </c>
      <c r="E9" s="43">
        <v>78.0</v>
      </c>
      <c r="F9" s="43">
        <v>0.0</v>
      </c>
      <c r="G9" s="27"/>
      <c r="H9" s="41" t="s">
        <v>740</v>
      </c>
      <c r="I9" s="41" t="s">
        <v>194</v>
      </c>
      <c r="J9" s="43">
        <v>192.0</v>
      </c>
      <c r="K9" s="44">
        <v>68.0</v>
      </c>
      <c r="L9" s="44">
        <f t="shared" si="1"/>
        <v>339.7058824</v>
      </c>
      <c r="M9" s="44">
        <f t="shared" si="2"/>
        <v>1470.588235</v>
      </c>
      <c r="N9" s="27"/>
      <c r="O9" s="27"/>
      <c r="P9" s="27"/>
      <c r="Q9" s="27"/>
      <c r="R9" s="27"/>
      <c r="S9" s="27"/>
      <c r="T9" s="27"/>
      <c r="U9" s="27"/>
      <c r="V9" s="27"/>
      <c r="W9" s="27"/>
      <c r="X9" s="27"/>
      <c r="Y9" s="27"/>
      <c r="Z9" s="27"/>
    </row>
    <row r="10">
      <c r="A10" s="41" t="s">
        <v>118</v>
      </c>
      <c r="B10" s="41" t="s">
        <v>196</v>
      </c>
      <c r="C10" s="27" t="s">
        <v>195</v>
      </c>
      <c r="D10" s="41" t="s">
        <v>742</v>
      </c>
      <c r="E10" s="43">
        <v>75.0</v>
      </c>
      <c r="F10" s="43">
        <v>0.0</v>
      </c>
      <c r="G10" s="27"/>
      <c r="H10" s="41" t="s">
        <v>740</v>
      </c>
      <c r="I10" s="41" t="s">
        <v>194</v>
      </c>
      <c r="J10" s="43">
        <v>288.0</v>
      </c>
      <c r="K10" s="44">
        <v>60.0</v>
      </c>
      <c r="L10" s="44">
        <f t="shared" si="1"/>
        <v>385</v>
      </c>
      <c r="M10" s="44">
        <f t="shared" si="2"/>
        <v>1666.666667</v>
      </c>
      <c r="N10" s="27"/>
      <c r="O10" s="27"/>
      <c r="P10" s="27"/>
      <c r="Q10" s="27"/>
      <c r="R10" s="27"/>
      <c r="S10" s="27"/>
      <c r="T10" s="27"/>
      <c r="U10" s="27"/>
      <c r="V10" s="27"/>
      <c r="W10" s="27"/>
      <c r="X10" s="27"/>
      <c r="Y10" s="27"/>
      <c r="Z10" s="27"/>
    </row>
    <row r="11">
      <c r="A11" s="41" t="s">
        <v>118</v>
      </c>
      <c r="B11" s="41" t="s">
        <v>212</v>
      </c>
      <c r="C11" s="27" t="s">
        <v>211</v>
      </c>
      <c r="D11" s="41" t="s">
        <v>742</v>
      </c>
      <c r="E11" s="43">
        <v>71.0</v>
      </c>
      <c r="F11" s="43">
        <v>0.0</v>
      </c>
      <c r="G11" s="27"/>
      <c r="H11" s="41" t="s">
        <v>740</v>
      </c>
      <c r="I11" s="41" t="s">
        <v>206</v>
      </c>
      <c r="J11" s="43">
        <v>208.0</v>
      </c>
      <c r="K11" s="44">
        <v>57.0</v>
      </c>
      <c r="L11" s="44">
        <f t="shared" si="1"/>
        <v>405.2631579</v>
      </c>
      <c r="M11" s="44">
        <f t="shared" si="2"/>
        <v>1754.385965</v>
      </c>
      <c r="N11" s="27"/>
      <c r="O11" s="27"/>
      <c r="P11" s="27"/>
      <c r="Q11" s="27"/>
      <c r="R11" s="27"/>
      <c r="S11" s="27"/>
      <c r="T11" s="27"/>
      <c r="U11" s="27"/>
      <c r="V11" s="27"/>
      <c r="W11" s="27"/>
      <c r="X11" s="27"/>
      <c r="Y11" s="27"/>
      <c r="Z11" s="27"/>
    </row>
    <row r="12">
      <c r="A12" s="41" t="s">
        <v>118</v>
      </c>
      <c r="B12" s="41" t="s">
        <v>208</v>
      </c>
      <c r="C12" s="27" t="s">
        <v>207</v>
      </c>
      <c r="D12" s="41" t="s">
        <v>742</v>
      </c>
      <c r="E12" s="43">
        <v>62.0</v>
      </c>
      <c r="F12" s="43">
        <v>0.0</v>
      </c>
      <c r="G12" s="27"/>
      <c r="H12" s="41" t="s">
        <v>740</v>
      </c>
      <c r="I12" s="41" t="s">
        <v>206</v>
      </c>
      <c r="J12" s="43">
        <v>177.0</v>
      </c>
      <c r="K12" s="44">
        <v>91.0</v>
      </c>
      <c r="L12" s="44">
        <f t="shared" si="1"/>
        <v>253.8461538</v>
      </c>
      <c r="M12" s="44">
        <f t="shared" si="2"/>
        <v>1098.901099</v>
      </c>
      <c r="N12" s="27"/>
      <c r="O12" s="27"/>
      <c r="P12" s="27"/>
      <c r="Q12" s="27"/>
      <c r="R12" s="27"/>
      <c r="S12" s="27"/>
      <c r="T12" s="27"/>
      <c r="U12" s="27"/>
      <c r="V12" s="27"/>
      <c r="W12" s="27"/>
      <c r="X12" s="27"/>
      <c r="Y12" s="27"/>
      <c r="Z12" s="27"/>
    </row>
    <row r="13">
      <c r="A13" s="41" t="s">
        <v>118</v>
      </c>
      <c r="B13" s="41" t="s">
        <v>235</v>
      </c>
      <c r="C13" s="27" t="s">
        <v>234</v>
      </c>
      <c r="D13" s="41" t="s">
        <v>743</v>
      </c>
      <c r="E13" s="43">
        <v>89.0</v>
      </c>
      <c r="F13" s="43">
        <v>38.0</v>
      </c>
      <c r="G13" s="41" t="s">
        <v>763</v>
      </c>
      <c r="H13" s="41" t="s">
        <v>740</v>
      </c>
      <c r="I13" s="41" t="s">
        <v>217</v>
      </c>
      <c r="J13" s="43">
        <v>169.0</v>
      </c>
      <c r="K13" s="44">
        <v>60.0</v>
      </c>
      <c r="L13" s="44">
        <f t="shared" si="1"/>
        <v>385</v>
      </c>
      <c r="M13" s="44">
        <f t="shared" si="2"/>
        <v>1666.666667</v>
      </c>
      <c r="N13" s="27"/>
      <c r="O13" s="27"/>
      <c r="P13" s="27"/>
      <c r="Q13" s="27"/>
      <c r="R13" s="27"/>
      <c r="S13" s="27"/>
      <c r="T13" s="27"/>
      <c r="U13" s="27"/>
      <c r="V13" s="27"/>
      <c r="W13" s="27"/>
      <c r="X13" s="27"/>
      <c r="Y13" s="27"/>
      <c r="Z13" s="27"/>
    </row>
    <row r="14">
      <c r="A14" s="41" t="s">
        <v>118</v>
      </c>
      <c r="B14" s="41" t="s">
        <v>230</v>
      </c>
      <c r="C14" s="27" t="s">
        <v>229</v>
      </c>
      <c r="D14" s="41" t="s">
        <v>743</v>
      </c>
      <c r="E14" s="43">
        <v>86.0</v>
      </c>
      <c r="F14" s="43">
        <v>34.0</v>
      </c>
      <c r="G14" s="41" t="s">
        <v>764</v>
      </c>
      <c r="H14" s="41" t="s">
        <v>740</v>
      </c>
      <c r="I14" s="41" t="s">
        <v>217</v>
      </c>
      <c r="J14" s="43">
        <v>200.0</v>
      </c>
      <c r="K14" s="44">
        <v>83.0</v>
      </c>
      <c r="L14" s="44">
        <f t="shared" si="1"/>
        <v>278.313253</v>
      </c>
      <c r="M14" s="44">
        <f t="shared" si="2"/>
        <v>1204.819277</v>
      </c>
      <c r="N14" s="27"/>
      <c r="O14" s="27"/>
      <c r="P14" s="27"/>
      <c r="Q14" s="27"/>
      <c r="R14" s="27"/>
      <c r="S14" s="27"/>
      <c r="T14" s="27"/>
      <c r="U14" s="27"/>
      <c r="V14" s="27"/>
      <c r="W14" s="27"/>
      <c r="X14" s="27"/>
      <c r="Y14" s="27"/>
      <c r="Z14" s="27"/>
    </row>
    <row r="15">
      <c r="A15" s="41" t="s">
        <v>118</v>
      </c>
      <c r="B15" s="41" t="s">
        <v>225</v>
      </c>
      <c r="C15" s="27" t="s">
        <v>224</v>
      </c>
      <c r="D15" s="41" t="s">
        <v>744</v>
      </c>
      <c r="E15" s="43">
        <v>80.0</v>
      </c>
      <c r="F15" s="43">
        <v>60.0</v>
      </c>
      <c r="G15" s="27"/>
      <c r="H15" s="41" t="s">
        <v>740</v>
      </c>
      <c r="I15" s="41" t="s">
        <v>217</v>
      </c>
      <c r="J15" s="43">
        <v>131.0</v>
      </c>
      <c r="K15" s="44">
        <v>71.0</v>
      </c>
      <c r="L15" s="44">
        <f t="shared" si="1"/>
        <v>325.3521127</v>
      </c>
      <c r="M15" s="44">
        <f t="shared" si="2"/>
        <v>1408.450704</v>
      </c>
      <c r="N15" s="27"/>
      <c r="O15" s="27"/>
      <c r="P15" s="27"/>
      <c r="Q15" s="27"/>
      <c r="R15" s="27"/>
      <c r="S15" s="27"/>
      <c r="T15" s="27"/>
      <c r="U15" s="27"/>
      <c r="V15" s="27"/>
      <c r="W15" s="27"/>
      <c r="X15" s="27"/>
      <c r="Y15" s="27"/>
      <c r="Z15" s="27"/>
    </row>
    <row r="16">
      <c r="A16" s="41" t="s">
        <v>118</v>
      </c>
      <c r="B16" s="41" t="s">
        <v>219</v>
      </c>
      <c r="C16" s="27" t="s">
        <v>218</v>
      </c>
      <c r="D16" s="41" t="s">
        <v>744</v>
      </c>
      <c r="E16" s="43">
        <v>100.0</v>
      </c>
      <c r="F16" s="43">
        <v>80.0</v>
      </c>
      <c r="G16" s="27"/>
      <c r="H16" s="41" t="s">
        <v>740</v>
      </c>
      <c r="I16" s="41" t="s">
        <v>217</v>
      </c>
      <c r="J16" s="43">
        <v>162.0</v>
      </c>
      <c r="K16" s="44">
        <v>76.0</v>
      </c>
      <c r="L16" s="44">
        <f t="shared" si="1"/>
        <v>303.9473684</v>
      </c>
      <c r="M16" s="44">
        <f t="shared" si="2"/>
        <v>1315.789474</v>
      </c>
      <c r="N16" s="27"/>
      <c r="O16" s="27"/>
      <c r="P16" s="27"/>
      <c r="Q16" s="27"/>
      <c r="R16" s="27"/>
      <c r="S16" s="27"/>
      <c r="T16" s="27"/>
      <c r="U16" s="27"/>
      <c r="V16" s="27"/>
      <c r="W16" s="27"/>
      <c r="X16" s="27"/>
      <c r="Y16" s="27"/>
      <c r="Z16" s="27"/>
    </row>
    <row r="17">
      <c r="A17" s="41" t="s">
        <v>118</v>
      </c>
      <c r="B17" s="41" t="s">
        <v>275</v>
      </c>
      <c r="C17" s="27" t="s">
        <v>274</v>
      </c>
      <c r="D17" s="41" t="s">
        <v>747</v>
      </c>
      <c r="E17" s="43">
        <v>100.0</v>
      </c>
      <c r="F17" s="43">
        <v>0.0</v>
      </c>
      <c r="G17" s="27"/>
      <c r="H17" s="41" t="s">
        <v>740</v>
      </c>
      <c r="I17" s="41" t="s">
        <v>267</v>
      </c>
      <c r="J17" s="43">
        <v>61.0</v>
      </c>
      <c r="K17" s="44">
        <v>53.0</v>
      </c>
      <c r="L17" s="44">
        <f t="shared" si="1"/>
        <v>435.8490566</v>
      </c>
      <c r="M17" s="44">
        <f t="shared" si="2"/>
        <v>1886.792453</v>
      </c>
      <c r="N17" s="27"/>
      <c r="O17" s="27"/>
      <c r="P17" s="27"/>
      <c r="Q17" s="27"/>
      <c r="R17" s="27"/>
      <c r="S17" s="27"/>
      <c r="T17" s="27"/>
      <c r="U17" s="27"/>
      <c r="V17" s="27"/>
      <c r="W17" s="27"/>
      <c r="X17" s="27"/>
      <c r="Y17" s="27"/>
      <c r="Z17" s="27"/>
    </row>
    <row r="18">
      <c r="A18" s="41" t="s">
        <v>118</v>
      </c>
      <c r="B18" s="41" t="s">
        <v>765</v>
      </c>
      <c r="C18" s="27" t="s">
        <v>278</v>
      </c>
      <c r="D18" s="41" t="s">
        <v>747</v>
      </c>
      <c r="E18" s="43">
        <v>100.0</v>
      </c>
      <c r="F18" s="43">
        <v>0.0</v>
      </c>
      <c r="G18" s="27"/>
      <c r="H18" s="41" t="s">
        <v>740</v>
      </c>
      <c r="I18" s="41" t="s">
        <v>267</v>
      </c>
      <c r="J18" s="43">
        <v>108.0</v>
      </c>
      <c r="K18" s="44">
        <v>52.0</v>
      </c>
      <c r="L18" s="44">
        <f t="shared" si="1"/>
        <v>444.2307692</v>
      </c>
      <c r="M18" s="44">
        <f t="shared" si="2"/>
        <v>1923.076923</v>
      </c>
      <c r="N18" s="27"/>
      <c r="O18" s="27"/>
      <c r="P18" s="27"/>
      <c r="Q18" s="27"/>
      <c r="R18" s="27"/>
      <c r="S18" s="27"/>
      <c r="T18" s="27"/>
      <c r="U18" s="27"/>
      <c r="V18" s="27"/>
      <c r="W18" s="27"/>
      <c r="X18" s="27"/>
      <c r="Y18" s="27"/>
      <c r="Z18" s="27"/>
    </row>
    <row r="19">
      <c r="A19" s="41" t="s">
        <v>118</v>
      </c>
      <c r="B19" s="41" t="s">
        <v>766</v>
      </c>
      <c r="C19" s="41" t="s">
        <v>282</v>
      </c>
      <c r="D19" s="41" t="s">
        <v>747</v>
      </c>
      <c r="E19" s="43">
        <v>100.0</v>
      </c>
      <c r="F19" s="43">
        <v>0.0</v>
      </c>
      <c r="G19" s="41"/>
      <c r="H19" s="41" t="s">
        <v>740</v>
      </c>
      <c r="I19" s="41" t="s">
        <v>267</v>
      </c>
      <c r="J19" s="43">
        <v>69.0</v>
      </c>
      <c r="K19" s="44">
        <v>52.0</v>
      </c>
      <c r="L19" s="44">
        <f t="shared" si="1"/>
        <v>444.2307692</v>
      </c>
      <c r="M19" s="44">
        <f t="shared" si="2"/>
        <v>1923.076923</v>
      </c>
      <c r="N19" s="41"/>
      <c r="O19" s="41"/>
      <c r="P19" s="41"/>
      <c r="Q19" s="41"/>
      <c r="R19" s="41"/>
      <c r="S19" s="41"/>
      <c r="T19" s="41"/>
      <c r="U19" s="41"/>
      <c r="V19" s="41"/>
      <c r="W19" s="41"/>
      <c r="X19" s="41"/>
      <c r="Y19" s="41"/>
      <c r="Z19" s="41"/>
    </row>
    <row r="20">
      <c r="A20" s="41" t="s">
        <v>118</v>
      </c>
      <c r="B20" s="41" t="s">
        <v>269</v>
      </c>
      <c r="C20" s="27" t="s">
        <v>268</v>
      </c>
      <c r="D20" s="41" t="s">
        <v>748</v>
      </c>
      <c r="E20" s="43">
        <v>813.0</v>
      </c>
      <c r="F20" s="43">
        <v>0.0</v>
      </c>
      <c r="G20" s="27"/>
      <c r="H20" s="41" t="s">
        <v>740</v>
      </c>
      <c r="I20" s="41" t="s">
        <v>267</v>
      </c>
      <c r="J20" s="43">
        <v>61.0</v>
      </c>
      <c r="K20" s="44">
        <v>52.0</v>
      </c>
      <c r="L20" s="44">
        <f t="shared" si="1"/>
        <v>444.2307692</v>
      </c>
      <c r="M20" s="44">
        <f t="shared" si="2"/>
        <v>1923.076923</v>
      </c>
      <c r="N20" s="27"/>
      <c r="O20" s="27"/>
      <c r="P20" s="27"/>
      <c r="Q20" s="27"/>
      <c r="R20" s="27"/>
      <c r="S20" s="27"/>
      <c r="T20" s="27"/>
      <c r="U20" s="27"/>
      <c r="V20" s="27"/>
      <c r="W20" s="27"/>
      <c r="X20" s="27"/>
      <c r="Y20" s="27"/>
      <c r="Z20" s="27"/>
    </row>
    <row r="21">
      <c r="A21" s="41" t="s">
        <v>118</v>
      </c>
      <c r="B21" s="41" t="s">
        <v>246</v>
      </c>
      <c r="C21" s="27" t="s">
        <v>245</v>
      </c>
      <c r="D21" s="41" t="s">
        <v>752</v>
      </c>
      <c r="E21" s="43">
        <v>100.0</v>
      </c>
      <c r="F21" s="43">
        <v>0.0</v>
      </c>
      <c r="G21" s="27"/>
      <c r="H21" s="41" t="s">
        <v>751</v>
      </c>
      <c r="I21" s="41" t="s">
        <v>244</v>
      </c>
      <c r="J21" s="43">
        <v>569.0</v>
      </c>
      <c r="K21" s="44">
        <v>46.0</v>
      </c>
      <c r="L21" s="44">
        <f t="shared" si="1"/>
        <v>502.173913</v>
      </c>
      <c r="M21" s="44">
        <f t="shared" si="2"/>
        <v>2173.913043</v>
      </c>
      <c r="N21" s="27"/>
      <c r="O21" s="27"/>
      <c r="P21" s="27"/>
      <c r="Q21" s="27"/>
      <c r="R21" s="27"/>
      <c r="S21" s="27"/>
      <c r="T21" s="27"/>
      <c r="U21" s="27"/>
      <c r="V21" s="27"/>
      <c r="W21" s="27"/>
      <c r="X21" s="27"/>
      <c r="Y21" s="27"/>
      <c r="Z21" s="27"/>
    </row>
    <row r="22">
      <c r="A22" s="41" t="s">
        <v>118</v>
      </c>
      <c r="B22" s="41" t="s">
        <v>256</v>
      </c>
      <c r="C22" s="27" t="s">
        <v>255</v>
      </c>
      <c r="D22" s="41" t="s">
        <v>752</v>
      </c>
      <c r="E22" s="43">
        <v>100.0</v>
      </c>
      <c r="F22" s="43">
        <v>0.0</v>
      </c>
      <c r="G22" s="27"/>
      <c r="H22" s="41" t="s">
        <v>751</v>
      </c>
      <c r="I22" s="41" t="s">
        <v>244</v>
      </c>
      <c r="J22" s="43">
        <v>584.0</v>
      </c>
      <c r="K22" s="44">
        <v>54.0</v>
      </c>
      <c r="L22" s="44">
        <f t="shared" si="1"/>
        <v>427.7777778</v>
      </c>
      <c r="M22" s="44">
        <f t="shared" si="2"/>
        <v>1851.851852</v>
      </c>
      <c r="N22" s="27"/>
      <c r="O22" s="27"/>
      <c r="P22" s="27"/>
      <c r="Q22" s="27"/>
      <c r="R22" s="27"/>
      <c r="S22" s="27"/>
      <c r="T22" s="27"/>
      <c r="U22" s="27"/>
      <c r="V22" s="27"/>
      <c r="W22" s="27"/>
      <c r="X22" s="27"/>
      <c r="Y22" s="27"/>
      <c r="Z22" s="27"/>
    </row>
    <row r="23">
      <c r="A23" s="41" t="s">
        <v>118</v>
      </c>
      <c r="B23" s="41" t="s">
        <v>253</v>
      </c>
      <c r="C23" s="27" t="s">
        <v>252</v>
      </c>
      <c r="D23" s="41" t="s">
        <v>753</v>
      </c>
      <c r="E23" s="43">
        <v>100.0</v>
      </c>
      <c r="F23" s="43">
        <v>0.0</v>
      </c>
      <c r="G23" s="27"/>
      <c r="H23" s="41" t="s">
        <v>751</v>
      </c>
      <c r="I23" s="41" t="s">
        <v>244</v>
      </c>
      <c r="J23" s="43">
        <v>594.0</v>
      </c>
      <c r="K23" s="44">
        <v>47.0</v>
      </c>
      <c r="L23" s="44">
        <f t="shared" si="1"/>
        <v>491.4893617</v>
      </c>
      <c r="M23" s="44">
        <f t="shared" si="2"/>
        <v>2127.659574</v>
      </c>
      <c r="N23" s="27"/>
      <c r="O23" s="27"/>
      <c r="P23" s="27"/>
      <c r="Q23" s="27"/>
      <c r="R23" s="27"/>
      <c r="S23" s="27"/>
      <c r="T23" s="27"/>
      <c r="U23" s="27"/>
      <c r="V23" s="27"/>
      <c r="W23" s="27"/>
      <c r="X23" s="27"/>
      <c r="Y23" s="27"/>
      <c r="Z23" s="27"/>
    </row>
    <row r="24" ht="15.75" customHeight="1">
      <c r="A24" s="41" t="s">
        <v>118</v>
      </c>
      <c r="B24" s="41" t="s">
        <v>291</v>
      </c>
      <c r="C24" s="27" t="s">
        <v>290</v>
      </c>
      <c r="D24" s="41" t="s">
        <v>755</v>
      </c>
      <c r="E24" s="43">
        <v>101.0</v>
      </c>
      <c r="F24" s="43">
        <v>0.0</v>
      </c>
      <c r="G24" s="41" t="s">
        <v>767</v>
      </c>
      <c r="H24" s="41" t="s">
        <v>751</v>
      </c>
      <c r="I24" s="41" t="s">
        <v>289</v>
      </c>
      <c r="J24" s="43">
        <v>121.0</v>
      </c>
      <c r="K24" s="44">
        <v>68.0</v>
      </c>
      <c r="L24" s="44">
        <f t="shared" si="1"/>
        <v>339.7058824</v>
      </c>
      <c r="M24" s="44">
        <f t="shared" si="2"/>
        <v>1470.588235</v>
      </c>
      <c r="N24" s="27"/>
      <c r="O24" s="27"/>
      <c r="P24" s="27"/>
      <c r="Q24" s="27"/>
      <c r="R24" s="27"/>
      <c r="S24" s="27"/>
      <c r="T24" s="27"/>
      <c r="U24" s="27"/>
      <c r="V24" s="27"/>
      <c r="W24" s="27"/>
      <c r="X24" s="27"/>
      <c r="Y24" s="27"/>
      <c r="Z24" s="27"/>
    </row>
    <row r="25" ht="15.75" customHeight="1">
      <c r="A25" s="41" t="s">
        <v>118</v>
      </c>
      <c r="B25" s="41" t="s">
        <v>263</v>
      </c>
      <c r="C25" s="27" t="s">
        <v>262</v>
      </c>
      <c r="D25" s="41" t="s">
        <v>752</v>
      </c>
      <c r="E25" s="43">
        <v>100.0</v>
      </c>
      <c r="F25" s="43">
        <v>0.0</v>
      </c>
      <c r="G25" s="27"/>
      <c r="H25" s="41" t="s">
        <v>751</v>
      </c>
      <c r="I25" s="41" t="s">
        <v>244</v>
      </c>
      <c r="J25" s="43">
        <v>586.0</v>
      </c>
      <c r="K25" s="44">
        <v>65.0</v>
      </c>
      <c r="L25" s="44">
        <f t="shared" si="1"/>
        <v>355.3846154</v>
      </c>
      <c r="M25" s="44">
        <f t="shared" si="2"/>
        <v>1538.461538</v>
      </c>
      <c r="N25" s="27"/>
      <c r="O25" s="27"/>
      <c r="P25" s="27"/>
      <c r="Q25" s="27"/>
      <c r="R25" s="27"/>
      <c r="S25" s="27"/>
      <c r="T25" s="27"/>
      <c r="U25" s="27"/>
      <c r="V25" s="27"/>
      <c r="W25" s="27"/>
      <c r="X25" s="27"/>
      <c r="Y25" s="27"/>
      <c r="Z25" s="27"/>
    </row>
    <row r="26" ht="15.75" customHeight="1">
      <c r="A26" s="41" t="s">
        <v>118</v>
      </c>
      <c r="B26" s="41" t="s">
        <v>310</v>
      </c>
      <c r="C26" s="27" t="s">
        <v>309</v>
      </c>
      <c r="D26" s="41" t="s">
        <v>754</v>
      </c>
      <c r="E26" s="43">
        <v>101.0</v>
      </c>
      <c r="F26" s="43">
        <v>0.0</v>
      </c>
      <c r="G26" s="41" t="s">
        <v>768</v>
      </c>
      <c r="H26" s="41" t="s">
        <v>751</v>
      </c>
      <c r="I26" s="41" t="s">
        <v>289</v>
      </c>
      <c r="J26" s="43">
        <v>194.0</v>
      </c>
      <c r="K26" s="44">
        <v>59.0</v>
      </c>
      <c r="L26" s="44">
        <f t="shared" si="1"/>
        <v>391.5254237</v>
      </c>
      <c r="M26" s="44">
        <f t="shared" si="2"/>
        <v>1694.915254</v>
      </c>
      <c r="N26" s="27"/>
      <c r="O26" s="27"/>
      <c r="P26" s="27"/>
      <c r="Q26" s="27"/>
      <c r="R26" s="27"/>
      <c r="S26" s="27"/>
      <c r="T26" s="27"/>
      <c r="U26" s="27"/>
      <c r="V26" s="27"/>
      <c r="W26" s="27"/>
      <c r="X26" s="27"/>
      <c r="Y26" s="27"/>
      <c r="Z26" s="27"/>
    </row>
    <row r="27" ht="15.75" customHeight="1">
      <c r="A27" s="41" t="s">
        <v>118</v>
      </c>
      <c r="B27" s="41" t="s">
        <v>313</v>
      </c>
      <c r="C27" s="27" t="s">
        <v>312</v>
      </c>
      <c r="D27" s="41" t="s">
        <v>754</v>
      </c>
      <c r="E27" s="43">
        <v>101.0</v>
      </c>
      <c r="F27" s="43">
        <v>0.0</v>
      </c>
      <c r="G27" s="41" t="s">
        <v>768</v>
      </c>
      <c r="H27" s="41" t="s">
        <v>751</v>
      </c>
      <c r="I27" s="41" t="s">
        <v>289</v>
      </c>
      <c r="J27" s="43">
        <v>136.0</v>
      </c>
      <c r="K27" s="44">
        <v>55.0</v>
      </c>
      <c r="L27" s="44">
        <f t="shared" si="1"/>
        <v>420</v>
      </c>
      <c r="M27" s="44">
        <f t="shared" si="2"/>
        <v>1818.181818</v>
      </c>
      <c r="N27" s="27"/>
      <c r="O27" s="27"/>
      <c r="P27" s="27"/>
      <c r="Q27" s="27"/>
      <c r="R27" s="27"/>
      <c r="S27" s="27"/>
      <c r="T27" s="27"/>
      <c r="U27" s="27"/>
      <c r="V27" s="27"/>
      <c r="W27" s="27"/>
      <c r="X27" s="27"/>
      <c r="Y27" s="27"/>
      <c r="Z27" s="27"/>
    </row>
    <row r="28" ht="15.75" customHeight="1">
      <c r="A28" s="41" t="s">
        <v>118</v>
      </c>
      <c r="B28" s="41" t="s">
        <v>301</v>
      </c>
      <c r="C28" s="27" t="s">
        <v>300</v>
      </c>
      <c r="D28" s="41" t="s">
        <v>748</v>
      </c>
      <c r="E28" s="43">
        <v>250.0</v>
      </c>
      <c r="F28" s="43">
        <v>0.0</v>
      </c>
      <c r="G28" s="27"/>
      <c r="H28" s="41" t="s">
        <v>751</v>
      </c>
      <c r="I28" s="41" t="s">
        <v>289</v>
      </c>
      <c r="J28" s="43">
        <v>96.0</v>
      </c>
      <c r="K28" s="44">
        <v>66.0</v>
      </c>
      <c r="L28" s="44">
        <f t="shared" si="1"/>
        <v>350</v>
      </c>
      <c r="M28" s="44">
        <f t="shared" si="2"/>
        <v>1515.151515</v>
      </c>
      <c r="N28" s="27"/>
      <c r="O28" s="27"/>
      <c r="P28" s="27"/>
      <c r="Q28" s="27"/>
      <c r="R28" s="27"/>
      <c r="S28" s="27"/>
      <c r="T28" s="27"/>
      <c r="U28" s="27"/>
      <c r="V28" s="27"/>
      <c r="W28" s="27"/>
      <c r="X28" s="27"/>
      <c r="Y28" s="27"/>
      <c r="Z28" s="27"/>
    </row>
    <row r="29" ht="15.75" customHeight="1">
      <c r="A29" s="41" t="s">
        <v>118</v>
      </c>
      <c r="B29" s="41" t="s">
        <v>298</v>
      </c>
      <c r="C29" s="27" t="s">
        <v>297</v>
      </c>
      <c r="D29" s="41" t="s">
        <v>748</v>
      </c>
      <c r="E29" s="43">
        <v>244.0</v>
      </c>
      <c r="F29" s="43">
        <v>0.0</v>
      </c>
      <c r="G29" s="27"/>
      <c r="H29" s="41" t="s">
        <v>751</v>
      </c>
      <c r="I29" s="41" t="s">
        <v>289</v>
      </c>
      <c r="J29" s="43">
        <v>105.0</v>
      </c>
      <c r="K29" s="44">
        <v>62.0</v>
      </c>
      <c r="L29" s="44">
        <f t="shared" si="1"/>
        <v>372.5806452</v>
      </c>
      <c r="M29" s="44">
        <f t="shared" si="2"/>
        <v>1612.903226</v>
      </c>
      <c r="N29" s="27"/>
      <c r="O29" s="27"/>
      <c r="P29" s="27"/>
      <c r="Q29" s="27"/>
      <c r="R29" s="27"/>
      <c r="S29" s="27"/>
      <c r="T29" s="27"/>
      <c r="U29" s="27"/>
      <c r="V29" s="27"/>
      <c r="W29" s="27"/>
      <c r="X29" s="27"/>
      <c r="Y29" s="27"/>
      <c r="Z29" s="27"/>
    </row>
    <row r="30" ht="15.75" customHeight="1">
      <c r="A30" s="41" t="s">
        <v>118</v>
      </c>
      <c r="B30" s="41" t="s">
        <v>305</v>
      </c>
      <c r="C30" s="27" t="s">
        <v>304</v>
      </c>
      <c r="D30" s="41" t="s">
        <v>747</v>
      </c>
      <c r="E30" s="43">
        <v>100.0</v>
      </c>
      <c r="F30" s="43">
        <v>0.0</v>
      </c>
      <c r="G30" s="27"/>
      <c r="H30" s="41" t="s">
        <v>751</v>
      </c>
      <c r="I30" s="41" t="s">
        <v>289</v>
      </c>
      <c r="J30" s="43">
        <v>54.0</v>
      </c>
      <c r="K30" s="44">
        <v>54.0</v>
      </c>
      <c r="L30" s="44">
        <f t="shared" si="1"/>
        <v>427.7777778</v>
      </c>
      <c r="M30" s="44">
        <f t="shared" si="2"/>
        <v>1851.851852</v>
      </c>
      <c r="N30" s="27"/>
      <c r="O30" s="27"/>
      <c r="P30" s="27"/>
      <c r="Q30" s="27"/>
      <c r="R30" s="27"/>
      <c r="S30" s="27"/>
      <c r="T30" s="27"/>
      <c r="U30" s="27"/>
      <c r="V30" s="27"/>
      <c r="W30" s="27"/>
      <c r="X30" s="27"/>
      <c r="Y30" s="27"/>
      <c r="Z30" s="27"/>
    </row>
    <row r="31" ht="15.75" customHeight="1">
      <c r="A31" s="41" t="s">
        <v>118</v>
      </c>
      <c r="B31" s="41" t="s">
        <v>325</v>
      </c>
      <c r="C31" s="27" t="s">
        <v>324</v>
      </c>
      <c r="D31" s="41" t="s">
        <v>750</v>
      </c>
      <c r="E31" s="43">
        <v>98.0</v>
      </c>
      <c r="F31" s="43">
        <v>3.0</v>
      </c>
      <c r="G31" s="27"/>
      <c r="H31" s="41" t="s">
        <v>757</v>
      </c>
      <c r="I31" s="41" t="s">
        <v>318</v>
      </c>
      <c r="J31" s="43">
        <v>62.0</v>
      </c>
      <c r="K31" s="44">
        <v>53.0</v>
      </c>
      <c r="L31" s="44">
        <f t="shared" si="1"/>
        <v>435.8490566</v>
      </c>
      <c r="M31" s="44">
        <f t="shared" si="2"/>
        <v>1886.792453</v>
      </c>
      <c r="N31" s="27"/>
      <c r="O31" s="27"/>
      <c r="P31" s="27"/>
      <c r="Q31" s="27"/>
      <c r="R31" s="27"/>
      <c r="S31" s="27"/>
      <c r="T31" s="27"/>
      <c r="U31" s="27"/>
      <c r="V31" s="27"/>
      <c r="W31" s="27"/>
      <c r="X31" s="27"/>
      <c r="Y31" s="27"/>
      <c r="Z31" s="27"/>
    </row>
    <row r="32" ht="15.75" customHeight="1">
      <c r="A32" s="41" t="s">
        <v>118</v>
      </c>
      <c r="B32" s="41" t="s">
        <v>347</v>
      </c>
      <c r="C32" s="27" t="s">
        <v>346</v>
      </c>
      <c r="D32" s="41" t="s">
        <v>750</v>
      </c>
      <c r="E32" s="43">
        <v>77.0</v>
      </c>
      <c r="F32" s="43">
        <v>5.0</v>
      </c>
      <c r="G32" s="27"/>
      <c r="H32" s="41" t="s">
        <v>757</v>
      </c>
      <c r="I32" s="41" t="s">
        <v>332</v>
      </c>
      <c r="J32" s="43">
        <v>23.0</v>
      </c>
      <c r="K32" s="44">
        <v>99.0</v>
      </c>
      <c r="L32" s="44">
        <f t="shared" si="1"/>
        <v>233.3333333</v>
      </c>
      <c r="M32" s="44">
        <f t="shared" si="2"/>
        <v>1010.10101</v>
      </c>
      <c r="N32" s="27"/>
      <c r="O32" s="27"/>
      <c r="P32" s="27"/>
      <c r="Q32" s="27"/>
      <c r="R32" s="27"/>
      <c r="S32" s="27"/>
      <c r="T32" s="27"/>
      <c r="U32" s="27"/>
      <c r="V32" s="27"/>
      <c r="W32" s="27"/>
      <c r="X32" s="27"/>
      <c r="Y32" s="27"/>
      <c r="Z32" s="27"/>
    </row>
    <row r="33" ht="15.75" customHeight="1">
      <c r="A33" s="41" t="s">
        <v>118</v>
      </c>
      <c r="B33" s="41" t="s">
        <v>377</v>
      </c>
      <c r="C33" s="27" t="s">
        <v>376</v>
      </c>
      <c r="D33" s="41" t="s">
        <v>750</v>
      </c>
      <c r="E33" s="43">
        <v>98.0</v>
      </c>
      <c r="F33" s="43">
        <v>3.0</v>
      </c>
      <c r="G33" s="27"/>
      <c r="H33" s="41" t="s">
        <v>757</v>
      </c>
      <c r="I33" s="41" t="s">
        <v>368</v>
      </c>
      <c r="J33" s="43">
        <v>55.0</v>
      </c>
      <c r="K33" s="44">
        <v>48.0</v>
      </c>
      <c r="L33" s="44">
        <f t="shared" si="1"/>
        <v>481.25</v>
      </c>
      <c r="M33" s="44">
        <f t="shared" si="2"/>
        <v>2083.333333</v>
      </c>
      <c r="N33" s="27"/>
      <c r="O33" s="27"/>
      <c r="P33" s="27"/>
      <c r="Q33" s="27"/>
      <c r="R33" s="27"/>
      <c r="S33" s="27"/>
      <c r="T33" s="27"/>
      <c r="U33" s="27"/>
      <c r="V33" s="27"/>
      <c r="W33" s="27"/>
      <c r="X33" s="27"/>
      <c r="Y33" s="27"/>
      <c r="Z33" s="27"/>
    </row>
    <row r="34" ht="15.75" customHeight="1">
      <c r="A34" s="41" t="s">
        <v>118</v>
      </c>
      <c r="B34" s="41" t="s">
        <v>343</v>
      </c>
      <c r="C34" s="27" t="s">
        <v>342</v>
      </c>
      <c r="D34" s="41" t="s">
        <v>750</v>
      </c>
      <c r="E34" s="43">
        <v>105.0</v>
      </c>
      <c r="F34" s="43">
        <v>39.0</v>
      </c>
      <c r="G34" s="41" t="s">
        <v>769</v>
      </c>
      <c r="H34" s="41" t="s">
        <v>757</v>
      </c>
      <c r="I34" s="41" t="s">
        <v>332</v>
      </c>
      <c r="J34" s="43">
        <v>24.0</v>
      </c>
      <c r="K34" s="44">
        <v>82.0</v>
      </c>
      <c r="L34" s="44">
        <f t="shared" si="1"/>
        <v>281.7073171</v>
      </c>
      <c r="M34" s="44">
        <f t="shared" si="2"/>
        <v>1219.512195</v>
      </c>
      <c r="N34" s="27"/>
      <c r="O34" s="27"/>
      <c r="P34" s="27"/>
      <c r="Q34" s="27"/>
      <c r="R34" s="27"/>
      <c r="S34" s="27"/>
      <c r="T34" s="27"/>
      <c r="U34" s="27"/>
      <c r="V34" s="27"/>
      <c r="W34" s="27"/>
      <c r="X34" s="27"/>
      <c r="Y34" s="27"/>
      <c r="Z34" s="27"/>
    </row>
    <row r="35" ht="15.75" customHeight="1">
      <c r="A35" s="41" t="s">
        <v>118</v>
      </c>
      <c r="B35" s="41" t="s">
        <v>370</v>
      </c>
      <c r="C35" s="27" t="s">
        <v>369</v>
      </c>
      <c r="D35" s="41" t="s">
        <v>750</v>
      </c>
      <c r="E35" s="43">
        <v>91.0</v>
      </c>
      <c r="F35" s="43">
        <v>12.0</v>
      </c>
      <c r="G35" s="27"/>
      <c r="H35" s="41" t="s">
        <v>757</v>
      </c>
      <c r="I35" s="41" t="s">
        <v>368</v>
      </c>
      <c r="J35" s="43">
        <v>35.0</v>
      </c>
      <c r="K35" s="44">
        <v>61.0</v>
      </c>
      <c r="L35" s="44">
        <f t="shared" si="1"/>
        <v>378.6885246</v>
      </c>
      <c r="M35" s="44">
        <f t="shared" si="2"/>
        <v>1639.344262</v>
      </c>
      <c r="N35" s="27"/>
      <c r="O35" s="27"/>
      <c r="P35" s="27"/>
      <c r="Q35" s="27"/>
      <c r="R35" s="27"/>
      <c r="S35" s="27"/>
      <c r="T35" s="27"/>
      <c r="U35" s="27"/>
      <c r="V35" s="27"/>
      <c r="W35" s="27"/>
      <c r="X35" s="27"/>
      <c r="Y35" s="27"/>
      <c r="Z35" s="27"/>
    </row>
    <row r="36" ht="15.75" customHeight="1">
      <c r="A36" s="41" t="s">
        <v>118</v>
      </c>
      <c r="B36" s="41" t="s">
        <v>413</v>
      </c>
      <c r="C36" s="27" t="s">
        <v>412</v>
      </c>
      <c r="D36" s="41" t="s">
        <v>750</v>
      </c>
      <c r="E36" s="43">
        <v>88.0</v>
      </c>
      <c r="F36" s="43">
        <v>27.0</v>
      </c>
      <c r="G36" s="41" t="s">
        <v>770</v>
      </c>
      <c r="H36" s="41" t="s">
        <v>757</v>
      </c>
      <c r="I36" s="41" t="s">
        <v>411</v>
      </c>
      <c r="J36" s="43">
        <v>19.0</v>
      </c>
      <c r="K36" s="44">
        <v>69.0</v>
      </c>
      <c r="L36" s="44">
        <f t="shared" si="1"/>
        <v>334.7826087</v>
      </c>
      <c r="M36" s="44">
        <f t="shared" si="2"/>
        <v>1449.275362</v>
      </c>
      <c r="N36" s="27"/>
      <c r="O36" s="27"/>
      <c r="P36" s="27"/>
      <c r="Q36" s="27"/>
      <c r="R36" s="27"/>
      <c r="S36" s="27"/>
      <c r="T36" s="27"/>
      <c r="U36" s="27"/>
      <c r="V36" s="27"/>
      <c r="W36" s="27"/>
      <c r="X36" s="27"/>
      <c r="Y36" s="27"/>
      <c r="Z36" s="27"/>
    </row>
    <row r="37" ht="15.75" customHeight="1">
      <c r="A37" s="41" t="s">
        <v>118</v>
      </c>
      <c r="B37" s="41" t="s">
        <v>384</v>
      </c>
      <c r="C37" s="27" t="s">
        <v>383</v>
      </c>
      <c r="D37" s="41" t="s">
        <v>750</v>
      </c>
      <c r="E37" s="43">
        <v>91.0</v>
      </c>
      <c r="F37" s="43">
        <v>12.0</v>
      </c>
      <c r="G37" s="27"/>
      <c r="H37" s="41" t="s">
        <v>757</v>
      </c>
      <c r="I37" s="41" t="s">
        <v>368</v>
      </c>
      <c r="J37" s="43">
        <v>147.0</v>
      </c>
      <c r="K37" s="44">
        <v>54.0</v>
      </c>
      <c r="L37" s="44">
        <f t="shared" si="1"/>
        <v>427.7777778</v>
      </c>
      <c r="M37" s="44">
        <f t="shared" si="2"/>
        <v>1851.851852</v>
      </c>
      <c r="N37" s="27"/>
      <c r="O37" s="27"/>
      <c r="P37" s="27"/>
      <c r="Q37" s="27"/>
      <c r="R37" s="27"/>
      <c r="S37" s="27"/>
      <c r="T37" s="27"/>
      <c r="U37" s="27"/>
      <c r="V37" s="27"/>
      <c r="W37" s="27"/>
      <c r="X37" s="27"/>
      <c r="Y37" s="27"/>
      <c r="Z37" s="27"/>
    </row>
    <row r="38" ht="15.75" customHeight="1">
      <c r="A38" s="41" t="s">
        <v>118</v>
      </c>
      <c r="B38" s="41" t="s">
        <v>334</v>
      </c>
      <c r="C38" s="27" t="s">
        <v>333</v>
      </c>
      <c r="D38" s="41" t="s">
        <v>750</v>
      </c>
      <c r="E38" s="43">
        <v>105.0</v>
      </c>
      <c r="F38" s="43">
        <v>39.0</v>
      </c>
      <c r="G38" s="27"/>
      <c r="H38" s="41" t="s">
        <v>757</v>
      </c>
      <c r="I38" s="41" t="s">
        <v>332</v>
      </c>
      <c r="J38" s="43">
        <v>35.0</v>
      </c>
      <c r="K38" s="44">
        <v>73.0</v>
      </c>
      <c r="L38" s="44">
        <f t="shared" si="1"/>
        <v>316.4383562</v>
      </c>
      <c r="M38" s="44">
        <f t="shared" si="2"/>
        <v>1369.863014</v>
      </c>
      <c r="N38" s="27"/>
      <c r="O38" s="27"/>
      <c r="P38" s="27"/>
      <c r="Q38" s="27"/>
      <c r="R38" s="27"/>
      <c r="S38" s="27"/>
      <c r="T38" s="27"/>
      <c r="U38" s="27"/>
      <c r="V38" s="27"/>
      <c r="W38" s="27"/>
      <c r="X38" s="27"/>
      <c r="Y38" s="27"/>
      <c r="Z38" s="27"/>
    </row>
    <row r="39" ht="15.75" customHeight="1">
      <c r="A39" s="41" t="s">
        <v>118</v>
      </c>
      <c r="B39" s="41" t="s">
        <v>399</v>
      </c>
      <c r="C39" s="27" t="s">
        <v>398</v>
      </c>
      <c r="D39" s="41" t="s">
        <v>750</v>
      </c>
      <c r="E39" s="43">
        <v>85.0</v>
      </c>
      <c r="F39" s="43">
        <v>0.0</v>
      </c>
      <c r="G39" s="27"/>
      <c r="H39" s="41" t="s">
        <v>757</v>
      </c>
      <c r="I39" s="41" t="s">
        <v>289</v>
      </c>
      <c r="J39" s="43">
        <v>105.0</v>
      </c>
      <c r="K39" s="44">
        <v>60.0</v>
      </c>
      <c r="L39" s="44">
        <f t="shared" si="1"/>
        <v>385</v>
      </c>
      <c r="M39" s="44">
        <f t="shared" si="2"/>
        <v>1666.666667</v>
      </c>
      <c r="N39" s="27"/>
      <c r="O39" s="27"/>
      <c r="P39" s="27"/>
      <c r="Q39" s="27"/>
      <c r="R39" s="27"/>
      <c r="S39" s="27"/>
      <c r="T39" s="27"/>
      <c r="U39" s="27"/>
      <c r="V39" s="27"/>
      <c r="W39" s="27"/>
      <c r="X39" s="27"/>
      <c r="Y39" s="27"/>
      <c r="Z39" s="27"/>
    </row>
    <row r="40" ht="15.75" customHeight="1">
      <c r="A40" s="41" t="s">
        <v>118</v>
      </c>
      <c r="B40" s="41" t="s">
        <v>428</v>
      </c>
      <c r="C40" s="27" t="s">
        <v>427</v>
      </c>
      <c r="D40" s="41" t="s">
        <v>750</v>
      </c>
      <c r="E40" s="43">
        <v>87.0</v>
      </c>
      <c r="F40" s="43">
        <v>5.0</v>
      </c>
      <c r="G40" s="27"/>
      <c r="H40" s="41" t="s">
        <v>757</v>
      </c>
      <c r="I40" s="41" t="s">
        <v>411</v>
      </c>
      <c r="J40" s="43">
        <v>16.0</v>
      </c>
      <c r="K40" s="44">
        <v>69.0</v>
      </c>
      <c r="L40" s="44">
        <f t="shared" si="1"/>
        <v>334.7826087</v>
      </c>
      <c r="M40" s="44">
        <f t="shared" si="2"/>
        <v>1449.275362</v>
      </c>
      <c r="N40" s="27"/>
      <c r="O40" s="27"/>
      <c r="P40" s="27"/>
      <c r="Q40" s="27"/>
      <c r="R40" s="27"/>
      <c r="S40" s="27"/>
      <c r="T40" s="27"/>
      <c r="U40" s="27"/>
      <c r="V40" s="27"/>
      <c r="W40" s="27"/>
      <c r="X40" s="27"/>
      <c r="Y40" s="27"/>
      <c r="Z40" s="27"/>
    </row>
    <row r="41" ht="15.75" customHeight="1">
      <c r="A41" s="41" t="s">
        <v>118</v>
      </c>
      <c r="B41" s="41" t="s">
        <v>424</v>
      </c>
      <c r="C41" s="27" t="s">
        <v>423</v>
      </c>
      <c r="D41" s="41" t="s">
        <v>750</v>
      </c>
      <c r="E41" s="43">
        <v>94.0</v>
      </c>
      <c r="F41" s="43">
        <v>27.0</v>
      </c>
      <c r="G41" s="27"/>
      <c r="H41" s="41" t="s">
        <v>757</v>
      </c>
      <c r="I41" s="41" t="s">
        <v>411</v>
      </c>
      <c r="J41" s="43">
        <v>38.0</v>
      </c>
      <c r="K41" s="44">
        <v>51.0</v>
      </c>
      <c r="L41" s="44">
        <f t="shared" si="1"/>
        <v>452.9411765</v>
      </c>
      <c r="M41" s="44">
        <f t="shared" si="2"/>
        <v>1960.784314</v>
      </c>
      <c r="N41" s="27"/>
      <c r="O41" s="27"/>
      <c r="P41" s="27"/>
      <c r="Q41" s="27"/>
      <c r="R41" s="27"/>
      <c r="S41" s="27"/>
      <c r="T41" s="27"/>
      <c r="U41" s="27"/>
      <c r="V41" s="27"/>
      <c r="W41" s="27"/>
      <c r="X41" s="27"/>
      <c r="Y41" s="27"/>
      <c r="Z41" s="27"/>
    </row>
    <row r="42" ht="15.75" customHeight="1">
      <c r="A42" s="41" t="s">
        <v>118</v>
      </c>
      <c r="B42" s="41" t="s">
        <v>329</v>
      </c>
      <c r="C42" s="27" t="s">
        <v>328</v>
      </c>
      <c r="D42" s="41" t="s">
        <v>750</v>
      </c>
      <c r="E42" s="43">
        <v>96.0</v>
      </c>
      <c r="F42" s="43">
        <v>30.0</v>
      </c>
      <c r="G42" s="27"/>
      <c r="H42" s="41" t="s">
        <v>757</v>
      </c>
      <c r="I42" s="41" t="s">
        <v>318</v>
      </c>
      <c r="J42" s="43">
        <v>23.0</v>
      </c>
      <c r="K42" s="44">
        <v>60.0</v>
      </c>
      <c r="L42" s="44">
        <f t="shared" si="1"/>
        <v>385</v>
      </c>
      <c r="M42" s="44">
        <f t="shared" si="2"/>
        <v>1666.666667</v>
      </c>
      <c r="N42" s="27"/>
      <c r="O42" s="27"/>
      <c r="P42" s="27"/>
      <c r="Q42" s="27"/>
      <c r="R42" s="27"/>
      <c r="S42" s="27"/>
      <c r="T42" s="27"/>
      <c r="U42" s="27"/>
      <c r="V42" s="27"/>
      <c r="W42" s="27"/>
      <c r="X42" s="27"/>
      <c r="Y42" s="27"/>
      <c r="Z42" s="27"/>
    </row>
    <row r="43" ht="15.75" customHeight="1">
      <c r="A43" s="41" t="s">
        <v>118</v>
      </c>
      <c r="B43" s="41" t="s">
        <v>339</v>
      </c>
      <c r="C43" s="27" t="s">
        <v>338</v>
      </c>
      <c r="D43" s="41" t="s">
        <v>750</v>
      </c>
      <c r="E43" s="43">
        <v>98.0</v>
      </c>
      <c r="F43" s="43">
        <v>31.0</v>
      </c>
      <c r="G43" s="27"/>
      <c r="H43" s="41" t="s">
        <v>757</v>
      </c>
      <c r="I43" s="41" t="s">
        <v>332</v>
      </c>
      <c r="J43" s="43">
        <v>13.0</v>
      </c>
      <c r="K43" s="44">
        <v>69.0</v>
      </c>
      <c r="L43" s="44">
        <f t="shared" si="1"/>
        <v>334.7826087</v>
      </c>
      <c r="M43" s="44">
        <f t="shared" si="2"/>
        <v>1449.275362</v>
      </c>
      <c r="N43" s="27"/>
      <c r="O43" s="27"/>
      <c r="P43" s="27"/>
      <c r="Q43" s="27"/>
      <c r="R43" s="27"/>
      <c r="S43" s="27"/>
      <c r="T43" s="27"/>
      <c r="U43" s="27"/>
      <c r="V43" s="27"/>
      <c r="W43" s="27"/>
      <c r="X43" s="27"/>
      <c r="Y43" s="27"/>
      <c r="Z43" s="27"/>
    </row>
    <row r="44" ht="15.75" customHeight="1">
      <c r="A44" s="41" t="s">
        <v>118</v>
      </c>
      <c r="B44" s="41" t="s">
        <v>374</v>
      </c>
      <c r="C44" s="27" t="s">
        <v>373</v>
      </c>
      <c r="D44" s="41" t="s">
        <v>750</v>
      </c>
      <c r="E44" s="43">
        <v>98.0</v>
      </c>
      <c r="F44" s="43">
        <v>41.0</v>
      </c>
      <c r="G44" s="27"/>
      <c r="H44" s="41" t="s">
        <v>757</v>
      </c>
      <c r="I44" s="41" t="s">
        <v>332</v>
      </c>
      <c r="J44" s="43">
        <v>13.0</v>
      </c>
      <c r="K44" s="44">
        <v>84.0</v>
      </c>
      <c r="L44" s="44">
        <f t="shared" si="1"/>
        <v>275</v>
      </c>
      <c r="M44" s="44">
        <f t="shared" si="2"/>
        <v>1190.47619</v>
      </c>
      <c r="N44" s="27"/>
      <c r="O44" s="27"/>
      <c r="P44" s="27"/>
      <c r="Q44" s="27"/>
      <c r="R44" s="27"/>
      <c r="S44" s="27"/>
      <c r="T44" s="27"/>
      <c r="U44" s="27"/>
      <c r="V44" s="27"/>
      <c r="W44" s="27"/>
      <c r="X44" s="27"/>
      <c r="Y44" s="27"/>
      <c r="Z44" s="27"/>
    </row>
    <row r="45" ht="15.75" customHeight="1">
      <c r="A45" s="41" t="s">
        <v>118</v>
      </c>
      <c r="B45" s="41" t="s">
        <v>403</v>
      </c>
      <c r="C45" s="27" t="s">
        <v>402</v>
      </c>
      <c r="D45" s="41" t="s">
        <v>750</v>
      </c>
      <c r="E45" s="43">
        <v>120.0</v>
      </c>
      <c r="F45" s="43">
        <v>19.0</v>
      </c>
      <c r="G45" s="27"/>
      <c r="H45" s="41" t="s">
        <v>757</v>
      </c>
      <c r="I45" s="41" t="s">
        <v>391</v>
      </c>
      <c r="J45" s="43">
        <v>67.0</v>
      </c>
      <c r="K45" s="44">
        <v>54.0</v>
      </c>
      <c r="L45" s="44">
        <f t="shared" si="1"/>
        <v>427.7777778</v>
      </c>
      <c r="M45" s="44">
        <f t="shared" si="2"/>
        <v>1851.851852</v>
      </c>
      <c r="N45" s="27"/>
      <c r="O45" s="27"/>
      <c r="P45" s="27"/>
      <c r="Q45" s="27"/>
      <c r="R45" s="27"/>
      <c r="S45" s="27"/>
      <c r="T45" s="27"/>
      <c r="U45" s="27"/>
      <c r="V45" s="27"/>
      <c r="W45" s="27"/>
      <c r="X45" s="27"/>
      <c r="Y45" s="27"/>
      <c r="Z45" s="27"/>
    </row>
    <row r="46" ht="15.75" customHeight="1">
      <c r="A46" s="41" t="s">
        <v>118</v>
      </c>
      <c r="B46" s="41" t="s">
        <v>388</v>
      </c>
      <c r="C46" s="27" t="s">
        <v>387</v>
      </c>
      <c r="D46" s="41" t="s">
        <v>750</v>
      </c>
      <c r="E46" s="43">
        <v>91.0</v>
      </c>
      <c r="F46" s="43">
        <v>12.0</v>
      </c>
      <c r="G46" s="27"/>
      <c r="H46" s="41" t="s">
        <v>757</v>
      </c>
      <c r="I46" s="41" t="s">
        <v>368</v>
      </c>
      <c r="J46" s="43">
        <v>47.0</v>
      </c>
      <c r="K46" s="44">
        <v>59.0</v>
      </c>
      <c r="L46" s="44">
        <f t="shared" si="1"/>
        <v>391.5254237</v>
      </c>
      <c r="M46" s="44">
        <f t="shared" si="2"/>
        <v>1694.915254</v>
      </c>
      <c r="N46" s="27"/>
      <c r="O46" s="27"/>
      <c r="P46" s="27"/>
      <c r="Q46" s="27"/>
      <c r="R46" s="27"/>
      <c r="S46" s="27"/>
      <c r="T46" s="27"/>
      <c r="U46" s="27"/>
      <c r="V46" s="27"/>
      <c r="W46" s="27"/>
      <c r="X46" s="27"/>
      <c r="Y46" s="27"/>
      <c r="Z46" s="27"/>
    </row>
    <row r="47" ht="15.75" customHeight="1">
      <c r="A47" s="41" t="s">
        <v>118</v>
      </c>
      <c r="B47" s="41" t="s">
        <v>381</v>
      </c>
      <c r="C47" s="27" t="s">
        <v>380</v>
      </c>
      <c r="D47" s="41" t="s">
        <v>750</v>
      </c>
      <c r="E47" s="43">
        <v>83.0</v>
      </c>
      <c r="F47" s="43">
        <v>2.0</v>
      </c>
      <c r="G47" s="27"/>
      <c r="H47" s="41" t="s">
        <v>757</v>
      </c>
      <c r="I47" s="41" t="s">
        <v>368</v>
      </c>
      <c r="J47" s="43">
        <v>19.0</v>
      </c>
      <c r="K47" s="44">
        <v>61.0</v>
      </c>
      <c r="L47" s="44">
        <f t="shared" si="1"/>
        <v>378.6885246</v>
      </c>
      <c r="M47" s="44">
        <f t="shared" si="2"/>
        <v>1639.344262</v>
      </c>
      <c r="N47" s="27"/>
      <c r="O47" s="27"/>
      <c r="P47" s="27"/>
      <c r="Q47" s="27"/>
      <c r="R47" s="27"/>
      <c r="S47" s="27"/>
      <c r="T47" s="27"/>
      <c r="U47" s="27"/>
      <c r="V47" s="27"/>
      <c r="W47" s="27"/>
      <c r="X47" s="27"/>
      <c r="Y47" s="27"/>
      <c r="Z47" s="27"/>
    </row>
    <row r="48" ht="15.75" customHeight="1">
      <c r="A48" s="41" t="s">
        <v>118</v>
      </c>
      <c r="B48" s="41" t="s">
        <v>408</v>
      </c>
      <c r="C48" s="27" t="s">
        <v>407</v>
      </c>
      <c r="D48" s="41" t="s">
        <v>750</v>
      </c>
      <c r="E48" s="43">
        <v>98.0</v>
      </c>
      <c r="F48" s="43">
        <v>24.0</v>
      </c>
      <c r="G48" s="27"/>
      <c r="H48" s="41" t="s">
        <v>757</v>
      </c>
      <c r="I48" s="41" t="s">
        <v>391</v>
      </c>
      <c r="J48" s="43">
        <v>16.0</v>
      </c>
      <c r="K48" s="44">
        <v>62.0</v>
      </c>
      <c r="L48" s="44">
        <f t="shared" si="1"/>
        <v>372.5806452</v>
      </c>
      <c r="M48" s="44">
        <f t="shared" si="2"/>
        <v>1612.903226</v>
      </c>
      <c r="N48" s="27"/>
      <c r="O48" s="27"/>
      <c r="P48" s="27"/>
      <c r="Q48" s="27"/>
      <c r="R48" s="27"/>
      <c r="S48" s="27"/>
      <c r="T48" s="27"/>
      <c r="U48" s="27"/>
      <c r="V48" s="27"/>
      <c r="W48" s="27"/>
      <c r="X48" s="27"/>
      <c r="Y48" s="27"/>
      <c r="Z48" s="27"/>
    </row>
    <row r="49" ht="15.75" customHeight="1">
      <c r="A49" s="41" t="s">
        <v>118</v>
      </c>
      <c r="B49" s="41" t="s">
        <v>393</v>
      </c>
      <c r="C49" s="27" t="s">
        <v>392</v>
      </c>
      <c r="D49" s="41" t="s">
        <v>750</v>
      </c>
      <c r="E49" s="43">
        <v>100.0</v>
      </c>
      <c r="F49" s="43">
        <v>8.0</v>
      </c>
      <c r="G49" s="27"/>
      <c r="H49" s="41" t="s">
        <v>757</v>
      </c>
      <c r="I49" s="41" t="s">
        <v>391</v>
      </c>
      <c r="J49" s="43">
        <v>121.0</v>
      </c>
      <c r="K49" s="44">
        <v>45.0</v>
      </c>
      <c r="L49" s="44">
        <f t="shared" si="1"/>
        <v>513.3333333</v>
      </c>
      <c r="M49" s="44">
        <f t="shared" si="2"/>
        <v>2222.222222</v>
      </c>
      <c r="N49" s="27"/>
      <c r="O49" s="27"/>
      <c r="P49" s="27"/>
      <c r="Q49" s="27"/>
      <c r="R49" s="27"/>
      <c r="S49" s="27"/>
      <c r="T49" s="27"/>
      <c r="U49" s="27"/>
      <c r="V49" s="27"/>
      <c r="W49" s="27"/>
      <c r="X49" s="27"/>
      <c r="Y49" s="27"/>
      <c r="Z49" s="27"/>
    </row>
    <row r="50" ht="15.75" customHeight="1">
      <c r="A50" s="41" t="s">
        <v>118</v>
      </c>
      <c r="B50" s="41" t="s">
        <v>421</v>
      </c>
      <c r="C50" s="27" t="s">
        <v>420</v>
      </c>
      <c r="D50" s="41" t="s">
        <v>750</v>
      </c>
      <c r="E50" s="43">
        <v>97.0</v>
      </c>
      <c r="F50" s="43">
        <v>19.0</v>
      </c>
      <c r="G50" s="27"/>
      <c r="H50" s="41" t="s">
        <v>757</v>
      </c>
      <c r="I50" s="41" t="s">
        <v>411</v>
      </c>
      <c r="J50" s="43">
        <v>127.0</v>
      </c>
      <c r="K50" s="44">
        <v>41.0</v>
      </c>
      <c r="L50" s="44">
        <f t="shared" si="1"/>
        <v>563.4146341</v>
      </c>
      <c r="M50" s="44">
        <f t="shared" si="2"/>
        <v>2439.02439</v>
      </c>
      <c r="N50" s="27"/>
      <c r="O50" s="27"/>
      <c r="P50" s="27"/>
      <c r="Q50" s="27"/>
      <c r="R50" s="27"/>
      <c r="S50" s="27"/>
      <c r="T50" s="27"/>
      <c r="U50" s="27"/>
      <c r="V50" s="27"/>
      <c r="W50" s="27"/>
      <c r="X50" s="27"/>
      <c r="Y50" s="27"/>
      <c r="Z50" s="27"/>
    </row>
    <row r="51" ht="15.75" customHeight="1">
      <c r="A51" s="41" t="s">
        <v>118</v>
      </c>
      <c r="B51" s="41" t="s">
        <v>320</v>
      </c>
      <c r="C51" s="27" t="s">
        <v>319</v>
      </c>
      <c r="D51" s="41" t="s">
        <v>750</v>
      </c>
      <c r="E51" s="43">
        <v>97.0</v>
      </c>
      <c r="F51" s="43">
        <v>18.0</v>
      </c>
      <c r="G51" s="27"/>
      <c r="H51" s="41" t="s">
        <v>757</v>
      </c>
      <c r="I51" s="41" t="s">
        <v>318</v>
      </c>
      <c r="J51" s="43">
        <v>38.0</v>
      </c>
      <c r="K51" s="44">
        <v>60.0</v>
      </c>
      <c r="L51" s="44">
        <f t="shared" si="1"/>
        <v>385</v>
      </c>
      <c r="M51" s="44">
        <f t="shared" si="2"/>
        <v>1666.666667</v>
      </c>
      <c r="N51" s="27"/>
      <c r="O51" s="27"/>
      <c r="P51" s="27"/>
      <c r="Q51" s="27"/>
      <c r="R51" s="27"/>
      <c r="S51" s="27"/>
      <c r="T51" s="27"/>
      <c r="U51" s="27"/>
      <c r="V51" s="27"/>
      <c r="W51" s="27"/>
      <c r="X51" s="27"/>
      <c r="Y51" s="27"/>
      <c r="Z51" s="27"/>
    </row>
    <row r="52" ht="15.75" customHeight="1">
      <c r="A52" s="41" t="s">
        <v>118</v>
      </c>
      <c r="B52" s="41" t="s">
        <v>359</v>
      </c>
      <c r="C52" s="27" t="s">
        <v>358</v>
      </c>
      <c r="D52" s="41" t="s">
        <v>750</v>
      </c>
      <c r="E52" s="43">
        <v>99.0</v>
      </c>
      <c r="F52" s="43">
        <v>2.0</v>
      </c>
      <c r="G52" s="27" t="s">
        <v>771</v>
      </c>
      <c r="H52" s="41" t="s">
        <v>757</v>
      </c>
      <c r="I52" s="41" t="s">
        <v>318</v>
      </c>
      <c r="J52" s="43">
        <v>23.0</v>
      </c>
      <c r="K52" s="44">
        <v>90.0</v>
      </c>
      <c r="L52" s="44">
        <f t="shared" si="1"/>
        <v>256.6666667</v>
      </c>
      <c r="M52" s="44">
        <f t="shared" si="2"/>
        <v>1111.111111</v>
      </c>
      <c r="N52" s="27"/>
      <c r="O52" s="27"/>
      <c r="P52" s="27"/>
      <c r="Q52" s="27"/>
      <c r="R52" s="27"/>
      <c r="S52" s="27"/>
      <c r="T52" s="27"/>
      <c r="U52" s="27"/>
      <c r="V52" s="27"/>
      <c r="W52" s="27"/>
      <c r="X52" s="27"/>
      <c r="Y52" s="27"/>
      <c r="Z52" s="27"/>
    </row>
    <row r="53" ht="15.75" customHeight="1">
      <c r="A53" s="41" t="s">
        <v>118</v>
      </c>
      <c r="B53" s="41" t="s">
        <v>417</v>
      </c>
      <c r="C53" s="27" t="s">
        <v>416</v>
      </c>
      <c r="D53" s="41" t="s">
        <v>750</v>
      </c>
      <c r="E53" s="43">
        <v>80.0</v>
      </c>
      <c r="F53" s="43">
        <v>16.0</v>
      </c>
      <c r="G53" s="27"/>
      <c r="H53" s="41" t="s">
        <v>757</v>
      </c>
      <c r="I53" s="41" t="s">
        <v>411</v>
      </c>
      <c r="J53" s="43">
        <v>30.0</v>
      </c>
      <c r="K53" s="44">
        <v>44.0</v>
      </c>
      <c r="L53" s="44">
        <f t="shared" si="1"/>
        <v>525</v>
      </c>
      <c r="M53" s="44">
        <f t="shared" si="2"/>
        <v>2272.727273</v>
      </c>
      <c r="N53" s="27"/>
      <c r="O53" s="27"/>
      <c r="P53" s="27"/>
      <c r="Q53" s="27"/>
      <c r="R53" s="27"/>
      <c r="S53" s="27"/>
      <c r="T53" s="27"/>
      <c r="U53" s="27"/>
      <c r="V53" s="27"/>
      <c r="W53" s="27"/>
      <c r="X53" s="27"/>
      <c r="Y53" s="27"/>
      <c r="Z53" s="27"/>
    </row>
    <row r="54" ht="15.75" customHeight="1">
      <c r="A54" s="41" t="s">
        <v>118</v>
      </c>
      <c r="B54" s="41" t="s">
        <v>362</v>
      </c>
      <c r="C54" s="27" t="s">
        <v>361</v>
      </c>
      <c r="D54" s="41" t="s">
        <v>750</v>
      </c>
      <c r="E54" s="43">
        <v>100.0</v>
      </c>
      <c r="F54" s="43">
        <v>2.0</v>
      </c>
      <c r="G54" s="27" t="s">
        <v>771</v>
      </c>
      <c r="H54" s="41" t="s">
        <v>757</v>
      </c>
      <c r="I54" s="41" t="s">
        <v>354</v>
      </c>
      <c r="J54" s="43">
        <v>39.0</v>
      </c>
      <c r="K54" s="44">
        <v>78.0</v>
      </c>
      <c r="L54" s="44">
        <f t="shared" si="1"/>
        <v>296.1538462</v>
      </c>
      <c r="M54" s="44">
        <f t="shared" si="2"/>
        <v>1282.051282</v>
      </c>
      <c r="N54" s="27"/>
      <c r="O54" s="27"/>
      <c r="P54" s="27"/>
      <c r="Q54" s="27"/>
      <c r="R54" s="27"/>
      <c r="S54" s="27"/>
      <c r="T54" s="27"/>
      <c r="U54" s="27"/>
      <c r="V54" s="27"/>
      <c r="W54" s="27"/>
      <c r="X54" s="27"/>
      <c r="Y54" s="27"/>
      <c r="Z54" s="27"/>
    </row>
    <row r="55" ht="15.75" customHeight="1">
      <c r="A55" s="41" t="s">
        <v>118</v>
      </c>
      <c r="B55" s="41" t="s">
        <v>356</v>
      </c>
      <c r="C55" s="27" t="s">
        <v>355</v>
      </c>
      <c r="D55" s="41" t="s">
        <v>750</v>
      </c>
      <c r="E55" s="43">
        <v>99.0</v>
      </c>
      <c r="F55" s="43">
        <v>2.0</v>
      </c>
      <c r="G55" s="27" t="s">
        <v>771</v>
      </c>
      <c r="H55" s="41" t="s">
        <v>757</v>
      </c>
      <c r="I55" s="41" t="s">
        <v>354</v>
      </c>
      <c r="J55" s="43">
        <v>62.0</v>
      </c>
      <c r="K55" s="44">
        <v>81.0</v>
      </c>
      <c r="L55" s="44">
        <f t="shared" si="1"/>
        <v>285.1851852</v>
      </c>
      <c r="M55" s="44">
        <f t="shared" si="2"/>
        <v>1234.567901</v>
      </c>
      <c r="N55" s="27"/>
      <c r="O55" s="27"/>
      <c r="P55" s="27"/>
      <c r="Q55" s="27"/>
      <c r="R55" s="27"/>
      <c r="S55" s="27"/>
      <c r="T55" s="27"/>
      <c r="U55" s="27"/>
      <c r="V55" s="27"/>
      <c r="W55" s="27"/>
      <c r="X55" s="27"/>
      <c r="Y55" s="27"/>
      <c r="Z55" s="27"/>
    </row>
    <row r="56" ht="15.75" customHeight="1">
      <c r="A56" s="41" t="s">
        <v>118</v>
      </c>
      <c r="B56" s="41" t="s">
        <v>351</v>
      </c>
      <c r="C56" s="27" t="s">
        <v>350</v>
      </c>
      <c r="D56" s="41" t="s">
        <v>750</v>
      </c>
      <c r="E56" s="43">
        <v>99.0</v>
      </c>
      <c r="F56" s="43">
        <v>2.0</v>
      </c>
      <c r="G56" s="41" t="s">
        <v>771</v>
      </c>
      <c r="H56" s="41" t="s">
        <v>757</v>
      </c>
      <c r="I56" s="41" t="s">
        <v>332</v>
      </c>
      <c r="J56" s="43">
        <v>20.0</v>
      </c>
      <c r="K56" s="44">
        <v>87.0</v>
      </c>
      <c r="L56" s="44">
        <f t="shared" si="1"/>
        <v>265.5172414</v>
      </c>
      <c r="M56" s="44">
        <f t="shared" si="2"/>
        <v>1149.425287</v>
      </c>
      <c r="N56" s="27"/>
      <c r="O56" s="27"/>
      <c r="P56" s="27"/>
      <c r="Q56" s="27"/>
      <c r="R56" s="27"/>
      <c r="S56" s="27"/>
      <c r="T56" s="27"/>
      <c r="U56" s="27"/>
      <c r="V56" s="27"/>
      <c r="W56" s="27"/>
      <c r="X56" s="27"/>
      <c r="Y56" s="27"/>
      <c r="Z56" s="27"/>
    </row>
    <row r="57" ht="15.75" customHeight="1">
      <c r="A57" s="41" t="s">
        <v>118</v>
      </c>
      <c r="B57" s="41" t="s">
        <v>365</v>
      </c>
      <c r="C57" s="27" t="s">
        <v>364</v>
      </c>
      <c r="D57" s="41" t="s">
        <v>750</v>
      </c>
      <c r="E57" s="43">
        <v>99.0</v>
      </c>
      <c r="F57" s="43">
        <v>2.0</v>
      </c>
      <c r="G57" s="41" t="s">
        <v>771</v>
      </c>
      <c r="H57" s="41" t="s">
        <v>757</v>
      </c>
      <c r="I57" s="41" t="s">
        <v>354</v>
      </c>
      <c r="J57" s="43">
        <v>40.0</v>
      </c>
      <c r="K57" s="44">
        <v>61.0</v>
      </c>
      <c r="L57" s="44">
        <f t="shared" si="1"/>
        <v>378.6885246</v>
      </c>
      <c r="M57" s="44">
        <f t="shared" si="2"/>
        <v>1639.344262</v>
      </c>
      <c r="N57" s="27"/>
      <c r="O57" s="27"/>
      <c r="P57" s="27"/>
      <c r="Q57" s="27"/>
      <c r="R57" s="27"/>
      <c r="S57" s="27"/>
      <c r="T57" s="27"/>
      <c r="U57" s="27"/>
      <c r="V57" s="27"/>
      <c r="W57" s="27"/>
      <c r="X57" s="27"/>
      <c r="Y57" s="27"/>
      <c r="Z57" s="27"/>
    </row>
    <row r="58" ht="15.75" customHeight="1">
      <c r="A58" s="41" t="s">
        <v>546</v>
      </c>
      <c r="B58" s="41" t="s">
        <v>181</v>
      </c>
      <c r="C58" s="27" t="s">
        <v>180</v>
      </c>
      <c r="D58" s="41" t="s">
        <v>742</v>
      </c>
      <c r="E58" s="43">
        <v>74.0</v>
      </c>
      <c r="F58" s="43">
        <v>0.0</v>
      </c>
      <c r="G58" s="41"/>
      <c r="H58" s="41" t="s">
        <v>740</v>
      </c>
      <c r="I58" s="41" t="s">
        <v>174</v>
      </c>
      <c r="J58" s="43">
        <v>265.0</v>
      </c>
      <c r="K58" s="44">
        <v>62.0</v>
      </c>
      <c r="L58" s="44">
        <f t="shared" si="1"/>
        <v>372.5806452</v>
      </c>
      <c r="M58" s="44">
        <f t="shared" si="2"/>
        <v>1612.903226</v>
      </c>
      <c r="N58" s="27"/>
      <c r="O58" s="27"/>
      <c r="P58" s="27"/>
      <c r="Q58" s="27"/>
      <c r="R58" s="27"/>
      <c r="S58" s="27"/>
      <c r="T58" s="27"/>
      <c r="U58" s="27"/>
      <c r="V58" s="27"/>
      <c r="W58" s="27"/>
      <c r="X58" s="27"/>
      <c r="Y58" s="27"/>
      <c r="Z58" s="27"/>
    </row>
    <row r="59" ht="15.75" customHeight="1">
      <c r="A59" s="41" t="s">
        <v>546</v>
      </c>
      <c r="B59" s="41" t="s">
        <v>772</v>
      </c>
      <c r="C59" s="27" t="s">
        <v>234</v>
      </c>
      <c r="D59" s="41" t="s">
        <v>773</v>
      </c>
      <c r="E59" s="43">
        <v>89.0</v>
      </c>
      <c r="F59" s="43">
        <v>38.0</v>
      </c>
      <c r="G59" s="27" t="s">
        <v>774</v>
      </c>
      <c r="H59" s="41" t="s">
        <v>740</v>
      </c>
      <c r="I59" s="41" t="s">
        <v>217</v>
      </c>
      <c r="J59" s="43">
        <v>174.0</v>
      </c>
      <c r="K59" s="44">
        <v>61.0</v>
      </c>
      <c r="L59" s="44">
        <f t="shared" si="1"/>
        <v>378.6885246</v>
      </c>
      <c r="M59" s="44">
        <f t="shared" si="2"/>
        <v>1639.344262</v>
      </c>
      <c r="N59" s="27"/>
      <c r="O59" s="27"/>
      <c r="P59" s="27"/>
      <c r="Q59" s="27"/>
      <c r="R59" s="27"/>
      <c r="S59" s="27"/>
      <c r="T59" s="27"/>
      <c r="U59" s="27"/>
      <c r="V59" s="27"/>
      <c r="W59" s="27"/>
      <c r="X59" s="27"/>
      <c r="Y59" s="27"/>
      <c r="Z59" s="27"/>
    </row>
    <row r="60" ht="15.75" customHeight="1">
      <c r="A60" s="41" t="s">
        <v>546</v>
      </c>
      <c r="B60" s="41" t="s">
        <v>775</v>
      </c>
      <c r="C60" s="27" t="s">
        <v>229</v>
      </c>
      <c r="D60" s="41" t="s">
        <v>773</v>
      </c>
      <c r="E60" s="43">
        <v>86.0</v>
      </c>
      <c r="F60" s="43">
        <v>34.0</v>
      </c>
      <c r="G60" s="41" t="s">
        <v>776</v>
      </c>
      <c r="H60" s="41" t="s">
        <v>740</v>
      </c>
      <c r="I60" s="41" t="s">
        <v>217</v>
      </c>
      <c r="J60" s="43">
        <v>216.0</v>
      </c>
      <c r="K60" s="44">
        <v>77.0</v>
      </c>
      <c r="L60" s="44">
        <f t="shared" si="1"/>
        <v>300</v>
      </c>
      <c r="M60" s="44">
        <f t="shared" si="2"/>
        <v>1298.701299</v>
      </c>
      <c r="N60" s="27"/>
      <c r="O60" s="27"/>
      <c r="P60" s="27"/>
      <c r="Q60" s="27"/>
      <c r="R60" s="27"/>
      <c r="S60" s="27"/>
      <c r="T60" s="27"/>
      <c r="U60" s="27"/>
      <c r="V60" s="27"/>
      <c r="W60" s="27"/>
      <c r="X60" s="27"/>
      <c r="Y60" s="27"/>
      <c r="Z60" s="27"/>
    </row>
    <row r="61" ht="15.75" customHeight="1">
      <c r="A61" s="41" t="s">
        <v>546</v>
      </c>
      <c r="B61" s="41" t="s">
        <v>618</v>
      </c>
      <c r="C61" s="27" t="s">
        <v>617</v>
      </c>
      <c r="D61" s="41" t="s">
        <v>742</v>
      </c>
      <c r="E61" s="43">
        <v>74.0</v>
      </c>
      <c r="F61" s="43">
        <v>0.0</v>
      </c>
      <c r="G61" s="41" t="s">
        <v>777</v>
      </c>
      <c r="H61" s="41" t="s">
        <v>740</v>
      </c>
      <c r="I61" s="41" t="s">
        <v>174</v>
      </c>
      <c r="J61" s="43">
        <v>143.0</v>
      </c>
      <c r="K61" s="44">
        <v>74.0</v>
      </c>
      <c r="L61" s="44">
        <f t="shared" si="1"/>
        <v>312.1621622</v>
      </c>
      <c r="M61" s="44">
        <f t="shared" si="2"/>
        <v>1351.351351</v>
      </c>
      <c r="N61" s="27"/>
      <c r="O61" s="27"/>
      <c r="P61" s="27"/>
      <c r="Q61" s="27"/>
      <c r="R61" s="27"/>
      <c r="S61" s="27"/>
      <c r="T61" s="27"/>
      <c r="U61" s="27"/>
      <c r="V61" s="27"/>
      <c r="W61" s="27"/>
      <c r="X61" s="27"/>
      <c r="Y61" s="27"/>
      <c r="Z61" s="27"/>
    </row>
    <row r="62" ht="15.75" customHeight="1">
      <c r="A62" s="41" t="s">
        <v>546</v>
      </c>
      <c r="B62" s="41" t="s">
        <v>627</v>
      </c>
      <c r="C62" s="27" t="s">
        <v>626</v>
      </c>
      <c r="D62" s="41" t="s">
        <v>742</v>
      </c>
      <c r="E62" s="43">
        <v>79.0</v>
      </c>
      <c r="F62" s="43">
        <v>21.0</v>
      </c>
      <c r="G62" s="41"/>
      <c r="H62" s="41" t="s">
        <v>740</v>
      </c>
      <c r="I62" s="41" t="s">
        <v>206</v>
      </c>
      <c r="J62" s="43">
        <v>291.0</v>
      </c>
      <c r="K62" s="44">
        <v>50.0</v>
      </c>
      <c r="L62" s="44">
        <f t="shared" si="1"/>
        <v>462</v>
      </c>
      <c r="M62" s="44">
        <f t="shared" si="2"/>
        <v>2000</v>
      </c>
      <c r="N62" s="27"/>
      <c r="O62" s="27"/>
      <c r="P62" s="27"/>
      <c r="Q62" s="27"/>
      <c r="R62" s="27"/>
      <c r="S62" s="27"/>
      <c r="T62" s="27"/>
      <c r="U62" s="27"/>
      <c r="V62" s="27"/>
      <c r="W62" s="27"/>
      <c r="X62" s="27"/>
      <c r="Y62" s="27"/>
      <c r="Z62" s="27"/>
    </row>
    <row r="63" ht="15.75" customHeight="1">
      <c r="A63" s="41" t="s">
        <v>546</v>
      </c>
      <c r="B63" s="41" t="s">
        <v>622</v>
      </c>
      <c r="C63" s="27" t="s">
        <v>621</v>
      </c>
      <c r="D63" s="41" t="s">
        <v>742</v>
      </c>
      <c r="E63" s="43">
        <v>62.0</v>
      </c>
      <c r="F63" s="43">
        <v>0.0</v>
      </c>
      <c r="G63" s="27"/>
      <c r="H63" s="41" t="s">
        <v>740</v>
      </c>
      <c r="I63" s="41" t="s">
        <v>206</v>
      </c>
      <c r="J63" s="43">
        <v>170.0</v>
      </c>
      <c r="K63" s="44">
        <v>92.0</v>
      </c>
      <c r="L63" s="44">
        <f t="shared" si="1"/>
        <v>251.0869565</v>
      </c>
      <c r="M63" s="44">
        <f t="shared" si="2"/>
        <v>1086.956522</v>
      </c>
      <c r="N63" s="27"/>
      <c r="O63" s="27"/>
      <c r="P63" s="27"/>
      <c r="Q63" s="27"/>
      <c r="R63" s="27"/>
      <c r="S63" s="27"/>
      <c r="T63" s="27"/>
      <c r="U63" s="27"/>
      <c r="V63" s="27"/>
      <c r="W63" s="27"/>
      <c r="X63" s="27"/>
      <c r="Y63" s="27"/>
      <c r="Z63" s="27"/>
    </row>
    <row r="64" ht="15.75" customHeight="1">
      <c r="A64" s="41" t="s">
        <v>546</v>
      </c>
      <c r="B64" s="41" t="s">
        <v>150</v>
      </c>
      <c r="C64" s="27" t="s">
        <v>149</v>
      </c>
      <c r="D64" s="41" t="s">
        <v>745</v>
      </c>
      <c r="E64" s="43">
        <v>100.0</v>
      </c>
      <c r="F64" s="43">
        <v>0.0</v>
      </c>
      <c r="G64" s="27"/>
      <c r="H64" s="41" t="s">
        <v>740</v>
      </c>
      <c r="I64" s="41" t="s">
        <v>148</v>
      </c>
      <c r="J64" s="43">
        <v>363.0</v>
      </c>
      <c r="K64" s="44">
        <v>50.0</v>
      </c>
      <c r="L64" s="44">
        <f t="shared" si="1"/>
        <v>462</v>
      </c>
      <c r="M64" s="44">
        <f t="shared" si="2"/>
        <v>2000</v>
      </c>
      <c r="N64" s="27"/>
      <c r="O64" s="27"/>
      <c r="P64" s="27"/>
      <c r="Q64" s="27"/>
      <c r="R64" s="27"/>
      <c r="S64" s="27"/>
      <c r="T64" s="27"/>
      <c r="U64" s="27"/>
      <c r="V64" s="27"/>
      <c r="W64" s="27"/>
      <c r="X64" s="27"/>
      <c r="Y64" s="27"/>
      <c r="Z64" s="27"/>
    </row>
    <row r="65" ht="15.75" customHeight="1">
      <c r="A65" s="41" t="s">
        <v>546</v>
      </c>
      <c r="B65" s="27" t="s">
        <v>156</v>
      </c>
      <c r="C65" s="27" t="s">
        <v>155</v>
      </c>
      <c r="D65" s="41" t="s">
        <v>745</v>
      </c>
      <c r="E65" s="43">
        <v>100.0</v>
      </c>
      <c r="F65" s="43">
        <v>0.0</v>
      </c>
      <c r="G65" s="27"/>
      <c r="H65" s="41" t="s">
        <v>740</v>
      </c>
      <c r="I65" s="41" t="s">
        <v>148</v>
      </c>
      <c r="J65" s="43">
        <v>143.0</v>
      </c>
      <c r="K65" s="44">
        <v>47.0</v>
      </c>
      <c r="L65" s="44">
        <f t="shared" si="1"/>
        <v>491.4893617</v>
      </c>
      <c r="M65" s="44">
        <f t="shared" si="2"/>
        <v>2127.659574</v>
      </c>
      <c r="N65" s="27"/>
      <c r="O65" s="27"/>
      <c r="P65" s="27"/>
      <c r="Q65" s="27"/>
      <c r="R65" s="27"/>
      <c r="S65" s="27"/>
      <c r="T65" s="27"/>
      <c r="U65" s="27"/>
      <c r="V65" s="27"/>
      <c r="W65" s="27"/>
      <c r="X65" s="27"/>
      <c r="Y65" s="27"/>
      <c r="Z65" s="27"/>
    </row>
    <row r="66" ht="15.75" customHeight="1">
      <c r="A66" s="41" t="s">
        <v>546</v>
      </c>
      <c r="B66" s="27" t="s">
        <v>609</v>
      </c>
      <c r="C66" s="27" t="s">
        <v>778</v>
      </c>
      <c r="D66" s="41" t="s">
        <v>745</v>
      </c>
      <c r="E66" s="43">
        <v>100.0</v>
      </c>
      <c r="F66" s="43">
        <v>0.0</v>
      </c>
      <c r="G66" s="27"/>
      <c r="H66" s="41" t="s">
        <v>740</v>
      </c>
      <c r="I66" s="41" t="s">
        <v>148</v>
      </c>
      <c r="J66" s="43">
        <v>299.0</v>
      </c>
      <c r="K66" s="44">
        <v>67.0</v>
      </c>
      <c r="L66" s="44">
        <f t="shared" si="1"/>
        <v>344.7761194</v>
      </c>
      <c r="M66" s="44">
        <f t="shared" si="2"/>
        <v>1492.537313</v>
      </c>
      <c r="N66" s="27"/>
      <c r="O66" s="27"/>
      <c r="P66" s="27"/>
      <c r="Q66" s="27"/>
      <c r="R66" s="27"/>
      <c r="S66" s="27"/>
      <c r="T66" s="27"/>
      <c r="U66" s="27"/>
      <c r="V66" s="27"/>
      <c r="W66" s="27"/>
      <c r="X66" s="27"/>
      <c r="Y66" s="27"/>
      <c r="Z66" s="27"/>
    </row>
    <row r="67" ht="15.75" customHeight="1">
      <c r="A67" s="41" t="s">
        <v>546</v>
      </c>
      <c r="B67" s="41" t="s">
        <v>212</v>
      </c>
      <c r="C67" s="27" t="s">
        <v>211</v>
      </c>
      <c r="D67" s="41" t="s">
        <v>742</v>
      </c>
      <c r="E67" s="43">
        <v>71.0</v>
      </c>
      <c r="F67" s="43">
        <v>0.0</v>
      </c>
      <c r="G67" s="27"/>
      <c r="H67" s="41" t="s">
        <v>740</v>
      </c>
      <c r="I67" s="41" t="s">
        <v>206</v>
      </c>
      <c r="J67" s="43">
        <v>208.0</v>
      </c>
      <c r="K67" s="44">
        <v>57.0</v>
      </c>
      <c r="L67" s="44">
        <f t="shared" si="1"/>
        <v>405.2631579</v>
      </c>
      <c r="M67" s="44">
        <f t="shared" si="2"/>
        <v>1754.385965</v>
      </c>
      <c r="N67" s="27"/>
      <c r="O67" s="27"/>
      <c r="P67" s="27"/>
      <c r="Q67" s="27"/>
      <c r="R67" s="27"/>
      <c r="S67" s="27"/>
      <c r="T67" s="27"/>
      <c r="U67" s="27"/>
      <c r="V67" s="27"/>
      <c r="W67" s="27"/>
      <c r="X67" s="27"/>
      <c r="Y67" s="27"/>
      <c r="Z67" s="27"/>
    </row>
    <row r="68" ht="15.75" customHeight="1">
      <c r="A68" s="41" t="s">
        <v>546</v>
      </c>
      <c r="B68" s="41" t="s">
        <v>139</v>
      </c>
      <c r="C68" s="27" t="s">
        <v>138</v>
      </c>
      <c r="D68" s="41" t="s">
        <v>746</v>
      </c>
      <c r="E68" s="43">
        <v>93.0</v>
      </c>
      <c r="F68" s="43">
        <v>11.0</v>
      </c>
      <c r="G68" s="27"/>
      <c r="H68" s="41" t="s">
        <v>740</v>
      </c>
      <c r="I68" s="41" t="s">
        <v>137</v>
      </c>
      <c r="J68" s="43">
        <v>164.0</v>
      </c>
      <c r="K68" s="44">
        <v>59.0</v>
      </c>
      <c r="L68" s="44">
        <f t="shared" si="1"/>
        <v>391.5254237</v>
      </c>
      <c r="M68" s="44">
        <f t="shared" si="2"/>
        <v>1694.915254</v>
      </c>
      <c r="N68" s="27"/>
      <c r="O68" s="27"/>
      <c r="P68" s="27"/>
      <c r="Q68" s="27"/>
      <c r="R68" s="27"/>
      <c r="S68" s="27"/>
      <c r="T68" s="27"/>
      <c r="U68" s="27"/>
      <c r="V68" s="27"/>
      <c r="W68" s="27"/>
      <c r="X68" s="27"/>
      <c r="Y68" s="27"/>
      <c r="Z68" s="27"/>
    </row>
    <row r="69" ht="15.75" customHeight="1">
      <c r="A69" s="41" t="s">
        <v>546</v>
      </c>
      <c r="B69" s="41" t="s">
        <v>275</v>
      </c>
      <c r="C69" s="27" t="s">
        <v>274</v>
      </c>
      <c r="D69" s="41" t="s">
        <v>747</v>
      </c>
      <c r="E69" s="43">
        <v>100.0</v>
      </c>
      <c r="F69" s="43">
        <v>0.0</v>
      </c>
      <c r="G69" s="27"/>
      <c r="H69" s="41" t="s">
        <v>740</v>
      </c>
      <c r="I69" s="41" t="s">
        <v>267</v>
      </c>
      <c r="J69" s="43">
        <v>61.0</v>
      </c>
      <c r="K69" s="44">
        <v>53.0</v>
      </c>
      <c r="L69" s="44">
        <f t="shared" si="1"/>
        <v>435.8490566</v>
      </c>
      <c r="M69" s="44">
        <f t="shared" si="2"/>
        <v>1886.792453</v>
      </c>
      <c r="N69" s="27"/>
      <c r="O69" s="27"/>
      <c r="P69" s="27"/>
      <c r="Q69" s="27"/>
      <c r="R69" s="27"/>
      <c r="S69" s="27"/>
      <c r="T69" s="27"/>
      <c r="U69" s="27"/>
      <c r="V69" s="27"/>
      <c r="W69" s="27"/>
      <c r="X69" s="27"/>
      <c r="Y69" s="27"/>
      <c r="Z69" s="27"/>
    </row>
    <row r="70" ht="15.75" customHeight="1">
      <c r="A70" s="41" t="s">
        <v>546</v>
      </c>
      <c r="B70" s="41" t="s">
        <v>166</v>
      </c>
      <c r="C70" s="27" t="s">
        <v>165</v>
      </c>
      <c r="D70" s="41" t="s">
        <v>745</v>
      </c>
      <c r="E70" s="43">
        <v>100.0</v>
      </c>
      <c r="F70" s="43">
        <v>0.0</v>
      </c>
      <c r="G70" s="27"/>
      <c r="H70" s="41" t="s">
        <v>740</v>
      </c>
      <c r="I70" s="41" t="s">
        <v>164</v>
      </c>
      <c r="J70" s="43">
        <v>61.0</v>
      </c>
      <c r="K70" s="44">
        <v>53.0</v>
      </c>
      <c r="L70" s="44">
        <f t="shared" si="1"/>
        <v>435.8490566</v>
      </c>
      <c r="M70" s="44">
        <f t="shared" si="2"/>
        <v>1886.792453</v>
      </c>
      <c r="N70" s="27"/>
      <c r="O70" s="27"/>
      <c r="P70" s="27"/>
      <c r="Q70" s="27"/>
      <c r="R70" s="27"/>
      <c r="S70" s="27"/>
      <c r="T70" s="27"/>
      <c r="U70" s="27"/>
      <c r="V70" s="27"/>
      <c r="W70" s="27"/>
      <c r="X70" s="27"/>
      <c r="Y70" s="27"/>
      <c r="Z70" s="27"/>
    </row>
    <row r="71" ht="15.75" customHeight="1">
      <c r="A71" s="41" t="s">
        <v>546</v>
      </c>
      <c r="B71" s="41" t="s">
        <v>765</v>
      </c>
      <c r="C71" s="27" t="s">
        <v>278</v>
      </c>
      <c r="D71" s="41" t="s">
        <v>747</v>
      </c>
      <c r="E71" s="43">
        <v>100.0</v>
      </c>
      <c r="F71" s="43">
        <v>0.0</v>
      </c>
      <c r="G71" s="27"/>
      <c r="H71" s="41" t="s">
        <v>740</v>
      </c>
      <c r="I71" s="41" t="s">
        <v>267</v>
      </c>
      <c r="J71" s="43">
        <v>108.0</v>
      </c>
      <c r="K71" s="44">
        <v>52.0</v>
      </c>
      <c r="L71" s="44">
        <f t="shared" si="1"/>
        <v>444.2307692</v>
      </c>
      <c r="M71" s="44">
        <f t="shared" si="2"/>
        <v>1923.076923</v>
      </c>
      <c r="N71" s="27"/>
      <c r="O71" s="27"/>
      <c r="P71" s="27"/>
      <c r="Q71" s="27"/>
      <c r="R71" s="27"/>
      <c r="S71" s="27"/>
      <c r="T71" s="27"/>
      <c r="U71" s="27"/>
      <c r="V71" s="27"/>
      <c r="W71" s="27"/>
      <c r="X71" s="27"/>
      <c r="Y71" s="27"/>
      <c r="Z71" s="27"/>
    </row>
    <row r="72" ht="15.75" customHeight="1">
      <c r="A72" s="41" t="s">
        <v>546</v>
      </c>
      <c r="B72" s="41" t="s">
        <v>766</v>
      </c>
      <c r="C72" s="41" t="s">
        <v>282</v>
      </c>
      <c r="D72" s="41" t="s">
        <v>747</v>
      </c>
      <c r="E72" s="43">
        <v>100.0</v>
      </c>
      <c r="F72" s="43">
        <v>0.0</v>
      </c>
      <c r="G72" s="41"/>
      <c r="H72" s="41" t="s">
        <v>740</v>
      </c>
      <c r="I72" s="41" t="s">
        <v>267</v>
      </c>
      <c r="J72" s="43">
        <v>69.0</v>
      </c>
      <c r="K72" s="44">
        <v>52.0</v>
      </c>
      <c r="L72" s="44">
        <f t="shared" si="1"/>
        <v>444.2307692</v>
      </c>
      <c r="M72" s="44">
        <f t="shared" si="2"/>
        <v>1923.076923</v>
      </c>
      <c r="N72" s="41"/>
      <c r="O72" s="41"/>
      <c r="P72" s="41"/>
      <c r="Q72" s="41"/>
      <c r="R72" s="41"/>
      <c r="S72" s="41"/>
      <c r="T72" s="41"/>
      <c r="U72" s="41"/>
      <c r="V72" s="41"/>
      <c r="W72" s="41"/>
      <c r="X72" s="41"/>
      <c r="Y72" s="41"/>
      <c r="Z72" s="41"/>
    </row>
    <row r="73" ht="15.75" customHeight="1">
      <c r="A73" s="41" t="s">
        <v>546</v>
      </c>
      <c r="B73" s="41" t="s">
        <v>256</v>
      </c>
      <c r="C73" s="27" t="s">
        <v>255</v>
      </c>
      <c r="D73" s="41" t="s">
        <v>752</v>
      </c>
      <c r="E73" s="43">
        <v>100.0</v>
      </c>
      <c r="F73" s="43">
        <v>0.0</v>
      </c>
      <c r="G73" s="27"/>
      <c r="H73" s="41" t="s">
        <v>751</v>
      </c>
      <c r="I73" s="41" t="s">
        <v>244</v>
      </c>
      <c r="J73" s="43">
        <v>584.0</v>
      </c>
      <c r="K73" s="44">
        <v>54.0</v>
      </c>
      <c r="L73" s="44">
        <f t="shared" si="1"/>
        <v>427.7777778</v>
      </c>
      <c r="M73" s="44">
        <f t="shared" si="2"/>
        <v>1851.851852</v>
      </c>
      <c r="N73" s="27"/>
      <c r="O73" s="27"/>
      <c r="P73" s="27"/>
      <c r="Q73" s="27"/>
      <c r="R73" s="27"/>
      <c r="S73" s="27"/>
      <c r="T73" s="27"/>
      <c r="U73" s="27"/>
      <c r="V73" s="27"/>
      <c r="W73" s="27"/>
      <c r="X73" s="27"/>
      <c r="Y73" s="27"/>
      <c r="Z73" s="27"/>
    </row>
    <row r="74" ht="15.75" customHeight="1">
      <c r="A74" s="41" t="s">
        <v>546</v>
      </c>
      <c r="B74" s="41" t="s">
        <v>562</v>
      </c>
      <c r="C74" s="27" t="s">
        <v>561</v>
      </c>
      <c r="D74" s="41" t="s">
        <v>748</v>
      </c>
      <c r="E74" s="43">
        <v>207.0</v>
      </c>
      <c r="F74" s="43">
        <v>0.0</v>
      </c>
      <c r="G74" s="27"/>
      <c r="H74" s="41" t="s">
        <v>751</v>
      </c>
      <c r="I74" s="41" t="s">
        <v>289</v>
      </c>
      <c r="J74" s="43">
        <v>164.0</v>
      </c>
      <c r="K74" s="44">
        <v>58.0</v>
      </c>
      <c r="L74" s="44">
        <f t="shared" si="1"/>
        <v>398.2758621</v>
      </c>
      <c r="M74" s="44">
        <f t="shared" si="2"/>
        <v>1724.137931</v>
      </c>
      <c r="N74" s="27"/>
      <c r="O74" s="27"/>
      <c r="P74" s="27"/>
      <c r="Q74" s="27"/>
      <c r="R74" s="27"/>
      <c r="S74" s="27"/>
      <c r="T74" s="27"/>
      <c r="U74" s="27"/>
      <c r="V74" s="27"/>
      <c r="W74" s="27"/>
      <c r="X74" s="27"/>
      <c r="Y74" s="27"/>
      <c r="Z74" s="27"/>
    </row>
    <row r="75" ht="15.75" customHeight="1">
      <c r="A75" s="41" t="s">
        <v>546</v>
      </c>
      <c r="B75" s="41" t="s">
        <v>557</v>
      </c>
      <c r="C75" s="27" t="s">
        <v>557</v>
      </c>
      <c r="D75" s="41" t="s">
        <v>748</v>
      </c>
      <c r="E75" s="43">
        <v>281.0</v>
      </c>
      <c r="F75" s="47">
        <v>0.0</v>
      </c>
      <c r="G75" s="41" t="s">
        <v>779</v>
      </c>
      <c r="H75" s="41" t="s">
        <v>751</v>
      </c>
      <c r="I75" s="41" t="s">
        <v>289</v>
      </c>
      <c r="J75" s="43">
        <v>145.0</v>
      </c>
      <c r="K75" s="44">
        <v>55.0</v>
      </c>
      <c r="L75" s="44">
        <f t="shared" si="1"/>
        <v>420</v>
      </c>
      <c r="M75" s="44">
        <f t="shared" si="2"/>
        <v>1818.181818</v>
      </c>
      <c r="N75" s="27"/>
      <c r="O75" s="27"/>
      <c r="P75" s="27"/>
      <c r="Q75" s="27"/>
      <c r="R75" s="27"/>
      <c r="S75" s="27"/>
      <c r="T75" s="27"/>
      <c r="U75" s="27"/>
      <c r="V75" s="27"/>
      <c r="W75" s="27"/>
      <c r="X75" s="27"/>
      <c r="Y75" s="27"/>
      <c r="Z75" s="27"/>
    </row>
    <row r="76" ht="15.75" customHeight="1">
      <c r="A76" s="41" t="s">
        <v>546</v>
      </c>
      <c r="B76" s="41" t="s">
        <v>370</v>
      </c>
      <c r="C76" s="27" t="s">
        <v>369</v>
      </c>
      <c r="D76" s="41" t="s">
        <v>750</v>
      </c>
      <c r="E76" s="43">
        <v>91.0</v>
      </c>
      <c r="F76" s="43">
        <v>12.0</v>
      </c>
      <c r="G76" s="27"/>
      <c r="H76" s="41" t="s">
        <v>757</v>
      </c>
      <c r="I76" s="41" t="s">
        <v>368</v>
      </c>
      <c r="J76" s="43">
        <v>35.0</v>
      </c>
      <c r="K76" s="44">
        <v>61.0</v>
      </c>
      <c r="L76" s="44">
        <f t="shared" si="1"/>
        <v>378.6885246</v>
      </c>
      <c r="M76" s="44">
        <f t="shared" si="2"/>
        <v>1639.344262</v>
      </c>
      <c r="N76" s="27"/>
      <c r="O76" s="27"/>
      <c r="P76" s="27"/>
      <c r="Q76" s="27"/>
      <c r="R76" s="27"/>
      <c r="S76" s="27"/>
      <c r="T76" s="27"/>
      <c r="U76" s="27"/>
      <c r="V76" s="27"/>
      <c r="W76" s="27"/>
      <c r="X76" s="27"/>
      <c r="Y76" s="27"/>
      <c r="Z76" s="27"/>
    </row>
    <row r="77" ht="15.75" customHeight="1">
      <c r="A77" s="41" t="s">
        <v>546</v>
      </c>
      <c r="B77" s="41" t="s">
        <v>413</v>
      </c>
      <c r="C77" s="27" t="s">
        <v>412</v>
      </c>
      <c r="D77" s="41" t="s">
        <v>750</v>
      </c>
      <c r="E77" s="43">
        <v>88.0</v>
      </c>
      <c r="F77" s="43">
        <v>27.0</v>
      </c>
      <c r="G77" s="41" t="s">
        <v>770</v>
      </c>
      <c r="H77" s="41" t="s">
        <v>757</v>
      </c>
      <c r="I77" s="41" t="s">
        <v>391</v>
      </c>
      <c r="J77" s="43">
        <v>19.0</v>
      </c>
      <c r="K77" s="44">
        <v>69.0</v>
      </c>
      <c r="L77" s="44">
        <f t="shared" si="1"/>
        <v>334.7826087</v>
      </c>
      <c r="M77" s="44">
        <f t="shared" si="2"/>
        <v>1449.275362</v>
      </c>
      <c r="N77" s="27"/>
      <c r="O77" s="27"/>
      <c r="P77" s="27"/>
      <c r="Q77" s="27"/>
      <c r="R77" s="27"/>
      <c r="S77" s="27"/>
      <c r="T77" s="27"/>
      <c r="U77" s="27"/>
      <c r="V77" s="27"/>
      <c r="W77" s="27"/>
      <c r="X77" s="27"/>
      <c r="Y77" s="27"/>
      <c r="Z77" s="27"/>
    </row>
    <row r="78" ht="15.75" customHeight="1">
      <c r="A78" s="41" t="s">
        <v>546</v>
      </c>
      <c r="B78" s="41" t="s">
        <v>592</v>
      </c>
      <c r="C78" s="27" t="s">
        <v>591</v>
      </c>
      <c r="D78" s="41" t="s">
        <v>750</v>
      </c>
      <c r="E78" s="43">
        <v>88.0</v>
      </c>
      <c r="F78" s="43">
        <v>27.0</v>
      </c>
      <c r="G78" s="41" t="s">
        <v>780</v>
      </c>
      <c r="H78" s="41" t="s">
        <v>757</v>
      </c>
      <c r="I78" s="41" t="s">
        <v>391</v>
      </c>
      <c r="J78" s="43">
        <v>15.0</v>
      </c>
      <c r="K78" s="44">
        <v>63.0</v>
      </c>
      <c r="L78" s="44">
        <f t="shared" si="1"/>
        <v>366.6666667</v>
      </c>
      <c r="M78" s="44">
        <f t="shared" si="2"/>
        <v>1587.301587</v>
      </c>
      <c r="N78" s="27"/>
      <c r="O78" s="27"/>
      <c r="P78" s="27"/>
      <c r="Q78" s="27"/>
      <c r="R78" s="27"/>
      <c r="S78" s="27"/>
      <c r="T78" s="27"/>
      <c r="U78" s="27"/>
      <c r="V78" s="27"/>
      <c r="W78" s="27"/>
      <c r="X78" s="27"/>
      <c r="Y78" s="27"/>
      <c r="Z78" s="27"/>
    </row>
    <row r="79" ht="15.75" customHeight="1">
      <c r="A79" s="41" t="s">
        <v>546</v>
      </c>
      <c r="B79" s="41" t="s">
        <v>329</v>
      </c>
      <c r="C79" s="27" t="s">
        <v>328</v>
      </c>
      <c r="D79" s="41" t="s">
        <v>750</v>
      </c>
      <c r="E79" s="43">
        <v>96.0</v>
      </c>
      <c r="F79" s="43">
        <v>30.0</v>
      </c>
      <c r="G79" s="27"/>
      <c r="H79" s="41" t="s">
        <v>757</v>
      </c>
      <c r="I79" s="41" t="s">
        <v>318</v>
      </c>
      <c r="J79" s="43">
        <v>23.0</v>
      </c>
      <c r="K79" s="44">
        <v>60.0</v>
      </c>
      <c r="L79" s="44">
        <f t="shared" si="1"/>
        <v>385</v>
      </c>
      <c r="M79" s="44">
        <f t="shared" si="2"/>
        <v>1666.666667</v>
      </c>
      <c r="N79" s="27"/>
      <c r="O79" s="27"/>
      <c r="P79" s="27"/>
      <c r="Q79" s="27"/>
      <c r="R79" s="27"/>
      <c r="S79" s="27"/>
      <c r="T79" s="27"/>
      <c r="U79" s="27"/>
      <c r="V79" s="27"/>
      <c r="W79" s="27"/>
      <c r="X79" s="27"/>
      <c r="Y79" s="27"/>
      <c r="Z79" s="27"/>
    </row>
    <row r="80" ht="15.75" customHeight="1">
      <c r="A80" s="41" t="s">
        <v>546</v>
      </c>
      <c r="B80" s="41" t="s">
        <v>339</v>
      </c>
      <c r="C80" s="27" t="s">
        <v>338</v>
      </c>
      <c r="D80" s="41" t="s">
        <v>750</v>
      </c>
      <c r="E80" s="43">
        <v>98.0</v>
      </c>
      <c r="F80" s="43">
        <v>31.0</v>
      </c>
      <c r="G80" s="27"/>
      <c r="H80" s="41" t="s">
        <v>757</v>
      </c>
      <c r="I80" s="41" t="s">
        <v>318</v>
      </c>
      <c r="J80" s="43">
        <v>23.0</v>
      </c>
      <c r="K80" s="44">
        <v>69.0</v>
      </c>
      <c r="L80" s="44">
        <f t="shared" si="1"/>
        <v>334.7826087</v>
      </c>
      <c r="M80" s="44">
        <f t="shared" si="2"/>
        <v>1449.275362</v>
      </c>
      <c r="N80" s="27"/>
      <c r="O80" s="27"/>
      <c r="P80" s="27"/>
      <c r="Q80" s="27"/>
      <c r="R80" s="27"/>
      <c r="S80" s="27"/>
      <c r="T80" s="27"/>
      <c r="U80" s="27"/>
      <c r="V80" s="27"/>
      <c r="W80" s="27"/>
      <c r="X80" s="27"/>
      <c r="Y80" s="27"/>
      <c r="Z80" s="27"/>
    </row>
    <row r="81" ht="15.75" customHeight="1">
      <c r="A81" s="41" t="s">
        <v>546</v>
      </c>
      <c r="B81" s="41" t="s">
        <v>581</v>
      </c>
      <c r="C81" s="27" t="s">
        <v>580</v>
      </c>
      <c r="D81" s="41" t="s">
        <v>750</v>
      </c>
      <c r="E81" s="43">
        <v>99.0</v>
      </c>
      <c r="F81" s="43">
        <v>2.0</v>
      </c>
      <c r="G81" s="27" t="s">
        <v>771</v>
      </c>
      <c r="H81" s="41" t="s">
        <v>757</v>
      </c>
      <c r="I81" s="41" t="s">
        <v>332</v>
      </c>
      <c r="J81" s="43">
        <v>22.0</v>
      </c>
      <c r="K81" s="44">
        <v>97.7783778552374</v>
      </c>
      <c r="L81" s="44">
        <f t="shared" si="1"/>
        <v>236.2485501</v>
      </c>
      <c r="M81" s="44">
        <f t="shared" si="2"/>
        <v>1022.720996</v>
      </c>
      <c r="N81" s="27"/>
      <c r="O81" s="27"/>
      <c r="P81" s="27"/>
      <c r="Q81" s="27"/>
      <c r="R81" s="27"/>
      <c r="S81" s="27"/>
      <c r="T81" s="27"/>
      <c r="U81" s="27"/>
      <c r="V81" s="27"/>
      <c r="W81" s="27"/>
      <c r="X81" s="27"/>
      <c r="Y81" s="27"/>
      <c r="Z81" s="27"/>
    </row>
    <row r="82" ht="15.75" customHeight="1">
      <c r="A82" s="41" t="s">
        <v>546</v>
      </c>
      <c r="B82" s="41" t="s">
        <v>596</v>
      </c>
      <c r="C82" s="27" t="s">
        <v>595</v>
      </c>
      <c r="D82" s="41" t="s">
        <v>750</v>
      </c>
      <c r="E82" s="43">
        <v>94.0</v>
      </c>
      <c r="F82" s="43">
        <v>27.0</v>
      </c>
      <c r="G82" s="41" t="s">
        <v>781</v>
      </c>
      <c r="H82" s="41" t="s">
        <v>757</v>
      </c>
      <c r="I82" s="41" t="s">
        <v>391</v>
      </c>
      <c r="J82" s="43">
        <v>14.0</v>
      </c>
      <c r="K82" s="44">
        <v>52.0</v>
      </c>
      <c r="L82" s="44">
        <f t="shared" si="1"/>
        <v>444.2307692</v>
      </c>
      <c r="M82" s="44">
        <f t="shared" si="2"/>
        <v>1923.076923</v>
      </c>
      <c r="N82" s="27"/>
      <c r="O82" s="27"/>
      <c r="P82" s="27"/>
      <c r="Q82" s="27"/>
      <c r="R82" s="27"/>
      <c r="S82" s="27"/>
      <c r="T82" s="27"/>
      <c r="U82" s="27"/>
      <c r="V82" s="27"/>
      <c r="W82" s="27"/>
      <c r="X82" s="27"/>
      <c r="Y82" s="27"/>
      <c r="Z82" s="27"/>
    </row>
    <row r="83" ht="15.75" customHeight="1">
      <c r="A83" s="41" t="s">
        <v>546</v>
      </c>
      <c r="B83" s="41" t="s">
        <v>388</v>
      </c>
      <c r="C83" s="27" t="s">
        <v>387</v>
      </c>
      <c r="D83" s="41" t="s">
        <v>750</v>
      </c>
      <c r="E83" s="43">
        <v>91.0</v>
      </c>
      <c r="F83" s="43">
        <v>12.0</v>
      </c>
      <c r="G83" s="27"/>
      <c r="H83" s="41" t="s">
        <v>757</v>
      </c>
      <c r="I83" s="41" t="s">
        <v>368</v>
      </c>
      <c r="J83" s="43">
        <v>47.0</v>
      </c>
      <c r="K83" s="44">
        <v>60.0</v>
      </c>
      <c r="L83" s="44">
        <f t="shared" si="1"/>
        <v>385</v>
      </c>
      <c r="M83" s="44">
        <f t="shared" si="2"/>
        <v>1666.666667</v>
      </c>
      <c r="N83" s="27"/>
      <c r="O83" s="27"/>
      <c r="P83" s="27"/>
      <c r="Q83" s="27"/>
      <c r="R83" s="27"/>
      <c r="S83" s="27"/>
      <c r="T83" s="27"/>
      <c r="U83" s="27"/>
      <c r="V83" s="27"/>
      <c r="W83" s="27"/>
      <c r="X83" s="27"/>
      <c r="Y83" s="27"/>
      <c r="Z83" s="27"/>
    </row>
    <row r="84" ht="15.75" customHeight="1">
      <c r="A84" s="41" t="s">
        <v>546</v>
      </c>
      <c r="B84" s="41" t="s">
        <v>408</v>
      </c>
      <c r="C84" s="27" t="s">
        <v>407</v>
      </c>
      <c r="D84" s="41" t="s">
        <v>750</v>
      </c>
      <c r="E84" s="43">
        <v>98.0</v>
      </c>
      <c r="F84" s="43">
        <v>24.0</v>
      </c>
      <c r="G84" s="27"/>
      <c r="H84" s="41" t="s">
        <v>757</v>
      </c>
      <c r="I84" s="41" t="s">
        <v>411</v>
      </c>
      <c r="J84" s="43">
        <v>16.0</v>
      </c>
      <c r="K84" s="44">
        <v>64.0</v>
      </c>
      <c r="L84" s="44">
        <f t="shared" si="1"/>
        <v>360.9375</v>
      </c>
      <c r="M84" s="44">
        <f t="shared" si="2"/>
        <v>1562.5</v>
      </c>
      <c r="N84" s="27"/>
      <c r="O84" s="27"/>
      <c r="P84" s="27"/>
      <c r="Q84" s="27"/>
      <c r="R84" s="27"/>
      <c r="S84" s="27"/>
      <c r="T84" s="27"/>
      <c r="U84" s="27"/>
      <c r="V84" s="27"/>
      <c r="W84" s="27"/>
      <c r="X84" s="27"/>
      <c r="Y84" s="27"/>
      <c r="Z84" s="27"/>
    </row>
    <row r="85" ht="15.75" customHeight="1">
      <c r="A85" s="41" t="s">
        <v>546</v>
      </c>
      <c r="B85" s="41" t="s">
        <v>393</v>
      </c>
      <c r="C85" s="27" t="s">
        <v>392</v>
      </c>
      <c r="D85" s="41" t="s">
        <v>750</v>
      </c>
      <c r="E85" s="43">
        <v>100.0</v>
      </c>
      <c r="F85" s="43">
        <v>8.0</v>
      </c>
      <c r="G85" s="27"/>
      <c r="H85" s="41" t="s">
        <v>757</v>
      </c>
      <c r="I85" s="41" t="s">
        <v>368</v>
      </c>
      <c r="J85" s="43">
        <v>121.0</v>
      </c>
      <c r="K85" s="44">
        <v>46.0</v>
      </c>
      <c r="L85" s="44">
        <f t="shared" si="1"/>
        <v>502.173913</v>
      </c>
      <c r="M85" s="44">
        <f t="shared" si="2"/>
        <v>2173.913043</v>
      </c>
      <c r="N85" s="27"/>
      <c r="O85" s="27"/>
      <c r="P85" s="27"/>
      <c r="Q85" s="27"/>
      <c r="R85" s="27"/>
      <c r="S85" s="27"/>
      <c r="T85" s="27"/>
      <c r="U85" s="27"/>
      <c r="V85" s="27"/>
      <c r="W85" s="27"/>
      <c r="X85" s="27"/>
      <c r="Y85" s="27"/>
      <c r="Z85" s="27"/>
    </row>
    <row r="86" ht="15.75" customHeight="1">
      <c r="A86" s="41" t="s">
        <v>546</v>
      </c>
      <c r="B86" s="41" t="s">
        <v>347</v>
      </c>
      <c r="C86" s="27" t="s">
        <v>346</v>
      </c>
      <c r="D86" s="41" t="s">
        <v>750</v>
      </c>
      <c r="E86" s="43">
        <v>77.0</v>
      </c>
      <c r="F86" s="43">
        <v>5.0</v>
      </c>
      <c r="G86" s="27"/>
      <c r="H86" s="41" t="s">
        <v>757</v>
      </c>
      <c r="I86" s="41" t="s">
        <v>332</v>
      </c>
      <c r="J86" s="43">
        <v>23.0</v>
      </c>
      <c r="K86" s="44">
        <v>99.0</v>
      </c>
      <c r="L86" s="44">
        <f t="shared" si="1"/>
        <v>233.3333333</v>
      </c>
      <c r="M86" s="44">
        <f t="shared" si="2"/>
        <v>1010.10101</v>
      </c>
      <c r="N86" s="27"/>
      <c r="O86" s="27"/>
      <c r="P86" s="27"/>
      <c r="Q86" s="27"/>
      <c r="R86" s="27"/>
      <c r="S86" s="27"/>
      <c r="T86" s="27"/>
      <c r="U86" s="27"/>
      <c r="V86" s="27"/>
      <c r="W86" s="27"/>
      <c r="X86" s="27"/>
      <c r="Y86" s="27"/>
      <c r="Z86" s="27"/>
    </row>
    <row r="87" ht="15.75" customHeight="1">
      <c r="A87" s="41" t="s">
        <v>546</v>
      </c>
      <c r="B87" s="41" t="s">
        <v>381</v>
      </c>
      <c r="C87" s="27" t="s">
        <v>380</v>
      </c>
      <c r="D87" s="41" t="s">
        <v>750</v>
      </c>
      <c r="E87" s="43">
        <v>83.0</v>
      </c>
      <c r="F87" s="43">
        <v>2.0</v>
      </c>
      <c r="G87" s="27"/>
      <c r="H87" s="41" t="s">
        <v>757</v>
      </c>
      <c r="I87" s="41" t="s">
        <v>368</v>
      </c>
      <c r="J87" s="43">
        <v>19.0</v>
      </c>
      <c r="K87" s="44">
        <v>61.0</v>
      </c>
      <c r="L87" s="44">
        <f t="shared" si="1"/>
        <v>378.6885246</v>
      </c>
      <c r="M87" s="44">
        <f t="shared" si="2"/>
        <v>1639.344262</v>
      </c>
      <c r="N87" s="27"/>
      <c r="O87" s="27"/>
      <c r="P87" s="27"/>
      <c r="Q87" s="27"/>
      <c r="R87" s="27"/>
      <c r="S87" s="27"/>
      <c r="T87" s="27"/>
      <c r="U87" s="27"/>
      <c r="V87" s="27"/>
      <c r="W87" s="27"/>
      <c r="X87" s="27"/>
      <c r="Y87" s="27"/>
      <c r="Z87" s="27"/>
    </row>
    <row r="88" ht="15.75" customHeight="1">
      <c r="A88" s="41" t="s">
        <v>546</v>
      </c>
      <c r="B88" s="41" t="s">
        <v>421</v>
      </c>
      <c r="C88" s="27" t="s">
        <v>420</v>
      </c>
      <c r="D88" s="41" t="s">
        <v>750</v>
      </c>
      <c r="E88" s="43">
        <v>97.0</v>
      </c>
      <c r="F88" s="43">
        <v>19.0</v>
      </c>
      <c r="G88" s="27"/>
      <c r="H88" s="41" t="s">
        <v>757</v>
      </c>
      <c r="I88" s="41" t="s">
        <v>368</v>
      </c>
      <c r="J88" s="43">
        <v>127.0</v>
      </c>
      <c r="K88" s="44">
        <v>41.0</v>
      </c>
      <c r="L88" s="44">
        <f t="shared" si="1"/>
        <v>563.4146341</v>
      </c>
      <c r="M88" s="44">
        <f t="shared" si="2"/>
        <v>2439.02439</v>
      </c>
      <c r="N88" s="27"/>
      <c r="O88" s="27"/>
      <c r="P88" s="27"/>
      <c r="Q88" s="27"/>
      <c r="R88" s="27"/>
      <c r="S88" s="27"/>
      <c r="T88" s="27"/>
      <c r="U88" s="27"/>
      <c r="V88" s="27"/>
      <c r="W88" s="27"/>
      <c r="X88" s="27"/>
      <c r="Y88" s="27"/>
      <c r="Z88" s="27"/>
    </row>
    <row r="89" ht="15.75" customHeight="1">
      <c r="A89" s="41" t="s">
        <v>546</v>
      </c>
      <c r="B89" s="41" t="s">
        <v>320</v>
      </c>
      <c r="C89" s="27" t="s">
        <v>319</v>
      </c>
      <c r="D89" s="41" t="s">
        <v>750</v>
      </c>
      <c r="E89" s="43">
        <v>97.0</v>
      </c>
      <c r="F89" s="43">
        <v>18.0</v>
      </c>
      <c r="G89" s="27"/>
      <c r="H89" s="41" t="s">
        <v>757</v>
      </c>
      <c r="I89" s="41" t="s">
        <v>318</v>
      </c>
      <c r="J89" s="43">
        <v>38.0</v>
      </c>
      <c r="K89" s="44">
        <v>50.702150567419</v>
      </c>
      <c r="L89" s="44">
        <f t="shared" si="1"/>
        <v>455.6019763</v>
      </c>
      <c r="M89" s="44">
        <f t="shared" si="2"/>
        <v>1972.302928</v>
      </c>
      <c r="N89" s="27"/>
      <c r="O89" s="27"/>
      <c r="P89" s="27"/>
      <c r="Q89" s="27"/>
      <c r="R89" s="27"/>
      <c r="S89" s="27"/>
      <c r="T89" s="27"/>
      <c r="U89" s="27"/>
      <c r="V89" s="27"/>
      <c r="W89" s="27"/>
      <c r="X89" s="27"/>
      <c r="Y89" s="27"/>
      <c r="Z89" s="27"/>
    </row>
    <row r="90" ht="15.75" customHeight="1">
      <c r="A90" s="41" t="s">
        <v>118</v>
      </c>
      <c r="B90" s="41" t="s">
        <v>433</v>
      </c>
      <c r="C90" s="27" t="s">
        <v>432</v>
      </c>
      <c r="D90" s="41" t="s">
        <v>750</v>
      </c>
      <c r="E90" s="43">
        <v>100.0</v>
      </c>
      <c r="F90" s="43">
        <v>49.0</v>
      </c>
      <c r="G90" s="27"/>
      <c r="H90" s="41" t="s">
        <v>749</v>
      </c>
      <c r="I90" s="41" t="s">
        <v>431</v>
      </c>
      <c r="J90" s="43">
        <v>34.0</v>
      </c>
      <c r="K90" s="44">
        <v>51.0</v>
      </c>
      <c r="L90" s="44">
        <f t="shared" si="1"/>
        <v>452.9411765</v>
      </c>
      <c r="M90" s="44">
        <f t="shared" si="2"/>
        <v>1960.784314</v>
      </c>
      <c r="N90" s="27"/>
      <c r="O90" s="27"/>
      <c r="P90" s="27"/>
      <c r="Q90" s="27"/>
      <c r="R90" s="27"/>
      <c r="S90" s="27"/>
      <c r="T90" s="27"/>
      <c r="U90" s="27"/>
      <c r="V90" s="27"/>
      <c r="W90" s="27"/>
      <c r="X90" s="27"/>
      <c r="Y90" s="27"/>
      <c r="Z90" s="27"/>
    </row>
    <row r="91" ht="15.75" customHeight="1">
      <c r="A91" s="41" t="s">
        <v>118</v>
      </c>
      <c r="B91" s="41" t="s">
        <v>438</v>
      </c>
      <c r="C91" s="27" t="s">
        <v>437</v>
      </c>
      <c r="D91" s="41" t="s">
        <v>750</v>
      </c>
      <c r="E91" s="43">
        <v>100.0</v>
      </c>
      <c r="F91" s="43">
        <v>31.0</v>
      </c>
      <c r="G91" s="27"/>
      <c r="H91" s="41" t="s">
        <v>749</v>
      </c>
      <c r="I91" s="41" t="s">
        <v>431</v>
      </c>
      <c r="J91" s="43">
        <v>60.0</v>
      </c>
      <c r="K91" s="44">
        <v>46.0</v>
      </c>
      <c r="L91" s="44">
        <f t="shared" si="1"/>
        <v>502.173913</v>
      </c>
      <c r="M91" s="44">
        <f t="shared" si="2"/>
        <v>2173.913043</v>
      </c>
      <c r="N91" s="27"/>
      <c r="O91" s="27"/>
      <c r="P91" s="27"/>
      <c r="Q91" s="27"/>
      <c r="R91" s="27"/>
      <c r="S91" s="27"/>
      <c r="T91" s="27"/>
      <c r="U91" s="27"/>
      <c r="V91" s="27"/>
      <c r="W91" s="27"/>
      <c r="X91" s="27"/>
      <c r="Y91" s="27"/>
      <c r="Z91" s="27"/>
    </row>
    <row r="92" ht="15.75" customHeight="1">
      <c r="A92" s="41" t="s">
        <v>118</v>
      </c>
      <c r="B92" s="41" t="s">
        <v>442</v>
      </c>
      <c r="C92" s="27" t="s">
        <v>441</v>
      </c>
      <c r="D92" s="41" t="s">
        <v>750</v>
      </c>
      <c r="E92" s="43">
        <v>100.0</v>
      </c>
      <c r="F92" s="43">
        <v>27.0</v>
      </c>
      <c r="G92" s="27"/>
      <c r="H92" s="41" t="s">
        <v>749</v>
      </c>
      <c r="I92" s="41" t="s">
        <v>431</v>
      </c>
      <c r="J92" s="43">
        <v>43.0</v>
      </c>
      <c r="K92" s="44">
        <v>49.0</v>
      </c>
      <c r="L92" s="44">
        <f t="shared" si="1"/>
        <v>471.4285714</v>
      </c>
      <c r="M92" s="44">
        <f t="shared" si="2"/>
        <v>2040.816327</v>
      </c>
      <c r="N92" s="27"/>
      <c r="O92" s="27"/>
      <c r="P92" s="27"/>
      <c r="Q92" s="27"/>
      <c r="R92" s="27"/>
      <c r="S92" s="27"/>
      <c r="T92" s="27"/>
      <c r="U92" s="27"/>
      <c r="V92" s="27"/>
      <c r="W92" s="27"/>
      <c r="X92" s="27"/>
      <c r="Y92" s="27"/>
      <c r="Z92" s="27"/>
    </row>
    <row r="93" ht="15.75" customHeight="1">
      <c r="A93" s="41" t="s">
        <v>118</v>
      </c>
      <c r="B93" s="41" t="s">
        <v>447</v>
      </c>
      <c r="C93" s="27" t="s">
        <v>446</v>
      </c>
      <c r="D93" s="41" t="s">
        <v>750</v>
      </c>
      <c r="E93" s="43">
        <v>100.0</v>
      </c>
      <c r="F93" s="43">
        <v>15.0</v>
      </c>
      <c r="G93" s="27"/>
      <c r="H93" s="41" t="s">
        <v>749</v>
      </c>
      <c r="I93" s="41" t="s">
        <v>445</v>
      </c>
      <c r="J93" s="43">
        <v>47.0</v>
      </c>
      <c r="K93" s="44">
        <v>50.0</v>
      </c>
      <c r="L93" s="44">
        <f t="shared" si="1"/>
        <v>462</v>
      </c>
      <c r="M93" s="44">
        <f t="shared" si="2"/>
        <v>2000</v>
      </c>
      <c r="N93" s="27"/>
      <c r="O93" s="27"/>
      <c r="P93" s="27"/>
      <c r="Q93" s="27"/>
      <c r="R93" s="27"/>
      <c r="S93" s="27"/>
      <c r="T93" s="27"/>
      <c r="U93" s="27"/>
      <c r="V93" s="27"/>
      <c r="W93" s="27"/>
      <c r="X93" s="27"/>
      <c r="Y93" s="27"/>
      <c r="Z93" s="27"/>
    </row>
    <row r="94" ht="15.75" customHeight="1">
      <c r="A94" s="41" t="s">
        <v>118</v>
      </c>
      <c r="B94" s="41" t="s">
        <v>453</v>
      </c>
      <c r="C94" s="27" t="s">
        <v>452</v>
      </c>
      <c r="D94" s="41" t="s">
        <v>750</v>
      </c>
      <c r="E94" s="43">
        <v>100.0</v>
      </c>
      <c r="F94" s="43">
        <v>35.0</v>
      </c>
      <c r="G94" s="27"/>
      <c r="H94" s="41" t="s">
        <v>749</v>
      </c>
      <c r="I94" s="41" t="s">
        <v>451</v>
      </c>
      <c r="J94" s="43">
        <v>89.0</v>
      </c>
      <c r="K94" s="44">
        <v>44.0</v>
      </c>
      <c r="L94" s="44">
        <f t="shared" si="1"/>
        <v>525</v>
      </c>
      <c r="M94" s="44">
        <f t="shared" si="2"/>
        <v>2272.727273</v>
      </c>
      <c r="N94" s="27"/>
      <c r="O94" s="27"/>
      <c r="P94" s="27"/>
      <c r="Q94" s="27"/>
      <c r="R94" s="27"/>
      <c r="S94" s="27"/>
      <c r="T94" s="27"/>
      <c r="U94" s="27"/>
      <c r="V94" s="27"/>
      <c r="W94" s="27"/>
      <c r="X94" s="27"/>
      <c r="Y94" s="27"/>
      <c r="Z94" s="27"/>
    </row>
    <row r="95" ht="15.75" customHeight="1">
      <c r="A95" s="41" t="s">
        <v>118</v>
      </c>
      <c r="B95" s="41" t="s">
        <v>459</v>
      </c>
      <c r="C95" s="27" t="s">
        <v>458</v>
      </c>
      <c r="D95" s="41" t="s">
        <v>750</v>
      </c>
      <c r="E95" s="43">
        <v>100.0</v>
      </c>
      <c r="F95" s="43">
        <v>15.0</v>
      </c>
      <c r="G95" s="27"/>
      <c r="H95" s="41" t="s">
        <v>749</v>
      </c>
      <c r="I95" s="41" t="s">
        <v>451</v>
      </c>
      <c r="J95" s="43">
        <v>52.0</v>
      </c>
      <c r="K95" s="44">
        <v>39.0</v>
      </c>
      <c r="L95" s="44">
        <f t="shared" si="1"/>
        <v>592.3076923</v>
      </c>
      <c r="M95" s="44">
        <f t="shared" si="2"/>
        <v>2564.102564</v>
      </c>
      <c r="N95" s="27"/>
      <c r="O95" s="27"/>
      <c r="P95" s="27"/>
      <c r="Q95" s="27"/>
      <c r="R95" s="27"/>
      <c r="S95" s="27"/>
      <c r="T95" s="27"/>
      <c r="U95" s="27"/>
      <c r="V95" s="27"/>
      <c r="W95" s="27"/>
      <c r="X95" s="27"/>
      <c r="Y95" s="27"/>
      <c r="Z95" s="27"/>
    </row>
    <row r="96" ht="15.75" customHeight="1">
      <c r="A96" s="41" t="s">
        <v>118</v>
      </c>
      <c r="B96" s="41" t="s">
        <v>463</v>
      </c>
      <c r="C96" s="27" t="s">
        <v>462</v>
      </c>
      <c r="D96" s="41" t="s">
        <v>750</v>
      </c>
      <c r="E96" s="43">
        <v>100.0</v>
      </c>
      <c r="F96" s="43">
        <v>27.0</v>
      </c>
      <c r="G96" s="27" t="s">
        <v>782</v>
      </c>
      <c r="H96" s="41" t="s">
        <v>749</v>
      </c>
      <c r="I96" s="41" t="s">
        <v>451</v>
      </c>
      <c r="J96" s="43">
        <v>50.0</v>
      </c>
      <c r="K96" s="44">
        <v>51.0</v>
      </c>
      <c r="L96" s="44">
        <f t="shared" si="1"/>
        <v>452.9411765</v>
      </c>
      <c r="M96" s="44">
        <f t="shared" si="2"/>
        <v>1960.784314</v>
      </c>
      <c r="N96" s="27"/>
      <c r="O96" s="27"/>
      <c r="P96" s="27"/>
      <c r="Q96" s="27"/>
      <c r="R96" s="27"/>
      <c r="S96" s="27"/>
      <c r="T96" s="27"/>
      <c r="U96" s="27"/>
      <c r="V96" s="27"/>
      <c r="W96" s="27"/>
      <c r="X96" s="27"/>
      <c r="Y96" s="27"/>
      <c r="Z96" s="27"/>
    </row>
    <row r="97" ht="15.75" customHeight="1">
      <c r="A97" s="41" t="s">
        <v>118</v>
      </c>
      <c r="B97" s="41" t="s">
        <v>467</v>
      </c>
      <c r="C97" s="27" t="s">
        <v>466</v>
      </c>
      <c r="D97" s="41" t="s">
        <v>750</v>
      </c>
      <c r="E97" s="43">
        <v>100.0</v>
      </c>
      <c r="F97" s="43">
        <v>8.0</v>
      </c>
      <c r="G97" s="27"/>
      <c r="H97" s="41" t="s">
        <v>749</v>
      </c>
      <c r="I97" s="41" t="s">
        <v>451</v>
      </c>
      <c r="J97" s="43">
        <v>50.0</v>
      </c>
      <c r="K97" s="44">
        <v>41.0</v>
      </c>
      <c r="L97" s="44">
        <f t="shared" si="1"/>
        <v>563.4146341</v>
      </c>
      <c r="M97" s="44">
        <f t="shared" si="2"/>
        <v>2439.02439</v>
      </c>
      <c r="N97" s="27"/>
      <c r="O97" s="27"/>
      <c r="P97" s="27"/>
      <c r="Q97" s="27"/>
      <c r="R97" s="27"/>
      <c r="S97" s="27"/>
      <c r="T97" s="27"/>
      <c r="U97" s="27"/>
      <c r="V97" s="27"/>
      <c r="W97" s="27"/>
      <c r="X97" s="27"/>
      <c r="Y97" s="27"/>
      <c r="Z97" s="27"/>
    </row>
    <row r="98" ht="15.75" customHeight="1">
      <c r="A98" s="41" t="s">
        <v>118</v>
      </c>
      <c r="B98" s="41" t="s">
        <v>472</v>
      </c>
      <c r="C98" s="27" t="s">
        <v>471</v>
      </c>
      <c r="D98" s="41" t="s">
        <v>750</v>
      </c>
      <c r="E98" s="43">
        <v>100.0</v>
      </c>
      <c r="F98" s="43">
        <v>48.0</v>
      </c>
      <c r="G98" s="27"/>
      <c r="H98" s="41" t="s">
        <v>749</v>
      </c>
      <c r="I98" s="41" t="s">
        <v>451</v>
      </c>
      <c r="J98" s="43">
        <v>50.0</v>
      </c>
      <c r="K98" s="44">
        <v>44.0</v>
      </c>
      <c r="L98" s="44">
        <f t="shared" si="1"/>
        <v>525</v>
      </c>
      <c r="M98" s="44">
        <f t="shared" si="2"/>
        <v>2272.727273</v>
      </c>
      <c r="N98" s="27"/>
      <c r="O98" s="27"/>
      <c r="P98" s="27"/>
      <c r="Q98" s="27"/>
      <c r="R98" s="27"/>
      <c r="S98" s="27"/>
      <c r="T98" s="27"/>
      <c r="U98" s="27"/>
      <c r="V98" s="27"/>
      <c r="W98" s="27"/>
      <c r="X98" s="27"/>
      <c r="Y98" s="27"/>
      <c r="Z98" s="27"/>
    </row>
    <row r="99" ht="15.75" customHeight="1">
      <c r="A99" s="41" t="s">
        <v>118</v>
      </c>
      <c r="B99" s="41" t="s">
        <v>476</v>
      </c>
      <c r="C99" s="27" t="s">
        <v>475</v>
      </c>
      <c r="D99" s="41" t="s">
        <v>750</v>
      </c>
      <c r="E99" s="43">
        <v>100.0</v>
      </c>
      <c r="F99" s="43">
        <v>52.0</v>
      </c>
      <c r="G99" s="27"/>
      <c r="H99" s="41" t="s">
        <v>749</v>
      </c>
      <c r="I99" s="41" t="s">
        <v>451</v>
      </c>
      <c r="J99" s="43">
        <v>50.0</v>
      </c>
      <c r="K99" s="44">
        <v>22.0</v>
      </c>
      <c r="L99" s="44">
        <f t="shared" si="1"/>
        <v>1050</v>
      </c>
      <c r="M99" s="44">
        <f t="shared" si="2"/>
        <v>4545.454545</v>
      </c>
      <c r="N99" s="27"/>
      <c r="O99" s="27"/>
      <c r="P99" s="27"/>
      <c r="Q99" s="27"/>
      <c r="R99" s="27"/>
      <c r="S99" s="27"/>
      <c r="T99" s="27"/>
      <c r="U99" s="27"/>
      <c r="V99" s="27"/>
      <c r="W99" s="27"/>
      <c r="X99" s="27"/>
      <c r="Y99" s="27"/>
      <c r="Z99" s="27"/>
    </row>
    <row r="100" ht="15.75" customHeight="1">
      <c r="A100" s="41" t="s">
        <v>118</v>
      </c>
      <c r="B100" s="41" t="s">
        <v>507</v>
      </c>
      <c r="C100" s="27" t="s">
        <v>506</v>
      </c>
      <c r="D100" s="41" t="s">
        <v>748</v>
      </c>
      <c r="E100" s="43">
        <v>263.0</v>
      </c>
      <c r="F100" s="43">
        <v>0.0</v>
      </c>
      <c r="G100" s="27" t="s">
        <v>783</v>
      </c>
      <c r="H100" s="41" t="s">
        <v>756</v>
      </c>
      <c r="I100" s="41" t="s">
        <v>536</v>
      </c>
      <c r="J100" s="43">
        <v>50.0</v>
      </c>
      <c r="K100" s="44">
        <v>37.0</v>
      </c>
      <c r="L100" s="44">
        <f t="shared" si="1"/>
        <v>624.3243243</v>
      </c>
      <c r="M100" s="44">
        <f t="shared" si="2"/>
        <v>2702.702703</v>
      </c>
      <c r="N100" s="27"/>
      <c r="O100" s="27"/>
      <c r="P100" s="27"/>
      <c r="Q100" s="27"/>
      <c r="R100" s="27"/>
      <c r="S100" s="27"/>
      <c r="T100" s="27"/>
      <c r="U100" s="27"/>
      <c r="V100" s="27"/>
      <c r="W100" s="27"/>
      <c r="X100" s="27"/>
      <c r="Y100" s="27"/>
      <c r="Z100" s="27"/>
    </row>
    <row r="101" ht="15.75" customHeight="1">
      <c r="A101" s="41" t="s">
        <v>118</v>
      </c>
      <c r="B101" s="41" t="s">
        <v>512</v>
      </c>
      <c r="C101" s="27" t="s">
        <v>511</v>
      </c>
      <c r="D101" s="41" t="s">
        <v>748</v>
      </c>
      <c r="E101" s="43">
        <v>255.0</v>
      </c>
      <c r="F101" s="43">
        <v>0.0</v>
      </c>
      <c r="G101" s="27"/>
      <c r="H101" s="41" t="s">
        <v>756</v>
      </c>
      <c r="I101" s="41" t="s">
        <v>536</v>
      </c>
      <c r="J101" s="43">
        <v>50.0</v>
      </c>
      <c r="K101" s="44">
        <v>15.0</v>
      </c>
      <c r="L101" s="44">
        <f t="shared" si="1"/>
        <v>1540</v>
      </c>
      <c r="M101" s="44">
        <f t="shared" si="2"/>
        <v>6666.666667</v>
      </c>
      <c r="N101" s="27"/>
      <c r="O101" s="27"/>
      <c r="P101" s="27"/>
      <c r="Q101" s="27"/>
      <c r="R101" s="27"/>
      <c r="S101" s="27"/>
      <c r="T101" s="27"/>
      <c r="U101" s="27"/>
      <c r="V101" s="27"/>
      <c r="W101" s="27"/>
      <c r="X101" s="27"/>
      <c r="Y101" s="27"/>
      <c r="Z101" s="27"/>
    </row>
    <row r="102" ht="15.75" customHeight="1">
      <c r="A102" s="41" t="s">
        <v>118</v>
      </c>
      <c r="B102" s="41" t="s">
        <v>515</v>
      </c>
      <c r="C102" s="27" t="s">
        <v>515</v>
      </c>
      <c r="D102" s="41" t="s">
        <v>748</v>
      </c>
      <c r="E102" s="43">
        <v>255.0</v>
      </c>
      <c r="F102" s="43">
        <v>0.0</v>
      </c>
      <c r="G102" s="27" t="s">
        <v>784</v>
      </c>
      <c r="H102" s="41" t="s">
        <v>756</v>
      </c>
      <c r="I102" s="41" t="s">
        <v>536</v>
      </c>
      <c r="J102" s="43">
        <v>50.0</v>
      </c>
      <c r="K102" s="44">
        <v>1.0</v>
      </c>
      <c r="L102" s="44">
        <f t="shared" si="1"/>
        <v>23100</v>
      </c>
      <c r="M102" s="44">
        <f t="shared" si="2"/>
        <v>100000</v>
      </c>
      <c r="N102" s="27"/>
      <c r="O102" s="27"/>
      <c r="P102" s="27"/>
      <c r="Q102" s="27"/>
      <c r="R102" s="27"/>
      <c r="S102" s="27"/>
      <c r="T102" s="27"/>
      <c r="U102" s="27"/>
      <c r="V102" s="27"/>
      <c r="W102" s="27"/>
      <c r="X102" s="27"/>
      <c r="Y102" s="27"/>
      <c r="Z102" s="27"/>
    </row>
    <row r="103" ht="15.75" customHeight="1">
      <c r="A103" s="41" t="s">
        <v>118</v>
      </c>
      <c r="B103" s="41" t="s">
        <v>519</v>
      </c>
      <c r="C103" s="27" t="s">
        <v>518</v>
      </c>
      <c r="D103" s="41" t="s">
        <v>748</v>
      </c>
      <c r="E103" s="43">
        <v>255.0</v>
      </c>
      <c r="F103" s="43">
        <v>0.0</v>
      </c>
      <c r="G103" s="27" t="s">
        <v>785</v>
      </c>
      <c r="H103" s="41" t="s">
        <v>756</v>
      </c>
      <c r="I103" s="41" t="s">
        <v>536</v>
      </c>
      <c r="J103" s="43">
        <v>50.0</v>
      </c>
      <c r="K103" s="44">
        <v>26.0</v>
      </c>
      <c r="L103" s="44">
        <f t="shared" si="1"/>
        <v>888.4615385</v>
      </c>
      <c r="M103" s="44">
        <f t="shared" si="2"/>
        <v>3846.153846</v>
      </c>
      <c r="N103" s="27"/>
      <c r="O103" s="27"/>
      <c r="P103" s="27"/>
      <c r="Q103" s="27"/>
      <c r="R103" s="27"/>
      <c r="S103" s="27"/>
      <c r="T103" s="27"/>
      <c r="U103" s="27"/>
      <c r="V103" s="27"/>
      <c r="W103" s="27"/>
      <c r="X103" s="27"/>
      <c r="Y103" s="27"/>
      <c r="Z103" s="27"/>
    </row>
    <row r="104" ht="15.75" customHeight="1">
      <c r="A104" s="41" t="s">
        <v>118</v>
      </c>
      <c r="B104" s="41" t="s">
        <v>524</v>
      </c>
      <c r="C104" s="27" t="s">
        <v>523</v>
      </c>
      <c r="D104" s="41" t="s">
        <v>748</v>
      </c>
      <c r="E104" s="43">
        <v>274.0</v>
      </c>
      <c r="F104" s="43">
        <v>0.0</v>
      </c>
      <c r="G104" s="27"/>
      <c r="H104" s="41" t="s">
        <v>756</v>
      </c>
      <c r="I104" s="41" t="s">
        <v>536</v>
      </c>
      <c r="J104" s="43">
        <v>50.0</v>
      </c>
      <c r="K104" s="44">
        <v>43.0</v>
      </c>
      <c r="L104" s="44">
        <f t="shared" si="1"/>
        <v>537.2093023</v>
      </c>
      <c r="M104" s="44">
        <f t="shared" si="2"/>
        <v>2325.581395</v>
      </c>
      <c r="N104" s="27"/>
      <c r="O104" s="27"/>
      <c r="P104" s="27"/>
      <c r="Q104" s="27"/>
      <c r="R104" s="27"/>
      <c r="S104" s="27"/>
      <c r="T104" s="27"/>
      <c r="U104" s="27"/>
      <c r="V104" s="27"/>
      <c r="W104" s="27"/>
      <c r="X104" s="27"/>
      <c r="Y104" s="27"/>
      <c r="Z104" s="27"/>
    </row>
    <row r="105" ht="15.75" customHeight="1">
      <c r="A105" s="41" t="s">
        <v>118</v>
      </c>
      <c r="B105" s="41" t="s">
        <v>529</v>
      </c>
      <c r="C105" s="27" t="s">
        <v>528</v>
      </c>
      <c r="D105" s="41" t="s">
        <v>748</v>
      </c>
      <c r="E105" s="43">
        <v>275.0</v>
      </c>
      <c r="F105" s="43">
        <v>0.0</v>
      </c>
      <c r="G105" s="27" t="s">
        <v>786</v>
      </c>
      <c r="H105" s="41" t="s">
        <v>756</v>
      </c>
      <c r="I105" s="41" t="s">
        <v>536</v>
      </c>
      <c r="J105" s="43">
        <v>50.0</v>
      </c>
      <c r="K105" s="44">
        <v>45.0</v>
      </c>
      <c r="L105" s="44">
        <f t="shared" si="1"/>
        <v>513.3333333</v>
      </c>
      <c r="M105" s="44">
        <f t="shared" si="2"/>
        <v>2222.222222</v>
      </c>
      <c r="N105" s="27"/>
      <c r="O105" s="27"/>
      <c r="P105" s="27"/>
      <c r="Q105" s="27"/>
      <c r="R105" s="27"/>
      <c r="S105" s="27"/>
      <c r="T105" s="27"/>
      <c r="U105" s="27"/>
      <c r="V105" s="27"/>
      <c r="W105" s="27"/>
      <c r="X105" s="27"/>
      <c r="Y105" s="27"/>
      <c r="Z105" s="27"/>
    </row>
    <row r="106" ht="15.75" customHeight="1">
      <c r="A106" s="41" t="s">
        <v>118</v>
      </c>
      <c r="B106" s="41" t="s">
        <v>533</v>
      </c>
      <c r="C106" s="27" t="s">
        <v>532</v>
      </c>
      <c r="D106" s="41" t="s">
        <v>748</v>
      </c>
      <c r="E106" s="43">
        <v>278.0</v>
      </c>
      <c r="F106" s="43">
        <v>0.0</v>
      </c>
      <c r="G106" s="27" t="s">
        <v>787</v>
      </c>
      <c r="H106" s="41" t="s">
        <v>756</v>
      </c>
      <c r="I106" s="41" t="s">
        <v>536</v>
      </c>
      <c r="J106" s="43">
        <v>50.0</v>
      </c>
      <c r="K106" s="44">
        <v>30.0</v>
      </c>
      <c r="L106" s="44">
        <f t="shared" si="1"/>
        <v>770</v>
      </c>
      <c r="M106" s="44">
        <f t="shared" si="2"/>
        <v>3333.333333</v>
      </c>
      <c r="N106" s="27"/>
      <c r="O106" s="27"/>
      <c r="P106" s="27"/>
      <c r="Q106" s="27"/>
      <c r="R106" s="27"/>
      <c r="S106" s="27"/>
      <c r="T106" s="27"/>
      <c r="U106" s="27"/>
      <c r="V106" s="27"/>
      <c r="W106" s="27"/>
      <c r="X106" s="27"/>
      <c r="Y106" s="27"/>
      <c r="Z106" s="27"/>
    </row>
    <row r="107" ht="15.75" customHeight="1">
      <c r="A107" s="41" t="s">
        <v>118</v>
      </c>
      <c r="B107" s="41" t="s">
        <v>538</v>
      </c>
      <c r="C107" s="27" t="s">
        <v>537</v>
      </c>
      <c r="D107" s="41" t="s">
        <v>748</v>
      </c>
      <c r="E107" s="43">
        <v>200.0</v>
      </c>
      <c r="F107" s="43">
        <v>0.0</v>
      </c>
      <c r="G107" s="27"/>
      <c r="H107" s="41" t="s">
        <v>756</v>
      </c>
      <c r="I107" s="41" t="s">
        <v>536</v>
      </c>
      <c r="J107" s="43">
        <v>97.0</v>
      </c>
      <c r="K107" s="44">
        <v>41.0</v>
      </c>
      <c r="L107" s="44">
        <f t="shared" si="1"/>
        <v>563.4146341</v>
      </c>
      <c r="M107" s="44">
        <f t="shared" si="2"/>
        <v>2439.02439</v>
      </c>
      <c r="N107" s="27"/>
      <c r="O107" s="27"/>
      <c r="P107" s="27"/>
      <c r="Q107" s="27"/>
      <c r="R107" s="27"/>
      <c r="S107" s="27"/>
      <c r="T107" s="27"/>
      <c r="U107" s="27"/>
      <c r="V107" s="27"/>
      <c r="W107" s="27"/>
      <c r="X107" s="27"/>
      <c r="Y107" s="27"/>
      <c r="Z107" s="27"/>
    </row>
    <row r="108" ht="15.75" customHeight="1">
      <c r="A108" s="41" t="s">
        <v>118</v>
      </c>
      <c r="B108" s="41" t="s">
        <v>544</v>
      </c>
      <c r="C108" s="27" t="s">
        <v>543</v>
      </c>
      <c r="D108" s="41" t="s">
        <v>750</v>
      </c>
      <c r="E108" s="43">
        <v>79.0</v>
      </c>
      <c r="F108" s="45">
        <v>6.0</v>
      </c>
      <c r="G108" s="27"/>
      <c r="H108" s="41" t="s">
        <v>756</v>
      </c>
      <c r="I108" s="41" t="s">
        <v>542</v>
      </c>
      <c r="J108" s="43">
        <v>107.0</v>
      </c>
      <c r="K108" s="44">
        <v>49.0</v>
      </c>
      <c r="L108" s="44">
        <f t="shared" si="1"/>
        <v>471.4285714</v>
      </c>
      <c r="M108" s="44">
        <f t="shared" si="2"/>
        <v>2040.816327</v>
      </c>
      <c r="N108" s="27"/>
      <c r="O108" s="27"/>
      <c r="P108" s="27"/>
      <c r="Q108" s="27"/>
      <c r="R108" s="27"/>
      <c r="S108" s="27"/>
      <c r="T108" s="27"/>
      <c r="U108" s="27"/>
      <c r="V108" s="27"/>
      <c r="W108" s="27"/>
      <c r="X108" s="27"/>
      <c r="Y108" s="27"/>
      <c r="Z108" s="27"/>
    </row>
    <row r="109" ht="15.75" customHeight="1">
      <c r="A109" s="41" t="s">
        <v>546</v>
      </c>
      <c r="B109" s="41" t="s">
        <v>438</v>
      </c>
      <c r="C109" s="27" t="s">
        <v>437</v>
      </c>
      <c r="D109" s="41" t="s">
        <v>750</v>
      </c>
      <c r="E109" s="43">
        <v>100.0</v>
      </c>
      <c r="F109" s="43">
        <v>31.0</v>
      </c>
      <c r="G109" s="27"/>
      <c r="H109" s="41" t="s">
        <v>749</v>
      </c>
      <c r="I109" s="41" t="s">
        <v>431</v>
      </c>
      <c r="J109" s="43">
        <v>60.0</v>
      </c>
      <c r="K109" s="44">
        <v>46.0</v>
      </c>
      <c r="L109" s="44">
        <f t="shared" si="1"/>
        <v>502.173913</v>
      </c>
      <c r="M109" s="44">
        <f t="shared" si="2"/>
        <v>2173.913043</v>
      </c>
      <c r="N109" s="27"/>
      <c r="O109" s="27"/>
      <c r="P109" s="27"/>
      <c r="Q109" s="27"/>
      <c r="R109" s="27"/>
      <c r="S109" s="27"/>
      <c r="T109" s="27"/>
      <c r="U109" s="27"/>
      <c r="V109" s="27"/>
      <c r="W109" s="27"/>
      <c r="X109" s="27"/>
      <c r="Y109" s="27"/>
      <c r="Z109" s="27"/>
    </row>
    <row r="110" ht="15.75" customHeight="1">
      <c r="A110" s="41" t="s">
        <v>546</v>
      </c>
      <c r="B110" s="41" t="s">
        <v>442</v>
      </c>
      <c r="C110" s="27" t="s">
        <v>441</v>
      </c>
      <c r="D110" s="41" t="s">
        <v>750</v>
      </c>
      <c r="E110" s="43">
        <v>100.0</v>
      </c>
      <c r="F110" s="43">
        <v>27.0</v>
      </c>
      <c r="G110" s="27"/>
      <c r="H110" s="41" t="s">
        <v>749</v>
      </c>
      <c r="I110" s="41" t="s">
        <v>431</v>
      </c>
      <c r="J110" s="43">
        <v>43.0</v>
      </c>
      <c r="K110" s="44">
        <v>49.0</v>
      </c>
      <c r="L110" s="44">
        <f t="shared" si="1"/>
        <v>471.4285714</v>
      </c>
      <c r="M110" s="44">
        <f t="shared" si="2"/>
        <v>2040.816327</v>
      </c>
      <c r="N110" s="27"/>
      <c r="O110" s="27"/>
      <c r="P110" s="27"/>
      <c r="Q110" s="27"/>
      <c r="R110" s="27"/>
      <c r="S110" s="27"/>
      <c r="T110" s="27"/>
      <c r="U110" s="27"/>
      <c r="V110" s="27"/>
      <c r="W110" s="27"/>
      <c r="X110" s="27"/>
      <c r="Y110" s="27"/>
      <c r="Z110" s="27"/>
    </row>
    <row r="111" ht="15.75" customHeight="1">
      <c r="A111" s="41" t="s">
        <v>546</v>
      </c>
      <c r="B111" s="41" t="s">
        <v>447</v>
      </c>
      <c r="C111" s="27" t="s">
        <v>446</v>
      </c>
      <c r="D111" s="41" t="s">
        <v>750</v>
      </c>
      <c r="E111" s="43">
        <v>100.0</v>
      </c>
      <c r="F111" s="43">
        <v>15.0</v>
      </c>
      <c r="G111" s="27"/>
      <c r="H111" s="41" t="s">
        <v>749</v>
      </c>
      <c r="I111" s="41" t="s">
        <v>445</v>
      </c>
      <c r="J111" s="43">
        <v>47.0</v>
      </c>
      <c r="K111" s="44">
        <v>50.0</v>
      </c>
      <c r="L111" s="44">
        <f t="shared" si="1"/>
        <v>462</v>
      </c>
      <c r="M111" s="44">
        <f t="shared" si="2"/>
        <v>2000</v>
      </c>
      <c r="N111" s="27"/>
      <c r="O111" s="27"/>
      <c r="P111" s="27"/>
      <c r="Q111" s="27"/>
      <c r="R111" s="27"/>
      <c r="S111" s="27"/>
      <c r="T111" s="27"/>
      <c r="U111" s="27"/>
      <c r="V111" s="27"/>
      <c r="W111" s="27"/>
      <c r="X111" s="27"/>
      <c r="Y111" s="27"/>
      <c r="Z111" s="27"/>
    </row>
    <row r="112" ht="15.75" customHeight="1">
      <c r="A112" s="41" t="s">
        <v>546</v>
      </c>
      <c r="B112" s="41" t="s">
        <v>453</v>
      </c>
      <c r="C112" s="27" t="s">
        <v>452</v>
      </c>
      <c r="D112" s="41" t="s">
        <v>750</v>
      </c>
      <c r="E112" s="43">
        <v>100.0</v>
      </c>
      <c r="F112" s="43">
        <v>35.0</v>
      </c>
      <c r="G112" s="27"/>
      <c r="H112" s="41" t="s">
        <v>749</v>
      </c>
      <c r="I112" s="41" t="s">
        <v>451</v>
      </c>
      <c r="J112" s="43">
        <v>89.0</v>
      </c>
      <c r="K112" s="44">
        <v>44.0</v>
      </c>
      <c r="L112" s="44">
        <f t="shared" si="1"/>
        <v>525</v>
      </c>
      <c r="M112" s="44">
        <f t="shared" si="2"/>
        <v>2272.727273</v>
      </c>
      <c r="N112" s="27"/>
      <c r="O112" s="27"/>
      <c r="P112" s="27"/>
      <c r="Q112" s="27"/>
      <c r="R112" s="27"/>
      <c r="S112" s="27"/>
      <c r="T112" s="27"/>
      <c r="U112" s="27"/>
      <c r="V112" s="27"/>
      <c r="W112" s="27"/>
      <c r="X112" s="27"/>
      <c r="Y112" s="27"/>
      <c r="Z112" s="27"/>
    </row>
    <row r="113" ht="15.75" customHeight="1">
      <c r="A113" s="41" t="s">
        <v>546</v>
      </c>
      <c r="B113" s="41" t="s">
        <v>459</v>
      </c>
      <c r="C113" s="27" t="s">
        <v>458</v>
      </c>
      <c r="D113" s="41" t="s">
        <v>750</v>
      </c>
      <c r="E113" s="43">
        <v>100.0</v>
      </c>
      <c r="F113" s="43">
        <v>15.0</v>
      </c>
      <c r="G113" s="27"/>
      <c r="H113" s="41" t="s">
        <v>749</v>
      </c>
      <c r="I113" s="41" t="s">
        <v>451</v>
      </c>
      <c r="J113" s="43">
        <v>52.0</v>
      </c>
      <c r="K113" s="44">
        <v>38.0</v>
      </c>
      <c r="L113" s="44">
        <f t="shared" si="1"/>
        <v>607.8947368</v>
      </c>
      <c r="M113" s="44">
        <f t="shared" si="2"/>
        <v>2631.578947</v>
      </c>
      <c r="N113" s="27"/>
      <c r="O113" s="27"/>
      <c r="P113" s="27"/>
      <c r="Q113" s="27"/>
      <c r="R113" s="27"/>
      <c r="S113" s="27"/>
      <c r="T113" s="27"/>
      <c r="U113" s="27"/>
      <c r="V113" s="27"/>
      <c r="W113" s="27"/>
      <c r="X113" s="27"/>
      <c r="Y113" s="27"/>
      <c r="Z113" s="27"/>
    </row>
    <row r="114" ht="15.75" customHeight="1">
      <c r="A114" s="41" t="s">
        <v>546</v>
      </c>
      <c r="B114" s="41" t="s">
        <v>507</v>
      </c>
      <c r="C114" s="27" t="s">
        <v>506</v>
      </c>
      <c r="D114" s="41" t="s">
        <v>748</v>
      </c>
      <c r="E114" s="43">
        <v>263.0</v>
      </c>
      <c r="F114" s="43">
        <v>0.0</v>
      </c>
      <c r="G114" s="27" t="s">
        <v>783</v>
      </c>
      <c r="H114" s="41" t="s">
        <v>756</v>
      </c>
      <c r="I114" s="41" t="s">
        <v>505</v>
      </c>
      <c r="J114" s="43">
        <v>50.0</v>
      </c>
      <c r="K114" s="44">
        <v>37.0</v>
      </c>
      <c r="L114" s="44">
        <f t="shared" si="1"/>
        <v>624.3243243</v>
      </c>
      <c r="M114" s="44">
        <f t="shared" si="2"/>
        <v>2702.702703</v>
      </c>
      <c r="N114" s="27"/>
      <c r="O114" s="27"/>
      <c r="P114" s="27"/>
      <c r="Q114" s="27"/>
      <c r="R114" s="27"/>
      <c r="S114" s="27"/>
      <c r="T114" s="27"/>
      <c r="U114" s="27"/>
      <c r="V114" s="27"/>
      <c r="W114" s="27"/>
      <c r="X114" s="27"/>
      <c r="Y114" s="27"/>
      <c r="Z114" s="27"/>
    </row>
    <row r="115" ht="15.75" customHeight="1">
      <c r="A115" s="41" t="s">
        <v>546</v>
      </c>
      <c r="B115" s="41" t="s">
        <v>512</v>
      </c>
      <c r="C115" s="27" t="s">
        <v>511</v>
      </c>
      <c r="D115" s="41" t="s">
        <v>748</v>
      </c>
      <c r="E115" s="43">
        <v>255.0</v>
      </c>
      <c r="F115" s="43">
        <v>0.0</v>
      </c>
      <c r="G115" s="27"/>
      <c r="H115" s="41" t="s">
        <v>756</v>
      </c>
      <c r="I115" s="41" t="s">
        <v>505</v>
      </c>
      <c r="J115" s="43">
        <v>50.0</v>
      </c>
      <c r="K115" s="44">
        <v>15.0</v>
      </c>
      <c r="L115" s="44">
        <f t="shared" si="1"/>
        <v>1540</v>
      </c>
      <c r="M115" s="44">
        <f t="shared" si="2"/>
        <v>6666.666667</v>
      </c>
      <c r="N115" s="27"/>
      <c r="O115" s="27"/>
      <c r="P115" s="27"/>
      <c r="Q115" s="27"/>
      <c r="R115" s="27"/>
      <c r="S115" s="27"/>
      <c r="T115" s="27"/>
      <c r="U115" s="27"/>
      <c r="V115" s="27"/>
      <c r="W115" s="27"/>
      <c r="X115" s="27"/>
      <c r="Y115" s="27"/>
      <c r="Z115" s="27"/>
    </row>
    <row r="116" ht="15.75" customHeight="1">
      <c r="A116" s="41" t="s">
        <v>546</v>
      </c>
      <c r="B116" s="41" t="s">
        <v>658</v>
      </c>
      <c r="C116" s="27" t="s">
        <v>657</v>
      </c>
      <c r="D116" s="41" t="s">
        <v>748</v>
      </c>
      <c r="E116" s="43">
        <v>100.0</v>
      </c>
      <c r="F116" s="43">
        <v>0.0</v>
      </c>
      <c r="G116" s="27"/>
      <c r="H116" s="41" t="s">
        <v>756</v>
      </c>
      <c r="I116" s="41" t="s">
        <v>505</v>
      </c>
      <c r="J116" s="43">
        <v>326.0</v>
      </c>
      <c r="K116" s="44">
        <v>33.0</v>
      </c>
      <c r="L116" s="44">
        <f t="shared" si="1"/>
        <v>700</v>
      </c>
      <c r="M116" s="44">
        <f t="shared" si="2"/>
        <v>3030.30303</v>
      </c>
      <c r="N116" s="27"/>
      <c r="O116" s="27"/>
      <c r="P116" s="27"/>
      <c r="Q116" s="27"/>
      <c r="R116" s="27"/>
      <c r="S116" s="27"/>
      <c r="T116" s="27"/>
      <c r="U116" s="27"/>
      <c r="V116" s="27"/>
      <c r="W116" s="27"/>
      <c r="X116" s="27"/>
      <c r="Y116" s="27"/>
      <c r="Z116" s="27"/>
    </row>
    <row r="117" ht="15.75" customHeight="1">
      <c r="A117" s="41" t="s">
        <v>546</v>
      </c>
      <c r="B117" s="41" t="s">
        <v>661</v>
      </c>
      <c r="C117" s="27" t="s">
        <v>660</v>
      </c>
      <c r="D117" s="41" t="s">
        <v>748</v>
      </c>
      <c r="E117" s="43">
        <v>100.0</v>
      </c>
      <c r="F117" s="43">
        <v>0.0</v>
      </c>
      <c r="G117" s="27"/>
      <c r="H117" s="41" t="s">
        <v>756</v>
      </c>
      <c r="I117" s="41" t="s">
        <v>536</v>
      </c>
      <c r="J117" s="43">
        <v>299.0</v>
      </c>
      <c r="K117" s="44">
        <v>43.0</v>
      </c>
      <c r="L117" s="44">
        <f t="shared" si="1"/>
        <v>537.2093023</v>
      </c>
      <c r="M117" s="44">
        <f t="shared" si="2"/>
        <v>2325.581395</v>
      </c>
      <c r="N117" s="27"/>
      <c r="O117" s="27"/>
      <c r="P117" s="27"/>
      <c r="Q117" s="27"/>
      <c r="R117" s="27"/>
      <c r="S117" s="27"/>
      <c r="T117" s="27"/>
      <c r="U117" s="27"/>
      <c r="V117" s="27"/>
      <c r="W117" s="27"/>
      <c r="X117" s="27"/>
      <c r="Y117" s="27"/>
      <c r="Z117" s="27"/>
    </row>
    <row r="118" ht="15.75" customHeight="1">
      <c r="A118" s="41" t="s">
        <v>546</v>
      </c>
      <c r="B118" s="41" t="s">
        <v>538</v>
      </c>
      <c r="C118" s="27" t="s">
        <v>537</v>
      </c>
      <c r="D118" s="41" t="s">
        <v>748</v>
      </c>
      <c r="E118" s="43">
        <v>200.0</v>
      </c>
      <c r="F118" s="43">
        <v>0.0</v>
      </c>
      <c r="G118" s="27"/>
      <c r="H118" s="41" t="s">
        <v>756</v>
      </c>
      <c r="I118" s="41" t="s">
        <v>536</v>
      </c>
      <c r="J118" s="43">
        <v>97.0</v>
      </c>
      <c r="K118" s="44">
        <v>41.0</v>
      </c>
      <c r="L118" s="44">
        <f t="shared" si="1"/>
        <v>563.4146341</v>
      </c>
      <c r="M118" s="44">
        <f t="shared" si="2"/>
        <v>2439.02439</v>
      </c>
      <c r="N118" s="27"/>
      <c r="O118" s="27"/>
      <c r="P118" s="27"/>
      <c r="Q118" s="27"/>
      <c r="R118" s="27"/>
      <c r="S118" s="27"/>
      <c r="T118" s="27"/>
      <c r="U118" s="27"/>
      <c r="V118" s="27"/>
      <c r="W118" s="27"/>
      <c r="X118" s="27"/>
      <c r="Y118" s="27"/>
      <c r="Z118" s="27"/>
    </row>
    <row r="119" ht="15.75" customHeight="1">
      <c r="A119" s="41" t="s">
        <v>546</v>
      </c>
      <c r="B119" s="41" t="s">
        <v>544</v>
      </c>
      <c r="C119" s="27" t="s">
        <v>543</v>
      </c>
      <c r="D119" s="41" t="s">
        <v>750</v>
      </c>
      <c r="E119" s="43">
        <v>79.0</v>
      </c>
      <c r="F119" s="45">
        <v>6.0</v>
      </c>
      <c r="G119" s="27"/>
      <c r="H119" s="41" t="s">
        <v>756</v>
      </c>
      <c r="I119" s="41" t="s">
        <v>542</v>
      </c>
      <c r="J119" s="43">
        <v>107.0</v>
      </c>
      <c r="K119" s="44">
        <v>49.0</v>
      </c>
      <c r="L119" s="44">
        <f t="shared" si="1"/>
        <v>471.4285714</v>
      </c>
      <c r="M119" s="44">
        <f t="shared" si="2"/>
        <v>2040.816327</v>
      </c>
      <c r="N119" s="27"/>
      <c r="O119" s="27"/>
      <c r="P119" s="27"/>
      <c r="Q119" s="27"/>
      <c r="R119" s="27"/>
      <c r="S119" s="27"/>
      <c r="T119" s="27"/>
      <c r="U119" s="27"/>
      <c r="V119" s="27"/>
      <c r="W119" s="27"/>
      <c r="X119" s="27"/>
      <c r="Y119" s="27"/>
      <c r="Z119" s="27"/>
    </row>
    <row r="120" ht="15.75" customHeight="1">
      <c r="A120" s="41" t="s">
        <v>546</v>
      </c>
      <c r="B120" s="41" t="s">
        <v>635</v>
      </c>
      <c r="C120" s="27" t="s">
        <v>634</v>
      </c>
      <c r="D120" s="41" t="s">
        <v>748</v>
      </c>
      <c r="E120" s="43">
        <v>250.0</v>
      </c>
      <c r="F120" s="45">
        <v>36.0</v>
      </c>
      <c r="G120" s="27"/>
      <c r="H120" s="41" t="s">
        <v>740</v>
      </c>
      <c r="I120" s="41" t="s">
        <v>217</v>
      </c>
      <c r="J120" s="43">
        <v>353.0</v>
      </c>
      <c r="K120" s="44">
        <v>96.0</v>
      </c>
      <c r="L120" s="44">
        <f t="shared" si="1"/>
        <v>240.625</v>
      </c>
      <c r="M120" s="44">
        <f t="shared" si="2"/>
        <v>1041.666667</v>
      </c>
      <c r="N120" s="27"/>
      <c r="O120" s="27"/>
      <c r="P120" s="27"/>
      <c r="Q120" s="27"/>
      <c r="R120" s="27"/>
      <c r="S120" s="27"/>
      <c r="T120" s="27"/>
      <c r="U120" s="27"/>
      <c r="V120" s="27"/>
      <c r="W120" s="27"/>
      <c r="X120" s="27"/>
      <c r="Y120" s="27"/>
      <c r="Z120" s="27"/>
    </row>
    <row r="121" ht="15.75" customHeight="1">
      <c r="A121" s="27" t="s">
        <v>118</v>
      </c>
      <c r="B121" s="27" t="s">
        <v>480</v>
      </c>
      <c r="C121" s="27" t="s">
        <v>479</v>
      </c>
      <c r="D121" s="41" t="s">
        <v>750</v>
      </c>
      <c r="E121" s="43">
        <v>100.0</v>
      </c>
      <c r="F121" s="43">
        <v>28.0</v>
      </c>
      <c r="G121" s="27"/>
      <c r="H121" s="41" t="s">
        <v>749</v>
      </c>
      <c r="I121" s="27" t="s">
        <v>445</v>
      </c>
      <c r="J121" s="43">
        <v>53.0</v>
      </c>
      <c r="K121" s="44">
        <v>45.0</v>
      </c>
      <c r="L121" s="44">
        <f t="shared" si="1"/>
        <v>513.3333333</v>
      </c>
      <c r="M121" s="44">
        <f t="shared" si="2"/>
        <v>2222.222222</v>
      </c>
      <c r="N121" s="27"/>
      <c r="O121" s="27"/>
      <c r="P121" s="27"/>
      <c r="Q121" s="27"/>
      <c r="R121" s="27"/>
      <c r="S121" s="27"/>
      <c r="T121" s="27"/>
      <c r="U121" s="27"/>
      <c r="V121" s="27"/>
      <c r="W121" s="27"/>
      <c r="X121" s="27"/>
      <c r="Y121" s="27"/>
      <c r="Z121" s="27"/>
    </row>
    <row r="122" ht="15.75" customHeight="1">
      <c r="A122" s="27" t="s">
        <v>118</v>
      </c>
      <c r="B122" s="27" t="s">
        <v>484</v>
      </c>
      <c r="C122" s="27" t="s">
        <v>483</v>
      </c>
      <c r="D122" s="41" t="s">
        <v>750</v>
      </c>
      <c r="E122" s="43">
        <v>100.0</v>
      </c>
      <c r="F122" s="43">
        <v>48.0</v>
      </c>
      <c r="G122" s="27"/>
      <c r="H122" s="41" t="s">
        <v>749</v>
      </c>
      <c r="I122" s="27" t="s">
        <v>445</v>
      </c>
      <c r="J122" s="43">
        <v>32.0</v>
      </c>
      <c r="K122" s="44">
        <v>46.0</v>
      </c>
      <c r="L122" s="44">
        <f t="shared" si="1"/>
        <v>502.173913</v>
      </c>
      <c r="M122" s="44">
        <f t="shared" si="2"/>
        <v>2173.913043</v>
      </c>
      <c r="N122" s="27"/>
      <c r="O122" s="27"/>
      <c r="P122" s="27"/>
      <c r="Q122" s="27"/>
      <c r="R122" s="27"/>
      <c r="S122" s="27"/>
      <c r="T122" s="27"/>
      <c r="U122" s="27"/>
      <c r="V122" s="27"/>
      <c r="W122" s="27"/>
      <c r="X122" s="27"/>
      <c r="Y122" s="27"/>
      <c r="Z122" s="27"/>
    </row>
    <row r="123" ht="15.75" customHeight="1">
      <c r="A123" s="27" t="s">
        <v>118</v>
      </c>
      <c r="B123" s="27" t="s">
        <v>488</v>
      </c>
      <c r="C123" s="27" t="s">
        <v>487</v>
      </c>
      <c r="D123" s="41" t="s">
        <v>750</v>
      </c>
      <c r="E123" s="43">
        <v>100.0</v>
      </c>
      <c r="F123" s="43">
        <v>3.0</v>
      </c>
      <c r="G123" s="27"/>
      <c r="H123" s="41" t="s">
        <v>749</v>
      </c>
      <c r="I123" s="27" t="s">
        <v>451</v>
      </c>
      <c r="J123" s="43">
        <v>68.0</v>
      </c>
      <c r="K123" s="44">
        <v>57.0</v>
      </c>
      <c r="L123" s="44">
        <f t="shared" si="1"/>
        <v>405.2631579</v>
      </c>
      <c r="M123" s="44">
        <f t="shared" si="2"/>
        <v>1754.385965</v>
      </c>
      <c r="N123" s="27"/>
      <c r="O123" s="27"/>
      <c r="P123" s="27"/>
      <c r="Q123" s="27"/>
      <c r="R123" s="27"/>
      <c r="S123" s="27"/>
      <c r="T123" s="27"/>
      <c r="U123" s="27"/>
      <c r="V123" s="27"/>
      <c r="W123" s="27"/>
      <c r="X123" s="27"/>
      <c r="Y123" s="27"/>
      <c r="Z123" s="27"/>
    </row>
    <row r="124" ht="15.75" customHeight="1">
      <c r="A124" s="27" t="s">
        <v>118</v>
      </c>
      <c r="B124" s="27" t="s">
        <v>491</v>
      </c>
      <c r="C124" s="27" t="s">
        <v>490</v>
      </c>
      <c r="D124" s="41" t="s">
        <v>750</v>
      </c>
      <c r="E124" s="43">
        <v>100.0</v>
      </c>
      <c r="F124" s="43">
        <v>48.0</v>
      </c>
      <c r="G124" s="27"/>
      <c r="H124" s="41" t="s">
        <v>749</v>
      </c>
      <c r="I124" s="27" t="s">
        <v>451</v>
      </c>
      <c r="J124" s="43">
        <v>127.0</v>
      </c>
      <c r="K124" s="44">
        <v>30.0</v>
      </c>
      <c r="L124" s="44">
        <f t="shared" si="1"/>
        <v>770</v>
      </c>
      <c r="M124" s="44">
        <f t="shared" si="2"/>
        <v>3333.333333</v>
      </c>
      <c r="N124" s="27"/>
      <c r="O124" s="27"/>
      <c r="P124" s="27"/>
      <c r="Q124" s="27"/>
      <c r="R124" s="27"/>
      <c r="S124" s="27"/>
      <c r="T124" s="27"/>
      <c r="U124" s="27"/>
      <c r="V124" s="27"/>
      <c r="W124" s="27"/>
      <c r="X124" s="27"/>
      <c r="Y124" s="27"/>
      <c r="Z124" s="27"/>
    </row>
    <row r="125" ht="15.75" customHeight="1">
      <c r="A125" s="27" t="s">
        <v>118</v>
      </c>
      <c r="B125" s="27" t="s">
        <v>494</v>
      </c>
      <c r="C125" s="27" t="s">
        <v>493</v>
      </c>
      <c r="D125" s="41" t="s">
        <v>750</v>
      </c>
      <c r="E125" s="43">
        <v>100.0</v>
      </c>
      <c r="F125" s="43">
        <v>37.0</v>
      </c>
      <c r="G125" s="27" t="s">
        <v>788</v>
      </c>
      <c r="H125" s="41" t="s">
        <v>749</v>
      </c>
      <c r="I125" s="27" t="s">
        <v>451</v>
      </c>
      <c r="J125" s="43">
        <v>60.0</v>
      </c>
      <c r="K125" s="44">
        <v>42.0</v>
      </c>
      <c r="L125" s="44">
        <f t="shared" si="1"/>
        <v>550</v>
      </c>
      <c r="M125" s="44">
        <f t="shared" si="2"/>
        <v>2380.952381</v>
      </c>
      <c r="N125" s="27"/>
      <c r="O125" s="27"/>
      <c r="P125" s="27"/>
      <c r="Q125" s="27"/>
      <c r="R125" s="27"/>
      <c r="S125" s="27"/>
      <c r="T125" s="27"/>
      <c r="U125" s="27"/>
      <c r="V125" s="27"/>
      <c r="W125" s="27"/>
      <c r="X125" s="27"/>
      <c r="Y125" s="27"/>
      <c r="Z125" s="27"/>
    </row>
    <row r="126" ht="15.75" customHeight="1">
      <c r="A126" s="27" t="s">
        <v>118</v>
      </c>
      <c r="B126" s="27" t="s">
        <v>497</v>
      </c>
      <c r="C126" s="27" t="s">
        <v>496</v>
      </c>
      <c r="D126" s="41" t="s">
        <v>750</v>
      </c>
      <c r="E126" s="43">
        <v>100.0</v>
      </c>
      <c r="F126" s="43">
        <v>76.0</v>
      </c>
      <c r="G126" s="27"/>
      <c r="H126" s="41" t="s">
        <v>749</v>
      </c>
      <c r="I126" s="27" t="s">
        <v>457</v>
      </c>
      <c r="J126" s="43">
        <v>147.0</v>
      </c>
      <c r="K126" s="44">
        <v>48.0</v>
      </c>
      <c r="L126" s="44">
        <f t="shared" si="1"/>
        <v>481.25</v>
      </c>
      <c r="M126" s="44">
        <f t="shared" si="2"/>
        <v>2083.333333</v>
      </c>
      <c r="N126" s="27"/>
      <c r="O126" s="27"/>
      <c r="P126" s="27"/>
      <c r="Q126" s="27"/>
      <c r="R126" s="27"/>
      <c r="S126" s="27"/>
      <c r="T126" s="27"/>
      <c r="U126" s="27"/>
      <c r="V126" s="27"/>
      <c r="W126" s="27"/>
      <c r="X126" s="27"/>
      <c r="Y126" s="27"/>
      <c r="Z126" s="27"/>
    </row>
    <row r="127" ht="15.75" customHeight="1">
      <c r="A127" s="27" t="s">
        <v>118</v>
      </c>
      <c r="B127" s="27" t="s">
        <v>500</v>
      </c>
      <c r="C127" s="27" t="s">
        <v>499</v>
      </c>
      <c r="D127" s="41" t="s">
        <v>750</v>
      </c>
      <c r="E127" s="43">
        <v>100.0</v>
      </c>
      <c r="F127" s="43">
        <v>5.0</v>
      </c>
      <c r="G127" s="27"/>
      <c r="H127" s="41" t="s">
        <v>749</v>
      </c>
      <c r="I127" s="27" t="s">
        <v>470</v>
      </c>
      <c r="J127" s="43">
        <v>31.0</v>
      </c>
      <c r="K127" s="44">
        <v>51.0</v>
      </c>
      <c r="L127" s="44">
        <f t="shared" si="1"/>
        <v>452.9411765</v>
      </c>
      <c r="M127" s="44">
        <f t="shared" si="2"/>
        <v>1960.784314</v>
      </c>
      <c r="N127" s="27"/>
      <c r="O127" s="27"/>
      <c r="P127" s="27"/>
      <c r="Q127" s="27"/>
      <c r="R127" s="27"/>
      <c r="S127" s="27"/>
      <c r="T127" s="27"/>
      <c r="U127" s="27"/>
      <c r="V127" s="27"/>
      <c r="W127" s="27"/>
      <c r="X127" s="27"/>
      <c r="Y127" s="27"/>
      <c r="Z127" s="27"/>
    </row>
    <row r="128" ht="15.75" customHeight="1">
      <c r="A128" s="27" t="s">
        <v>546</v>
      </c>
      <c r="B128" s="27" t="s">
        <v>484</v>
      </c>
      <c r="C128" s="27" t="s">
        <v>483</v>
      </c>
      <c r="D128" s="41" t="s">
        <v>750</v>
      </c>
      <c r="E128" s="43">
        <v>100.0</v>
      </c>
      <c r="F128" s="43">
        <v>48.0</v>
      </c>
      <c r="G128" s="27"/>
      <c r="H128" s="41" t="s">
        <v>749</v>
      </c>
      <c r="I128" s="27" t="s">
        <v>445</v>
      </c>
      <c r="J128" s="43">
        <v>32.0</v>
      </c>
      <c r="K128" s="44">
        <v>46.0</v>
      </c>
      <c r="L128" s="44">
        <f t="shared" si="1"/>
        <v>502.173913</v>
      </c>
      <c r="M128" s="44">
        <f t="shared" si="2"/>
        <v>2173.913043</v>
      </c>
      <c r="N128" s="27"/>
      <c r="O128" s="27"/>
      <c r="P128" s="27"/>
      <c r="Q128" s="27"/>
      <c r="R128" s="27"/>
      <c r="S128" s="27"/>
      <c r="T128" s="27"/>
      <c r="U128" s="27"/>
      <c r="V128" s="27"/>
      <c r="W128" s="27"/>
      <c r="X128" s="27"/>
      <c r="Y128" s="27"/>
      <c r="Z128" s="27"/>
    </row>
    <row r="129" ht="15.75" customHeight="1">
      <c r="A129" s="27" t="s">
        <v>546</v>
      </c>
      <c r="B129" s="27" t="s">
        <v>488</v>
      </c>
      <c r="C129" s="27" t="s">
        <v>487</v>
      </c>
      <c r="D129" s="41" t="s">
        <v>750</v>
      </c>
      <c r="E129" s="43">
        <v>100.0</v>
      </c>
      <c r="F129" s="43">
        <v>3.0</v>
      </c>
      <c r="G129" s="27"/>
      <c r="H129" s="41" t="s">
        <v>749</v>
      </c>
      <c r="I129" s="27" t="s">
        <v>451</v>
      </c>
      <c r="J129" s="43">
        <v>68.0</v>
      </c>
      <c r="K129" s="44">
        <v>57.0</v>
      </c>
      <c r="L129" s="44">
        <f t="shared" si="1"/>
        <v>405.2631579</v>
      </c>
      <c r="M129" s="44">
        <f t="shared" si="2"/>
        <v>1754.385965</v>
      </c>
      <c r="N129" s="27"/>
      <c r="O129" s="27"/>
      <c r="P129" s="27"/>
      <c r="Q129" s="27"/>
      <c r="R129" s="27"/>
      <c r="S129" s="27"/>
      <c r="T129" s="27"/>
      <c r="U129" s="27"/>
      <c r="V129" s="27"/>
      <c r="W129" s="27"/>
      <c r="X129" s="27"/>
      <c r="Y129" s="27"/>
      <c r="Z129" s="27"/>
    </row>
    <row r="130" ht="15.75" customHeight="1">
      <c r="A130" s="27" t="s">
        <v>546</v>
      </c>
      <c r="B130" s="27" t="s">
        <v>491</v>
      </c>
      <c r="C130" s="27" t="s">
        <v>490</v>
      </c>
      <c r="D130" s="41" t="s">
        <v>750</v>
      </c>
      <c r="E130" s="43">
        <v>100.0</v>
      </c>
      <c r="F130" s="43">
        <v>48.0</v>
      </c>
      <c r="G130" s="27"/>
      <c r="H130" s="41" t="s">
        <v>749</v>
      </c>
      <c r="I130" s="27" t="s">
        <v>451</v>
      </c>
      <c r="J130" s="43">
        <v>127.0</v>
      </c>
      <c r="K130" s="44">
        <v>30.0</v>
      </c>
      <c r="L130" s="44">
        <f t="shared" si="1"/>
        <v>770</v>
      </c>
      <c r="M130" s="44">
        <f t="shared" si="2"/>
        <v>3333.333333</v>
      </c>
      <c r="N130" s="27"/>
      <c r="O130" s="27"/>
      <c r="P130" s="27"/>
      <c r="Q130" s="27"/>
      <c r="R130" s="27"/>
      <c r="S130" s="27"/>
      <c r="T130" s="27"/>
      <c r="U130" s="27"/>
      <c r="V130" s="27"/>
      <c r="W130" s="27"/>
      <c r="X130" s="27"/>
      <c r="Y130" s="27"/>
      <c r="Z130" s="27"/>
    </row>
    <row r="131" ht="15.75" customHeigh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ht="15.75" customHeigh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ht="15.75" customHeigh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ht="15.75" customHeigh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ht="15.75" customHeigh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ht="15.75" customHeigh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ht="15.75" customHeigh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ht="15.75" customHeigh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ht="15.75" customHeigh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ht="15.75" customHeight="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ht="15.75" customHeight="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ht="15.75" customHeight="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ht="15.75" customHeight="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ht="15.75" customHeight="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ht="15.75" customHeight="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ht="15.75" customHeight="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ht="15.75" customHeight="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ht="15.75" customHeight="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ht="15.75" customHeight="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ht="15.75" customHeight="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ht="15.75" customHeight="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ht="15.75" customHeight="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ht="15.75" customHeight="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ht="15.75" customHeight="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ht="15.75" customHeight="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ht="15.75" customHeight="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ht="15.75" customHeight="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ht="15.75" customHeight="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ht="15.75" customHeight="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ht="15.75" customHeight="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ht="15.75" customHeight="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ht="15.75" customHeight="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ht="15.75" customHeight="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ht="15.75" customHeight="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ht="15.75" customHeight="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ht="15.75" customHeight="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ht="15.75" customHeight="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ht="15.75" customHeight="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ht="15.75" customHeight="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ht="15.75" customHeight="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ht="15.75" customHeight="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ht="15.75" customHeight="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ht="15.75" customHeight="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ht="15.75" customHeight="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ht="15.75" customHeight="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ht="15.75" customHeight="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ht="15.75" customHeight="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ht="15.75" customHeight="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ht="15.75" customHeight="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ht="15.75" customHeight="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ht="15.75" customHeight="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ht="15.75" customHeight="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ht="15.75" customHeight="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ht="15.75" customHeight="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ht="15.75" customHeight="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ht="15.75" customHeight="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ht="15.75" customHeight="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ht="15.75" customHeight="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ht="15.75" customHeight="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ht="15.75" customHeight="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ht="15.75" customHeight="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ht="15.75" customHeight="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ht="15.75" customHeight="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ht="15.75" customHeight="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ht="15.75" customHeight="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ht="15.75" customHeight="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ht="15.75" customHeight="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ht="15.75" customHeight="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ht="15.75" customHeight="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ht="15.75" customHeight="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ht="15.75" customHeight="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ht="15.75" customHeight="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ht="15.75" customHeight="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ht="15.75" customHeight="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ht="15.75" customHeight="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ht="15.75" customHeight="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ht="15.75" customHeight="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ht="15.75" customHeight="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ht="15.75" customHeight="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ht="15.75" customHeight="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ht="15.75" customHeight="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ht="15.75" customHeight="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ht="15.75" customHeight="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ht="15.75" customHeight="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ht="15.75" customHeight="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ht="15.75" customHeight="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ht="15.75" customHeight="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ht="15.75" customHeight="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ht="15.75" customHeight="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ht="15.75" customHeight="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ht="15.75" customHeight="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ht="15.75" customHeight="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ht="15.75" customHeight="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ht="15.75" customHeight="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ht="15.75" customHeight="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ht="15.75" customHeight="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ht="15.75" customHeight="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ht="15.75" customHeight="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ht="15.75" customHeight="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ht="15.75" customHeight="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ht="15.75" customHeight="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ht="15.75" customHeight="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ht="15.75" customHeight="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ht="15.75" customHeight="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ht="15.75" customHeight="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ht="15.75" customHeight="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ht="15.75" customHeight="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ht="15.75" customHeight="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ht="15.75" customHeight="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ht="15.75" customHeight="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ht="15.75" customHeight="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ht="15.75" customHeight="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ht="15.75" customHeight="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ht="15.75" customHeight="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ht="15.75" customHeight="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ht="15.75" customHeight="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ht="15.75" customHeight="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ht="15.75" customHeight="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ht="15.75" customHeight="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ht="15.75" customHeight="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ht="15.75" customHeight="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ht="15.75" customHeight="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ht="15.75" customHeight="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ht="15.75" customHeight="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ht="15.75" customHeight="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ht="15.75" customHeight="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ht="15.75" customHeight="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ht="15.75" customHeight="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ht="15.75" customHeight="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ht="15.75" customHeight="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ht="15.75" customHeight="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ht="15.75" customHeight="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ht="15.75" customHeight="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ht="15.75" customHeight="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ht="15.75" customHeight="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ht="15.75" customHeight="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ht="15.75" customHeight="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ht="15.75" customHeight="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ht="15.75" customHeight="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ht="15.75" customHeight="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ht="15.75" customHeight="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ht="15.75" customHeight="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ht="15.75" customHeight="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ht="15.75" customHeight="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ht="15.75" customHeight="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ht="15.75" customHeight="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ht="15.75" customHeight="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ht="15.75" customHeight="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ht="15.75" customHeight="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ht="15.75" customHeight="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ht="15.75" customHeight="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ht="15.75" customHeight="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ht="15.75" customHeight="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ht="15.75" customHeight="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ht="15.75" customHeight="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ht="15.75" customHeight="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ht="15.75" customHeight="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ht="15.75" customHeight="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ht="15.75" customHeight="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ht="15.75" customHeight="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ht="15.75" customHeight="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ht="15.75" customHeight="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ht="15.75" customHeight="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ht="15.75" customHeight="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ht="15.75" customHeight="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ht="15.75" customHeight="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ht="15.75" customHeight="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ht="15.75" customHeight="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ht="15.75" customHeight="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ht="15.75" customHeight="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ht="15.75" customHeight="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ht="15.75" customHeight="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ht="15.75" customHeight="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ht="15.75" customHeight="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ht="15.75" customHeight="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ht="15.75" customHeight="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ht="15.75" customHeight="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ht="15.75" customHeight="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ht="15.75" customHeight="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ht="15.75" customHeight="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ht="15.75" customHeight="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ht="15.75" customHeight="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ht="15.75" customHeight="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ht="15.75" customHeight="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ht="15.75" customHeight="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ht="15.75" customHeight="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ht="15.75" customHeight="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ht="15.75" customHeight="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ht="15.75" customHeight="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ht="15.75" customHeight="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ht="15.75" customHeight="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ht="15.75" customHeight="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ht="15.75" customHeight="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ht="15.75" customHeight="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ht="15.75" customHeight="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ht="15.75" customHeight="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ht="15.75" customHeight="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ht="15.75" customHeight="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ht="15.75" customHeight="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ht="15.75" customHeight="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ht="15.75" customHeight="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ht="15.75" customHeight="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ht="15.75" customHeight="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ht="15.75" customHeight="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ht="15.75" customHeight="1">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ht="15.75" customHeight="1">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ht="15.75" customHeight="1">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ht="15.75" customHeight="1">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ht="15.75" customHeight="1">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ht="15.75" customHeight="1">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ht="15.75" customHeight="1">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ht="15.75" customHeight="1">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ht="15.75" customHeight="1">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ht="15.75" customHeight="1">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ht="15.75" customHeight="1">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ht="15.75" customHeight="1">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ht="15.75" customHeight="1">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ht="15.75" customHeight="1">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ht="15.75" customHeight="1">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ht="15.75" customHeight="1">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ht="15.75" customHeight="1">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ht="15.75" customHeight="1">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ht="15.75" customHeight="1">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ht="15.75" customHeight="1">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ht="15.75" customHeight="1">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ht="15.75" customHeight="1">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ht="15.75" customHeight="1">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ht="15.75" customHeight="1">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ht="15.75" customHeight="1">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ht="15.75" customHeight="1">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ht="15.75" customHeight="1">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ht="15.75" customHeight="1">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ht="15.75" customHeight="1">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ht="15.75" customHeight="1">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ht="15.75" customHeight="1">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ht="15.75" customHeight="1">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ht="15.75" customHeight="1">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ht="15.75" customHeight="1">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ht="15.75" customHeight="1">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ht="15.75" customHeight="1">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ht="15.75" customHeight="1">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ht="15.75" customHeight="1">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ht="15.75" customHeight="1">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ht="15.75" customHeight="1">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ht="15.75" customHeight="1">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ht="15.75" customHeight="1">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ht="15.75" customHeight="1">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ht="15.75" customHeight="1">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ht="15.75" customHeight="1">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ht="15.75" customHeight="1">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ht="15.75" customHeight="1">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ht="15.75" customHeight="1">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ht="15.75" customHeight="1">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ht="15.75" customHeight="1">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ht="15.75" customHeight="1">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ht="15.75" customHeight="1">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ht="15.75" customHeight="1">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ht="15.75" customHeight="1">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ht="15.75" customHeight="1">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ht="15.75" customHeight="1">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ht="15.75" customHeight="1">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ht="15.75" customHeight="1">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ht="15.75" customHeight="1">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ht="15.75" customHeight="1">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ht="15.75" customHeight="1">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ht="15.75" customHeight="1">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ht="15.75" customHeight="1">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ht="15.75" customHeight="1">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ht="15.75" customHeight="1">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ht="15.75" customHeight="1">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ht="15.75" customHeight="1">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ht="15.75" customHeight="1">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ht="15.75" customHeight="1">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ht="15.75" customHeight="1">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ht="15.75" customHeight="1">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ht="15.75" customHeight="1">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ht="15.75" customHeight="1">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ht="15.75" customHeight="1">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ht="15.75" customHeight="1">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ht="15.75" customHeight="1">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ht="15.75" customHeight="1">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ht="15.75" customHeight="1">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ht="15.75" customHeight="1">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ht="15.75" customHeight="1">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ht="15.75" customHeight="1">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ht="15.75" customHeight="1">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ht="15.75" customHeight="1">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ht="15.75" customHeight="1">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ht="15.75" customHeight="1">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ht="15.75" customHeight="1">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ht="15.75" customHeight="1">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ht="15.75" customHeight="1">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ht="15.75" customHeight="1">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ht="15.75" customHeight="1">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ht="15.75" customHeight="1">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ht="15.75" customHeight="1">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ht="15.75" customHeight="1">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ht="15.75" customHeight="1">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ht="15.75" customHeight="1">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ht="15.75" customHeight="1">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ht="15.75" customHeight="1">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ht="15.75" customHeight="1">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ht="15.75" customHeight="1">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ht="15.75" customHeight="1">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ht="15.75" customHeight="1">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ht="15.75" customHeight="1">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ht="15.75" customHeight="1">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ht="15.75" customHeight="1">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ht="15.75" customHeight="1">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ht="15.75" customHeight="1">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ht="15.75" customHeight="1">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ht="15.75" customHeight="1">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ht="15.75" customHeight="1">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ht="15.75" customHeight="1">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ht="15.75" customHeight="1">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ht="15.75" customHeight="1">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ht="15.75" customHeight="1">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ht="15.75" customHeight="1">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ht="15.75" customHeight="1">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ht="15.75" customHeight="1">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ht="15.75" customHeight="1">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ht="15.75" customHeight="1">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ht="15.75" customHeight="1">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ht="15.75" customHeight="1">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ht="15.75" customHeight="1">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ht="15.75" customHeight="1">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ht="15.75" customHeight="1">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ht="15.75" customHeight="1">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ht="15.75" customHeight="1">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ht="15.75" customHeight="1">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ht="15.75" customHeight="1">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ht="15.75" customHeight="1">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ht="15.75" customHeight="1">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ht="15.75" customHeight="1">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ht="15.75" customHeight="1">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ht="15.75" customHeight="1">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ht="15.75" customHeight="1">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ht="15.75" customHeight="1">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ht="15.75" customHeight="1">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ht="15.75" customHeight="1">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ht="15.75" customHeight="1">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ht="15.75" customHeight="1">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ht="15.75" customHeight="1">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ht="15.75" customHeight="1">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ht="15.75" customHeight="1">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ht="15.75" customHeight="1">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ht="15.75" customHeight="1">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ht="15.75" customHeight="1">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ht="15.75" customHeight="1">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ht="15.75" customHeight="1">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ht="15.75" customHeight="1">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ht="15.75" customHeight="1">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ht="15.75" customHeight="1">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ht="15.75" customHeight="1">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ht="15.75" customHeight="1">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ht="15.75" customHeight="1">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ht="15.75" customHeight="1">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ht="15.75" customHeight="1">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ht="15.75" customHeight="1">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ht="15.75" customHeight="1">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ht="15.75" customHeight="1">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ht="15.75" customHeight="1">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ht="15.75" customHeight="1">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ht="15.75" customHeight="1">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ht="15.75" customHeight="1">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ht="15.75" customHeight="1">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ht="15.75" customHeight="1">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ht="15.75" customHeight="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ht="15.7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ht="15.7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ht="15.7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ht="15.7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ht="15.7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ht="15.7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ht="15.75" customHeight="1">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ht="15.75" customHeight="1">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ht="15.75" customHeight="1">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ht="15.75" customHeight="1">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ht="15.75" customHeight="1">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ht="15.75" customHeight="1">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ht="15.75" customHeight="1">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ht="15.75" customHeight="1">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ht="15.75" customHeight="1">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ht="15.75" customHeight="1">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ht="15.75" customHeight="1">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ht="15.75" customHeight="1">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ht="15.75" customHeight="1">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ht="15.75" customHeight="1">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ht="15.75" customHeight="1">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ht="15.75" customHeight="1">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ht="15.75" customHeight="1">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ht="15.75" customHeight="1">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ht="15.75" customHeight="1">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ht="15.75" customHeight="1">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ht="15.75" customHeight="1">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ht="15.75" customHeight="1">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ht="15.75" customHeight="1">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ht="15.75" customHeight="1">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ht="15.75" customHeight="1">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ht="15.75" customHeight="1">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ht="15.75" customHeight="1">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ht="15.75" customHeight="1">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ht="15.75" customHeight="1">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ht="15.75" customHeight="1">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ht="15.75" customHeight="1">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ht="15.75" customHeight="1">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ht="15.75" customHeight="1">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ht="15.7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ht="15.7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ht="15.7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ht="15.7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ht="15.7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ht="15.7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ht="15.7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ht="15.7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ht="15.7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ht="15.7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ht="15.7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ht="15.7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ht="15.7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ht="15.7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ht="15.7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ht="15.7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ht="15.7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ht="15.7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ht="15.7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ht="15.7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ht="15.75" customHeight="1">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ht="15.75" customHeight="1">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ht="15.75" customHeight="1">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ht="15.75" customHeight="1">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ht="15.75" customHeight="1">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ht="15.75" customHeight="1">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ht="15.75" customHeight="1">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ht="15.75" customHeight="1">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ht="15.75" customHeight="1">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ht="15.75" customHeight="1">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ht="15.75" customHeight="1">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ht="15.75" customHeight="1">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ht="15.75" customHeight="1">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ht="15.75" customHeight="1">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ht="15.75" customHeight="1">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ht="15.75" customHeight="1">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ht="15.75" customHeight="1">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ht="15.75" customHeight="1">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ht="15.75" customHeight="1">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ht="15.75" customHeight="1">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ht="15.75" customHeight="1">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ht="15.75" customHeight="1">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ht="15.75" customHeight="1">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ht="15.75" customHeight="1">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ht="15.75" customHeight="1">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ht="15.75" customHeight="1">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ht="15.75" customHeight="1">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ht="15.75" customHeight="1">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ht="15.75" customHeight="1">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ht="15.75" customHeight="1">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ht="15.75" customHeight="1">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ht="15.75" customHeight="1">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ht="15.75" customHeight="1">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ht="15.75" customHeight="1">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ht="15.75" customHeight="1">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ht="15.75" customHeight="1">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ht="15.75" customHeight="1">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ht="15.75" customHeight="1">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ht="15.75" customHeight="1">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ht="15.75" customHeight="1">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ht="15.75" customHeight="1">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ht="15.75" customHeight="1">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ht="15.75" customHeight="1">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ht="15.75" customHeight="1">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ht="15.75" customHeight="1">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ht="15.75" customHeight="1">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ht="15.75" customHeight="1">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ht="15.75" customHeight="1">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ht="15.75" customHeight="1">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ht="15.75" customHeight="1">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ht="15.75" customHeight="1">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ht="15.75" customHeight="1">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ht="15.75" customHeight="1">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ht="15.75" customHeight="1">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ht="15.75" customHeight="1">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ht="15.75" customHeight="1">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ht="15.75" customHeight="1">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ht="15.75" customHeight="1">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ht="15.75" customHeight="1">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ht="15.75" customHeight="1">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ht="15.75" customHeight="1">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ht="15.75" customHeight="1">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ht="15.75" customHeight="1">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ht="15.75" customHeight="1">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ht="15.75" customHeight="1">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ht="15.75" customHeight="1">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ht="15.75" customHeight="1">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ht="15.75" customHeight="1">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ht="15.75" customHeight="1">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ht="15.75" customHeight="1">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ht="15.75" customHeight="1">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ht="15.75" customHeight="1">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ht="15.75" customHeight="1">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ht="15.75" customHeight="1">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ht="15.75" customHeight="1">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ht="15.75" customHeight="1">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ht="15.75" customHeight="1">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ht="15.75" customHeight="1">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ht="15.75" customHeight="1">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ht="15.75" customHeight="1">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ht="15.75" customHeight="1">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ht="15.75" customHeight="1">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ht="15.75" customHeight="1">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ht="15.75" customHeight="1">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ht="15.75" customHeight="1">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ht="15.75" customHeight="1">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ht="15.75" customHeight="1">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ht="15.75" customHeight="1">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ht="15.75" customHeight="1">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ht="15.75" customHeight="1">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ht="15.75" customHeight="1">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ht="15.75" customHeight="1">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ht="15.75" customHeight="1">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ht="15.75" customHeight="1">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ht="15.75" customHeight="1">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ht="15.75" customHeight="1">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ht="15.75" customHeight="1">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ht="15.75" customHeight="1">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ht="15.75" customHeight="1">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ht="15.75" customHeight="1">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ht="15.75" customHeight="1">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ht="15.75" customHeight="1">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ht="15.75" customHeight="1">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ht="15.75" customHeight="1">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ht="15.75" customHeight="1">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ht="15.75" customHeight="1">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ht="15.75" customHeight="1">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ht="15.75" customHeight="1">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ht="15.75" customHeight="1">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ht="15.75" customHeight="1">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ht="15.75" customHeight="1">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ht="15.75" customHeight="1">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ht="15.75" customHeight="1">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ht="15.75" customHeight="1">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ht="15.75" customHeight="1">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ht="15.75" customHeight="1">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ht="15.75" customHeight="1">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ht="15.75" customHeight="1">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ht="15.75" customHeight="1">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ht="15.75" customHeight="1">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ht="15.75" customHeight="1">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ht="15.75" customHeight="1">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ht="15.75" customHeight="1">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ht="15.75" customHeight="1">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ht="15.75" customHeight="1">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ht="15.75" customHeight="1">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ht="15.75" customHeight="1">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ht="15.75" customHeight="1">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ht="15.75" customHeight="1">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ht="15.75" customHeight="1">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ht="15.75" customHeight="1">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ht="15.75" customHeight="1">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ht="15.75" customHeight="1">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ht="15.75" customHeight="1">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ht="15.75" customHeight="1">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ht="15.75" customHeight="1">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ht="15.75" customHeight="1">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ht="15.75" customHeight="1">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ht="15.75" customHeight="1">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ht="15.75" customHeight="1">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ht="15.75" customHeight="1">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ht="15.75" customHeight="1">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ht="15.75" customHeight="1">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ht="15.75" customHeight="1">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ht="15.75" customHeight="1">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ht="15.75" customHeight="1">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ht="15.75" customHeight="1">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ht="15.75" customHeight="1">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ht="15.75" customHeight="1">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ht="15.75" customHeight="1">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ht="15.75" customHeight="1">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ht="15.75" customHeight="1">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ht="15.75" customHeight="1">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ht="15.75" customHeight="1">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ht="15.75" customHeight="1">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ht="15.75" customHeight="1">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ht="15.75" customHeight="1">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ht="15.75" customHeight="1">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ht="15.75" customHeight="1">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ht="15.75" customHeight="1">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ht="15.75" customHeight="1">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ht="15.75" customHeight="1">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ht="15.75" customHeight="1">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ht="15.75" customHeight="1">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ht="15.75" customHeight="1">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ht="15.75" customHeight="1">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ht="15.75" customHeight="1">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ht="15.75" customHeight="1">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ht="15.75" customHeight="1">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ht="15.75" customHeight="1">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ht="15.75" customHeight="1">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ht="15.75" customHeight="1">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ht="15.75" customHeight="1">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ht="15.75" customHeight="1">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ht="15.75" customHeight="1">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ht="15.75" customHeight="1">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ht="15.75" customHeight="1">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ht="15.75" customHeight="1">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ht="15.75" customHeight="1">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ht="15.75" customHeight="1">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ht="15.75" customHeight="1">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ht="15.75" customHeight="1">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ht="15.75" customHeight="1">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ht="15.75" customHeight="1">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ht="15.75" customHeight="1">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ht="15.75" customHeight="1">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ht="15.75" customHeight="1">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ht="15.75" customHeight="1">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ht="15.75" customHeight="1">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ht="15.75" customHeight="1">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ht="15.75" customHeight="1">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ht="15.75" customHeight="1">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ht="15.75" customHeight="1">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ht="15.75" customHeight="1">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ht="15.75" customHeight="1">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ht="15.75" customHeight="1">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ht="15.75" customHeight="1">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ht="15.75" customHeight="1">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ht="15.75" customHeight="1">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ht="15.75" customHeight="1">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ht="15.75" customHeight="1">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ht="15.75" customHeight="1">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ht="15.75" customHeight="1">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ht="15.75" customHeight="1">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ht="15.75" customHeight="1">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ht="15.75" customHeight="1">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ht="15.75" customHeight="1">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ht="15.75" customHeight="1">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ht="15.75" customHeight="1">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ht="15.75" customHeight="1">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ht="15.75" customHeight="1">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ht="15.75" customHeight="1">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ht="15.75" customHeight="1">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ht="15.75" customHeight="1">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ht="15.75" customHeight="1">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ht="15.75" customHeight="1">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ht="15.75" customHeight="1">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ht="15.75" customHeight="1">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ht="15.75" customHeight="1">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ht="15.75" customHeight="1">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ht="15.75" customHeight="1">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ht="15.75" customHeight="1">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ht="15.75" customHeight="1">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ht="15.75" customHeight="1">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ht="15.75" customHeight="1">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ht="15.75" customHeight="1">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ht="15.75" customHeight="1">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ht="15.75" customHeight="1">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ht="15.75" customHeight="1">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ht="15.75" customHeight="1">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ht="15.75" customHeight="1">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ht="15.75" customHeight="1">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ht="15.75" customHeight="1">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ht="15.75" customHeight="1">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ht="15.75" customHeight="1">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ht="15.75" customHeight="1">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ht="15.75" customHeight="1">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ht="15.75" customHeight="1">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ht="15.75" customHeight="1">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ht="15.75" customHeight="1">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ht="15.75" customHeight="1">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ht="15.75" customHeight="1">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ht="15.75" customHeight="1">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ht="15.75" customHeight="1">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ht="15.75" customHeight="1">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ht="15.75" customHeight="1">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ht="15.75" customHeight="1">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ht="15.75" customHeight="1">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ht="15.75" customHeight="1">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ht="15.75" customHeight="1">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ht="15.75" customHeight="1">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ht="15.75" customHeight="1">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ht="15.75" customHeight="1">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ht="15.75" customHeight="1">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ht="15.75" customHeight="1">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ht="15.75" customHeight="1">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ht="15.75" customHeight="1">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ht="15.75" customHeight="1">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ht="15.75" customHeight="1">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ht="15.75" customHeight="1">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ht="15.75" customHeight="1">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ht="15.75" customHeight="1">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ht="15.75" customHeight="1">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ht="15.75" customHeight="1">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ht="15.75" customHeight="1">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ht="15.75" customHeight="1">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ht="15.75" customHeight="1">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ht="15.75" customHeight="1">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ht="15.75" customHeight="1">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ht="15.75" customHeight="1">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ht="15.75" customHeight="1">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ht="15.75" customHeight="1">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ht="15.75" customHeight="1">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ht="15.75" customHeight="1">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ht="15.75" customHeight="1">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ht="15.75" customHeight="1">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ht="15.75" customHeight="1">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ht="15.75" customHeight="1">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ht="15.75" customHeight="1">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ht="15.75" customHeight="1">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ht="15.75" customHeight="1">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ht="15.75" customHeight="1">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ht="15.75" customHeight="1">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ht="15.75" customHeight="1">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ht="15.75" customHeight="1">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ht="15.75" customHeight="1">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ht="15.75" customHeight="1">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ht="15.75" customHeight="1">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ht="15.75" customHeight="1">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ht="15.75" customHeight="1">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ht="15.75" customHeight="1">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ht="15.75" customHeight="1">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ht="15.75" customHeight="1">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ht="15.75" customHeight="1">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ht="15.75" customHeight="1">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ht="15.75" customHeight="1">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ht="15.75" customHeight="1">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ht="15.75" customHeight="1">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ht="15.75" customHeight="1">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ht="15.75" customHeight="1">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ht="15.75" customHeight="1">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ht="15.75" customHeight="1">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ht="15.75" customHeight="1">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ht="15.75" customHeight="1">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ht="15.75" customHeight="1">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ht="15.75" customHeight="1">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ht="15.75" customHeight="1">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ht="15.75" customHeight="1">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ht="15.75" customHeight="1">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ht="15.75" customHeight="1">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ht="15.75" customHeight="1">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ht="15.75" customHeight="1">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ht="15.75" customHeight="1">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ht="15.75" customHeight="1">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ht="15.75" customHeight="1">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ht="15.75" customHeight="1">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ht="15.75" customHeight="1">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ht="15.75" customHeight="1">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ht="15.75" customHeight="1">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ht="15.75" customHeight="1">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ht="15.75" customHeight="1">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ht="15.75" customHeight="1">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ht="15.75" customHeight="1">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ht="15.75" customHeight="1">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ht="15.75" customHeight="1">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ht="15.75" customHeight="1">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ht="15.75" customHeight="1">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ht="15.75" customHeight="1">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ht="15.75" customHeight="1">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ht="15.75" customHeight="1">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ht="15.75" customHeight="1">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ht="15.75" customHeight="1">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ht="15.75" customHeight="1">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ht="15.75" customHeight="1">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ht="15.75" customHeight="1">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ht="15.75" customHeight="1">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ht="15.75" customHeight="1">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ht="15.75" customHeight="1">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ht="15.75" customHeight="1">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ht="15.75" customHeight="1">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ht="15.75" customHeight="1">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ht="15.75" customHeight="1">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ht="15.75" customHeight="1">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ht="15.75" customHeight="1">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ht="15.75" customHeight="1">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ht="15.75" customHeight="1">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ht="15.75" customHeight="1">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ht="15.75" customHeight="1">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ht="15.75" customHeight="1">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ht="15.75" customHeight="1">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ht="15.75" customHeight="1">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ht="15.75" customHeight="1">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ht="15.75" customHeight="1">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ht="15.75" customHeight="1">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ht="15.75" customHeight="1">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ht="15.75" customHeight="1">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ht="15.75" customHeight="1">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ht="15.75" customHeight="1">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ht="15.75" customHeight="1">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ht="15.75" customHeight="1">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ht="15.75" customHeight="1">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ht="15.75" customHeight="1">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ht="15.75" customHeight="1">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ht="15.75" customHeight="1">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ht="15.75" customHeight="1">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ht="15.75" customHeight="1">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ht="15.75" customHeight="1">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ht="15.75" customHeight="1">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ht="15.75" customHeight="1">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ht="15.75" customHeight="1">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ht="15.75" customHeight="1">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ht="15.75" customHeight="1">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ht="15.75" customHeight="1">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ht="15.75" customHeight="1">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ht="15.75" customHeight="1">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ht="15.75" customHeight="1">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ht="15.75" customHeight="1">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ht="15.75" customHeight="1">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ht="15.75" customHeight="1">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ht="15.75" customHeight="1">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ht="15.75" customHeight="1">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ht="15.75" customHeight="1">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ht="15.75" customHeight="1">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ht="15.75" customHeight="1">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ht="15.75" customHeight="1">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ht="15.75" customHeight="1">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ht="15.75" customHeight="1">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ht="15.75" customHeight="1">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ht="15.75" customHeight="1">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ht="15.75" customHeight="1">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ht="15.75" customHeight="1">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ht="15.75" customHeight="1">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ht="15.75" customHeight="1">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ht="15.75" customHeight="1">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ht="15.75" customHeight="1">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ht="15.75" customHeight="1">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ht="15.75" customHeight="1">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ht="15.75" customHeight="1">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ht="15.75" customHeight="1">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ht="15.75" customHeight="1">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ht="15.75" customHeight="1">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ht="15.75" customHeight="1">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ht="15.75" customHeight="1">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ht="15.75" customHeight="1">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ht="15.75" customHeight="1">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ht="15.75" customHeight="1">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ht="15.75" customHeight="1">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ht="15.75" customHeight="1">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ht="15.75" customHeight="1">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ht="15.75" customHeight="1">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ht="15.75" customHeight="1">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ht="15.75" customHeight="1">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ht="15.75" customHeight="1">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ht="15.75" customHeight="1">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ht="15.75" customHeight="1">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ht="15.75" customHeight="1">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ht="15.75" customHeight="1">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ht="15.75" customHeight="1">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ht="15.75" customHeight="1">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ht="15.75" customHeight="1">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ht="15.75" customHeight="1">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ht="15.75" customHeight="1">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ht="15.75" customHeight="1">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ht="15.75" customHeight="1">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ht="15.75" customHeight="1">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ht="15.75" customHeight="1">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ht="15.75" customHeight="1">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ht="15.75" customHeight="1">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ht="15.75" customHeight="1">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ht="15.75" customHeight="1">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ht="15.75" customHeight="1">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ht="15.75" customHeight="1">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ht="15.75" customHeight="1">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ht="15.75" customHeight="1">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ht="15.75" customHeight="1">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ht="15.75" customHeight="1">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ht="15.75" customHeight="1">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ht="15.75" customHeight="1">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ht="15.75" customHeight="1">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ht="15.75" customHeight="1">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ht="15.75" customHeight="1">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ht="15.75" customHeight="1">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ht="15.75" customHeight="1">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row r="1001" ht="15.75" customHeight="1">
      <c r="A1001" s="27"/>
      <c r="B1001" s="27"/>
      <c r="C1001" s="27"/>
      <c r="D1001" s="27"/>
      <c r="E1001" s="27"/>
      <c r="F1001" s="27"/>
      <c r="G1001" s="27"/>
      <c r="H1001" s="27"/>
      <c r="I1001" s="27"/>
      <c r="J1001" s="27"/>
      <c r="K1001" s="27"/>
      <c r="L1001" s="27"/>
      <c r="M1001" s="27"/>
      <c r="N1001" s="27"/>
      <c r="O1001" s="27"/>
      <c r="P1001" s="27"/>
      <c r="Q1001" s="27"/>
      <c r="R1001" s="27"/>
      <c r="S1001" s="27"/>
      <c r="T1001" s="27"/>
      <c r="U1001" s="27"/>
      <c r="V1001" s="27"/>
      <c r="W1001" s="27"/>
      <c r="X1001" s="27"/>
      <c r="Y1001" s="27"/>
      <c r="Z1001" s="27"/>
    </row>
    <row r="1002" ht="15.75" customHeight="1">
      <c r="A1002" s="27"/>
      <c r="B1002" s="27"/>
      <c r="C1002" s="27"/>
      <c r="D1002" s="27"/>
      <c r="E1002" s="27"/>
      <c r="F1002" s="27"/>
      <c r="G1002" s="27"/>
      <c r="H1002" s="27"/>
      <c r="I1002" s="27"/>
      <c r="J1002" s="27"/>
      <c r="K1002" s="27"/>
      <c r="L1002" s="27"/>
      <c r="M1002" s="27"/>
      <c r="N1002" s="27"/>
      <c r="O1002" s="27"/>
      <c r="P1002" s="27"/>
      <c r="Q1002" s="27"/>
      <c r="R1002" s="27"/>
      <c r="S1002" s="27"/>
      <c r="T1002" s="27"/>
      <c r="U1002" s="27"/>
      <c r="V1002" s="27"/>
      <c r="W1002" s="27"/>
      <c r="X1002" s="27"/>
      <c r="Y1002" s="27"/>
      <c r="Z1002" s="27"/>
    </row>
    <row r="1003" ht="15.75" customHeight="1">
      <c r="A1003" s="27"/>
      <c r="B1003" s="27"/>
      <c r="C1003" s="27"/>
      <c r="D1003" s="27"/>
      <c r="E1003" s="27"/>
      <c r="F1003" s="27"/>
      <c r="G1003" s="27"/>
      <c r="H1003" s="27"/>
      <c r="I1003" s="27"/>
      <c r="J1003" s="27"/>
      <c r="K1003" s="27"/>
      <c r="L1003" s="27"/>
      <c r="M1003" s="27"/>
      <c r="N1003" s="27"/>
      <c r="O1003" s="27"/>
      <c r="P1003" s="27"/>
      <c r="Q1003" s="27"/>
      <c r="R1003" s="27"/>
      <c r="S1003" s="27"/>
      <c r="T1003" s="27"/>
      <c r="U1003" s="27"/>
      <c r="V1003" s="27"/>
      <c r="W1003" s="27"/>
      <c r="X1003" s="27"/>
      <c r="Y1003" s="27"/>
      <c r="Z1003" s="27"/>
    </row>
    <row r="1004" ht="15.75" customHeight="1">
      <c r="A1004" s="27"/>
      <c r="B1004" s="27"/>
      <c r="C1004" s="27"/>
      <c r="D1004" s="27"/>
      <c r="E1004" s="27"/>
      <c r="F1004" s="27"/>
      <c r="G1004" s="27"/>
      <c r="H1004" s="27"/>
      <c r="I1004" s="27"/>
      <c r="J1004" s="27"/>
      <c r="K1004" s="27"/>
      <c r="L1004" s="27"/>
      <c r="M1004" s="27"/>
      <c r="N1004" s="27"/>
      <c r="O1004" s="27"/>
      <c r="P1004" s="27"/>
      <c r="Q1004" s="27"/>
      <c r="R1004" s="27"/>
      <c r="S1004" s="27"/>
      <c r="T1004" s="27"/>
      <c r="U1004" s="27"/>
      <c r="V1004" s="27"/>
      <c r="W1004" s="27"/>
      <c r="X1004" s="27"/>
      <c r="Y1004" s="27"/>
      <c r="Z1004" s="27"/>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outlinePr summaryBelow="0" summaryRight="0"/>
    <pageSetUpPr/>
  </sheetPr>
  <sheetViews>
    <sheetView workbookViewId="0"/>
  </sheetViews>
  <sheetFormatPr customHeight="1" defaultColWidth="14.43" defaultRowHeight="15.0"/>
  <cols>
    <col customWidth="1" min="2" max="2" width="86.14"/>
    <col customWidth="1" min="4" max="4" width="73.57"/>
    <col customWidth="1" min="5" max="5" width="14.29"/>
    <col customWidth="1" min="6" max="7" width="15.14"/>
    <col customWidth="1" min="8" max="8" width="78.0"/>
  </cols>
  <sheetData>
    <row r="1">
      <c r="E1" s="1" t="s">
        <v>789</v>
      </c>
    </row>
    <row r="2">
      <c r="E2" s="1" t="s">
        <v>790</v>
      </c>
      <c r="I2" s="1" t="s">
        <v>791</v>
      </c>
    </row>
    <row r="3">
      <c r="B3" s="1" t="s">
        <v>792</v>
      </c>
      <c r="C3" s="1" t="s">
        <v>793</v>
      </c>
      <c r="D3" s="1" t="s">
        <v>794</v>
      </c>
      <c r="E3" s="1" t="str">
        <f>table!AM6</f>
        <v>primary geography</v>
      </c>
      <c r="F3" s="1" t="str">
        <f>table!AN6</f>
        <v>primary technology</v>
      </c>
      <c r="G3" s="1" t="s">
        <v>795</v>
      </c>
      <c r="I3" s="1" t="s">
        <v>796</v>
      </c>
      <c r="J3" s="1" t="s">
        <v>797</v>
      </c>
    </row>
    <row r="4">
      <c r="B4" s="1" t="str">
        <f>table!B7</f>
        <v>Q13. Egg, average of various cooking methods (omelet, scrambled, boiled, fried) {ID}</v>
      </c>
      <c r="C4" s="1" t="str">
        <f>table!AL7</f>
        <v>DOMESTIC</v>
      </c>
      <c r="D4" s="1" t="str">
        <f>table!D7</f>
        <v>Consumption egg, at farm {RER} Economic, S</v>
      </c>
      <c r="E4" s="30">
        <f>table!AM7</f>
        <v>5</v>
      </c>
      <c r="F4" s="1">
        <f>table!AN7</f>
        <v>2</v>
      </c>
      <c r="G4" s="1" t="s">
        <v>798</v>
      </c>
      <c r="H4" s="1" t="str">
        <f>table!E7</f>
        <v>Processing dummy</v>
      </c>
    </row>
    <row r="5">
      <c r="B5" s="1" t="str">
        <f>table!B8</f>
        <v>Q14. Cheese, hard {ID}</v>
      </c>
      <c r="C5" s="1" t="str">
        <f>table!AL8</f>
        <v>New Zealand</v>
      </c>
      <c r="D5" s="1" t="str">
        <f>table!D8</f>
        <v>Raw milk, production mix, at farm (WFLDB)/NZ U</v>
      </c>
      <c r="E5" s="1">
        <f>table!AM8</f>
        <v>2</v>
      </c>
      <c r="F5" s="1">
        <f>table!AN8</f>
        <v>2</v>
      </c>
      <c r="G5" s="1" t="s">
        <v>799</v>
      </c>
      <c r="H5" s="1" t="str">
        <f>table!E8</f>
        <v>Hard cheese, Emmental-style, at dairy (WFLDB)/NZ U | GAIN only processing</v>
      </c>
      <c r="I5" s="1">
        <v>2.0</v>
      </c>
      <c r="J5" s="1">
        <v>3.0</v>
      </c>
    </row>
    <row r="6">
      <c r="B6" s="1" t="str">
        <f>table!B9</f>
        <v>Q14. Cheese, soft {ID}</v>
      </c>
      <c r="C6" s="1" t="str">
        <f>table!AL9</f>
        <v>New Zealand</v>
      </c>
      <c r="D6" s="1" t="str">
        <f>table!D9</f>
        <v>Raw milk, production mix, at farm (WFLDB)/NZ U</v>
      </c>
      <c r="E6" s="1">
        <f>table!AM9</f>
        <v>2</v>
      </c>
      <c r="F6" s="1">
        <f>table!AN9</f>
        <v>2</v>
      </c>
      <c r="G6" s="1" t="s">
        <v>799</v>
      </c>
      <c r="H6" s="1" t="str">
        <f>table!E9</f>
        <v>Soft cheese, Camembert-style, at dairy (WFLDB)/RER U | GAIN only processing</v>
      </c>
      <c r="I6" s="1">
        <v>3.0</v>
      </c>
      <c r="J6" s="1">
        <v>3.0</v>
      </c>
    </row>
    <row r="7">
      <c r="B7" s="1" t="str">
        <f>table!B10</f>
        <v>Q15. Yogurt, plain, whole milk {ID}</v>
      </c>
      <c r="C7" s="1" t="str">
        <f>table!AL10</f>
        <v>France</v>
      </c>
      <c r="D7" s="1" t="str">
        <f>table!D10</f>
        <v>Cow milk, national average, at farm gate {FR} S</v>
      </c>
      <c r="E7" s="1">
        <f>table!AM10</f>
        <v>2</v>
      </c>
      <c r="F7" s="1">
        <f>table!AN10</f>
        <v>2</v>
      </c>
      <c r="G7" s="1" t="s">
        <v>800</v>
      </c>
      <c r="H7" s="1" t="str">
        <f>table!E10</f>
        <v>Yogurt, from cow milk {RoW}| yogurt production, from cow milk | Cut-off, U | GAIN only processing</v>
      </c>
      <c r="I7" s="1">
        <v>3.0</v>
      </c>
      <c r="J7" s="1">
        <v>2.0</v>
      </c>
    </row>
    <row r="8">
      <c r="B8" s="1" t="str">
        <f>table!B11</f>
        <v>Q17. Beef organs, average of liver, spleen, kidney, heart, and tongue, cooked (braised or simmered) {ID}</v>
      </c>
      <c r="C8" s="1" t="str">
        <f>table!AL11</f>
        <v>Australia</v>
      </c>
      <c r="D8" s="1" t="str">
        <f>table!D11</f>
        <v>Beef cattle, live weight, at farm (WFLDB)/AU U</v>
      </c>
      <c r="E8" s="1">
        <f>table!AM11</f>
        <v>2</v>
      </c>
      <c r="F8" s="1">
        <f>table!AN11</f>
        <v>2</v>
      </c>
      <c r="G8" s="1" t="s">
        <v>799</v>
      </c>
      <c r="H8" s="1" t="str">
        <f>table!E11</f>
        <v>Beef, food grade offal, at slaughterhouse (WFLDB)/AU U | GAIN processing only</v>
      </c>
      <c r="I8" s="1">
        <v>2.0</v>
      </c>
      <c r="J8" s="1">
        <v>2.0</v>
      </c>
    </row>
    <row r="9">
      <c r="B9" s="1" t="str">
        <f>table!B12</f>
        <v>Q17. Beef, average of various cuts, deegrees of fat, and cooking methods {ID}</v>
      </c>
      <c r="C9" s="1" t="str">
        <f>table!AL12</f>
        <v>Australia</v>
      </c>
      <c r="D9" s="1" t="str">
        <f>table!D12</f>
        <v>Beef cattle, live weight, at farm (WFLDB)/AU U</v>
      </c>
      <c r="E9" s="1">
        <f>table!AM12</f>
        <v>2</v>
      </c>
      <c r="F9" s="1">
        <f>table!AN12</f>
        <v>2</v>
      </c>
      <c r="G9" s="1" t="s">
        <v>799</v>
      </c>
      <c r="H9" s="1" t="str">
        <f>table!E12</f>
        <v>Beef, fresh meat, at slaughterhouse (WFLDB)/AU U | GAIN processing only</v>
      </c>
      <c r="I9" s="1">
        <v>2.0</v>
      </c>
      <c r="J9" s="1">
        <v>2.0</v>
      </c>
    </row>
    <row r="10">
      <c r="B10" s="1" t="str">
        <f>table!B13</f>
        <v>Q17. Lamb, average of various cuts, deegrees of fat, and cooking methods {ID}</v>
      </c>
      <c r="C10" s="1" t="str">
        <f>table!AL13</f>
        <v>DOMESTIC</v>
      </c>
      <c r="D10" s="1" t="str">
        <f>table!D13</f>
        <v>Lamb, live weight, at farm (WFLDB)/NZ U</v>
      </c>
      <c r="E10" s="30">
        <f>table!AM13</f>
        <v>5</v>
      </c>
      <c r="F10" s="1">
        <f>table!AN13</f>
        <v>2</v>
      </c>
      <c r="G10" s="1" t="s">
        <v>799</v>
      </c>
      <c r="H10" s="1" t="str">
        <f>table!E13</f>
        <v>Lamb, fresh meat, at slaughterhouse (WFLDB)/NZ U | GAIN processing only</v>
      </c>
      <c r="I10" s="1">
        <v>3.0</v>
      </c>
      <c r="J10" s="1">
        <v>2.0</v>
      </c>
    </row>
    <row r="11">
      <c r="B11" s="1" t="str">
        <f>table!B14</f>
        <v>Q18. Pork, average of various cuts, deegrees of fat, and cooking methods {ID}</v>
      </c>
      <c r="C11" s="1" t="str">
        <f>table!AL14</f>
        <v>USA</v>
      </c>
      <c r="D11" s="1" t="str">
        <f>table!D14</f>
        <v>Pig fattening, at farm {RNA} Economic, S</v>
      </c>
      <c r="E11" s="1">
        <f>table!AM14</f>
        <v>3</v>
      </c>
      <c r="F11" s="1">
        <f>table!AN14</f>
        <v>2</v>
      </c>
      <c r="G11" s="1" t="s">
        <v>798</v>
      </c>
      <c r="H11" s="1" t="str">
        <f>table!E14</f>
        <v>Pig meat, at slaughterhouse {US} Economic, U | GAIN processing only</v>
      </c>
      <c r="I11" s="1">
        <v>2.0</v>
      </c>
      <c r="J11" s="1">
        <v>2.0</v>
      </c>
    </row>
    <row r="12">
      <c r="B12" s="1" t="str">
        <f>table!B15</f>
        <v>Q18. Rabbit, average of domesticated and wild and of different cooking methods {ID}</v>
      </c>
      <c r="C12" s="1" t="str">
        <f>table!AL15</f>
        <v>DOMESTIC</v>
      </c>
      <c r="D12" s="1" t="str">
        <f>table!D15</f>
        <v>Cull rabbit, conventional, in cage, at farm gate {FR} U | GAIN (adapted for ID)</v>
      </c>
      <c r="E12" s="30">
        <f>table!AM15</f>
        <v>5</v>
      </c>
      <c r="F12" s="1">
        <f>table!AN15</f>
        <v>2</v>
      </c>
      <c r="G12" s="1" t="s">
        <v>800</v>
      </c>
      <c r="H12" s="1" t="str">
        <f>table!E15</f>
        <v>Rabbit meat, at slaughterhouse {ID} Economic, U | GAIN</v>
      </c>
      <c r="I12" s="1">
        <v>3.0</v>
      </c>
      <c r="J12" s="1">
        <v>2.0</v>
      </c>
    </row>
    <row r="13">
      <c r="B13" s="1" t="str">
        <f>table!B16</f>
        <v>Q19. Chicken organs, average of heart and liver, cooked (pan-fried or simmered) {ID}</v>
      </c>
      <c r="C13" s="1" t="str">
        <f>table!AL16</f>
        <v>DOMESTIC</v>
      </c>
      <c r="D13" s="1" t="str">
        <f>table!D16</f>
        <v>Broiler fattening, at farm {TH} Economic, S</v>
      </c>
      <c r="E13" s="1">
        <v>3.0</v>
      </c>
      <c r="F13" s="1">
        <f>table!AN16</f>
        <v>2</v>
      </c>
      <c r="G13" s="1" t="s">
        <v>798</v>
      </c>
      <c r="H13" s="1" t="str">
        <f>table!E16</f>
        <v>Chicken co-product, food grade, at slaughterhouse {BR} Economic, U | GAIN processing only</v>
      </c>
      <c r="I13" s="1">
        <v>3.0</v>
      </c>
      <c r="J13" s="1">
        <v>2.0</v>
      </c>
    </row>
    <row r="14">
      <c r="B14" s="1" t="str">
        <f>table!B17</f>
        <v>Q19. Chicken, average of various cuts, with and without skin, and of different cooking methods {ID}</v>
      </c>
      <c r="C14" s="1" t="str">
        <f>table!AL17</f>
        <v>DOMESTIC</v>
      </c>
      <c r="D14" s="1" t="str">
        <f>table!D17</f>
        <v>Broiler fattening, at farm {TH} Economic, S</v>
      </c>
      <c r="E14" s="1">
        <v>3.0</v>
      </c>
      <c r="F14" s="1">
        <f>table!AN17</f>
        <v>2</v>
      </c>
      <c r="G14" s="1" t="s">
        <v>798</v>
      </c>
      <c r="H14" s="1" t="str">
        <f>table!E17</f>
        <v>Chicken meat, at slaughterhouse {BR} Economic, U | GAIN processing only</v>
      </c>
      <c r="I14" s="1">
        <v>3.0</v>
      </c>
      <c r="J14" s="1">
        <v>2.0</v>
      </c>
    </row>
    <row r="15">
      <c r="B15" s="1" t="str">
        <f>table!B18</f>
        <v>Q20. Bivalves (mussels), different cooking methods {ID}</v>
      </c>
      <c r="C15" s="1" t="str">
        <f>table!AL18</f>
        <v>DOMESTIC</v>
      </c>
      <c r="D15" s="1" t="str">
        <f>table!D18</f>
        <v>Mussels, with shell, at farm gate {FR} S</v>
      </c>
      <c r="E15" s="30">
        <f>table!AM18</f>
        <v>5</v>
      </c>
      <c r="F15" s="1">
        <f>table!AN18</f>
        <v>2</v>
      </c>
      <c r="G15" s="1" t="s">
        <v>800</v>
      </c>
      <c r="H15" s="1" t="str">
        <f>table!E18</f>
        <v>Processing dummy</v>
      </c>
    </row>
    <row r="16">
      <c r="B16" s="1" t="str">
        <f>table!B19</f>
        <v>Q20. Crustaceans (shrimps), different cooking methods {ID}</v>
      </c>
      <c r="C16" s="1" t="str">
        <f>table!AL19</f>
        <v>DOMESTIC</v>
      </c>
      <c r="D16" s="1" t="str">
        <f>table!D19</f>
        <v>Fresh shrimps, China production {FR} S</v>
      </c>
      <c r="E16" s="30">
        <f>table!AM19</f>
        <v>5</v>
      </c>
      <c r="F16" s="1">
        <f>table!AN19</f>
        <v>2</v>
      </c>
      <c r="G16" s="1" t="s">
        <v>800</v>
      </c>
      <c r="H16" s="1" t="str">
        <f>table!E19</f>
        <v>Processing dummy</v>
      </c>
    </row>
    <row r="17">
      <c r="B17" s="1" t="str">
        <f>table!B20</f>
        <v>Q20. Fish (tuna), different cooking methods {ID}</v>
      </c>
      <c r="C17" s="1" t="str">
        <f>table!AL20</f>
        <v>DOMESTIC</v>
      </c>
      <c r="D17" s="1" t="str">
        <f>table!D20</f>
        <v>Small pelagic fish, fresh {EC}| tuna, capture by purse seiner and landing whole, frozen | Cut-off, S</v>
      </c>
      <c r="E17" s="30">
        <f>table!AM20</f>
        <v>5</v>
      </c>
      <c r="F17" s="1">
        <f>table!AN20</f>
        <v>2</v>
      </c>
      <c r="G17" s="1" t="s">
        <v>801</v>
      </c>
      <c r="H17" s="1" t="str">
        <f>table!E20</f>
        <v>Processing dummy</v>
      </c>
    </row>
    <row r="18">
      <c r="B18" s="1" t="str">
        <f>table!B21</f>
        <v>Q20. Fish (tilapia), different cooking methods {ID}</v>
      </c>
      <c r="C18" s="1" t="str">
        <f>table!AL21</f>
        <v>DOMESTIC</v>
      </c>
      <c r="D18" s="1" t="str">
        <f>table!D21</f>
        <v>Tilapia {RLA}| tilapia production, extensive aquaculture, in pond | Cut-off, U | adapted for ID GAIN</v>
      </c>
      <c r="E18" s="1">
        <f>table!AM21</f>
        <v>3</v>
      </c>
      <c r="F18" s="1">
        <f>table!AN21</f>
        <v>2</v>
      </c>
      <c r="G18" s="1" t="s">
        <v>802</v>
      </c>
      <c r="H18" s="1" t="str">
        <f>table!E21</f>
        <v>Processing dummy</v>
      </c>
    </row>
    <row r="19">
      <c r="B19" s="1" t="str">
        <f>table!B22</f>
        <v>Q21. Cashew nuts, dry-roasted {ID}</v>
      </c>
      <c r="C19" s="1" t="str">
        <f>table!AL22</f>
        <v>Vietnam</v>
      </c>
      <c r="D19" s="1" t="str">
        <f>table!D22</f>
        <v>Cashew {IN}| cashew production | Cut-off, S</v>
      </c>
      <c r="E19" s="1">
        <v>3.0</v>
      </c>
      <c r="F19" s="1">
        <f>table!AN22</f>
        <v>2</v>
      </c>
      <c r="G19" s="1" t="s">
        <v>798</v>
      </c>
      <c r="H19" s="1" t="str">
        <f>table!E22</f>
        <v>Cashew (based on Peanut, shelled, dried, bleached, roasted, at plant (WFLDB)/CN U) {ID}| GAIN</v>
      </c>
      <c r="I19" s="1">
        <v>3.0</v>
      </c>
      <c r="J19" s="1">
        <v>3.0</v>
      </c>
    </row>
    <row r="20">
      <c r="B20" s="1" t="str">
        <f>table!B23</f>
        <v>Q21. Peanut butter, average of chunk and smooth style {ID}</v>
      </c>
      <c r="C20" s="1" t="str">
        <f>table!AL23</f>
        <v>DOMESTIC</v>
      </c>
      <c r="D20" s="1" t="str">
        <f>table!D23</f>
        <v>Groundnuts, shelled, at processing {IN} Economic, U {ID}| GAIN</v>
      </c>
      <c r="E20" s="1">
        <v>3.0</v>
      </c>
      <c r="F20" s="1">
        <f>table!AN23</f>
        <v>2</v>
      </c>
      <c r="G20" s="1" t="s">
        <v>798</v>
      </c>
      <c r="H20" s="1" t="str">
        <f>table!E23</f>
        <v>Peanut, shelled, dried, bleached, roasted, at plant (WFLDB)/CN U {ID}| GAIN</v>
      </c>
      <c r="I20" s="1">
        <v>3.0</v>
      </c>
      <c r="J20" s="1">
        <v>2.0</v>
      </c>
    </row>
    <row r="21" ht="15.75" customHeight="1">
      <c r="B21" s="1" t="str">
        <f>table!B24</f>
        <v>Q21. Peanuts, dry-roasted {ID}</v>
      </c>
      <c r="C21" s="1" t="str">
        <f>table!AL24</f>
        <v>DOMESTIC</v>
      </c>
      <c r="D21" s="1" t="str">
        <f>table!D24</f>
        <v>Groundnuts, shelled, at processing {IN} Economic, U {ID}| GAIN</v>
      </c>
      <c r="E21" s="1">
        <v>3.0</v>
      </c>
      <c r="F21" s="1">
        <f>table!AN24</f>
        <v>2</v>
      </c>
      <c r="G21" s="1" t="s">
        <v>798</v>
      </c>
      <c r="H21" s="1" t="str">
        <f>table!E24</f>
        <v>Peanut, shelled, dried, bleached, roasted, at plant (WFLDB)/CN U {ID}| GAIN</v>
      </c>
      <c r="I21" s="1">
        <v>3.0</v>
      </c>
      <c r="J21" s="1">
        <v>2.0</v>
      </c>
    </row>
    <row r="22" ht="15.75" customHeight="1">
      <c r="B22" s="1" t="str">
        <f>table!B25</f>
        <v>Q21. Sunflower seeds, dry-roasted {ID}</v>
      </c>
      <c r="C22" s="1" t="str">
        <f>table!AL25</f>
        <v>China</v>
      </c>
      <c r="D22" s="1" t="str">
        <f>table!D25</f>
        <v>Sunflower seed, dried, at storage {CN} Economic, S</v>
      </c>
      <c r="E22" s="1">
        <v>2.0</v>
      </c>
      <c r="F22" s="1">
        <f>table!AN25</f>
        <v>2</v>
      </c>
      <c r="G22" s="1" t="s">
        <v>798</v>
      </c>
      <c r="H22" s="1" t="str">
        <f>table!E25</f>
        <v>Sunflower seeds (based on Peanut, shelled, dried, bleached, roasted, at plant (WFLDB)/CN U) {ID}| GAIN</v>
      </c>
      <c r="I22" s="1">
        <v>3.0</v>
      </c>
      <c r="J22" s="1">
        <v>3.0</v>
      </c>
    </row>
    <row r="23" ht="15.75" customHeight="1">
      <c r="B23" s="1" t="str">
        <f>table!B26</f>
        <v>Q25. Milk (cow), dry, whole, without added vitamin D {ID}</v>
      </c>
      <c r="C23" s="1" t="str">
        <f>table!AL26</f>
        <v>New Zealand</v>
      </c>
      <c r="D23" s="1" t="str">
        <f>table!D26</f>
        <v>Liquid milk, skimmed, pasteurised, at dairy (WFLDB)/RNA U {NZ}| GAIN</v>
      </c>
      <c r="E23" s="1">
        <f>table!AM26</f>
        <v>2</v>
      </c>
      <c r="F23" s="1">
        <f>table!AN26</f>
        <v>2</v>
      </c>
      <c r="G23" s="1" t="s">
        <v>799</v>
      </c>
      <c r="H23" s="1" t="str">
        <f>table!E26</f>
        <v>Milk powder, whole milk, spray dried, at dairy (WFLDB)/RNA U {NZ}| GAIN</v>
      </c>
      <c r="I23" s="1">
        <v>2.0</v>
      </c>
      <c r="J23" s="1">
        <v>2.0</v>
      </c>
    </row>
    <row r="24" ht="15.75" customHeight="1">
      <c r="B24" s="1" t="str">
        <f>table!B27</f>
        <v>Q25. Milk (cow), whole, 3.25% milkfat, without added vitamin A and vitamin D {ID}</v>
      </c>
      <c r="C24" s="1" t="str">
        <f>table!AL27</f>
        <v>DOMESTIC</v>
      </c>
      <c r="D24" s="1" t="str">
        <f>table!D27</f>
        <v>Raw milk, production mix, at farm (WFLDB)/IN U</v>
      </c>
      <c r="E24" s="1">
        <v>3.0</v>
      </c>
      <c r="F24" s="1">
        <f>table!AN27</f>
        <v>2</v>
      </c>
      <c r="G24" s="1" t="s">
        <v>799</v>
      </c>
      <c r="H24" s="1" t="str">
        <f>table!E27</f>
        <v>Liquid milk, whole milk, pasteurised, at dairy (WFLDB)/RNA U {ID}| GAIN processing only</v>
      </c>
      <c r="I24" s="1">
        <v>3.0</v>
      </c>
      <c r="J24" s="1">
        <v>2.0</v>
      </c>
    </row>
    <row r="25" ht="15.75" customHeight="1">
      <c r="B25" s="1" t="str">
        <f>table!B28</f>
        <v>Q25. Milk (sheep), fluid, whole, unenriched {ID}</v>
      </c>
      <c r="C25" s="1" t="str">
        <f>table!AL28</f>
        <v>DOMESTIC</v>
      </c>
      <c r="D25" s="1" t="str">
        <f>table!D28</f>
        <v>Sheep milk, conventional, Roquefort system, at farm gate {FR} S</v>
      </c>
      <c r="E25" s="30">
        <f>table!AM28</f>
        <v>5</v>
      </c>
      <c r="F25" s="1">
        <f>table!AN28</f>
        <v>2</v>
      </c>
      <c r="G25" s="1" t="s">
        <v>800</v>
      </c>
      <c r="H25" s="1" t="str">
        <f>table!E28</f>
        <v>Liquid milk, whole milk, pasteurised, at dairy (WFLDB)/RNA U {ID}| GAIN processing only</v>
      </c>
      <c r="I25" s="1">
        <v>3.0</v>
      </c>
      <c r="J25" s="1">
        <v>2.0</v>
      </c>
    </row>
    <row r="26" ht="15.75" customHeight="1">
      <c r="B26" s="1" t="str">
        <f>table!B29</f>
        <v>Q25. Milk (goat), fluid, whole, unenriched {ID}</v>
      </c>
      <c r="C26" s="1" t="str">
        <f>table!AL29</f>
        <v>DOMESTIC</v>
      </c>
      <c r="D26" s="1" t="str">
        <f>table!D29</f>
        <v>Goat milk, conventional, intensive forage area, at farm gate {FR} S</v>
      </c>
      <c r="E26" s="1">
        <f>table!AM29</f>
        <v>5</v>
      </c>
      <c r="F26" s="1">
        <f>table!AN29</f>
        <v>2</v>
      </c>
      <c r="G26" s="1" t="s">
        <v>800</v>
      </c>
      <c r="H26" s="1" t="str">
        <f>table!E29</f>
        <v>Liquid milk, whole milk, pasteurised, at dairy (WFLDB)/RNA U {ID}| GAIN processing only</v>
      </c>
      <c r="I26" s="1">
        <v>3.0</v>
      </c>
      <c r="J26" s="1">
        <v>2.0</v>
      </c>
    </row>
    <row r="27" ht="15.75" customHeight="1">
      <c r="B27" s="1" t="str">
        <f>table!B30</f>
        <v>Q4. Edamame, frozen, prepared {ID}</v>
      </c>
      <c r="C27" s="1" t="str">
        <f>table!AL30</f>
        <v>USA/domestic</v>
      </c>
      <c r="D27" s="1" t="str">
        <f>table!D30</f>
        <v>Soybeans, dried, market mix, at regional storage {US} Economic, S</v>
      </c>
      <c r="E27" s="1">
        <f>table!AM30</f>
        <v>2</v>
      </c>
      <c r="F27" s="1">
        <f>table!AN30</f>
        <v>2</v>
      </c>
      <c r="G27" s="1" t="s">
        <v>798</v>
      </c>
      <c r="H27" s="1" t="str">
        <f>table!E30</f>
        <v>Edamame, frozen, prepared (based on Broad bean, fresh, frozen, processed in FR | Frozen | LDPE | at distribution/FR) {ID}| GAIN</v>
      </c>
      <c r="I27" s="1">
        <v>3.0</v>
      </c>
      <c r="J27" s="1">
        <v>2.0</v>
      </c>
    </row>
    <row r="28" ht="15.75" customHeight="1">
      <c r="B28" s="1" t="str">
        <f>table!B31</f>
        <v>Q4. Mung beans, mature seeds, cooked, boiled, without salt {ID}</v>
      </c>
      <c r="C28" s="1" t="str">
        <f>table!AL31</f>
        <v>Myanmar</v>
      </c>
      <c r="D28" s="1" t="str">
        <f>table!D31</f>
        <v>Beans, dry, at farm {CN} Economic, S</v>
      </c>
      <c r="E28" s="1">
        <v>3.0</v>
      </c>
      <c r="F28" s="1">
        <v>3.0</v>
      </c>
      <c r="G28" s="1" t="s">
        <v>798</v>
      </c>
      <c r="H28" s="1" t="str">
        <f>table!E31</f>
        <v>Processing dummy</v>
      </c>
    </row>
    <row r="29" ht="15.75" customHeight="1">
      <c r="B29" s="1" t="str">
        <f>table!B32</f>
        <v>Q4. Red beans, average of cooked adzuki and kidney beans, and of sprouted and not {ID}</v>
      </c>
      <c r="C29" s="1" t="str">
        <f>table!AL32</f>
        <v>Myanmar</v>
      </c>
      <c r="D29" s="1" t="str">
        <f>table!D32</f>
        <v>Beans, dry, at farm {CN} Economic, S</v>
      </c>
      <c r="E29" s="1">
        <v>3.0</v>
      </c>
      <c r="F29" s="1">
        <v>3.0</v>
      </c>
      <c r="G29" s="1" t="s">
        <v>798</v>
      </c>
      <c r="H29" s="1" t="str">
        <f>table!E32</f>
        <v>Processing dummy</v>
      </c>
    </row>
    <row r="30" ht="15.75" customHeight="1">
      <c r="B30" s="1" t="str">
        <f>table!B33</f>
        <v>Q4. Soymilk, original and vanilla, unfortified {ID}</v>
      </c>
      <c r="C30" s="1" t="str">
        <f>table!AL33</f>
        <v>USA/domestic</v>
      </c>
      <c r="D30" s="1" t="str">
        <f>table!D33</f>
        <v>Soybeans, dried, market mix, at regional storage {US} Economic, S</v>
      </c>
      <c r="E30" s="1">
        <f>table!AM33</f>
        <v>2</v>
      </c>
      <c r="F30" s="1">
        <f>table!AN33</f>
        <v>2</v>
      </c>
      <c r="G30" s="1" t="s">
        <v>798</v>
      </c>
      <c r="H30" s="1" t="str">
        <f>table!E33</f>
        <v>Soymilk, original and vanilla, unfortified (based on Almond drink, unsweetened, at plant (WFLDB)/GLO U) {ID}| GAIN</v>
      </c>
      <c r="I30" s="1">
        <v>3.0</v>
      </c>
      <c r="J30" s="1">
        <v>2.0</v>
      </c>
    </row>
    <row r="31" ht="15.75" customHeight="1">
      <c r="B31" s="1" t="str">
        <f>table!B34</f>
        <v>Q4. Tempeh, average of raw and cooked {ID}</v>
      </c>
      <c r="C31" s="1" t="str">
        <f>table!AL34</f>
        <v>USA/domestic</v>
      </c>
      <c r="D31" s="1" t="str">
        <f>table!D34</f>
        <v>Soybeans, dried, market mix, at regional storage {US} Economic, S</v>
      </c>
      <c r="E31" s="1">
        <f>table!AM34</f>
        <v>2</v>
      </c>
      <c r="F31" s="1">
        <f>table!AN34</f>
        <v>2</v>
      </c>
      <c r="G31" s="1" t="s">
        <v>798</v>
      </c>
      <c r="H31" s="1" t="str">
        <f>table!E34</f>
        <v>Tofu {RoW}| tofu production | Cut-off, U {ID}| GAIN</v>
      </c>
      <c r="I31" s="1">
        <v>3.0</v>
      </c>
      <c r="J31" s="1">
        <v>3.0</v>
      </c>
    </row>
    <row r="32" ht="15.75" customHeight="1">
      <c r="B32" s="1" t="str">
        <f>table!B35</f>
        <v>Q4. Tofu, average of firm and soft and of raw and fried {ID}</v>
      </c>
      <c r="C32" s="1" t="str">
        <f>table!AL35</f>
        <v>USA/domestic</v>
      </c>
      <c r="D32" s="1" t="str">
        <f>table!D35</f>
        <v>Soybeans, dried, market mix, at regional storage {US} Economic, S</v>
      </c>
      <c r="E32" s="1">
        <f>table!AM35</f>
        <v>2</v>
      </c>
      <c r="F32" s="1">
        <f>table!AN35</f>
        <v>2</v>
      </c>
      <c r="G32" s="1" t="s">
        <v>798</v>
      </c>
      <c r="H32" s="1" t="str">
        <f>table!E35</f>
        <v>Tofu {RoW}| tofu production | Cut-off, U {ID}| GAIN</v>
      </c>
      <c r="I32" s="1">
        <v>3.0</v>
      </c>
      <c r="J32" s="1">
        <v>2.0</v>
      </c>
    </row>
    <row r="33" ht="15.75" customHeight="1">
      <c r="B33" s="1" t="str">
        <f>table!B36</f>
        <v>Q5. Carrots, average of raw and cooked (boiled) {ID}</v>
      </c>
      <c r="C33" s="1" t="str">
        <f>table!AL36</f>
        <v>DOMESTIC</v>
      </c>
      <c r="D33" s="1" t="str">
        <f>table!D36</f>
        <v>Carrot {CN}| carrot production | Cut-off, S</v>
      </c>
      <c r="E33" s="1">
        <v>3.0</v>
      </c>
      <c r="F33" s="1">
        <f>table!AN36</f>
        <v>2</v>
      </c>
      <c r="G33" s="1" t="s">
        <v>801</v>
      </c>
      <c r="H33" s="1" t="str">
        <f>table!E36</f>
        <v>Processing dummy</v>
      </c>
    </row>
    <row r="34" ht="15.75" customHeight="1">
      <c r="B34" s="1" t="str">
        <f>table!B37</f>
        <v>Q5. Peppers, sweet, red, average of raw and cooked (boiled and sauted) {ID}</v>
      </c>
      <c r="C34" s="1" t="str">
        <f>table!AL37</f>
        <v>DOMESTIC</v>
      </c>
      <c r="D34" s="1" t="str">
        <f>table!D37</f>
        <v>Bell pepper {IN-UP}| bell pepper production, open field | Cut-off, S</v>
      </c>
      <c r="E34" s="1">
        <v>3.0</v>
      </c>
      <c r="F34" s="1">
        <f>table!AN37</f>
        <v>2</v>
      </c>
      <c r="G34" s="1" t="s">
        <v>801</v>
      </c>
      <c r="H34" s="1" t="str">
        <f>table!E37</f>
        <v>Processing dummy</v>
      </c>
    </row>
    <row r="35" ht="15.75" customHeight="1">
      <c r="B35" s="1" t="str">
        <f>table!B38</f>
        <v>Q5. Pumpkin, average of raw and cooked (boiled) {ID}</v>
      </c>
      <c r="C35" s="1" t="str">
        <f>table!AL38</f>
        <v>DOMESTIC</v>
      </c>
      <c r="D35" s="1" t="str">
        <f>table!D38</f>
        <v>Kaboca (Sweet pumpkin) , at farm {ID} | GAIN LCA food basket</v>
      </c>
      <c r="E35" s="1">
        <f>table!AM38</f>
        <v>2</v>
      </c>
      <c r="F35" s="1">
        <f>table!AN38</f>
        <v>3</v>
      </c>
      <c r="G35" s="1" t="s">
        <v>803</v>
      </c>
      <c r="H35" s="1" t="str">
        <f>table!E38</f>
        <v>Processing dummy</v>
      </c>
    </row>
    <row r="36" ht="15.75" customHeight="1">
      <c r="B36" s="1" t="str">
        <f>table!B39</f>
        <v>Q6.1. Broccoli, average of raw and cooked (boiled) {ID}</v>
      </c>
      <c r="C36" s="1" t="str">
        <f>table!AL39</f>
        <v>DOMESTIC</v>
      </c>
      <c r="D36" s="1" t="str">
        <f>table!D39</f>
        <v>Broccoli , at farm {ID} | GAIN LCA food basket</v>
      </c>
      <c r="E36" s="1">
        <f>table!AM39</f>
        <v>2</v>
      </c>
      <c r="F36" s="1">
        <f>table!AN39</f>
        <v>2</v>
      </c>
      <c r="G36" s="1" t="s">
        <v>803</v>
      </c>
      <c r="H36" s="1" t="str">
        <f>table!E39</f>
        <v>Processing dummy</v>
      </c>
    </row>
    <row r="37" ht="15.75" customHeight="1">
      <c r="B37" s="1" t="str">
        <f>table!B40</f>
        <v>Q6.1. Cabbage, chinese (pak/bok-choi), average of raw and cooked (boiled) {ID}</v>
      </c>
      <c r="C37" s="1" t="str">
        <f>table!AL40</f>
        <v>DOMESTIC</v>
      </c>
      <c r="D37" s="1" t="str">
        <f>table!D40</f>
        <v>Chinese cabbage , at farm {ID} | GAIN LCA food basket</v>
      </c>
      <c r="E37" s="1">
        <f>table!AM40</f>
        <v>2</v>
      </c>
      <c r="F37" s="1">
        <f>table!AN40</f>
        <v>2</v>
      </c>
      <c r="G37" s="1" t="s">
        <v>803</v>
      </c>
      <c r="H37" s="1" t="str">
        <f>table!E40</f>
        <v>Processing dummy</v>
      </c>
    </row>
    <row r="38" ht="15.75" customHeight="1">
      <c r="B38" s="1" t="str">
        <f>table!B41</f>
        <v>Q6.1. Chinese broccoli, average of raw and cooked (boiled) {ID}</v>
      </c>
      <c r="C38" s="1" t="str">
        <f>table!AL41</f>
        <v>DOMESTIC</v>
      </c>
      <c r="D38" s="1" t="str">
        <f>table!D41</f>
        <v>Broccoli , at farm {ID} | GAIN LCA food basket</v>
      </c>
      <c r="E38" s="1">
        <f>table!AM41</f>
        <v>2</v>
      </c>
      <c r="F38" s="1">
        <f>table!AN41</f>
        <v>3</v>
      </c>
      <c r="G38" s="1" t="s">
        <v>803</v>
      </c>
      <c r="H38" s="1" t="str">
        <f>table!E41</f>
        <v>Processing dummy</v>
      </c>
    </row>
    <row r="39" ht="15.75" customHeight="1">
      <c r="B39" s="1" t="str">
        <f>table!B42</f>
        <v>Q6.1. Spinach, average of raw and cooked (boiled) {ID}</v>
      </c>
      <c r="C39" s="1" t="str">
        <f>table!AL42</f>
        <v>DOMESTIC</v>
      </c>
      <c r="D39" s="1" t="str">
        <f>table!D42</f>
        <v>Horenzo (Japanese spinach) , at farm {ID} | GAIN LCA food basket</v>
      </c>
      <c r="E39" s="1">
        <f>table!AM42</f>
        <v>2</v>
      </c>
      <c r="F39" s="1">
        <f>table!AN42</f>
        <v>3</v>
      </c>
      <c r="G39" s="1" t="s">
        <v>803</v>
      </c>
      <c r="H39" s="1" t="str">
        <f>table!E42</f>
        <v>Processing dummy</v>
      </c>
    </row>
    <row r="40" ht="15.75" customHeight="1">
      <c r="B40" s="1" t="str">
        <f>table!B43</f>
        <v>Q6.1. Water spinach, average of raw and cooked (boiled) {ID}</v>
      </c>
      <c r="C40" s="1" t="str">
        <f>table!AL43</f>
        <v>DOMESTIC</v>
      </c>
      <c r="D40" s="1" t="str">
        <f>table!D43</f>
        <v>Water spinach, at farm {ID} | GAIN LCA food basket</v>
      </c>
      <c r="E40" s="1">
        <f>table!AM43</f>
        <v>2</v>
      </c>
      <c r="F40" s="1">
        <f>table!AN43</f>
        <v>2</v>
      </c>
      <c r="G40" s="1" t="s">
        <v>803</v>
      </c>
      <c r="H40" s="1" t="str">
        <f>table!E43</f>
        <v>Processing dummy</v>
      </c>
    </row>
    <row r="41" ht="15.75" customHeight="1">
      <c r="B41" s="1" t="str">
        <f>table!B44</f>
        <v>Q6.2. Drumstick leaves, average of raw and cooked (boiled) {ID}</v>
      </c>
      <c r="C41" s="1" t="str">
        <f>table!AL44</f>
        <v>DOMESTIC</v>
      </c>
      <c r="D41" s="1" t="str">
        <f>table!D44</f>
        <v>Primary production dummy</v>
      </c>
      <c r="E41" s="1">
        <f>table!AM44</f>
        <v>2</v>
      </c>
      <c r="F41" s="1">
        <f>table!AN44</f>
        <v>3</v>
      </c>
      <c r="H41" s="1" t="str">
        <f>table!E44</f>
        <v>Processing dummy</v>
      </c>
    </row>
    <row r="42" ht="15.75" customHeight="1">
      <c r="B42" s="1" t="str">
        <f>table!B45</f>
        <v>Q6.2. Pumpkin leaves, average of raw and cooked (boiled) {ID}</v>
      </c>
      <c r="C42" s="1" t="str">
        <f>table!AL45</f>
        <v>DOMESTIC</v>
      </c>
      <c r="D42" s="1" t="str">
        <f>table!D45</f>
        <v>Primary production dummy</v>
      </c>
      <c r="E42" s="1">
        <f>table!AM45</f>
        <v>2</v>
      </c>
      <c r="F42" s="1">
        <f>table!AN45</f>
        <v>3</v>
      </c>
      <c r="H42" s="1" t="str">
        <f>table!E45</f>
        <v>Processing dummy</v>
      </c>
    </row>
    <row r="43" ht="15.75" customHeight="1">
      <c r="B43" s="1" t="str">
        <f>table!B46</f>
        <v>Q6.2. Sweet potato leaves, average of raw and cooked (steamed) {ID}</v>
      </c>
      <c r="C43" s="1" t="str">
        <f>table!AL46</f>
        <v>DOMESTIC</v>
      </c>
      <c r="D43" s="1" t="str">
        <f>table!D46</f>
        <v>Primary production dummy</v>
      </c>
      <c r="E43" s="1">
        <f>table!AM46</f>
        <v>2</v>
      </c>
      <c r="F43" s="1">
        <f>table!AN46</f>
        <v>3</v>
      </c>
      <c r="H43" s="1" t="str">
        <f>table!E46</f>
        <v>Processing dummy</v>
      </c>
    </row>
    <row r="44" ht="15.75" customHeight="1">
      <c r="B44" s="1" t="str">
        <f>table!B47</f>
        <v>Q6.2. Tree fern, cooked, without salt {ID}</v>
      </c>
      <c r="C44" s="1" t="str">
        <f>table!AL47</f>
        <v>DOMESTIC</v>
      </c>
      <c r="D44" s="1" t="str">
        <f>table!D47</f>
        <v>Primary production dummy</v>
      </c>
      <c r="E44" s="1">
        <f>table!AM47</f>
        <v>2</v>
      </c>
      <c r="F44" s="1">
        <f>table!AN47</f>
        <v>3</v>
      </c>
      <c r="H44" s="1" t="str">
        <f>table!E47</f>
        <v>Processing dummy</v>
      </c>
    </row>
    <row r="45" ht="15.75" customHeight="1">
      <c r="B45" s="1" t="str">
        <f>table!B48</f>
        <v>Q7.1. Beans, snap, green, cooked, boiled, drained, without salt {ID}</v>
      </c>
      <c r="C45" s="1" t="str">
        <f>table!AL48</f>
        <v>DOMESTIC</v>
      </c>
      <c r="D45" s="1" t="str">
        <f>table!D48</f>
        <v>String bean , at farm {ID} | GAIN LCA food basket</v>
      </c>
      <c r="E45" s="1">
        <f>table!AM48</f>
        <v>2</v>
      </c>
      <c r="F45" s="1">
        <f>table!AN48</f>
        <v>3</v>
      </c>
      <c r="G45" s="1" t="s">
        <v>803</v>
      </c>
      <c r="H45" s="1" t="str">
        <f>table!E48</f>
        <v>Processing dummy</v>
      </c>
    </row>
    <row r="46" ht="15.75" customHeight="1">
      <c r="B46" s="1" t="str">
        <f>table!B49</f>
        <v>Q7.1. Cabbage, average of common and Chinese, and of raw and cooked {ID}</v>
      </c>
      <c r="C46" s="1" t="str">
        <f>table!AL49</f>
        <v>DOMESTIC</v>
      </c>
      <c r="D46" s="1" t="str">
        <f>table!D49</f>
        <v>Cabbage , at farm {ID} | GAIN LCA food basket</v>
      </c>
      <c r="E46" s="1">
        <f>table!AM49</f>
        <v>2</v>
      </c>
      <c r="F46" s="1">
        <f>table!AN49</f>
        <v>2</v>
      </c>
      <c r="G46" s="1" t="s">
        <v>803</v>
      </c>
      <c r="H46" s="1" t="str">
        <f>table!E49</f>
        <v>Processing dummy</v>
      </c>
    </row>
    <row r="47" ht="15.75" customHeight="1">
      <c r="B47" s="1" t="str">
        <f>table!B50</f>
        <v>Q7.1. Green pepper, average of raw and cooked (boiled and sauted) {ID}</v>
      </c>
      <c r="C47" s="1" t="str">
        <f>table!AL50</f>
        <v>DOMESTIC</v>
      </c>
      <c r="D47" s="1" t="str">
        <f>table!D50</f>
        <v>Bell pepper {IN-UP}| bell pepper production, open field | Cut-off, S</v>
      </c>
      <c r="E47" s="1">
        <v>3.0</v>
      </c>
      <c r="F47" s="1">
        <f>table!AN50</f>
        <v>2</v>
      </c>
      <c r="G47" s="1" t="s">
        <v>801</v>
      </c>
      <c r="H47" s="1" t="str">
        <f>table!E50</f>
        <v>Processing dummy</v>
      </c>
    </row>
    <row r="48" ht="15.75" customHeight="1">
      <c r="B48" s="1" t="str">
        <f>table!B51</f>
        <v>Q7.1. Tomatoes, average of red, yellow and green, and of raw and cooked {ID}</v>
      </c>
      <c r="C48" s="1" t="str">
        <f>table!AL51</f>
        <v>DOMESTIC</v>
      </c>
      <c r="D48" s="1" t="str">
        <f>table!D51</f>
        <v>Tomato , at farm {ID} | GAIN LCA food basket</v>
      </c>
      <c r="E48" s="1">
        <f>table!AM51</f>
        <v>2</v>
      </c>
      <c r="F48" s="1">
        <f>table!AN51</f>
        <v>2</v>
      </c>
      <c r="G48" s="1" t="s">
        <v>803</v>
      </c>
      <c r="H48" s="1" t="str">
        <f>table!E51</f>
        <v>Processing dummy</v>
      </c>
    </row>
    <row r="49" ht="15.75" customHeight="1">
      <c r="B49" s="1" t="str">
        <f>table!B52</f>
        <v>Q7.1. Winged beans, mature seeds, cooked, boiled, without salt {ID}</v>
      </c>
      <c r="C49" s="1" t="str">
        <f>table!AL52</f>
        <v>DOMESTIC</v>
      </c>
      <c r="D49" s="1" t="str">
        <f>table!D52</f>
        <v>String bean , at farm {ID} | GAIN LCA food basket</v>
      </c>
      <c r="E49" s="1">
        <f>table!AM52</f>
        <v>2</v>
      </c>
      <c r="F49" s="1">
        <f>table!AN52</f>
        <v>3</v>
      </c>
      <c r="G49" s="1" t="s">
        <v>803</v>
      </c>
      <c r="H49" s="1" t="str">
        <f>table!E52</f>
        <v>Processing dummy</v>
      </c>
    </row>
    <row r="50" ht="15.75" customHeight="1">
      <c r="B50" s="1" t="str">
        <f>table!B53</f>
        <v>Q7.1. Yardlong bean (long bean), cooked, boiled, drained, without salt {ID}</v>
      </c>
      <c r="C50" s="1" t="str">
        <f>table!AL53</f>
        <v>DOMESTIC</v>
      </c>
      <c r="D50" s="1" t="str">
        <f>table!D53</f>
        <v>Long bean , at farm {ID} | GAIN LCA food basket</v>
      </c>
      <c r="E50" s="1">
        <f>table!AM53</f>
        <v>2</v>
      </c>
      <c r="F50" s="1">
        <f>table!AN53</f>
        <v>2</v>
      </c>
      <c r="G50" s="1" t="s">
        <v>803</v>
      </c>
      <c r="H50" s="1" t="str">
        <f>table!E53</f>
        <v>Processing dummy</v>
      </c>
    </row>
    <row r="51" ht="15.75" customHeight="1">
      <c r="B51" s="1" t="str">
        <f>table!B54</f>
        <v>Q7.2. Cauliflower, average of boiled and fried {ID}</v>
      </c>
      <c r="C51" s="1" t="str">
        <f>table!AL54</f>
        <v>DOMESTIC</v>
      </c>
      <c r="D51" s="1" t="str">
        <f>table!D54</f>
        <v>Cauliflower , at farm {ID} | GAIN LCA food basket</v>
      </c>
      <c r="E51" s="1">
        <f>table!AM54</f>
        <v>2</v>
      </c>
      <c r="F51" s="1">
        <f>table!AN54</f>
        <v>2</v>
      </c>
      <c r="G51" s="1" t="s">
        <v>803</v>
      </c>
      <c r="H51" s="1" t="str">
        <f>table!E54</f>
        <v>Processing dummy</v>
      </c>
    </row>
    <row r="52" ht="15.75" customHeight="1">
      <c r="B52" s="1" t="str">
        <f>table!B55</f>
        <v>Q7.2. Chayote, average of raw and cooked (boiled) {ID}</v>
      </c>
      <c r="C52" s="1" t="str">
        <f>table!AL55</f>
        <v>DOMESTIC</v>
      </c>
      <c r="D52" s="1" t="str">
        <f>table!D55</f>
        <v>Zucchini, open field, conventional, at farm gate {FR} S</v>
      </c>
      <c r="E52" s="1">
        <f>table!AM55</f>
        <v>2</v>
      </c>
      <c r="F52" s="48">
        <f>table!AN55</f>
        <v>4</v>
      </c>
      <c r="G52" s="1" t="s">
        <v>803</v>
      </c>
      <c r="H52" s="1" t="str">
        <f>table!E55</f>
        <v>Processing dummy</v>
      </c>
    </row>
    <row r="53" ht="15.75" customHeight="1">
      <c r="B53" s="1" t="str">
        <f>table!B56</f>
        <v>Q7.2. Mung bean sprouts, average of boiled and styr-fried {ID}</v>
      </c>
      <c r="C53" s="1" t="str">
        <f>table!AL56</f>
        <v>DOMESTIC</v>
      </c>
      <c r="D53" s="1" t="str">
        <f>table!D56</f>
        <v>Beans, dry, start material, at seed production {CN} Economic, S</v>
      </c>
      <c r="E53" s="1">
        <v>3.0</v>
      </c>
      <c r="F53" s="1">
        <f>table!AN56</f>
        <v>3</v>
      </c>
      <c r="G53" s="1" t="s">
        <v>798</v>
      </c>
      <c r="H53" s="1" t="str">
        <f>table!E56</f>
        <v>Processing dummy</v>
      </c>
    </row>
    <row r="54" ht="15.75" customHeight="1">
      <c r="B54" s="1" t="str">
        <f>table!B57</f>
        <v>Q7.2. Mushrooms (shiitake), various cooking methods (boiled, grilled, styr-fried, fried) {ID}</v>
      </c>
      <c r="C54" s="1" t="str">
        <f>table!AL57</f>
        <v>DOMESTIC</v>
      </c>
      <c r="D54" s="1" t="str">
        <f>table!D57</f>
        <v>Shiitake mushroom production, fresh, at plant (WFLDB)/CN U</v>
      </c>
      <c r="E54" s="1">
        <v>3.0</v>
      </c>
      <c r="F54" s="1">
        <f>table!AN57</f>
        <v>2</v>
      </c>
      <c r="G54" s="1" t="s">
        <v>799</v>
      </c>
      <c r="H54" s="1" t="str">
        <f>table!E57</f>
        <v>Processing dummy</v>
      </c>
    </row>
    <row r="55" ht="15.75" customHeight="1">
      <c r="B55" s="1" t="str">
        <f>table!B58</f>
        <v>Q7.2. Radish, average of oriental and icicle white radish, and of raw and cooked (boiled) {ID}</v>
      </c>
      <c r="C55" s="1" t="str">
        <f>table!AL58</f>
        <v>DOMESTIC</v>
      </c>
      <c r="D55" s="1" t="str">
        <f>table!D58</f>
        <v>Radish , at farm {ID} | GAIN LCA food basket</v>
      </c>
      <c r="E55" s="1">
        <f>table!AM58</f>
        <v>2</v>
      </c>
      <c r="F55" s="1">
        <f>table!AN58</f>
        <v>2</v>
      </c>
      <c r="G55" s="1" t="s">
        <v>803</v>
      </c>
      <c r="H55" s="1" t="str">
        <f>table!E58</f>
        <v>Processing dummy</v>
      </c>
    </row>
    <row r="56" ht="15.75" customHeight="1">
      <c r="B56" s="1" t="str">
        <f>table!B59</f>
        <v>Q7.3. Balsam-pear (bitter gourd or bitter melon), pods, cooked, boiled, drained, without salt {ID}</v>
      </c>
      <c r="C56" s="1" t="str">
        <f>table!AL59</f>
        <v>DOMESTIC</v>
      </c>
      <c r="D56" s="1" t="str">
        <f>table!D59</f>
        <v>Bitter gourd, at farm {ID} | GAIN LCA food basket</v>
      </c>
      <c r="E56" s="1">
        <f>table!AM59</f>
        <v>2</v>
      </c>
      <c r="F56" s="1">
        <v>3.0</v>
      </c>
      <c r="G56" s="1" t="s">
        <v>803</v>
      </c>
      <c r="H56" s="1" t="str">
        <f>table!E59</f>
        <v>Processing dummy</v>
      </c>
    </row>
    <row r="57" ht="15.75" customHeight="1">
      <c r="B57" s="1" t="str">
        <f>table!B60</f>
        <v>Q7.3. Cucumber, average of raw and cooked {ID}</v>
      </c>
      <c r="C57" s="1" t="str">
        <f>table!AL60</f>
        <v>DOMESTIC</v>
      </c>
      <c r="D57" s="1" t="str">
        <f>table!D60</f>
        <v>Cucumber , at farm {ID} | GAIN LCA food basket</v>
      </c>
      <c r="E57" s="1">
        <f>table!AM60</f>
        <v>2</v>
      </c>
      <c r="F57" s="1">
        <f>table!AN60</f>
        <v>2</v>
      </c>
      <c r="G57" s="1" t="s">
        <v>803</v>
      </c>
      <c r="H57" s="1" t="str">
        <f>table!E60</f>
        <v>Processing dummy</v>
      </c>
    </row>
    <row r="58" ht="15.75" customHeight="1">
      <c r="B58" s="1" t="str">
        <f>table!B61</f>
        <v>Q7.3. Eggplant, average of boiled and fried {ID}</v>
      </c>
      <c r="C58" s="1" t="str">
        <f>table!AL61</f>
        <v>DOMESTIC</v>
      </c>
      <c r="D58" s="1" t="str">
        <f>table!D61</f>
        <v>Eggplant , at farm {ID} | GAIN LCA food basket</v>
      </c>
      <c r="E58" s="1">
        <f>table!AM61</f>
        <v>2</v>
      </c>
      <c r="F58" s="1">
        <f>table!AN61</f>
        <v>2</v>
      </c>
      <c r="G58" s="1" t="s">
        <v>803</v>
      </c>
      <c r="H58" s="1" t="str">
        <f>table!E61</f>
        <v>Processing dummy</v>
      </c>
    </row>
    <row r="59" ht="15.75" customHeight="1">
      <c r="B59" s="1" t="str">
        <f>table!B62</f>
        <v>Q7.3. Loofa gourd, average of raw and cooked (boiled) {ID}</v>
      </c>
      <c r="C59" s="1" t="str">
        <f>table!AL62</f>
        <v>DOMESTIC</v>
      </c>
      <c r="D59" s="1" t="str">
        <f>table!D62</f>
        <v>Bitter gourd, at farm {ID} | GAIN LCA food basket</v>
      </c>
      <c r="E59" s="1">
        <f>table!AM62</f>
        <v>2</v>
      </c>
      <c r="F59" s="1">
        <v>3.0</v>
      </c>
      <c r="G59" s="1" t="s">
        <v>803</v>
      </c>
      <c r="H59" s="1" t="str">
        <f>table!E62</f>
        <v>Processing dummy</v>
      </c>
    </row>
    <row r="60" ht="15.75" customHeight="1">
      <c r="B60" s="1" t="str">
        <f>table!B63</f>
        <v>Q7.3. Zucchini, average of raw and cooked (boiled) {ID}</v>
      </c>
      <c r="C60" s="1" t="str">
        <f>table!AL63</f>
        <v>DOMESTIC</v>
      </c>
      <c r="D60" s="1" t="str">
        <f>table!D63</f>
        <v>Zucchini , at farm {ID} | GAIN LCA food basket</v>
      </c>
      <c r="E60" s="1">
        <f>table!AM63</f>
        <v>2</v>
      </c>
      <c r="F60" s="1">
        <f>table!AN63</f>
        <v>2</v>
      </c>
      <c r="G60" s="1" t="s">
        <v>803</v>
      </c>
      <c r="H60" s="1" t="str">
        <f>table!E63</f>
        <v>Processing dummy</v>
      </c>
    </row>
    <row r="61" ht="15.75" customHeight="1">
      <c r="B61" s="1" t="str">
        <f>table!B90</f>
        <v>Q4. Dal {BD}</v>
      </c>
      <c r="C61" s="1" t="str">
        <f>table!AL90</f>
        <v>Australia</v>
      </c>
      <c r="D61" s="1" t="str">
        <f>table!D90</f>
        <v>Lentils, at farm {AU} Economic, S</v>
      </c>
      <c r="E61" s="1">
        <v>2.0</v>
      </c>
      <c r="F61" s="1">
        <v>2.0</v>
      </c>
      <c r="G61" s="1" t="s">
        <v>798</v>
      </c>
      <c r="H61" s="1" t="str">
        <f>table!E90</f>
        <v>Processing dummy {BD}</v>
      </c>
    </row>
    <row r="62" ht="15.75" customHeight="1">
      <c r="B62" s="1" t="str">
        <f>table!B91</f>
        <v>Q4. Chickpeas (garbanzo beans, bengal gram), mature seeds, cooked, boiled, without salt {BD}</v>
      </c>
      <c r="C62" s="1" t="str">
        <f>table!AL91</f>
        <v>Australia</v>
      </c>
      <c r="D62" s="1" t="str">
        <f>table!D91</f>
        <v>Chick peas, at farm {AU} Economic, S</v>
      </c>
      <c r="E62" s="1">
        <v>2.0</v>
      </c>
      <c r="F62" s="1">
        <v>2.0</v>
      </c>
      <c r="G62" s="1" t="s">
        <v>798</v>
      </c>
      <c r="H62" s="1" t="str">
        <f>table!E91</f>
        <v>Chick peas, dried, at storage {AU} Economic, U | GAIN</v>
      </c>
      <c r="I62" s="1">
        <v>2.0</v>
      </c>
      <c r="J62" s="1">
        <v>2.0</v>
      </c>
    </row>
    <row r="63" ht="15.75" customHeight="1">
      <c r="B63" s="1" t="str">
        <f>table!B92</f>
        <v>Q21. Peanuts, average of raw and oil-roasted {BD}</v>
      </c>
      <c r="C63" s="1" t="str">
        <f>table!AL92</f>
        <v>India</v>
      </c>
      <c r="D63" s="1" t="str">
        <f>table!D92</f>
        <v>Groundnuts, shelled, at processing {IN} Economic, U {ID}| GAIN</v>
      </c>
      <c r="E63" s="1">
        <v>2.0</v>
      </c>
      <c r="F63" s="1">
        <v>2.0</v>
      </c>
      <c r="G63" s="1" t="s">
        <v>798</v>
      </c>
      <c r="H63" s="1" t="str">
        <f>table!E92</f>
        <v>Peanut, shelled, dried, bleached, roasted, at plant (WFLDB)/CN U {ID}| GAIN</v>
      </c>
      <c r="I63" s="1">
        <v>3.0</v>
      </c>
      <c r="J63" s="1">
        <v>2.0</v>
      </c>
    </row>
    <row r="64" ht="15.75" customHeight="1">
      <c r="B64" s="1" t="str">
        <f>table!B93</f>
        <v>Q21. Peanuts, dry-roasted {BD}</v>
      </c>
      <c r="C64" s="1" t="str">
        <f>table!AL93</f>
        <v>India</v>
      </c>
      <c r="D64" s="1" t="str">
        <f>table!D93</f>
        <v>Groundnuts, shelled, at processing {IN} Economic, U {ID}| GAIN</v>
      </c>
      <c r="E64" s="1">
        <v>2.0</v>
      </c>
      <c r="F64" s="1">
        <v>2.0</v>
      </c>
      <c r="G64" s="1" t="s">
        <v>798</v>
      </c>
      <c r="H64" s="1" t="str">
        <f>table!E93</f>
        <v>Peanut, shelled, dried, bleached, roasted, at plant (WFLDB)/CN U {ID}| GAIN</v>
      </c>
      <c r="I64" s="1">
        <v>3.0</v>
      </c>
      <c r="J64" s="1">
        <v>2.0</v>
      </c>
    </row>
    <row r="65" ht="15.75" customHeight="1">
      <c r="B65" s="1" t="str">
        <f>table!B94</f>
        <v>Q5. Carrots, average of raw and cooked (boiled) {BD}</v>
      </c>
      <c r="C65" s="1" t="str">
        <f>table!AL94</f>
        <v>DOMESTIC</v>
      </c>
      <c r="D65" s="1" t="str">
        <f>table!D94</f>
        <v>Carrot {CN}| carrot production | Cut-off, S</v>
      </c>
      <c r="E65" s="1">
        <v>3.0</v>
      </c>
      <c r="F65" s="1">
        <v>2.0</v>
      </c>
      <c r="G65" s="1" t="s">
        <v>801</v>
      </c>
      <c r="H65" s="1" t="str">
        <f>table!E94</f>
        <v>Processing dummy {BD}</v>
      </c>
    </row>
    <row r="66" ht="15.75" customHeight="1">
      <c r="B66" s="1" t="str">
        <f>table!B95</f>
        <v>Q5. Pumpkin, average of raw and cooked (boiled) {BD}</v>
      </c>
      <c r="C66" s="1" t="str">
        <f>table!AL95</f>
        <v>DOMESTIC</v>
      </c>
      <c r="D66" s="1" t="str">
        <f>table!D95</f>
        <v>Kaboca (Sweet pumpkin) , at farm {ID} | GAIN LCA food basket</v>
      </c>
      <c r="E66" s="1">
        <v>3.0</v>
      </c>
      <c r="F66" s="1">
        <v>3.0</v>
      </c>
      <c r="G66" s="1" t="s">
        <v>803</v>
      </c>
      <c r="H66" s="1" t="str">
        <f>table!E95</f>
        <v>Processing dummy {BD}</v>
      </c>
    </row>
    <row r="67" ht="15.75" customHeight="1">
      <c r="B67" s="1" t="str">
        <f>table!B96</f>
        <v>Q6.1. Spinach, average of raw and cooked (boiled) {BD}</v>
      </c>
      <c r="C67" s="1" t="str">
        <f>table!AL96</f>
        <v>DOMESTIC</v>
      </c>
      <c r="D67" s="1" t="str">
        <f>table!D96</f>
        <v>Horenzo (Japanese spinach) , at farm {ID} | GAIN LCA food basket</v>
      </c>
      <c r="E67" s="48">
        <v>4.0</v>
      </c>
      <c r="F67" s="1">
        <v>2.0</v>
      </c>
      <c r="G67" s="1" t="s">
        <v>801</v>
      </c>
      <c r="H67" s="1" t="str">
        <f>table!E96</f>
        <v>Processing dummy {BD}</v>
      </c>
    </row>
    <row r="68" ht="15.75" customHeight="1">
      <c r="B68" s="1" t="str">
        <f>table!B97</f>
        <v>Q6.1. Amaranth leaves, average of raw and cooked (boiled) {BD}</v>
      </c>
      <c r="C68" s="1" t="str">
        <f>table!AL97</f>
        <v>DOMESTIC</v>
      </c>
      <c r="D68" s="1" t="str">
        <f>table!D97</f>
        <v>Mint {IN}| mint production | Cut-off, S</v>
      </c>
      <c r="E68" s="1">
        <v>3.0</v>
      </c>
      <c r="F68" s="48">
        <v>4.0</v>
      </c>
      <c r="G68" s="1" t="s">
        <v>801</v>
      </c>
      <c r="H68" s="1" t="str">
        <f>table!E97</f>
        <v>Processing dummy {BD}</v>
      </c>
    </row>
    <row r="69" ht="15.75" customHeight="1">
      <c r="B69" s="1" t="str">
        <f>table!B98</f>
        <v>Q7.1. Eggplant, average of boiled and fried {BD}</v>
      </c>
      <c r="C69" s="1" t="str">
        <f>table!AL98</f>
        <v>DOMESTIC</v>
      </c>
      <c r="D69" s="1" t="str">
        <f>table!D98</f>
        <v>Eggplant, peeled, at processing {FR} S</v>
      </c>
      <c r="E69" s="1">
        <v>5.0</v>
      </c>
      <c r="F69" s="1">
        <v>2.0</v>
      </c>
      <c r="G69" s="1" t="s">
        <v>800</v>
      </c>
      <c r="H69" s="1" t="str">
        <f>table!E98</f>
        <v>Processing dummy {BD}</v>
      </c>
    </row>
    <row r="70" ht="15.75" customHeight="1">
      <c r="B70" s="1" t="str">
        <f>table!B99</f>
        <v>Q7.1. Cauliflower, average of boiled and fried {BD}</v>
      </c>
      <c r="C70" s="1" t="str">
        <f>table!AL99</f>
        <v>DOMESTIC</v>
      </c>
      <c r="D70" s="1" t="str">
        <f>table!D99</f>
        <v>Cauliflower , at farm {ID} | GAIN LCA food basket</v>
      </c>
      <c r="E70" s="1">
        <v>3.0</v>
      </c>
      <c r="F70" s="1">
        <v>2.0</v>
      </c>
      <c r="G70" s="1" t="s">
        <v>803</v>
      </c>
      <c r="H70" s="1" t="str">
        <f>table!E99</f>
        <v>Processing dummy {BD}</v>
      </c>
    </row>
    <row r="71" ht="15.75" customHeight="1">
      <c r="B71" s="1" t="str">
        <f>table!B100</f>
        <v>Q7.1. Tomatoes, average of red, yellow and green, and of raw and cooked {BD}</v>
      </c>
      <c r="C71" s="1" t="str">
        <f>table!AL100</f>
        <v>DOMESTIC</v>
      </c>
      <c r="D71" s="1" t="str">
        <f>table!D100</f>
        <v>Tomato, fresh grade {IN-UP}| tomato production, fresh grade, open field | Cut-off, S</v>
      </c>
      <c r="E71" s="1">
        <v>3.0</v>
      </c>
      <c r="F71" s="1">
        <v>2.0</v>
      </c>
      <c r="G71" s="1" t="s">
        <v>803</v>
      </c>
      <c r="H71" s="1" t="str">
        <f>table!E100</f>
        <v>Processing dummy {BD}</v>
      </c>
    </row>
    <row r="72" ht="15.75" customHeight="1">
      <c r="B72" s="1" t="str">
        <f>table!B101</f>
        <v>Q7.1. Yardlong bean (long bean), cooked, boiled, drained, without salt {BD}</v>
      </c>
      <c r="C72" s="1" t="str">
        <f>table!AL101</f>
        <v>DOMESTIC</v>
      </c>
      <c r="D72" s="1" t="str">
        <f>table!D101</f>
        <v>Long bean , at farm {ID} | GAIN LCA food basket</v>
      </c>
      <c r="E72" s="1">
        <v>3.0</v>
      </c>
      <c r="F72" s="1">
        <v>2.0</v>
      </c>
      <c r="G72" s="1" t="s">
        <v>803</v>
      </c>
      <c r="H72" s="1" t="str">
        <f>table!E101</f>
        <v>Processing dummy {BD}</v>
      </c>
    </row>
    <row r="73" ht="15.75" customHeight="1">
      <c r="B73" s="1" t="str">
        <f>table!B102</f>
        <v>Q7.1. Beans, snap, green, cooked, boiled, drained, without salt {BD}</v>
      </c>
      <c r="C73" s="1" t="str">
        <f>table!AL102</f>
        <v>DOMESTIC</v>
      </c>
      <c r="D73" s="1" t="str">
        <f>table!D102</f>
        <v>String bean , at farm {ID} | GAIN LCA food basket</v>
      </c>
      <c r="E73" s="1">
        <v>3.0</v>
      </c>
      <c r="F73" s="1">
        <v>2.0</v>
      </c>
      <c r="G73" s="1" t="s">
        <v>803</v>
      </c>
      <c r="H73" s="1" t="str">
        <f>table!E102</f>
        <v>Processing dummy {BD}</v>
      </c>
    </row>
    <row r="74" ht="15.75" customHeight="1">
      <c r="B74" s="1" t="str">
        <f>table!B103</f>
        <v>Q7.1. Cabbage, common, average of raw and cooked {BD}</v>
      </c>
      <c r="C74" s="1" t="str">
        <f>table!AL103</f>
        <v>DOMESTIC</v>
      </c>
      <c r="D74" s="1" t="str">
        <f>table!D103</f>
        <v>Cabbage , at farm {ID} | GAIN LCA food basket</v>
      </c>
      <c r="E74" s="1">
        <v>3.0</v>
      </c>
      <c r="F74" s="1">
        <v>2.0</v>
      </c>
      <c r="G74" s="1" t="s">
        <v>803</v>
      </c>
      <c r="H74" s="1" t="str">
        <f>table!E103</f>
        <v>Processing dummy {BD}</v>
      </c>
    </row>
    <row r="75" ht="15.75" customHeight="1">
      <c r="B75" s="1" t="str">
        <f>table!B104</f>
        <v>Q7.2. Gourd, white-flowered (calabash or bottle gourd), cooked, boiled, drained, without salt {BD}</v>
      </c>
      <c r="C75" s="1" t="str">
        <f>table!AL104</f>
        <v>DOMESTIC</v>
      </c>
      <c r="D75" s="1" t="str">
        <f>table!D104</f>
        <v>Kaboca (Sweet pumpkin) , at farm {ID} | GAIN LCA food basket</v>
      </c>
      <c r="E75" s="1">
        <v>3.0</v>
      </c>
      <c r="F75" s="1">
        <v>3.0</v>
      </c>
      <c r="G75" s="1" t="s">
        <v>803</v>
      </c>
      <c r="H75" s="1" t="str">
        <f>table!E104</f>
        <v>Processing dummy {BD}</v>
      </c>
    </row>
    <row r="76" ht="15.75" customHeight="1">
      <c r="B76" s="1" t="str">
        <f>table!B105</f>
        <v>Q7.2. Balsam-pear (bitter gourd or bitter melon), pods, cooked, boiled, drained, without salt {BD}</v>
      </c>
      <c r="C76" s="1" t="str">
        <f>table!AL105</f>
        <v>DOMESTIC</v>
      </c>
      <c r="D76" s="1" t="str">
        <f>table!D105</f>
        <v>Bitter gourd, at farm {ID} | GAIN LCA food basket</v>
      </c>
      <c r="E76" s="1">
        <v>3.0</v>
      </c>
      <c r="F76" s="1">
        <v>2.0</v>
      </c>
      <c r="G76" s="1" t="s">
        <v>803</v>
      </c>
      <c r="H76" s="1" t="str">
        <f>table!E105</f>
        <v>Processing dummy {BD}</v>
      </c>
    </row>
    <row r="77" ht="15.75" customHeight="1">
      <c r="B77" s="1" t="str">
        <f>table!B106</f>
        <v>Q7.2. Ash gourd, average of raw and cooked {BD}</v>
      </c>
      <c r="C77" s="1" t="str">
        <f>table!AL106</f>
        <v>DOMESTIC</v>
      </c>
      <c r="D77" s="1" t="str">
        <f>table!D106</f>
        <v>Bitter gourd, at farm {ID} | GAIN LCA food basket</v>
      </c>
      <c r="E77" s="1">
        <v>3.0</v>
      </c>
      <c r="F77" s="1">
        <v>3.0</v>
      </c>
      <c r="G77" s="1" t="s">
        <v>803</v>
      </c>
      <c r="H77" s="1" t="str">
        <f>table!E106</f>
        <v>Processing dummy {BD}</v>
      </c>
    </row>
    <row r="78" ht="15.75" customHeight="1">
      <c r="B78" s="1" t="str">
        <f>table!B107</f>
        <v>Q7.3. Radish, average of oriental and icicle white radish, and of raw and cooked (boiled) {BD}</v>
      </c>
      <c r="C78" s="1" t="str">
        <f>table!AL107</f>
        <v>DOMESTIC</v>
      </c>
      <c r="D78" s="1" t="str">
        <f>table!D107</f>
        <v>Radish , at farm {ID} | GAIN LCA food basket</v>
      </c>
      <c r="E78" s="1">
        <v>3.0</v>
      </c>
      <c r="F78" s="1">
        <v>2.0</v>
      </c>
      <c r="G78" s="1" t="s">
        <v>803</v>
      </c>
      <c r="H78" s="1" t="str">
        <f>table!E107</f>
        <v>Processing dummy {BD}</v>
      </c>
    </row>
    <row r="79" ht="15.75" customHeight="1">
      <c r="B79" s="1" t="str">
        <f>table!B108</f>
        <v>Q13. Egg, average of various cooking methods (boiled, fried) {BD}</v>
      </c>
      <c r="C79" s="1" t="str">
        <f>table!AL108</f>
        <v>DOMESTIC</v>
      </c>
      <c r="D79" s="1" t="str">
        <f>table!D108</f>
        <v>Consumption egg, at farm {RER} Economic, S</v>
      </c>
      <c r="E79" s="30">
        <v>5.0</v>
      </c>
      <c r="F79" s="1">
        <v>2.0</v>
      </c>
      <c r="G79" s="1" t="s">
        <v>798</v>
      </c>
      <c r="H79" s="1" t="str">
        <f>table!E108</f>
        <v>Processing dummy {BD}</v>
      </c>
    </row>
    <row r="80" ht="15.75" customHeight="1">
      <c r="B80" s="1" t="str">
        <f>table!B109</f>
        <v>Q13. Egg, omelet, scrambled {BD}</v>
      </c>
      <c r="C80" s="1" t="str">
        <f>table!AL109</f>
        <v>DOMESTIC</v>
      </c>
      <c r="D80" s="1" t="str">
        <f>table!D109</f>
        <v>Consumption egg, at farm {RER} Economic, S</v>
      </c>
      <c r="E80" s="30">
        <v>5.0</v>
      </c>
      <c r="F80" s="1">
        <v>2.0</v>
      </c>
      <c r="G80" s="1" t="s">
        <v>798</v>
      </c>
      <c r="H80" s="1" t="str">
        <f>table!E109</f>
        <v>Processing dummy</v>
      </c>
    </row>
    <row r="81" ht="15.75" customHeight="1">
      <c r="B81" s="1" t="str">
        <f>table!B110</f>
        <v>Q14. Cheese, hard cheeses, cheddar {BD}</v>
      </c>
      <c r="C81" s="1" t="str">
        <f>table!AL110</f>
        <v>DOMESTIC</v>
      </c>
      <c r="D81" s="1" t="str">
        <f>table!D110</f>
        <v>Raw milk, production mix, at farm (WFLDB)/IN U</v>
      </c>
      <c r="E81" s="1">
        <v>3.0</v>
      </c>
      <c r="F81" s="1">
        <v>3.0</v>
      </c>
      <c r="G81" s="1" t="s">
        <v>799</v>
      </c>
      <c r="H81" s="1" t="str">
        <f>table!E110</f>
        <v>Cheddar cheese production, from cow's milk, hard cheese, French production mix, at plant, 1 kg of Cheddar cheese (PGi) {FR} U | GAIN processing only</v>
      </c>
      <c r="I81" s="1">
        <v>3.0</v>
      </c>
      <c r="J81" s="1">
        <v>3.0</v>
      </c>
    </row>
    <row r="82" ht="15.75" customHeight="1">
      <c r="B82" s="1" t="str">
        <f>table!B111</f>
        <v>Q14. Cheese, soft cheeses, Camembert-style {BD}</v>
      </c>
      <c r="C82" s="1" t="str">
        <f>table!AL111</f>
        <v>DOMESTIC</v>
      </c>
      <c r="D82" s="1" t="str">
        <f>table!D111</f>
        <v>Raw milk, production mix, at farm (WFLDB)/IN U</v>
      </c>
      <c r="E82" s="1">
        <v>3.0</v>
      </c>
      <c r="F82" s="1">
        <v>3.0</v>
      </c>
      <c r="G82" s="1" t="s">
        <v>799</v>
      </c>
      <c r="H82" s="1" t="str">
        <f>table!E111</f>
        <v>Camembert cheese production, from cow's milk, soft cheese, French production mix, at plant, 1 kg of Camembert soft cheese (PGi) {FR} U | GAIN processing only</v>
      </c>
      <c r="I82" s="1">
        <v>3.0</v>
      </c>
      <c r="J82" s="1">
        <v>3.0</v>
      </c>
    </row>
    <row r="83" ht="15.75" customHeight="1">
      <c r="B83" s="1" t="str">
        <f>table!B112</f>
        <v>Q14. Cheese, paneer {BD}</v>
      </c>
      <c r="C83" s="1" t="str">
        <f>table!AL112</f>
        <v>DOMESTIC</v>
      </c>
      <c r="D83" s="1" t="str">
        <f>table!D112</f>
        <v>Raw milk, production mix, at farm (WFLDB)/IN U</v>
      </c>
      <c r="E83" s="1">
        <v>3.0</v>
      </c>
      <c r="F83" s="1">
        <v>3.0</v>
      </c>
      <c r="G83" s="1" t="s">
        <v>799</v>
      </c>
      <c r="H83" s="1" t="str">
        <f>table!E112</f>
        <v>Cheese, from cheese production, at processing {RER} Economic, U | {BD} GAIN processing only</v>
      </c>
      <c r="I83" s="1">
        <v>3.0</v>
      </c>
      <c r="J83" s="1">
        <v>3.0</v>
      </c>
    </row>
    <row r="84" ht="15.75" customHeight="1">
      <c r="B84" s="1" t="str">
        <f>table!B113</f>
        <v>Q15. Yogurt, plain, whole milk {BD}</v>
      </c>
      <c r="C84" s="1" t="str">
        <f>table!AL113</f>
        <v>DOMESTIC</v>
      </c>
      <c r="D84" s="1" t="str">
        <f>table!D113</f>
        <v>Yogurt, from cow milk {RoW}| yogurt production, from cow milk | Cut-off, S</v>
      </c>
      <c r="E84" s="48">
        <v>4.0</v>
      </c>
      <c r="F84" s="1">
        <v>2.0</v>
      </c>
      <c r="G84" s="1" t="s">
        <v>801</v>
      </c>
      <c r="H84" s="1" t="str">
        <f>table!E113</f>
        <v>Processing dummy {BD}</v>
      </c>
      <c r="J84" s="1">
        <v>2.0</v>
      </c>
    </row>
    <row r="85" ht="15.75" customHeight="1">
      <c r="B85" s="1" t="str">
        <f>table!B114</f>
        <v>Q17. Beef, average of various cuts, deegrees of fat, and cooking methods {BD}</v>
      </c>
      <c r="C85" s="1" t="str">
        <f>table!AL114</f>
        <v>DOMESTIC</v>
      </c>
      <c r="D85" s="1" t="str">
        <f>table!D114</f>
        <v>Beef cattle, mixed system, live weight, at farm (WFLDB)/IN U</v>
      </c>
      <c r="E85" s="48">
        <v>4.0</v>
      </c>
      <c r="F85" s="1">
        <v>2.0</v>
      </c>
      <c r="G85" s="1" t="s">
        <v>801</v>
      </c>
      <c r="H85" s="1" t="str">
        <f>table!E114</f>
        <v>Beef, fresh meat, at slaughterhouse (WFLDB)/BD U | GAIN processing only</v>
      </c>
      <c r="I85" s="1">
        <v>3.0</v>
      </c>
    </row>
    <row r="86" ht="15.75" customHeight="1">
      <c r="B86" s="1" t="str">
        <f>table!B115</f>
        <v>Q17. Game meat, goat, cooked, roasted {BD}</v>
      </c>
      <c r="C86" s="1" t="str">
        <f>table!AL115</f>
        <v>DOMESTIC</v>
      </c>
      <c r="D86" s="1" t="str">
        <f>table!D115</f>
        <v>Kid goat, conventional, intensive forage area, at farm gate {FR} S</v>
      </c>
      <c r="E86" s="30">
        <v>5.0</v>
      </c>
      <c r="F86" s="48">
        <v>4.0</v>
      </c>
      <c r="G86" s="1" t="s">
        <v>800</v>
      </c>
      <c r="H86" s="1" t="str">
        <f>table!E115</f>
        <v>Processing dummy {BD}</v>
      </c>
    </row>
    <row r="87" ht="15.75" customHeight="1">
      <c r="B87" s="1" t="str">
        <f>table!B116</f>
        <v>Q19. Chicken liver, average of various cooking methods {BD}</v>
      </c>
      <c r="C87" s="1" t="str">
        <f>table!AL116</f>
        <v>DOMESTIC</v>
      </c>
      <c r="D87" s="1" t="str">
        <f>table!D116</f>
        <v>Broiler fattening, at farm {TH} Economic, S</v>
      </c>
      <c r="E87" s="1">
        <v>3.0</v>
      </c>
      <c r="F87" s="1">
        <v>2.0</v>
      </c>
      <c r="G87" s="1" t="s">
        <v>798</v>
      </c>
      <c r="H87" s="1" t="str">
        <f>table!E116</f>
        <v>Chicken co-product, food grade, at slaughterhouse {BR} Economic, U | GAIN processing only {BD}</v>
      </c>
      <c r="I87" s="1">
        <v>3.0</v>
      </c>
      <c r="J87" s="1">
        <v>2.0</v>
      </c>
    </row>
    <row r="88" ht="15.75" customHeight="1">
      <c r="B88" s="1" t="str">
        <f>table!B117</f>
        <v>Q19. Duck, average of with and without skin and of different cooking methods {BD}</v>
      </c>
      <c r="C88" s="1" t="str">
        <f>table!AL117</f>
        <v>DOMESTIC</v>
      </c>
      <c r="D88" s="1" t="str">
        <f>table!D117</f>
        <v>Fattening duck, conventional, at farm gate {FR} S</v>
      </c>
      <c r="E88" s="30">
        <v>5.0</v>
      </c>
      <c r="F88" s="1">
        <v>2.0</v>
      </c>
      <c r="G88" s="1" t="s">
        <v>800</v>
      </c>
      <c r="H88" s="1" t="str">
        <f>table!E117</f>
        <v>Chicken meat, at slaughterhouse {BR} Economic, U | GAIN processing only {BD}</v>
      </c>
      <c r="I88" s="1">
        <v>3.0</v>
      </c>
      <c r="J88" s="1">
        <v>3.0</v>
      </c>
    </row>
    <row r="89" ht="15.75" customHeight="1">
      <c r="B89" s="1" t="str">
        <f>table!B118</f>
        <v>Q19. Chicken, average of various cuts, with and without skin, and of different cooking methods {BD}</v>
      </c>
      <c r="C89" s="1" t="str">
        <f>table!AL118</f>
        <v>DOMESTIC</v>
      </c>
      <c r="D89" s="1" t="str">
        <f>table!D118</f>
        <v>Broiler fattening, at farm {TH} Economic, S</v>
      </c>
      <c r="E89" s="1">
        <v>3.0</v>
      </c>
      <c r="F89" s="1">
        <v>2.0</v>
      </c>
      <c r="G89" s="1" t="s">
        <v>798</v>
      </c>
      <c r="H89" s="1" t="str">
        <f>table!E118</f>
        <v>Chicken meat, at slaughterhouse {BR} Economic, U | GAIN processing only {BD}</v>
      </c>
      <c r="I89" s="1">
        <v>3.0</v>
      </c>
      <c r="J89" s="1">
        <v>2.0</v>
      </c>
    </row>
    <row r="90" ht="15.75" customHeight="1">
      <c r="B90" s="1" t="str">
        <f>table!B119</f>
        <v>Q20. Fish, consumed in Bangladesh, oily, herring, different cooking methods {BD}</v>
      </c>
      <c r="C90" s="1" t="str">
        <f>table!AL119</f>
        <v>DOMESTIC</v>
      </c>
      <c r="D90" s="1" t="str">
        <f>table!D119</f>
        <v>Atlantic Herring, at landing {NO} Economic, S</v>
      </c>
      <c r="E90" s="30">
        <v>5.0</v>
      </c>
      <c r="F90" s="1">
        <v>2.0</v>
      </c>
      <c r="G90" s="1" t="s">
        <v>798</v>
      </c>
      <c r="H90" s="1" t="str">
        <f>table!E119</f>
        <v>Processing dummy {BD}</v>
      </c>
    </row>
    <row r="91" ht="15.75" customHeight="1">
      <c r="B91" s="1" t="str">
        <f>table!B120</f>
        <v>Q20. Fish, consumed in Bangladesh, lean, tilapia, different cooking methods {BD}</v>
      </c>
      <c r="C91" s="1" t="str">
        <f>table!AL120</f>
        <v>DOMESTIC</v>
      </c>
      <c r="D91" s="1" t="str">
        <f>table!D120</f>
        <v>Tilapia {RLA}| tilapia production, extensive aquaculture, in pond | Cut-off, U | adapted for BD GAIN</v>
      </c>
      <c r="E91" s="1">
        <v>3.0</v>
      </c>
      <c r="F91" s="1">
        <v>2.0</v>
      </c>
      <c r="G91" s="1" t="s">
        <v>802</v>
      </c>
      <c r="H91" s="1" t="str">
        <f>table!E120</f>
        <v>Processing dummy {BD}</v>
      </c>
    </row>
    <row r="92" ht="15.75" customHeight="1">
      <c r="B92" s="1" t="str">
        <f>table!B122</f>
        <v>Q25. Milk (cow), whole, 3.25% milkfat, without added vitamin A and vitamin D {BD}</v>
      </c>
      <c r="C92" s="1" t="str">
        <f>table!AL122</f>
        <v>DOMESTIC</v>
      </c>
      <c r="D92" s="1" t="str">
        <f>table!D122</f>
        <v>Cow milk {RoW}| milk production, from cow | Cut-off, S</v>
      </c>
      <c r="E92" s="48">
        <v>4.0</v>
      </c>
      <c r="F92" s="1">
        <v>2.0</v>
      </c>
      <c r="G92" s="1" t="s">
        <v>801</v>
      </c>
      <c r="H92" s="1" t="str">
        <f>table!E122</f>
        <v>Liquid milk, whole milk, pasteurised, at dairy (WFLDB)/{BD} U</v>
      </c>
      <c r="I92" s="1">
        <v>3.0</v>
      </c>
      <c r="J92" s="1">
        <v>2.0</v>
      </c>
    </row>
    <row r="93" ht="15.75" customHeight="1">
      <c r="B93" s="1" t="str">
        <f>table!B123</f>
        <v>Q25. Milk, goat, fluid, whole, unenriched {BD}</v>
      </c>
      <c r="C93" s="1" t="str">
        <f>table!AL123</f>
        <v>DOMESTIC</v>
      </c>
      <c r="D93" s="1" t="str">
        <f>table!D123</f>
        <v>Goat milk, conventional, intensive forage area, at farm gate {FR} S</v>
      </c>
      <c r="E93" s="30">
        <v>5.0</v>
      </c>
      <c r="F93" s="1">
        <v>2.0</v>
      </c>
      <c r="G93" s="1" t="s">
        <v>800</v>
      </c>
      <c r="H93" s="1" t="str">
        <f>table!E123</f>
        <v>Liquid milk, whole milk, pasteurised, at dairy (WFLDB)/RNA U {NZ}| GAIN</v>
      </c>
      <c r="I93" s="1">
        <v>3.0</v>
      </c>
      <c r="J93" s="1">
        <v>3.0</v>
      </c>
    </row>
    <row r="94" ht="15.75" customHeight="1">
      <c r="B94" s="1" t="str">
        <f>table!B124</f>
        <v>Q25. Milk, sheep, fluid, whole, unenriched {BD}</v>
      </c>
      <c r="C94" s="1" t="str">
        <f>table!AL124</f>
        <v>DOMESTIC</v>
      </c>
      <c r="D94" s="1" t="str">
        <f>table!D124</f>
        <v>Sheep milk, conventional, Roquefort system, at farm gate {FR} S</v>
      </c>
      <c r="E94" s="30">
        <v>5.0</v>
      </c>
      <c r="F94" s="1">
        <v>2.0</v>
      </c>
      <c r="G94" s="1" t="s">
        <v>800</v>
      </c>
      <c r="H94" s="1" t="str">
        <f>table!E124</f>
        <v>Liquid milk, whole milk, pasteurised, at dairy (WFLDB)/RNA U {NZ}| GAIN</v>
      </c>
      <c r="I94" s="1">
        <v>3.0</v>
      </c>
      <c r="J94" s="1">
        <v>3.0</v>
      </c>
    </row>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1" width="102.57"/>
    <col customWidth="1" min="2" max="2" width="14.57"/>
    <col customWidth="1" min="3" max="3" width="28.43"/>
    <col customWidth="1" min="4" max="11" width="8.71"/>
  </cols>
  <sheetData>
    <row r="1">
      <c r="A1" s="1" t="s">
        <v>804</v>
      </c>
    </row>
    <row r="2">
      <c r="A2" s="1" t="s">
        <v>805</v>
      </c>
    </row>
    <row r="3">
      <c r="A3" s="1" t="s">
        <v>806</v>
      </c>
    </row>
    <row r="4">
      <c r="A4" s="1" t="s">
        <v>807</v>
      </c>
    </row>
    <row r="5">
      <c r="A5" s="1" t="s">
        <v>808</v>
      </c>
    </row>
    <row r="6">
      <c r="A6" s="1" t="s">
        <v>809</v>
      </c>
    </row>
    <row r="7">
      <c r="A7" s="1" t="s">
        <v>810</v>
      </c>
    </row>
    <row r="8">
      <c r="A8" s="1" t="s">
        <v>811</v>
      </c>
    </row>
    <row r="9">
      <c r="A9" s="1" t="s">
        <v>812</v>
      </c>
    </row>
    <row r="10">
      <c r="A10" s="1" t="s">
        <v>813</v>
      </c>
    </row>
    <row r="12">
      <c r="A12" s="1" t="s">
        <v>814</v>
      </c>
    </row>
    <row r="14">
      <c r="A14" s="1" t="s">
        <v>815</v>
      </c>
    </row>
    <row r="15">
      <c r="A15" s="1" t="s">
        <v>816</v>
      </c>
    </row>
    <row r="17">
      <c r="A17" s="1" t="s">
        <v>817</v>
      </c>
    </row>
    <row r="18">
      <c r="A18" s="1" t="s">
        <v>818</v>
      </c>
    </row>
    <row r="20">
      <c r="A20" s="1" t="s">
        <v>819</v>
      </c>
    </row>
    <row r="21" ht="15.75" customHeight="1"/>
    <row r="22" ht="15.75" customHeight="1"/>
    <row r="23" ht="15.75" customHeight="1">
      <c r="A23" s="1" t="s">
        <v>820</v>
      </c>
    </row>
    <row r="24" ht="15.75" customHeight="1"/>
    <row r="25" ht="15.75" customHeight="1"/>
    <row r="26" ht="15.75" customHeight="1">
      <c r="A26" s="1" t="s">
        <v>821</v>
      </c>
    </row>
    <row r="27" ht="15.75" customHeight="1">
      <c r="A27" s="1" t="s">
        <v>822</v>
      </c>
    </row>
    <row r="28" ht="15.75" customHeight="1"/>
    <row r="29" ht="15.75" customHeight="1">
      <c r="A29" s="1" t="s">
        <v>823</v>
      </c>
    </row>
    <row r="30" ht="15.75" customHeight="1">
      <c r="A30" s="1" t="s">
        <v>822</v>
      </c>
    </row>
    <row r="31" ht="15.75" customHeight="1"/>
    <row r="32" ht="15.75" customHeight="1">
      <c r="A32" s="1" t="s">
        <v>824</v>
      </c>
    </row>
    <row r="33" ht="15.75" customHeight="1">
      <c r="A33" s="1" t="s">
        <v>822</v>
      </c>
    </row>
    <row r="34" ht="15.75" customHeight="1"/>
    <row r="35" ht="15.75" customHeight="1">
      <c r="A35" s="1" t="s">
        <v>825</v>
      </c>
    </row>
    <row r="36" ht="15.75" customHeight="1">
      <c r="A36" s="1" t="s">
        <v>822</v>
      </c>
    </row>
    <row r="37" ht="15.75" customHeight="1"/>
    <row r="38" ht="15.75" customHeight="1">
      <c r="A38" s="1" t="s">
        <v>826</v>
      </c>
    </row>
    <row r="39" ht="15.75" customHeight="1">
      <c r="A39" s="1" t="s">
        <v>822</v>
      </c>
    </row>
    <row r="40" ht="15.75" customHeight="1"/>
    <row r="41" ht="15.75" customHeight="1">
      <c r="A41" s="1" t="s">
        <v>827</v>
      </c>
    </row>
    <row r="42" ht="15.75" customHeight="1">
      <c r="A42" s="1" t="s">
        <v>822</v>
      </c>
    </row>
    <row r="43" ht="15.75" customHeight="1"/>
    <row r="44" ht="15.75" customHeight="1">
      <c r="A44" s="1" t="s">
        <v>828</v>
      </c>
    </row>
    <row r="45" ht="15.75" customHeight="1">
      <c r="A45" s="1" t="s">
        <v>822</v>
      </c>
    </row>
    <row r="46" ht="15.75" customHeight="1"/>
    <row r="47" ht="15.75" customHeight="1">
      <c r="A47" s="1" t="s">
        <v>829</v>
      </c>
    </row>
    <row r="48" ht="15.75" customHeight="1">
      <c r="A48" s="1" t="s">
        <v>822</v>
      </c>
    </row>
    <row r="49" ht="15.75" customHeight="1"/>
    <row r="50" ht="15.75" customHeight="1">
      <c r="A50" s="1" t="s">
        <v>830</v>
      </c>
    </row>
    <row r="51" ht="15.75" customHeight="1">
      <c r="A51" s="1" t="s">
        <v>822</v>
      </c>
    </row>
    <row r="52" ht="15.75" customHeight="1"/>
    <row r="53" ht="15.75" customHeight="1">
      <c r="A53" s="1" t="s">
        <v>831</v>
      </c>
    </row>
    <row r="54" ht="15.75" customHeight="1">
      <c r="A54" s="1" t="s">
        <v>832</v>
      </c>
    </row>
    <row r="55" ht="15.75" customHeight="1"/>
    <row r="56" ht="15.75" customHeight="1">
      <c r="A56" s="1" t="s">
        <v>833</v>
      </c>
    </row>
    <row r="57" ht="15.75" customHeight="1">
      <c r="A57" s="49">
        <v>45119.0</v>
      </c>
    </row>
    <row r="58" ht="15.75" customHeight="1"/>
    <row r="59" ht="15.75" customHeight="1">
      <c r="A59" s="1" t="s">
        <v>834</v>
      </c>
    </row>
    <row r="60" ht="15.75" customHeight="1">
      <c r="A60" s="1" t="s">
        <v>70</v>
      </c>
      <c r="B60" s="1" t="s">
        <v>835</v>
      </c>
      <c r="C60" s="1">
        <v>1.0</v>
      </c>
      <c r="D60" s="1">
        <v>100.0</v>
      </c>
      <c r="E60" s="1" t="s">
        <v>836</v>
      </c>
      <c r="F60" s="1" t="s">
        <v>837</v>
      </c>
    </row>
    <row r="61" ht="15.75" customHeight="1"/>
    <row r="62" ht="15.75" customHeight="1">
      <c r="A62" s="1" t="s">
        <v>838</v>
      </c>
    </row>
    <row r="63" ht="15.75" customHeight="1"/>
    <row r="64" ht="15.75" customHeight="1">
      <c r="A64" s="1" t="s">
        <v>839</v>
      </c>
    </row>
    <row r="65" ht="15.75" customHeight="1"/>
    <row r="66" ht="15.75" customHeight="1">
      <c r="A66" s="1" t="s">
        <v>840</v>
      </c>
    </row>
    <row r="67" ht="15.75" customHeight="1">
      <c r="A67" s="1" t="s">
        <v>72</v>
      </c>
      <c r="B67" s="1" t="s">
        <v>835</v>
      </c>
      <c r="C67" s="1" t="s">
        <v>841</v>
      </c>
      <c r="D67" s="1" t="s">
        <v>842</v>
      </c>
      <c r="E67" s="1">
        <v>0.0</v>
      </c>
      <c r="F67" s="1">
        <v>0.0</v>
      </c>
      <c r="G67" s="1">
        <v>0.0</v>
      </c>
    </row>
    <row r="68" ht="15.75" customHeight="1">
      <c r="A68" s="1" t="s">
        <v>73</v>
      </c>
      <c r="B68" s="1" t="s">
        <v>835</v>
      </c>
      <c r="C68" s="1" t="s">
        <v>843</v>
      </c>
      <c r="D68" s="1" t="s">
        <v>842</v>
      </c>
      <c r="E68" s="1">
        <v>0.0</v>
      </c>
      <c r="F68" s="1">
        <v>0.0</v>
      </c>
      <c r="G68" s="1">
        <v>0.0</v>
      </c>
    </row>
    <row r="69" ht="15.75" customHeight="1">
      <c r="A69" s="1" t="s">
        <v>74</v>
      </c>
      <c r="B69" s="1" t="s">
        <v>835</v>
      </c>
      <c r="C69" s="1" t="s">
        <v>844</v>
      </c>
      <c r="D69" s="1" t="s">
        <v>842</v>
      </c>
      <c r="E69" s="1">
        <v>0.0</v>
      </c>
      <c r="F69" s="1">
        <v>0.0</v>
      </c>
      <c r="G69" s="1">
        <v>0.0</v>
      </c>
    </row>
    <row r="70" ht="15.75" customHeight="1">
      <c r="A70" s="1" t="s">
        <v>75</v>
      </c>
      <c r="B70" s="1" t="s">
        <v>835</v>
      </c>
      <c r="C70" s="1" t="s">
        <v>845</v>
      </c>
      <c r="D70" s="1" t="s">
        <v>842</v>
      </c>
      <c r="E70" s="1">
        <v>0.0</v>
      </c>
      <c r="F70" s="1">
        <v>0.0</v>
      </c>
      <c r="G70" s="1">
        <v>0.0</v>
      </c>
    </row>
    <row r="71" ht="15.75" customHeight="1">
      <c r="A71" s="1" t="s">
        <v>76</v>
      </c>
      <c r="B71" s="1" t="s">
        <v>846</v>
      </c>
      <c r="C71" s="1" t="s">
        <v>847</v>
      </c>
      <c r="D71" s="1" t="s">
        <v>842</v>
      </c>
      <c r="E71" s="1">
        <v>0.0</v>
      </c>
      <c r="F71" s="1">
        <v>0.0</v>
      </c>
      <c r="G71" s="1">
        <v>0.0</v>
      </c>
    </row>
    <row r="72" ht="15.75" customHeight="1">
      <c r="A72" s="1" t="s">
        <v>77</v>
      </c>
      <c r="B72" s="1" t="s">
        <v>846</v>
      </c>
      <c r="C72" s="1" t="s">
        <v>848</v>
      </c>
      <c r="D72" s="1" t="s">
        <v>842</v>
      </c>
      <c r="E72" s="1">
        <v>0.0</v>
      </c>
      <c r="F72" s="1">
        <v>0.0</v>
      </c>
      <c r="G72" s="1">
        <v>0.0</v>
      </c>
    </row>
    <row r="73" ht="15.75" customHeight="1">
      <c r="A73" s="1" t="s">
        <v>78</v>
      </c>
      <c r="B73" s="1" t="s">
        <v>846</v>
      </c>
      <c r="C73" s="1" t="s">
        <v>35</v>
      </c>
      <c r="D73" s="1" t="s">
        <v>842</v>
      </c>
      <c r="E73" s="1">
        <v>0.0</v>
      </c>
      <c r="F73" s="1">
        <v>0.0</v>
      </c>
      <c r="G73" s="1">
        <v>0.0</v>
      </c>
    </row>
    <row r="74" ht="15.75" customHeight="1">
      <c r="A74" s="1" t="s">
        <v>79</v>
      </c>
      <c r="B74" s="1" t="s">
        <v>846</v>
      </c>
      <c r="C74" s="1" t="s">
        <v>36</v>
      </c>
      <c r="D74" s="1" t="s">
        <v>842</v>
      </c>
      <c r="E74" s="1">
        <v>0.0</v>
      </c>
      <c r="F74" s="1">
        <v>0.0</v>
      </c>
      <c r="G74" s="1">
        <v>0.0</v>
      </c>
    </row>
    <row r="75" ht="15.75" customHeight="1">
      <c r="A75" s="1" t="s">
        <v>80</v>
      </c>
      <c r="B75" s="1" t="s">
        <v>849</v>
      </c>
      <c r="C75" s="1" t="s">
        <v>850</v>
      </c>
      <c r="D75" s="1" t="s">
        <v>842</v>
      </c>
      <c r="E75" s="1">
        <v>0.0</v>
      </c>
      <c r="F75" s="1">
        <v>0.0</v>
      </c>
      <c r="G75" s="1">
        <v>0.0</v>
      </c>
    </row>
    <row r="76" ht="15.75" customHeight="1">
      <c r="A76" s="1" t="s">
        <v>81</v>
      </c>
      <c r="B76" s="1" t="s">
        <v>849</v>
      </c>
      <c r="C76" s="1" t="s">
        <v>851</v>
      </c>
      <c r="D76" s="1" t="s">
        <v>842</v>
      </c>
      <c r="E76" s="1">
        <v>0.0</v>
      </c>
      <c r="F76" s="1">
        <v>0.0</v>
      </c>
      <c r="G76" s="1">
        <v>0.0</v>
      </c>
    </row>
    <row r="77" ht="15.75" customHeight="1"/>
    <row r="78" ht="15.75" customHeight="1">
      <c r="A78" s="1" t="s">
        <v>852</v>
      </c>
    </row>
    <row r="79" ht="15.75" customHeight="1"/>
    <row r="80" ht="15.75" customHeight="1">
      <c r="A80" s="1" t="s">
        <v>853</v>
      </c>
    </row>
    <row r="81" ht="15.75" customHeight="1"/>
    <row r="82" ht="15.75" customHeight="1">
      <c r="A82" s="1" t="s">
        <v>854</v>
      </c>
    </row>
    <row r="83" ht="15.75" customHeight="1"/>
    <row r="84" ht="15.75" customHeight="1">
      <c r="A84" s="1" t="s">
        <v>855</v>
      </c>
    </row>
    <row r="85" ht="15.75" customHeight="1"/>
    <row r="86" ht="15.75" customHeight="1">
      <c r="A86" s="1" t="s">
        <v>856</v>
      </c>
    </row>
    <row r="87" ht="15.75" customHeight="1"/>
    <row r="88" ht="15.75" customHeight="1">
      <c r="A88" s="1" t="s">
        <v>857</v>
      </c>
    </row>
    <row r="89" ht="15.75" customHeight="1"/>
    <row r="90" ht="15.75" customHeight="1">
      <c r="A90" s="1" t="s">
        <v>858</v>
      </c>
    </row>
    <row r="91" ht="15.75" customHeight="1"/>
    <row r="92" ht="15.75" customHeight="1">
      <c r="A92" s="1" t="s">
        <v>859</v>
      </c>
    </row>
    <row r="93" ht="15.75" customHeight="1"/>
    <row r="94" ht="15.75" customHeight="1">
      <c r="A94" s="1" t="s">
        <v>860</v>
      </c>
    </row>
    <row r="95" ht="15.75" customHeight="1">
      <c r="A95" s="1" t="s">
        <v>7</v>
      </c>
      <c r="B95" s="1" t="s">
        <v>835</v>
      </c>
      <c r="C95" s="1" t="s">
        <v>861</v>
      </c>
      <c r="D95" s="1" t="s">
        <v>842</v>
      </c>
      <c r="E95" s="1">
        <v>0.0</v>
      </c>
      <c r="F95" s="1">
        <v>0.0</v>
      </c>
      <c r="G95" s="1">
        <v>0.0</v>
      </c>
    </row>
    <row r="96" ht="15.75" customHeight="1">
      <c r="A96" s="1" t="s">
        <v>8</v>
      </c>
      <c r="B96" s="1" t="s">
        <v>835</v>
      </c>
      <c r="C96" s="1" t="s">
        <v>862</v>
      </c>
      <c r="D96" s="1" t="s">
        <v>842</v>
      </c>
      <c r="E96" s="1">
        <v>0.0</v>
      </c>
      <c r="F96" s="1">
        <v>0.0</v>
      </c>
      <c r="G96" s="1">
        <v>0.0</v>
      </c>
    </row>
    <row r="97" ht="15.75" customHeight="1">
      <c r="A97" s="1" t="s">
        <v>9</v>
      </c>
      <c r="B97" s="1" t="s">
        <v>835</v>
      </c>
      <c r="C97" s="1" t="s">
        <v>863</v>
      </c>
      <c r="D97" s="1" t="s">
        <v>842</v>
      </c>
      <c r="E97" s="1">
        <v>0.0</v>
      </c>
      <c r="F97" s="1">
        <v>0.0</v>
      </c>
      <c r="G97" s="1">
        <v>0.0</v>
      </c>
    </row>
    <row r="98" ht="15.75" customHeight="1">
      <c r="A98" s="1" t="s">
        <v>10</v>
      </c>
      <c r="B98" s="1" t="s">
        <v>835</v>
      </c>
      <c r="C98" s="1" t="s">
        <v>864</v>
      </c>
      <c r="D98" s="1" t="s">
        <v>842</v>
      </c>
      <c r="E98" s="1">
        <v>0.0</v>
      </c>
      <c r="F98" s="1">
        <v>0.0</v>
      </c>
      <c r="G98" s="1">
        <v>0.0</v>
      </c>
    </row>
    <row r="99" ht="15.75" customHeight="1"/>
    <row r="100" ht="15.75" customHeight="1">
      <c r="A100" s="1" t="s">
        <v>865</v>
      </c>
    </row>
    <row r="101" ht="15.75" customHeight="1">
      <c r="A101" s="1" t="s">
        <v>31</v>
      </c>
      <c r="B101" s="1" t="s">
        <v>82</v>
      </c>
      <c r="C101" s="1" t="s">
        <v>866</v>
      </c>
      <c r="D101" s="1">
        <v>1.11</v>
      </c>
      <c r="E101" s="1">
        <v>0.0</v>
      </c>
      <c r="F101" s="1">
        <v>0.0</v>
      </c>
      <c r="G101" s="1" t="s">
        <v>832</v>
      </c>
      <c r="H101" s="1" t="s">
        <v>134</v>
      </c>
    </row>
    <row r="102" ht="15.75" customHeight="1">
      <c r="A102" s="1" t="s">
        <v>22</v>
      </c>
      <c r="B102" s="1" t="s">
        <v>83</v>
      </c>
      <c r="C102" s="1" t="s">
        <v>866</v>
      </c>
      <c r="D102" s="1">
        <v>1.11</v>
      </c>
      <c r="E102" s="1">
        <v>0.0</v>
      </c>
      <c r="F102" s="1">
        <v>0.0</v>
      </c>
      <c r="G102" s="1" t="s">
        <v>832</v>
      </c>
      <c r="H102" s="1" t="s">
        <v>134</v>
      </c>
    </row>
    <row r="103" ht="15.75" customHeight="1">
      <c r="A103" s="1" t="s">
        <v>23</v>
      </c>
      <c r="B103" s="1" t="s">
        <v>84</v>
      </c>
      <c r="C103" s="1" t="s">
        <v>866</v>
      </c>
      <c r="D103" s="1">
        <v>1.25</v>
      </c>
      <c r="E103" s="1">
        <v>0.0</v>
      </c>
      <c r="F103" s="1">
        <v>0.0</v>
      </c>
      <c r="G103" s="1" t="s">
        <v>832</v>
      </c>
      <c r="H103" s="1" t="s">
        <v>131</v>
      </c>
    </row>
    <row r="104" ht="15.75" customHeight="1">
      <c r="A104" s="1" t="s">
        <v>32</v>
      </c>
      <c r="B104" s="1" t="s">
        <v>85</v>
      </c>
      <c r="C104" s="1" t="s">
        <v>866</v>
      </c>
      <c r="D104" s="1">
        <v>1.23</v>
      </c>
      <c r="E104" s="1">
        <v>0.0</v>
      </c>
      <c r="F104" s="1">
        <v>0.0</v>
      </c>
      <c r="G104" s="1" t="s">
        <v>832</v>
      </c>
      <c r="H104" s="1" t="s">
        <v>132</v>
      </c>
    </row>
    <row r="105" ht="15.75" customHeight="1">
      <c r="A105" s="1" t="s">
        <v>33</v>
      </c>
      <c r="B105" s="1" t="s">
        <v>86</v>
      </c>
      <c r="C105" s="1" t="s">
        <v>866</v>
      </c>
      <c r="D105" s="1">
        <v>1.12</v>
      </c>
      <c r="E105" s="1">
        <v>0.0</v>
      </c>
      <c r="F105" s="1">
        <v>0.0</v>
      </c>
      <c r="G105" s="1" t="s">
        <v>832</v>
      </c>
      <c r="H105" s="1" t="s">
        <v>133</v>
      </c>
    </row>
    <row r="106" ht="15.75" customHeight="1">
      <c r="A106" s="1" t="s">
        <v>34</v>
      </c>
      <c r="B106" s="1" t="s">
        <v>87</v>
      </c>
      <c r="C106" s="1" t="s">
        <v>866</v>
      </c>
      <c r="D106" s="1">
        <v>1.12</v>
      </c>
      <c r="E106" s="1">
        <v>0.0</v>
      </c>
      <c r="F106" s="1">
        <v>0.0</v>
      </c>
      <c r="G106" s="1" t="s">
        <v>832</v>
      </c>
      <c r="H106" s="1" t="s">
        <v>133</v>
      </c>
    </row>
    <row r="107" ht="15.75" customHeight="1">
      <c r="A107" s="1" t="s">
        <v>35</v>
      </c>
      <c r="B107" s="1" t="s">
        <v>88</v>
      </c>
      <c r="C107" s="1" t="s">
        <v>866</v>
      </c>
      <c r="D107" s="1">
        <v>1.12</v>
      </c>
      <c r="E107" s="1">
        <v>0.0</v>
      </c>
      <c r="F107" s="1">
        <v>0.0</v>
      </c>
      <c r="G107" s="1" t="s">
        <v>832</v>
      </c>
      <c r="H107" s="1" t="s">
        <v>133</v>
      </c>
    </row>
    <row r="108" ht="15.75" customHeight="1">
      <c r="A108" s="1" t="s">
        <v>36</v>
      </c>
      <c r="B108" s="1" t="s">
        <v>89</v>
      </c>
      <c r="C108" s="1" t="s">
        <v>866</v>
      </c>
      <c r="D108" s="1">
        <v>1.12</v>
      </c>
      <c r="E108" s="1">
        <v>0.0</v>
      </c>
      <c r="F108" s="1">
        <v>0.0</v>
      </c>
      <c r="G108" s="1" t="s">
        <v>832</v>
      </c>
      <c r="H108" s="1" t="s">
        <v>133</v>
      </c>
    </row>
    <row r="109" ht="15.75" customHeight="1">
      <c r="A109" s="1" t="s">
        <v>37</v>
      </c>
      <c r="B109" s="1" t="s">
        <v>90</v>
      </c>
      <c r="C109" s="1" t="s">
        <v>866</v>
      </c>
      <c r="D109" s="1">
        <v>1.11</v>
      </c>
      <c r="E109" s="1">
        <v>0.0</v>
      </c>
      <c r="F109" s="1">
        <v>0.0</v>
      </c>
      <c r="G109" s="1" t="s">
        <v>832</v>
      </c>
      <c r="H109" s="1" t="s">
        <v>134</v>
      </c>
    </row>
    <row r="110" ht="15.75" customHeight="1">
      <c r="A110" s="1" t="s">
        <v>38</v>
      </c>
      <c r="B110" s="1" t="s">
        <v>91</v>
      </c>
      <c r="C110" s="1" t="s">
        <v>866</v>
      </c>
      <c r="D110" s="1">
        <v>1.11</v>
      </c>
      <c r="E110" s="1">
        <v>0.0</v>
      </c>
      <c r="F110" s="1">
        <v>0.0</v>
      </c>
      <c r="G110" s="1" t="s">
        <v>832</v>
      </c>
      <c r="H110" s="1" t="s">
        <v>134</v>
      </c>
    </row>
    <row r="111" ht="15.75" customHeight="1">
      <c r="A111" s="1" t="s">
        <v>39</v>
      </c>
      <c r="B111" s="1" t="s">
        <v>92</v>
      </c>
      <c r="C111" s="1" t="s">
        <v>866</v>
      </c>
      <c r="D111" s="1">
        <v>1.11</v>
      </c>
      <c r="E111" s="1">
        <v>0.0</v>
      </c>
      <c r="F111" s="1">
        <v>0.0</v>
      </c>
      <c r="G111" s="1" t="s">
        <v>832</v>
      </c>
      <c r="H111" s="1" t="s">
        <v>134</v>
      </c>
    </row>
    <row r="112" ht="15.75" customHeight="1">
      <c r="A112" s="1" t="s">
        <v>40</v>
      </c>
      <c r="B112" s="1" t="s">
        <v>93</v>
      </c>
      <c r="C112" s="1" t="s">
        <v>866</v>
      </c>
      <c r="D112" s="1">
        <v>1.11</v>
      </c>
      <c r="E112" s="1">
        <v>0.0</v>
      </c>
      <c r="F112" s="1">
        <v>0.0</v>
      </c>
      <c r="G112" s="1" t="s">
        <v>832</v>
      </c>
      <c r="H112" s="1" t="s">
        <v>134</v>
      </c>
    </row>
    <row r="113" ht="15.75" customHeight="1"/>
    <row r="114" ht="15.75" customHeight="1">
      <c r="A114" s="1" t="s">
        <v>867</v>
      </c>
    </row>
    <row r="115" ht="15.75" customHeight="1"/>
    <row r="116" ht="15.75" customHeight="1">
      <c r="A116" s="1" t="s">
        <v>868</v>
      </c>
    </row>
    <row r="117" ht="15.75" customHeight="1">
      <c r="A117" s="1" t="s">
        <v>869</v>
      </c>
      <c r="B117" s="1">
        <v>0.6</v>
      </c>
      <c r="C117" s="1" t="s">
        <v>842</v>
      </c>
      <c r="D117" s="1">
        <v>1.0</v>
      </c>
      <c r="E117" s="1">
        <v>0.0</v>
      </c>
      <c r="F117" s="1">
        <v>0.0</v>
      </c>
      <c r="G117" s="1" t="s">
        <v>832</v>
      </c>
      <c r="I117" s="1" t="str">
        <f t="shared" ref="I117:I152" si="1">LEFT(A117,FIND("_",A117)-1)</f>
        <v>PErecycling</v>
      </c>
      <c r="J117" s="1" t="str">
        <f t="shared" ref="J117:J124" si="2">RIGHT(A117,2)</f>
        <v>BD</v>
      </c>
      <c r="K117" s="1">
        <f t="shared" ref="K117:K152" si="3">B117</f>
        <v>0.6</v>
      </c>
    </row>
    <row r="118" ht="15.75" customHeight="1">
      <c r="A118" s="1" t="s">
        <v>870</v>
      </c>
      <c r="B118" s="1">
        <v>0.2</v>
      </c>
      <c r="C118" s="1" t="s">
        <v>842</v>
      </c>
      <c r="D118" s="1">
        <v>1.0</v>
      </c>
      <c r="E118" s="1">
        <v>0.0</v>
      </c>
      <c r="F118" s="1">
        <v>0.0</v>
      </c>
      <c r="G118" s="1" t="s">
        <v>832</v>
      </c>
      <c r="I118" s="1" t="str">
        <f t="shared" si="1"/>
        <v>landfill</v>
      </c>
      <c r="J118" s="1" t="str">
        <f t="shared" si="2"/>
        <v>BD</v>
      </c>
      <c r="K118" s="1">
        <f t="shared" si="3"/>
        <v>0.2</v>
      </c>
    </row>
    <row r="119" ht="15.75" customHeight="1">
      <c r="A119" s="1" t="s">
        <v>871</v>
      </c>
      <c r="B119" s="1">
        <v>0.64</v>
      </c>
      <c r="C119" s="1" t="s">
        <v>842</v>
      </c>
      <c r="D119" s="1">
        <v>1.0</v>
      </c>
      <c r="E119" s="1">
        <v>0.0</v>
      </c>
      <c r="F119" s="1">
        <v>0.0</v>
      </c>
      <c r="G119" s="1" t="s">
        <v>832</v>
      </c>
      <c r="I119" s="1" t="str">
        <f t="shared" si="1"/>
        <v>opendump</v>
      </c>
      <c r="J119" s="1" t="str">
        <f t="shared" si="2"/>
        <v>BD</v>
      </c>
      <c r="K119" s="1">
        <f t="shared" si="3"/>
        <v>0.64</v>
      </c>
    </row>
    <row r="120" ht="15.75" customHeight="1">
      <c r="A120" s="1" t="s">
        <v>872</v>
      </c>
      <c r="B120" s="1">
        <v>0.16</v>
      </c>
      <c r="C120" s="1" t="s">
        <v>842</v>
      </c>
      <c r="D120" s="1">
        <v>1.0</v>
      </c>
      <c r="E120" s="1">
        <v>0.0</v>
      </c>
      <c r="F120" s="1">
        <v>0.0</v>
      </c>
      <c r="G120" s="1" t="s">
        <v>832</v>
      </c>
      <c r="I120" s="1" t="str">
        <f t="shared" si="1"/>
        <v>openburn</v>
      </c>
      <c r="J120" s="1" t="str">
        <f t="shared" si="2"/>
        <v>BD</v>
      </c>
      <c r="K120" s="1">
        <f t="shared" si="3"/>
        <v>0.16</v>
      </c>
    </row>
    <row r="121" ht="15.75" customHeight="1">
      <c r="A121" s="1" t="s">
        <v>873</v>
      </c>
      <c r="B121" s="1">
        <v>0.0</v>
      </c>
      <c r="C121" s="1" t="s">
        <v>842</v>
      </c>
      <c r="D121" s="1">
        <v>1.0</v>
      </c>
      <c r="E121" s="1">
        <v>0.0</v>
      </c>
      <c r="F121" s="1">
        <v>0.0</v>
      </c>
      <c r="G121" s="1" t="s">
        <v>832</v>
      </c>
      <c r="I121" s="1" t="str">
        <f t="shared" si="1"/>
        <v>PErecycling</v>
      </c>
      <c r="J121" s="1" t="str">
        <f t="shared" si="2"/>
        <v>ID</v>
      </c>
      <c r="K121" s="1">
        <f t="shared" si="3"/>
        <v>0</v>
      </c>
    </row>
    <row r="122" ht="15.75" customHeight="1">
      <c r="A122" s="1" t="s">
        <v>874</v>
      </c>
      <c r="B122" s="1">
        <v>0.2</v>
      </c>
      <c r="C122" s="1" t="s">
        <v>842</v>
      </c>
      <c r="D122" s="1">
        <v>1.0</v>
      </c>
      <c r="E122" s="1">
        <v>0.0</v>
      </c>
      <c r="F122" s="1">
        <v>0.0</v>
      </c>
      <c r="G122" s="1" t="s">
        <v>832</v>
      </c>
      <c r="I122" s="1" t="str">
        <f t="shared" si="1"/>
        <v>landfill</v>
      </c>
      <c r="J122" s="1" t="str">
        <f t="shared" si="2"/>
        <v>ID</v>
      </c>
      <c r="K122" s="1">
        <f t="shared" si="3"/>
        <v>0.2</v>
      </c>
    </row>
    <row r="123" ht="15.75" customHeight="1">
      <c r="A123" s="1" t="s">
        <v>875</v>
      </c>
      <c r="B123" s="1">
        <v>0.4</v>
      </c>
      <c r="C123" s="1" t="s">
        <v>842</v>
      </c>
      <c r="D123" s="1">
        <v>1.0</v>
      </c>
      <c r="E123" s="1">
        <v>0.0</v>
      </c>
      <c r="F123" s="1">
        <v>0.0</v>
      </c>
      <c r="G123" s="1" t="s">
        <v>832</v>
      </c>
      <c r="I123" s="1" t="str">
        <f t="shared" si="1"/>
        <v>opendump</v>
      </c>
      <c r="J123" s="1" t="str">
        <f t="shared" si="2"/>
        <v>ID</v>
      </c>
      <c r="K123" s="1">
        <f t="shared" si="3"/>
        <v>0.4</v>
      </c>
    </row>
    <row r="124" ht="15.75" customHeight="1">
      <c r="A124" s="1" t="s">
        <v>876</v>
      </c>
      <c r="B124" s="1">
        <v>0.4</v>
      </c>
      <c r="C124" s="1" t="s">
        <v>842</v>
      </c>
      <c r="D124" s="1">
        <v>1.0</v>
      </c>
      <c r="E124" s="1">
        <v>0.0</v>
      </c>
      <c r="F124" s="1">
        <v>0.0</v>
      </c>
      <c r="G124" s="1" t="s">
        <v>832</v>
      </c>
      <c r="I124" s="1" t="str">
        <f t="shared" si="1"/>
        <v>openburn</v>
      </c>
      <c r="J124" s="1" t="str">
        <f t="shared" si="2"/>
        <v>ID</v>
      </c>
      <c r="K124" s="1">
        <f t="shared" si="3"/>
        <v>0.4</v>
      </c>
    </row>
    <row r="125" ht="15.75" customHeight="1">
      <c r="A125" s="1" t="s">
        <v>877</v>
      </c>
      <c r="B125" s="7">
        <v>0.11</v>
      </c>
      <c r="C125" s="1" t="s">
        <v>842</v>
      </c>
      <c r="D125" s="1">
        <v>1.0</v>
      </c>
      <c r="E125" s="1">
        <v>0.0</v>
      </c>
      <c r="F125" s="1">
        <v>0.0</v>
      </c>
      <c r="G125" s="1" t="s">
        <v>832</v>
      </c>
      <c r="H125" s="1" t="s">
        <v>878</v>
      </c>
      <c r="I125" s="1" t="str">
        <f t="shared" si="1"/>
        <v>PHAR</v>
      </c>
      <c r="J125" s="1" t="str">
        <f t="shared" ref="J125:J152" si="4">RIGHT(A125,3)</f>
        <v>PNS</v>
      </c>
      <c r="K125" s="1">
        <f t="shared" si="3"/>
        <v>0.11</v>
      </c>
    </row>
    <row r="126" ht="15.75" customHeight="1">
      <c r="A126" s="1" t="s">
        <v>879</v>
      </c>
      <c r="B126" s="7">
        <v>0.07</v>
      </c>
      <c r="C126" s="1" t="s">
        <v>842</v>
      </c>
      <c r="D126" s="1">
        <v>1.0</v>
      </c>
      <c r="E126" s="1">
        <v>0.0</v>
      </c>
      <c r="F126" s="1">
        <v>0.0</v>
      </c>
      <c r="G126" s="1" t="s">
        <v>832</v>
      </c>
      <c r="H126" s="1" t="s">
        <v>878</v>
      </c>
      <c r="I126" s="1" t="str">
        <f t="shared" si="1"/>
        <v>PROC</v>
      </c>
      <c r="J126" s="1" t="str">
        <f t="shared" si="4"/>
        <v>PNS</v>
      </c>
      <c r="K126" s="1">
        <f t="shared" si="3"/>
        <v>0.07</v>
      </c>
    </row>
    <row r="127" ht="15.75" customHeight="1">
      <c r="A127" s="1" t="s">
        <v>880</v>
      </c>
      <c r="B127" s="7">
        <v>0.01</v>
      </c>
      <c r="C127" s="1" t="s">
        <v>842</v>
      </c>
      <c r="D127" s="1">
        <v>1.0</v>
      </c>
      <c r="E127" s="1">
        <v>0.0</v>
      </c>
      <c r="F127" s="1">
        <v>0.0</v>
      </c>
      <c r="G127" s="1" t="s">
        <v>832</v>
      </c>
      <c r="H127" s="1" t="s">
        <v>878</v>
      </c>
      <c r="I127" s="1" t="str">
        <f t="shared" si="1"/>
        <v>RET</v>
      </c>
      <c r="J127" s="1" t="str">
        <f t="shared" si="4"/>
        <v>PNS</v>
      </c>
      <c r="K127" s="1">
        <f t="shared" si="3"/>
        <v>0.01</v>
      </c>
    </row>
    <row r="128" ht="15.75" customHeight="1">
      <c r="A128" s="1" t="s">
        <v>881</v>
      </c>
      <c r="B128" s="7">
        <v>0.01</v>
      </c>
      <c r="C128" s="1" t="s">
        <v>842</v>
      </c>
      <c r="D128" s="1">
        <v>1.0</v>
      </c>
      <c r="E128" s="1">
        <v>0.0</v>
      </c>
      <c r="F128" s="1">
        <v>0.0</v>
      </c>
      <c r="G128" s="1" t="s">
        <v>832</v>
      </c>
      <c r="H128" s="1" t="s">
        <v>878</v>
      </c>
      <c r="I128" s="1" t="str">
        <f t="shared" si="1"/>
        <v>TRAN</v>
      </c>
      <c r="J128" s="1" t="str">
        <f t="shared" si="4"/>
        <v>PNS</v>
      </c>
      <c r="K128" s="1">
        <f t="shared" si="3"/>
        <v>0.01</v>
      </c>
    </row>
    <row r="129" ht="15.75" customHeight="1">
      <c r="A129" s="1" t="s">
        <v>882</v>
      </c>
      <c r="B129" s="7">
        <v>0.01</v>
      </c>
      <c r="C129" s="1" t="s">
        <v>842</v>
      </c>
      <c r="D129" s="1">
        <v>1.0</v>
      </c>
      <c r="E129" s="1">
        <v>0.0</v>
      </c>
      <c r="F129" s="1">
        <v>0.0</v>
      </c>
      <c r="G129" s="1" t="s">
        <v>832</v>
      </c>
      <c r="H129" s="1" t="s">
        <v>883</v>
      </c>
      <c r="I129" s="1" t="str">
        <f t="shared" si="1"/>
        <v>PHAR</v>
      </c>
      <c r="J129" s="1" t="str">
        <f t="shared" si="4"/>
        <v>ANI</v>
      </c>
      <c r="K129" s="1">
        <f t="shared" si="3"/>
        <v>0.01</v>
      </c>
    </row>
    <row r="130" ht="15.75" customHeight="1">
      <c r="A130" s="1" t="s">
        <v>884</v>
      </c>
      <c r="B130" s="7">
        <v>0.05</v>
      </c>
      <c r="C130" s="1" t="s">
        <v>842</v>
      </c>
      <c r="D130" s="1">
        <v>1.0</v>
      </c>
      <c r="E130" s="1">
        <v>0.0</v>
      </c>
      <c r="F130" s="1">
        <v>0.0</v>
      </c>
      <c r="G130" s="1" t="s">
        <v>832</v>
      </c>
      <c r="H130" s="1" t="s">
        <v>883</v>
      </c>
      <c r="I130" s="1" t="str">
        <f t="shared" si="1"/>
        <v>PROC</v>
      </c>
      <c r="J130" s="1" t="str">
        <f t="shared" si="4"/>
        <v>ANI</v>
      </c>
      <c r="K130" s="1">
        <f t="shared" si="3"/>
        <v>0.05</v>
      </c>
    </row>
    <row r="131" ht="15.75" customHeight="1">
      <c r="A131" s="1" t="s">
        <v>885</v>
      </c>
      <c r="B131" s="7">
        <v>0.03</v>
      </c>
      <c r="C131" s="1" t="s">
        <v>842</v>
      </c>
      <c r="D131" s="1">
        <v>1.0</v>
      </c>
      <c r="E131" s="1">
        <v>0.0</v>
      </c>
      <c r="F131" s="1">
        <v>0.0</v>
      </c>
      <c r="G131" s="1" t="s">
        <v>832</v>
      </c>
      <c r="H131" s="1" t="s">
        <v>883</v>
      </c>
      <c r="I131" s="1" t="str">
        <f t="shared" si="1"/>
        <v>RET</v>
      </c>
      <c r="J131" s="1" t="str">
        <f t="shared" si="4"/>
        <v>ANI</v>
      </c>
      <c r="K131" s="1">
        <f t="shared" si="3"/>
        <v>0.03</v>
      </c>
    </row>
    <row r="132" ht="15.75" customHeight="1">
      <c r="A132" s="1" t="s">
        <v>886</v>
      </c>
      <c r="B132" s="7">
        <v>0.06</v>
      </c>
      <c r="C132" s="1" t="s">
        <v>842</v>
      </c>
      <c r="D132" s="1">
        <v>1.0</v>
      </c>
      <c r="E132" s="1">
        <v>0.0</v>
      </c>
      <c r="F132" s="1">
        <v>0.0</v>
      </c>
      <c r="G132" s="1" t="s">
        <v>832</v>
      </c>
      <c r="H132" s="1" t="s">
        <v>883</v>
      </c>
      <c r="I132" s="1" t="str">
        <f t="shared" si="1"/>
        <v>TRAN</v>
      </c>
      <c r="J132" s="1" t="str">
        <f t="shared" si="4"/>
        <v>ANI</v>
      </c>
      <c r="K132" s="1">
        <f t="shared" si="3"/>
        <v>0.06</v>
      </c>
    </row>
    <row r="133" ht="15.75" customHeight="1">
      <c r="A133" s="1" t="s">
        <v>887</v>
      </c>
      <c r="B133" s="7">
        <v>0.06</v>
      </c>
      <c r="C133" s="1" t="s">
        <v>842</v>
      </c>
      <c r="D133" s="1">
        <v>1.0</v>
      </c>
      <c r="E133" s="1">
        <v>0.0</v>
      </c>
      <c r="F133" s="1">
        <v>0.0</v>
      </c>
      <c r="G133" s="1" t="s">
        <v>832</v>
      </c>
      <c r="H133" s="1" t="s">
        <v>888</v>
      </c>
      <c r="I133" s="1" t="str">
        <f t="shared" si="1"/>
        <v>PHAR</v>
      </c>
      <c r="J133" s="1" t="str">
        <f t="shared" si="4"/>
        <v>VEG</v>
      </c>
      <c r="K133" s="1">
        <f t="shared" si="3"/>
        <v>0.06</v>
      </c>
    </row>
    <row r="134" ht="15.75" customHeight="1">
      <c r="A134" s="1" t="s">
        <v>889</v>
      </c>
      <c r="B134" s="6">
        <v>0.18</v>
      </c>
      <c r="C134" s="1" t="s">
        <v>842</v>
      </c>
      <c r="D134" s="1">
        <v>1.0</v>
      </c>
      <c r="E134" s="1">
        <v>0.0</v>
      </c>
      <c r="F134" s="1">
        <v>0.0</v>
      </c>
      <c r="G134" s="1" t="s">
        <v>832</v>
      </c>
      <c r="H134" s="1" t="s">
        <v>888</v>
      </c>
      <c r="I134" s="1" t="str">
        <f t="shared" si="1"/>
        <v>PROC</v>
      </c>
      <c r="J134" s="1" t="str">
        <f t="shared" si="4"/>
        <v>VEG</v>
      </c>
      <c r="K134" s="1">
        <f t="shared" si="3"/>
        <v>0.18</v>
      </c>
    </row>
    <row r="135" ht="15.75" customHeight="1">
      <c r="A135" s="1" t="s">
        <v>890</v>
      </c>
      <c r="B135" s="7">
        <v>0.03</v>
      </c>
      <c r="C135" s="1" t="s">
        <v>842</v>
      </c>
      <c r="D135" s="1">
        <v>1.0</v>
      </c>
      <c r="E135" s="1">
        <v>0.0</v>
      </c>
      <c r="F135" s="1">
        <v>0.0</v>
      </c>
      <c r="G135" s="1" t="s">
        <v>832</v>
      </c>
      <c r="H135" s="1" t="s">
        <v>888</v>
      </c>
      <c r="I135" s="1" t="str">
        <f t="shared" si="1"/>
        <v>RET</v>
      </c>
      <c r="J135" s="1" t="str">
        <f t="shared" si="4"/>
        <v>VEG</v>
      </c>
      <c r="K135" s="1">
        <f t="shared" si="3"/>
        <v>0.03</v>
      </c>
    </row>
    <row r="136" ht="15.75" customHeight="1">
      <c r="A136" s="1" t="s">
        <v>891</v>
      </c>
      <c r="B136" s="7">
        <v>0.05</v>
      </c>
      <c r="C136" s="1" t="s">
        <v>842</v>
      </c>
      <c r="D136" s="1">
        <v>1.0</v>
      </c>
      <c r="E136" s="1">
        <v>0.0</v>
      </c>
      <c r="F136" s="1">
        <v>0.0</v>
      </c>
      <c r="G136" s="1" t="s">
        <v>832</v>
      </c>
      <c r="H136" s="1" t="s">
        <v>888</v>
      </c>
      <c r="I136" s="1" t="str">
        <f t="shared" si="1"/>
        <v>TRAN</v>
      </c>
      <c r="J136" s="1" t="str">
        <f t="shared" si="4"/>
        <v>VEG</v>
      </c>
      <c r="K136" s="1">
        <f t="shared" si="3"/>
        <v>0.05</v>
      </c>
    </row>
    <row r="137" ht="15.75" customHeight="1">
      <c r="A137" s="1" t="s">
        <v>892</v>
      </c>
      <c r="B137" s="7">
        <v>0.05</v>
      </c>
      <c r="C137" s="1" t="s">
        <v>842</v>
      </c>
      <c r="D137" s="1">
        <v>1.0</v>
      </c>
      <c r="E137" s="1">
        <v>0.0</v>
      </c>
      <c r="F137" s="1">
        <v>0.0</v>
      </c>
      <c r="G137" s="1" t="s">
        <v>832</v>
      </c>
      <c r="H137" s="1" t="s">
        <v>893</v>
      </c>
      <c r="I137" s="1" t="str">
        <f t="shared" si="1"/>
        <v>PHAR</v>
      </c>
      <c r="J137" s="1" t="str">
        <f t="shared" si="4"/>
        <v>DAR</v>
      </c>
      <c r="K137" s="1">
        <f t="shared" si="3"/>
        <v>0.05</v>
      </c>
    </row>
    <row r="138" ht="15.75" customHeight="1">
      <c r="A138" s="1" t="s">
        <v>894</v>
      </c>
      <c r="B138" s="7">
        <v>0.03</v>
      </c>
      <c r="C138" s="1" t="s">
        <v>842</v>
      </c>
      <c r="D138" s="1">
        <v>1.0</v>
      </c>
      <c r="E138" s="1">
        <v>0.0</v>
      </c>
      <c r="F138" s="1">
        <v>0.0</v>
      </c>
      <c r="G138" s="1" t="s">
        <v>832</v>
      </c>
      <c r="H138" s="1" t="s">
        <v>893</v>
      </c>
      <c r="I138" s="1" t="str">
        <f t="shared" si="1"/>
        <v>PROC</v>
      </c>
      <c r="J138" s="1" t="str">
        <f t="shared" si="4"/>
        <v>DAR</v>
      </c>
      <c r="K138" s="1">
        <f t="shared" si="3"/>
        <v>0.03</v>
      </c>
    </row>
    <row r="139" ht="15.75" customHeight="1">
      <c r="A139" s="1" t="s">
        <v>895</v>
      </c>
      <c r="B139" s="7">
        <v>0.02</v>
      </c>
      <c r="C139" s="1" t="s">
        <v>842</v>
      </c>
      <c r="D139" s="1">
        <v>1.0</v>
      </c>
      <c r="E139" s="1">
        <v>0.0</v>
      </c>
      <c r="F139" s="1">
        <v>0.0</v>
      </c>
      <c r="G139" s="1" t="s">
        <v>832</v>
      </c>
      <c r="H139" s="1" t="s">
        <v>893</v>
      </c>
      <c r="I139" s="1" t="str">
        <f t="shared" si="1"/>
        <v>RET</v>
      </c>
      <c r="J139" s="1" t="str">
        <f t="shared" si="4"/>
        <v>DAR</v>
      </c>
      <c r="K139" s="1">
        <f t="shared" si="3"/>
        <v>0.02</v>
      </c>
    </row>
    <row r="140" ht="15.75" customHeight="1">
      <c r="A140" s="1" t="s">
        <v>896</v>
      </c>
      <c r="B140" s="7">
        <v>0.08</v>
      </c>
      <c r="C140" s="1" t="s">
        <v>842</v>
      </c>
      <c r="D140" s="1">
        <v>1.0</v>
      </c>
      <c r="E140" s="1">
        <v>0.0</v>
      </c>
      <c r="F140" s="1">
        <v>0.0</v>
      </c>
      <c r="G140" s="1" t="s">
        <v>832</v>
      </c>
      <c r="H140" s="1" t="s">
        <v>893</v>
      </c>
      <c r="I140" s="1" t="str">
        <f t="shared" si="1"/>
        <v>TRAN</v>
      </c>
      <c r="J140" s="1" t="str">
        <f t="shared" si="4"/>
        <v>DAR</v>
      </c>
      <c r="K140" s="1">
        <f t="shared" si="3"/>
        <v>0.08</v>
      </c>
    </row>
    <row r="141" ht="15.75" customHeight="1">
      <c r="A141" s="1" t="s">
        <v>897</v>
      </c>
      <c r="B141" s="7">
        <v>0.05</v>
      </c>
      <c r="C141" s="1" t="s">
        <v>842</v>
      </c>
      <c r="D141" s="1">
        <v>1.0</v>
      </c>
      <c r="E141" s="1">
        <v>0.0</v>
      </c>
      <c r="F141" s="1">
        <v>0.0</v>
      </c>
      <c r="G141" s="1" t="s">
        <v>832</v>
      </c>
      <c r="H141" s="1" t="s">
        <v>898</v>
      </c>
      <c r="I141" s="1" t="str">
        <f t="shared" si="1"/>
        <v>PHAR</v>
      </c>
      <c r="J141" s="1" t="str">
        <f t="shared" si="4"/>
        <v>SEA</v>
      </c>
      <c r="K141" s="1">
        <f t="shared" si="3"/>
        <v>0.05</v>
      </c>
    </row>
    <row r="142" ht="15.75" customHeight="1">
      <c r="A142" s="1" t="s">
        <v>899</v>
      </c>
      <c r="B142" s="7">
        <v>0.07</v>
      </c>
      <c r="C142" s="1" t="s">
        <v>842</v>
      </c>
      <c r="D142" s="1">
        <v>1.0</v>
      </c>
      <c r="E142" s="1">
        <v>0.0</v>
      </c>
      <c r="F142" s="1">
        <v>0.0</v>
      </c>
      <c r="G142" s="1" t="s">
        <v>832</v>
      </c>
      <c r="H142" s="1" t="s">
        <v>898</v>
      </c>
      <c r="I142" s="1" t="str">
        <f t="shared" si="1"/>
        <v>PROC</v>
      </c>
      <c r="J142" s="1" t="str">
        <f t="shared" si="4"/>
        <v>SEA</v>
      </c>
      <c r="K142" s="1">
        <f t="shared" si="3"/>
        <v>0.07</v>
      </c>
    </row>
    <row r="143" ht="15.75" customHeight="1">
      <c r="A143" s="1" t="s">
        <v>900</v>
      </c>
      <c r="B143" s="7">
        <v>0.02</v>
      </c>
      <c r="C143" s="1" t="s">
        <v>842</v>
      </c>
      <c r="D143" s="1">
        <v>1.0</v>
      </c>
      <c r="E143" s="1">
        <v>0.0</v>
      </c>
      <c r="F143" s="1">
        <v>0.0</v>
      </c>
      <c r="G143" s="1" t="s">
        <v>832</v>
      </c>
      <c r="H143" s="1" t="s">
        <v>898</v>
      </c>
      <c r="I143" s="1" t="str">
        <f t="shared" si="1"/>
        <v>RET</v>
      </c>
      <c r="J143" s="1" t="str">
        <f t="shared" si="4"/>
        <v>SEA</v>
      </c>
      <c r="K143" s="1">
        <f t="shared" si="3"/>
        <v>0.02</v>
      </c>
    </row>
    <row r="144" ht="15.75" customHeight="1">
      <c r="A144" s="1" t="s">
        <v>901</v>
      </c>
      <c r="B144" s="7">
        <v>0.11</v>
      </c>
      <c r="C144" s="1" t="s">
        <v>842</v>
      </c>
      <c r="D144" s="1">
        <v>1.0</v>
      </c>
      <c r="E144" s="1">
        <v>0.0</v>
      </c>
      <c r="F144" s="1">
        <v>0.0</v>
      </c>
      <c r="G144" s="1" t="s">
        <v>832</v>
      </c>
      <c r="H144" s="1" t="s">
        <v>898</v>
      </c>
      <c r="I144" s="1" t="str">
        <f t="shared" si="1"/>
        <v>TRAN</v>
      </c>
      <c r="J144" s="1" t="str">
        <f t="shared" si="4"/>
        <v>SEA</v>
      </c>
      <c r="K144" s="1">
        <f t="shared" si="3"/>
        <v>0.11</v>
      </c>
    </row>
    <row r="145" ht="15.75" customHeight="1">
      <c r="A145" s="1" t="s">
        <v>902</v>
      </c>
      <c r="B145" s="7">
        <v>0.07</v>
      </c>
      <c r="C145" s="1" t="s">
        <v>842</v>
      </c>
      <c r="D145" s="1">
        <v>1.0</v>
      </c>
      <c r="E145" s="1">
        <v>0.0</v>
      </c>
      <c r="F145" s="1">
        <v>0.0</v>
      </c>
      <c r="G145" s="1" t="s">
        <v>832</v>
      </c>
      <c r="H145" s="1" t="s">
        <v>898</v>
      </c>
      <c r="I145" s="1" t="str">
        <f t="shared" si="1"/>
        <v>PHAR</v>
      </c>
      <c r="J145" s="1" t="str">
        <f t="shared" si="4"/>
        <v>CER</v>
      </c>
      <c r="K145" s="1">
        <f t="shared" si="3"/>
        <v>0.07</v>
      </c>
    </row>
    <row r="146" ht="15.75" customHeight="1">
      <c r="A146" s="1" t="s">
        <v>903</v>
      </c>
      <c r="B146" s="7">
        <v>0.03</v>
      </c>
      <c r="C146" s="1" t="s">
        <v>842</v>
      </c>
      <c r="D146" s="1">
        <v>1.0</v>
      </c>
      <c r="E146" s="1">
        <v>0.0</v>
      </c>
      <c r="F146" s="1">
        <v>0.0</v>
      </c>
      <c r="G146" s="1" t="s">
        <v>832</v>
      </c>
      <c r="H146" s="1" t="s">
        <v>898</v>
      </c>
      <c r="I146" s="1" t="str">
        <f t="shared" si="1"/>
        <v>PROC</v>
      </c>
      <c r="J146" s="1" t="str">
        <f t="shared" si="4"/>
        <v>CER</v>
      </c>
      <c r="K146" s="1">
        <f t="shared" si="3"/>
        <v>0.03</v>
      </c>
    </row>
    <row r="147" ht="15.75" customHeight="1">
      <c r="A147" s="1" t="s">
        <v>904</v>
      </c>
      <c r="B147" s="7">
        <v>0.04</v>
      </c>
      <c r="C147" s="1" t="s">
        <v>842</v>
      </c>
      <c r="D147" s="1">
        <v>1.0</v>
      </c>
      <c r="E147" s="1">
        <v>0.0</v>
      </c>
      <c r="F147" s="1">
        <v>0.0</v>
      </c>
      <c r="G147" s="1" t="s">
        <v>832</v>
      </c>
      <c r="H147" s="1" t="s">
        <v>898</v>
      </c>
      <c r="I147" s="1" t="str">
        <f t="shared" si="1"/>
        <v>RET</v>
      </c>
      <c r="J147" s="1" t="str">
        <f t="shared" si="4"/>
        <v>CER</v>
      </c>
      <c r="K147" s="1">
        <f t="shared" si="3"/>
        <v>0.04</v>
      </c>
    </row>
    <row r="148" ht="15.75" customHeight="1">
      <c r="A148" s="1" t="s">
        <v>905</v>
      </c>
      <c r="B148" s="7">
        <v>0.02</v>
      </c>
      <c r="C148" s="1" t="s">
        <v>842</v>
      </c>
      <c r="D148" s="1">
        <v>1.0</v>
      </c>
      <c r="E148" s="1">
        <v>0.0</v>
      </c>
      <c r="F148" s="1">
        <v>0.0</v>
      </c>
      <c r="G148" s="1" t="s">
        <v>832</v>
      </c>
      <c r="H148" s="1" t="s">
        <v>898</v>
      </c>
      <c r="I148" s="1" t="str">
        <f t="shared" si="1"/>
        <v>TRAN</v>
      </c>
      <c r="J148" s="1" t="str">
        <f t="shared" si="4"/>
        <v>CER</v>
      </c>
      <c r="K148" s="1">
        <f t="shared" si="3"/>
        <v>0.02</v>
      </c>
    </row>
    <row r="149" ht="15.75" customHeight="1">
      <c r="A149" s="1" t="s">
        <v>906</v>
      </c>
      <c r="B149" s="7">
        <v>0.18</v>
      </c>
      <c r="C149" s="1" t="s">
        <v>842</v>
      </c>
      <c r="D149" s="1">
        <v>1.0</v>
      </c>
      <c r="E149" s="1">
        <v>0.0</v>
      </c>
      <c r="F149" s="1">
        <v>0.0</v>
      </c>
      <c r="G149" s="1" t="s">
        <v>832</v>
      </c>
      <c r="H149" s="1" t="s">
        <v>898</v>
      </c>
      <c r="I149" s="1" t="str">
        <f t="shared" si="1"/>
        <v>PHAR</v>
      </c>
      <c r="J149" s="1" t="str">
        <f t="shared" si="4"/>
        <v>TUB</v>
      </c>
      <c r="K149" s="1">
        <f t="shared" si="3"/>
        <v>0.18</v>
      </c>
    </row>
    <row r="150" ht="15.75" customHeight="1">
      <c r="A150" s="1" t="s">
        <v>907</v>
      </c>
      <c r="B150" s="7">
        <v>0.08</v>
      </c>
      <c r="C150" s="1" t="s">
        <v>842</v>
      </c>
      <c r="D150" s="1">
        <v>1.0</v>
      </c>
      <c r="E150" s="1">
        <v>0.0</v>
      </c>
      <c r="F150" s="1">
        <v>0.0</v>
      </c>
      <c r="G150" s="1" t="s">
        <v>832</v>
      </c>
      <c r="H150" s="1" t="s">
        <v>898</v>
      </c>
      <c r="I150" s="1" t="str">
        <f t="shared" si="1"/>
        <v>PROC</v>
      </c>
      <c r="J150" s="1" t="str">
        <f t="shared" si="4"/>
        <v>TUB</v>
      </c>
      <c r="K150" s="1">
        <f t="shared" si="3"/>
        <v>0.08</v>
      </c>
    </row>
    <row r="151" ht="15.75" customHeight="1">
      <c r="A151" s="1" t="s">
        <v>908</v>
      </c>
      <c r="B151" s="7">
        <v>0.03</v>
      </c>
      <c r="C151" s="1" t="s">
        <v>842</v>
      </c>
      <c r="D151" s="1">
        <v>1.0</v>
      </c>
      <c r="E151" s="1">
        <v>0.0</v>
      </c>
      <c r="F151" s="1">
        <v>0.0</v>
      </c>
      <c r="G151" s="1" t="s">
        <v>832</v>
      </c>
      <c r="H151" s="1" t="s">
        <v>898</v>
      </c>
      <c r="I151" s="1" t="str">
        <f t="shared" si="1"/>
        <v>RET</v>
      </c>
      <c r="J151" s="1" t="str">
        <f t="shared" si="4"/>
        <v>TUB</v>
      </c>
      <c r="K151" s="1">
        <f t="shared" si="3"/>
        <v>0.03</v>
      </c>
    </row>
    <row r="152" ht="15.75" customHeight="1">
      <c r="A152" s="1" t="s">
        <v>909</v>
      </c>
      <c r="B152" s="7">
        <v>0.08</v>
      </c>
      <c r="C152" s="1" t="s">
        <v>842</v>
      </c>
      <c r="D152" s="1">
        <v>1.0</v>
      </c>
      <c r="E152" s="1">
        <v>0.0</v>
      </c>
      <c r="F152" s="1">
        <v>0.0</v>
      </c>
      <c r="G152" s="1" t="s">
        <v>832</v>
      </c>
      <c r="H152" s="1" t="s">
        <v>898</v>
      </c>
      <c r="I152" s="1" t="str">
        <f t="shared" si="1"/>
        <v>TRAN</v>
      </c>
      <c r="J152" s="1" t="str">
        <f t="shared" si="4"/>
        <v>TUB</v>
      </c>
      <c r="K152" s="1">
        <f t="shared" si="3"/>
        <v>0.08</v>
      </c>
    </row>
    <row r="153" ht="15.75" customHeight="1"/>
    <row r="154" ht="15.75" customHeight="1">
      <c r="A154" s="1" t="s">
        <v>867</v>
      </c>
    </row>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c r="C165" s="1"/>
      <c r="D165" s="1"/>
      <c r="E165" s="1"/>
      <c r="F165" s="1"/>
      <c r="G165" s="1"/>
    </row>
    <row r="166" ht="15.75" customHeight="1">
      <c r="B166" s="1"/>
      <c r="C166" s="50"/>
      <c r="D166" s="50"/>
      <c r="E166" s="50"/>
      <c r="F166" s="50"/>
      <c r="G166" s="50"/>
    </row>
    <row r="167" ht="15.75" customHeight="1">
      <c r="B167" s="1"/>
      <c r="C167" s="50"/>
      <c r="D167" s="50"/>
      <c r="E167" s="50"/>
      <c r="F167" s="50"/>
      <c r="G167" s="50"/>
    </row>
    <row r="168" ht="15.75" customHeight="1">
      <c r="B168" s="1"/>
      <c r="C168" s="50"/>
      <c r="D168" s="50"/>
      <c r="E168" s="50"/>
      <c r="F168" s="50"/>
      <c r="G168" s="50"/>
    </row>
    <row r="169" ht="15.75" customHeight="1">
      <c r="B169" s="1"/>
      <c r="C169" s="50"/>
      <c r="D169" s="50"/>
      <c r="E169" s="50"/>
      <c r="F169" s="50"/>
      <c r="G169" s="50"/>
    </row>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1" width="8.71"/>
    <col customWidth="1" min="2" max="2" width="13.71"/>
    <col customWidth="1" min="3" max="8" width="8.71"/>
  </cols>
  <sheetData>
    <row r="3">
      <c r="B3" s="51" t="s">
        <v>910</v>
      </c>
      <c r="C3" s="51" t="s">
        <v>911</v>
      </c>
    </row>
    <row r="4">
      <c r="A4" s="1"/>
      <c r="B4" s="51" t="s">
        <v>134</v>
      </c>
      <c r="C4" s="51">
        <v>1.11</v>
      </c>
    </row>
    <row r="5">
      <c r="A5" s="1"/>
      <c r="B5" s="51" t="s">
        <v>912</v>
      </c>
      <c r="C5" s="51">
        <v>1.11</v>
      </c>
    </row>
    <row r="6">
      <c r="A6" s="1"/>
      <c r="B6" s="51" t="s">
        <v>133</v>
      </c>
      <c r="C6" s="51">
        <v>1.12</v>
      </c>
    </row>
    <row r="7">
      <c r="A7" s="1"/>
      <c r="B7" s="51" t="s">
        <v>132</v>
      </c>
      <c r="C7" s="51">
        <v>1.23</v>
      </c>
    </row>
    <row r="8">
      <c r="A8" s="1"/>
      <c r="B8" s="51" t="s">
        <v>576</v>
      </c>
      <c r="C8" s="51">
        <v>1.15</v>
      </c>
    </row>
    <row r="9" ht="15.0" customHeight="1">
      <c r="A9" s="1"/>
      <c r="B9" s="52" t="s">
        <v>135</v>
      </c>
      <c r="C9" s="51">
        <v>1.53</v>
      </c>
      <c r="E9" s="1"/>
    </row>
    <row r="10" ht="15.0" customHeight="1">
      <c r="A10" s="1"/>
      <c r="B10" s="51" t="s">
        <v>913</v>
      </c>
      <c r="C10" s="51">
        <v>1.15</v>
      </c>
      <c r="E10" s="1"/>
    </row>
    <row r="11" ht="15.0" customHeight="1">
      <c r="A11" s="1"/>
      <c r="B11" s="51" t="s">
        <v>914</v>
      </c>
      <c r="C11" s="51">
        <v>1.16</v>
      </c>
    </row>
    <row r="12" ht="15.0" customHeight="1">
      <c r="A12" s="1"/>
      <c r="B12" s="51" t="s">
        <v>915</v>
      </c>
      <c r="C12" s="51">
        <v>1.15</v>
      </c>
    </row>
    <row r="13" ht="15.0" customHeight="1">
      <c r="A13" s="1"/>
      <c r="B13" s="51" t="s">
        <v>916</v>
      </c>
      <c r="C13" s="51">
        <v>1.24</v>
      </c>
    </row>
    <row r="14" ht="15.0" customHeight="1">
      <c r="A14" s="1"/>
      <c r="B14" s="52" t="s">
        <v>565</v>
      </c>
      <c r="C14" s="51">
        <v>1.23</v>
      </c>
    </row>
    <row r="15" ht="15.0" customHeight="1">
      <c r="B15" s="51" t="s">
        <v>131</v>
      </c>
      <c r="C15" s="51">
        <v>1.25</v>
      </c>
    </row>
    <row r="16" ht="15.0" customHeight="1">
      <c r="B16" s="52" t="s">
        <v>555</v>
      </c>
      <c r="C16" s="51">
        <v>1.23</v>
      </c>
    </row>
    <row r="17" ht="15.0" customHeight="1">
      <c r="B17" s="52" t="s">
        <v>571</v>
      </c>
      <c r="C17" s="51">
        <v>1.16</v>
      </c>
      <c r="H17" s="1"/>
    </row>
    <row r="18" ht="15.0" customHeight="1">
      <c r="H18" s="1"/>
    </row>
    <row r="19" ht="15.0" customHeight="1">
      <c r="H19" s="53"/>
    </row>
    <row r="20" ht="15.75" customHeight="1">
      <c r="B20" s="13"/>
      <c r="H20" s="53"/>
    </row>
    <row r="21" ht="15.75" customHeight="1">
      <c r="H21" s="53"/>
    </row>
    <row r="22" ht="15.75" customHeight="1">
      <c r="H22" s="53"/>
    </row>
    <row r="23" ht="15.75" customHeight="1">
      <c r="H23" s="53"/>
    </row>
    <row r="24" ht="15.75" customHeight="1">
      <c r="H24" s="53"/>
    </row>
    <row r="25" ht="15.75" customHeight="1">
      <c r="H25" s="53"/>
    </row>
    <row r="26" ht="15.75" customHeight="1">
      <c r="H26" s="53"/>
    </row>
    <row r="27" ht="15.75" customHeight="1">
      <c r="H27" s="53"/>
    </row>
    <row r="28" ht="15.75" customHeight="1">
      <c r="H28" s="53"/>
    </row>
    <row r="29" ht="15.75" customHeight="1">
      <c r="H29" s="53"/>
    </row>
    <row r="30" ht="15.75" customHeight="1">
      <c r="H30" s="53"/>
    </row>
    <row r="31" ht="15.75" customHeight="1">
      <c r="H31" s="53"/>
    </row>
    <row r="32" ht="15.75" customHeight="1">
      <c r="H32" s="53"/>
    </row>
    <row r="33" ht="15.75" customHeight="1">
      <c r="H33" s="53"/>
    </row>
    <row r="34" ht="15.75" customHeight="1">
      <c r="H34" s="53"/>
    </row>
    <row r="35" ht="15.75" customHeight="1">
      <c r="H35" s="53"/>
    </row>
    <row r="36" ht="15.75" customHeight="1">
      <c r="H36" s="53"/>
    </row>
    <row r="37" ht="15.75" customHeight="1">
      <c r="H37" s="53"/>
    </row>
    <row r="38" ht="15.75" customHeight="1">
      <c r="H38" s="53"/>
    </row>
    <row r="39" ht="15.75" customHeight="1">
      <c r="H39" s="53"/>
    </row>
    <row r="40" ht="15.75" customHeight="1">
      <c r="H40" s="53"/>
    </row>
    <row r="41" ht="15.75" customHeight="1">
      <c r="H41" s="53"/>
    </row>
    <row r="42" ht="15.75" customHeight="1">
      <c r="H42" s="53"/>
    </row>
    <row r="43" ht="15.75" customHeight="1">
      <c r="H43" s="53"/>
    </row>
    <row r="44" ht="15.75" customHeight="1">
      <c r="H44" s="53"/>
    </row>
    <row r="45" ht="15.75" customHeight="1">
      <c r="H45" s="53"/>
    </row>
    <row r="46" ht="15.75" customHeight="1">
      <c r="H46" s="53"/>
    </row>
    <row r="47" ht="15.75" customHeight="1">
      <c r="H47" s="53"/>
    </row>
    <row r="48" ht="15.75" customHeight="1">
      <c r="H48" s="53"/>
    </row>
    <row r="49" ht="15.75" customHeight="1">
      <c r="H49" s="53"/>
    </row>
    <row r="50" ht="15.75" customHeight="1">
      <c r="H50" s="53"/>
    </row>
    <row r="51" ht="15.75" customHeight="1">
      <c r="H51" s="53"/>
    </row>
    <row r="52" ht="15.75" customHeight="1">
      <c r="H52" s="53"/>
    </row>
    <row r="53" ht="15.75" customHeight="1">
      <c r="H53" s="53"/>
    </row>
    <row r="54" ht="15.75" customHeight="1">
      <c r="H54" s="53"/>
    </row>
    <row r="55" ht="15.75" customHeight="1">
      <c r="H55" s="53"/>
    </row>
    <row r="56" ht="15.75" customHeight="1">
      <c r="H56" s="53"/>
    </row>
    <row r="57" ht="15.75" customHeight="1">
      <c r="H57" s="53"/>
    </row>
    <row r="58" ht="15.75" customHeight="1">
      <c r="H58" s="53"/>
    </row>
    <row r="59" ht="15.75" customHeight="1">
      <c r="H59" s="53"/>
    </row>
    <row r="60" ht="15.75" customHeight="1">
      <c r="H60" s="53"/>
    </row>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1" width="104.29"/>
    <col customWidth="1" min="2" max="2" width="12.57"/>
    <col customWidth="1" min="3" max="26" width="8.71"/>
  </cols>
  <sheetData>
    <row r="1">
      <c r="A1" s="1" t="s">
        <v>804</v>
      </c>
      <c r="H1" s="1" t="str">
        <f t="shared" ref="H1:H250" si="1">A1&amp;";"&amp;B1&amp;";"&amp;C1&amp;";"&amp;D1&amp;";"&amp;E1&amp;";"&amp;F1&amp;";"&amp;G1&amp;";"</f>
        <v>{SimaPro 9.5.0.0};;;;;;;</v>
      </c>
    </row>
    <row r="2">
      <c r="A2" s="1" t="s">
        <v>805</v>
      </c>
      <c r="H2" s="1" t="str">
        <f t="shared" si="1"/>
        <v>{processes};;;;;;;</v>
      </c>
    </row>
    <row r="3">
      <c r="A3" s="1" t="s">
        <v>806</v>
      </c>
      <c r="H3" s="1" t="str">
        <f t="shared" si="1"/>
        <v>{Date: 21/08/2023};;;;;;;</v>
      </c>
    </row>
    <row r="4">
      <c r="A4" s="1" t="s">
        <v>807</v>
      </c>
      <c r="H4" s="1" t="str">
        <f t="shared" si="1"/>
        <v>{Time: 13:09:49};;;;;;;</v>
      </c>
    </row>
    <row r="5">
      <c r="A5" s="1" t="s">
        <v>808</v>
      </c>
      <c r="H5" s="1" t="str">
        <f t="shared" si="1"/>
        <v>{Project: GAIN _ new};;;;;;;</v>
      </c>
    </row>
    <row r="6">
      <c r="A6" s="1" t="s">
        <v>809</v>
      </c>
      <c r="H6" s="1" t="str">
        <f t="shared" si="1"/>
        <v>{CSV Format version: 9.0.0};;;;;;;</v>
      </c>
    </row>
    <row r="7">
      <c r="A7" s="1" t="s">
        <v>810</v>
      </c>
      <c r="H7" s="1" t="str">
        <f t="shared" si="1"/>
        <v>{CSV separator: Semicolon};;;;;;;</v>
      </c>
    </row>
    <row r="8">
      <c r="A8" s="1" t="s">
        <v>811</v>
      </c>
      <c r="H8" s="1" t="str">
        <f t="shared" si="1"/>
        <v>{Decimal separator: .};;;;;;;</v>
      </c>
    </row>
    <row r="9">
      <c r="A9" s="1" t="s">
        <v>812</v>
      </c>
      <c r="H9" s="1" t="str">
        <f t="shared" si="1"/>
        <v>{Date separator: /};;;;;;;</v>
      </c>
    </row>
    <row r="10">
      <c r="A10" s="1" t="s">
        <v>813</v>
      </c>
      <c r="H10" s="1" t="str">
        <f t="shared" si="1"/>
        <v>{Short date format: dd/MM/yyyy};;;;;;;</v>
      </c>
    </row>
    <row r="11" ht="15.0" customHeight="1">
      <c r="H11" s="1" t="str">
        <f t="shared" si="1"/>
        <v>;;;;;;;</v>
      </c>
    </row>
    <row r="12">
      <c r="A12" s="1" t="s">
        <v>814</v>
      </c>
      <c r="H12" s="1" t="str">
        <f t="shared" si="1"/>
        <v>Process;;;;;;;</v>
      </c>
    </row>
    <row r="13" ht="15.0" customHeight="1">
      <c r="H13" s="1" t="str">
        <f t="shared" si="1"/>
        <v>;;;;;;;</v>
      </c>
    </row>
    <row r="14">
      <c r="A14" s="1" t="s">
        <v>815</v>
      </c>
      <c r="H14" s="1" t="str">
        <f t="shared" si="1"/>
        <v>Category type;;;;;;;</v>
      </c>
    </row>
    <row r="15">
      <c r="A15" s="1" t="s">
        <v>816</v>
      </c>
      <c r="H15" s="1" t="str">
        <f t="shared" si="1"/>
        <v>material;;;;;;;</v>
      </c>
    </row>
    <row r="16" ht="15.0" customHeight="1">
      <c r="H16" s="1" t="str">
        <f t="shared" si="1"/>
        <v>;;;;;;;</v>
      </c>
    </row>
    <row r="17">
      <c r="A17" s="1" t="s">
        <v>817</v>
      </c>
      <c r="H17" s="1" t="str">
        <f t="shared" si="1"/>
        <v>Process identifier;;;;;;;</v>
      </c>
    </row>
    <row r="18">
      <c r="A18" s="1" t="s">
        <v>818</v>
      </c>
      <c r="H18" s="1" t="str">
        <f t="shared" si="1"/>
        <v>FootPrin000108900800231;;;;;;;</v>
      </c>
    </row>
    <row r="19" ht="15.0" customHeight="1">
      <c r="H19" s="1" t="str">
        <f t="shared" si="1"/>
        <v>;;;;;;;</v>
      </c>
    </row>
    <row r="20">
      <c r="A20" s="1" t="s">
        <v>819</v>
      </c>
      <c r="H20" s="1" t="str">
        <f t="shared" si="1"/>
        <v>Type;;;;;;;</v>
      </c>
    </row>
    <row r="21" ht="15.75" customHeight="1">
      <c r="H21" s="1" t="str">
        <f t="shared" si="1"/>
        <v>;;;;;;;</v>
      </c>
    </row>
    <row r="22" ht="15.75" customHeight="1">
      <c r="H22" s="1" t="str">
        <f t="shared" si="1"/>
        <v>;;;;;;;</v>
      </c>
    </row>
    <row r="23" ht="15.75" customHeight="1">
      <c r="A23" s="1" t="s">
        <v>820</v>
      </c>
      <c r="H23" s="1" t="str">
        <f t="shared" si="1"/>
        <v>Status;;;;;;;</v>
      </c>
    </row>
    <row r="24" ht="15.75" customHeight="1">
      <c r="H24" s="1" t="str">
        <f t="shared" si="1"/>
        <v>;;;;;;;</v>
      </c>
    </row>
    <row r="25" ht="15.75" customHeight="1">
      <c r="H25" s="1" t="str">
        <f t="shared" si="1"/>
        <v>;;;;;;;</v>
      </c>
    </row>
    <row r="26" ht="15.75" customHeight="1">
      <c r="A26" s="1" t="s">
        <v>821</v>
      </c>
      <c r="H26" s="1" t="str">
        <f t="shared" si="1"/>
        <v>Time period;;;;;;;</v>
      </c>
    </row>
    <row r="27" ht="15.75" customHeight="1">
      <c r="A27" s="1" t="s">
        <v>822</v>
      </c>
      <c r="H27" s="1" t="str">
        <f t="shared" si="1"/>
        <v>Unspecified;;;;;;;</v>
      </c>
    </row>
    <row r="28" ht="15.75" customHeight="1">
      <c r="H28" s="1" t="str">
        <f t="shared" si="1"/>
        <v>;;;;;;;</v>
      </c>
    </row>
    <row r="29" ht="15.75" customHeight="1">
      <c r="A29" s="1" t="s">
        <v>823</v>
      </c>
      <c r="H29" s="1" t="str">
        <f t="shared" si="1"/>
        <v>Geography;;;;;;;</v>
      </c>
    </row>
    <row r="30" ht="15.75" customHeight="1">
      <c r="A30" s="1" t="s">
        <v>822</v>
      </c>
      <c r="H30" s="1" t="str">
        <f t="shared" si="1"/>
        <v>Unspecified;;;;;;;</v>
      </c>
    </row>
    <row r="31" ht="15.75" customHeight="1">
      <c r="H31" s="1" t="str">
        <f t="shared" si="1"/>
        <v>;;;;;;;</v>
      </c>
    </row>
    <row r="32" ht="15.75" customHeight="1">
      <c r="A32" s="1" t="s">
        <v>824</v>
      </c>
      <c r="H32" s="1" t="str">
        <f t="shared" si="1"/>
        <v>Technology;;;;;;;</v>
      </c>
    </row>
    <row r="33" ht="15.75" customHeight="1">
      <c r="A33" s="1" t="s">
        <v>822</v>
      </c>
      <c r="H33" s="1" t="str">
        <f t="shared" si="1"/>
        <v>Unspecified;;;;;;;</v>
      </c>
    </row>
    <row r="34" ht="15.75" customHeight="1">
      <c r="H34" s="1" t="str">
        <f t="shared" si="1"/>
        <v>;;;;;;;</v>
      </c>
    </row>
    <row r="35" ht="15.75" customHeight="1">
      <c r="A35" s="1" t="s">
        <v>825</v>
      </c>
      <c r="H35" s="1" t="str">
        <f t="shared" si="1"/>
        <v>Representativeness;;;;;;;</v>
      </c>
    </row>
    <row r="36" ht="15.75" customHeight="1">
      <c r="A36" s="1" t="s">
        <v>822</v>
      </c>
      <c r="H36" s="1" t="str">
        <f t="shared" si="1"/>
        <v>Unspecified;;;;;;;</v>
      </c>
    </row>
    <row r="37" ht="15.75" customHeight="1">
      <c r="H37" s="1" t="str">
        <f t="shared" si="1"/>
        <v>;;;;;;;</v>
      </c>
    </row>
    <row r="38" ht="15.75" customHeight="1">
      <c r="A38" s="1" t="s">
        <v>826</v>
      </c>
      <c r="H38" s="1" t="str">
        <f t="shared" si="1"/>
        <v>Multiple output allocation;;;;;;;</v>
      </c>
    </row>
    <row r="39" ht="15.75" customHeight="1">
      <c r="A39" s="1" t="s">
        <v>822</v>
      </c>
      <c r="H39" s="1" t="str">
        <f t="shared" si="1"/>
        <v>Unspecified;;;;;;;</v>
      </c>
    </row>
    <row r="40" ht="15.75" customHeight="1">
      <c r="H40" s="1" t="str">
        <f t="shared" si="1"/>
        <v>;;;;;;;</v>
      </c>
    </row>
    <row r="41" ht="15.75" customHeight="1">
      <c r="A41" s="1" t="s">
        <v>827</v>
      </c>
      <c r="H41" s="1" t="str">
        <f t="shared" si="1"/>
        <v>Substitution allocation;;;;;;;</v>
      </c>
    </row>
    <row r="42" ht="15.75" customHeight="1">
      <c r="A42" s="1" t="s">
        <v>822</v>
      </c>
      <c r="H42" s="1" t="str">
        <f t="shared" si="1"/>
        <v>Unspecified;;;;;;;</v>
      </c>
    </row>
    <row r="43" ht="15.75" customHeight="1">
      <c r="H43" s="1" t="str">
        <f t="shared" si="1"/>
        <v>;;;;;;;</v>
      </c>
    </row>
    <row r="44" ht="15.75" customHeight="1">
      <c r="A44" s="1" t="s">
        <v>828</v>
      </c>
      <c r="H44" s="1" t="str">
        <f t="shared" si="1"/>
        <v>Cut off rules;;;;;;;</v>
      </c>
    </row>
    <row r="45" ht="15.75" customHeight="1">
      <c r="A45" s="1" t="s">
        <v>822</v>
      </c>
      <c r="H45" s="1" t="str">
        <f t="shared" si="1"/>
        <v>Unspecified;;;;;;;</v>
      </c>
    </row>
    <row r="46" ht="15.75" customHeight="1">
      <c r="H46" s="1" t="str">
        <f t="shared" si="1"/>
        <v>;;;;;;;</v>
      </c>
    </row>
    <row r="47" ht="15.75" customHeight="1">
      <c r="A47" s="1" t="s">
        <v>829</v>
      </c>
      <c r="H47" s="1" t="str">
        <f t="shared" si="1"/>
        <v>Capital goods;;;;;;;</v>
      </c>
    </row>
    <row r="48" ht="15.75" customHeight="1">
      <c r="A48" s="1" t="s">
        <v>822</v>
      </c>
      <c r="H48" s="1" t="str">
        <f t="shared" si="1"/>
        <v>Unspecified;;;;;;;</v>
      </c>
    </row>
    <row r="49" ht="15.75" customHeight="1">
      <c r="H49" s="1" t="str">
        <f t="shared" si="1"/>
        <v>;;;;;;;</v>
      </c>
    </row>
    <row r="50" ht="15.75" customHeight="1">
      <c r="A50" s="1" t="s">
        <v>830</v>
      </c>
      <c r="H50" s="1" t="str">
        <f t="shared" si="1"/>
        <v>Boundary with nature;;;;;;;</v>
      </c>
    </row>
    <row r="51" ht="15.75" customHeight="1">
      <c r="A51" s="1" t="s">
        <v>822</v>
      </c>
      <c r="H51" s="1" t="str">
        <f t="shared" si="1"/>
        <v>Unspecified;;;;;;;</v>
      </c>
    </row>
    <row r="52" ht="15.75" customHeight="1">
      <c r="H52" s="1" t="str">
        <f t="shared" si="1"/>
        <v>;;;;;;;</v>
      </c>
    </row>
    <row r="53" ht="15.75" customHeight="1">
      <c r="A53" s="1" t="s">
        <v>831</v>
      </c>
      <c r="H53" s="1" t="str">
        <f t="shared" si="1"/>
        <v>Infrastructure;;;;;;;</v>
      </c>
    </row>
    <row r="54" ht="15.75" customHeight="1">
      <c r="A54" s="1" t="s">
        <v>832</v>
      </c>
      <c r="H54" s="1" t="str">
        <f t="shared" si="1"/>
        <v>No;;;;;;;</v>
      </c>
    </row>
    <row r="55" ht="15.75" customHeight="1">
      <c r="H55" s="1" t="str">
        <f t="shared" si="1"/>
        <v>;;;;;;;</v>
      </c>
    </row>
    <row r="56" ht="15.75" customHeight="1">
      <c r="A56" s="1" t="s">
        <v>833</v>
      </c>
      <c r="H56" s="1" t="str">
        <f t="shared" si="1"/>
        <v>Date;;;;;;;</v>
      </c>
    </row>
    <row r="57" ht="15.75" customHeight="1">
      <c r="A57" s="54" t="s">
        <v>917</v>
      </c>
      <c r="H57" s="1" t="str">
        <f t="shared" si="1"/>
        <v>12/07/2023;;;;;;;</v>
      </c>
    </row>
    <row r="58" ht="15.75" customHeight="1">
      <c r="H58" s="1" t="str">
        <f t="shared" si="1"/>
        <v>;;;;;;;</v>
      </c>
    </row>
    <row r="59" ht="15.75" customHeight="1">
      <c r="A59" s="1" t="s">
        <v>834</v>
      </c>
      <c r="H59" s="1" t="str">
        <f t="shared" si="1"/>
        <v>Products;;;;;;;</v>
      </c>
    </row>
    <row r="60" ht="15.75" customHeight="1">
      <c r="A60" s="1" t="s">
        <v>918</v>
      </c>
      <c r="B60" s="1" t="s">
        <v>835</v>
      </c>
      <c r="C60" s="1">
        <v>1.0</v>
      </c>
      <c r="D60" s="1">
        <v>100.0</v>
      </c>
      <c r="E60" s="1" t="s">
        <v>836</v>
      </c>
      <c r="F60" s="1" t="s">
        <v>837</v>
      </c>
      <c r="H60" s="1" t="str">
        <f t="shared" si="1"/>
        <v>All GAIN processes;kg;1;100;not defined;!My project\{ID}\0. Life cycles;;</v>
      </c>
    </row>
    <row r="61" ht="15.75" customHeight="1">
      <c r="H61" s="1" t="str">
        <f t="shared" si="1"/>
        <v>;;;;;;;</v>
      </c>
    </row>
    <row r="62" ht="15.75" customHeight="1">
      <c r="A62" s="1" t="s">
        <v>838</v>
      </c>
      <c r="H62" s="1" t="str">
        <f t="shared" si="1"/>
        <v>Avoided products;;;;;;;</v>
      </c>
    </row>
    <row r="63" ht="15.75" customHeight="1">
      <c r="H63" s="1" t="str">
        <f t="shared" si="1"/>
        <v>;;;;;;;</v>
      </c>
    </row>
    <row r="64" ht="15.75" customHeight="1">
      <c r="A64" s="1" t="s">
        <v>839</v>
      </c>
      <c r="H64" s="1" t="str">
        <f t="shared" si="1"/>
        <v>Resources;;;;;;;</v>
      </c>
    </row>
    <row r="65" ht="15.75" customHeight="1">
      <c r="H65" s="1" t="str">
        <f t="shared" si="1"/>
        <v>;;;;;;;</v>
      </c>
    </row>
    <row r="66" ht="15.75" customHeight="1">
      <c r="A66" s="1" t="s">
        <v>840</v>
      </c>
      <c r="H66" s="1" t="str">
        <f t="shared" si="1"/>
        <v>Materials/fuels;;;;;;;</v>
      </c>
    </row>
    <row r="67" ht="15.75" customHeight="1">
      <c r="A67" s="1" t="s">
        <v>121</v>
      </c>
      <c r="B67" s="1" t="s">
        <v>835</v>
      </c>
      <c r="C67" s="1">
        <v>1.0</v>
      </c>
      <c r="D67" s="1" t="s">
        <v>842</v>
      </c>
      <c r="E67" s="1">
        <v>0.0</v>
      </c>
      <c r="F67" s="1">
        <v>0.0</v>
      </c>
      <c r="G67" s="1">
        <v>0.0</v>
      </c>
      <c r="H67" s="1" t="str">
        <f t="shared" si="1"/>
        <v>Consumption egg, at farm {RER} Economic, S;kg;1;Undefined;0;0;0;</v>
      </c>
    </row>
    <row r="68" ht="15.75" customHeight="1">
      <c r="A68" s="1" t="s">
        <v>143</v>
      </c>
      <c r="B68" s="1" t="s">
        <v>835</v>
      </c>
      <c r="C68" s="1">
        <v>1.0</v>
      </c>
      <c r="D68" s="1" t="s">
        <v>842</v>
      </c>
      <c r="E68" s="1">
        <v>0.0</v>
      </c>
      <c r="F68" s="1">
        <v>0.0</v>
      </c>
      <c r="G68" s="1">
        <v>0.0</v>
      </c>
      <c r="H68" s="1" t="str">
        <f t="shared" si="1"/>
        <v>Raw milk, production mix, at farm (WFLDB)/NZ U;kg;1;Undefined;0;0;0;</v>
      </c>
    </row>
    <row r="69" ht="15.75" customHeight="1">
      <c r="A69" s="1" t="s">
        <v>159</v>
      </c>
      <c r="B69" s="1" t="s">
        <v>835</v>
      </c>
      <c r="C69" s="1">
        <v>1.0</v>
      </c>
      <c r="D69" s="1" t="s">
        <v>842</v>
      </c>
      <c r="E69" s="1">
        <v>0.0</v>
      </c>
      <c r="F69" s="1">
        <v>0.0</v>
      </c>
      <c r="G69" s="1">
        <v>0.0</v>
      </c>
      <c r="H69" s="1" t="str">
        <f t="shared" si="1"/>
        <v>Cow milk, national average, at farm gate {FR} S;kg;1;Undefined;0;0;0;</v>
      </c>
    </row>
    <row r="70" ht="15.75" customHeight="1">
      <c r="A70" s="1" t="s">
        <v>169</v>
      </c>
      <c r="B70" s="1" t="s">
        <v>835</v>
      </c>
      <c r="C70" s="1">
        <v>1.0</v>
      </c>
      <c r="D70" s="1" t="s">
        <v>842</v>
      </c>
      <c r="E70" s="1">
        <v>0.0</v>
      </c>
      <c r="F70" s="1">
        <v>0.0</v>
      </c>
      <c r="G70" s="1">
        <v>0.0</v>
      </c>
      <c r="H70" s="1" t="str">
        <f t="shared" si="1"/>
        <v>Beef cattle, live weight, at farm (WFLDB)/AU U;kg;1;Undefined;0;0;0;</v>
      </c>
    </row>
    <row r="71" ht="15.75" customHeight="1">
      <c r="A71" s="1" t="s">
        <v>184</v>
      </c>
      <c r="B71" s="1" t="s">
        <v>835</v>
      </c>
      <c r="C71" s="1">
        <v>1.0</v>
      </c>
      <c r="D71" s="1" t="s">
        <v>842</v>
      </c>
      <c r="E71" s="1">
        <v>0.0</v>
      </c>
      <c r="F71" s="1">
        <v>0.0</v>
      </c>
      <c r="G71" s="1">
        <v>0.0</v>
      </c>
      <c r="H71" s="1" t="str">
        <f t="shared" si="1"/>
        <v>Lamb, live weight, at farm (WFLDB)/NZ U;kg;1;Undefined;0;0;0;</v>
      </c>
    </row>
    <row r="72" ht="15.75" customHeight="1">
      <c r="A72" s="1" t="s">
        <v>190</v>
      </c>
      <c r="B72" s="1" t="s">
        <v>835</v>
      </c>
      <c r="C72" s="1">
        <v>1.0</v>
      </c>
      <c r="D72" s="1" t="s">
        <v>842</v>
      </c>
      <c r="E72" s="1">
        <v>0.0</v>
      </c>
      <c r="F72" s="1">
        <v>0.0</v>
      </c>
      <c r="G72" s="1">
        <v>0.0</v>
      </c>
      <c r="H72" s="1" t="str">
        <f t="shared" si="1"/>
        <v>Pig fattening, at farm {RNA} Economic, S;kg;1;Undefined;0;0;0;</v>
      </c>
    </row>
    <row r="73" ht="15.75" customHeight="1">
      <c r="A73" s="7" t="s">
        <v>199</v>
      </c>
      <c r="B73" s="1" t="s">
        <v>835</v>
      </c>
      <c r="C73" s="1">
        <v>1.0</v>
      </c>
      <c r="D73" s="1" t="s">
        <v>842</v>
      </c>
      <c r="E73" s="1">
        <v>0.0</v>
      </c>
      <c r="F73" s="1">
        <v>0.0</v>
      </c>
      <c r="G73" s="1">
        <v>0.0</v>
      </c>
      <c r="H73" s="1" t="str">
        <f t="shared" si="1"/>
        <v>Cull rabbit, conventional, in cage, at farm gate {FR} U | GAIN (adapted for ID);kg;1;Undefined;0;0;0;</v>
      </c>
    </row>
    <row r="74" ht="15.75" customHeight="1">
      <c r="A74" s="1" t="s">
        <v>204</v>
      </c>
      <c r="B74" s="1" t="s">
        <v>835</v>
      </c>
      <c r="C74" s="1">
        <v>1.0</v>
      </c>
      <c r="D74" s="1" t="s">
        <v>842</v>
      </c>
      <c r="E74" s="1">
        <v>0.0</v>
      </c>
      <c r="F74" s="1">
        <v>0.0</v>
      </c>
      <c r="G74" s="1">
        <v>0.0</v>
      </c>
      <c r="H74" s="1" t="str">
        <f t="shared" si="1"/>
        <v>Broiler fattening, at farm {TH} Economic, S;kg;1;Undefined;0;0;0;</v>
      </c>
    </row>
    <row r="75" ht="15.75" customHeight="1">
      <c r="A75" s="1" t="s">
        <v>216</v>
      </c>
      <c r="B75" s="1" t="s">
        <v>835</v>
      </c>
      <c r="C75" s="1">
        <v>1.0</v>
      </c>
      <c r="D75" s="1" t="s">
        <v>842</v>
      </c>
      <c r="E75" s="1">
        <v>0.0</v>
      </c>
      <c r="F75" s="1">
        <v>0.0</v>
      </c>
      <c r="G75" s="1">
        <v>0.0</v>
      </c>
      <c r="H75" s="1" t="str">
        <f t="shared" si="1"/>
        <v>Mussels, with shell, at farm gate {FR} S;kg;1;Undefined;0;0;0;</v>
      </c>
    </row>
    <row r="76" ht="15.75" customHeight="1">
      <c r="A76" s="1" t="s">
        <v>223</v>
      </c>
      <c r="B76" s="1" t="s">
        <v>835</v>
      </c>
      <c r="C76" s="1">
        <v>1.0</v>
      </c>
      <c r="D76" s="1" t="s">
        <v>842</v>
      </c>
      <c r="E76" s="1">
        <v>0.0</v>
      </c>
      <c r="F76" s="1">
        <v>0.0</v>
      </c>
      <c r="G76" s="1">
        <v>0.0</v>
      </c>
      <c r="H76" s="1" t="str">
        <f t="shared" si="1"/>
        <v>Fresh shrimps, China production {FR} S;kg;1;Undefined;0;0;0;</v>
      </c>
    </row>
    <row r="77" ht="15.75" customHeight="1">
      <c r="A77" s="1" t="s">
        <v>228</v>
      </c>
      <c r="B77" s="1" t="s">
        <v>835</v>
      </c>
      <c r="C77" s="1">
        <v>1.0</v>
      </c>
      <c r="D77" s="1" t="s">
        <v>842</v>
      </c>
      <c r="E77" s="1">
        <v>0.0</v>
      </c>
      <c r="F77" s="1">
        <v>0.0</v>
      </c>
      <c r="G77" s="1">
        <v>0.0</v>
      </c>
      <c r="H77" s="1" t="str">
        <f t="shared" si="1"/>
        <v>Small pelagic fish, fresh {EC}| tuna, capture by purse seiner and landing whole, frozen | Cut-off, S;kg;1;Undefined;0;0;0;</v>
      </c>
    </row>
    <row r="78" ht="15.75" customHeight="1">
      <c r="A78" s="1" t="s">
        <v>233</v>
      </c>
      <c r="B78" s="1" t="s">
        <v>835</v>
      </c>
      <c r="C78" s="1">
        <v>1.0</v>
      </c>
      <c r="D78" s="1" t="s">
        <v>842</v>
      </c>
      <c r="E78" s="1">
        <v>0.0</v>
      </c>
      <c r="F78" s="1">
        <v>0.0</v>
      </c>
      <c r="G78" s="1">
        <v>0.0</v>
      </c>
      <c r="H78" s="1" t="str">
        <f t="shared" si="1"/>
        <v>Tilapia {RLA}| tilapia production, extensive aquaculture, in pond | Cut-off, U | adapted for ID GAIN;kg;1;Undefined;0;0;0;</v>
      </c>
    </row>
    <row r="79" ht="15.75" customHeight="1">
      <c r="A79" s="1" t="s">
        <v>239</v>
      </c>
      <c r="B79" s="1" t="s">
        <v>835</v>
      </c>
      <c r="C79" s="1">
        <v>1.0</v>
      </c>
      <c r="D79" s="1" t="s">
        <v>842</v>
      </c>
      <c r="E79" s="1">
        <v>0.0</v>
      </c>
      <c r="F79" s="1">
        <v>0.0</v>
      </c>
      <c r="G79" s="1">
        <v>0.0</v>
      </c>
      <c r="H79" s="1" t="str">
        <f t="shared" si="1"/>
        <v>Cashew {IN}| cashew production | Cut-off, S;kg;1;Undefined;0;0;0;</v>
      </c>
    </row>
    <row r="80" ht="15.75" customHeight="1">
      <c r="A80" s="1" t="s">
        <v>249</v>
      </c>
      <c r="B80" s="1" t="s">
        <v>835</v>
      </c>
      <c r="C80" s="1">
        <v>1.0</v>
      </c>
      <c r="D80" s="1" t="s">
        <v>842</v>
      </c>
      <c r="E80" s="1">
        <v>0.0</v>
      </c>
      <c r="F80" s="1">
        <v>0.0</v>
      </c>
      <c r="G80" s="1">
        <v>0.0</v>
      </c>
      <c r="H80" s="1" t="str">
        <f t="shared" si="1"/>
        <v>Groundnuts, shelled, at processing {IN} Economic, U {ID}| GAIN;kg;1;Undefined;0;0;0;</v>
      </c>
    </row>
    <row r="81" ht="15.75" customHeight="1">
      <c r="A81" s="1" t="s">
        <v>258</v>
      </c>
      <c r="B81" s="1" t="s">
        <v>835</v>
      </c>
      <c r="C81" s="1">
        <v>1.0</v>
      </c>
      <c r="D81" s="1" t="s">
        <v>842</v>
      </c>
      <c r="E81" s="1">
        <v>0.0</v>
      </c>
      <c r="F81" s="1">
        <v>0.0</v>
      </c>
      <c r="G81" s="1">
        <v>0.0</v>
      </c>
      <c r="H81" s="1" t="str">
        <f t="shared" si="1"/>
        <v>Sunflower seed, dried, at storage {CN} Economic, S;kg;1;Undefined;0;0;0;</v>
      </c>
    </row>
    <row r="82" ht="15.75" customHeight="1">
      <c r="A82" s="1" t="s">
        <v>265</v>
      </c>
      <c r="B82" s="1" t="s">
        <v>835</v>
      </c>
      <c r="C82" s="1">
        <v>1.0</v>
      </c>
      <c r="D82" s="1" t="s">
        <v>842</v>
      </c>
      <c r="E82" s="1">
        <v>0.0</v>
      </c>
      <c r="F82" s="1">
        <v>0.0</v>
      </c>
      <c r="G82" s="1">
        <v>0.0</v>
      </c>
      <c r="H82" s="1" t="str">
        <f t="shared" si="1"/>
        <v>Liquid milk, skimmed, pasteurised, at dairy (WFLDB)/RNA U {NZ}| GAIN;kg;1;Undefined;0;0;0;</v>
      </c>
    </row>
    <row r="83" ht="15.75" customHeight="1">
      <c r="A83" s="1" t="s">
        <v>272</v>
      </c>
      <c r="B83" s="1" t="s">
        <v>835</v>
      </c>
      <c r="C83" s="1">
        <v>1.0</v>
      </c>
      <c r="D83" s="1" t="s">
        <v>842</v>
      </c>
      <c r="E83" s="1">
        <v>0.0</v>
      </c>
      <c r="F83" s="1">
        <v>0.0</v>
      </c>
      <c r="G83" s="1">
        <v>0.0</v>
      </c>
      <c r="H83" s="1" t="str">
        <f t="shared" si="1"/>
        <v>Raw milk, production mix, at farm (WFLDB)/IN U;kg;1;Undefined;0;0;0;</v>
      </c>
    </row>
    <row r="84" ht="15.75" customHeight="1">
      <c r="A84" s="1" t="s">
        <v>277</v>
      </c>
      <c r="B84" s="1" t="s">
        <v>835</v>
      </c>
      <c r="C84" s="1">
        <v>1.0</v>
      </c>
      <c r="D84" s="1" t="s">
        <v>842</v>
      </c>
      <c r="E84" s="1">
        <v>0.0</v>
      </c>
      <c r="F84" s="1">
        <v>0.0</v>
      </c>
      <c r="G84" s="1">
        <v>0.0</v>
      </c>
      <c r="H84" s="1" t="str">
        <f t="shared" si="1"/>
        <v>Sheep milk, conventional, Roquefort system, at farm gate {FR} S;kg;1;Undefined;0;0;0;</v>
      </c>
    </row>
    <row r="85" ht="15.75" customHeight="1">
      <c r="A85" s="1" t="s">
        <v>281</v>
      </c>
      <c r="B85" s="1" t="s">
        <v>835</v>
      </c>
      <c r="C85" s="1">
        <v>1.0</v>
      </c>
      <c r="D85" s="1" t="s">
        <v>842</v>
      </c>
      <c r="E85" s="1">
        <v>0.0</v>
      </c>
      <c r="F85" s="1">
        <v>0.0</v>
      </c>
      <c r="G85" s="1">
        <v>0.0</v>
      </c>
      <c r="H85" s="1" t="str">
        <f t="shared" si="1"/>
        <v>Goat milk, conventional, intensive forage area, at farm gate {FR} S;kg;1;Undefined;0;0;0;</v>
      </c>
    </row>
    <row r="86" ht="15.75" customHeight="1">
      <c r="A86" s="1" t="s">
        <v>284</v>
      </c>
      <c r="B86" s="1" t="s">
        <v>835</v>
      </c>
      <c r="C86" s="1">
        <v>1.0</v>
      </c>
      <c r="D86" s="1" t="s">
        <v>842</v>
      </c>
      <c r="E86" s="1">
        <v>0.0</v>
      </c>
      <c r="F86" s="1">
        <v>0.0</v>
      </c>
      <c r="G86" s="1">
        <v>0.0</v>
      </c>
      <c r="H86" s="1" t="str">
        <f t="shared" si="1"/>
        <v>Soybeans, dried, market mix, at regional storage {US} Economic, S;kg;1;Undefined;0;0;0;</v>
      </c>
    </row>
    <row r="87" ht="15.75" customHeight="1">
      <c r="A87" s="1" t="s">
        <v>294</v>
      </c>
      <c r="B87" s="1" t="s">
        <v>835</v>
      </c>
      <c r="C87" s="1">
        <v>1.0</v>
      </c>
      <c r="D87" s="1" t="s">
        <v>842</v>
      </c>
      <c r="E87" s="1">
        <v>0.0</v>
      </c>
      <c r="F87" s="1">
        <v>0.0</v>
      </c>
      <c r="G87" s="1">
        <v>0.0</v>
      </c>
      <c r="H87" s="1" t="str">
        <f t="shared" si="1"/>
        <v>Beans, dry, at farm {CN} Economic, S;kg;1;Undefined;0;0;0;</v>
      </c>
    </row>
    <row r="88" ht="15.75" customHeight="1">
      <c r="A88" s="1" t="s">
        <v>316</v>
      </c>
      <c r="B88" s="1" t="s">
        <v>835</v>
      </c>
      <c r="C88" s="1">
        <v>1.0</v>
      </c>
      <c r="D88" s="1" t="s">
        <v>842</v>
      </c>
      <c r="E88" s="1">
        <v>0.0</v>
      </c>
      <c r="F88" s="1">
        <v>0.0</v>
      </c>
      <c r="G88" s="1">
        <v>0.0</v>
      </c>
      <c r="H88" s="1" t="str">
        <f t="shared" si="1"/>
        <v>Carrot {CN}| carrot production | Cut-off, S;kg;1;Undefined;0;0;0;</v>
      </c>
    </row>
    <row r="89" ht="15.75" customHeight="1">
      <c r="A89" s="1" t="s">
        <v>323</v>
      </c>
      <c r="B89" s="1" t="s">
        <v>835</v>
      </c>
      <c r="C89" s="1">
        <v>1.0</v>
      </c>
      <c r="D89" s="1" t="s">
        <v>842</v>
      </c>
      <c r="E89" s="1">
        <v>0.0</v>
      </c>
      <c r="F89" s="1">
        <v>0.0</v>
      </c>
      <c r="G89" s="1">
        <v>0.0</v>
      </c>
      <c r="H89" s="1" t="str">
        <f t="shared" si="1"/>
        <v>Bell pepper {IN-UP}| bell pepper production, open field | Cut-off, S;kg;1;Undefined;0;0;0;</v>
      </c>
    </row>
    <row r="90" ht="15.75" customHeight="1">
      <c r="A90" s="1" t="s">
        <v>327</v>
      </c>
      <c r="B90" s="1" t="s">
        <v>835</v>
      </c>
      <c r="C90" s="1">
        <v>1.0</v>
      </c>
      <c r="D90" s="1" t="s">
        <v>842</v>
      </c>
      <c r="E90" s="1">
        <v>0.0</v>
      </c>
      <c r="F90" s="1">
        <v>0.0</v>
      </c>
      <c r="G90" s="1">
        <v>0.0</v>
      </c>
      <c r="H90" s="1" t="str">
        <f t="shared" si="1"/>
        <v>Kaboca (Sweet pumpkin) , at farm {ID} | GAIN LCA food basket;kg;1;Undefined;0;0;0;</v>
      </c>
    </row>
    <row r="91" ht="15.75" customHeight="1">
      <c r="A91" s="1" t="s">
        <v>331</v>
      </c>
      <c r="B91" s="1" t="s">
        <v>835</v>
      </c>
      <c r="C91" s="1">
        <v>1.0</v>
      </c>
      <c r="D91" s="1" t="s">
        <v>842</v>
      </c>
      <c r="E91" s="1">
        <v>0.0</v>
      </c>
      <c r="F91" s="1">
        <v>0.0</v>
      </c>
      <c r="G91" s="1">
        <v>0.0</v>
      </c>
      <c r="H91" s="1" t="str">
        <f t="shared" si="1"/>
        <v>Broccoli , at farm {ID} | GAIN LCA food basket;kg;1;Undefined;0;0;0;</v>
      </c>
    </row>
    <row r="92" ht="15.75" customHeight="1">
      <c r="A92" s="1" t="s">
        <v>337</v>
      </c>
      <c r="B92" s="1" t="s">
        <v>835</v>
      </c>
      <c r="C92" s="1">
        <v>1.0</v>
      </c>
      <c r="D92" s="1" t="s">
        <v>842</v>
      </c>
      <c r="E92" s="1">
        <v>0.0</v>
      </c>
      <c r="F92" s="1">
        <v>0.0</v>
      </c>
      <c r="G92" s="1">
        <v>0.0</v>
      </c>
      <c r="H92" s="1" t="str">
        <f t="shared" si="1"/>
        <v>Chinese cabbage , at farm {ID} | GAIN LCA food basket;kg;1;Undefined;0;0;0;</v>
      </c>
    </row>
    <row r="93" ht="15.75" customHeight="1">
      <c r="A93" s="1" t="s">
        <v>345</v>
      </c>
      <c r="B93" s="1" t="s">
        <v>835</v>
      </c>
      <c r="C93" s="1">
        <v>1.0</v>
      </c>
      <c r="D93" s="1" t="s">
        <v>842</v>
      </c>
      <c r="E93" s="1">
        <v>0.0</v>
      </c>
      <c r="F93" s="1">
        <v>0.0</v>
      </c>
      <c r="G93" s="1">
        <v>0.0</v>
      </c>
      <c r="H93" s="1" t="str">
        <f t="shared" si="1"/>
        <v>Horenzo (Japanese spinach) , at farm {ID} | GAIN LCA food basket;kg;1;Undefined;0;0;0;</v>
      </c>
    </row>
    <row r="94" ht="15.75" customHeight="1">
      <c r="A94" s="1" t="s">
        <v>349</v>
      </c>
      <c r="B94" s="1" t="s">
        <v>835</v>
      </c>
      <c r="C94" s="1">
        <v>1.0</v>
      </c>
      <c r="D94" s="1" t="s">
        <v>842</v>
      </c>
      <c r="E94" s="1">
        <v>0.0</v>
      </c>
      <c r="F94" s="1">
        <v>0.0</v>
      </c>
      <c r="G94" s="1">
        <v>0.0</v>
      </c>
      <c r="H94" s="1" t="str">
        <f t="shared" si="1"/>
        <v>Water spinach, at farm {ID} | GAIN LCA food basket;kg;1;Undefined;0;0;0;</v>
      </c>
    </row>
    <row r="95" ht="15.75" customHeight="1">
      <c r="A95" s="1" t="s">
        <v>353</v>
      </c>
      <c r="B95" s="1" t="s">
        <v>835</v>
      </c>
      <c r="C95" s="1">
        <v>1.0</v>
      </c>
      <c r="D95" s="1" t="s">
        <v>842</v>
      </c>
      <c r="E95" s="1">
        <v>0.0</v>
      </c>
      <c r="F95" s="1">
        <v>0.0</v>
      </c>
      <c r="G95" s="1">
        <v>0.0</v>
      </c>
      <c r="H95" s="1" t="str">
        <f t="shared" si="1"/>
        <v>Primary production dummy;kg;1;Undefined;0;0;0;</v>
      </c>
    </row>
    <row r="96" ht="15.75" customHeight="1">
      <c r="A96" s="1" t="s">
        <v>367</v>
      </c>
      <c r="B96" s="1" t="s">
        <v>835</v>
      </c>
      <c r="C96" s="1">
        <v>1.0</v>
      </c>
      <c r="D96" s="1" t="s">
        <v>842</v>
      </c>
      <c r="E96" s="1">
        <v>0.0</v>
      </c>
      <c r="F96" s="1">
        <v>0.0</v>
      </c>
      <c r="G96" s="1">
        <v>0.0</v>
      </c>
      <c r="H96" s="1" t="str">
        <f t="shared" si="1"/>
        <v>String bean , at farm {ID} | GAIN LCA food basket;kg;1;Undefined;0;0;0;</v>
      </c>
    </row>
    <row r="97" ht="15.75" customHeight="1">
      <c r="A97" s="1" t="s">
        <v>372</v>
      </c>
      <c r="B97" s="1" t="s">
        <v>835</v>
      </c>
      <c r="C97" s="1">
        <v>1.0</v>
      </c>
      <c r="D97" s="1" t="s">
        <v>842</v>
      </c>
      <c r="E97" s="1">
        <v>0.0</v>
      </c>
      <c r="F97" s="1">
        <v>0.0</v>
      </c>
      <c r="G97" s="1">
        <v>0.0</v>
      </c>
      <c r="H97" s="1" t="str">
        <f t="shared" si="1"/>
        <v>Cabbage , at farm {ID} | GAIN LCA food basket;kg;1;Undefined;0;0;0;</v>
      </c>
    </row>
    <row r="98" ht="15.75" customHeight="1">
      <c r="A98" s="1" t="s">
        <v>379</v>
      </c>
      <c r="B98" s="1" t="s">
        <v>835</v>
      </c>
      <c r="C98" s="1">
        <v>1.0</v>
      </c>
      <c r="D98" s="1" t="s">
        <v>842</v>
      </c>
      <c r="E98" s="1">
        <v>0.0</v>
      </c>
      <c r="F98" s="1">
        <v>0.0</v>
      </c>
      <c r="G98" s="1">
        <v>0.0</v>
      </c>
      <c r="H98" s="1" t="str">
        <f t="shared" si="1"/>
        <v>Tomato , at farm {ID} | GAIN LCA food basket;kg;1;Undefined;0;0;0;</v>
      </c>
    </row>
    <row r="99" ht="15.75" customHeight="1">
      <c r="A99" s="1" t="s">
        <v>386</v>
      </c>
      <c r="B99" s="1" t="s">
        <v>835</v>
      </c>
      <c r="C99" s="1">
        <v>1.0</v>
      </c>
      <c r="D99" s="1" t="s">
        <v>842</v>
      </c>
      <c r="E99" s="1">
        <v>0.0</v>
      </c>
      <c r="F99" s="1">
        <v>0.0</v>
      </c>
      <c r="G99" s="1">
        <v>0.0</v>
      </c>
      <c r="H99" s="1" t="str">
        <f t="shared" si="1"/>
        <v>Long bean , at farm {ID} | GAIN LCA food basket;kg;1;Undefined;0;0;0;</v>
      </c>
    </row>
    <row r="100" ht="15.75" customHeight="1">
      <c r="A100" s="1" t="s">
        <v>390</v>
      </c>
      <c r="B100" s="1" t="s">
        <v>835</v>
      </c>
      <c r="C100" s="1">
        <v>1.0</v>
      </c>
      <c r="D100" s="1" t="s">
        <v>842</v>
      </c>
      <c r="E100" s="1">
        <v>0.0</v>
      </c>
      <c r="F100" s="1">
        <v>0.0</v>
      </c>
      <c r="G100" s="1">
        <v>0.0</v>
      </c>
      <c r="H100" s="1" t="str">
        <f t="shared" si="1"/>
        <v>Cauliflower , at farm {ID} | GAIN LCA food basket;kg;1;Undefined;0;0;0;</v>
      </c>
    </row>
    <row r="101" ht="15.75" customHeight="1">
      <c r="A101" s="1" t="s">
        <v>395</v>
      </c>
      <c r="B101" s="1" t="s">
        <v>835</v>
      </c>
      <c r="C101" s="1">
        <v>1.0</v>
      </c>
      <c r="D101" s="1" t="s">
        <v>842</v>
      </c>
      <c r="E101" s="1">
        <v>0.0</v>
      </c>
      <c r="F101" s="1">
        <v>0.0</v>
      </c>
      <c r="G101" s="1">
        <v>0.0</v>
      </c>
      <c r="H101" s="1" t="str">
        <f t="shared" si="1"/>
        <v>Zucchini, open field, conventional, at farm gate {FR} S;kg;1;Undefined;0;0;0;</v>
      </c>
    </row>
    <row r="102" ht="15.75" customHeight="1">
      <c r="A102" s="1" t="s">
        <v>397</v>
      </c>
      <c r="B102" s="1" t="s">
        <v>835</v>
      </c>
      <c r="C102" s="1">
        <v>1.0</v>
      </c>
      <c r="D102" s="1" t="s">
        <v>842</v>
      </c>
      <c r="E102" s="1">
        <v>0.0</v>
      </c>
      <c r="F102" s="1">
        <v>0.0</v>
      </c>
      <c r="G102" s="1">
        <v>0.0</v>
      </c>
      <c r="H102" s="1" t="str">
        <f t="shared" si="1"/>
        <v>Beans, dry, start material, at seed production {CN} Economic, S;kg;1;Undefined;0;0;0;</v>
      </c>
    </row>
    <row r="103" ht="15.75" customHeight="1">
      <c r="A103" s="1" t="s">
        <v>401</v>
      </c>
      <c r="B103" s="1" t="s">
        <v>835</v>
      </c>
      <c r="C103" s="1">
        <v>1.0</v>
      </c>
      <c r="D103" s="1" t="s">
        <v>842</v>
      </c>
      <c r="E103" s="1">
        <v>0.0</v>
      </c>
      <c r="F103" s="1">
        <v>0.0</v>
      </c>
      <c r="G103" s="1">
        <v>0.0</v>
      </c>
      <c r="H103" s="1" t="str">
        <f t="shared" si="1"/>
        <v>Shiitake mushroom production, fresh, at plant (WFLDB)/CN U;kg;1;Undefined;0;0;0;</v>
      </c>
    </row>
    <row r="104" ht="15.75" customHeight="1">
      <c r="A104" s="1" t="s">
        <v>406</v>
      </c>
      <c r="B104" s="1" t="s">
        <v>835</v>
      </c>
      <c r="C104" s="1">
        <v>1.0</v>
      </c>
      <c r="D104" s="1" t="s">
        <v>842</v>
      </c>
      <c r="E104" s="1">
        <v>0.0</v>
      </c>
      <c r="F104" s="1">
        <v>0.0</v>
      </c>
      <c r="G104" s="1">
        <v>0.0</v>
      </c>
      <c r="H104" s="1" t="str">
        <f t="shared" si="1"/>
        <v>Radish , at farm {ID} | GAIN LCA food basket;kg;1;Undefined;0;0;0;</v>
      </c>
    </row>
    <row r="105" ht="15.75" customHeight="1">
      <c r="A105" s="1" t="s">
        <v>410</v>
      </c>
      <c r="B105" s="1" t="s">
        <v>835</v>
      </c>
      <c r="C105" s="1">
        <v>1.0</v>
      </c>
      <c r="D105" s="1" t="s">
        <v>842</v>
      </c>
      <c r="E105" s="1">
        <v>0.0</v>
      </c>
      <c r="F105" s="1">
        <v>0.0</v>
      </c>
      <c r="G105" s="1">
        <v>0.0</v>
      </c>
      <c r="H105" s="1" t="str">
        <f t="shared" si="1"/>
        <v>Bitter gourd, at farm {ID} | GAIN LCA food basket;kg;1;Undefined;0;0;0;</v>
      </c>
    </row>
    <row r="106" ht="15.75" customHeight="1">
      <c r="A106" s="1" t="s">
        <v>415</v>
      </c>
      <c r="B106" s="1" t="s">
        <v>835</v>
      </c>
      <c r="C106" s="1">
        <v>1.0</v>
      </c>
      <c r="D106" s="1" t="s">
        <v>842</v>
      </c>
      <c r="E106" s="1">
        <v>0.0</v>
      </c>
      <c r="F106" s="1">
        <v>0.0</v>
      </c>
      <c r="G106" s="1">
        <v>0.0</v>
      </c>
      <c r="H106" s="1" t="str">
        <f t="shared" si="1"/>
        <v>Cucumber , at farm {ID} | GAIN LCA food basket;kg;1;Undefined;0;0;0;</v>
      </c>
    </row>
    <row r="107" ht="15.75" customHeight="1">
      <c r="A107" s="1" t="s">
        <v>419</v>
      </c>
      <c r="B107" s="1" t="s">
        <v>835</v>
      </c>
      <c r="C107" s="1">
        <v>1.0</v>
      </c>
      <c r="D107" s="1" t="s">
        <v>842</v>
      </c>
      <c r="E107" s="1">
        <v>0.0</v>
      </c>
      <c r="F107" s="1">
        <v>0.0</v>
      </c>
      <c r="G107" s="1">
        <v>0.0</v>
      </c>
      <c r="H107" s="1" t="str">
        <f t="shared" si="1"/>
        <v>Eggplant , at farm {ID} | GAIN LCA food basket;kg;1;Undefined;0;0;0;</v>
      </c>
    </row>
    <row r="108" ht="15.75" customHeight="1">
      <c r="A108" s="1" t="s">
        <v>426</v>
      </c>
      <c r="B108" s="1" t="s">
        <v>835</v>
      </c>
      <c r="C108" s="1">
        <v>1.0</v>
      </c>
      <c r="D108" s="1" t="s">
        <v>842</v>
      </c>
      <c r="E108" s="1">
        <v>0.0</v>
      </c>
      <c r="F108" s="1">
        <v>0.0</v>
      </c>
      <c r="G108" s="1">
        <v>0.0</v>
      </c>
      <c r="H108" s="1" t="str">
        <f t="shared" si="1"/>
        <v>Zucchini , at farm {ID} | GAIN LCA food basket;kg;1;Undefined;0;0;0;</v>
      </c>
    </row>
    <row r="109" ht="15.75" customHeight="1">
      <c r="A109" s="1" t="s">
        <v>548</v>
      </c>
      <c r="B109" s="1" t="s">
        <v>835</v>
      </c>
      <c r="C109" s="1">
        <v>1.0</v>
      </c>
      <c r="D109" s="1" t="s">
        <v>842</v>
      </c>
      <c r="E109" s="1">
        <v>0.0</v>
      </c>
      <c r="F109" s="1">
        <v>0.0</v>
      </c>
      <c r="G109" s="1">
        <v>0.0</v>
      </c>
      <c r="H109" s="1" t="str">
        <f t="shared" si="1"/>
        <v>Lentils, at farm {AU} Economic, S;kg;1;Undefined;0;0;0;</v>
      </c>
    </row>
    <row r="110" ht="15.75" customHeight="1">
      <c r="A110" s="1" t="s">
        <v>559</v>
      </c>
      <c r="B110" s="1" t="s">
        <v>835</v>
      </c>
      <c r="C110" s="1">
        <v>1.0</v>
      </c>
      <c r="D110" s="1" t="s">
        <v>842</v>
      </c>
      <c r="E110" s="1">
        <v>0.0</v>
      </c>
      <c r="F110" s="1">
        <v>0.0</v>
      </c>
      <c r="G110" s="1">
        <v>0.0</v>
      </c>
      <c r="H110" s="1" t="str">
        <f t="shared" si="1"/>
        <v>Chick peas, at farm {AU} Economic, S;kg;1;Undefined;0;0;0;</v>
      </c>
    </row>
    <row r="111" ht="15.75" customHeight="1">
      <c r="A111" s="1" t="s">
        <v>579</v>
      </c>
      <c r="B111" s="1" t="s">
        <v>835</v>
      </c>
      <c r="C111" s="1">
        <v>1.0</v>
      </c>
      <c r="D111" s="1" t="s">
        <v>842</v>
      </c>
      <c r="E111" s="1">
        <v>0.0</v>
      </c>
      <c r="F111" s="1">
        <v>0.0</v>
      </c>
      <c r="G111" s="1">
        <v>0.0</v>
      </c>
      <c r="H111" s="1" t="str">
        <f t="shared" si="1"/>
        <v>Mint {IN}| mint production | Cut-off, S;kg;1;Undefined;0;0;0;</v>
      </c>
    </row>
    <row r="112" ht="15.75" customHeight="1">
      <c r="A112" s="1" t="s">
        <v>583</v>
      </c>
      <c r="B112" s="1" t="s">
        <v>835</v>
      </c>
      <c r="C112" s="1">
        <v>1.0</v>
      </c>
      <c r="D112" s="1" t="s">
        <v>842</v>
      </c>
      <c r="E112" s="1">
        <v>0.0</v>
      </c>
      <c r="F112" s="1">
        <v>0.0</v>
      </c>
      <c r="G112" s="1">
        <v>0.0</v>
      </c>
      <c r="H112" s="1" t="str">
        <f t="shared" si="1"/>
        <v>Eggplant, peeled, at processing {FR} S;kg;1;Undefined;0;0;0;</v>
      </c>
    </row>
    <row r="113" ht="15.75" customHeight="1">
      <c r="A113" s="1" t="s">
        <v>586</v>
      </c>
      <c r="B113" s="1" t="s">
        <v>835</v>
      </c>
      <c r="C113" s="1">
        <v>1.0</v>
      </c>
      <c r="D113" s="1" t="s">
        <v>842</v>
      </c>
      <c r="E113" s="1">
        <v>0.0</v>
      </c>
      <c r="F113" s="1">
        <v>0.0</v>
      </c>
      <c r="G113" s="1">
        <v>0.0</v>
      </c>
      <c r="H113" s="1" t="str">
        <f t="shared" si="1"/>
        <v>Tomato, fresh grade {IN-UP}| tomato production, fresh grade, open field | Cut-off, S;kg;1;Undefined;0;0;0;</v>
      </c>
    </row>
    <row r="114" ht="15.75" customHeight="1">
      <c r="A114" s="1" t="s">
        <v>611</v>
      </c>
      <c r="B114" s="1" t="s">
        <v>835</v>
      </c>
      <c r="C114" s="1">
        <v>1.0</v>
      </c>
      <c r="D114" s="1" t="s">
        <v>842</v>
      </c>
      <c r="E114" s="1">
        <v>0.0</v>
      </c>
      <c r="F114" s="1">
        <v>0.0</v>
      </c>
      <c r="G114" s="1">
        <v>0.0</v>
      </c>
      <c r="H114" s="1" t="str">
        <f t="shared" si="1"/>
        <v>Yogurt, from cow milk {RoW}| yogurt production, from cow milk | Cut-off, S;kg;1;Undefined;0;0;0;</v>
      </c>
    </row>
    <row r="115" ht="15.75" customHeight="1">
      <c r="A115" s="1" t="s">
        <v>919</v>
      </c>
      <c r="B115" s="1" t="s">
        <v>835</v>
      </c>
      <c r="C115" s="1">
        <v>1.0</v>
      </c>
      <c r="D115" s="1" t="s">
        <v>842</v>
      </c>
      <c r="E115" s="1">
        <v>0.0</v>
      </c>
      <c r="F115" s="1">
        <v>0.0</v>
      </c>
      <c r="G115" s="1">
        <v>0.0</v>
      </c>
      <c r="H115" s="1" t="str">
        <f t="shared" si="1"/>
        <v>Cattle for slaughtering, live weight {RoW}| beef cattle production on pasture | Cut-off, S;kg;1;Undefined;0;0;0;</v>
      </c>
    </row>
    <row r="116" ht="15.75" customHeight="1">
      <c r="A116" s="1" t="s">
        <v>616</v>
      </c>
      <c r="B116" s="1" t="s">
        <v>835</v>
      </c>
      <c r="C116" s="1">
        <v>1.0</v>
      </c>
      <c r="D116" s="1" t="s">
        <v>842</v>
      </c>
      <c r="E116" s="1">
        <v>0.0</v>
      </c>
      <c r="F116" s="1">
        <v>0.0</v>
      </c>
      <c r="G116" s="1">
        <v>0.0</v>
      </c>
      <c r="H116" s="1" t="str">
        <f t="shared" si="1"/>
        <v>Kid goat, conventional, intensive forage area, at farm gate {FR} S;kg;1;Undefined;0;0;0;</v>
      </c>
    </row>
    <row r="117" ht="15.75" customHeight="1">
      <c r="A117" s="1" t="s">
        <v>624</v>
      </c>
      <c r="B117" s="1" t="s">
        <v>835</v>
      </c>
      <c r="C117" s="1">
        <v>1.0</v>
      </c>
      <c r="D117" s="1" t="s">
        <v>842</v>
      </c>
      <c r="E117" s="1">
        <v>0.0</v>
      </c>
      <c r="F117" s="1">
        <v>0.0</v>
      </c>
      <c r="G117" s="1">
        <v>0.0</v>
      </c>
      <c r="H117" s="1" t="str">
        <f t="shared" si="1"/>
        <v>Fattening duck, conventional, at farm gate {FR} S;kg;1;Undefined;0;0;0;</v>
      </c>
    </row>
    <row r="118" ht="15.75" customHeight="1">
      <c r="A118" s="1" t="s">
        <v>630</v>
      </c>
      <c r="B118" s="1" t="s">
        <v>835</v>
      </c>
      <c r="C118" s="1">
        <v>1.0</v>
      </c>
      <c r="D118" s="1" t="s">
        <v>842</v>
      </c>
      <c r="E118" s="1">
        <v>0.0</v>
      </c>
      <c r="F118" s="1">
        <v>0.0</v>
      </c>
      <c r="G118" s="1">
        <v>0.0</v>
      </c>
      <c r="H118" s="1" t="str">
        <f t="shared" si="1"/>
        <v>Atlantic Herring, at landing {NO} Economic, S;kg;1;Undefined;0;0;0;</v>
      </c>
    </row>
    <row r="119" ht="15.75" customHeight="1">
      <c r="A119" s="1" t="s">
        <v>637</v>
      </c>
      <c r="B119" s="1" t="s">
        <v>835</v>
      </c>
      <c r="C119" s="1">
        <v>1.0</v>
      </c>
      <c r="D119" s="1" t="s">
        <v>842</v>
      </c>
      <c r="E119" s="1">
        <v>0.0</v>
      </c>
      <c r="F119" s="1">
        <v>0.0</v>
      </c>
      <c r="G119" s="1">
        <v>0.0</v>
      </c>
      <c r="H119" s="1" t="str">
        <f t="shared" si="1"/>
        <v>Cow milk {RoW}| milk production, from cow | Cut-off, S;kg;1;Undefined;0;0;0;</v>
      </c>
    </row>
    <row r="120" ht="15.75" customHeight="1">
      <c r="A120" s="1" t="s">
        <v>122</v>
      </c>
      <c r="B120" s="1" t="s">
        <v>835</v>
      </c>
      <c r="C120" s="1">
        <v>1.0</v>
      </c>
      <c r="D120" s="1" t="s">
        <v>842</v>
      </c>
      <c r="E120" s="1">
        <v>0.0</v>
      </c>
      <c r="F120" s="1">
        <v>0.0</v>
      </c>
      <c r="G120" s="1">
        <v>0.0</v>
      </c>
      <c r="H120" s="1" t="str">
        <f t="shared" si="1"/>
        <v>Processing dummy;kg;1;Undefined;0;0;0;</v>
      </c>
    </row>
    <row r="121" ht="15.75" customHeight="1">
      <c r="A121" s="1" t="s">
        <v>144</v>
      </c>
      <c r="B121" s="1" t="s">
        <v>835</v>
      </c>
      <c r="C121" s="1">
        <v>1.0</v>
      </c>
      <c r="D121" s="1" t="s">
        <v>842</v>
      </c>
      <c r="E121" s="1">
        <v>0.0</v>
      </c>
      <c r="F121" s="1">
        <v>0.0</v>
      </c>
      <c r="G121" s="1">
        <v>0.0</v>
      </c>
      <c r="H121" s="1" t="str">
        <f t="shared" si="1"/>
        <v>Hard cheese, Emmental-style, at dairy (WFLDB)/NZ U | GAIN only processing;kg;1;Undefined;0;0;0;</v>
      </c>
    </row>
    <row r="122" ht="15.75" customHeight="1">
      <c r="A122" s="1" t="s">
        <v>154</v>
      </c>
      <c r="B122" s="1" t="s">
        <v>835</v>
      </c>
      <c r="C122" s="1">
        <v>1.0</v>
      </c>
      <c r="D122" s="1" t="s">
        <v>842</v>
      </c>
      <c r="E122" s="1">
        <v>0.0</v>
      </c>
      <c r="F122" s="1">
        <v>0.0</v>
      </c>
      <c r="G122" s="1">
        <v>0.0</v>
      </c>
      <c r="H122" s="1" t="str">
        <f t="shared" si="1"/>
        <v>Soft cheese, Camembert-style, at dairy (WFLDB)/RER U | GAIN only processing;kg;1;Undefined;0;0;0;</v>
      </c>
    </row>
    <row r="123" ht="15.75" customHeight="1">
      <c r="A123" s="1" t="s">
        <v>160</v>
      </c>
      <c r="B123" s="1" t="s">
        <v>835</v>
      </c>
      <c r="C123" s="1">
        <v>1.0</v>
      </c>
      <c r="D123" s="1" t="s">
        <v>842</v>
      </c>
      <c r="E123" s="1">
        <v>0.0</v>
      </c>
      <c r="F123" s="1">
        <v>0.0</v>
      </c>
      <c r="G123" s="1">
        <v>0.0</v>
      </c>
      <c r="H123" s="1" t="str">
        <f t="shared" si="1"/>
        <v>Yogurt, from cow milk {RoW}| yogurt production, from cow milk | Cut-off, U | GAIN only processing;kg;1;Undefined;0;0;0;</v>
      </c>
    </row>
    <row r="124" ht="15.75" customHeight="1">
      <c r="A124" s="1" t="s">
        <v>170</v>
      </c>
      <c r="B124" s="1" t="s">
        <v>835</v>
      </c>
      <c r="C124" s="1">
        <v>1.0</v>
      </c>
      <c r="D124" s="1" t="s">
        <v>842</v>
      </c>
      <c r="E124" s="1">
        <v>0.0</v>
      </c>
      <c r="F124" s="1">
        <v>0.0</v>
      </c>
      <c r="G124" s="1">
        <v>0.0</v>
      </c>
      <c r="H124" s="1" t="str">
        <f t="shared" si="1"/>
        <v>Beef, food grade offal, at slaughterhouse (WFLDB)/AU U | GAIN processing only;kg;1;Undefined;0;0;0;</v>
      </c>
    </row>
    <row r="125" ht="15.75" customHeight="1">
      <c r="A125" s="1" t="s">
        <v>179</v>
      </c>
      <c r="B125" s="1" t="s">
        <v>835</v>
      </c>
      <c r="C125" s="1">
        <v>1.0</v>
      </c>
      <c r="D125" s="1" t="s">
        <v>842</v>
      </c>
      <c r="E125" s="1">
        <v>0.0</v>
      </c>
      <c r="F125" s="1">
        <v>0.0</v>
      </c>
      <c r="G125" s="1">
        <v>0.0</v>
      </c>
      <c r="H125" s="1" t="str">
        <f t="shared" si="1"/>
        <v>Beef, fresh meat, at slaughterhouse (WFLDB)/AU U | GAIN processing only;kg;1;Undefined;0;0;0;</v>
      </c>
    </row>
    <row r="126" ht="15.75" customHeight="1">
      <c r="A126" s="1" t="s">
        <v>185</v>
      </c>
      <c r="B126" s="1" t="s">
        <v>835</v>
      </c>
      <c r="C126" s="1">
        <v>1.0</v>
      </c>
      <c r="D126" s="1" t="s">
        <v>842</v>
      </c>
      <c r="E126" s="1">
        <v>0.0</v>
      </c>
      <c r="F126" s="1">
        <v>0.0</v>
      </c>
      <c r="G126" s="1">
        <v>0.0</v>
      </c>
      <c r="H126" s="1" t="str">
        <f t="shared" si="1"/>
        <v>Lamb, fresh meat, at slaughterhouse (WFLDB)/NZ U | GAIN processing only;kg;1;Undefined;0;0;0;</v>
      </c>
    </row>
    <row r="127" ht="15.75" customHeight="1">
      <c r="A127" s="1" t="s">
        <v>191</v>
      </c>
      <c r="B127" s="1" t="s">
        <v>835</v>
      </c>
      <c r="C127" s="1">
        <v>1.0</v>
      </c>
      <c r="D127" s="1" t="s">
        <v>842</v>
      </c>
      <c r="E127" s="1">
        <v>0.0</v>
      </c>
      <c r="F127" s="1">
        <v>0.0</v>
      </c>
      <c r="G127" s="1">
        <v>0.0</v>
      </c>
      <c r="H127" s="1" t="str">
        <f t="shared" si="1"/>
        <v>Pig meat, at slaughterhouse {US} Economic, U | GAIN processing only;kg;1;Undefined;0;0;0;</v>
      </c>
    </row>
    <row r="128" ht="15.75" customHeight="1">
      <c r="A128" s="1" t="s">
        <v>200</v>
      </c>
      <c r="B128" s="1" t="s">
        <v>835</v>
      </c>
      <c r="C128" s="1">
        <v>1.0</v>
      </c>
      <c r="D128" s="1" t="s">
        <v>842</v>
      </c>
      <c r="E128" s="1">
        <v>0.0</v>
      </c>
      <c r="F128" s="1">
        <v>0.0</v>
      </c>
      <c r="G128" s="1">
        <v>0.0</v>
      </c>
      <c r="H128" s="1" t="str">
        <f t="shared" si="1"/>
        <v>Rabbit meat, at slaughterhouse {ID} Economic, U | GAIN;kg;1;Undefined;0;0;0;</v>
      </c>
    </row>
    <row r="129" ht="15.75" customHeight="1">
      <c r="A129" s="1" t="s">
        <v>205</v>
      </c>
      <c r="B129" s="1" t="s">
        <v>835</v>
      </c>
      <c r="C129" s="1">
        <v>1.0</v>
      </c>
      <c r="D129" s="1" t="s">
        <v>842</v>
      </c>
      <c r="E129" s="1">
        <v>0.0</v>
      </c>
      <c r="F129" s="1">
        <v>0.0</v>
      </c>
      <c r="G129" s="1">
        <v>0.0</v>
      </c>
      <c r="H129" s="1" t="str">
        <f t="shared" si="1"/>
        <v>Chicken co-product, food grade, at slaughterhouse {BR} Economic, U | GAIN processing only;kg;1;Undefined;0;0;0;</v>
      </c>
    </row>
    <row r="130" ht="15.75" customHeight="1">
      <c r="A130" s="1" t="s">
        <v>210</v>
      </c>
      <c r="B130" s="1" t="s">
        <v>835</v>
      </c>
      <c r="C130" s="1">
        <v>1.0</v>
      </c>
      <c r="D130" s="1" t="s">
        <v>842</v>
      </c>
      <c r="E130" s="1">
        <v>0.0</v>
      </c>
      <c r="F130" s="1">
        <v>0.0</v>
      </c>
      <c r="G130" s="1">
        <v>0.0</v>
      </c>
      <c r="H130" s="1" t="str">
        <f t="shared" si="1"/>
        <v>Chicken meat, at slaughterhouse {BR} Economic, U | GAIN processing only;kg;1;Undefined;0;0;0;</v>
      </c>
    </row>
    <row r="131" ht="15.75" customHeight="1">
      <c r="A131" s="1" t="s">
        <v>240</v>
      </c>
      <c r="B131" s="1" t="s">
        <v>835</v>
      </c>
      <c r="C131" s="1">
        <v>1.0</v>
      </c>
      <c r="D131" s="1" t="s">
        <v>842</v>
      </c>
      <c r="E131" s="1">
        <v>0.0</v>
      </c>
      <c r="F131" s="1">
        <v>0.0</v>
      </c>
      <c r="G131" s="1">
        <v>0.0</v>
      </c>
      <c r="H131" s="1" t="str">
        <f t="shared" si="1"/>
        <v>Cashew (based on Peanut, shelled, dried, bleached, roasted, at plant (WFLDB)/CN U) {ID}| GAIN;kg;1;Undefined;0;0;0;</v>
      </c>
    </row>
    <row r="132" ht="15.75" customHeight="1">
      <c r="A132" s="1" t="s">
        <v>250</v>
      </c>
      <c r="B132" s="1" t="s">
        <v>835</v>
      </c>
      <c r="C132" s="1">
        <v>1.0</v>
      </c>
      <c r="D132" s="1" t="s">
        <v>842</v>
      </c>
      <c r="E132" s="1">
        <v>0.0</v>
      </c>
      <c r="F132" s="1">
        <v>0.0</v>
      </c>
      <c r="G132" s="1">
        <v>0.0</v>
      </c>
      <c r="H132" s="1" t="str">
        <f t="shared" si="1"/>
        <v>Peanut, shelled, dried, bleached, roasted, at plant (WFLDB)/CN U {ID}| GAIN;kg;1;Undefined;0;0;0;</v>
      </c>
    </row>
    <row r="133" ht="15.75" customHeight="1">
      <c r="A133" s="1" t="s">
        <v>259</v>
      </c>
      <c r="B133" s="1" t="s">
        <v>835</v>
      </c>
      <c r="C133" s="1">
        <v>1.0</v>
      </c>
      <c r="D133" s="1" t="s">
        <v>842</v>
      </c>
      <c r="E133" s="1">
        <v>0.0</v>
      </c>
      <c r="F133" s="1">
        <v>0.0</v>
      </c>
      <c r="G133" s="1">
        <v>0.0</v>
      </c>
      <c r="H133" s="1" t="str">
        <f t="shared" si="1"/>
        <v>Sunflower seeds (based on Peanut, shelled, dried, bleached, roasted, at plant (WFLDB)/CN U) {ID}| GAIN;kg;1;Undefined;0;0;0;</v>
      </c>
    </row>
    <row r="134" ht="15.75" customHeight="1">
      <c r="A134" s="1" t="s">
        <v>266</v>
      </c>
      <c r="B134" s="1" t="s">
        <v>835</v>
      </c>
      <c r="C134" s="1">
        <v>1.0</v>
      </c>
      <c r="D134" s="1" t="s">
        <v>842</v>
      </c>
      <c r="E134" s="1">
        <v>0.0</v>
      </c>
      <c r="F134" s="1">
        <v>0.0</v>
      </c>
      <c r="G134" s="1">
        <v>0.0</v>
      </c>
      <c r="H134" s="1" t="str">
        <f t="shared" si="1"/>
        <v>Milk powder, whole milk, spray dried, at dairy (WFLDB)/RNA U {NZ}| GAIN;kg;1;Undefined;0;0;0;</v>
      </c>
    </row>
    <row r="135" ht="15.75" customHeight="1">
      <c r="A135" s="1" t="s">
        <v>273</v>
      </c>
      <c r="B135" s="1" t="s">
        <v>835</v>
      </c>
      <c r="C135" s="1">
        <v>1.0</v>
      </c>
      <c r="D135" s="1" t="s">
        <v>842</v>
      </c>
      <c r="E135" s="1">
        <v>0.0</v>
      </c>
      <c r="F135" s="1">
        <v>0.0</v>
      </c>
      <c r="G135" s="1">
        <v>0.0</v>
      </c>
      <c r="H135" s="1" t="str">
        <f t="shared" si="1"/>
        <v>Liquid milk, whole milk, pasteurised, at dairy (WFLDB)/RNA U {ID}| GAIN processing only;kg;1;Undefined;0;0;0;</v>
      </c>
    </row>
    <row r="136" ht="15.75" customHeight="1">
      <c r="A136" s="1" t="s">
        <v>285</v>
      </c>
      <c r="B136" s="1" t="s">
        <v>835</v>
      </c>
      <c r="C136" s="1">
        <v>1.0</v>
      </c>
      <c r="D136" s="1" t="s">
        <v>842</v>
      </c>
      <c r="E136" s="1">
        <v>0.0</v>
      </c>
      <c r="F136" s="1">
        <v>0.0</v>
      </c>
      <c r="G136" s="1">
        <v>0.0</v>
      </c>
      <c r="H136" s="1" t="str">
        <f t="shared" si="1"/>
        <v>Edamame, frozen, prepared (based on Broad bean, fresh, frozen, processed in FR | Frozen | LDPE | at distribution/FR) {ID}| GAIN;kg;1;Undefined;0;0;0;</v>
      </c>
    </row>
    <row r="137" ht="15.75" customHeight="1">
      <c r="A137" s="1" t="s">
        <v>303</v>
      </c>
      <c r="B137" s="1" t="s">
        <v>835</v>
      </c>
      <c r="C137" s="1">
        <v>1.0</v>
      </c>
      <c r="D137" s="1" t="s">
        <v>842</v>
      </c>
      <c r="E137" s="1">
        <v>0.0</v>
      </c>
      <c r="F137" s="1">
        <v>0.0</v>
      </c>
      <c r="G137" s="1">
        <v>0.0</v>
      </c>
      <c r="H137" s="1" t="str">
        <f t="shared" si="1"/>
        <v>Soymilk, original and vanilla, unfortified (based on Almond drink, unsweetened, at plant (WFLDB)/GLO U) {ID}| GAIN;kg;1;Undefined;0;0;0;</v>
      </c>
    </row>
    <row r="138" ht="15.75" customHeight="1">
      <c r="A138" s="1" t="s">
        <v>307</v>
      </c>
      <c r="B138" s="1" t="s">
        <v>835</v>
      </c>
      <c r="C138" s="1">
        <v>1.0</v>
      </c>
      <c r="D138" s="1" t="s">
        <v>842</v>
      </c>
      <c r="E138" s="1">
        <v>0.0</v>
      </c>
      <c r="F138" s="1">
        <v>0.0</v>
      </c>
      <c r="G138" s="1">
        <v>0.0</v>
      </c>
      <c r="H138" s="1" t="str">
        <f t="shared" si="1"/>
        <v>Tofu {RoW}| tofu production | Cut-off, U {ID}| GAIN;kg;1;Undefined;0;0;0;</v>
      </c>
    </row>
    <row r="139" ht="15.75" customHeight="1">
      <c r="A139" s="1" t="s">
        <v>549</v>
      </c>
      <c r="B139" s="1" t="s">
        <v>835</v>
      </c>
      <c r="C139" s="1">
        <v>1.0</v>
      </c>
      <c r="D139" s="1" t="s">
        <v>842</v>
      </c>
      <c r="E139" s="1">
        <v>0.0</v>
      </c>
      <c r="F139" s="1">
        <v>0.0</v>
      </c>
      <c r="G139" s="1">
        <v>0.0</v>
      </c>
      <c r="H139" s="1" t="str">
        <f t="shared" si="1"/>
        <v>Processing dummy {BD};kg;1;Undefined;0;0;0;</v>
      </c>
    </row>
    <row r="140" ht="15.75" customHeight="1">
      <c r="A140" s="1" t="s">
        <v>560</v>
      </c>
      <c r="B140" s="1" t="s">
        <v>835</v>
      </c>
      <c r="C140" s="1">
        <v>1.0</v>
      </c>
      <c r="D140" s="1" t="s">
        <v>842</v>
      </c>
      <c r="E140" s="1">
        <v>0.0</v>
      </c>
      <c r="F140" s="1">
        <v>0.0</v>
      </c>
      <c r="G140" s="1">
        <v>0.0</v>
      </c>
      <c r="H140" s="1" t="str">
        <f t="shared" si="1"/>
        <v>Chick peas, dried, at storage {AU} Economic, U | GAIN;kg;1;Undefined;0;0;0;</v>
      </c>
    </row>
    <row r="141" ht="15.75" customHeight="1">
      <c r="A141" s="1" t="s">
        <v>602</v>
      </c>
      <c r="B141" s="1" t="s">
        <v>835</v>
      </c>
      <c r="C141" s="1">
        <v>1.0</v>
      </c>
      <c r="D141" s="1" t="s">
        <v>842</v>
      </c>
      <c r="E141" s="1">
        <v>0.0</v>
      </c>
      <c r="F141" s="1">
        <v>0.0</v>
      </c>
      <c r="G141" s="1">
        <v>0.0</v>
      </c>
      <c r="H141" s="1" t="str">
        <f t="shared" si="1"/>
        <v>Cheddar cheese production, from cow's milk, hard cheese, French production mix, at plant, 1 kg of Cheddar cheese (PGi) {FR} U | GAIN processing only;kg;1;Undefined;0;0;0;</v>
      </c>
    </row>
    <row r="142" ht="15.75" customHeight="1">
      <c r="A142" s="1" t="s">
        <v>605</v>
      </c>
      <c r="B142" s="1" t="s">
        <v>835</v>
      </c>
      <c r="C142" s="1">
        <v>1.0</v>
      </c>
      <c r="D142" s="1" t="s">
        <v>842</v>
      </c>
      <c r="E142" s="1">
        <v>0.0</v>
      </c>
      <c r="F142" s="1">
        <v>0.0</v>
      </c>
      <c r="G142" s="1">
        <v>0.0</v>
      </c>
      <c r="H142" s="1" t="str">
        <f t="shared" si="1"/>
        <v>Camembert cheese production, from cow's milk, soft cheese, French production mix, at plant, 1 kg of Camembert soft cheese (PGi) {FR} U | GAIN processing only;kg;1;Undefined;0;0;0;</v>
      </c>
    </row>
    <row r="143" ht="15.75" customHeight="1">
      <c r="A143" s="1" t="s">
        <v>608</v>
      </c>
      <c r="B143" s="1" t="s">
        <v>835</v>
      </c>
      <c r="C143" s="1">
        <v>1.0</v>
      </c>
      <c r="D143" s="1" t="s">
        <v>842</v>
      </c>
      <c r="E143" s="1">
        <v>0.0</v>
      </c>
      <c r="F143" s="1">
        <v>0.0</v>
      </c>
      <c r="G143" s="1">
        <v>0.0</v>
      </c>
      <c r="H143" s="1" t="str">
        <f t="shared" si="1"/>
        <v>Cheese, from cheese production, at processing {RER} Economic, U | {BD} GAIN processing only;kg;1;Undefined;0;0;0;</v>
      </c>
    </row>
    <row r="144" ht="15.75" customHeight="1">
      <c r="A144" s="1" t="s">
        <v>614</v>
      </c>
      <c r="B144" s="1" t="s">
        <v>835</v>
      </c>
      <c r="C144" s="1">
        <v>1.0</v>
      </c>
      <c r="D144" s="1" t="s">
        <v>842</v>
      </c>
      <c r="E144" s="1">
        <v>0.0</v>
      </c>
      <c r="F144" s="1">
        <v>0.0</v>
      </c>
      <c r="G144" s="1">
        <v>0.0</v>
      </c>
      <c r="H144" s="1" t="str">
        <f t="shared" si="1"/>
        <v>Beef, fresh meat, at slaughterhouse (WFLDB)/BD U | GAIN processing only;kg;1;Undefined;0;0;0;</v>
      </c>
    </row>
    <row r="145" ht="15.75" customHeight="1">
      <c r="A145" s="1" t="s">
        <v>620</v>
      </c>
      <c r="B145" s="1" t="s">
        <v>835</v>
      </c>
      <c r="C145" s="1">
        <v>1.0</v>
      </c>
      <c r="D145" s="1" t="s">
        <v>842</v>
      </c>
      <c r="E145" s="1">
        <v>0.0</v>
      </c>
      <c r="F145" s="1">
        <v>0.0</v>
      </c>
      <c r="G145" s="1">
        <v>0.0</v>
      </c>
      <c r="H145" s="1" t="str">
        <f t="shared" si="1"/>
        <v>Chicken co-product, food grade, at slaughterhouse {BR} Economic, U | GAIN processing only {BD};kg;1;Undefined;0;0;0;</v>
      </c>
    </row>
    <row r="146" ht="15.75" customHeight="1">
      <c r="A146" s="1" t="s">
        <v>625</v>
      </c>
      <c r="B146" s="1" t="s">
        <v>835</v>
      </c>
      <c r="C146" s="1">
        <v>1.0</v>
      </c>
      <c r="D146" s="1" t="s">
        <v>842</v>
      </c>
      <c r="E146" s="1">
        <v>0.0</v>
      </c>
      <c r="F146" s="1">
        <v>0.0</v>
      </c>
      <c r="G146" s="1">
        <v>0.0</v>
      </c>
      <c r="H146" s="1" t="str">
        <f t="shared" si="1"/>
        <v>Chicken meat, at slaughterhouse {BR} Economic, U | GAIN processing only {BD};kg;1;Undefined;0;0;0;</v>
      </c>
    </row>
    <row r="147" ht="15.75" customHeight="1">
      <c r="A147" s="1" t="s">
        <v>638</v>
      </c>
      <c r="B147" s="1" t="s">
        <v>835</v>
      </c>
      <c r="C147" s="1">
        <v>1.0</v>
      </c>
      <c r="D147" s="1" t="s">
        <v>842</v>
      </c>
      <c r="E147" s="1">
        <v>0.0</v>
      </c>
      <c r="F147" s="1">
        <v>0.0</v>
      </c>
      <c r="G147" s="1">
        <v>0.0</v>
      </c>
      <c r="H147" s="1" t="str">
        <f t="shared" si="1"/>
        <v>Liquid milk, whole milk, pasteurised, at dairy (WFLDB)/{BD} U;kg;1;Undefined;0;0;0;</v>
      </c>
    </row>
    <row r="148" ht="15.75" customHeight="1">
      <c r="A148" s="1" t="s">
        <v>640</v>
      </c>
      <c r="B148" s="1" t="s">
        <v>835</v>
      </c>
      <c r="C148" s="1">
        <v>1.0</v>
      </c>
      <c r="D148" s="1" t="s">
        <v>842</v>
      </c>
      <c r="E148" s="1">
        <v>0.0</v>
      </c>
      <c r="F148" s="1">
        <v>0.0</v>
      </c>
      <c r="G148" s="1">
        <v>0.0</v>
      </c>
      <c r="H148" s="1" t="str">
        <f t="shared" si="1"/>
        <v>Liquid milk, whole milk, pasteurised, at dairy (WFLDB)/RNA U {NZ}| GAIN;kg;1;Undefined;0;0;0;</v>
      </c>
    </row>
    <row r="149" ht="15.75" customHeight="1">
      <c r="A149" s="1" t="s">
        <v>123</v>
      </c>
      <c r="B149" s="1" t="s">
        <v>835</v>
      </c>
      <c r="C149" s="1">
        <v>1.0</v>
      </c>
      <c r="D149" s="1" t="s">
        <v>842</v>
      </c>
      <c r="E149" s="1">
        <v>0.0</v>
      </c>
      <c r="F149" s="1">
        <v>0.0</v>
      </c>
      <c r="G149" s="1">
        <v>0.0</v>
      </c>
      <c r="H149" s="1" t="str">
        <f t="shared" si="1"/>
        <v>Egg, raw, processed in FR | Ambient (average) | Cardboard | at packaging {FR} U {ID}| GAIN;kg;1;Undefined;0;0;0;</v>
      </c>
    </row>
    <row r="150" ht="15.75" customHeight="1">
      <c r="A150" s="1" t="s">
        <v>145</v>
      </c>
      <c r="B150" s="1" t="s">
        <v>835</v>
      </c>
      <c r="C150" s="1">
        <v>1.0</v>
      </c>
      <c r="D150" s="1" t="s">
        <v>842</v>
      </c>
      <c r="E150" s="1">
        <v>0.0</v>
      </c>
      <c r="F150" s="1">
        <v>0.0</v>
      </c>
      <c r="G150" s="1">
        <v>0.0</v>
      </c>
      <c r="H150" s="1" t="str">
        <f t="shared" si="1"/>
        <v>Hard cheese, emmental-type cheese, reduced fat, processed in FR | Chilled | LDPE | at packaging {FR} U {NZ}| GAIN;kg;1;Undefined;0;0;0;</v>
      </c>
    </row>
    <row r="151" ht="15.75" customHeight="1">
      <c r="A151" s="1" t="s">
        <v>161</v>
      </c>
      <c r="B151" s="1" t="s">
        <v>835</v>
      </c>
      <c r="C151" s="1">
        <v>1.0</v>
      </c>
      <c r="D151" s="1" t="s">
        <v>842</v>
      </c>
      <c r="E151" s="1">
        <v>0.0</v>
      </c>
      <c r="F151" s="1">
        <v>0.0</v>
      </c>
      <c r="G151" s="1">
        <v>0.0</v>
      </c>
      <c r="H151" s="1" t="str">
        <f t="shared" si="1"/>
        <v>Dairy drink or fermented milk or yogurt, flavoured, with sugar, processed in FR | Chilled | PET | at packaging/FR {ID}| GAIN;kg;1;Undefined;0;0;0;</v>
      </c>
    </row>
    <row r="152" ht="15.75" customHeight="1">
      <c r="A152" s="1" t="s">
        <v>171</v>
      </c>
      <c r="B152" s="1" t="s">
        <v>835</v>
      </c>
      <c r="C152" s="1">
        <v>1.0</v>
      </c>
      <c r="D152" s="1" t="s">
        <v>842</v>
      </c>
      <c r="E152" s="1">
        <v>0.0</v>
      </c>
      <c r="F152" s="1">
        <v>0.0</v>
      </c>
      <c r="G152" s="1">
        <v>0.0</v>
      </c>
      <c r="H152" s="1" t="str">
        <f t="shared" si="1"/>
        <v>Chicken, breast, meat and skin, roasted/baked, processed in FR | Chilled | PS | at packaging {FR} U {ID}| GAIN;kg;1;Undefined;0;0;0;</v>
      </c>
    </row>
    <row r="153" ht="15.75" customHeight="1">
      <c r="A153" s="1" t="s">
        <v>241</v>
      </c>
      <c r="B153" s="1" t="s">
        <v>835</v>
      </c>
      <c r="C153" s="1">
        <v>1.0</v>
      </c>
      <c r="D153" s="1" t="s">
        <v>842</v>
      </c>
      <c r="E153" s="1">
        <v>0.0</v>
      </c>
      <c r="F153" s="1">
        <v>0.0</v>
      </c>
      <c r="G153" s="1">
        <v>0.0</v>
      </c>
      <c r="H153" s="1" t="str">
        <f t="shared" si="1"/>
        <v>Peanut, grilled, processed in FR | Ambient (long) | LDPE | at packaging/FR {ID}| GAIN;kg;1;Undefined;0;0;0;</v>
      </c>
    </row>
    <row r="154" ht="15.75" customHeight="1">
      <c r="A154" s="1" t="s">
        <v>251</v>
      </c>
      <c r="B154" s="1" t="s">
        <v>835</v>
      </c>
      <c r="C154" s="1">
        <v>1.0</v>
      </c>
      <c r="D154" s="1" t="s">
        <v>842</v>
      </c>
      <c r="E154" s="1">
        <v>0.0</v>
      </c>
      <c r="F154" s="1">
        <v>0.0</v>
      </c>
      <c r="G154" s="1">
        <v>0.0</v>
      </c>
      <c r="H154" s="1" t="str">
        <f t="shared" si="1"/>
        <v>Peanut butter or peanut paste, processed in FR | Ambient (long) | PVC | at packaging/FR {ID}| GAIN;kg;1;Undefined;0;0;0;</v>
      </c>
    </row>
    <row r="155" ht="15.75" customHeight="1">
      <c r="A155" s="1" t="s">
        <v>286</v>
      </c>
      <c r="B155" s="1" t="s">
        <v>835</v>
      </c>
      <c r="C155" s="1">
        <v>1.0</v>
      </c>
      <c r="D155" s="1" t="s">
        <v>842</v>
      </c>
      <c r="E155" s="1">
        <v>0.0</v>
      </c>
      <c r="F155" s="1">
        <v>0.0</v>
      </c>
      <c r="G155" s="1">
        <v>0.0</v>
      </c>
      <c r="H155" s="1" t="str">
        <f t="shared" si="1"/>
        <v>Broad bean, dried, processed in FR | Ambient (average) | LDPE | at packaging/FR {ID}| GAIN;kg;1;Undefined;0;0;0;</v>
      </c>
    </row>
    <row r="156" ht="15.75" customHeight="1">
      <c r="A156" s="1" t="s">
        <v>308</v>
      </c>
      <c r="B156" s="1" t="s">
        <v>835</v>
      </c>
      <c r="C156" s="1">
        <v>1.0</v>
      </c>
      <c r="D156" s="1" t="s">
        <v>842</v>
      </c>
      <c r="E156" s="1">
        <v>0.0</v>
      </c>
      <c r="F156" s="1">
        <v>0.0</v>
      </c>
      <c r="G156" s="1">
        <v>0.0</v>
      </c>
      <c r="H156" s="1" t="str">
        <f t="shared" si="1"/>
        <v>Tofu, plain, processed in FR | Chilled | PP | at packaging/FR {ID}| GAIN;kg;1;Undefined;0;0;0;</v>
      </c>
    </row>
    <row r="157" ht="15.75" customHeight="1">
      <c r="A157" s="1" t="s">
        <v>317</v>
      </c>
      <c r="B157" s="1" t="s">
        <v>835</v>
      </c>
      <c r="C157" s="1">
        <v>1.0</v>
      </c>
      <c r="D157" s="1" t="s">
        <v>842</v>
      </c>
      <c r="E157" s="1">
        <v>0.0</v>
      </c>
      <c r="F157" s="1">
        <v>0.0</v>
      </c>
      <c r="G157" s="1">
        <v>0.0</v>
      </c>
      <c r="H157" s="1" t="str">
        <f t="shared" si="1"/>
        <v>Packaging dummy;kg;1;Undefined;0;0;0;</v>
      </c>
    </row>
    <row r="158" ht="15.75" customHeight="1">
      <c r="A158" s="1" t="s">
        <v>504</v>
      </c>
      <c r="B158" s="1" t="s">
        <v>835</v>
      </c>
      <c r="C158" s="1">
        <v>1.0</v>
      </c>
      <c r="D158" s="1" t="s">
        <v>842</v>
      </c>
      <c r="E158" s="1">
        <v>0.0</v>
      </c>
      <c r="F158" s="1">
        <v>0.0</v>
      </c>
      <c r="G158" s="1">
        <v>0.0</v>
      </c>
      <c r="H158" s="1" t="str">
        <f t="shared" si="1"/>
        <v>Lentil, dried, processed in FR | Ambient (long) | LDPE | at packaging {FR} U;kg;1;Undefined;0;0;0;</v>
      </c>
    </row>
    <row r="159" ht="15.75" customHeight="1">
      <c r="A159" s="1" t="s">
        <v>606</v>
      </c>
      <c r="B159" s="1" t="s">
        <v>835</v>
      </c>
      <c r="C159" s="1">
        <v>1.0</v>
      </c>
      <c r="D159" s="1" t="s">
        <v>842</v>
      </c>
      <c r="E159" s="1">
        <v>0.0</v>
      </c>
      <c r="F159" s="1">
        <v>0.0</v>
      </c>
      <c r="G159" s="1">
        <v>0.0</v>
      </c>
      <c r="H159" s="1" t="str">
        <f t="shared" si="1"/>
        <v>Soft-ripened cheese with bloomy rind (Camembert-type cheese), processed in FR | Chilled | LDPE | at packaging {FR} U | GAIN packaging only;kg;1;Undefined;0;0;0;</v>
      </c>
    </row>
    <row r="160" ht="15.75" customHeight="1">
      <c r="A160" s="1" t="s">
        <v>124</v>
      </c>
      <c r="B160" s="1" t="s">
        <v>835</v>
      </c>
      <c r="C160" s="1">
        <v>1.0</v>
      </c>
      <c r="D160" s="1" t="s">
        <v>842</v>
      </c>
      <c r="E160" s="1">
        <v>0.0</v>
      </c>
      <c r="F160" s="1">
        <v>0.0</v>
      </c>
      <c r="G160" s="1">
        <v>0.0</v>
      </c>
      <c r="H160" s="1" t="str">
        <f t="shared" si="1"/>
        <v>Domestic distribution {ID}| GAIN;kg;1;Undefined;0;0;0;</v>
      </c>
    </row>
    <row r="161" ht="15.75" customHeight="1">
      <c r="A161" s="1" t="s">
        <v>146</v>
      </c>
      <c r="B161" s="1" t="s">
        <v>835</v>
      </c>
      <c r="C161" s="1">
        <v>1.0</v>
      </c>
      <c r="D161" s="1" t="s">
        <v>842</v>
      </c>
      <c r="E161" s="1">
        <v>0.0</v>
      </c>
      <c r="F161" s="1">
        <v>0.0</v>
      </c>
      <c r="G161" s="1">
        <v>0.0</v>
      </c>
      <c r="H161" s="1" t="str">
        <f t="shared" si="1"/>
        <v>International distribution, cooled, NZ {ID}| GAIN;kg;1;Undefined;0;0;0;</v>
      </c>
    </row>
    <row r="162" ht="15.75" customHeight="1">
      <c r="A162" s="1" t="s">
        <v>162</v>
      </c>
      <c r="B162" s="1" t="s">
        <v>835</v>
      </c>
      <c r="C162" s="1">
        <v>1.0</v>
      </c>
      <c r="D162" s="1" t="s">
        <v>842</v>
      </c>
      <c r="E162" s="1">
        <v>0.0</v>
      </c>
      <c r="F162" s="1">
        <v>0.0</v>
      </c>
      <c r="G162" s="1">
        <v>0.0</v>
      </c>
      <c r="H162" s="1" t="str">
        <f t="shared" si="1"/>
        <v>International distribution, France, cooled {ID}| GAIN;kg;1;Undefined;0;0;0;</v>
      </c>
    </row>
    <row r="163" ht="15.75" customHeight="1">
      <c r="A163" s="1" t="s">
        <v>172</v>
      </c>
      <c r="B163" s="1" t="s">
        <v>835</v>
      </c>
      <c r="C163" s="1">
        <v>1.0</v>
      </c>
      <c r="D163" s="1" t="s">
        <v>842</v>
      </c>
      <c r="E163" s="1">
        <v>0.0</v>
      </c>
      <c r="F163" s="1">
        <v>0.0</v>
      </c>
      <c r="G163" s="1">
        <v>0.0</v>
      </c>
      <c r="H163" s="1" t="str">
        <f t="shared" si="1"/>
        <v>International distribution, Australia, frozen {ID}| GAIN;kg;1;Undefined;0;0;0;</v>
      </c>
    </row>
    <row r="164" ht="15.75" customHeight="1">
      <c r="A164" s="1" t="s">
        <v>186</v>
      </c>
      <c r="B164" s="1" t="s">
        <v>835</v>
      </c>
      <c r="C164" s="1">
        <v>1.0</v>
      </c>
      <c r="D164" s="1" t="s">
        <v>842</v>
      </c>
      <c r="E164" s="1">
        <v>0.0</v>
      </c>
      <c r="F164" s="1">
        <v>0.0</v>
      </c>
      <c r="G164" s="1">
        <v>0.0</v>
      </c>
      <c r="H164" s="1" t="str">
        <f t="shared" si="1"/>
        <v>Domestic distribution, cooled {ID}| GAIN;kg;1;Undefined;0;0;0;</v>
      </c>
    </row>
    <row r="165" ht="15.75" customHeight="1">
      <c r="A165" s="1" t="s">
        <v>192</v>
      </c>
      <c r="B165" s="1" t="s">
        <v>835</v>
      </c>
      <c r="C165" s="1">
        <v>1.0</v>
      </c>
      <c r="D165" s="1" t="s">
        <v>842</v>
      </c>
      <c r="E165" s="1">
        <v>0.0</v>
      </c>
      <c r="F165" s="1">
        <v>0.0</v>
      </c>
      <c r="G165" s="1">
        <v>0.0</v>
      </c>
      <c r="H165" s="1" t="str">
        <f t="shared" si="1"/>
        <v>International distribution, USA, frozen {ID}| GAIN;kg;1;Undefined;0;0;0;</v>
      </c>
    </row>
    <row r="166" ht="15.75" customHeight="1">
      <c r="A166" s="1" t="s">
        <v>242</v>
      </c>
      <c r="B166" s="1" t="s">
        <v>835</v>
      </c>
      <c r="C166" s="1">
        <v>1.0</v>
      </c>
      <c r="D166" s="1" t="s">
        <v>842</v>
      </c>
      <c r="E166" s="1">
        <v>0.0</v>
      </c>
      <c r="F166" s="1">
        <v>0.0</v>
      </c>
      <c r="G166" s="1">
        <v>0.0</v>
      </c>
      <c r="H166" s="1" t="str">
        <f t="shared" si="1"/>
        <v>International distribution, Vietnam {ID}| GAIN;kg;1;Undefined;0;0;0;</v>
      </c>
    </row>
    <row r="167" ht="15.75" customHeight="1">
      <c r="A167" s="1" t="s">
        <v>260</v>
      </c>
      <c r="B167" s="1" t="s">
        <v>835</v>
      </c>
      <c r="C167" s="1">
        <v>1.0</v>
      </c>
      <c r="D167" s="1" t="s">
        <v>842</v>
      </c>
      <c r="E167" s="1">
        <v>0.0</v>
      </c>
      <c r="F167" s="1">
        <v>0.0</v>
      </c>
      <c r="G167" s="1">
        <v>0.0</v>
      </c>
      <c r="H167" s="1" t="str">
        <f t="shared" si="1"/>
        <v>International distribution, China {ID}| GAIN;kg;1;Undefined;0;0;0;</v>
      </c>
    </row>
    <row r="168" ht="15.75" customHeight="1">
      <c r="A168" s="1" t="s">
        <v>287</v>
      </c>
      <c r="B168" s="1" t="s">
        <v>835</v>
      </c>
      <c r="C168" s="1">
        <v>1.0</v>
      </c>
      <c r="D168" s="1" t="s">
        <v>842</v>
      </c>
      <c r="E168" s="1">
        <v>0.0</v>
      </c>
      <c r="F168" s="1">
        <v>0.0</v>
      </c>
      <c r="G168" s="1">
        <v>0.0</v>
      </c>
      <c r="H168" s="1" t="str">
        <f t="shared" si="1"/>
        <v>Domestic distribution, frozen {ID}| GAIN;kg;1;Undefined;0;0;0;</v>
      </c>
    </row>
    <row r="169" ht="15.75" customHeight="1">
      <c r="A169" s="1" t="s">
        <v>295</v>
      </c>
      <c r="B169" s="1" t="s">
        <v>835</v>
      </c>
      <c r="C169" s="1">
        <v>1.0</v>
      </c>
      <c r="D169" s="1" t="s">
        <v>842</v>
      </c>
      <c r="E169" s="1">
        <v>0.0</v>
      </c>
      <c r="F169" s="1">
        <v>0.0</v>
      </c>
      <c r="G169" s="1">
        <v>0.0</v>
      </c>
      <c r="H169" s="1" t="str">
        <f t="shared" si="1"/>
        <v>International distribution, Myanmar {ID}| GAIN;kg;1;Undefined;0;0;0;</v>
      </c>
    </row>
    <row r="170" ht="15.75" customHeight="1">
      <c r="A170" s="1" t="s">
        <v>550</v>
      </c>
      <c r="B170" s="1" t="s">
        <v>835</v>
      </c>
      <c r="C170" s="1">
        <v>1.0</v>
      </c>
      <c r="D170" s="1" t="s">
        <v>842</v>
      </c>
      <c r="E170" s="1">
        <v>0.0</v>
      </c>
      <c r="F170" s="1">
        <v>0.0</v>
      </c>
      <c r="G170" s="1">
        <v>0.0</v>
      </c>
      <c r="H170" s="1" t="str">
        <f t="shared" si="1"/>
        <v>International distribution, Australia {BD}| GAIN;kg;1;Undefined;0;0;0;</v>
      </c>
    </row>
    <row r="171" ht="15.75" customHeight="1">
      <c r="A171" s="1" t="s">
        <v>564</v>
      </c>
      <c r="B171" s="1" t="s">
        <v>835</v>
      </c>
      <c r="C171" s="1">
        <v>1.0</v>
      </c>
      <c r="D171" s="1" t="s">
        <v>842</v>
      </c>
      <c r="E171" s="1">
        <v>0.0</v>
      </c>
      <c r="F171" s="1">
        <v>0.0</v>
      </c>
      <c r="G171" s="1">
        <v>0.0</v>
      </c>
      <c r="H171" s="1" t="str">
        <f t="shared" si="1"/>
        <v>International distribution, India {BD}| GAIN;kg;1;Undefined;0;0;0;</v>
      </c>
    </row>
    <row r="172" ht="15.75" customHeight="1">
      <c r="A172" s="1" t="s">
        <v>570</v>
      </c>
      <c r="B172" s="1" t="s">
        <v>835</v>
      </c>
      <c r="C172" s="1">
        <v>1.0</v>
      </c>
      <c r="D172" s="1" t="s">
        <v>842</v>
      </c>
      <c r="E172" s="1">
        <v>0.0</v>
      </c>
      <c r="F172" s="1">
        <v>0.0</v>
      </c>
      <c r="G172" s="1">
        <v>0.0</v>
      </c>
      <c r="H172" s="1" t="str">
        <f t="shared" si="1"/>
        <v>Domestic distribution {BD}| GAIN;kg;1;Undefined;0;0;0;</v>
      </c>
    </row>
    <row r="173" ht="15.75" customHeight="1">
      <c r="A173" s="1" t="s">
        <v>603</v>
      </c>
      <c r="B173" s="1" t="s">
        <v>835</v>
      </c>
      <c r="C173" s="1">
        <v>1.0</v>
      </c>
      <c r="D173" s="1" t="s">
        <v>842</v>
      </c>
      <c r="E173" s="1">
        <v>0.0</v>
      </c>
      <c r="F173" s="1">
        <v>0.0</v>
      </c>
      <c r="G173" s="1">
        <v>0.0</v>
      </c>
      <c r="H173" s="1" t="str">
        <f t="shared" si="1"/>
        <v>Domestic distribution, cooled {BD}| GAIN;kg;1;Undefined;0;0;0;</v>
      </c>
    </row>
    <row r="174" ht="15.75" customHeight="1">
      <c r="A174" s="1" t="s">
        <v>125</v>
      </c>
      <c r="B174" s="1" t="s">
        <v>846</v>
      </c>
      <c r="C174" s="1">
        <v>1.0</v>
      </c>
      <c r="D174" s="1" t="s">
        <v>842</v>
      </c>
      <c r="E174" s="1">
        <v>0.0</v>
      </c>
      <c r="F174" s="1">
        <v>0.0</v>
      </c>
      <c r="G174" s="1">
        <v>0.0</v>
      </c>
      <c r="H174" s="1" t="str">
        <f t="shared" si="1"/>
        <v>Storage, in closed refrigerator, at retail (WFLDB)/RER U {ID}| GAIN;l*day;1;Undefined;0;0;0;</v>
      </c>
    </row>
    <row r="175" ht="15.75" customHeight="1">
      <c r="A175" s="1" t="s">
        <v>551</v>
      </c>
      <c r="B175" s="1" t="s">
        <v>846</v>
      </c>
      <c r="C175" s="1">
        <v>1.0</v>
      </c>
      <c r="D175" s="1" t="s">
        <v>842</v>
      </c>
      <c r="E175" s="1">
        <v>0.0</v>
      </c>
      <c r="F175" s="1">
        <v>0.0</v>
      </c>
      <c r="G175" s="1">
        <v>0.0</v>
      </c>
      <c r="H175" s="1" t="str">
        <f t="shared" si="1"/>
        <v>Storage, in closed refrigerator, at retail (WFLDB)/RER U {BD}| GAIN;l*day;1;Undefined;0;0;0;</v>
      </c>
    </row>
    <row r="176" ht="15.75" customHeight="1">
      <c r="A176" s="1" t="s">
        <v>126</v>
      </c>
      <c r="B176" s="1" t="s">
        <v>846</v>
      </c>
      <c r="C176" s="1">
        <v>1.0</v>
      </c>
      <c r="D176" s="1" t="s">
        <v>842</v>
      </c>
      <c r="E176" s="1">
        <v>0.0</v>
      </c>
      <c r="F176" s="1">
        <v>0.0</v>
      </c>
      <c r="G176" s="1">
        <v>0.0</v>
      </c>
      <c r="H176" s="1" t="str">
        <f t="shared" si="1"/>
        <v>Storage, in closed freezer, at retail (WFLDB)/RER U {ID}| GAIN;l*day;1;Undefined;0;0;0;</v>
      </c>
    </row>
    <row r="177" ht="15.75" customHeight="1">
      <c r="A177" s="1" t="s">
        <v>552</v>
      </c>
      <c r="B177" s="1" t="s">
        <v>846</v>
      </c>
      <c r="C177" s="1">
        <v>1.0</v>
      </c>
      <c r="D177" s="1" t="s">
        <v>842</v>
      </c>
      <c r="E177" s="1">
        <v>0.0</v>
      </c>
      <c r="F177" s="1">
        <v>0.0</v>
      </c>
      <c r="G177" s="1">
        <v>0.0</v>
      </c>
      <c r="H177" s="1" t="str">
        <f t="shared" si="1"/>
        <v>Storage, in closed freezer, at retail (WFLDB)/RER U {BD}| GAIN;l*day;1;Undefined;0;0;0;</v>
      </c>
    </row>
    <row r="178" ht="15.75" customHeight="1">
      <c r="A178" s="1" t="s">
        <v>127</v>
      </c>
      <c r="B178" s="1" t="s">
        <v>846</v>
      </c>
      <c r="C178" s="1">
        <v>1.0</v>
      </c>
      <c r="D178" s="1" t="s">
        <v>842</v>
      </c>
      <c r="E178" s="1">
        <v>0.0</v>
      </c>
      <c r="F178" s="1">
        <v>0.0</v>
      </c>
      <c r="G178" s="1">
        <v>0.0</v>
      </c>
      <c r="H178" s="1" t="str">
        <f t="shared" si="1"/>
        <v>Storage, in refrigerator, at home (WFLDB)/RER U {ID}| GAIN;l*day;1;Undefined;0;0;0;</v>
      </c>
    </row>
    <row r="179" ht="15.75" customHeight="1">
      <c r="A179" s="1" t="s">
        <v>553</v>
      </c>
      <c r="B179" s="1" t="s">
        <v>846</v>
      </c>
      <c r="C179" s="1">
        <v>1.0</v>
      </c>
      <c r="D179" s="1" t="s">
        <v>842</v>
      </c>
      <c r="E179" s="1">
        <v>0.0</v>
      </c>
      <c r="F179" s="1">
        <v>0.0</v>
      </c>
      <c r="G179" s="1">
        <v>0.0</v>
      </c>
      <c r="H179" s="1" t="str">
        <f t="shared" si="1"/>
        <v>Storage, in refrigerator, at home (WFLDB)/RER U {BD}| GAIN;l*day;1;Undefined;0;0;0;</v>
      </c>
    </row>
    <row r="180" ht="15.75" customHeight="1">
      <c r="A180" s="1" t="s">
        <v>128</v>
      </c>
      <c r="B180" s="1" t="s">
        <v>846</v>
      </c>
      <c r="C180" s="1">
        <v>1.0</v>
      </c>
      <c r="D180" s="1" t="s">
        <v>842</v>
      </c>
      <c r="E180" s="1">
        <v>0.0</v>
      </c>
      <c r="F180" s="1">
        <v>0.0</v>
      </c>
      <c r="G180" s="1">
        <v>0.0</v>
      </c>
      <c r="H180" s="1" t="str">
        <f t="shared" si="1"/>
        <v>Storage, in freezer, at home (WFLDB)/RER U {ID}| GAIN;l*day;1;Undefined;0;0;0;</v>
      </c>
    </row>
    <row r="181" ht="15.75" customHeight="1">
      <c r="A181" s="1" t="s">
        <v>554</v>
      </c>
      <c r="B181" s="1" t="s">
        <v>846</v>
      </c>
      <c r="C181" s="1">
        <v>1.0</v>
      </c>
      <c r="D181" s="1" t="s">
        <v>842</v>
      </c>
      <c r="E181" s="1">
        <v>0.0</v>
      </c>
      <c r="F181" s="1">
        <v>0.0</v>
      </c>
      <c r="G181" s="1">
        <v>0.0</v>
      </c>
      <c r="H181" s="1" t="str">
        <f t="shared" si="1"/>
        <v>Storage, in freezer, at home (WFLDB)/RER U {BD}| GAIN;l*day;1;Undefined;0;0;0;</v>
      </c>
    </row>
    <row r="182" ht="15.75" customHeight="1">
      <c r="A182" s="1" t="s">
        <v>129</v>
      </c>
      <c r="B182" s="1" t="s">
        <v>849</v>
      </c>
      <c r="C182" s="1">
        <v>1.0</v>
      </c>
      <c r="D182" s="1" t="s">
        <v>842</v>
      </c>
      <c r="E182" s="1">
        <v>0.0</v>
      </c>
      <c r="F182" s="1">
        <v>0.0</v>
      </c>
      <c r="G182" s="1">
        <v>0.0</v>
      </c>
      <c r="H182" s="1" t="str">
        <f t="shared" si="1"/>
        <v>Boiling, vegetables, with LPG stove, at consumer home (WFLDB)/GLO U;p;1;Undefined;0;0;0;</v>
      </c>
    </row>
    <row r="183" ht="15.75" customHeight="1">
      <c r="A183" s="1" t="s">
        <v>130</v>
      </c>
      <c r="B183" s="1" t="s">
        <v>849</v>
      </c>
      <c r="C183" s="1">
        <v>1.0</v>
      </c>
      <c r="D183" s="1" t="s">
        <v>842</v>
      </c>
      <c r="E183" s="1">
        <v>0.0</v>
      </c>
      <c r="F183" s="1">
        <v>0.0</v>
      </c>
      <c r="G183" s="1">
        <v>0.0</v>
      </c>
      <c r="H183" s="1" t="str">
        <f t="shared" si="1"/>
        <v>Frying, vegetables, with LPG stove, at consumer home (WFLDB)/GLO U;p;1;Undefined;0;0;0;</v>
      </c>
    </row>
    <row r="184" ht="15.75" customHeight="1">
      <c r="A184" s="1" t="s">
        <v>430</v>
      </c>
      <c r="B184" s="1" t="s">
        <v>835</v>
      </c>
      <c r="C184" s="1">
        <v>1.0</v>
      </c>
      <c r="D184" s="1" t="s">
        <v>842</v>
      </c>
      <c r="E184" s="1">
        <v>0.0</v>
      </c>
      <c r="F184" s="1">
        <v>0.0</v>
      </c>
      <c r="G184" s="1">
        <v>0.0</v>
      </c>
      <c r="H184" s="1" t="str">
        <f t="shared" si="1"/>
        <v>Melon {GLO}| melon production | Cut-off, S;kg;1;Undefined;0;0;0;</v>
      </c>
    </row>
    <row r="185" ht="15.75" customHeight="1">
      <c r="A185" s="1" t="s">
        <v>643</v>
      </c>
      <c r="B185" s="1" t="s">
        <v>835</v>
      </c>
      <c r="C185" s="1">
        <v>1.0</v>
      </c>
      <c r="D185" s="1" t="s">
        <v>842</v>
      </c>
      <c r="E185" s="1">
        <v>0.0</v>
      </c>
      <c r="F185" s="1">
        <v>0.0</v>
      </c>
      <c r="G185" s="1">
        <v>0.0</v>
      </c>
      <c r="H185" s="1" t="str">
        <f t="shared" si="1"/>
        <v>Mango {BR}| market for mango | Cut-off, S;kg;1;Undefined;0;0;0;</v>
      </c>
    </row>
    <row r="186" ht="15.75" customHeight="1">
      <c r="A186" s="1" t="s">
        <v>440</v>
      </c>
      <c r="B186" s="1" t="s">
        <v>835</v>
      </c>
      <c r="C186" s="1">
        <v>1.0</v>
      </c>
      <c r="D186" s="1" t="s">
        <v>842</v>
      </c>
      <c r="E186" s="1">
        <v>0.0</v>
      </c>
      <c r="F186" s="1">
        <v>0.0</v>
      </c>
      <c r="G186" s="1">
        <v>0.0</v>
      </c>
      <c r="H186" s="1" t="str">
        <f t="shared" si="1"/>
        <v>Papaya {GLO}| papaya production | Cut-off, S;kg;1;Undefined;0;0;0;</v>
      </c>
    </row>
    <row r="187" ht="15.75" customHeight="1">
      <c r="A187" s="1" t="s">
        <v>444</v>
      </c>
      <c r="B187" s="1" t="s">
        <v>835</v>
      </c>
      <c r="C187" s="1">
        <v>1.0</v>
      </c>
      <c r="D187" s="1" t="s">
        <v>842</v>
      </c>
      <c r="E187" s="1">
        <v>0.0</v>
      </c>
      <c r="F187" s="1">
        <v>0.0</v>
      </c>
      <c r="G187" s="1">
        <v>0.0</v>
      </c>
      <c r="H187" s="1" t="str">
        <f t="shared" si="1"/>
        <v>Orange, fresh grade {ZA}| orange production, fresh grade | Cut-off, S;kg;1;Undefined;0;0;0;</v>
      </c>
    </row>
    <row r="188" ht="15.75" customHeight="1">
      <c r="A188" s="1" t="s">
        <v>920</v>
      </c>
      <c r="B188" s="1" t="s">
        <v>835</v>
      </c>
      <c r="C188" s="1">
        <v>1.0</v>
      </c>
      <c r="D188" s="1" t="s">
        <v>842</v>
      </c>
      <c r="E188" s="1">
        <v>0.0</v>
      </c>
      <c r="F188" s="1">
        <v>0.0</v>
      </c>
      <c r="G188" s="1">
        <v>0.0</v>
      </c>
      <c r="H188" s="1" t="str">
        <f t="shared" si="1"/>
        <v>Banana {EC}| banana production | Cut-off, S;kg;1;Undefined;0;0;0;</v>
      </c>
    </row>
    <row r="189" ht="15.75" customHeight="1">
      <c r="A189" s="1" t="s">
        <v>456</v>
      </c>
      <c r="B189" s="1" t="s">
        <v>835</v>
      </c>
      <c r="C189" s="1">
        <v>1.0</v>
      </c>
      <c r="D189" s="1" t="s">
        <v>842</v>
      </c>
      <c r="E189" s="1">
        <v>0.0</v>
      </c>
      <c r="F189" s="1">
        <v>0.0</v>
      </c>
      <c r="G189" s="1">
        <v>0.0</v>
      </c>
      <c r="H189" s="1" t="str">
        <f t="shared" si="1"/>
        <v>Apple {CN}| apple production | Cut-off, S;kg;1;Undefined;0;0;0;</v>
      </c>
    </row>
    <row r="190" ht="15.75" customHeight="1">
      <c r="A190" s="1" t="s">
        <v>461</v>
      </c>
      <c r="B190" s="1" t="s">
        <v>835</v>
      </c>
      <c r="C190" s="1">
        <v>1.0</v>
      </c>
      <c r="D190" s="1" t="s">
        <v>842</v>
      </c>
      <c r="E190" s="1">
        <v>0.0</v>
      </c>
      <c r="F190" s="1">
        <v>0.0</v>
      </c>
      <c r="G190" s="1">
        <v>0.0</v>
      </c>
      <c r="H190" s="1" t="str">
        <f t="shared" si="1"/>
        <v>Avocado {GLO}| avocado production | Cut-off, S;kg;1;Undefined;0;0;0;</v>
      </c>
    </row>
    <row r="191" ht="15.75" customHeight="1">
      <c r="A191" s="1" t="s">
        <v>465</v>
      </c>
      <c r="B191" s="1" t="s">
        <v>835</v>
      </c>
      <c r="C191" s="1">
        <v>1.0</v>
      </c>
      <c r="D191" s="1" t="s">
        <v>842</v>
      </c>
      <c r="E191" s="1">
        <v>0.0</v>
      </c>
      <c r="F191" s="1">
        <v>0.0</v>
      </c>
      <c r="G191" s="1">
        <v>0.0</v>
      </c>
      <c r="H191" s="1" t="str">
        <f t="shared" si="1"/>
        <v>Pear {CN}| pear production | Cut-off, S;kg;1;Undefined;0;0;0;</v>
      </c>
    </row>
    <row r="192" ht="15.75" customHeight="1">
      <c r="A192" s="1" t="s">
        <v>469</v>
      </c>
      <c r="B192" s="1" t="s">
        <v>835</v>
      </c>
      <c r="C192" s="1">
        <v>1.0</v>
      </c>
      <c r="D192" s="1" t="s">
        <v>842</v>
      </c>
      <c r="E192" s="1">
        <v>0.0</v>
      </c>
      <c r="F192" s="1">
        <v>0.0</v>
      </c>
      <c r="G192" s="1">
        <v>0.0</v>
      </c>
      <c r="H192" s="1" t="str">
        <f t="shared" si="1"/>
        <v>Pineapple {GLO}| pineapple production | Cut-off, S;kg;1;Undefined;0;0;0;</v>
      </c>
    </row>
    <row r="193" ht="15.75" customHeight="1">
      <c r="A193" s="1" t="s">
        <v>474</v>
      </c>
      <c r="B193" s="1" t="s">
        <v>835</v>
      </c>
      <c r="C193" s="1">
        <v>1.0</v>
      </c>
      <c r="D193" s="1" t="s">
        <v>842</v>
      </c>
      <c r="E193" s="1">
        <v>0.0</v>
      </c>
      <c r="F193" s="1">
        <v>0.0</v>
      </c>
      <c r="G193" s="1">
        <v>0.0</v>
      </c>
      <c r="H193" s="1" t="str">
        <f t="shared" si="1"/>
        <v>Coconuts, dehusked, at processing {PH} Economic, S;kg;1;Undefined;0;0;0;</v>
      </c>
    </row>
    <row r="194" ht="15.75" customHeight="1">
      <c r="A194" s="1" t="s">
        <v>503</v>
      </c>
      <c r="B194" s="1" t="s">
        <v>835</v>
      </c>
      <c r="C194" s="1">
        <v>1.0</v>
      </c>
      <c r="D194" s="1" t="s">
        <v>842</v>
      </c>
      <c r="E194" s="1">
        <v>0.0</v>
      </c>
      <c r="F194" s="1">
        <v>0.0</v>
      </c>
      <c r="G194" s="1">
        <v>0.0</v>
      </c>
      <c r="H194" s="1" t="str">
        <f t="shared" si="1"/>
        <v>Brown rice (raw), at processing {CN} Economic, S;kg;1;Undefined;0;0;0;</v>
      </c>
    </row>
    <row r="195" ht="15.75" customHeight="1">
      <c r="A195" s="1" t="s">
        <v>510</v>
      </c>
      <c r="B195" s="1" t="s">
        <v>835</v>
      </c>
      <c r="C195" s="1">
        <v>1.0</v>
      </c>
      <c r="D195" s="1" t="s">
        <v>842</v>
      </c>
      <c r="E195" s="1">
        <v>0.0</v>
      </c>
      <c r="F195" s="1">
        <v>0.0</v>
      </c>
      <c r="G195" s="1">
        <v>0.0</v>
      </c>
      <c r="H195" s="1" t="str">
        <f t="shared" si="1"/>
        <v>White rice (raw), at processing {CN} Economic, S;kg;1;Undefined;0;0;0;</v>
      </c>
    </row>
    <row r="196" ht="15.75" customHeight="1">
      <c r="A196" s="1" t="s">
        <v>921</v>
      </c>
      <c r="B196" s="1" t="s">
        <v>835</v>
      </c>
      <c r="C196" s="1">
        <v>1.0</v>
      </c>
      <c r="D196" s="1" t="s">
        <v>842</v>
      </c>
      <c r="E196" s="1">
        <v>0.0</v>
      </c>
      <c r="F196" s="1">
        <v>0.0</v>
      </c>
      <c r="G196" s="1">
        <v>0.0</v>
      </c>
      <c r="H196" s="1" t="str">
        <f t="shared" si="1"/>
        <v>Wheat grain, dried, market mix, at regional storage {US} Economic, S;kg;1;Undefined;0;0;0;</v>
      </c>
    </row>
    <row r="197" ht="15.75" customHeight="1">
      <c r="A197" s="1" t="s">
        <v>656</v>
      </c>
      <c r="B197" s="1" t="s">
        <v>835</v>
      </c>
      <c r="C197" s="1">
        <v>1.0</v>
      </c>
      <c r="D197" s="1" t="s">
        <v>842</v>
      </c>
      <c r="E197" s="1">
        <v>0.0</v>
      </c>
      <c r="F197" s="1">
        <v>0.0</v>
      </c>
      <c r="G197" s="1">
        <v>0.0</v>
      </c>
      <c r="H197" s="1" t="str">
        <f t="shared" si="1"/>
        <v>Wheat flour, at processing {US} Economic, S;kg;1;Undefined;0;0;0;</v>
      </c>
    </row>
    <row r="198" ht="15.75" customHeight="1">
      <c r="A198" s="1" t="s">
        <v>535</v>
      </c>
      <c r="B198" s="1" t="s">
        <v>835</v>
      </c>
      <c r="C198" s="1">
        <v>1.0</v>
      </c>
      <c r="D198" s="1" t="s">
        <v>842</v>
      </c>
      <c r="E198" s="1">
        <v>0.0</v>
      </c>
      <c r="F198" s="1">
        <v>0.0</v>
      </c>
      <c r="G198" s="1">
        <v>0.0</v>
      </c>
      <c r="H198" s="1" t="str">
        <f t="shared" si="1"/>
        <v>Maize, dried, at storage {TH} Economic, S;kg;1;Undefined;0;0;0;</v>
      </c>
    </row>
    <row r="199" ht="15.75" customHeight="1">
      <c r="A199" s="1" t="s">
        <v>541</v>
      </c>
      <c r="B199" s="1" t="s">
        <v>835</v>
      </c>
      <c r="C199" s="1">
        <v>1.0</v>
      </c>
      <c r="D199" s="1" t="s">
        <v>842</v>
      </c>
      <c r="E199" s="1">
        <v>0.0</v>
      </c>
      <c r="F199" s="1">
        <v>0.0</v>
      </c>
      <c r="G199" s="1">
        <v>0.0</v>
      </c>
      <c r="H199" s="1" t="str">
        <f t="shared" si="1"/>
        <v>Potatoes, cooled, at storage {US} Economic, S;kg;1;Undefined;0;0;0;</v>
      </c>
    </row>
    <row r="200" ht="15.75" customHeight="1">
      <c r="A200" s="1" t="s">
        <v>922</v>
      </c>
      <c r="B200" s="1" t="s">
        <v>835</v>
      </c>
      <c r="C200" s="1">
        <v>1.0</v>
      </c>
      <c r="D200" s="1" t="s">
        <v>842</v>
      </c>
      <c r="E200" s="1">
        <v>0.0</v>
      </c>
      <c r="F200" s="1">
        <v>0.0</v>
      </c>
      <c r="G200" s="1">
        <v>0.0</v>
      </c>
      <c r="H200" s="1" t="str">
        <f t="shared" si="1"/>
        <v>Pasta, dried, from durum wheat, at plant (WFLDB)/GLO U (adapted for GAIN);kg;1;Undefined;0;0;0;</v>
      </c>
    </row>
    <row r="201" ht="15.75" customHeight="1">
      <c r="A201" s="1" t="s">
        <v>643</v>
      </c>
      <c r="B201" s="1" t="s">
        <v>835</v>
      </c>
      <c r="C201" s="1">
        <v>1.0</v>
      </c>
      <c r="D201" s="1" t="s">
        <v>842</v>
      </c>
      <c r="E201" s="1">
        <v>0.0</v>
      </c>
      <c r="F201" s="1">
        <v>0.0</v>
      </c>
      <c r="G201" s="1">
        <v>0.0</v>
      </c>
      <c r="H201" s="1" t="str">
        <f t="shared" si="1"/>
        <v>Mango {BR}| market for mango | Cut-off, S;kg;1;Undefined;0;0;0;</v>
      </c>
    </row>
    <row r="202" ht="15.75" customHeight="1">
      <c r="A202" s="1" t="s">
        <v>440</v>
      </c>
      <c r="B202" s="1" t="s">
        <v>835</v>
      </c>
      <c r="C202" s="1">
        <v>1.0</v>
      </c>
      <c r="D202" s="1" t="s">
        <v>842</v>
      </c>
      <c r="E202" s="1">
        <v>0.0</v>
      </c>
      <c r="F202" s="1">
        <v>0.0</v>
      </c>
      <c r="G202" s="1">
        <v>0.0</v>
      </c>
      <c r="H202" s="1" t="str">
        <f t="shared" si="1"/>
        <v>Papaya {GLO}| papaya production | Cut-off, S;kg;1;Undefined;0;0;0;</v>
      </c>
    </row>
    <row r="203" ht="15.75" customHeight="1">
      <c r="A203" s="1" t="s">
        <v>444</v>
      </c>
      <c r="B203" s="1" t="s">
        <v>835</v>
      </c>
      <c r="C203" s="1">
        <v>1.0</v>
      </c>
      <c r="D203" s="1" t="s">
        <v>842</v>
      </c>
      <c r="E203" s="1">
        <v>0.0</v>
      </c>
      <c r="F203" s="1">
        <v>0.0</v>
      </c>
      <c r="G203" s="1">
        <v>0.0</v>
      </c>
      <c r="H203" s="1" t="str">
        <f t="shared" si="1"/>
        <v>Orange, fresh grade {ZA}| orange production, fresh grade | Cut-off, S;kg;1;Undefined;0;0;0;</v>
      </c>
    </row>
    <row r="204" ht="15.75" customHeight="1">
      <c r="A204" s="1" t="s">
        <v>920</v>
      </c>
      <c r="B204" s="1" t="s">
        <v>835</v>
      </c>
      <c r="C204" s="1">
        <v>1.0</v>
      </c>
      <c r="D204" s="1" t="s">
        <v>842</v>
      </c>
      <c r="E204" s="1">
        <v>0.0</v>
      </c>
      <c r="F204" s="1">
        <v>0.0</v>
      </c>
      <c r="G204" s="1">
        <v>0.0</v>
      </c>
      <c r="H204" s="1" t="str">
        <f t="shared" si="1"/>
        <v>Banana {EC}| banana production | Cut-off, S;kg;1;Undefined;0;0;0;</v>
      </c>
    </row>
    <row r="205" ht="15.75" customHeight="1">
      <c r="A205" s="1" t="s">
        <v>456</v>
      </c>
      <c r="B205" s="1" t="s">
        <v>835</v>
      </c>
      <c r="C205" s="1">
        <v>1.0</v>
      </c>
      <c r="D205" s="1" t="s">
        <v>842</v>
      </c>
      <c r="E205" s="1">
        <v>0.0</v>
      </c>
      <c r="F205" s="1">
        <v>0.0</v>
      </c>
      <c r="G205" s="1">
        <v>0.0</v>
      </c>
      <c r="H205" s="1" t="str">
        <f t="shared" si="1"/>
        <v>Apple {CN}| apple production | Cut-off, S;kg;1;Undefined;0;0;0;</v>
      </c>
    </row>
    <row r="206" ht="15.75" customHeight="1">
      <c r="A206" s="1" t="s">
        <v>503</v>
      </c>
      <c r="B206" s="1" t="s">
        <v>835</v>
      </c>
      <c r="C206" s="1">
        <v>1.0</v>
      </c>
      <c r="D206" s="1" t="s">
        <v>842</v>
      </c>
      <c r="E206" s="1">
        <v>0.0</v>
      </c>
      <c r="F206" s="1">
        <v>0.0</v>
      </c>
      <c r="G206" s="1">
        <v>0.0</v>
      </c>
      <c r="H206" s="1" t="str">
        <f t="shared" si="1"/>
        <v>Brown rice (raw), at processing {CN} Economic, S;kg;1;Undefined;0;0;0;</v>
      </c>
    </row>
    <row r="207" ht="15.75" customHeight="1">
      <c r="A207" s="1" t="s">
        <v>510</v>
      </c>
      <c r="B207" s="1" t="s">
        <v>835</v>
      </c>
      <c r="C207" s="1">
        <v>1.0</v>
      </c>
      <c r="D207" s="1" t="s">
        <v>842</v>
      </c>
      <c r="E207" s="1">
        <v>0.0</v>
      </c>
      <c r="F207" s="1">
        <v>0.0</v>
      </c>
      <c r="G207" s="1">
        <v>0.0</v>
      </c>
      <c r="H207" s="1" t="str">
        <f t="shared" si="1"/>
        <v>White rice (raw), at processing {CN} Economic, S;kg;1;Undefined;0;0;0;</v>
      </c>
    </row>
    <row r="208" ht="15.75" customHeight="1">
      <c r="A208" s="1" t="s">
        <v>656</v>
      </c>
      <c r="B208" s="1" t="s">
        <v>835</v>
      </c>
      <c r="C208" s="1">
        <v>1.0</v>
      </c>
      <c r="D208" s="1" t="s">
        <v>842</v>
      </c>
      <c r="E208" s="1">
        <v>0.0</v>
      </c>
      <c r="F208" s="1">
        <v>0.0</v>
      </c>
      <c r="G208" s="1">
        <v>0.0</v>
      </c>
      <c r="H208" s="1" t="str">
        <f t="shared" si="1"/>
        <v>Wheat flour, at processing {US} Economic, S;kg;1;Undefined;0;0;0;</v>
      </c>
    </row>
    <row r="209" ht="15.75" customHeight="1">
      <c r="A209" s="1" t="s">
        <v>535</v>
      </c>
      <c r="B209" s="1" t="s">
        <v>835</v>
      </c>
      <c r="C209" s="1">
        <v>1.0</v>
      </c>
      <c r="D209" s="1" t="s">
        <v>842</v>
      </c>
      <c r="E209" s="1">
        <v>0.0</v>
      </c>
      <c r="F209" s="1">
        <v>0.0</v>
      </c>
      <c r="G209" s="1">
        <v>0.0</v>
      </c>
      <c r="H209" s="1" t="str">
        <f t="shared" si="1"/>
        <v>Maize, dried, at storage {TH} Economic, S;kg;1;Undefined;0;0;0;</v>
      </c>
    </row>
    <row r="210" ht="15.75" customHeight="1">
      <c r="A210" s="1" t="s">
        <v>541</v>
      </c>
      <c r="B210" s="1" t="s">
        <v>835</v>
      </c>
      <c r="C210" s="1">
        <v>1.0</v>
      </c>
      <c r="D210" s="1" t="s">
        <v>842</v>
      </c>
      <c r="E210" s="1">
        <v>0.0</v>
      </c>
      <c r="F210" s="1">
        <v>0.0</v>
      </c>
      <c r="G210" s="1">
        <v>0.0</v>
      </c>
      <c r="H210" s="1" t="str">
        <f t="shared" si="1"/>
        <v>Potatoes, cooled, at storage {US} Economic, S;kg;1;Undefined;0;0;0;</v>
      </c>
    </row>
    <row r="211" ht="15.75" customHeight="1">
      <c r="A211" s="1" t="s">
        <v>613</v>
      </c>
      <c r="B211" s="1" t="s">
        <v>835</v>
      </c>
      <c r="C211" s="1">
        <v>1.0</v>
      </c>
      <c r="D211" s="1" t="s">
        <v>842</v>
      </c>
      <c r="E211" s="1">
        <v>0.0</v>
      </c>
      <c r="F211" s="1">
        <v>0.0</v>
      </c>
      <c r="G211" s="1">
        <v>0.0</v>
      </c>
      <c r="H211" s="1" t="str">
        <f t="shared" si="1"/>
        <v>Beef cattle, mixed system, live weight, at farm (WFLDB)/IN U;kg;1;Undefined;0;0;0;</v>
      </c>
    </row>
    <row r="212" ht="15.75" customHeight="1">
      <c r="A212" s="1" t="s">
        <v>632</v>
      </c>
      <c r="B212" s="1" t="s">
        <v>835</v>
      </c>
      <c r="C212" s="1">
        <v>1.0</v>
      </c>
      <c r="D212" s="1" t="s">
        <v>842</v>
      </c>
      <c r="E212" s="1">
        <v>0.0</v>
      </c>
      <c r="F212" s="1">
        <v>0.0</v>
      </c>
      <c r="G212" s="1">
        <v>0.0</v>
      </c>
      <c r="H212" s="1" t="str">
        <f t="shared" si="1"/>
        <v>Tilapia {RLA}| tilapia production, extensive aquaculture, in pond | Cut-off, U | adapted for BD GAIN;kg;1;Undefined;0;0;0;</v>
      </c>
    </row>
    <row r="213" ht="15.75" customHeight="1">
      <c r="A213" s="1" t="s">
        <v>521</v>
      </c>
      <c r="B213" s="1" t="s">
        <v>835</v>
      </c>
      <c r="C213" s="1">
        <v>1.0</v>
      </c>
      <c r="D213" s="1" t="s">
        <v>842</v>
      </c>
      <c r="E213" s="1">
        <v>0.0</v>
      </c>
      <c r="F213" s="1">
        <v>0.0</v>
      </c>
      <c r="G213" s="1">
        <v>0.0</v>
      </c>
      <c r="H213" s="1" t="str">
        <f t="shared" si="1"/>
        <v>Wheat grain, dried, at storage {UA} Economic, S;kg;1;Undefined;0;0;0;</v>
      </c>
    </row>
    <row r="214" ht="15.75" customHeight="1">
      <c r="A214" s="1" t="s">
        <v>517</v>
      </c>
      <c r="B214" s="1" t="s">
        <v>835</v>
      </c>
      <c r="C214" s="1">
        <v>1.0</v>
      </c>
      <c r="D214" s="1" t="s">
        <v>842</v>
      </c>
      <c r="E214" s="1">
        <v>0.0</v>
      </c>
      <c r="F214" s="1">
        <v>0.0</v>
      </c>
      <c r="G214" s="1">
        <v>0.0</v>
      </c>
      <c r="H214" s="1" t="str">
        <f t="shared" si="1"/>
        <v>Noodles, dried, from whole wheat, at plant (WFLDB)/ID U (adapted for GAIN);kg;1;Undefined;0;0;0;</v>
      </c>
    </row>
    <row r="215" ht="15.75" customHeight="1">
      <c r="A215" s="1" t="s">
        <v>526</v>
      </c>
      <c r="B215" s="1" t="s">
        <v>835</v>
      </c>
      <c r="C215" s="1">
        <v>1.0</v>
      </c>
      <c r="D215" s="1" t="s">
        <v>842</v>
      </c>
      <c r="E215" s="1">
        <v>0.0</v>
      </c>
      <c r="F215" s="1">
        <v>0.0</v>
      </c>
      <c r="G215" s="1">
        <v>0.0</v>
      </c>
      <c r="H215" s="1" t="str">
        <f t="shared" si="1"/>
        <v>Pasta, dried, from whole wheat, at plant (WFLDB)/ID U (adapted for GAIN);kg;1;Undefined;0;0;0;</v>
      </c>
    </row>
    <row r="216" ht="15.75" customHeight="1">
      <c r="A216" s="1" t="s">
        <v>531</v>
      </c>
      <c r="B216" s="1" t="s">
        <v>835</v>
      </c>
      <c r="C216" s="1">
        <v>1.0</v>
      </c>
      <c r="D216" s="1" t="s">
        <v>842</v>
      </c>
      <c r="E216" s="1">
        <v>0.0</v>
      </c>
      <c r="F216" s="1">
        <v>0.0</v>
      </c>
      <c r="G216" s="1">
        <v>0.0</v>
      </c>
      <c r="H216" s="1" t="str">
        <f t="shared" si="1"/>
        <v>Pasta, dried, from wheat flour, at plant (WFLDB)/ID U (adapted for GAIN);kg;1;Undefined;0;0;0;</v>
      </c>
    </row>
    <row r="217" ht="15.75" customHeight="1">
      <c r="A217" s="13" t="s">
        <v>522</v>
      </c>
      <c r="B217" s="1" t="s">
        <v>835</v>
      </c>
      <c r="C217" s="1">
        <v>1.0</v>
      </c>
      <c r="D217" s="1" t="s">
        <v>842</v>
      </c>
      <c r="E217" s="1">
        <v>0.0</v>
      </c>
      <c r="F217" s="1">
        <v>0.0</v>
      </c>
      <c r="G217" s="1">
        <v>0.0</v>
      </c>
      <c r="H217" s="1" t="str">
        <f t="shared" si="1"/>
        <v>International distribution, Ukraine {ID}| GAIN;kg;1;Undefined;0;0;0;</v>
      </c>
    </row>
    <row r="218" ht="15.75" customHeight="1">
      <c r="A218" s="18" t="s">
        <v>436</v>
      </c>
      <c r="B218" s="1" t="s">
        <v>835</v>
      </c>
      <c r="C218" s="1">
        <v>1.0</v>
      </c>
      <c r="D218" s="1" t="s">
        <v>842</v>
      </c>
      <c r="E218" s="1">
        <v>0.0</v>
      </c>
      <c r="F218" s="1">
        <v>0.0</v>
      </c>
      <c r="G218" s="1">
        <v>0.0</v>
      </c>
      <c r="H218" s="1" t="str">
        <f t="shared" si="1"/>
        <v>Mango {RoW}| market for mango | Cut-off, S;kg;1;Undefined;0;0;0;</v>
      </c>
    </row>
    <row r="219" ht="15.75" customHeight="1">
      <c r="A219" s="18" t="s">
        <v>478</v>
      </c>
      <c r="B219" s="1" t="s">
        <v>835</v>
      </c>
      <c r="C219" s="1">
        <v>1.0</v>
      </c>
      <c r="D219" s="1" t="s">
        <v>842</v>
      </c>
      <c r="E219" s="1">
        <v>0.0</v>
      </c>
      <c r="F219" s="1">
        <v>0.0</v>
      </c>
      <c r="G219" s="1">
        <v>0.0</v>
      </c>
      <c r="H219" s="1" t="str">
        <f t="shared" si="1"/>
        <v>Mandarin {CN}| mandarin production | Cut-off, S;kg;1;Undefined;0;0;0;</v>
      </c>
    </row>
    <row r="220" ht="15.75" customHeight="1">
      <c r="A220" s="18" t="s">
        <v>482</v>
      </c>
      <c r="B220" s="1" t="s">
        <v>835</v>
      </c>
      <c r="C220" s="1">
        <v>1.0</v>
      </c>
      <c r="D220" s="1" t="s">
        <v>842</v>
      </c>
      <c r="E220" s="1">
        <v>0.0</v>
      </c>
      <c r="F220" s="1">
        <v>0.0</v>
      </c>
      <c r="G220" s="1">
        <v>0.0</v>
      </c>
      <c r="H220" s="1" t="str">
        <f t="shared" si="1"/>
        <v>Grapefruit for juice, conventional, at farm gate {US} S;kg;1;Undefined;0;0;0;</v>
      </c>
    </row>
    <row r="221" ht="15.75" customHeight="1">
      <c r="A221" s="18" t="s">
        <v>486</v>
      </c>
      <c r="B221" s="1" t="s">
        <v>835</v>
      </c>
      <c r="C221" s="1">
        <v>1.0</v>
      </c>
      <c r="D221" s="1" t="s">
        <v>842</v>
      </c>
      <c r="E221" s="1">
        <v>0.0</v>
      </c>
      <c r="F221" s="1">
        <v>0.0</v>
      </c>
      <c r="G221" s="1">
        <v>0.0</v>
      </c>
      <c r="H221" s="1" t="str">
        <f t="shared" si="1"/>
        <v>Kiwi {GLO}| kiwi production | Cut-off, S;kg;1;Undefined;0;0;0;</v>
      </c>
    </row>
    <row r="222" ht="15.75" customHeight="1">
      <c r="A222" s="18" t="s">
        <v>482</v>
      </c>
      <c r="B222" s="1" t="s">
        <v>835</v>
      </c>
      <c r="C222" s="1">
        <v>1.0</v>
      </c>
      <c r="D222" s="1" t="s">
        <v>842</v>
      </c>
      <c r="E222" s="1">
        <v>0.0</v>
      </c>
      <c r="F222" s="1">
        <v>0.0</v>
      </c>
      <c r="G222" s="1">
        <v>0.0</v>
      </c>
      <c r="H222" s="1" t="str">
        <f t="shared" si="1"/>
        <v>Grapefruit for juice, conventional, at farm gate {US} S;kg;1;Undefined;0;0;0;</v>
      </c>
    </row>
    <row r="223" ht="15.75" customHeight="1">
      <c r="A223" s="18" t="s">
        <v>486</v>
      </c>
      <c r="B223" s="1" t="s">
        <v>835</v>
      </c>
      <c r="C223" s="1">
        <v>1.0</v>
      </c>
      <c r="D223" s="1" t="s">
        <v>842</v>
      </c>
      <c r="E223" s="1">
        <v>0.0</v>
      </c>
      <c r="F223" s="1">
        <v>0.0</v>
      </c>
      <c r="G223" s="1">
        <v>0.0</v>
      </c>
      <c r="H223" s="1" t="str">
        <f t="shared" si="1"/>
        <v>Kiwi {GLO}| kiwi production | Cut-off, S;kg;1;Undefined;0;0;0;</v>
      </c>
    </row>
    <row r="224" ht="15.75" customHeight="1">
      <c r="H224" s="1" t="str">
        <f t="shared" si="1"/>
        <v>;;;;;;;</v>
      </c>
    </row>
    <row r="225" ht="15.75" customHeight="1">
      <c r="A225" s="1" t="s">
        <v>852</v>
      </c>
      <c r="H225" s="1" t="str">
        <f t="shared" si="1"/>
        <v>Electricity/heat;;;;;;;</v>
      </c>
    </row>
    <row r="226" ht="15.75" customHeight="1">
      <c r="H226" s="1" t="str">
        <f t="shared" si="1"/>
        <v>;;;;;;;</v>
      </c>
    </row>
    <row r="227" ht="15.75" customHeight="1">
      <c r="A227" s="1" t="s">
        <v>853</v>
      </c>
      <c r="H227" s="1" t="str">
        <f t="shared" si="1"/>
        <v>Emissions to air;;;;;;;</v>
      </c>
    </row>
    <row r="228" ht="15.75" customHeight="1">
      <c r="H228" s="1" t="str">
        <f t="shared" si="1"/>
        <v>;;;;;;;</v>
      </c>
    </row>
    <row r="229" ht="15.75" customHeight="1">
      <c r="A229" s="1" t="s">
        <v>854</v>
      </c>
      <c r="H229" s="1" t="str">
        <f t="shared" si="1"/>
        <v>Emissions to water;;;;;;;</v>
      </c>
    </row>
    <row r="230" ht="15.75" customHeight="1">
      <c r="H230" s="1" t="str">
        <f t="shared" si="1"/>
        <v>;;;;;;;</v>
      </c>
    </row>
    <row r="231" ht="15.75" customHeight="1">
      <c r="A231" s="1" t="s">
        <v>855</v>
      </c>
      <c r="H231" s="1" t="str">
        <f t="shared" si="1"/>
        <v>Emissions to soil;;;;;;;</v>
      </c>
    </row>
    <row r="232" ht="15.75" customHeight="1">
      <c r="H232" s="1" t="str">
        <f t="shared" si="1"/>
        <v>;;;;;;;</v>
      </c>
    </row>
    <row r="233" ht="15.75" customHeight="1">
      <c r="A233" s="1" t="s">
        <v>856</v>
      </c>
      <c r="H233" s="1" t="str">
        <f t="shared" si="1"/>
        <v>Final waste flows;;;;;;;</v>
      </c>
    </row>
    <row r="234" ht="15.75" customHeight="1">
      <c r="H234" s="1" t="str">
        <f t="shared" si="1"/>
        <v>;;;;;;;</v>
      </c>
    </row>
    <row r="235" ht="15.75" customHeight="1">
      <c r="A235" s="1" t="s">
        <v>857</v>
      </c>
      <c r="H235" s="1" t="str">
        <f t="shared" si="1"/>
        <v>Non material emissions;;;;;;;</v>
      </c>
    </row>
    <row r="236" ht="15.75" customHeight="1">
      <c r="H236" s="1" t="str">
        <f t="shared" si="1"/>
        <v>;;;;;;;</v>
      </c>
    </row>
    <row r="237" ht="15.75" customHeight="1">
      <c r="A237" s="1" t="s">
        <v>858</v>
      </c>
      <c r="H237" s="1" t="str">
        <f t="shared" si="1"/>
        <v>Social issues;;;;;;;</v>
      </c>
    </row>
    <row r="238" ht="15.75" customHeight="1">
      <c r="H238" s="1" t="str">
        <f t="shared" si="1"/>
        <v>;;;;;;;</v>
      </c>
    </row>
    <row r="239" ht="15.75" customHeight="1">
      <c r="A239" s="1" t="s">
        <v>859</v>
      </c>
      <c r="H239" s="1" t="str">
        <f t="shared" si="1"/>
        <v>Economic issues;;;;;;;</v>
      </c>
    </row>
    <row r="240" ht="15.75" customHeight="1">
      <c r="H240" s="1" t="str">
        <f t="shared" si="1"/>
        <v>;;;;;;;</v>
      </c>
    </row>
    <row r="241" ht="15.75" customHeight="1">
      <c r="A241" s="1" t="s">
        <v>860</v>
      </c>
      <c r="H241" s="1" t="str">
        <f t="shared" si="1"/>
        <v>Waste to treatment;;;;;;;</v>
      </c>
    </row>
    <row r="242" ht="15.75" customHeight="1">
      <c r="A242" s="1" t="s">
        <v>7</v>
      </c>
      <c r="B242" s="1" t="s">
        <v>835</v>
      </c>
      <c r="C242" s="1">
        <v>1.0</v>
      </c>
      <c r="D242" s="1" t="s">
        <v>842</v>
      </c>
      <c r="E242" s="1">
        <v>0.0</v>
      </c>
      <c r="F242" s="1">
        <v>0.0</v>
      </c>
      <c r="G242" s="1">
        <v>0.0</v>
      </c>
      <c r="H242" s="1" t="str">
        <f t="shared" si="1"/>
        <v>PE (waste treatment) {GLO}| recycling of PE | Cut-off, S;kg;1;Undefined;0;0;0;</v>
      </c>
    </row>
    <row r="243" ht="15.75" customHeight="1">
      <c r="A243" s="1" t="s">
        <v>8</v>
      </c>
      <c r="B243" s="1" t="s">
        <v>835</v>
      </c>
      <c r="C243" s="1">
        <v>1.0</v>
      </c>
      <c r="D243" s="1" t="s">
        <v>842</v>
      </c>
      <c r="E243" s="1">
        <v>0.0</v>
      </c>
      <c r="F243" s="1">
        <v>0.0</v>
      </c>
      <c r="G243" s="1">
        <v>0.0</v>
      </c>
      <c r="H243" s="1" t="str">
        <f t="shared" si="1"/>
        <v>Municipal solid waste {RoW}| treatment of municipal solid waste, sanitary landfill | Cut-off, S;kg;1;Undefined;0;0;0;</v>
      </c>
    </row>
    <row r="244" ht="15.75" customHeight="1">
      <c r="A244" s="1" t="s">
        <v>9</v>
      </c>
      <c r="B244" s="1" t="s">
        <v>835</v>
      </c>
      <c r="C244" s="1">
        <v>1.0</v>
      </c>
      <c r="D244" s="1" t="s">
        <v>842</v>
      </c>
      <c r="E244" s="1">
        <v>0.0</v>
      </c>
      <c r="F244" s="1">
        <v>0.0</v>
      </c>
      <c r="G244" s="1">
        <v>0.0</v>
      </c>
      <c r="H244" s="1" t="str">
        <f t="shared" si="1"/>
        <v>Municipal solid waste {GLO}| treatment of municipal solid waste, open dump, wet infiltration class (500mm) | Cut-off, S;kg;1;Undefined;0;0;0;</v>
      </c>
    </row>
    <row r="245" ht="15.75" customHeight="1">
      <c r="A245" s="1" t="s">
        <v>10</v>
      </c>
      <c r="B245" s="1" t="s">
        <v>835</v>
      </c>
      <c r="C245" s="1">
        <v>1.0</v>
      </c>
      <c r="D245" s="1" t="s">
        <v>842</v>
      </c>
      <c r="E245" s="1">
        <v>0.0</v>
      </c>
      <c r="F245" s="1">
        <v>0.0</v>
      </c>
      <c r="G245" s="1">
        <v>0.0</v>
      </c>
      <c r="H245" s="1" t="str">
        <f t="shared" si="1"/>
        <v>Municipal solid waste {GLO}| treatment of municipal solid waste, open burning | Cut-off, S;kg;1;Undefined;0;0;0;</v>
      </c>
    </row>
    <row r="246" ht="15.75" customHeight="1">
      <c r="H246" s="1" t="str">
        <f t="shared" si="1"/>
        <v>;;;;;;;</v>
      </c>
    </row>
    <row r="247" ht="15.75" customHeight="1">
      <c r="A247" s="1" t="s">
        <v>865</v>
      </c>
      <c r="H247" s="1" t="str">
        <f t="shared" si="1"/>
        <v>Input parameters;;;;;;;</v>
      </c>
    </row>
    <row r="248" ht="15.75" customHeight="1">
      <c r="H248" s="1" t="str">
        <f t="shared" si="1"/>
        <v>;;;;;;;</v>
      </c>
    </row>
    <row r="249" ht="15.75" customHeight="1">
      <c r="A249" s="1" t="s">
        <v>867</v>
      </c>
      <c r="H249" s="1" t="str">
        <f t="shared" si="1"/>
        <v>End;;;;;;;</v>
      </c>
    </row>
    <row r="250" ht="15.75" customHeight="1">
      <c r="H250" s="1" t="str">
        <f t="shared" si="1"/>
        <v>;;;;;;;</v>
      </c>
    </row>
    <row r="251" ht="15.75" customHeight="1"/>
    <row r="252" ht="15.75" customHeight="1"/>
    <row r="253" ht="15.75" customHeight="1">
      <c r="A253" s="1" t="s">
        <v>804</v>
      </c>
      <c r="H253" s="1" t="str">
        <f t="shared" ref="H253:H475" si="2">A253&amp;";"&amp;B253&amp;";"&amp;C253&amp;";"&amp;D253&amp;";"&amp;E253&amp;";"&amp;F253&amp;";"&amp;G253&amp;";"</f>
        <v>{SimaPro 9.5.0.0};;;;;;;</v>
      </c>
    </row>
    <row r="254" ht="15.75" customHeight="1">
      <c r="A254" s="1" t="s">
        <v>805</v>
      </c>
      <c r="H254" s="1" t="str">
        <f t="shared" si="2"/>
        <v>{processes};;;;;;;</v>
      </c>
    </row>
    <row r="255" ht="15.75" customHeight="1">
      <c r="A255" s="1" t="s">
        <v>806</v>
      </c>
      <c r="H255" s="1" t="str">
        <f t="shared" si="2"/>
        <v>{Date: 21/08/2023};;;;;;;</v>
      </c>
    </row>
    <row r="256" ht="15.75" customHeight="1">
      <c r="A256" s="1" t="s">
        <v>807</v>
      </c>
      <c r="H256" s="1" t="str">
        <f t="shared" si="2"/>
        <v>{Time: 13:09:49};;;;;;;</v>
      </c>
    </row>
    <row r="257" ht="15.75" customHeight="1">
      <c r="A257" s="1" t="s">
        <v>808</v>
      </c>
      <c r="H257" s="1" t="str">
        <f t="shared" si="2"/>
        <v>{Project: GAIN _ new};;;;;;;</v>
      </c>
    </row>
    <row r="258" ht="15.75" customHeight="1">
      <c r="A258" s="1" t="s">
        <v>809</v>
      </c>
      <c r="H258" s="1" t="str">
        <f t="shared" si="2"/>
        <v>{CSV Format version: 9.0.0};;;;;;;</v>
      </c>
    </row>
    <row r="259" ht="15.75" customHeight="1">
      <c r="A259" s="1" t="s">
        <v>810</v>
      </c>
      <c r="H259" s="1" t="str">
        <f t="shared" si="2"/>
        <v>{CSV separator: Semicolon};;;;;;;</v>
      </c>
    </row>
    <row r="260" ht="15.75" customHeight="1">
      <c r="A260" s="1" t="s">
        <v>811</v>
      </c>
      <c r="H260" s="1" t="str">
        <f t="shared" si="2"/>
        <v>{Decimal separator: .};;;;;;;</v>
      </c>
    </row>
    <row r="261" ht="15.75" customHeight="1">
      <c r="A261" s="1" t="s">
        <v>812</v>
      </c>
      <c r="H261" s="1" t="str">
        <f t="shared" si="2"/>
        <v>{Date separator: /};;;;;;;</v>
      </c>
    </row>
    <row r="262" ht="15.75" customHeight="1">
      <c r="A262" s="1" t="s">
        <v>813</v>
      </c>
      <c r="H262" s="1" t="str">
        <f t="shared" si="2"/>
        <v>{Short date format: dd/MM/yyyy};;;;;;;</v>
      </c>
    </row>
    <row r="263" ht="15.75" customHeight="1">
      <c r="H263" s="1" t="str">
        <f t="shared" si="2"/>
        <v>;;;;;;;</v>
      </c>
    </row>
    <row r="264" ht="15.75" customHeight="1">
      <c r="A264" s="1" t="s">
        <v>814</v>
      </c>
      <c r="H264" s="1" t="str">
        <f t="shared" si="2"/>
        <v>Process;;;;;;;</v>
      </c>
    </row>
    <row r="265" ht="15.75" customHeight="1">
      <c r="H265" s="1" t="str">
        <f t="shared" si="2"/>
        <v>;;;;;;;</v>
      </c>
    </row>
    <row r="266" ht="15.75" customHeight="1">
      <c r="A266" s="1" t="s">
        <v>815</v>
      </c>
      <c r="H266" s="1" t="str">
        <f t="shared" si="2"/>
        <v>Category type;;;;;;;</v>
      </c>
    </row>
    <row r="267" ht="15.75" customHeight="1">
      <c r="A267" s="1" t="s">
        <v>816</v>
      </c>
      <c r="H267" s="1" t="str">
        <f t="shared" si="2"/>
        <v>material;;;;;;;</v>
      </c>
    </row>
    <row r="268" ht="15.75" customHeight="1">
      <c r="H268" s="1" t="str">
        <f t="shared" si="2"/>
        <v>;;;;;;;</v>
      </c>
    </row>
    <row r="269" ht="15.75" customHeight="1">
      <c r="A269" s="1" t="s">
        <v>817</v>
      </c>
      <c r="H269" s="1" t="str">
        <f t="shared" si="2"/>
        <v>Process identifier;;;;;;;</v>
      </c>
    </row>
    <row r="270" ht="15.75" customHeight="1">
      <c r="A270" s="1" t="s">
        <v>818</v>
      </c>
      <c r="H270" s="1" t="str">
        <f t="shared" si="2"/>
        <v>FootPrin000108900800231;;;;;;;</v>
      </c>
    </row>
    <row r="271" ht="15.75" customHeight="1">
      <c r="H271" s="1" t="str">
        <f t="shared" si="2"/>
        <v>;;;;;;;</v>
      </c>
    </row>
    <row r="272" ht="15.75" customHeight="1">
      <c r="A272" s="1" t="s">
        <v>819</v>
      </c>
      <c r="H272" s="1" t="str">
        <f t="shared" si="2"/>
        <v>Type;;;;;;;</v>
      </c>
    </row>
    <row r="273" ht="15.75" customHeight="1">
      <c r="H273" s="1" t="str">
        <f t="shared" si="2"/>
        <v>;;;;;;;</v>
      </c>
    </row>
    <row r="274" ht="15.75" customHeight="1">
      <c r="H274" s="1" t="str">
        <f t="shared" si="2"/>
        <v>;;;;;;;</v>
      </c>
    </row>
    <row r="275" ht="15.75" customHeight="1">
      <c r="A275" s="1" t="s">
        <v>820</v>
      </c>
      <c r="H275" s="1" t="str">
        <f t="shared" si="2"/>
        <v>Status;;;;;;;</v>
      </c>
    </row>
    <row r="276" ht="15.75" customHeight="1">
      <c r="H276" s="1" t="str">
        <f t="shared" si="2"/>
        <v>;;;;;;;</v>
      </c>
    </row>
    <row r="277" ht="15.75" customHeight="1">
      <c r="H277" s="1" t="str">
        <f t="shared" si="2"/>
        <v>;;;;;;;</v>
      </c>
    </row>
    <row r="278" ht="15.75" customHeight="1">
      <c r="A278" s="1" t="s">
        <v>821</v>
      </c>
      <c r="H278" s="1" t="str">
        <f t="shared" si="2"/>
        <v>Time period;;;;;;;</v>
      </c>
    </row>
    <row r="279" ht="15.75" customHeight="1">
      <c r="A279" s="1" t="s">
        <v>822</v>
      </c>
      <c r="H279" s="1" t="str">
        <f t="shared" si="2"/>
        <v>Unspecified;;;;;;;</v>
      </c>
    </row>
    <row r="280" ht="15.75" customHeight="1">
      <c r="H280" s="1" t="str">
        <f t="shared" si="2"/>
        <v>;;;;;;;</v>
      </c>
    </row>
    <row r="281" ht="15.75" customHeight="1">
      <c r="A281" s="1" t="s">
        <v>823</v>
      </c>
      <c r="H281" s="1" t="str">
        <f t="shared" si="2"/>
        <v>Geography;;;;;;;</v>
      </c>
    </row>
    <row r="282" ht="15.75" customHeight="1">
      <c r="A282" s="1" t="s">
        <v>822</v>
      </c>
      <c r="H282" s="1" t="str">
        <f t="shared" si="2"/>
        <v>Unspecified;;;;;;;</v>
      </c>
    </row>
    <row r="283" ht="15.75" customHeight="1">
      <c r="H283" s="1" t="str">
        <f t="shared" si="2"/>
        <v>;;;;;;;</v>
      </c>
    </row>
    <row r="284" ht="15.75" customHeight="1">
      <c r="A284" s="1" t="s">
        <v>824</v>
      </c>
      <c r="H284" s="1" t="str">
        <f t="shared" si="2"/>
        <v>Technology;;;;;;;</v>
      </c>
    </row>
    <row r="285" ht="15.75" customHeight="1">
      <c r="A285" s="1" t="s">
        <v>822</v>
      </c>
      <c r="H285" s="1" t="str">
        <f t="shared" si="2"/>
        <v>Unspecified;;;;;;;</v>
      </c>
    </row>
    <row r="286" ht="15.75" customHeight="1">
      <c r="H286" s="1" t="str">
        <f t="shared" si="2"/>
        <v>;;;;;;;</v>
      </c>
    </row>
    <row r="287" ht="15.75" customHeight="1">
      <c r="A287" s="1" t="s">
        <v>825</v>
      </c>
      <c r="H287" s="1" t="str">
        <f t="shared" si="2"/>
        <v>Representativeness;;;;;;;</v>
      </c>
    </row>
    <row r="288" ht="15.75" customHeight="1">
      <c r="A288" s="1" t="s">
        <v>822</v>
      </c>
      <c r="H288" s="1" t="str">
        <f t="shared" si="2"/>
        <v>Unspecified;;;;;;;</v>
      </c>
    </row>
    <row r="289" ht="15.75" customHeight="1">
      <c r="H289" s="1" t="str">
        <f t="shared" si="2"/>
        <v>;;;;;;;</v>
      </c>
    </row>
    <row r="290" ht="15.75" customHeight="1">
      <c r="A290" s="1" t="s">
        <v>826</v>
      </c>
      <c r="H290" s="1" t="str">
        <f t="shared" si="2"/>
        <v>Multiple output allocation;;;;;;;</v>
      </c>
    </row>
    <row r="291" ht="15.75" customHeight="1">
      <c r="A291" s="1" t="s">
        <v>822</v>
      </c>
      <c r="H291" s="1" t="str">
        <f t="shared" si="2"/>
        <v>Unspecified;;;;;;;</v>
      </c>
    </row>
    <row r="292" ht="15.75" customHeight="1">
      <c r="H292" s="1" t="str">
        <f t="shared" si="2"/>
        <v>;;;;;;;</v>
      </c>
    </row>
    <row r="293" ht="15.75" customHeight="1">
      <c r="A293" s="1" t="s">
        <v>827</v>
      </c>
      <c r="H293" s="1" t="str">
        <f t="shared" si="2"/>
        <v>Substitution allocation;;;;;;;</v>
      </c>
    </row>
    <row r="294" ht="15.75" customHeight="1">
      <c r="A294" s="1" t="s">
        <v>822</v>
      </c>
      <c r="H294" s="1" t="str">
        <f t="shared" si="2"/>
        <v>Unspecified;;;;;;;</v>
      </c>
    </row>
    <row r="295" ht="15.75" customHeight="1">
      <c r="H295" s="1" t="str">
        <f t="shared" si="2"/>
        <v>;;;;;;;</v>
      </c>
    </row>
    <row r="296" ht="15.75" customHeight="1">
      <c r="A296" s="1" t="s">
        <v>828</v>
      </c>
      <c r="H296" s="1" t="str">
        <f t="shared" si="2"/>
        <v>Cut off rules;;;;;;;</v>
      </c>
    </row>
    <row r="297" ht="15.75" customHeight="1">
      <c r="A297" s="1" t="s">
        <v>822</v>
      </c>
      <c r="H297" s="1" t="str">
        <f t="shared" si="2"/>
        <v>Unspecified;;;;;;;</v>
      </c>
    </row>
    <row r="298" ht="15.75" customHeight="1">
      <c r="H298" s="1" t="str">
        <f t="shared" si="2"/>
        <v>;;;;;;;</v>
      </c>
    </row>
    <row r="299" ht="15.75" customHeight="1">
      <c r="A299" s="1" t="s">
        <v>829</v>
      </c>
      <c r="H299" s="1" t="str">
        <f t="shared" si="2"/>
        <v>Capital goods;;;;;;;</v>
      </c>
    </row>
    <row r="300" ht="15.75" customHeight="1">
      <c r="A300" s="1" t="s">
        <v>822</v>
      </c>
      <c r="H300" s="1" t="str">
        <f t="shared" si="2"/>
        <v>Unspecified;;;;;;;</v>
      </c>
    </row>
    <row r="301" ht="15.75" customHeight="1">
      <c r="H301" s="1" t="str">
        <f t="shared" si="2"/>
        <v>;;;;;;;</v>
      </c>
    </row>
    <row r="302" ht="15.75" customHeight="1">
      <c r="A302" s="1" t="s">
        <v>830</v>
      </c>
      <c r="H302" s="1" t="str">
        <f t="shared" si="2"/>
        <v>Boundary with nature;;;;;;;</v>
      </c>
    </row>
    <row r="303" ht="15.75" customHeight="1">
      <c r="A303" s="1" t="s">
        <v>822</v>
      </c>
      <c r="H303" s="1" t="str">
        <f t="shared" si="2"/>
        <v>Unspecified;;;;;;;</v>
      </c>
    </row>
    <row r="304" ht="15.75" customHeight="1">
      <c r="H304" s="1" t="str">
        <f t="shared" si="2"/>
        <v>;;;;;;;</v>
      </c>
    </row>
    <row r="305" ht="15.75" customHeight="1">
      <c r="A305" s="1" t="s">
        <v>831</v>
      </c>
      <c r="H305" s="1" t="str">
        <f t="shared" si="2"/>
        <v>Infrastructure;;;;;;;</v>
      </c>
    </row>
    <row r="306" ht="15.75" customHeight="1">
      <c r="A306" s="1" t="s">
        <v>832</v>
      </c>
      <c r="H306" s="1" t="str">
        <f t="shared" si="2"/>
        <v>No;;;;;;;</v>
      </c>
    </row>
    <row r="307" ht="15.75" customHeight="1">
      <c r="H307" s="1" t="str">
        <f t="shared" si="2"/>
        <v>;;;;;;;</v>
      </c>
    </row>
    <row r="308" ht="15.75" customHeight="1">
      <c r="A308" s="1" t="s">
        <v>833</v>
      </c>
      <c r="H308" s="1" t="str">
        <f t="shared" si="2"/>
        <v>Date;;;;;;;</v>
      </c>
    </row>
    <row r="309" ht="15.75" customHeight="1">
      <c r="A309" s="54" t="s">
        <v>917</v>
      </c>
      <c r="H309" s="1" t="str">
        <f t="shared" si="2"/>
        <v>12/07/2023;;;;;;;</v>
      </c>
    </row>
    <row r="310" ht="15.75" customHeight="1">
      <c r="H310" s="1" t="str">
        <f t="shared" si="2"/>
        <v>;;;;;;;</v>
      </c>
    </row>
    <row r="311" ht="15.75" customHeight="1">
      <c r="A311" s="1" t="s">
        <v>834</v>
      </c>
      <c r="H311" s="1" t="str">
        <f t="shared" si="2"/>
        <v>Products;;;;;;;</v>
      </c>
    </row>
    <row r="312" ht="15.75" customHeight="1">
      <c r="A312" s="1" t="s">
        <v>923</v>
      </c>
      <c r="B312" s="1" t="s">
        <v>835</v>
      </c>
      <c r="C312" s="1">
        <v>1.0</v>
      </c>
      <c r="D312" s="1">
        <v>100.0</v>
      </c>
      <c r="E312" s="1" t="s">
        <v>836</v>
      </c>
      <c r="F312" s="1" t="s">
        <v>837</v>
      </c>
      <c r="H312" s="1" t="str">
        <f t="shared" si="2"/>
        <v>All GAIN lilfe cycles;kg;1;100;not defined;!My project\{ID}\0. Life cycles;;</v>
      </c>
    </row>
    <row r="313" ht="15.75" customHeight="1">
      <c r="H313" s="1" t="str">
        <f t="shared" si="2"/>
        <v>;;;;;;;</v>
      </c>
    </row>
    <row r="314" ht="15.75" customHeight="1">
      <c r="A314" s="1" t="s">
        <v>838</v>
      </c>
      <c r="H314" s="1" t="str">
        <f t="shared" si="2"/>
        <v>Avoided products;;;;;;;</v>
      </c>
    </row>
    <row r="315" ht="15.75" customHeight="1">
      <c r="H315" s="1" t="str">
        <f t="shared" si="2"/>
        <v>;;;;;;;</v>
      </c>
    </row>
    <row r="316" ht="15.75" customHeight="1">
      <c r="A316" s="1" t="s">
        <v>839</v>
      </c>
      <c r="H316" s="1" t="str">
        <f t="shared" si="2"/>
        <v>Resources;;;;;;;</v>
      </c>
    </row>
    <row r="317" ht="15.75" customHeight="1">
      <c r="H317" s="1" t="str">
        <f t="shared" si="2"/>
        <v>;;;;;;;</v>
      </c>
    </row>
    <row r="318" ht="15.75" customHeight="1">
      <c r="A318" s="1" t="s">
        <v>840</v>
      </c>
      <c r="H318" s="1" t="str">
        <f t="shared" si="2"/>
        <v>Materials/fuels;;;;;;;</v>
      </c>
    </row>
    <row r="319" ht="15.75" customHeight="1">
      <c r="A319" s="1" t="s">
        <v>119</v>
      </c>
      <c r="B319" s="1" t="s">
        <v>835</v>
      </c>
      <c r="C319" s="1">
        <v>1.0</v>
      </c>
      <c r="D319" s="1" t="s">
        <v>842</v>
      </c>
      <c r="E319" s="1">
        <v>0.0</v>
      </c>
      <c r="F319" s="1">
        <v>0.0</v>
      </c>
      <c r="G319" s="1">
        <v>0.0</v>
      </c>
      <c r="H319" s="1" t="str">
        <f t="shared" si="2"/>
        <v>Q13. Egg, average of various cooking methods (omelet, scrambled, boiled, fried) {ID};kg;1;Undefined;0;0;0;</v>
      </c>
    </row>
    <row r="320" ht="15.75" customHeight="1">
      <c r="A320" s="1" t="s">
        <v>141</v>
      </c>
      <c r="B320" s="1" t="s">
        <v>835</v>
      </c>
      <c r="C320" s="1">
        <v>1.0</v>
      </c>
      <c r="D320" s="1" t="s">
        <v>842</v>
      </c>
      <c r="E320" s="1">
        <v>0.0</v>
      </c>
      <c r="F320" s="1">
        <v>0.0</v>
      </c>
      <c r="G320" s="1">
        <v>0.0</v>
      </c>
      <c r="H320" s="1" t="str">
        <f t="shared" si="2"/>
        <v>Q14. Cheese, hard {ID};kg;1;Undefined;0;0;0;</v>
      </c>
    </row>
    <row r="321" ht="15.75" customHeight="1">
      <c r="A321" s="1" t="s">
        <v>153</v>
      </c>
      <c r="B321" s="1" t="s">
        <v>835</v>
      </c>
      <c r="C321" s="1">
        <v>1.0</v>
      </c>
      <c r="D321" s="1" t="s">
        <v>842</v>
      </c>
      <c r="E321" s="1">
        <v>0.0</v>
      </c>
      <c r="F321" s="1">
        <v>0.0</v>
      </c>
      <c r="G321" s="1">
        <v>0.0</v>
      </c>
      <c r="H321" s="1" t="str">
        <f t="shared" si="2"/>
        <v>Q14. Cheese, soft {ID};kg;1;Undefined;0;0;0;</v>
      </c>
    </row>
    <row r="322" ht="15.75" customHeight="1">
      <c r="A322" s="1" t="s">
        <v>158</v>
      </c>
      <c r="B322" s="1" t="s">
        <v>835</v>
      </c>
      <c r="C322" s="1">
        <v>1.0</v>
      </c>
      <c r="D322" s="1" t="s">
        <v>842</v>
      </c>
      <c r="E322" s="1">
        <v>0.0</v>
      </c>
      <c r="F322" s="1">
        <v>0.0</v>
      </c>
      <c r="G322" s="1">
        <v>0.0</v>
      </c>
      <c r="H322" s="1" t="str">
        <f t="shared" si="2"/>
        <v>Q15. Yogurt, plain, whole milk {ID};kg;1;Undefined;0;0;0;</v>
      </c>
    </row>
    <row r="323" ht="15.75" customHeight="1">
      <c r="A323" s="1" t="s">
        <v>168</v>
      </c>
      <c r="B323" s="1" t="s">
        <v>835</v>
      </c>
      <c r="C323" s="1">
        <v>1.0</v>
      </c>
      <c r="D323" s="1" t="s">
        <v>842</v>
      </c>
      <c r="E323" s="1">
        <v>0.0</v>
      </c>
      <c r="F323" s="1">
        <v>0.0</v>
      </c>
      <c r="G323" s="1">
        <v>0.0</v>
      </c>
      <c r="H323" s="1" t="str">
        <f t="shared" si="2"/>
        <v>Q17. Beef organs, average of liver, spleen, kidney, heart, and tongue, cooked (braised or simmered) {ID};kg;1;Undefined;0;0;0;</v>
      </c>
    </row>
    <row r="324" ht="15.75" customHeight="1">
      <c r="A324" s="1" t="s">
        <v>178</v>
      </c>
      <c r="B324" s="1" t="s">
        <v>835</v>
      </c>
      <c r="C324" s="1">
        <v>1.0</v>
      </c>
      <c r="D324" s="1" t="s">
        <v>842</v>
      </c>
      <c r="E324" s="1">
        <v>0.0</v>
      </c>
      <c r="F324" s="1">
        <v>0.0</v>
      </c>
      <c r="G324" s="1">
        <v>0.0</v>
      </c>
      <c r="H324" s="1" t="str">
        <f t="shared" si="2"/>
        <v>Q17. Beef, average of various cuts, deegrees of fat, and cooking methods {ID};kg;1;Undefined;0;0;0;</v>
      </c>
    </row>
    <row r="325" ht="15.75" customHeight="1">
      <c r="A325" s="7" t="s">
        <v>183</v>
      </c>
      <c r="B325" s="1" t="s">
        <v>835</v>
      </c>
      <c r="C325" s="1">
        <v>1.0</v>
      </c>
      <c r="D325" s="1" t="s">
        <v>842</v>
      </c>
      <c r="E325" s="1">
        <v>0.0</v>
      </c>
      <c r="F325" s="1">
        <v>0.0</v>
      </c>
      <c r="G325" s="1">
        <v>0.0</v>
      </c>
      <c r="H325" s="1" t="str">
        <f t="shared" si="2"/>
        <v>Q17. Lamb, average of various cuts, deegrees of fat, and cooking methods {ID};kg;1;Undefined;0;0;0;</v>
      </c>
    </row>
    <row r="326" ht="15.75" customHeight="1">
      <c r="A326" s="1" t="s">
        <v>189</v>
      </c>
      <c r="B326" s="1" t="s">
        <v>835</v>
      </c>
      <c r="C326" s="1">
        <v>1.0</v>
      </c>
      <c r="D326" s="1" t="s">
        <v>842</v>
      </c>
      <c r="E326" s="1">
        <v>0.0</v>
      </c>
      <c r="F326" s="1">
        <v>0.0</v>
      </c>
      <c r="G326" s="1">
        <v>0.0</v>
      </c>
      <c r="H326" s="1" t="str">
        <f t="shared" si="2"/>
        <v>Q18. Pork, average of various cuts, deegrees of fat, and cooking methods {ID};kg;1;Undefined;0;0;0;</v>
      </c>
    </row>
    <row r="327" ht="15.75" customHeight="1">
      <c r="A327" s="1" t="s">
        <v>198</v>
      </c>
      <c r="B327" s="1" t="s">
        <v>835</v>
      </c>
      <c r="C327" s="1">
        <v>1.0</v>
      </c>
      <c r="D327" s="1" t="s">
        <v>842</v>
      </c>
      <c r="E327" s="1">
        <v>0.0</v>
      </c>
      <c r="F327" s="1">
        <v>0.0</v>
      </c>
      <c r="G327" s="1">
        <v>0.0</v>
      </c>
      <c r="H327" s="1" t="str">
        <f t="shared" si="2"/>
        <v>Q18. Rabbit, average of domesticated and wild and of different cooking methods {ID};kg;1;Undefined;0;0;0;</v>
      </c>
    </row>
    <row r="328" ht="15.75" customHeight="1">
      <c r="A328" s="1" t="s">
        <v>203</v>
      </c>
      <c r="B328" s="1" t="s">
        <v>835</v>
      </c>
      <c r="C328" s="1">
        <v>1.0</v>
      </c>
      <c r="D328" s="1" t="s">
        <v>842</v>
      </c>
      <c r="E328" s="1">
        <v>0.0</v>
      </c>
      <c r="F328" s="1">
        <v>0.0</v>
      </c>
      <c r="G328" s="1">
        <v>0.0</v>
      </c>
      <c r="H328" s="1" t="str">
        <f t="shared" si="2"/>
        <v>Q19. Chicken organs, average of heart and liver, cooked (pan-fried or simmered) {ID};kg;1;Undefined;0;0;0;</v>
      </c>
    </row>
    <row r="329" ht="15.75" customHeight="1">
      <c r="A329" s="1" t="s">
        <v>209</v>
      </c>
      <c r="B329" s="1" t="s">
        <v>835</v>
      </c>
      <c r="C329" s="1">
        <v>1.0</v>
      </c>
      <c r="D329" s="1" t="s">
        <v>842</v>
      </c>
      <c r="E329" s="1">
        <v>0.0</v>
      </c>
      <c r="F329" s="1">
        <v>0.0</v>
      </c>
      <c r="G329" s="1">
        <v>0.0</v>
      </c>
      <c r="H329" s="1" t="str">
        <f t="shared" si="2"/>
        <v>Q19. Chicken, average of various cuts, with and without skin, and of different cooking methods {ID};kg;1;Undefined;0;0;0;</v>
      </c>
    </row>
    <row r="330" ht="15.75" customHeight="1">
      <c r="A330" s="1" t="s">
        <v>214</v>
      </c>
      <c r="B330" s="1" t="s">
        <v>835</v>
      </c>
      <c r="C330" s="1">
        <v>1.0</v>
      </c>
      <c r="D330" s="1" t="s">
        <v>842</v>
      </c>
      <c r="E330" s="1">
        <v>0.0</v>
      </c>
      <c r="F330" s="1">
        <v>0.0</v>
      </c>
      <c r="G330" s="1">
        <v>0.0</v>
      </c>
      <c r="H330" s="1" t="str">
        <f t="shared" si="2"/>
        <v>Q20. Bivalves (mussels), different cooking methods {ID};kg;1;Undefined;0;0;0;</v>
      </c>
    </row>
    <row r="331" ht="15.75" customHeight="1">
      <c r="A331" s="1" t="s">
        <v>222</v>
      </c>
      <c r="B331" s="1" t="s">
        <v>835</v>
      </c>
      <c r="C331" s="1">
        <v>1.0</v>
      </c>
      <c r="D331" s="1" t="s">
        <v>842</v>
      </c>
      <c r="E331" s="1">
        <v>0.0</v>
      </c>
      <c r="F331" s="1">
        <v>0.0</v>
      </c>
      <c r="G331" s="1">
        <v>0.0</v>
      </c>
      <c r="H331" s="1" t="str">
        <f t="shared" si="2"/>
        <v>Q20. Crustaceans (shrimps), different cooking methods {ID};kg;1;Undefined;0;0;0;</v>
      </c>
    </row>
    <row r="332" ht="15.75" customHeight="1">
      <c r="A332" s="1" t="s">
        <v>227</v>
      </c>
      <c r="B332" s="1" t="s">
        <v>835</v>
      </c>
      <c r="C332" s="1">
        <v>1.0</v>
      </c>
      <c r="D332" s="1" t="s">
        <v>842</v>
      </c>
      <c r="E332" s="1">
        <v>0.0</v>
      </c>
      <c r="F332" s="1">
        <v>0.0</v>
      </c>
      <c r="G332" s="1">
        <v>0.0</v>
      </c>
      <c r="H332" s="1" t="str">
        <f t="shared" si="2"/>
        <v>Q20. Fish (tuna), different cooking methods {ID};kg;1;Undefined;0;0;0;</v>
      </c>
    </row>
    <row r="333" ht="15.75" customHeight="1">
      <c r="A333" s="1" t="s">
        <v>232</v>
      </c>
      <c r="B333" s="1" t="s">
        <v>835</v>
      </c>
      <c r="C333" s="1">
        <v>1.0</v>
      </c>
      <c r="D333" s="1" t="s">
        <v>842</v>
      </c>
      <c r="E333" s="1">
        <v>0.0</v>
      </c>
      <c r="F333" s="1">
        <v>0.0</v>
      </c>
      <c r="G333" s="1">
        <v>0.0</v>
      </c>
      <c r="H333" s="1" t="str">
        <f t="shared" si="2"/>
        <v>Q20. Fish (tilapia), different cooking methods {ID};kg;1;Undefined;0;0;0;</v>
      </c>
    </row>
    <row r="334" ht="15.75" customHeight="1">
      <c r="A334" s="1" t="s">
        <v>237</v>
      </c>
      <c r="B334" s="1" t="s">
        <v>835</v>
      </c>
      <c r="C334" s="1">
        <v>1.0</v>
      </c>
      <c r="D334" s="1" t="s">
        <v>842</v>
      </c>
      <c r="E334" s="1">
        <v>0.0</v>
      </c>
      <c r="F334" s="1">
        <v>0.0</v>
      </c>
      <c r="G334" s="1">
        <v>0.0</v>
      </c>
      <c r="H334" s="1" t="str">
        <f t="shared" si="2"/>
        <v>Q21. Cashew nuts, dry-roasted {ID};kg;1;Undefined;0;0;0;</v>
      </c>
    </row>
    <row r="335" ht="15.75" customHeight="1">
      <c r="A335" s="1" t="s">
        <v>248</v>
      </c>
      <c r="B335" s="1" t="s">
        <v>835</v>
      </c>
      <c r="C335" s="1">
        <v>1.0</v>
      </c>
      <c r="D335" s="1" t="s">
        <v>842</v>
      </c>
      <c r="E335" s="1">
        <v>0.0</v>
      </c>
      <c r="F335" s="1">
        <v>0.0</v>
      </c>
      <c r="G335" s="1">
        <v>0.0</v>
      </c>
      <c r="H335" s="1" t="str">
        <f t="shared" si="2"/>
        <v>Q21. Peanut butter, average of chunk and smooth style {ID};kg;1;Undefined;0;0;0;</v>
      </c>
    </row>
    <row r="336" ht="15.75" customHeight="1">
      <c r="A336" s="1" t="s">
        <v>254</v>
      </c>
      <c r="B336" s="1" t="s">
        <v>835</v>
      </c>
      <c r="C336" s="1">
        <v>1.0</v>
      </c>
      <c r="D336" s="1" t="s">
        <v>842</v>
      </c>
      <c r="E336" s="1">
        <v>0.0</v>
      </c>
      <c r="F336" s="1">
        <v>0.0</v>
      </c>
      <c r="G336" s="1">
        <v>0.0</v>
      </c>
      <c r="H336" s="1" t="str">
        <f t="shared" si="2"/>
        <v>Q21. Peanuts, dry-roasted {ID};kg;1;Undefined;0;0;0;</v>
      </c>
    </row>
    <row r="337" ht="15.75" customHeight="1">
      <c r="A337" s="1" t="s">
        <v>257</v>
      </c>
      <c r="B337" s="1" t="s">
        <v>835</v>
      </c>
      <c r="C337" s="1">
        <v>1.0</v>
      </c>
      <c r="D337" s="1" t="s">
        <v>842</v>
      </c>
      <c r="E337" s="1">
        <v>0.0</v>
      </c>
      <c r="F337" s="1">
        <v>0.0</v>
      </c>
      <c r="G337" s="1">
        <v>0.0</v>
      </c>
      <c r="H337" s="1" t="str">
        <f t="shared" si="2"/>
        <v>Q21. Sunflower seeds, dry-roasted {ID};kg;1;Undefined;0;0;0;</v>
      </c>
    </row>
    <row r="338" ht="15.75" customHeight="1">
      <c r="A338" s="1" t="s">
        <v>264</v>
      </c>
      <c r="B338" s="1" t="s">
        <v>835</v>
      </c>
      <c r="C338" s="1">
        <v>1.0</v>
      </c>
      <c r="D338" s="1" t="s">
        <v>842</v>
      </c>
      <c r="E338" s="1">
        <v>0.0</v>
      </c>
      <c r="F338" s="1">
        <v>0.0</v>
      </c>
      <c r="G338" s="1">
        <v>0.0</v>
      </c>
      <c r="H338" s="1" t="str">
        <f t="shared" si="2"/>
        <v>Q25. Milk (cow), dry, whole, without added vitamin D {ID};kg;1;Undefined;0;0;0;</v>
      </c>
    </row>
    <row r="339" ht="15.75" customHeight="1">
      <c r="A339" s="1" t="s">
        <v>271</v>
      </c>
      <c r="B339" s="1" t="s">
        <v>835</v>
      </c>
      <c r="C339" s="1">
        <v>1.0</v>
      </c>
      <c r="D339" s="1" t="s">
        <v>842</v>
      </c>
      <c r="E339" s="1">
        <v>0.0</v>
      </c>
      <c r="F339" s="1">
        <v>0.0</v>
      </c>
      <c r="G339" s="1">
        <v>0.0</v>
      </c>
      <c r="H339" s="1" t="str">
        <f t="shared" si="2"/>
        <v>Q25. Milk (cow), whole, 3.25% milkfat, without added vitamin A and vitamin D {ID};kg;1;Undefined;0;0;0;</v>
      </c>
    </row>
    <row r="340" ht="15.75" customHeight="1">
      <c r="A340" s="1" t="s">
        <v>276</v>
      </c>
      <c r="B340" s="1" t="s">
        <v>835</v>
      </c>
      <c r="C340" s="1">
        <v>1.0</v>
      </c>
      <c r="D340" s="1" t="s">
        <v>842</v>
      </c>
      <c r="E340" s="1">
        <v>0.0</v>
      </c>
      <c r="F340" s="1">
        <v>0.0</v>
      </c>
      <c r="G340" s="1">
        <v>0.0</v>
      </c>
      <c r="H340" s="1" t="str">
        <f t="shared" si="2"/>
        <v>Q25. Milk (sheep), fluid, whole, unenriched {ID};kg;1;Undefined;0;0;0;</v>
      </c>
    </row>
    <row r="341" ht="15.75" customHeight="1">
      <c r="A341" s="1" t="s">
        <v>280</v>
      </c>
      <c r="B341" s="1" t="s">
        <v>835</v>
      </c>
      <c r="C341" s="1">
        <v>1.0</v>
      </c>
      <c r="D341" s="1" t="s">
        <v>842</v>
      </c>
      <c r="E341" s="1">
        <v>0.0</v>
      </c>
      <c r="F341" s="1">
        <v>0.0</v>
      </c>
      <c r="G341" s="1">
        <v>0.0</v>
      </c>
      <c r="H341" s="1" t="str">
        <f t="shared" si="2"/>
        <v>Q25. Milk (goat), fluid, whole, unenriched {ID};kg;1;Undefined;0;0;0;</v>
      </c>
    </row>
    <row r="342" ht="15.75" customHeight="1">
      <c r="A342" s="1" t="s">
        <v>283</v>
      </c>
      <c r="B342" s="1" t="s">
        <v>835</v>
      </c>
      <c r="C342" s="1">
        <v>1.0</v>
      </c>
      <c r="D342" s="1" t="s">
        <v>842</v>
      </c>
      <c r="E342" s="1">
        <v>0.0</v>
      </c>
      <c r="F342" s="1">
        <v>0.0</v>
      </c>
      <c r="G342" s="1">
        <v>0.0</v>
      </c>
      <c r="H342" s="1" t="str">
        <f t="shared" si="2"/>
        <v>Q4. Edamame, frozen, prepared {ID};kg;1;Undefined;0;0;0;</v>
      </c>
    </row>
    <row r="343" ht="15.75" customHeight="1">
      <c r="A343" s="1" t="s">
        <v>293</v>
      </c>
      <c r="B343" s="1" t="s">
        <v>835</v>
      </c>
      <c r="C343" s="1">
        <v>1.0</v>
      </c>
      <c r="D343" s="1" t="s">
        <v>842</v>
      </c>
      <c r="E343" s="1">
        <v>0.0</v>
      </c>
      <c r="F343" s="1">
        <v>0.0</v>
      </c>
      <c r="G343" s="1">
        <v>0.0</v>
      </c>
      <c r="H343" s="1" t="str">
        <f t="shared" si="2"/>
        <v>Q4. Mung beans, mature seeds, cooked, boiled, without salt {ID};kg;1;Undefined;0;0;0;</v>
      </c>
    </row>
    <row r="344" ht="15.75" customHeight="1">
      <c r="A344" s="1" t="s">
        <v>299</v>
      </c>
      <c r="B344" s="1" t="s">
        <v>835</v>
      </c>
      <c r="C344" s="1">
        <v>1.0</v>
      </c>
      <c r="D344" s="1" t="s">
        <v>842</v>
      </c>
      <c r="E344" s="1">
        <v>0.0</v>
      </c>
      <c r="F344" s="1">
        <v>0.0</v>
      </c>
      <c r="G344" s="1">
        <v>0.0</v>
      </c>
      <c r="H344" s="1" t="str">
        <f t="shared" si="2"/>
        <v>Q4. Red beans, average of cooked adzuki and kidney beans, and of sprouted and not {ID};kg;1;Undefined;0;0;0;</v>
      </c>
    </row>
    <row r="345" ht="15.75" customHeight="1">
      <c r="A345" s="1" t="s">
        <v>302</v>
      </c>
      <c r="B345" s="1" t="s">
        <v>835</v>
      </c>
      <c r="C345" s="1">
        <v>1.0</v>
      </c>
      <c r="D345" s="1" t="s">
        <v>842</v>
      </c>
      <c r="E345" s="1">
        <v>0.0</v>
      </c>
      <c r="F345" s="1">
        <v>0.0</v>
      </c>
      <c r="G345" s="1">
        <v>0.0</v>
      </c>
      <c r="H345" s="1" t="str">
        <f t="shared" si="2"/>
        <v>Q4. Soymilk, original and vanilla, unfortified {ID};kg;1;Undefined;0;0;0;</v>
      </c>
    </row>
    <row r="346" ht="15.75" customHeight="1">
      <c r="A346" s="1" t="s">
        <v>306</v>
      </c>
      <c r="B346" s="1" t="s">
        <v>835</v>
      </c>
      <c r="C346" s="1">
        <v>1.0</v>
      </c>
      <c r="D346" s="1" t="s">
        <v>842</v>
      </c>
      <c r="E346" s="1">
        <v>0.0</v>
      </c>
      <c r="F346" s="1">
        <v>0.0</v>
      </c>
      <c r="G346" s="1">
        <v>0.0</v>
      </c>
      <c r="H346" s="1" t="str">
        <f t="shared" si="2"/>
        <v>Q4. Tempeh, average of raw and cooked {ID};kg;1;Undefined;0;0;0;</v>
      </c>
    </row>
    <row r="347" ht="15.75" customHeight="1">
      <c r="A347" s="1" t="s">
        <v>311</v>
      </c>
      <c r="B347" s="1" t="s">
        <v>835</v>
      </c>
      <c r="C347" s="1">
        <v>1.0</v>
      </c>
      <c r="D347" s="1" t="s">
        <v>842</v>
      </c>
      <c r="E347" s="1">
        <v>0.0</v>
      </c>
      <c r="F347" s="1">
        <v>0.0</v>
      </c>
      <c r="G347" s="1">
        <v>0.0</v>
      </c>
      <c r="H347" s="1" t="str">
        <f t="shared" si="2"/>
        <v>Q4. Tofu, average of firm and soft and of raw and fried {ID};kg;1;Undefined;0;0;0;</v>
      </c>
    </row>
    <row r="348" ht="15.75" customHeight="1">
      <c r="A348" s="1" t="s">
        <v>314</v>
      </c>
      <c r="B348" s="1" t="s">
        <v>835</v>
      </c>
      <c r="C348" s="1">
        <v>1.0</v>
      </c>
      <c r="D348" s="1" t="s">
        <v>842</v>
      </c>
      <c r="E348" s="1">
        <v>0.0</v>
      </c>
      <c r="F348" s="1">
        <v>0.0</v>
      </c>
      <c r="G348" s="1">
        <v>0.0</v>
      </c>
      <c r="H348" s="1" t="str">
        <f t="shared" si="2"/>
        <v>Q5. Carrots, average of raw and cooked (boiled) {ID};kg;1;Undefined;0;0;0;</v>
      </c>
    </row>
    <row r="349" ht="15.75" customHeight="1">
      <c r="A349" s="1" t="s">
        <v>322</v>
      </c>
      <c r="B349" s="1" t="s">
        <v>835</v>
      </c>
      <c r="C349" s="1">
        <v>1.0</v>
      </c>
      <c r="D349" s="1" t="s">
        <v>842</v>
      </c>
      <c r="E349" s="1">
        <v>0.0</v>
      </c>
      <c r="F349" s="1">
        <v>0.0</v>
      </c>
      <c r="G349" s="1">
        <v>0.0</v>
      </c>
      <c r="H349" s="1" t="str">
        <f t="shared" si="2"/>
        <v>Q5. Peppers, sweet, red, average of raw and cooked (boiled and sauted) {ID};kg;1;Undefined;0;0;0;</v>
      </c>
    </row>
    <row r="350" ht="15.75" customHeight="1">
      <c r="A350" s="1" t="s">
        <v>326</v>
      </c>
      <c r="B350" s="1" t="s">
        <v>835</v>
      </c>
      <c r="C350" s="1">
        <v>1.0</v>
      </c>
      <c r="D350" s="1" t="s">
        <v>842</v>
      </c>
      <c r="E350" s="1">
        <v>0.0</v>
      </c>
      <c r="F350" s="1">
        <v>0.0</v>
      </c>
      <c r="G350" s="1">
        <v>0.0</v>
      </c>
      <c r="H350" s="1" t="str">
        <f t="shared" si="2"/>
        <v>Q5. Pumpkin, average of raw and cooked (boiled) {ID};kg;1;Undefined;0;0;0;</v>
      </c>
    </row>
    <row r="351" ht="15.75" customHeight="1">
      <c r="A351" s="1" t="s">
        <v>330</v>
      </c>
      <c r="B351" s="1" t="s">
        <v>835</v>
      </c>
      <c r="C351" s="1">
        <v>1.0</v>
      </c>
      <c r="D351" s="1" t="s">
        <v>842</v>
      </c>
      <c r="E351" s="1">
        <v>0.0</v>
      </c>
      <c r="F351" s="1">
        <v>0.0</v>
      </c>
      <c r="G351" s="1">
        <v>0.0</v>
      </c>
      <c r="H351" s="1" t="str">
        <f t="shared" si="2"/>
        <v>Q6.1. Broccoli, average of raw and cooked (boiled) {ID};kg;1;Undefined;0;0;0;</v>
      </c>
    </row>
    <row r="352" ht="15.75" customHeight="1">
      <c r="A352" s="1" t="s">
        <v>336</v>
      </c>
      <c r="B352" s="1" t="s">
        <v>835</v>
      </c>
      <c r="C352" s="1">
        <v>1.0</v>
      </c>
      <c r="D352" s="1" t="s">
        <v>842</v>
      </c>
      <c r="E352" s="1">
        <v>0.0</v>
      </c>
      <c r="F352" s="1">
        <v>0.0</v>
      </c>
      <c r="G352" s="1">
        <v>0.0</v>
      </c>
      <c r="H352" s="1" t="str">
        <f t="shared" si="2"/>
        <v>Q6.1. Cabbage, chinese (pak/bok-choi), average of raw and cooked (boiled) {ID};kg;1;Undefined;0;0;0;</v>
      </c>
    </row>
    <row r="353" ht="15.75" customHeight="1">
      <c r="A353" s="1" t="s">
        <v>341</v>
      </c>
      <c r="B353" s="1" t="s">
        <v>835</v>
      </c>
      <c r="C353" s="1">
        <v>1.0</v>
      </c>
      <c r="D353" s="1" t="s">
        <v>842</v>
      </c>
      <c r="E353" s="1">
        <v>0.0</v>
      </c>
      <c r="F353" s="1">
        <v>0.0</v>
      </c>
      <c r="G353" s="1">
        <v>0.0</v>
      </c>
      <c r="H353" s="1" t="str">
        <f t="shared" si="2"/>
        <v>Q6.1. Chinese broccoli, average of raw and cooked (boiled) {ID};kg;1;Undefined;0;0;0;</v>
      </c>
    </row>
    <row r="354" ht="15.75" customHeight="1">
      <c r="A354" s="1" t="s">
        <v>344</v>
      </c>
      <c r="B354" s="1" t="s">
        <v>835</v>
      </c>
      <c r="C354" s="1">
        <v>1.0</v>
      </c>
      <c r="D354" s="1" t="s">
        <v>842</v>
      </c>
      <c r="E354" s="1">
        <v>0.0</v>
      </c>
      <c r="F354" s="1">
        <v>0.0</v>
      </c>
      <c r="G354" s="1">
        <v>0.0</v>
      </c>
      <c r="H354" s="1" t="str">
        <f t="shared" si="2"/>
        <v>Q6.1. Spinach, average of raw and cooked (boiled) {ID};kg;1;Undefined;0;0;0;</v>
      </c>
    </row>
    <row r="355" ht="15.75" customHeight="1">
      <c r="A355" s="1" t="s">
        <v>348</v>
      </c>
      <c r="B355" s="1" t="s">
        <v>835</v>
      </c>
      <c r="C355" s="1">
        <v>1.0</v>
      </c>
      <c r="D355" s="1" t="s">
        <v>842</v>
      </c>
      <c r="E355" s="1">
        <v>0.0</v>
      </c>
      <c r="F355" s="1">
        <v>0.0</v>
      </c>
      <c r="G355" s="1">
        <v>0.0</v>
      </c>
      <c r="H355" s="1" t="str">
        <f t="shared" si="2"/>
        <v>Q6.1. Water spinach, average of raw and cooked (boiled) {ID};kg;1;Undefined;0;0;0;</v>
      </c>
    </row>
    <row r="356" ht="15.75" customHeight="1">
      <c r="A356" s="1" t="s">
        <v>352</v>
      </c>
      <c r="B356" s="1" t="s">
        <v>835</v>
      </c>
      <c r="C356" s="1">
        <v>1.0</v>
      </c>
      <c r="D356" s="1" t="s">
        <v>842</v>
      </c>
      <c r="E356" s="1">
        <v>0.0</v>
      </c>
      <c r="F356" s="1">
        <v>0.0</v>
      </c>
      <c r="G356" s="1">
        <v>0.0</v>
      </c>
      <c r="H356" s="1" t="str">
        <f t="shared" si="2"/>
        <v>Q6.2. Drumstick leaves, average of raw and cooked (boiled) {ID};kg;1;Undefined;0;0;0;</v>
      </c>
    </row>
    <row r="357" ht="15.75" customHeight="1">
      <c r="A357" s="1" t="s">
        <v>357</v>
      </c>
      <c r="B357" s="1" t="s">
        <v>835</v>
      </c>
      <c r="C357" s="1">
        <v>1.0</v>
      </c>
      <c r="D357" s="1" t="s">
        <v>842</v>
      </c>
      <c r="E357" s="1">
        <v>0.0</v>
      </c>
      <c r="F357" s="1">
        <v>0.0</v>
      </c>
      <c r="G357" s="1">
        <v>0.0</v>
      </c>
      <c r="H357" s="1" t="str">
        <f t="shared" si="2"/>
        <v>Q6.2. Pumpkin leaves, average of raw and cooked (boiled) {ID};kg;1;Undefined;0;0;0;</v>
      </c>
    </row>
    <row r="358" ht="15.75" customHeight="1">
      <c r="A358" s="1" t="s">
        <v>360</v>
      </c>
      <c r="B358" s="1" t="s">
        <v>835</v>
      </c>
      <c r="C358" s="1">
        <v>1.0</v>
      </c>
      <c r="D358" s="1" t="s">
        <v>842</v>
      </c>
      <c r="E358" s="1">
        <v>0.0</v>
      </c>
      <c r="F358" s="1">
        <v>0.0</v>
      </c>
      <c r="G358" s="1">
        <v>0.0</v>
      </c>
      <c r="H358" s="1" t="str">
        <f t="shared" si="2"/>
        <v>Q6.2. Sweet potato leaves, average of raw and cooked (steamed) {ID};kg;1;Undefined;0;0;0;</v>
      </c>
    </row>
    <row r="359" ht="15.75" customHeight="1">
      <c r="A359" s="1" t="s">
        <v>363</v>
      </c>
      <c r="B359" s="1" t="s">
        <v>835</v>
      </c>
      <c r="C359" s="1">
        <v>1.0</v>
      </c>
      <c r="D359" s="1" t="s">
        <v>842</v>
      </c>
      <c r="E359" s="1">
        <v>0.0</v>
      </c>
      <c r="F359" s="1">
        <v>0.0</v>
      </c>
      <c r="G359" s="1">
        <v>0.0</v>
      </c>
      <c r="H359" s="1" t="str">
        <f t="shared" si="2"/>
        <v>Q6.2. Tree fern, cooked, without salt {ID};kg;1;Undefined;0;0;0;</v>
      </c>
    </row>
    <row r="360" ht="15.75" customHeight="1">
      <c r="A360" s="1" t="s">
        <v>366</v>
      </c>
      <c r="B360" s="1" t="s">
        <v>835</v>
      </c>
      <c r="C360" s="1">
        <v>1.0</v>
      </c>
      <c r="D360" s="1" t="s">
        <v>842</v>
      </c>
      <c r="E360" s="1">
        <v>0.0</v>
      </c>
      <c r="F360" s="1">
        <v>0.0</v>
      </c>
      <c r="G360" s="1">
        <v>0.0</v>
      </c>
      <c r="H360" s="1" t="str">
        <f t="shared" si="2"/>
        <v>Q7.1. Beans, snap, green, cooked, boiled, drained, without salt {ID};kg;1;Undefined;0;0;0;</v>
      </c>
    </row>
    <row r="361" ht="15.75" customHeight="1">
      <c r="A361" s="1" t="s">
        <v>371</v>
      </c>
      <c r="B361" s="1" t="s">
        <v>835</v>
      </c>
      <c r="C361" s="1">
        <v>1.0</v>
      </c>
      <c r="D361" s="1" t="s">
        <v>842</v>
      </c>
      <c r="E361" s="1">
        <v>0.0</v>
      </c>
      <c r="F361" s="1">
        <v>0.0</v>
      </c>
      <c r="G361" s="1">
        <v>0.0</v>
      </c>
      <c r="H361" s="1" t="str">
        <f t="shared" si="2"/>
        <v>Q7.1. Cabbage, average of common and Chinese, and of raw and cooked {ID};kg;1;Undefined;0;0;0;</v>
      </c>
    </row>
    <row r="362" ht="15.75" customHeight="1">
      <c r="A362" s="1" t="s">
        <v>375</v>
      </c>
      <c r="B362" s="1" t="s">
        <v>835</v>
      </c>
      <c r="C362" s="1">
        <v>1.0</v>
      </c>
      <c r="D362" s="1" t="s">
        <v>842</v>
      </c>
      <c r="E362" s="1">
        <v>0.0</v>
      </c>
      <c r="F362" s="1">
        <v>0.0</v>
      </c>
      <c r="G362" s="1">
        <v>0.0</v>
      </c>
      <c r="H362" s="1" t="str">
        <f t="shared" si="2"/>
        <v>Q7.1. Green pepper, average of raw and cooked (boiled and sauted) {ID};kg;1;Undefined;0;0;0;</v>
      </c>
    </row>
    <row r="363" ht="15.75" customHeight="1">
      <c r="A363" s="1" t="s">
        <v>378</v>
      </c>
      <c r="B363" s="1" t="s">
        <v>835</v>
      </c>
      <c r="C363" s="1">
        <v>1.0</v>
      </c>
      <c r="D363" s="1" t="s">
        <v>842</v>
      </c>
      <c r="E363" s="1">
        <v>0.0</v>
      </c>
      <c r="F363" s="1">
        <v>0.0</v>
      </c>
      <c r="G363" s="1">
        <v>0.0</v>
      </c>
      <c r="H363" s="1" t="str">
        <f t="shared" si="2"/>
        <v>Q7.1. Tomatoes, average of red, yellow and green, and of raw and cooked {ID};kg;1;Undefined;0;0;0;</v>
      </c>
    </row>
    <row r="364" ht="15.75" customHeight="1">
      <c r="A364" s="1" t="s">
        <v>382</v>
      </c>
      <c r="B364" s="1" t="s">
        <v>835</v>
      </c>
      <c r="C364" s="1">
        <v>1.0</v>
      </c>
      <c r="D364" s="1" t="s">
        <v>842</v>
      </c>
      <c r="E364" s="1">
        <v>0.0</v>
      </c>
      <c r="F364" s="1">
        <v>0.0</v>
      </c>
      <c r="G364" s="1">
        <v>0.0</v>
      </c>
      <c r="H364" s="1" t="str">
        <f t="shared" si="2"/>
        <v>Q7.1. Winged beans, mature seeds, cooked, boiled, without salt {ID};kg;1;Undefined;0;0;0;</v>
      </c>
    </row>
    <row r="365" ht="15.75" customHeight="1">
      <c r="A365" s="1" t="s">
        <v>385</v>
      </c>
      <c r="B365" s="1" t="s">
        <v>835</v>
      </c>
      <c r="C365" s="1">
        <v>1.0</v>
      </c>
      <c r="D365" s="1" t="s">
        <v>842</v>
      </c>
      <c r="E365" s="1">
        <v>0.0</v>
      </c>
      <c r="F365" s="1">
        <v>0.0</v>
      </c>
      <c r="G365" s="1">
        <v>0.0</v>
      </c>
      <c r="H365" s="1" t="str">
        <f t="shared" si="2"/>
        <v>Q7.1. Yardlong bean (long bean), cooked, boiled, drained, without salt {ID};kg;1;Undefined;0;0;0;</v>
      </c>
    </row>
    <row r="366" ht="15.75" customHeight="1">
      <c r="A366" s="1" t="s">
        <v>389</v>
      </c>
      <c r="B366" s="1" t="s">
        <v>835</v>
      </c>
      <c r="C366" s="1">
        <v>1.0</v>
      </c>
      <c r="D366" s="1" t="s">
        <v>842</v>
      </c>
      <c r="E366" s="1">
        <v>0.0</v>
      </c>
      <c r="F366" s="1">
        <v>0.0</v>
      </c>
      <c r="G366" s="1">
        <v>0.0</v>
      </c>
      <c r="H366" s="1" t="str">
        <f t="shared" si="2"/>
        <v>Q7.2. Cauliflower, average of boiled and fried {ID};kg;1;Undefined;0;0;0;</v>
      </c>
    </row>
    <row r="367" ht="15.75" customHeight="1">
      <c r="A367" s="1" t="s">
        <v>394</v>
      </c>
      <c r="B367" s="1" t="s">
        <v>835</v>
      </c>
      <c r="C367" s="1">
        <v>1.0</v>
      </c>
      <c r="D367" s="1" t="s">
        <v>842</v>
      </c>
      <c r="E367" s="1">
        <v>0.0</v>
      </c>
      <c r="F367" s="1">
        <v>0.0</v>
      </c>
      <c r="G367" s="1">
        <v>0.0</v>
      </c>
      <c r="H367" s="1" t="str">
        <f t="shared" si="2"/>
        <v>Q7.2. Chayote, average of raw and cooked (boiled) {ID};kg;1;Undefined;0;0;0;</v>
      </c>
    </row>
    <row r="368" ht="15.75" customHeight="1">
      <c r="A368" s="1" t="s">
        <v>396</v>
      </c>
      <c r="B368" s="1" t="s">
        <v>835</v>
      </c>
      <c r="C368" s="1">
        <v>1.0</v>
      </c>
      <c r="D368" s="1" t="s">
        <v>842</v>
      </c>
      <c r="E368" s="1">
        <v>0.0</v>
      </c>
      <c r="F368" s="1">
        <v>0.0</v>
      </c>
      <c r="G368" s="1">
        <v>0.0</v>
      </c>
      <c r="H368" s="1" t="str">
        <f t="shared" si="2"/>
        <v>Q7.2. Mung bean sprouts, average of boiled and styr-fried {ID};kg;1;Undefined;0;0;0;</v>
      </c>
    </row>
    <row r="369" ht="15.75" customHeight="1">
      <c r="A369" s="1" t="s">
        <v>400</v>
      </c>
      <c r="B369" s="1" t="s">
        <v>835</v>
      </c>
      <c r="C369" s="1">
        <v>1.0</v>
      </c>
      <c r="D369" s="1" t="s">
        <v>842</v>
      </c>
      <c r="E369" s="1">
        <v>0.0</v>
      </c>
      <c r="F369" s="1">
        <v>0.0</v>
      </c>
      <c r="G369" s="1">
        <v>0.0</v>
      </c>
      <c r="H369" s="1" t="str">
        <f t="shared" si="2"/>
        <v>Q7.2. Mushrooms (shiitake), various cooking methods (boiled, grilled, styr-fried, fried) {ID};kg;1;Undefined;0;0;0;</v>
      </c>
    </row>
    <row r="370" ht="15.75" customHeight="1">
      <c r="A370" s="1" t="s">
        <v>405</v>
      </c>
      <c r="B370" s="1" t="s">
        <v>835</v>
      </c>
      <c r="C370" s="1">
        <v>1.0</v>
      </c>
      <c r="D370" s="1" t="s">
        <v>842</v>
      </c>
      <c r="E370" s="1">
        <v>0.0</v>
      </c>
      <c r="F370" s="1">
        <v>0.0</v>
      </c>
      <c r="G370" s="1">
        <v>0.0</v>
      </c>
      <c r="H370" s="1" t="str">
        <f t="shared" si="2"/>
        <v>Q7.2. Radish, average of oriental and icicle white radish, and of raw and cooked (boiled) {ID};kg;1;Undefined;0;0;0;</v>
      </c>
    </row>
    <row r="371" ht="15.75" customHeight="1">
      <c r="A371" s="1" t="s">
        <v>409</v>
      </c>
      <c r="B371" s="1" t="s">
        <v>835</v>
      </c>
      <c r="C371" s="1">
        <v>1.0</v>
      </c>
      <c r="D371" s="1" t="s">
        <v>842</v>
      </c>
      <c r="E371" s="1">
        <v>0.0</v>
      </c>
      <c r="F371" s="1">
        <v>0.0</v>
      </c>
      <c r="G371" s="1">
        <v>0.0</v>
      </c>
      <c r="H371" s="1" t="str">
        <f t="shared" si="2"/>
        <v>Q7.3. Balsam-pear (bitter gourd or bitter melon), pods, cooked, boiled, drained, without salt {ID};kg;1;Undefined;0;0;0;</v>
      </c>
    </row>
    <row r="372" ht="15.75" customHeight="1">
      <c r="A372" s="1" t="s">
        <v>414</v>
      </c>
      <c r="B372" s="1" t="s">
        <v>835</v>
      </c>
      <c r="C372" s="1">
        <v>1.0</v>
      </c>
      <c r="D372" s="1" t="s">
        <v>842</v>
      </c>
      <c r="E372" s="1">
        <v>0.0</v>
      </c>
      <c r="F372" s="1">
        <v>0.0</v>
      </c>
      <c r="G372" s="1">
        <v>0.0</v>
      </c>
      <c r="H372" s="1" t="str">
        <f t="shared" si="2"/>
        <v>Q7.3. Cucumber, average of raw and cooked {ID};kg;1;Undefined;0;0;0;</v>
      </c>
    </row>
    <row r="373" ht="15.75" customHeight="1">
      <c r="A373" s="1" t="s">
        <v>418</v>
      </c>
      <c r="B373" s="1" t="s">
        <v>835</v>
      </c>
      <c r="C373" s="1">
        <v>1.0</v>
      </c>
      <c r="D373" s="1" t="s">
        <v>842</v>
      </c>
      <c r="E373" s="1">
        <v>0.0</v>
      </c>
      <c r="F373" s="1">
        <v>0.0</v>
      </c>
      <c r="G373" s="1">
        <v>0.0</v>
      </c>
      <c r="H373" s="1" t="str">
        <f t="shared" si="2"/>
        <v>Q7.3. Eggplant, average of boiled and fried {ID};kg;1;Undefined;0;0;0;</v>
      </c>
    </row>
    <row r="374" ht="15.75" customHeight="1">
      <c r="A374" s="1" t="s">
        <v>422</v>
      </c>
      <c r="B374" s="1" t="s">
        <v>835</v>
      </c>
      <c r="C374" s="1">
        <v>1.0</v>
      </c>
      <c r="D374" s="1" t="s">
        <v>842</v>
      </c>
      <c r="E374" s="1">
        <v>0.0</v>
      </c>
      <c r="F374" s="1">
        <v>0.0</v>
      </c>
      <c r="G374" s="1">
        <v>0.0</v>
      </c>
      <c r="H374" s="1" t="str">
        <f t="shared" si="2"/>
        <v>Q7.3. Loofa gourd, average of raw and cooked (boiled) {ID};kg;1;Undefined;0;0;0;</v>
      </c>
    </row>
    <row r="375" ht="15.75" customHeight="1">
      <c r="A375" s="1" t="s">
        <v>425</v>
      </c>
      <c r="B375" s="1" t="s">
        <v>835</v>
      </c>
      <c r="C375" s="1">
        <v>1.0</v>
      </c>
      <c r="D375" s="1" t="s">
        <v>842</v>
      </c>
      <c r="E375" s="1">
        <v>0.0</v>
      </c>
      <c r="F375" s="1">
        <v>0.0</v>
      </c>
      <c r="G375" s="1">
        <v>0.0</v>
      </c>
      <c r="H375" s="1" t="str">
        <f t="shared" si="2"/>
        <v>Q7.3. Zucchini, average of raw and cooked (boiled) {ID};kg;1;Undefined;0;0;0;</v>
      </c>
    </row>
    <row r="376" ht="15.75" customHeight="1">
      <c r="A376" s="1" t="s">
        <v>429</v>
      </c>
      <c r="B376" s="1" t="s">
        <v>835</v>
      </c>
      <c r="C376" s="1">
        <v>1.0</v>
      </c>
      <c r="D376" s="1" t="s">
        <v>842</v>
      </c>
      <c r="E376" s="1">
        <v>0.0</v>
      </c>
      <c r="F376" s="1">
        <v>0.0</v>
      </c>
      <c r="G376" s="1">
        <v>0.0</v>
      </c>
      <c r="H376" s="1" t="str">
        <f t="shared" si="2"/>
        <v>Q8. Melons, cantaloupe, raw {ID};kg;1;Undefined;0;0;0;</v>
      </c>
    </row>
    <row r="377" ht="15.75" customHeight="1">
      <c r="A377" s="1" t="s">
        <v>435</v>
      </c>
      <c r="B377" s="1" t="s">
        <v>835</v>
      </c>
      <c r="C377" s="1">
        <v>1.0</v>
      </c>
      <c r="D377" s="1" t="s">
        <v>842</v>
      </c>
      <c r="E377" s="1">
        <v>0.0</v>
      </c>
      <c r="F377" s="1">
        <v>0.0</v>
      </c>
      <c r="G377" s="1">
        <v>0.0</v>
      </c>
      <c r="H377" s="1" t="str">
        <f t="shared" si="2"/>
        <v>Q8. Mangos, raw {ID};kg;1;Undefined;0;0;0;</v>
      </c>
    </row>
    <row r="378" ht="15.75" customHeight="1">
      <c r="A378" s="1" t="s">
        <v>439</v>
      </c>
      <c r="B378" s="1" t="s">
        <v>835</v>
      </c>
      <c r="C378" s="1">
        <v>1.0</v>
      </c>
      <c r="D378" s="1" t="s">
        <v>842</v>
      </c>
      <c r="E378" s="1">
        <v>0.0</v>
      </c>
      <c r="F378" s="1">
        <v>0.0</v>
      </c>
      <c r="G378" s="1">
        <v>0.0</v>
      </c>
      <c r="H378" s="1" t="str">
        <f t="shared" si="2"/>
        <v>Q8. Papayas, raw {ID};kg;1;Undefined;0;0;0;</v>
      </c>
    </row>
    <row r="379" ht="15.75" customHeight="1">
      <c r="A379" s="1" t="s">
        <v>443</v>
      </c>
      <c r="B379" s="1" t="s">
        <v>835</v>
      </c>
      <c r="C379" s="1">
        <v>1.0</v>
      </c>
      <c r="D379" s="1" t="s">
        <v>842</v>
      </c>
      <c r="E379" s="1">
        <v>0.0</v>
      </c>
      <c r="F379" s="1">
        <v>0.0</v>
      </c>
      <c r="G379" s="1">
        <v>0.0</v>
      </c>
      <c r="H379" s="1" t="str">
        <f t="shared" si="2"/>
        <v>Q9. Oranges, raw, all commercial varieties {ID};kg;1;Undefined;0;0;0;</v>
      </c>
    </row>
    <row r="380" ht="15.75" customHeight="1">
      <c r="A380" s="1" t="s">
        <v>449</v>
      </c>
      <c r="B380" s="1" t="s">
        <v>835</v>
      </c>
      <c r="C380" s="1">
        <v>1.0</v>
      </c>
      <c r="D380" s="1" t="s">
        <v>842</v>
      </c>
      <c r="E380" s="1">
        <v>0.0</v>
      </c>
      <c r="F380" s="1">
        <v>0.0</v>
      </c>
      <c r="G380" s="1">
        <v>0.0</v>
      </c>
      <c r="H380" s="1" t="str">
        <f t="shared" si="2"/>
        <v>Q10.1. Bananas, raw {ID};kg;1;Undefined;0;0;0;</v>
      </c>
    </row>
    <row r="381" ht="15.75" customHeight="1">
      <c r="A381" s="1" t="s">
        <v>455</v>
      </c>
      <c r="B381" s="1" t="s">
        <v>835</v>
      </c>
      <c r="C381" s="1">
        <v>1.0</v>
      </c>
      <c r="D381" s="1" t="s">
        <v>842</v>
      </c>
      <c r="E381" s="1">
        <v>0.0</v>
      </c>
      <c r="F381" s="1">
        <v>0.0</v>
      </c>
      <c r="G381" s="1">
        <v>0.0</v>
      </c>
      <c r="H381" s="1" t="str">
        <f t="shared" si="2"/>
        <v>Q10.2. Apples, raw, with skin  {ID};kg;1;Undefined;0;0;0;</v>
      </c>
    </row>
    <row r="382" ht="15.75" customHeight="1">
      <c r="A382" s="1" t="s">
        <v>460</v>
      </c>
      <c r="B382" s="1" t="s">
        <v>835</v>
      </c>
      <c r="C382" s="1">
        <v>1.0</v>
      </c>
      <c r="D382" s="1" t="s">
        <v>842</v>
      </c>
      <c r="E382" s="1">
        <v>0.0</v>
      </c>
      <c r="F382" s="1">
        <v>0.0</v>
      </c>
      <c r="G382" s="1">
        <v>0.0</v>
      </c>
      <c r="H382" s="1" t="str">
        <f t="shared" si="2"/>
        <v>Q10.2. Avocados, raw, all commercial varieties {ID};kg;1;Undefined;0;0;0;</v>
      </c>
    </row>
    <row r="383" ht="15.75" customHeight="1">
      <c r="A383" s="1" t="s">
        <v>464</v>
      </c>
      <c r="B383" s="1" t="s">
        <v>835</v>
      </c>
      <c r="C383" s="1">
        <v>1.0</v>
      </c>
      <c r="D383" s="1" t="s">
        <v>842</v>
      </c>
      <c r="E383" s="1">
        <v>0.0</v>
      </c>
      <c r="F383" s="1">
        <v>0.0</v>
      </c>
      <c r="G383" s="1">
        <v>0.0</v>
      </c>
      <c r="H383" s="1" t="str">
        <f t="shared" si="2"/>
        <v>Q10.2. Pears, raw {ID};kg;1;Undefined;0;0;0;</v>
      </c>
    </row>
    <row r="384" ht="15.75" customHeight="1">
      <c r="A384" s="1" t="s">
        <v>468</v>
      </c>
      <c r="B384" s="1" t="s">
        <v>835</v>
      </c>
      <c r="C384" s="1">
        <v>1.0</v>
      </c>
      <c r="D384" s="1" t="s">
        <v>842</v>
      </c>
      <c r="E384" s="1">
        <v>0.0</v>
      </c>
      <c r="F384" s="1">
        <v>0.0</v>
      </c>
      <c r="G384" s="1">
        <v>0.0</v>
      </c>
      <c r="H384" s="1" t="str">
        <f t="shared" si="2"/>
        <v>Q10.3. Pineapple, raw, all varieties {ID};kg;1;Undefined;0;0;0;</v>
      </c>
    </row>
    <row r="385" ht="15.75" customHeight="1">
      <c r="A385" s="1" t="s">
        <v>473</v>
      </c>
      <c r="B385" s="1" t="s">
        <v>835</v>
      </c>
      <c r="C385" s="1">
        <v>1.0</v>
      </c>
      <c r="D385" s="1" t="s">
        <v>842</v>
      </c>
      <c r="E385" s="1">
        <v>0.0</v>
      </c>
      <c r="F385" s="1">
        <v>0.0</v>
      </c>
      <c r="G385" s="1">
        <v>0.0</v>
      </c>
      <c r="H385" s="1" t="str">
        <f t="shared" si="2"/>
        <v>Q10.3. Nuts, coconut meat, raw {ID};kg;1;Undefined;0;0;0;</v>
      </c>
    </row>
    <row r="386" ht="15.75" customHeight="1">
      <c r="A386" s="1" t="s">
        <v>477</v>
      </c>
      <c r="B386" s="1" t="s">
        <v>835</v>
      </c>
      <c r="C386" s="1">
        <v>1.0</v>
      </c>
      <c r="D386" s="1" t="s">
        <v>842</v>
      </c>
      <c r="E386" s="1">
        <v>0.0</v>
      </c>
      <c r="F386" s="1">
        <v>0.0</v>
      </c>
      <c r="G386" s="1">
        <v>0.0</v>
      </c>
      <c r="H386" s="1" t="str">
        <f t="shared" si="2"/>
        <v>Q9. Tangerines, (mandarin oranges), raw {ID};kg;1;Undefined;0;0;0;</v>
      </c>
    </row>
    <row r="387" ht="15.75" customHeight="1">
      <c r="A387" s="1" t="s">
        <v>481</v>
      </c>
      <c r="B387" s="1" t="s">
        <v>835</v>
      </c>
      <c r="C387" s="1">
        <v>1.0</v>
      </c>
      <c r="D387" s="1" t="s">
        <v>842</v>
      </c>
      <c r="E387" s="1">
        <v>0.0</v>
      </c>
      <c r="F387" s="1">
        <v>0.0</v>
      </c>
      <c r="G387" s="1">
        <v>0.0</v>
      </c>
      <c r="H387" s="1" t="str">
        <f t="shared" si="2"/>
        <v>Q9. Grapefruit, raw, pink and red and white, all areas {ID};kg;1;Undefined;0;0;0;</v>
      </c>
    </row>
    <row r="388" ht="15.75" customHeight="1">
      <c r="A388" s="1" t="s">
        <v>485</v>
      </c>
      <c r="B388" s="1" t="s">
        <v>835</v>
      </c>
      <c r="C388" s="1">
        <v>1.0</v>
      </c>
      <c r="D388" s="1" t="s">
        <v>842</v>
      </c>
      <c r="E388" s="1">
        <v>0.0</v>
      </c>
      <c r="F388" s="1">
        <v>0.0</v>
      </c>
      <c r="G388" s="1">
        <v>0.0</v>
      </c>
      <c r="H388" s="1" t="str">
        <f t="shared" si="2"/>
        <v>Q10.1. Guavas, common, raw {ID};kg;1;Undefined;0;0;0;</v>
      </c>
    </row>
    <row r="389" ht="15.75" customHeight="1">
      <c r="A389" s="1" t="s">
        <v>489</v>
      </c>
      <c r="B389" s="1" t="s">
        <v>835</v>
      </c>
      <c r="C389" s="1">
        <v>1.0</v>
      </c>
      <c r="D389" s="1" t="s">
        <v>842</v>
      </c>
      <c r="E389" s="1">
        <v>0.0</v>
      </c>
      <c r="F389" s="1">
        <v>0.0</v>
      </c>
      <c r="G389" s="1">
        <v>0.0</v>
      </c>
      <c r="H389" s="1" t="str">
        <f t="shared" si="2"/>
        <v>Q10.1. Watermelon, raw {ID};kg;1;Undefined;0;0;0;</v>
      </c>
    </row>
    <row r="390" ht="15.75" customHeight="1">
      <c r="A390" s="1" t="s">
        <v>492</v>
      </c>
      <c r="B390" s="1" t="s">
        <v>835</v>
      </c>
      <c r="C390" s="1">
        <v>1.0</v>
      </c>
      <c r="D390" s="1" t="s">
        <v>842</v>
      </c>
      <c r="E390" s="1">
        <v>0.0</v>
      </c>
      <c r="F390" s="1">
        <v>0.0</v>
      </c>
      <c r="G390" s="1">
        <v>0.0</v>
      </c>
      <c r="H390" s="1" t="str">
        <f t="shared" si="2"/>
        <v>Q10.1. Longans, raw {ID};kg;1;Undefined;0;0;0;</v>
      </c>
    </row>
    <row r="391" ht="15.75" customHeight="1">
      <c r="A391" s="1" t="s">
        <v>495</v>
      </c>
      <c r="B391" s="1" t="s">
        <v>835</v>
      </c>
      <c r="C391" s="1">
        <v>1.0</v>
      </c>
      <c r="D391" s="1" t="s">
        <v>842</v>
      </c>
      <c r="E391" s="1">
        <v>0.0</v>
      </c>
      <c r="F391" s="1">
        <v>0.0</v>
      </c>
      <c r="G391" s="1">
        <v>0.0</v>
      </c>
      <c r="H391" s="1" t="str">
        <f t="shared" si="2"/>
        <v>Q10.2. Durian, raw or frozen {ID};kg;1;Undefined;0;0;0;</v>
      </c>
    </row>
    <row r="392" ht="15.75" customHeight="1">
      <c r="A392" s="1" t="s">
        <v>498</v>
      </c>
      <c r="B392" s="1" t="s">
        <v>835</v>
      </c>
      <c r="C392" s="1">
        <v>1.0</v>
      </c>
      <c r="D392" s="1" t="s">
        <v>842</v>
      </c>
      <c r="E392" s="1">
        <v>0.0</v>
      </c>
      <c r="F392" s="1">
        <v>0.0</v>
      </c>
      <c r="G392" s="1">
        <v>0.0</v>
      </c>
      <c r="H392" s="1" t="str">
        <f t="shared" si="2"/>
        <v>Q10.3. Carambola, raw (starfruit) {ID};kg;1;Undefined;0;0;0;</v>
      </c>
    </row>
    <row r="393" ht="15.75" customHeight="1">
      <c r="A393" s="1" t="s">
        <v>501</v>
      </c>
      <c r="B393" s="1" t="s">
        <v>835</v>
      </c>
      <c r="C393" s="1">
        <v>1.0</v>
      </c>
      <c r="D393" s="1" t="s">
        <v>842</v>
      </c>
      <c r="E393" s="1">
        <v>0.0</v>
      </c>
      <c r="F393" s="1">
        <v>0.0</v>
      </c>
      <c r="G393" s="1">
        <v>0.0</v>
      </c>
      <c r="H393" s="1" t="str">
        <f t="shared" si="2"/>
        <v>Q1. Brown rice, cooked, unenriched, average of long- and medium-grain {ID};kg;1;Undefined;0;0;0;</v>
      </c>
    </row>
    <row r="394" ht="15.75" customHeight="1">
      <c r="A394" s="1" t="s">
        <v>509</v>
      </c>
      <c r="B394" s="1" t="s">
        <v>835</v>
      </c>
      <c r="C394" s="1">
        <v>1.0</v>
      </c>
      <c r="D394" s="1" t="s">
        <v>842</v>
      </c>
      <c r="E394" s="1">
        <v>0.0</v>
      </c>
      <c r="F394" s="1">
        <v>0.0</v>
      </c>
      <c r="G394" s="1">
        <v>0.0</v>
      </c>
      <c r="H394" s="1" t="str">
        <f t="shared" si="2"/>
        <v>Q1. White rice, cooked, unenriched, average of long-, medium-, and short-grain {ID};kg;1;Undefined;0;0;0;</v>
      </c>
    </row>
    <row r="395" ht="15.75" customHeight="1">
      <c r="A395" s="1" t="s">
        <v>514</v>
      </c>
      <c r="B395" s="1" t="s">
        <v>835</v>
      </c>
      <c r="C395" s="1">
        <v>1.0</v>
      </c>
      <c r="D395" s="1" t="s">
        <v>842</v>
      </c>
      <c r="E395" s="1">
        <v>0.0</v>
      </c>
      <c r="F395" s="1">
        <v>0.0</v>
      </c>
      <c r="G395" s="1">
        <v>0.0</v>
      </c>
      <c r="H395" s="1" t="str">
        <f t="shared" si="2"/>
        <v>Q1. Congee (rice porridge) {ID};kg;1;Undefined;0;0;0;</v>
      </c>
    </row>
    <row r="396" ht="15.75" customHeight="1">
      <c r="A396" s="1" t="s">
        <v>516</v>
      </c>
      <c r="B396" s="1" t="s">
        <v>835</v>
      </c>
      <c r="C396" s="1">
        <v>1.0</v>
      </c>
      <c r="D396" s="1" t="s">
        <v>842</v>
      </c>
      <c r="E396" s="1">
        <v>0.0</v>
      </c>
      <c r="F396" s="1">
        <v>0.0</v>
      </c>
      <c r="G396" s="1">
        <v>0.0</v>
      </c>
      <c r="H396" s="1" t="str">
        <f t="shared" si="2"/>
        <v>Q1. Rice (white) noodles, cooked {ID};kg;1;Undefined;0;0;0;</v>
      </c>
    </row>
    <row r="397" ht="15.75" customHeight="1">
      <c r="A397" s="1" t="s">
        <v>520</v>
      </c>
      <c r="B397" s="1" t="s">
        <v>835</v>
      </c>
      <c r="C397" s="1">
        <v>1.0</v>
      </c>
      <c r="D397" s="1" t="s">
        <v>842</v>
      </c>
      <c r="E397" s="1">
        <v>0.0</v>
      </c>
      <c r="F397" s="1">
        <v>0.0</v>
      </c>
      <c r="G397" s="1">
        <v>0.0</v>
      </c>
      <c r="H397" s="1" t="str">
        <f t="shared" si="2"/>
        <v>Q1. Noodles, whole wheat, cooked {ID};kg;1;Undefined;0;0;0;</v>
      </c>
    </row>
    <row r="398" ht="15.75" customHeight="1">
      <c r="A398" s="1" t="s">
        <v>525</v>
      </c>
      <c r="B398" s="1" t="s">
        <v>835</v>
      </c>
      <c r="C398" s="1">
        <v>1.0</v>
      </c>
      <c r="D398" s="1" t="s">
        <v>842</v>
      </c>
      <c r="E398" s="1">
        <v>0.0</v>
      </c>
      <c r="F398" s="1">
        <v>0.0</v>
      </c>
      <c r="G398" s="1">
        <v>0.0</v>
      </c>
      <c r="H398" s="1" t="str">
        <f t="shared" si="2"/>
        <v>Q1. Pasta, whole-wheat, cooked (Includes foods for USDA's Food Distribution Program) {ID};kg;1;Undefined;0;0;0;</v>
      </c>
    </row>
    <row r="399" ht="15.75" customHeight="1">
      <c r="A399" s="1" t="s">
        <v>530</v>
      </c>
      <c r="B399" s="1" t="s">
        <v>835</v>
      </c>
      <c r="C399" s="1">
        <v>1.0</v>
      </c>
      <c r="D399" s="1" t="s">
        <v>842</v>
      </c>
      <c r="E399" s="1">
        <v>0.0</v>
      </c>
      <c r="F399" s="1">
        <v>0.0</v>
      </c>
      <c r="G399" s="1">
        <v>0.0</v>
      </c>
      <c r="H399" s="1" t="str">
        <f t="shared" si="2"/>
        <v>Q1. Pasta (white), cooked, unenriched, without added salt {ID};kg;1;Undefined;0;0;0;</v>
      </c>
    </row>
    <row r="400" ht="15.75" customHeight="1">
      <c r="A400" s="1" t="s">
        <v>534</v>
      </c>
      <c r="B400" s="1" t="s">
        <v>835</v>
      </c>
      <c r="C400" s="1">
        <v>1.0</v>
      </c>
      <c r="D400" s="1" t="s">
        <v>842</v>
      </c>
      <c r="E400" s="1">
        <v>0.0</v>
      </c>
      <c r="F400" s="1">
        <v>0.0</v>
      </c>
      <c r="G400" s="1">
        <v>0.0</v>
      </c>
      <c r="H400" s="1" t="str">
        <f t="shared" si="2"/>
        <v>Q2. Corn, boiled, average of sweet white and yellow varieties {ID};kg;1;Undefined;0;0;0;</v>
      </c>
    </row>
    <row r="401" ht="15.75" customHeight="1">
      <c r="A401" s="1" t="s">
        <v>539</v>
      </c>
      <c r="B401" s="1" t="s">
        <v>835</v>
      </c>
      <c r="C401" s="1">
        <v>1.0</v>
      </c>
      <c r="D401" s="1" t="s">
        <v>842</v>
      </c>
      <c r="E401" s="1">
        <v>0.0</v>
      </c>
      <c r="F401" s="1">
        <v>0.0</v>
      </c>
      <c r="G401" s="1">
        <v>0.0</v>
      </c>
      <c r="H401" s="1" t="str">
        <f t="shared" si="2"/>
        <v>Q3. Potato, cooked, average of skin eaten and not eaten and of boiled, baked, fried, and roasted {ID};kg;1;Undefined;0;0;0;</v>
      </c>
    </row>
    <row r="402" ht="15.75" customHeight="1">
      <c r="A402" s="1" t="s">
        <v>547</v>
      </c>
      <c r="B402" s="1" t="s">
        <v>835</v>
      </c>
      <c r="C402" s="1">
        <v>1.0</v>
      </c>
      <c r="D402" s="1" t="s">
        <v>842</v>
      </c>
      <c r="E402" s="1">
        <v>0.0</v>
      </c>
      <c r="F402" s="1">
        <v>0.0</v>
      </c>
      <c r="G402" s="1">
        <v>0.0</v>
      </c>
      <c r="H402" s="1" t="str">
        <f t="shared" si="2"/>
        <v>Q4. Dal {BD};kg;1;Undefined;0;0;0;</v>
      </c>
    </row>
    <row r="403" ht="15.75" customHeight="1">
      <c r="A403" s="1" t="s">
        <v>558</v>
      </c>
      <c r="B403" s="1" t="s">
        <v>835</v>
      </c>
      <c r="C403" s="1">
        <v>1.0</v>
      </c>
      <c r="D403" s="1" t="s">
        <v>842</v>
      </c>
      <c r="E403" s="1">
        <v>0.0</v>
      </c>
      <c r="F403" s="1">
        <v>0.0</v>
      </c>
      <c r="G403" s="1">
        <v>0.0</v>
      </c>
      <c r="H403" s="1" t="str">
        <f t="shared" si="2"/>
        <v>Q4. Chickpeas (garbanzo beans, bengal gram), mature seeds, cooked, boiled, without salt {BD};kg;1;Undefined;0;0;0;</v>
      </c>
    </row>
    <row r="404" ht="15.75" customHeight="1">
      <c r="A404" s="1" t="s">
        <v>563</v>
      </c>
      <c r="B404" s="1" t="s">
        <v>835</v>
      </c>
      <c r="C404" s="1">
        <v>1.0</v>
      </c>
      <c r="D404" s="1" t="s">
        <v>842</v>
      </c>
      <c r="E404" s="1">
        <v>0.0</v>
      </c>
      <c r="F404" s="1">
        <v>0.0</v>
      </c>
      <c r="G404" s="1">
        <v>0.0</v>
      </c>
      <c r="H404" s="1" t="str">
        <f t="shared" si="2"/>
        <v>Q21. Peanuts, average of raw and oil-roasted {BD};kg;1;Undefined;0;0;0;</v>
      </c>
    </row>
    <row r="405" ht="15.75" customHeight="1">
      <c r="A405" s="1" t="s">
        <v>568</v>
      </c>
      <c r="B405" s="1" t="s">
        <v>835</v>
      </c>
      <c r="C405" s="1">
        <v>1.0</v>
      </c>
      <c r="D405" s="1" t="s">
        <v>842</v>
      </c>
      <c r="E405" s="1">
        <v>0.0</v>
      </c>
      <c r="F405" s="1">
        <v>0.0</v>
      </c>
      <c r="G405" s="1">
        <v>0.0</v>
      </c>
      <c r="H405" s="1" t="str">
        <f t="shared" si="2"/>
        <v>Q21. Peanuts, dry-roasted {BD};kg;1;Undefined;0;0;0;</v>
      </c>
    </row>
    <row r="406" ht="15.75" customHeight="1">
      <c r="A406" s="1" t="s">
        <v>569</v>
      </c>
      <c r="B406" s="1" t="s">
        <v>835</v>
      </c>
      <c r="C406" s="1">
        <v>1.0</v>
      </c>
      <c r="D406" s="1" t="s">
        <v>842</v>
      </c>
      <c r="E406" s="1">
        <v>0.0</v>
      </c>
      <c r="F406" s="1">
        <v>0.0</v>
      </c>
      <c r="G406" s="1">
        <v>0.0</v>
      </c>
      <c r="H406" s="1" t="str">
        <f t="shared" si="2"/>
        <v>Q5. Carrots, average of raw and cooked (boiled) {BD};kg;1;Undefined;0;0;0;</v>
      </c>
    </row>
    <row r="407" ht="15.75" customHeight="1">
      <c r="A407" s="1" t="s">
        <v>573</v>
      </c>
      <c r="B407" s="1" t="s">
        <v>835</v>
      </c>
      <c r="C407" s="1">
        <v>1.0</v>
      </c>
      <c r="D407" s="1" t="s">
        <v>842</v>
      </c>
      <c r="E407" s="1">
        <v>0.0</v>
      </c>
      <c r="F407" s="1">
        <v>0.0</v>
      </c>
      <c r="G407" s="1">
        <v>0.0</v>
      </c>
      <c r="H407" s="1" t="str">
        <f t="shared" si="2"/>
        <v>Q5. Pumpkin, average of raw and cooked (boiled) {BD};kg;1;Undefined;0;0;0;</v>
      </c>
    </row>
    <row r="408" ht="15.75" customHeight="1">
      <c r="A408" s="1" t="s">
        <v>575</v>
      </c>
      <c r="B408" s="1" t="s">
        <v>835</v>
      </c>
      <c r="C408" s="1">
        <v>1.0</v>
      </c>
      <c r="D408" s="1" t="s">
        <v>842</v>
      </c>
      <c r="E408" s="1">
        <v>0.0</v>
      </c>
      <c r="F408" s="1">
        <v>0.0</v>
      </c>
      <c r="G408" s="1">
        <v>0.0</v>
      </c>
      <c r="H408" s="1" t="str">
        <f t="shared" si="2"/>
        <v>Q6.1. Spinach, average of raw and cooked (boiled) {BD};kg;1;Undefined;0;0;0;</v>
      </c>
    </row>
    <row r="409" ht="15.75" customHeight="1">
      <c r="A409" s="1" t="s">
        <v>578</v>
      </c>
      <c r="B409" s="1" t="s">
        <v>835</v>
      </c>
      <c r="C409" s="1">
        <v>1.0</v>
      </c>
      <c r="D409" s="1" t="s">
        <v>842</v>
      </c>
      <c r="E409" s="1">
        <v>0.0</v>
      </c>
      <c r="F409" s="1">
        <v>0.0</v>
      </c>
      <c r="G409" s="1">
        <v>0.0</v>
      </c>
      <c r="H409" s="1" t="str">
        <f t="shared" si="2"/>
        <v>Q6.1. Amaranth leaves, average of raw and cooked (boiled) {BD};kg;1;Undefined;0;0;0;</v>
      </c>
    </row>
    <row r="410" ht="15.75" customHeight="1">
      <c r="A410" s="1" t="s">
        <v>582</v>
      </c>
      <c r="B410" s="1" t="s">
        <v>835</v>
      </c>
      <c r="C410" s="1">
        <v>1.0</v>
      </c>
      <c r="D410" s="1" t="s">
        <v>842</v>
      </c>
      <c r="E410" s="1">
        <v>0.0</v>
      </c>
      <c r="F410" s="1">
        <v>0.0</v>
      </c>
      <c r="G410" s="1">
        <v>0.0</v>
      </c>
      <c r="H410" s="1" t="str">
        <f t="shared" si="2"/>
        <v>Q7.1. Eggplant, average of boiled and fried {BD};kg;1;Undefined;0;0;0;</v>
      </c>
    </row>
    <row r="411" ht="15.75" customHeight="1">
      <c r="A411" s="1" t="s">
        <v>584</v>
      </c>
      <c r="B411" s="1" t="s">
        <v>835</v>
      </c>
      <c r="C411" s="1">
        <v>1.0</v>
      </c>
      <c r="D411" s="1" t="s">
        <v>842</v>
      </c>
      <c r="E411" s="1">
        <v>0.0</v>
      </c>
      <c r="F411" s="1">
        <v>0.0</v>
      </c>
      <c r="G411" s="1">
        <v>0.0</v>
      </c>
      <c r="H411" s="1" t="str">
        <f t="shared" si="2"/>
        <v>Q7.1. Cauliflower, average of boiled and fried {BD};kg;1;Undefined;0;0;0;</v>
      </c>
    </row>
    <row r="412" ht="15.75" customHeight="1">
      <c r="A412" s="1" t="s">
        <v>585</v>
      </c>
      <c r="B412" s="1" t="s">
        <v>835</v>
      </c>
      <c r="C412" s="1">
        <v>1.0</v>
      </c>
      <c r="D412" s="1" t="s">
        <v>842</v>
      </c>
      <c r="E412" s="1">
        <v>0.0</v>
      </c>
      <c r="F412" s="1">
        <v>0.0</v>
      </c>
      <c r="G412" s="1">
        <v>0.0</v>
      </c>
      <c r="H412" s="1" t="str">
        <f t="shared" si="2"/>
        <v>Q7.1. Tomatoes, average of red, yellow and green, and of raw and cooked {BD};kg;1;Undefined;0;0;0;</v>
      </c>
    </row>
    <row r="413" ht="15.75" customHeight="1">
      <c r="A413" s="1" t="s">
        <v>587</v>
      </c>
      <c r="B413" s="1" t="s">
        <v>835</v>
      </c>
      <c r="C413" s="1">
        <v>1.0</v>
      </c>
      <c r="D413" s="1" t="s">
        <v>842</v>
      </c>
      <c r="E413" s="1">
        <v>0.0</v>
      </c>
      <c r="F413" s="1">
        <v>0.0</v>
      </c>
      <c r="G413" s="1">
        <v>0.0</v>
      </c>
      <c r="H413" s="1" t="str">
        <f t="shared" si="2"/>
        <v>Q7.1. Yardlong bean (long bean), cooked, boiled, drained, without salt {BD};kg;1;Undefined;0;0;0;</v>
      </c>
    </row>
    <row r="414" ht="15.75" customHeight="1">
      <c r="A414" s="1" t="s">
        <v>588</v>
      </c>
      <c r="B414" s="1" t="s">
        <v>835</v>
      </c>
      <c r="C414" s="1">
        <v>1.0</v>
      </c>
      <c r="D414" s="1" t="s">
        <v>842</v>
      </c>
      <c r="E414" s="1">
        <v>0.0</v>
      </c>
      <c r="F414" s="1">
        <v>0.0</v>
      </c>
      <c r="G414" s="1">
        <v>0.0</v>
      </c>
      <c r="H414" s="1" t="str">
        <f t="shared" si="2"/>
        <v>Q7.1. Beans, snap, green, cooked, boiled, drained, without salt {BD};kg;1;Undefined;0;0;0;</v>
      </c>
    </row>
    <row r="415" ht="15.75" customHeight="1">
      <c r="A415" s="1" t="s">
        <v>589</v>
      </c>
      <c r="B415" s="1" t="s">
        <v>835</v>
      </c>
      <c r="C415" s="1">
        <v>1.0</v>
      </c>
      <c r="D415" s="1" t="s">
        <v>842</v>
      </c>
      <c r="E415" s="1">
        <v>0.0</v>
      </c>
      <c r="F415" s="1">
        <v>0.0</v>
      </c>
      <c r="G415" s="1">
        <v>0.0</v>
      </c>
      <c r="H415" s="1" t="str">
        <f t="shared" si="2"/>
        <v>Q7.1. Cabbage, common, average of raw and cooked {BD};kg;1;Undefined;0;0;0;</v>
      </c>
    </row>
    <row r="416" ht="15.75" customHeight="1">
      <c r="A416" s="1" t="s">
        <v>590</v>
      </c>
      <c r="B416" s="1" t="s">
        <v>835</v>
      </c>
      <c r="C416" s="1">
        <v>1.0</v>
      </c>
      <c r="D416" s="1" t="s">
        <v>842</v>
      </c>
      <c r="E416" s="1">
        <v>0.0</v>
      </c>
      <c r="F416" s="1">
        <v>0.0</v>
      </c>
      <c r="G416" s="1">
        <v>0.0</v>
      </c>
      <c r="H416" s="1" t="str">
        <f t="shared" si="2"/>
        <v>Q7.2. Gourd, white-flowered (calabash or bottle gourd), cooked, boiled, drained, without salt {BD};kg;1;Undefined;0;0;0;</v>
      </c>
    </row>
    <row r="417" ht="15.75" customHeight="1">
      <c r="A417" s="1" t="s">
        <v>593</v>
      </c>
      <c r="B417" s="1" t="s">
        <v>835</v>
      </c>
      <c r="C417" s="1">
        <v>1.0</v>
      </c>
      <c r="D417" s="1" t="s">
        <v>842</v>
      </c>
      <c r="E417" s="1">
        <v>0.0</v>
      </c>
      <c r="F417" s="1">
        <v>0.0</v>
      </c>
      <c r="G417" s="1">
        <v>0.0</v>
      </c>
      <c r="H417" s="1" t="str">
        <f t="shared" si="2"/>
        <v>Q7.2. Balsam-pear (bitter gourd or bitter melon), pods, cooked, boiled, drained, without salt {BD};kg;1;Undefined;0;0;0;</v>
      </c>
    </row>
    <row r="418" ht="15.75" customHeight="1">
      <c r="A418" s="1" t="s">
        <v>594</v>
      </c>
      <c r="B418" s="1" t="s">
        <v>835</v>
      </c>
      <c r="C418" s="1">
        <v>1.0</v>
      </c>
      <c r="D418" s="1" t="s">
        <v>842</v>
      </c>
      <c r="E418" s="1">
        <v>0.0</v>
      </c>
      <c r="F418" s="1">
        <v>0.0</v>
      </c>
      <c r="G418" s="1">
        <v>0.0</v>
      </c>
      <c r="H418" s="1" t="str">
        <f t="shared" si="2"/>
        <v>Q7.2. Ash gourd, average of raw and cooked {BD};kg;1;Undefined;0;0;0;</v>
      </c>
    </row>
    <row r="419" ht="15.75" customHeight="1">
      <c r="A419" s="1" t="s">
        <v>597</v>
      </c>
      <c r="B419" s="1" t="s">
        <v>835</v>
      </c>
      <c r="C419" s="1">
        <v>1.0</v>
      </c>
      <c r="D419" s="1" t="s">
        <v>842</v>
      </c>
      <c r="E419" s="1">
        <v>0.0</v>
      </c>
      <c r="F419" s="1">
        <v>0.0</v>
      </c>
      <c r="G419" s="1">
        <v>0.0</v>
      </c>
      <c r="H419" s="1" t="str">
        <f t="shared" si="2"/>
        <v>Q7.3. Radish, average of oriental and icicle white radish, and of raw and cooked (boiled) {BD};kg;1;Undefined;0;0;0;</v>
      </c>
    </row>
    <row r="420" ht="15.75" customHeight="1">
      <c r="A420" s="1" t="s">
        <v>598</v>
      </c>
      <c r="B420" s="1" t="s">
        <v>835</v>
      </c>
      <c r="C420" s="1">
        <v>1.0</v>
      </c>
      <c r="D420" s="1" t="s">
        <v>842</v>
      </c>
      <c r="E420" s="1">
        <v>0.0</v>
      </c>
      <c r="F420" s="1">
        <v>0.0</v>
      </c>
      <c r="G420" s="1">
        <v>0.0</v>
      </c>
      <c r="H420" s="1" t="str">
        <f t="shared" si="2"/>
        <v>Q13. Egg, average of various cooking methods (boiled, fried) {BD};kg;1;Undefined;0;0;0;</v>
      </c>
    </row>
    <row r="421" ht="15.75" customHeight="1">
      <c r="A421" s="1" t="s">
        <v>599</v>
      </c>
      <c r="B421" s="1" t="s">
        <v>835</v>
      </c>
      <c r="C421" s="1">
        <v>1.0</v>
      </c>
      <c r="D421" s="1" t="s">
        <v>842</v>
      </c>
      <c r="E421" s="1">
        <v>0.0</v>
      </c>
      <c r="F421" s="1">
        <v>0.0</v>
      </c>
      <c r="G421" s="1">
        <v>0.0</v>
      </c>
      <c r="H421" s="1" t="str">
        <f t="shared" si="2"/>
        <v>Q13. Egg, omelet, scrambled {BD};kg;1;Undefined;0;0;0;</v>
      </c>
    </row>
    <row r="422" ht="15.75" customHeight="1">
      <c r="A422" s="1" t="s">
        <v>601</v>
      </c>
      <c r="B422" s="1" t="s">
        <v>835</v>
      </c>
      <c r="C422" s="1">
        <v>1.0</v>
      </c>
      <c r="D422" s="1" t="s">
        <v>842</v>
      </c>
      <c r="E422" s="1">
        <v>0.0</v>
      </c>
      <c r="F422" s="1">
        <v>0.0</v>
      </c>
      <c r="G422" s="1">
        <v>0.0</v>
      </c>
      <c r="H422" s="1" t="str">
        <f t="shared" si="2"/>
        <v>Q14. Cheese, hard cheeses, cheddar {BD};kg;1;Undefined;0;0;0;</v>
      </c>
    </row>
    <row r="423" ht="15.75" customHeight="1">
      <c r="A423" s="1" t="s">
        <v>604</v>
      </c>
      <c r="B423" s="1" t="s">
        <v>835</v>
      </c>
      <c r="C423" s="1">
        <v>1.0</v>
      </c>
      <c r="D423" s="1" t="s">
        <v>842</v>
      </c>
      <c r="E423" s="1">
        <v>0.0</v>
      </c>
      <c r="F423" s="1">
        <v>0.0</v>
      </c>
      <c r="G423" s="1">
        <v>0.0</v>
      </c>
      <c r="H423" s="1" t="str">
        <f t="shared" si="2"/>
        <v>Q14. Cheese, soft cheeses, Camembert-style {BD};kg;1;Undefined;0;0;0;</v>
      </c>
    </row>
    <row r="424" ht="15.75" customHeight="1">
      <c r="A424" s="1" t="s">
        <v>607</v>
      </c>
      <c r="B424" s="1" t="s">
        <v>835</v>
      </c>
      <c r="C424" s="1">
        <v>1.0</v>
      </c>
      <c r="D424" s="1" t="s">
        <v>842</v>
      </c>
      <c r="E424" s="1">
        <v>0.0</v>
      </c>
      <c r="F424" s="1">
        <v>0.0</v>
      </c>
      <c r="G424" s="1">
        <v>0.0</v>
      </c>
      <c r="H424" s="1" t="str">
        <f t="shared" si="2"/>
        <v>Q14. Cheese, paneer {BD};kg;1;Undefined;0;0;0;</v>
      </c>
    </row>
    <row r="425" ht="15.75" customHeight="1">
      <c r="A425" s="1" t="s">
        <v>610</v>
      </c>
      <c r="B425" s="1" t="s">
        <v>835</v>
      </c>
      <c r="C425" s="1">
        <v>1.0</v>
      </c>
      <c r="D425" s="1" t="s">
        <v>842</v>
      </c>
      <c r="E425" s="1">
        <v>0.0</v>
      </c>
      <c r="F425" s="1">
        <v>0.0</v>
      </c>
      <c r="G425" s="1">
        <v>0.0</v>
      </c>
      <c r="H425" s="1" t="str">
        <f t="shared" si="2"/>
        <v>Q15. Yogurt, plain, whole milk {BD};kg;1;Undefined;0;0;0;</v>
      </c>
    </row>
    <row r="426" ht="15.75" customHeight="1">
      <c r="A426" s="1" t="s">
        <v>612</v>
      </c>
      <c r="B426" s="1" t="s">
        <v>835</v>
      </c>
      <c r="C426" s="1">
        <v>1.0</v>
      </c>
      <c r="D426" s="1" t="s">
        <v>842</v>
      </c>
      <c r="E426" s="1">
        <v>0.0</v>
      </c>
      <c r="F426" s="1">
        <v>0.0</v>
      </c>
      <c r="G426" s="1">
        <v>0.0</v>
      </c>
      <c r="H426" s="1" t="str">
        <f t="shared" si="2"/>
        <v>Q17. Beef, average of various cuts, deegrees of fat, and cooking methods {BD};kg;1;Undefined;0;0;0;</v>
      </c>
    </row>
    <row r="427" ht="15.75" customHeight="1">
      <c r="A427" s="1" t="s">
        <v>615</v>
      </c>
      <c r="B427" s="1" t="s">
        <v>835</v>
      </c>
      <c r="C427" s="1">
        <v>1.0</v>
      </c>
      <c r="D427" s="1" t="s">
        <v>842</v>
      </c>
      <c r="E427" s="1">
        <v>0.0</v>
      </c>
      <c r="F427" s="1">
        <v>0.0</v>
      </c>
      <c r="G427" s="1">
        <v>0.0</v>
      </c>
      <c r="H427" s="1" t="str">
        <f t="shared" si="2"/>
        <v>Q17. Game meat, goat, cooked, roasted {BD};kg;1;Undefined;0;0;0;</v>
      </c>
    </row>
    <row r="428" ht="15.75" customHeight="1">
      <c r="A428" s="1" t="s">
        <v>619</v>
      </c>
      <c r="B428" s="1" t="s">
        <v>835</v>
      </c>
      <c r="C428" s="1">
        <v>1.0</v>
      </c>
      <c r="D428" s="1" t="s">
        <v>842</v>
      </c>
      <c r="E428" s="1">
        <v>0.0</v>
      </c>
      <c r="F428" s="1">
        <v>0.0</v>
      </c>
      <c r="G428" s="1">
        <v>0.0</v>
      </c>
      <c r="H428" s="1" t="str">
        <f t="shared" si="2"/>
        <v>Q19. Chicken liver, average of various cooking methods {BD};kg;1;Undefined;0;0;0;</v>
      </c>
    </row>
    <row r="429" ht="15.75" customHeight="1">
      <c r="A429" s="1" t="s">
        <v>623</v>
      </c>
      <c r="B429" s="1" t="s">
        <v>835</v>
      </c>
      <c r="C429" s="1">
        <v>1.0</v>
      </c>
      <c r="D429" s="1" t="s">
        <v>842</v>
      </c>
      <c r="E429" s="1">
        <v>0.0</v>
      </c>
      <c r="F429" s="1">
        <v>0.0</v>
      </c>
      <c r="G429" s="1">
        <v>0.0</v>
      </c>
      <c r="H429" s="1" t="str">
        <f t="shared" si="2"/>
        <v>Q19. Duck, average of with and without skin and of different cooking methods {BD};kg;1;Undefined;0;0;0;</v>
      </c>
    </row>
    <row r="430" ht="15.75" customHeight="1">
      <c r="A430" s="1" t="s">
        <v>628</v>
      </c>
      <c r="B430" s="1" t="s">
        <v>835</v>
      </c>
      <c r="C430" s="1">
        <v>1.0</v>
      </c>
      <c r="D430" s="1" t="s">
        <v>842</v>
      </c>
      <c r="E430" s="1">
        <v>0.0</v>
      </c>
      <c r="F430" s="1">
        <v>0.0</v>
      </c>
      <c r="G430" s="1">
        <v>0.0</v>
      </c>
      <c r="H430" s="1" t="str">
        <f t="shared" si="2"/>
        <v>Q19. Chicken, average of various cuts, with and without skin, and of different cooking methods {BD};kg;1;Undefined;0;0;0;</v>
      </c>
    </row>
    <row r="431" ht="15.75" customHeight="1">
      <c r="A431" s="1" t="s">
        <v>629</v>
      </c>
      <c r="B431" s="1" t="s">
        <v>835</v>
      </c>
      <c r="C431" s="1">
        <v>1.0</v>
      </c>
      <c r="D431" s="1" t="s">
        <v>842</v>
      </c>
      <c r="E431" s="1">
        <v>0.0</v>
      </c>
      <c r="F431" s="1">
        <v>0.0</v>
      </c>
      <c r="G431" s="1">
        <v>0.0</v>
      </c>
      <c r="H431" s="1" t="str">
        <f t="shared" si="2"/>
        <v>Q20. Fish, consumed in Bangladesh, oily, herring, different cooking methods {BD};kg;1;Undefined;0;0;0;</v>
      </c>
    </row>
    <row r="432" ht="15.75" customHeight="1">
      <c r="A432" s="1" t="s">
        <v>631</v>
      </c>
      <c r="B432" s="1" t="s">
        <v>835</v>
      </c>
      <c r="C432" s="1">
        <v>1.0</v>
      </c>
      <c r="D432" s="1" t="s">
        <v>842</v>
      </c>
      <c r="E432" s="1">
        <v>0.0</v>
      </c>
      <c r="F432" s="1">
        <v>0.0</v>
      </c>
      <c r="G432" s="1">
        <v>0.0</v>
      </c>
      <c r="H432" s="1" t="str">
        <f t="shared" si="2"/>
        <v>Q20. Fish, consumed in Bangladesh, lean, tilapia, different cooking methods {BD};kg;1;Undefined;0;0;0;</v>
      </c>
    </row>
    <row r="433" ht="15.75" customHeight="1">
      <c r="A433" s="1" t="s">
        <v>633</v>
      </c>
      <c r="B433" s="1" t="s">
        <v>835</v>
      </c>
      <c r="C433" s="1">
        <v>1.0</v>
      </c>
      <c r="D433" s="1" t="s">
        <v>842</v>
      </c>
      <c r="E433" s="1">
        <v>0.0</v>
      </c>
      <c r="F433" s="1">
        <v>0.0</v>
      </c>
      <c r="G433" s="1">
        <v>0.0</v>
      </c>
      <c r="H433" s="1" t="str">
        <f t="shared" si="2"/>
        <v>Q20. Dried fish, average of various species consumed in Bangladesh {BD};kg;1;Undefined;0;0;0;</v>
      </c>
    </row>
    <row r="434" ht="15.75" customHeight="1">
      <c r="A434" s="1" t="s">
        <v>636</v>
      </c>
      <c r="B434" s="1" t="s">
        <v>835</v>
      </c>
      <c r="C434" s="1">
        <v>1.0</v>
      </c>
      <c r="D434" s="1" t="s">
        <v>842</v>
      </c>
      <c r="E434" s="1">
        <v>0.0</v>
      </c>
      <c r="F434" s="1">
        <v>0.0</v>
      </c>
      <c r="G434" s="1">
        <v>0.0</v>
      </c>
      <c r="H434" s="1" t="str">
        <f t="shared" si="2"/>
        <v>Q25. Milk (cow), whole, 3.25% milkfat, without added vitamin A and vitamin D {BD};kg;1;Undefined;0;0;0;</v>
      </c>
    </row>
    <row r="435" ht="15.75" customHeight="1">
      <c r="A435" s="1" t="s">
        <v>639</v>
      </c>
      <c r="B435" s="1" t="s">
        <v>835</v>
      </c>
      <c r="C435" s="1">
        <v>1.0</v>
      </c>
      <c r="D435" s="1" t="s">
        <v>842</v>
      </c>
      <c r="E435" s="1">
        <v>0.0</v>
      </c>
      <c r="F435" s="1">
        <v>0.0</v>
      </c>
      <c r="G435" s="1">
        <v>0.0</v>
      </c>
      <c r="H435" s="1" t="str">
        <f t="shared" si="2"/>
        <v>Q25. Milk, goat, fluid, whole, unenriched {BD};kg;1;Undefined;0;0;0;</v>
      </c>
    </row>
    <row r="436" ht="15.75" customHeight="1">
      <c r="A436" s="1" t="s">
        <v>641</v>
      </c>
      <c r="B436" s="1" t="s">
        <v>835</v>
      </c>
      <c r="C436" s="1">
        <v>1.0</v>
      </c>
      <c r="D436" s="1" t="s">
        <v>842</v>
      </c>
      <c r="E436" s="1">
        <v>0.0</v>
      </c>
      <c r="F436" s="1">
        <v>0.0</v>
      </c>
      <c r="G436" s="1">
        <v>0.0</v>
      </c>
      <c r="H436" s="1" t="str">
        <f t="shared" si="2"/>
        <v>Q25. Milk, sheep, fluid, whole, unenriched {BD};kg;1;Undefined;0;0;0;</v>
      </c>
    </row>
    <row r="437" ht="15.75" customHeight="1">
      <c r="A437" s="1" t="s">
        <v>642</v>
      </c>
      <c r="B437" s="1" t="s">
        <v>835</v>
      </c>
      <c r="C437" s="1">
        <v>1.0</v>
      </c>
      <c r="D437" s="1" t="s">
        <v>842</v>
      </c>
      <c r="E437" s="1">
        <v>0.0</v>
      </c>
      <c r="F437" s="1">
        <v>0.0</v>
      </c>
      <c r="G437" s="1">
        <v>0.0</v>
      </c>
      <c r="H437" s="1" t="str">
        <f t="shared" si="2"/>
        <v>Q8. Mangos, raw {BD};kg;1;Undefined;0;0;0;</v>
      </c>
    </row>
    <row r="438" ht="15.75" customHeight="1">
      <c r="A438" s="1" t="s">
        <v>644</v>
      </c>
      <c r="B438" s="1" t="s">
        <v>835</v>
      </c>
      <c r="C438" s="1">
        <v>1.0</v>
      </c>
      <c r="D438" s="1" t="s">
        <v>842</v>
      </c>
      <c r="E438" s="1">
        <v>0.0</v>
      </c>
      <c r="F438" s="1">
        <v>0.0</v>
      </c>
      <c r="G438" s="1">
        <v>0.0</v>
      </c>
      <c r="H438" s="1" t="str">
        <f t="shared" si="2"/>
        <v>Q8. Papayas, raw {BD};kg;1;Undefined;0;0;0;</v>
      </c>
    </row>
    <row r="439" ht="15.75" customHeight="1">
      <c r="A439" s="1" t="s">
        <v>645</v>
      </c>
      <c r="B439" s="1" t="s">
        <v>835</v>
      </c>
      <c r="C439" s="1">
        <v>1.0</v>
      </c>
      <c r="D439" s="1" t="s">
        <v>842</v>
      </c>
      <c r="E439" s="1">
        <v>0.0</v>
      </c>
      <c r="F439" s="1">
        <v>0.0</v>
      </c>
      <c r="G439" s="1">
        <v>0.0</v>
      </c>
      <c r="H439" s="1" t="str">
        <f t="shared" si="2"/>
        <v>Q9. Oranges, raw, all commercial varieties {BD};kg;1;Undefined;0;0;0;</v>
      </c>
    </row>
    <row r="440" ht="15.75" customHeight="1">
      <c r="A440" s="1" t="s">
        <v>646</v>
      </c>
      <c r="B440" s="1" t="s">
        <v>835</v>
      </c>
      <c r="C440" s="1">
        <v>1.0</v>
      </c>
      <c r="D440" s="1" t="s">
        <v>842</v>
      </c>
      <c r="E440" s="1">
        <v>0.0</v>
      </c>
      <c r="F440" s="1">
        <v>0.0</v>
      </c>
      <c r="G440" s="1">
        <v>0.0</v>
      </c>
      <c r="H440" s="1" t="str">
        <f t="shared" si="2"/>
        <v>Q10.1. Bananas, raw {BD};kg;1;Undefined;0;0;0;</v>
      </c>
    </row>
    <row r="441" ht="15.75" customHeight="1">
      <c r="A441" s="1" t="s">
        <v>647</v>
      </c>
      <c r="B441" s="1" t="s">
        <v>835</v>
      </c>
      <c r="C441" s="1">
        <v>1.0</v>
      </c>
      <c r="D441" s="1" t="s">
        <v>842</v>
      </c>
      <c r="E441" s="1">
        <v>0.0</v>
      </c>
      <c r="F441" s="1">
        <v>0.0</v>
      </c>
      <c r="G441" s="1">
        <v>0.0</v>
      </c>
      <c r="H441" s="1" t="str">
        <f t="shared" si="2"/>
        <v>Q10.1. Apples, raw, with skin  {BD};kg;1;Undefined;0;0;0;</v>
      </c>
    </row>
    <row r="442" ht="15.75" customHeight="1">
      <c r="A442" s="1" t="s">
        <v>648</v>
      </c>
      <c r="B442" s="1" t="s">
        <v>835</v>
      </c>
      <c r="C442" s="1">
        <v>1.0</v>
      </c>
      <c r="D442" s="1" t="s">
        <v>842</v>
      </c>
      <c r="E442" s="1">
        <v>0.0</v>
      </c>
      <c r="F442" s="1">
        <v>0.0</v>
      </c>
      <c r="G442" s="1">
        <v>0.0</v>
      </c>
      <c r="H442" s="1" t="str">
        <f t="shared" si="2"/>
        <v>Q8. Melons, cantaloupe, raw;kg;1;Undefined;0;0;0;</v>
      </c>
    </row>
    <row r="443" ht="15.75" customHeight="1">
      <c r="A443" s="1" t="s">
        <v>649</v>
      </c>
      <c r="B443" s="1" t="s">
        <v>835</v>
      </c>
      <c r="C443" s="1">
        <v>1.0</v>
      </c>
      <c r="D443" s="1" t="s">
        <v>842</v>
      </c>
      <c r="E443" s="1">
        <v>0.0</v>
      </c>
      <c r="F443" s="1">
        <v>0.0</v>
      </c>
      <c r="G443" s="1">
        <v>0.0</v>
      </c>
      <c r="H443" s="1" t="str">
        <f t="shared" si="2"/>
        <v>Q9. Grapefruit, raw, pink and red and white, all areas;kg;1;Undefined;0;0;0;</v>
      </c>
    </row>
    <row r="444" ht="15.75" customHeight="1">
      <c r="A444" s="1" t="s">
        <v>650</v>
      </c>
      <c r="B444" s="1" t="s">
        <v>835</v>
      </c>
      <c r="C444" s="1">
        <v>1.0</v>
      </c>
      <c r="D444" s="1" t="s">
        <v>842</v>
      </c>
      <c r="E444" s="1">
        <v>0.0</v>
      </c>
      <c r="F444" s="1">
        <v>0.0</v>
      </c>
      <c r="G444" s="1">
        <v>0.0</v>
      </c>
      <c r="H444" s="1" t="str">
        <f t="shared" si="2"/>
        <v>Q10.1. Guavas, common, raw;kg;1;Undefined;0;0;0;</v>
      </c>
    </row>
    <row r="445" ht="15.75" customHeight="1">
      <c r="A445" s="1" t="s">
        <v>651</v>
      </c>
      <c r="B445" s="1" t="s">
        <v>835</v>
      </c>
      <c r="C445" s="1">
        <v>1.0</v>
      </c>
      <c r="D445" s="1" t="s">
        <v>842</v>
      </c>
      <c r="E445" s="1">
        <v>0.0</v>
      </c>
      <c r="F445" s="1">
        <v>0.0</v>
      </c>
      <c r="G445" s="1">
        <v>0.0</v>
      </c>
      <c r="H445" s="1" t="str">
        <f t="shared" si="2"/>
        <v>Q10.1. Watermelon, raw;kg;1;Undefined;0;0;0;</v>
      </c>
    </row>
    <row r="446" ht="15.75" customHeight="1">
      <c r="A446" s="1" t="s">
        <v>652</v>
      </c>
      <c r="B446" s="1" t="s">
        <v>835</v>
      </c>
      <c r="C446" s="1">
        <v>1.0</v>
      </c>
      <c r="D446" s="1" t="s">
        <v>842</v>
      </c>
      <c r="E446" s="1">
        <v>0.0</v>
      </c>
      <c r="F446" s="1">
        <v>0.0</v>
      </c>
      <c r="G446" s="1">
        <v>0.0</v>
      </c>
      <c r="H446" s="1" t="str">
        <f t="shared" si="2"/>
        <v>Q10.1. Pineapple, raw, all varieties;kg;1;Undefined;0;0;0;</v>
      </c>
    </row>
    <row r="447" ht="15.75" customHeight="1">
      <c r="A447" s="1" t="s">
        <v>653</v>
      </c>
      <c r="B447" s="1" t="s">
        <v>835</v>
      </c>
      <c r="C447" s="1">
        <v>1.0</v>
      </c>
      <c r="D447" s="1" t="s">
        <v>842</v>
      </c>
      <c r="E447" s="1">
        <v>0.0</v>
      </c>
      <c r="F447" s="1">
        <v>0.0</v>
      </c>
      <c r="G447" s="1">
        <v>0.0</v>
      </c>
      <c r="H447" s="1" t="str">
        <f t="shared" si="2"/>
        <v>Q1. Brown rice, cooked, unenriched, average of long- and medium-grain {BD};kg;1;Undefined;0;0;0;</v>
      </c>
    </row>
    <row r="448" ht="15.75" customHeight="1">
      <c r="A448" s="1" t="s">
        <v>654</v>
      </c>
      <c r="B448" s="1" t="s">
        <v>835</v>
      </c>
      <c r="C448" s="1">
        <v>1.0</v>
      </c>
      <c r="D448" s="1" t="s">
        <v>842</v>
      </c>
      <c r="E448" s="1">
        <v>0.0</v>
      </c>
      <c r="F448" s="1">
        <v>0.0</v>
      </c>
      <c r="G448" s="1">
        <v>0.0</v>
      </c>
      <c r="H448" s="1" t="str">
        <f t="shared" si="2"/>
        <v>Q1. White rice, cooked, unenriched, average of long-, medium-, and short-grain {BD};kg;1;Undefined;0;0;0;</v>
      </c>
    </row>
    <row r="449" ht="15.75" customHeight="1">
      <c r="A449" s="1" t="s">
        <v>655</v>
      </c>
      <c r="B449" s="1" t="s">
        <v>835</v>
      </c>
      <c r="C449" s="1">
        <v>1.0</v>
      </c>
      <c r="D449" s="1" t="s">
        <v>842</v>
      </c>
      <c r="E449" s="1">
        <v>0.0</v>
      </c>
      <c r="F449" s="1">
        <v>0.0</v>
      </c>
      <c r="G449" s="1">
        <v>0.0</v>
      </c>
      <c r="H449" s="1" t="str">
        <f t="shared" si="2"/>
        <v>Q1. Bread, paratha {BD};kg;1;Undefined;0;0;0;</v>
      </c>
    </row>
    <row r="450" ht="15.75" customHeight="1">
      <c r="A450" s="1" t="s">
        <v>659</v>
      </c>
      <c r="B450" s="1" t="s">
        <v>835</v>
      </c>
      <c r="C450" s="1">
        <v>1.0</v>
      </c>
      <c r="D450" s="1" t="s">
        <v>842</v>
      </c>
      <c r="E450" s="1">
        <v>0.0</v>
      </c>
      <c r="F450" s="1">
        <v>0.0</v>
      </c>
      <c r="G450" s="1">
        <v>0.0</v>
      </c>
      <c r="H450" s="1" t="str">
        <f t="shared" si="2"/>
        <v>Q2. Bread, chappatti or roti {BD};kg;1;Undefined;0;0;0;</v>
      </c>
    </row>
    <row r="451" ht="15.75" customHeight="1">
      <c r="A451" s="1" t="s">
        <v>662</v>
      </c>
      <c r="B451" s="1" t="s">
        <v>835</v>
      </c>
      <c r="C451" s="1">
        <v>1.0</v>
      </c>
      <c r="D451" s="1" t="s">
        <v>842</v>
      </c>
      <c r="E451" s="1">
        <v>0.0</v>
      </c>
      <c r="F451" s="1">
        <v>0.0</v>
      </c>
      <c r="G451" s="1">
        <v>0.0</v>
      </c>
      <c r="H451" s="1" t="str">
        <f t="shared" si="2"/>
        <v>Q2. Corn, boiled, average of sweet white and yellow varieties {BD};kg;1;Undefined;0;0;0;</v>
      </c>
    </row>
    <row r="452" ht="15.75" customHeight="1">
      <c r="A452" s="1" t="s">
        <v>663</v>
      </c>
      <c r="B452" s="1" t="s">
        <v>835</v>
      </c>
      <c r="C452" s="1">
        <v>1.0</v>
      </c>
      <c r="D452" s="1" t="s">
        <v>842</v>
      </c>
      <c r="E452" s="1">
        <v>0.0</v>
      </c>
      <c r="F452" s="1">
        <v>0.0</v>
      </c>
      <c r="G452" s="1">
        <v>0.0</v>
      </c>
      <c r="H452" s="1" t="str">
        <f t="shared" si="2"/>
        <v>Q3. Potato, cooked, average of skin eaten and not eaten and of boiled, baked, fried, and roasted {BD};kg;1;Undefined;0;0;0;</v>
      </c>
    </row>
    <row r="453" ht="15.75" customHeight="1">
      <c r="H453" s="1" t="str">
        <f t="shared" si="2"/>
        <v>;;;;;;;</v>
      </c>
    </row>
    <row r="454" ht="15.75" customHeight="1">
      <c r="A454" s="1" t="s">
        <v>852</v>
      </c>
      <c r="H454" s="1" t="str">
        <f t="shared" si="2"/>
        <v>Electricity/heat;;;;;;;</v>
      </c>
    </row>
    <row r="455" ht="15.75" customHeight="1">
      <c r="H455" s="1" t="str">
        <f t="shared" si="2"/>
        <v>;;;;;;;</v>
      </c>
    </row>
    <row r="456" ht="15.75" customHeight="1">
      <c r="A456" s="1" t="s">
        <v>853</v>
      </c>
      <c r="H456" s="1" t="str">
        <f t="shared" si="2"/>
        <v>Emissions to air;;;;;;;</v>
      </c>
    </row>
    <row r="457" ht="15.75" customHeight="1">
      <c r="H457" s="1" t="str">
        <f t="shared" si="2"/>
        <v>;;;;;;;</v>
      </c>
    </row>
    <row r="458" ht="15.75" customHeight="1">
      <c r="A458" s="1" t="s">
        <v>854</v>
      </c>
      <c r="H458" s="1" t="str">
        <f t="shared" si="2"/>
        <v>Emissions to water;;;;;;;</v>
      </c>
    </row>
    <row r="459" ht="15.75" customHeight="1">
      <c r="H459" s="1" t="str">
        <f t="shared" si="2"/>
        <v>;;;;;;;</v>
      </c>
    </row>
    <row r="460" ht="15.75" customHeight="1">
      <c r="A460" s="1" t="s">
        <v>855</v>
      </c>
      <c r="H460" s="1" t="str">
        <f t="shared" si="2"/>
        <v>Emissions to soil;;;;;;;</v>
      </c>
    </row>
    <row r="461" ht="15.75" customHeight="1">
      <c r="H461" s="1" t="str">
        <f t="shared" si="2"/>
        <v>;;;;;;;</v>
      </c>
    </row>
    <row r="462" ht="15.75" customHeight="1">
      <c r="A462" s="1" t="s">
        <v>856</v>
      </c>
      <c r="H462" s="1" t="str">
        <f t="shared" si="2"/>
        <v>Final waste flows;;;;;;;</v>
      </c>
    </row>
    <row r="463" ht="15.75" customHeight="1">
      <c r="H463" s="1" t="str">
        <f t="shared" si="2"/>
        <v>;;;;;;;</v>
      </c>
    </row>
    <row r="464" ht="15.75" customHeight="1">
      <c r="A464" s="1" t="s">
        <v>857</v>
      </c>
      <c r="H464" s="1" t="str">
        <f t="shared" si="2"/>
        <v>Non material emissions;;;;;;;</v>
      </c>
    </row>
    <row r="465" ht="15.75" customHeight="1">
      <c r="H465" s="1" t="str">
        <f t="shared" si="2"/>
        <v>;;;;;;;</v>
      </c>
    </row>
    <row r="466" ht="15.75" customHeight="1">
      <c r="A466" s="1" t="s">
        <v>858</v>
      </c>
      <c r="H466" s="1" t="str">
        <f t="shared" si="2"/>
        <v>Social issues;;;;;;;</v>
      </c>
    </row>
    <row r="467" ht="15.75" customHeight="1">
      <c r="H467" s="1" t="str">
        <f t="shared" si="2"/>
        <v>;;;;;;;</v>
      </c>
    </row>
    <row r="468" ht="15.75" customHeight="1">
      <c r="A468" s="1" t="s">
        <v>859</v>
      </c>
      <c r="H468" s="1" t="str">
        <f t="shared" si="2"/>
        <v>Economic issues;;;;;;;</v>
      </c>
    </row>
    <row r="469" ht="15.75" customHeight="1">
      <c r="H469" s="1" t="str">
        <f t="shared" si="2"/>
        <v>;;;;;;;</v>
      </c>
    </row>
    <row r="470" ht="15.75" customHeight="1">
      <c r="A470" s="1" t="s">
        <v>860</v>
      </c>
      <c r="H470" s="1" t="str">
        <f t="shared" si="2"/>
        <v>Waste to treatment;;;;;;;</v>
      </c>
    </row>
    <row r="471" ht="15.75" customHeight="1">
      <c r="H471" s="1" t="str">
        <f t="shared" si="2"/>
        <v>;;;;;;;</v>
      </c>
    </row>
    <row r="472" ht="15.75" customHeight="1">
      <c r="A472" s="1" t="s">
        <v>865</v>
      </c>
      <c r="H472" s="1" t="str">
        <f t="shared" si="2"/>
        <v>Input parameters;;;;;;;</v>
      </c>
    </row>
    <row r="473" ht="15.75" customHeight="1">
      <c r="H473" s="1" t="str">
        <f t="shared" si="2"/>
        <v>;;;;;;;</v>
      </c>
    </row>
    <row r="474" ht="15.75" customHeight="1">
      <c r="A474" s="1" t="s">
        <v>867</v>
      </c>
      <c r="H474" s="1" t="str">
        <f t="shared" si="2"/>
        <v>End;;;;;;;</v>
      </c>
    </row>
    <row r="475" ht="15.75" customHeight="1">
      <c r="H475" s="1" t="str">
        <f t="shared" si="2"/>
        <v>;;;;;;;</v>
      </c>
    </row>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1" width="49.14"/>
    <col customWidth="1" min="2" max="159" width="8.71"/>
  </cols>
  <sheetData>
    <row r="2">
      <c r="A2" s="1" t="s">
        <v>924</v>
      </c>
      <c r="B2" s="1" t="s">
        <v>925</v>
      </c>
    </row>
    <row r="3">
      <c r="A3" s="1" t="s">
        <v>926</v>
      </c>
      <c r="B3" s="1" t="s">
        <v>927</v>
      </c>
    </row>
    <row r="4">
      <c r="A4" s="1" t="s">
        <v>928</v>
      </c>
      <c r="B4" s="1" t="s">
        <v>929</v>
      </c>
    </row>
    <row r="5">
      <c r="A5" s="1" t="s">
        <v>930</v>
      </c>
      <c r="B5" s="1" t="s">
        <v>931</v>
      </c>
    </row>
    <row r="6">
      <c r="A6" s="1" t="s">
        <v>932</v>
      </c>
      <c r="B6" s="1" t="s">
        <v>933</v>
      </c>
    </row>
    <row r="7">
      <c r="A7" s="1" t="s">
        <v>934</v>
      </c>
      <c r="B7" s="1" t="s">
        <v>935</v>
      </c>
    </row>
    <row r="8">
      <c r="A8" s="1" t="s">
        <v>936</v>
      </c>
      <c r="B8" s="1" t="s">
        <v>832</v>
      </c>
    </row>
    <row r="9">
      <c r="A9" s="1" t="s">
        <v>937</v>
      </c>
      <c r="B9" s="1" t="s">
        <v>832</v>
      </c>
    </row>
    <row r="10">
      <c r="A10" s="1" t="s">
        <v>938</v>
      </c>
      <c r="B10" s="1" t="s">
        <v>832</v>
      </c>
    </row>
    <row r="11">
      <c r="A11" s="1" t="s">
        <v>939</v>
      </c>
      <c r="B11" s="1" t="s">
        <v>832</v>
      </c>
    </row>
    <row r="12">
      <c r="A12" s="1" t="s">
        <v>940</v>
      </c>
      <c r="B12" s="1" t="s">
        <v>941</v>
      </c>
    </row>
    <row r="13">
      <c r="A13" s="1" t="s">
        <v>942</v>
      </c>
      <c r="B13" s="1" t="s">
        <v>943</v>
      </c>
    </row>
    <row r="15">
      <c r="A15" s="1" t="s">
        <v>941</v>
      </c>
      <c r="B15" s="1" t="s">
        <v>944</v>
      </c>
      <c r="C15" s="1" t="s">
        <v>68</v>
      </c>
      <c r="D15" s="1" t="s">
        <v>918</v>
      </c>
      <c r="E15" s="1" t="s">
        <v>121</v>
      </c>
      <c r="F15" s="1" t="s">
        <v>143</v>
      </c>
      <c r="G15" s="1" t="s">
        <v>159</v>
      </c>
      <c r="H15" s="1" t="s">
        <v>169</v>
      </c>
      <c r="I15" s="1" t="s">
        <v>184</v>
      </c>
      <c r="J15" s="1" t="s">
        <v>190</v>
      </c>
      <c r="K15" s="1" t="s">
        <v>199</v>
      </c>
      <c r="L15" s="1" t="s">
        <v>204</v>
      </c>
      <c r="M15" s="1" t="s">
        <v>216</v>
      </c>
      <c r="N15" s="1" t="s">
        <v>223</v>
      </c>
      <c r="O15" s="1" t="s">
        <v>228</v>
      </c>
      <c r="P15" s="1" t="s">
        <v>233</v>
      </c>
      <c r="Q15" s="1" t="s">
        <v>239</v>
      </c>
      <c r="R15" s="1" t="s">
        <v>249</v>
      </c>
      <c r="S15" s="1" t="s">
        <v>258</v>
      </c>
      <c r="T15" s="1" t="s">
        <v>265</v>
      </c>
      <c r="U15" s="1" t="s">
        <v>272</v>
      </c>
      <c r="V15" s="1" t="s">
        <v>277</v>
      </c>
      <c r="W15" s="1" t="s">
        <v>281</v>
      </c>
      <c r="X15" s="1" t="s">
        <v>284</v>
      </c>
      <c r="Y15" s="1" t="s">
        <v>294</v>
      </c>
      <c r="Z15" s="1" t="s">
        <v>316</v>
      </c>
      <c r="AA15" s="1" t="s">
        <v>323</v>
      </c>
      <c r="AB15" s="1" t="s">
        <v>327</v>
      </c>
      <c r="AC15" s="1" t="s">
        <v>331</v>
      </c>
      <c r="AD15" s="1" t="s">
        <v>337</v>
      </c>
      <c r="AE15" s="1" t="s">
        <v>345</v>
      </c>
      <c r="AF15" s="1" t="s">
        <v>349</v>
      </c>
      <c r="AG15" s="1" t="s">
        <v>353</v>
      </c>
      <c r="AH15" s="1" t="s">
        <v>367</v>
      </c>
      <c r="AI15" s="1" t="s">
        <v>372</v>
      </c>
      <c r="AJ15" s="1" t="s">
        <v>379</v>
      </c>
      <c r="AK15" s="1" t="s">
        <v>386</v>
      </c>
      <c r="AL15" s="1" t="s">
        <v>390</v>
      </c>
      <c r="AM15" s="1" t="s">
        <v>395</v>
      </c>
      <c r="AN15" s="1" t="s">
        <v>397</v>
      </c>
      <c r="AO15" s="1" t="s">
        <v>401</v>
      </c>
      <c r="AP15" s="1" t="s">
        <v>406</v>
      </c>
      <c r="AQ15" s="1" t="s">
        <v>410</v>
      </c>
      <c r="AR15" s="1" t="s">
        <v>415</v>
      </c>
      <c r="AS15" s="1" t="s">
        <v>419</v>
      </c>
      <c r="AT15" s="1" t="s">
        <v>426</v>
      </c>
      <c r="AU15" s="1" t="s">
        <v>548</v>
      </c>
      <c r="AV15" s="1" t="s">
        <v>559</v>
      </c>
      <c r="AW15" s="1" t="s">
        <v>579</v>
      </c>
      <c r="AX15" s="1" t="s">
        <v>583</v>
      </c>
      <c r="AY15" s="1" t="s">
        <v>586</v>
      </c>
      <c r="AZ15" s="1" t="s">
        <v>611</v>
      </c>
      <c r="BA15" s="1" t="s">
        <v>919</v>
      </c>
      <c r="BB15" s="1" t="s">
        <v>616</v>
      </c>
      <c r="BC15" s="1" t="s">
        <v>624</v>
      </c>
      <c r="BD15" s="1" t="s">
        <v>630</v>
      </c>
      <c r="BE15" s="1" t="s">
        <v>637</v>
      </c>
      <c r="BF15" s="1" t="s">
        <v>122</v>
      </c>
      <c r="BG15" s="1" t="s">
        <v>144</v>
      </c>
      <c r="BH15" s="1" t="s">
        <v>154</v>
      </c>
      <c r="BI15" s="1" t="s">
        <v>160</v>
      </c>
      <c r="BJ15" s="1" t="s">
        <v>170</v>
      </c>
      <c r="BK15" s="1" t="s">
        <v>179</v>
      </c>
      <c r="BL15" s="1" t="s">
        <v>185</v>
      </c>
      <c r="BM15" s="1" t="s">
        <v>191</v>
      </c>
      <c r="BN15" s="1" t="s">
        <v>200</v>
      </c>
      <c r="BO15" s="1" t="s">
        <v>205</v>
      </c>
      <c r="BP15" s="1" t="s">
        <v>210</v>
      </c>
      <c r="BQ15" s="1" t="s">
        <v>240</v>
      </c>
      <c r="BR15" s="1" t="s">
        <v>250</v>
      </c>
      <c r="BS15" s="1" t="s">
        <v>259</v>
      </c>
      <c r="BT15" s="1" t="s">
        <v>266</v>
      </c>
      <c r="BU15" s="1" t="s">
        <v>273</v>
      </c>
      <c r="BV15" s="1" t="s">
        <v>285</v>
      </c>
      <c r="BW15" s="1" t="s">
        <v>303</v>
      </c>
      <c r="BX15" s="1" t="s">
        <v>307</v>
      </c>
      <c r="BY15" s="1" t="s">
        <v>549</v>
      </c>
      <c r="BZ15" s="1" t="s">
        <v>560</v>
      </c>
      <c r="CA15" s="1" t="s">
        <v>602</v>
      </c>
      <c r="CB15" s="1" t="s">
        <v>605</v>
      </c>
      <c r="CC15" s="1" t="s">
        <v>608</v>
      </c>
      <c r="CD15" s="1" t="s">
        <v>614</v>
      </c>
      <c r="CE15" s="1" t="s">
        <v>620</v>
      </c>
      <c r="CF15" s="1" t="s">
        <v>625</v>
      </c>
      <c r="CG15" s="1" t="s">
        <v>638</v>
      </c>
      <c r="CH15" s="1" t="s">
        <v>640</v>
      </c>
      <c r="CI15" s="1" t="s">
        <v>123</v>
      </c>
      <c r="CJ15" s="1" t="s">
        <v>145</v>
      </c>
      <c r="CK15" s="1" t="s">
        <v>161</v>
      </c>
      <c r="CL15" s="1" t="s">
        <v>171</v>
      </c>
      <c r="CM15" s="1" t="s">
        <v>241</v>
      </c>
      <c r="CN15" s="1" t="s">
        <v>251</v>
      </c>
      <c r="CO15" s="1" t="s">
        <v>286</v>
      </c>
      <c r="CP15" s="1" t="s">
        <v>308</v>
      </c>
      <c r="CQ15" s="1" t="s">
        <v>317</v>
      </c>
      <c r="CR15" s="1" t="s">
        <v>504</v>
      </c>
      <c r="CS15" s="1" t="s">
        <v>606</v>
      </c>
      <c r="CT15" s="1" t="s">
        <v>124</v>
      </c>
      <c r="CU15" s="1" t="s">
        <v>146</v>
      </c>
      <c r="CV15" s="1" t="s">
        <v>162</v>
      </c>
      <c r="CW15" s="1" t="s">
        <v>172</v>
      </c>
      <c r="CX15" s="1" t="s">
        <v>186</v>
      </c>
      <c r="CY15" s="1" t="s">
        <v>192</v>
      </c>
      <c r="CZ15" s="1" t="s">
        <v>242</v>
      </c>
      <c r="DA15" s="1" t="s">
        <v>260</v>
      </c>
      <c r="DB15" s="1" t="s">
        <v>287</v>
      </c>
      <c r="DC15" s="1" t="s">
        <v>295</v>
      </c>
      <c r="DD15" s="1" t="s">
        <v>550</v>
      </c>
      <c r="DE15" s="1" t="s">
        <v>564</v>
      </c>
      <c r="DF15" s="1" t="s">
        <v>570</v>
      </c>
      <c r="DG15" s="1" t="s">
        <v>603</v>
      </c>
      <c r="DH15" s="1" t="s">
        <v>125</v>
      </c>
      <c r="DI15" s="1" t="s">
        <v>551</v>
      </c>
      <c r="DJ15" s="1" t="s">
        <v>126</v>
      </c>
      <c r="DK15" s="1" t="s">
        <v>552</v>
      </c>
      <c r="DL15" s="1" t="s">
        <v>127</v>
      </c>
      <c r="DM15" s="1" t="s">
        <v>553</v>
      </c>
      <c r="DN15" s="1" t="s">
        <v>128</v>
      </c>
      <c r="DO15" s="1" t="s">
        <v>554</v>
      </c>
      <c r="DP15" s="1" t="s">
        <v>129</v>
      </c>
      <c r="DQ15" s="1" t="s">
        <v>130</v>
      </c>
      <c r="DR15" s="1" t="s">
        <v>430</v>
      </c>
      <c r="DS15" s="1" t="s">
        <v>643</v>
      </c>
      <c r="DT15" s="1" t="s">
        <v>440</v>
      </c>
      <c r="DU15" s="1" t="s">
        <v>444</v>
      </c>
      <c r="DV15" s="1" t="s">
        <v>920</v>
      </c>
      <c r="DW15" s="1" t="s">
        <v>456</v>
      </c>
      <c r="DX15" s="1" t="s">
        <v>461</v>
      </c>
      <c r="DY15" s="1" t="s">
        <v>465</v>
      </c>
      <c r="DZ15" s="1" t="s">
        <v>469</v>
      </c>
      <c r="EA15" s="1" t="s">
        <v>474</v>
      </c>
      <c r="EB15" s="1" t="s">
        <v>503</v>
      </c>
      <c r="EC15" s="1" t="s">
        <v>510</v>
      </c>
      <c r="ED15" s="1" t="s">
        <v>921</v>
      </c>
      <c r="EE15" s="1" t="s">
        <v>656</v>
      </c>
      <c r="EF15" s="1" t="s">
        <v>535</v>
      </c>
      <c r="EG15" s="1" t="s">
        <v>541</v>
      </c>
      <c r="EH15" s="1" t="s">
        <v>922</v>
      </c>
      <c r="EI15" s="1" t="s">
        <v>643</v>
      </c>
      <c r="EJ15" s="1" t="s">
        <v>440</v>
      </c>
      <c r="EK15" s="1" t="s">
        <v>444</v>
      </c>
      <c r="EL15" s="1" t="s">
        <v>920</v>
      </c>
      <c r="EM15" s="1" t="s">
        <v>456</v>
      </c>
      <c r="EN15" s="1" t="s">
        <v>503</v>
      </c>
      <c r="EO15" s="1" t="s">
        <v>510</v>
      </c>
      <c r="EP15" s="1" t="s">
        <v>656</v>
      </c>
      <c r="EQ15" s="1" t="s">
        <v>535</v>
      </c>
      <c r="ER15" s="1" t="s">
        <v>541</v>
      </c>
      <c r="ES15" s="1" t="s">
        <v>613</v>
      </c>
      <c r="ET15" s="1" t="s">
        <v>632</v>
      </c>
      <c r="EU15" s="1" t="s">
        <v>521</v>
      </c>
      <c r="EV15" s="1" t="s">
        <v>517</v>
      </c>
      <c r="EW15" s="1" t="s">
        <v>526</v>
      </c>
      <c r="EX15" s="1" t="s">
        <v>531</v>
      </c>
      <c r="EY15" s="1" t="s">
        <v>522</v>
      </c>
      <c r="EZ15" s="1" t="s">
        <v>436</v>
      </c>
      <c r="FA15" s="1" t="s">
        <v>478</v>
      </c>
      <c r="FB15" s="1" t="s">
        <v>482</v>
      </c>
      <c r="FC15" s="1" t="s">
        <v>486</v>
      </c>
      <c r="FD15" s="18" t="s">
        <v>482</v>
      </c>
      <c r="FE15" s="18" t="s">
        <v>486</v>
      </c>
      <c r="FF15" s="18" t="s">
        <v>450</v>
      </c>
      <c r="FG15" s="18" t="s">
        <v>7</v>
      </c>
      <c r="FH15" s="18" t="s">
        <v>8</v>
      </c>
      <c r="FI15" s="18" t="s">
        <v>9</v>
      </c>
      <c r="FJ15" s="18" t="s">
        <v>10</v>
      </c>
    </row>
    <row r="16">
      <c r="A16" s="1" t="s">
        <v>68</v>
      </c>
      <c r="B16" s="1" t="s">
        <v>945</v>
      </c>
      <c r="C16" s="1">
        <v>45.216761</v>
      </c>
      <c r="D16" s="1">
        <v>0.0</v>
      </c>
      <c r="E16" s="1">
        <v>0.51388623</v>
      </c>
      <c r="F16" s="1">
        <v>0.11809069</v>
      </c>
      <c r="G16" s="1">
        <v>0.10459702</v>
      </c>
      <c r="H16" s="1">
        <v>1.7431875</v>
      </c>
      <c r="I16" s="1">
        <v>0.60297722</v>
      </c>
      <c r="J16" s="1">
        <v>0.63939551</v>
      </c>
      <c r="K16" s="1">
        <v>0.81876413</v>
      </c>
      <c r="L16" s="1">
        <v>0.46170251</v>
      </c>
      <c r="M16" s="1">
        <v>0.056378398</v>
      </c>
      <c r="N16" s="1">
        <v>0.26598185</v>
      </c>
      <c r="O16" s="1">
        <v>0.25747364</v>
      </c>
      <c r="P16" s="1">
        <v>1.2313024</v>
      </c>
      <c r="Q16" s="1">
        <v>1.6436676</v>
      </c>
      <c r="R16" s="1">
        <v>0.25564146</v>
      </c>
      <c r="S16" s="1">
        <v>1.2208584</v>
      </c>
      <c r="T16" s="1">
        <v>0.09874097</v>
      </c>
      <c r="U16" s="1">
        <v>0.23043995</v>
      </c>
      <c r="V16" s="1">
        <v>0.22398263</v>
      </c>
      <c r="W16" s="1">
        <v>0.17198409</v>
      </c>
      <c r="X16" s="1">
        <v>0.18271087</v>
      </c>
      <c r="Y16" s="1">
        <v>1.9120839</v>
      </c>
      <c r="Z16" s="1">
        <v>0.042249818</v>
      </c>
      <c r="AA16" s="1">
        <v>1.0407891</v>
      </c>
      <c r="AB16" s="1">
        <v>0.15694194</v>
      </c>
      <c r="AC16" s="1">
        <v>0.20425821</v>
      </c>
      <c r="AD16" s="1">
        <v>0.093610563</v>
      </c>
      <c r="AE16" s="1">
        <v>0.19449077</v>
      </c>
      <c r="AF16" s="1">
        <v>0.055001839</v>
      </c>
      <c r="AG16" s="1">
        <v>0.0</v>
      </c>
      <c r="AH16" s="1">
        <v>0.30084245</v>
      </c>
      <c r="AI16" s="1">
        <v>0.1319955</v>
      </c>
      <c r="AJ16" s="1">
        <v>0.094042978</v>
      </c>
      <c r="AK16" s="1">
        <v>0.11650372</v>
      </c>
      <c r="AL16" s="1">
        <v>0.11032128</v>
      </c>
      <c r="AM16" s="1">
        <v>0.035884614</v>
      </c>
      <c r="AN16" s="1">
        <v>1.9159135</v>
      </c>
      <c r="AO16" s="1">
        <v>0.15733489</v>
      </c>
      <c r="AP16" s="1">
        <v>0.078044869</v>
      </c>
      <c r="AQ16" s="1">
        <v>0.24875817</v>
      </c>
      <c r="AR16" s="1">
        <v>0.040823321</v>
      </c>
      <c r="AS16" s="1">
        <v>0.10793981</v>
      </c>
      <c r="AT16" s="1">
        <v>0.191809</v>
      </c>
      <c r="AU16" s="1">
        <v>0.71153426</v>
      </c>
      <c r="AV16" s="1">
        <v>0.8152324</v>
      </c>
      <c r="AW16" s="1">
        <v>0.065086071</v>
      </c>
      <c r="AX16" s="1">
        <v>0.047920595</v>
      </c>
      <c r="AY16" s="1">
        <v>0.010283921</v>
      </c>
      <c r="AZ16" s="1">
        <v>0.28660417</v>
      </c>
      <c r="BA16" s="1">
        <v>11.007709</v>
      </c>
      <c r="BB16" s="1">
        <v>0.37989543</v>
      </c>
      <c r="BC16" s="1">
        <v>0.7388902</v>
      </c>
      <c r="BD16" s="1">
        <v>0.019682099</v>
      </c>
      <c r="BE16" s="1">
        <v>0.24128048</v>
      </c>
      <c r="BF16" s="1">
        <v>0.0</v>
      </c>
      <c r="BG16" s="1">
        <v>0.021464645</v>
      </c>
      <c r="BH16" s="1">
        <v>0.028898764</v>
      </c>
      <c r="BI16" s="1">
        <v>0.048252278</v>
      </c>
      <c r="BJ16" s="1">
        <v>0.020167418</v>
      </c>
      <c r="BK16" s="1">
        <v>0.20233181</v>
      </c>
      <c r="BL16" s="1">
        <v>0.22401945</v>
      </c>
      <c r="BM16" s="1">
        <v>0.012901889</v>
      </c>
      <c r="BN16" s="1">
        <v>0.041355843</v>
      </c>
      <c r="BO16" s="1">
        <v>0.0090244147</v>
      </c>
      <c r="BP16" s="1">
        <v>0.022578618</v>
      </c>
      <c r="BQ16" s="1">
        <v>0.032333979</v>
      </c>
      <c r="BR16" s="1">
        <v>0.032333979</v>
      </c>
      <c r="BS16" s="1">
        <v>0.032333979</v>
      </c>
      <c r="BT16" s="1">
        <v>0.032657328</v>
      </c>
      <c r="BU16" s="1">
        <v>0.014581131</v>
      </c>
      <c r="BV16" s="1">
        <v>0.012007349</v>
      </c>
      <c r="BW16" s="1">
        <v>0.0098774213</v>
      </c>
      <c r="BX16" s="1">
        <v>0.072878156</v>
      </c>
      <c r="BY16" s="1">
        <v>0.0</v>
      </c>
      <c r="BZ16" s="1">
        <v>0.0010806777</v>
      </c>
      <c r="CA16" s="1">
        <v>0.044895593</v>
      </c>
      <c r="CB16" s="1">
        <v>0.031023359</v>
      </c>
      <c r="CC16" s="1">
        <v>0.016840012</v>
      </c>
      <c r="CD16" s="1">
        <v>0.20233181</v>
      </c>
      <c r="CE16" s="1">
        <v>0.0090244149</v>
      </c>
      <c r="CF16" s="1">
        <v>0.022578619</v>
      </c>
      <c r="CG16" s="1">
        <v>0.0093848891</v>
      </c>
      <c r="CH16" s="1">
        <v>0.13108293</v>
      </c>
      <c r="CI16" s="1">
        <v>0.01021551</v>
      </c>
      <c r="CJ16" s="1">
        <v>0.018169557</v>
      </c>
      <c r="CK16" s="1">
        <v>0.038668539</v>
      </c>
      <c r="CL16" s="1">
        <v>0.014548568</v>
      </c>
      <c r="CM16" s="1">
        <v>0.018169557</v>
      </c>
      <c r="CN16" s="1">
        <v>0.015048721</v>
      </c>
      <c r="CO16" s="1">
        <v>0.018169557</v>
      </c>
      <c r="CP16" s="1">
        <v>0.013908282</v>
      </c>
      <c r="CQ16" s="1">
        <v>0.0</v>
      </c>
      <c r="CR16" s="1">
        <v>0.098338903</v>
      </c>
      <c r="CS16" s="1">
        <v>0.019123094</v>
      </c>
      <c r="CT16" s="1">
        <v>0.012742115</v>
      </c>
      <c r="CU16" s="1">
        <v>0.031618702</v>
      </c>
      <c r="CV16" s="1">
        <v>0.042373186</v>
      </c>
      <c r="CW16" s="1">
        <v>0.023166077</v>
      </c>
      <c r="CX16" s="1">
        <v>0.012866007</v>
      </c>
      <c r="CY16" s="1">
        <v>0.059973653</v>
      </c>
      <c r="CZ16" s="1">
        <v>0.015641902</v>
      </c>
      <c r="DA16" s="1">
        <v>0.030088089</v>
      </c>
      <c r="DB16" s="1">
        <v>0.011103991</v>
      </c>
      <c r="DC16" s="1">
        <v>0.015641902</v>
      </c>
      <c r="DD16" s="1">
        <v>0.034973258</v>
      </c>
      <c r="DE16" s="1">
        <v>0.030504294</v>
      </c>
      <c r="DF16" s="1">
        <v>0.013717359</v>
      </c>
      <c r="DG16" s="1">
        <v>0.0133494</v>
      </c>
      <c r="DH16" s="1">
        <v>0.0023135784</v>
      </c>
      <c r="DI16" s="1">
        <v>0.0023135784</v>
      </c>
      <c r="DJ16" s="1">
        <v>0.003254569</v>
      </c>
      <c r="DK16" s="1">
        <v>0.003254569</v>
      </c>
      <c r="DL16" s="1">
        <v>4.1182933E-4</v>
      </c>
      <c r="DM16" s="1">
        <v>2.2616799E-4</v>
      </c>
      <c r="DN16" s="1">
        <v>5.169239E-4</v>
      </c>
      <c r="DO16" s="1">
        <v>2.7730461E-4</v>
      </c>
      <c r="DP16" s="1">
        <v>0.0064500008</v>
      </c>
      <c r="DQ16" s="1">
        <v>0.0042993363</v>
      </c>
      <c r="DR16" s="1">
        <v>0.022159891</v>
      </c>
      <c r="DS16" s="1">
        <v>0.020722009</v>
      </c>
      <c r="DT16" s="1">
        <v>0.02612213</v>
      </c>
      <c r="DU16" s="1">
        <v>0.061757458</v>
      </c>
      <c r="DV16" s="1">
        <v>0.11765526</v>
      </c>
      <c r="DW16" s="1">
        <v>0.092146583</v>
      </c>
      <c r="DX16" s="1">
        <v>0.17399893</v>
      </c>
      <c r="DY16" s="1">
        <v>0.13095342</v>
      </c>
      <c r="DZ16" s="1">
        <v>0.016939154</v>
      </c>
      <c r="EA16" s="1">
        <v>0.13268364</v>
      </c>
      <c r="EB16" s="1">
        <v>0.48399985</v>
      </c>
      <c r="EC16" s="1">
        <v>0.58701999</v>
      </c>
      <c r="ED16" s="1">
        <v>0.27300607</v>
      </c>
      <c r="EE16" s="1">
        <v>0.31918346</v>
      </c>
      <c r="EF16" s="1">
        <v>0.21221125</v>
      </c>
      <c r="EG16" s="1">
        <v>0.16773459</v>
      </c>
      <c r="EH16" s="1">
        <v>0.022368417</v>
      </c>
      <c r="EI16" s="1">
        <v>0.020722009</v>
      </c>
      <c r="EJ16" s="1">
        <v>0.02612213</v>
      </c>
      <c r="EK16" s="1">
        <v>0.061757458</v>
      </c>
      <c r="EL16" s="1">
        <v>0.11765526</v>
      </c>
      <c r="EM16" s="1">
        <v>0.092146583</v>
      </c>
      <c r="EN16" s="1">
        <v>0.48399985</v>
      </c>
      <c r="EO16" s="1">
        <v>0.58701999</v>
      </c>
      <c r="EP16" s="1">
        <v>0.31918346</v>
      </c>
      <c r="EQ16" s="1">
        <v>0.21221125</v>
      </c>
      <c r="ER16" s="1">
        <v>0.16773459</v>
      </c>
      <c r="ES16" s="1">
        <v>3.4365397</v>
      </c>
      <c r="ET16" s="1">
        <v>0.59922687</v>
      </c>
      <c r="EU16" s="1">
        <v>0.086427871</v>
      </c>
      <c r="EV16" s="1">
        <v>0.033269983</v>
      </c>
      <c r="EW16" s="1">
        <v>0.033269983</v>
      </c>
      <c r="EX16" s="1">
        <v>0.033269983</v>
      </c>
      <c r="EY16" s="1">
        <v>0.032790023</v>
      </c>
      <c r="EZ16" s="1">
        <v>0.08388574</v>
      </c>
      <c r="FA16" s="1">
        <v>0.18428615</v>
      </c>
      <c r="FB16" s="1">
        <v>0.46725299</v>
      </c>
      <c r="FC16" s="1">
        <v>0.059647734</v>
      </c>
      <c r="FD16" s="18">
        <v>0.46725299</v>
      </c>
      <c r="FE16" s="18">
        <v>0.059647734</v>
      </c>
      <c r="FF16" s="18">
        <v>0.042048529</v>
      </c>
      <c r="FG16" s="18">
        <v>0.0</v>
      </c>
      <c r="FH16" s="18">
        <v>0.022871</v>
      </c>
      <c r="FI16" s="18">
        <v>0.026392751</v>
      </c>
      <c r="FJ16" s="18">
        <v>0.23026541</v>
      </c>
    </row>
    <row r="17">
      <c r="A17" s="1" t="s">
        <v>13</v>
      </c>
      <c r="B17" s="1" t="s">
        <v>945</v>
      </c>
      <c r="C17" s="1">
        <v>3.2210075</v>
      </c>
      <c r="D17" s="1">
        <v>0.0</v>
      </c>
      <c r="E17" s="1">
        <v>0.063773087</v>
      </c>
      <c r="F17" s="1">
        <v>0.014045897</v>
      </c>
      <c r="G17" s="1">
        <v>0.014081184</v>
      </c>
      <c r="H17" s="1">
        <v>0.22109736</v>
      </c>
      <c r="I17" s="1">
        <v>0.072608503</v>
      </c>
      <c r="J17" s="1">
        <v>0.076970871</v>
      </c>
      <c r="K17" s="1">
        <v>0.056003036</v>
      </c>
      <c r="L17" s="1">
        <v>0.041196683</v>
      </c>
      <c r="M17" s="1">
        <v>0.0050809806</v>
      </c>
      <c r="N17" s="1">
        <v>0.027146395</v>
      </c>
      <c r="O17" s="1">
        <v>0.05072347</v>
      </c>
      <c r="P17" s="1">
        <v>0.020883782</v>
      </c>
      <c r="Q17" s="1">
        <v>0.35537873</v>
      </c>
      <c r="R17" s="1">
        <v>0.01603173</v>
      </c>
      <c r="S17" s="1">
        <v>0.019426635</v>
      </c>
      <c r="T17" s="1">
        <v>0.011663208</v>
      </c>
      <c r="U17" s="1">
        <v>0.031508191</v>
      </c>
      <c r="V17" s="1">
        <v>0.043736092</v>
      </c>
      <c r="W17" s="1">
        <v>0.034162471</v>
      </c>
      <c r="X17" s="1">
        <v>0.0061769102</v>
      </c>
      <c r="Y17" s="1">
        <v>0.035510129</v>
      </c>
      <c r="Z17" s="1">
        <v>0.0042249932</v>
      </c>
      <c r="AA17" s="1">
        <v>0.1040628</v>
      </c>
      <c r="AB17" s="1">
        <v>0.020161249</v>
      </c>
      <c r="AC17" s="1">
        <v>0.03406576</v>
      </c>
      <c r="AD17" s="1">
        <v>0.015836882</v>
      </c>
      <c r="AE17" s="1">
        <v>0.029900131</v>
      </c>
      <c r="AF17" s="1">
        <v>0.0099510577</v>
      </c>
      <c r="AG17" s="1">
        <v>0.0</v>
      </c>
      <c r="AH17" s="1">
        <v>0.0534081</v>
      </c>
      <c r="AI17" s="1">
        <v>0.019667585</v>
      </c>
      <c r="AJ17" s="1">
        <v>0.016673414</v>
      </c>
      <c r="AK17" s="1">
        <v>0.0184279</v>
      </c>
      <c r="AL17" s="1">
        <v>0.019067102</v>
      </c>
      <c r="AM17" s="1">
        <v>0.0016455396</v>
      </c>
      <c r="AN17" s="1">
        <v>0.035581249</v>
      </c>
      <c r="AO17" s="1">
        <v>0.01174408</v>
      </c>
      <c r="AP17" s="1">
        <v>0.01521049</v>
      </c>
      <c r="AQ17" s="1">
        <v>0.031972841</v>
      </c>
      <c r="AR17" s="1">
        <v>0.006310148</v>
      </c>
      <c r="AS17" s="1">
        <v>0.019510723</v>
      </c>
      <c r="AT17" s="1">
        <v>0.020527438</v>
      </c>
      <c r="AU17" s="1">
        <v>0.0072645823</v>
      </c>
      <c r="AV17" s="1">
        <v>0.0085901191</v>
      </c>
      <c r="AW17" s="1">
        <v>0.0070306204</v>
      </c>
      <c r="AX17" s="1">
        <v>0.0026390052</v>
      </c>
      <c r="AY17" s="1">
        <v>0.0013157937</v>
      </c>
      <c r="AZ17" s="1">
        <v>0.021993908</v>
      </c>
      <c r="BA17" s="1">
        <v>0.29069353</v>
      </c>
      <c r="BB17" s="1">
        <v>0.070999518</v>
      </c>
      <c r="BC17" s="1">
        <v>0.11541291</v>
      </c>
      <c r="BD17" s="1">
        <v>0.0015054496</v>
      </c>
      <c r="BE17" s="1">
        <v>0.019594036</v>
      </c>
      <c r="BF17" s="1">
        <v>0.0</v>
      </c>
      <c r="BG17" s="1">
        <v>0.0012472708</v>
      </c>
      <c r="BH17" s="1">
        <v>0.0019793503</v>
      </c>
      <c r="BI17" s="1">
        <v>0.0027553985</v>
      </c>
      <c r="BJ17" s="1">
        <v>0.0013161732</v>
      </c>
      <c r="BK17" s="1">
        <v>0.01320465</v>
      </c>
      <c r="BL17" s="1">
        <v>0.014620037</v>
      </c>
      <c r="BM17" s="1">
        <v>6.2537442E-4</v>
      </c>
      <c r="BN17" s="1">
        <v>0.0030874709</v>
      </c>
      <c r="BO17" s="1">
        <v>8.4469603E-4</v>
      </c>
      <c r="BP17" s="1">
        <v>0.0021133857</v>
      </c>
      <c r="BQ17" s="1">
        <v>0.0016815222</v>
      </c>
      <c r="BR17" s="1">
        <v>0.0016815222</v>
      </c>
      <c r="BS17" s="1">
        <v>0.0016815222</v>
      </c>
      <c r="BT17" s="1">
        <v>9.1533579E-4</v>
      </c>
      <c r="BU17" s="1">
        <v>0.0010575371</v>
      </c>
      <c r="BV17" s="1">
        <v>5.2566999E-4</v>
      </c>
      <c r="BW17" s="1">
        <v>5.5965722E-4</v>
      </c>
      <c r="BX17" s="1">
        <v>0.0048204212</v>
      </c>
      <c r="BY17" s="1">
        <v>0.0</v>
      </c>
      <c r="BZ17" s="9">
        <v>3.337732E-5</v>
      </c>
      <c r="CA17" s="1">
        <v>0.001828848</v>
      </c>
      <c r="CB17" s="1">
        <v>0.0013474035</v>
      </c>
      <c r="CC17" s="1">
        <v>8.1318952E-4</v>
      </c>
      <c r="CD17" s="1">
        <v>0.01320465</v>
      </c>
      <c r="CE17" s="1">
        <v>8.4469605E-4</v>
      </c>
      <c r="CF17" s="1">
        <v>0.0021133858</v>
      </c>
      <c r="CG17" s="1">
        <v>8.2888704E-4</v>
      </c>
      <c r="CH17" s="1">
        <v>0.015483415</v>
      </c>
      <c r="CI17" s="1">
        <v>5.3763975E-4</v>
      </c>
      <c r="CJ17" s="1">
        <v>8.5999908E-4</v>
      </c>
      <c r="CK17" s="1">
        <v>7.665955E-4</v>
      </c>
      <c r="CL17" s="1">
        <v>7.3429383E-4</v>
      </c>
      <c r="CM17" s="1">
        <v>8.5999908E-4</v>
      </c>
      <c r="CN17" s="1">
        <v>5.6409226E-4</v>
      </c>
      <c r="CO17" s="1">
        <v>8.5999908E-4</v>
      </c>
      <c r="CP17" s="1">
        <v>4.9640585E-4</v>
      </c>
      <c r="CQ17" s="1">
        <v>0.0</v>
      </c>
      <c r="CR17" s="1">
        <v>0.0049969389</v>
      </c>
      <c r="CS17" s="1">
        <v>9.0320064E-4</v>
      </c>
      <c r="CT17" s="1">
        <v>0.0010679125</v>
      </c>
      <c r="CU17" s="1">
        <v>0.0045754694</v>
      </c>
      <c r="CV17" s="1">
        <v>0.0064978619</v>
      </c>
      <c r="CW17" s="1">
        <v>0.0031734262</v>
      </c>
      <c r="CX17" s="1">
        <v>0.0012233754</v>
      </c>
      <c r="CY17" s="1">
        <v>0.0088856529</v>
      </c>
      <c r="CZ17" s="1">
        <v>0.0017515971</v>
      </c>
      <c r="DA17" s="1">
        <v>0.0032212798</v>
      </c>
      <c r="DB17" s="1">
        <v>9.2856792E-4</v>
      </c>
      <c r="DC17" s="1">
        <v>0.0017515971</v>
      </c>
      <c r="DD17" s="1">
        <v>0.004497469</v>
      </c>
      <c r="DE17" s="1">
        <v>0.0022025197</v>
      </c>
      <c r="DF17" s="1">
        <v>9.8640695E-4</v>
      </c>
      <c r="DG17" s="1">
        <v>0.0010828044</v>
      </c>
      <c r="DH17" s="1">
        <v>1.264707E-4</v>
      </c>
      <c r="DI17" s="1">
        <v>1.264707E-4</v>
      </c>
      <c r="DJ17" s="1">
        <v>1.782771E-4</v>
      </c>
      <c r="DK17" s="1">
        <v>1.782771E-4</v>
      </c>
      <c r="DL17" s="9">
        <v>2.2494478E-5</v>
      </c>
      <c r="DM17" s="9">
        <v>1.3514683E-5</v>
      </c>
      <c r="DN17" s="9">
        <v>2.8291644E-5</v>
      </c>
      <c r="DO17" s="9">
        <v>1.6702089E-5</v>
      </c>
      <c r="DP17" s="1">
        <v>2.7847573E-4</v>
      </c>
      <c r="DQ17" s="1">
        <v>2.172254E-4</v>
      </c>
      <c r="DR17" s="1">
        <v>9.3718764E-4</v>
      </c>
      <c r="DS17" s="1">
        <v>0.0015867166</v>
      </c>
      <c r="DT17" s="1">
        <v>0.0011414085</v>
      </c>
      <c r="DU17" s="1">
        <v>0.001538538</v>
      </c>
      <c r="DV17" s="1">
        <v>0.0032974668</v>
      </c>
      <c r="DW17" s="1">
        <v>0.0024347201</v>
      </c>
      <c r="DX17" s="1">
        <v>0.0039380953</v>
      </c>
      <c r="DY17" s="1">
        <v>0.009659663</v>
      </c>
      <c r="DZ17" s="1">
        <v>8.3971517E-4</v>
      </c>
      <c r="EA17" s="1">
        <v>0.0017558962</v>
      </c>
      <c r="EB17" s="1">
        <v>0.015180663</v>
      </c>
      <c r="EC17" s="1">
        <v>0.020273411</v>
      </c>
      <c r="ED17" s="1">
        <v>0.014379906</v>
      </c>
      <c r="EE17" s="1">
        <v>0.016743415</v>
      </c>
      <c r="EF17" s="1">
        <v>0.011605573</v>
      </c>
      <c r="EG17" s="1">
        <v>0.0025283437</v>
      </c>
      <c r="EH17" s="1">
        <v>0.0013088091</v>
      </c>
      <c r="EI17" s="1">
        <v>0.0015867166</v>
      </c>
      <c r="EJ17" s="1">
        <v>0.0011414085</v>
      </c>
      <c r="EK17" s="1">
        <v>0.001538538</v>
      </c>
      <c r="EL17" s="1">
        <v>0.0032974668</v>
      </c>
      <c r="EM17" s="1">
        <v>0.0024347201</v>
      </c>
      <c r="EN17" s="1">
        <v>0.015180663</v>
      </c>
      <c r="EO17" s="1">
        <v>0.020273411</v>
      </c>
      <c r="EP17" s="1">
        <v>0.016743415</v>
      </c>
      <c r="EQ17" s="1">
        <v>0.011605573</v>
      </c>
      <c r="ER17" s="1">
        <v>0.0025283437</v>
      </c>
      <c r="ES17" s="1">
        <v>0.56550624</v>
      </c>
      <c r="ET17" s="1">
        <v>0.016735842</v>
      </c>
      <c r="EU17" s="9">
        <v>0.0023609513</v>
      </c>
      <c r="EV17" s="1">
        <v>0.0016179698</v>
      </c>
      <c r="EW17" s="9">
        <v>0.0016179698</v>
      </c>
      <c r="EX17" s="1">
        <v>0.0016179698</v>
      </c>
      <c r="EY17" s="1">
        <v>0.0057946206</v>
      </c>
      <c r="EZ17" s="1">
        <v>0.0018023877</v>
      </c>
      <c r="FA17" s="1">
        <v>0.016964827</v>
      </c>
      <c r="FB17" s="9">
        <v>0.0042009972</v>
      </c>
      <c r="FC17" s="1">
        <v>0.0027452207</v>
      </c>
      <c r="FD17" s="18">
        <v>0.0042009972</v>
      </c>
      <c r="FE17" s="18">
        <v>0.0027452207</v>
      </c>
      <c r="FF17" s="18">
        <v>0.0048994904</v>
      </c>
      <c r="FG17" s="18">
        <v>0.0</v>
      </c>
      <c r="FH17" s="9">
        <v>1.9168597E-4</v>
      </c>
      <c r="FI17" s="9">
        <v>4.0772974E-5</v>
      </c>
      <c r="FJ17" s="18">
        <v>0.0044641132</v>
      </c>
    </row>
    <row r="18">
      <c r="A18" s="1" t="s">
        <v>12</v>
      </c>
      <c r="B18" s="1" t="s">
        <v>945</v>
      </c>
      <c r="C18" s="1">
        <v>5.5138727</v>
      </c>
      <c r="D18" s="1">
        <v>0.0</v>
      </c>
      <c r="E18" s="1">
        <v>0.067546599</v>
      </c>
      <c r="F18" s="1">
        <v>0.043748178</v>
      </c>
      <c r="G18" s="1">
        <v>0.031017399</v>
      </c>
      <c r="H18" s="1">
        <v>0.53655952</v>
      </c>
      <c r="I18" s="1">
        <v>0.19154068</v>
      </c>
      <c r="J18" s="1">
        <v>0.072041003</v>
      </c>
      <c r="K18" s="1">
        <v>0.24669412</v>
      </c>
      <c r="L18" s="1">
        <v>0.061844021</v>
      </c>
      <c r="M18" s="1">
        <v>0.012223572</v>
      </c>
      <c r="N18" s="1">
        <v>0.06491218</v>
      </c>
      <c r="O18" s="1">
        <v>0.040784281</v>
      </c>
      <c r="P18" s="1">
        <v>0.10433558</v>
      </c>
      <c r="Q18" s="1">
        <v>0.18848653</v>
      </c>
      <c r="R18" s="1">
        <v>0.042065662</v>
      </c>
      <c r="S18" s="1">
        <v>0.02100562</v>
      </c>
      <c r="T18" s="1">
        <v>0.036567049</v>
      </c>
      <c r="U18" s="1">
        <v>0.076283176</v>
      </c>
      <c r="V18" s="1">
        <v>0.047713675</v>
      </c>
      <c r="W18" s="1">
        <v>0.031159832</v>
      </c>
      <c r="X18" s="1">
        <v>0.012749116</v>
      </c>
      <c r="Y18" s="1">
        <v>0.033557438</v>
      </c>
      <c r="Z18" s="1">
        <v>0.0030162849</v>
      </c>
      <c r="AA18" s="1">
        <v>0.052696954</v>
      </c>
      <c r="AB18" s="1">
        <v>0.0097948955</v>
      </c>
      <c r="AC18" s="1">
        <v>0.012555734</v>
      </c>
      <c r="AD18" s="1">
        <v>0.00599372</v>
      </c>
      <c r="AE18" s="1">
        <v>0.012817212</v>
      </c>
      <c r="AF18" s="1">
        <v>0.0044964177</v>
      </c>
      <c r="AG18" s="1">
        <v>0.0</v>
      </c>
      <c r="AH18" s="1">
        <v>0.016863615</v>
      </c>
      <c r="AI18" s="1">
        <v>0.010348396</v>
      </c>
      <c r="AJ18" s="1">
        <v>0.0056385938</v>
      </c>
      <c r="AK18" s="1">
        <v>0.0085632895</v>
      </c>
      <c r="AL18" s="1">
        <v>0.0068264713</v>
      </c>
      <c r="AM18" s="1">
        <v>0.0036792154</v>
      </c>
      <c r="AN18" s="1">
        <v>0.033624646</v>
      </c>
      <c r="AO18" s="1">
        <v>0.047700732</v>
      </c>
      <c r="AP18" s="1">
        <v>0.0039339728</v>
      </c>
      <c r="AQ18" s="1">
        <v>0.01930316</v>
      </c>
      <c r="AR18" s="1">
        <v>0.0031438006</v>
      </c>
      <c r="AS18" s="1">
        <v>0.0071736601</v>
      </c>
      <c r="AT18" s="1">
        <v>0.011475476</v>
      </c>
      <c r="AU18" s="1">
        <v>0.033655439</v>
      </c>
      <c r="AV18" s="1">
        <v>0.032930069</v>
      </c>
      <c r="AW18" s="1">
        <v>0.0055933841</v>
      </c>
      <c r="AX18" s="1">
        <v>0.006272991</v>
      </c>
      <c r="AY18" s="1">
        <v>0.0010103398</v>
      </c>
      <c r="AZ18" s="1">
        <v>0.051014099</v>
      </c>
      <c r="BA18" s="1">
        <v>0.68660075</v>
      </c>
      <c r="BB18" s="1">
        <v>0.071739313</v>
      </c>
      <c r="BC18" s="1">
        <v>0.12257752</v>
      </c>
      <c r="BD18" s="1">
        <v>0.0050268808</v>
      </c>
      <c r="BE18" s="1">
        <v>0.041449819</v>
      </c>
      <c r="BF18" s="1">
        <v>0.0</v>
      </c>
      <c r="BG18" s="1">
        <v>0.0072472171</v>
      </c>
      <c r="BH18" s="1">
        <v>0.0078858984</v>
      </c>
      <c r="BI18" s="1">
        <v>0.0086142938</v>
      </c>
      <c r="BJ18" s="1">
        <v>0.0052143313</v>
      </c>
      <c r="BK18" s="1">
        <v>0.052313346</v>
      </c>
      <c r="BL18" s="1">
        <v>0.057920733</v>
      </c>
      <c r="BM18" s="1">
        <v>0.004173696</v>
      </c>
      <c r="BN18" s="1">
        <v>0.012606068</v>
      </c>
      <c r="BO18" s="1">
        <v>0.0029814324</v>
      </c>
      <c r="BP18" s="1">
        <v>0.0074593897</v>
      </c>
      <c r="BQ18" s="1">
        <v>0.010083336</v>
      </c>
      <c r="BR18" s="1">
        <v>0.010083336</v>
      </c>
      <c r="BS18" s="1">
        <v>0.010083336</v>
      </c>
      <c r="BT18" s="1">
        <v>0.01542056</v>
      </c>
      <c r="BU18" s="1">
        <v>0.004453652</v>
      </c>
      <c r="BV18" s="1">
        <v>0.0047198091</v>
      </c>
      <c r="BW18" s="1">
        <v>0.0037527596</v>
      </c>
      <c r="BX18" s="1">
        <v>0.02654832</v>
      </c>
      <c r="BY18" s="1">
        <v>0.0</v>
      </c>
      <c r="BZ18" s="1">
        <v>4.8773404E-4</v>
      </c>
      <c r="CA18" s="1">
        <v>0.01065719</v>
      </c>
      <c r="CB18" s="1">
        <v>0.0072722491</v>
      </c>
      <c r="CC18" s="1">
        <v>0.0071732797</v>
      </c>
      <c r="CD18" s="1">
        <v>0.052313346</v>
      </c>
      <c r="CE18" s="1">
        <v>0.0029814325</v>
      </c>
      <c r="CF18" s="1">
        <v>0.0074593898</v>
      </c>
      <c r="CG18" s="1">
        <v>0.0025913068</v>
      </c>
      <c r="CH18" s="1">
        <v>0.048544346</v>
      </c>
      <c r="CI18" s="1">
        <v>0.0029465023</v>
      </c>
      <c r="CJ18" s="1">
        <v>0.0049290567</v>
      </c>
      <c r="CK18" s="1">
        <v>0.0046296842</v>
      </c>
      <c r="CL18" s="1">
        <v>0.0050229278</v>
      </c>
      <c r="CM18" s="1">
        <v>0.0049290567</v>
      </c>
      <c r="CN18" s="1">
        <v>0.0033614965</v>
      </c>
      <c r="CO18" s="1">
        <v>0.0049290567</v>
      </c>
      <c r="CP18" s="1">
        <v>0.0033568411</v>
      </c>
      <c r="CQ18" s="1">
        <v>0.0</v>
      </c>
      <c r="CR18" s="1">
        <v>0.017924297</v>
      </c>
      <c r="CS18" s="1">
        <v>0.0049540787</v>
      </c>
      <c r="CT18" s="1">
        <v>0.0036718292</v>
      </c>
      <c r="CU18" s="1">
        <v>0.0076281252</v>
      </c>
      <c r="CV18" s="1">
        <v>0.010043993</v>
      </c>
      <c r="CW18" s="1">
        <v>0.005672998</v>
      </c>
      <c r="CX18" s="1">
        <v>0.0034155528</v>
      </c>
      <c r="CY18" s="1">
        <v>0.014358473</v>
      </c>
      <c r="CZ18" s="1">
        <v>0.0042456851</v>
      </c>
      <c r="DA18" s="1">
        <v>0.0082547432</v>
      </c>
      <c r="DB18" s="1">
        <v>0.0030093056</v>
      </c>
      <c r="DC18" s="1">
        <v>0.0042456851</v>
      </c>
      <c r="DD18" s="1">
        <v>0.0093199961</v>
      </c>
      <c r="DE18" s="1">
        <v>0.0088402171</v>
      </c>
      <c r="DF18" s="1">
        <v>0.0041053924</v>
      </c>
      <c r="DG18" s="1">
        <v>0.0037226876</v>
      </c>
      <c r="DH18" s="1">
        <v>6.2208836E-4</v>
      </c>
      <c r="DI18" s="1">
        <v>6.2208836E-4</v>
      </c>
      <c r="DJ18" s="1">
        <v>8.7212329E-4</v>
      </c>
      <c r="DK18" s="1">
        <v>8.7212329E-4</v>
      </c>
      <c r="DL18" s="1">
        <v>1.0763915E-4</v>
      </c>
      <c r="DM18" s="9">
        <v>8.0322738E-5</v>
      </c>
      <c r="DN18" s="1">
        <v>1.3561299E-4</v>
      </c>
      <c r="DO18" s="1">
        <v>1.0035772E-4</v>
      </c>
      <c r="DP18" s="1">
        <v>0.004037981</v>
      </c>
      <c r="DQ18" s="1">
        <v>0.0016891006</v>
      </c>
      <c r="DR18" s="1">
        <v>0.0032843665</v>
      </c>
      <c r="DS18" s="1">
        <v>0.0025363509</v>
      </c>
      <c r="DT18" s="1">
        <v>0.0035605436</v>
      </c>
      <c r="DU18" s="1">
        <v>0.0023720879</v>
      </c>
      <c r="DV18" s="1">
        <v>0.0048308342</v>
      </c>
      <c r="DW18" s="1">
        <v>0.0048561349</v>
      </c>
      <c r="DX18" s="1">
        <v>0.015458908</v>
      </c>
      <c r="DY18" s="1">
        <v>0.0087742921</v>
      </c>
      <c r="DZ18" s="1">
        <v>0.0027673299</v>
      </c>
      <c r="EA18" s="1">
        <v>0.016765187</v>
      </c>
      <c r="EB18" s="1">
        <v>0.036005438</v>
      </c>
      <c r="EC18" s="1">
        <v>0.055123677</v>
      </c>
      <c r="ED18" s="1">
        <v>0.01704357</v>
      </c>
      <c r="EE18" s="1">
        <v>0.021339138</v>
      </c>
      <c r="EF18" s="1">
        <v>0.009911209</v>
      </c>
      <c r="EG18" s="1">
        <v>0.003965631</v>
      </c>
      <c r="EH18" s="1">
        <v>0.0084744204</v>
      </c>
      <c r="EI18" s="1">
        <v>0.0025363509</v>
      </c>
      <c r="EJ18" s="1">
        <v>0.0035605436</v>
      </c>
      <c r="EK18" s="1">
        <v>0.0023720879</v>
      </c>
      <c r="EL18" s="1">
        <v>0.0048308342</v>
      </c>
      <c r="EM18" s="1">
        <v>0.0048561349</v>
      </c>
      <c r="EN18" s="1">
        <v>0.036005438</v>
      </c>
      <c r="EO18" s="1">
        <v>0.055123677</v>
      </c>
      <c r="EP18" s="1">
        <v>0.021339138</v>
      </c>
      <c r="EQ18" s="1">
        <v>0.009911209</v>
      </c>
      <c r="ER18" s="1">
        <v>0.003965631</v>
      </c>
      <c r="ES18" s="1">
        <v>1.0389578</v>
      </c>
      <c r="ET18" s="1">
        <v>0.09155785</v>
      </c>
      <c r="EU18" s="1">
        <v>0.011073679</v>
      </c>
      <c r="EV18" s="1">
        <v>0.010963017</v>
      </c>
      <c r="EW18" s="1">
        <v>0.010963017</v>
      </c>
      <c r="EX18" s="1">
        <v>0.010963017</v>
      </c>
      <c r="EY18" s="1">
        <v>0.0076392277</v>
      </c>
      <c r="EZ18" s="1">
        <v>0.0037506915</v>
      </c>
      <c r="FA18" s="1">
        <v>0.014780919</v>
      </c>
      <c r="FB18" s="1">
        <v>0.0098225746</v>
      </c>
      <c r="FC18" s="1">
        <v>0.010803059</v>
      </c>
      <c r="FD18" s="18">
        <v>0.0098225746</v>
      </c>
      <c r="FE18" s="18">
        <v>0.010803059</v>
      </c>
      <c r="FF18" s="18">
        <v>0.0057337557</v>
      </c>
      <c r="FG18" s="18">
        <v>0.0</v>
      </c>
      <c r="FH18" s="18">
        <v>0.017031538</v>
      </c>
      <c r="FI18" s="18">
        <v>0.021860596</v>
      </c>
      <c r="FJ18" s="18">
        <v>0.017725149</v>
      </c>
    </row>
    <row r="19">
      <c r="A19" s="1" t="s">
        <v>946</v>
      </c>
      <c r="B19" s="1" t="s">
        <v>945</v>
      </c>
      <c r="C19" s="1">
        <v>9.262203</v>
      </c>
      <c r="D19" s="1">
        <v>0.0</v>
      </c>
      <c r="E19" s="1">
        <v>0.12003845</v>
      </c>
      <c r="F19" s="1">
        <v>6.5822344E-4</v>
      </c>
      <c r="G19" s="1">
        <v>0.0043226005</v>
      </c>
      <c r="H19" s="1">
        <v>0.011615989</v>
      </c>
      <c r="I19" s="1">
        <v>0.0036097249</v>
      </c>
      <c r="J19" s="1">
        <v>0.21019209</v>
      </c>
      <c r="K19" s="1">
        <v>0.025596448</v>
      </c>
      <c r="L19" s="1">
        <v>0.15466501</v>
      </c>
      <c r="M19" s="1">
        <v>7.4158415E-4</v>
      </c>
      <c r="N19" s="1">
        <v>0.0096790984</v>
      </c>
      <c r="O19" s="1">
        <v>0.0031668754</v>
      </c>
      <c r="P19" s="1">
        <v>0.031419839</v>
      </c>
      <c r="Q19" s="1">
        <v>0.019945225</v>
      </c>
      <c r="R19" s="1">
        <v>0.026888787</v>
      </c>
      <c r="S19" s="1">
        <v>1.0077937</v>
      </c>
      <c r="T19" s="1">
        <v>6.5150976E-4</v>
      </c>
      <c r="U19" s="1">
        <v>0.0029997182</v>
      </c>
      <c r="V19" s="1">
        <v>0.0021310986</v>
      </c>
      <c r="W19" s="1">
        <v>0.0033656139</v>
      </c>
      <c r="X19" s="1">
        <v>0.091082105</v>
      </c>
      <c r="Y19" s="1">
        <v>1.6209695</v>
      </c>
      <c r="Z19" s="1">
        <v>0.0014617148</v>
      </c>
      <c r="AA19" s="1">
        <v>0.022332391</v>
      </c>
      <c r="AB19" s="1">
        <v>0.0048631435</v>
      </c>
      <c r="AC19" s="1">
        <v>0.003090257</v>
      </c>
      <c r="AD19" s="1">
        <v>0.0012654991</v>
      </c>
      <c r="AE19" s="1">
        <v>0.0032741518</v>
      </c>
      <c r="AF19" s="1">
        <v>5.2739967E-4</v>
      </c>
      <c r="AG19" s="1">
        <v>0.0</v>
      </c>
      <c r="AH19" s="1">
        <v>0.0040272848</v>
      </c>
      <c r="AI19" s="1">
        <v>0.0022766733</v>
      </c>
      <c r="AJ19" s="1">
        <v>0.0010527586</v>
      </c>
      <c r="AK19" s="1">
        <v>0.0018772987</v>
      </c>
      <c r="AL19" s="1">
        <v>0.0016851318</v>
      </c>
      <c r="AM19" s="1">
        <v>6.212485E-4</v>
      </c>
      <c r="AN19" s="1">
        <v>1.624216</v>
      </c>
      <c r="AO19" s="1">
        <v>0.0018666125</v>
      </c>
      <c r="AP19" s="1">
        <v>0.0011584309</v>
      </c>
      <c r="AQ19" s="1">
        <v>0.0067763481</v>
      </c>
      <c r="AR19" s="1">
        <v>7.5726649E-4</v>
      </c>
      <c r="AS19" s="1">
        <v>0.0013083323</v>
      </c>
      <c r="AT19" s="1">
        <v>0.0071492321</v>
      </c>
      <c r="AU19" s="1">
        <v>0.60082178</v>
      </c>
      <c r="AV19" s="1">
        <v>0.66838772</v>
      </c>
      <c r="AW19" s="1">
        <v>9.1147866E-4</v>
      </c>
      <c r="AX19" s="1">
        <v>9.1742028E-4</v>
      </c>
      <c r="AY19" s="1">
        <v>0.0010426762</v>
      </c>
      <c r="AZ19" s="1">
        <v>0.028034851</v>
      </c>
      <c r="BA19" s="1">
        <v>0.12331312</v>
      </c>
      <c r="BB19" s="1">
        <v>0.0072427818</v>
      </c>
      <c r="BC19" s="1">
        <v>0.038747932</v>
      </c>
      <c r="BD19" s="1">
        <v>2.6873782E-4</v>
      </c>
      <c r="BE19" s="1">
        <v>0.019733182</v>
      </c>
      <c r="BF19" s="1">
        <v>0.0</v>
      </c>
      <c r="BG19" s="1">
        <v>2.5155796E-4</v>
      </c>
      <c r="BH19" s="1">
        <v>2.7447697E-4</v>
      </c>
      <c r="BI19" s="1">
        <v>0.0093451394</v>
      </c>
      <c r="BJ19" s="1">
        <v>2.123547E-4</v>
      </c>
      <c r="BK19" s="1">
        <v>0.0021304716</v>
      </c>
      <c r="BL19" s="1">
        <v>0.0023588335</v>
      </c>
      <c r="BM19" s="1">
        <v>3.2899816E-4</v>
      </c>
      <c r="BN19" s="1">
        <v>7.8724139E-4</v>
      </c>
      <c r="BO19" s="1">
        <v>1.6251326E-4</v>
      </c>
      <c r="BP19" s="1">
        <v>4.0659976E-4</v>
      </c>
      <c r="BQ19" s="1">
        <v>3.4193403E-4</v>
      </c>
      <c r="BR19" s="1">
        <v>3.4193403E-4</v>
      </c>
      <c r="BS19" s="1">
        <v>3.4193403E-4</v>
      </c>
      <c r="BT19" s="1">
        <v>0.0010870621</v>
      </c>
      <c r="BU19" s="1">
        <v>2.582017E-4</v>
      </c>
      <c r="BV19" s="1">
        <v>3.5442186E-4</v>
      </c>
      <c r="BW19" s="1">
        <v>2.0072814E-4</v>
      </c>
      <c r="BX19" s="1">
        <v>0.0011338857</v>
      </c>
      <c r="BY19" s="1">
        <v>0.0</v>
      </c>
      <c r="BZ19" s="9">
        <v>4.0504794E-5</v>
      </c>
      <c r="CA19" s="1">
        <v>3.6880107E-4</v>
      </c>
      <c r="CB19" s="1">
        <v>3.2906753E-4</v>
      </c>
      <c r="CC19" s="1">
        <v>1.5771223E-4</v>
      </c>
      <c r="CD19" s="1">
        <v>0.0021304716</v>
      </c>
      <c r="CE19" s="1">
        <v>1.6251326E-4</v>
      </c>
      <c r="CF19" s="1">
        <v>4.0659975E-4</v>
      </c>
      <c r="CG19" s="1">
        <v>1.1495542E-4</v>
      </c>
      <c r="CH19" s="1">
        <v>8.649075E-4</v>
      </c>
      <c r="CI19" s="1">
        <v>2.8791686E-4</v>
      </c>
      <c r="CJ19" s="1">
        <v>1.725648E-4</v>
      </c>
      <c r="CK19" s="1">
        <v>1.8445576E-4</v>
      </c>
      <c r="CL19" s="9">
        <v>2.8980922E-5</v>
      </c>
      <c r="CM19" s="1">
        <v>1.725648E-4</v>
      </c>
      <c r="CN19" s="1">
        <v>2.0380624E-4</v>
      </c>
      <c r="CO19" s="1">
        <v>1.725648E-4</v>
      </c>
      <c r="CP19" s="9">
        <v>6.9664457E-5</v>
      </c>
      <c r="CQ19" s="1">
        <v>0.0</v>
      </c>
      <c r="CR19" s="1">
        <v>0.0059595967</v>
      </c>
      <c r="CS19" s="1">
        <v>1.6347139E-4</v>
      </c>
      <c r="CT19" s="1">
        <v>3.2814029E-4</v>
      </c>
      <c r="CU19" s="1">
        <v>6.6142846E-4</v>
      </c>
      <c r="CV19" s="1">
        <v>8.4906454E-4</v>
      </c>
      <c r="CW19" s="1">
        <v>5.0990998E-4</v>
      </c>
      <c r="CX19" s="1">
        <v>3.3424565E-4</v>
      </c>
      <c r="CY19" s="1">
        <v>0.0012541001</v>
      </c>
      <c r="CZ19" s="1">
        <v>3.7024342E-4</v>
      </c>
      <c r="DA19" s="1">
        <v>7.231258E-4</v>
      </c>
      <c r="DB19" s="1">
        <v>3.0275475E-4</v>
      </c>
      <c r="DC19" s="1">
        <v>3.7024342E-4</v>
      </c>
      <c r="DD19" s="1">
        <v>7.9559968E-4</v>
      </c>
      <c r="DE19" s="1">
        <v>7.6982294E-4</v>
      </c>
      <c r="DF19" s="1">
        <v>3.5757686E-4</v>
      </c>
      <c r="DG19" s="1">
        <v>3.5210671E-4</v>
      </c>
      <c r="DH19" s="9">
        <v>2.6493005E-5</v>
      </c>
      <c r="DI19" s="9">
        <v>2.6493005E-5</v>
      </c>
      <c r="DJ19" s="9">
        <v>3.7037465E-5</v>
      </c>
      <c r="DK19" s="9">
        <v>3.7037465E-5</v>
      </c>
      <c r="DL19" s="9">
        <v>5.2392008E-6</v>
      </c>
      <c r="DM19" s="9">
        <v>3.3955641E-6</v>
      </c>
      <c r="DN19" s="9">
        <v>6.4018515E-6</v>
      </c>
      <c r="DO19" s="9">
        <v>4.0224067E-6</v>
      </c>
      <c r="DP19" s="9">
        <v>2.0921195E-5</v>
      </c>
      <c r="DQ19" s="9">
        <v>3.5195551E-5</v>
      </c>
      <c r="DR19" s="1">
        <v>0.00106103</v>
      </c>
      <c r="DS19" s="1">
        <v>0.0011577457</v>
      </c>
      <c r="DT19" s="1">
        <v>0.0012805727</v>
      </c>
      <c r="DU19" s="1">
        <v>0.002312043</v>
      </c>
      <c r="DV19" s="1">
        <v>7.9324615E-4</v>
      </c>
      <c r="DW19" s="1">
        <v>0.0060743616</v>
      </c>
      <c r="DX19" s="1">
        <v>0.0032085849</v>
      </c>
      <c r="DY19" s="1">
        <v>0.0073151758</v>
      </c>
      <c r="DZ19" s="1">
        <v>0.0018818695</v>
      </c>
      <c r="EA19" s="1">
        <v>0.021859292</v>
      </c>
      <c r="EB19" s="1">
        <v>0.32911178</v>
      </c>
      <c r="EC19" s="1">
        <v>0.37244799</v>
      </c>
      <c r="ED19" s="1">
        <v>0.14401243</v>
      </c>
      <c r="EE19" s="1">
        <v>0.16578241</v>
      </c>
      <c r="EF19" s="1">
        <v>0.11327945</v>
      </c>
      <c r="EG19" s="1">
        <v>0.12820393</v>
      </c>
      <c r="EH19" s="1">
        <v>4.2226485E-4</v>
      </c>
      <c r="EI19" s="1">
        <v>0.0011577457</v>
      </c>
      <c r="EJ19" s="1">
        <v>0.0012805727</v>
      </c>
      <c r="EK19" s="1">
        <v>0.002312043</v>
      </c>
      <c r="EL19" s="1">
        <v>7.9324615E-4</v>
      </c>
      <c r="EM19" s="1">
        <v>0.0060743616</v>
      </c>
      <c r="EN19" s="1">
        <v>0.32911178</v>
      </c>
      <c r="EO19" s="1">
        <v>0.37244799</v>
      </c>
      <c r="EP19" s="1">
        <v>0.16578241</v>
      </c>
      <c r="EQ19" s="1">
        <v>0.11327945</v>
      </c>
      <c r="ER19" s="1">
        <v>0.12820393</v>
      </c>
      <c r="ES19" s="1">
        <v>0.019890253</v>
      </c>
      <c r="ET19" s="1">
        <v>0.030567227</v>
      </c>
      <c r="EU19" s="1">
        <v>0.035799797</v>
      </c>
      <c r="EV19" s="1">
        <v>5.0296346E-4</v>
      </c>
      <c r="EW19" s="1">
        <v>5.0296346E-4</v>
      </c>
      <c r="EX19" s="1">
        <v>5.0296346E-4</v>
      </c>
      <c r="EY19" s="1">
        <v>6.1922364E-4</v>
      </c>
      <c r="EZ19" s="1">
        <v>0.0011806174</v>
      </c>
      <c r="FA19" s="1">
        <v>0.018515274</v>
      </c>
      <c r="FB19" s="1">
        <v>0.065383389</v>
      </c>
      <c r="FC19" s="1">
        <v>0.0017542529</v>
      </c>
      <c r="FD19" s="18">
        <v>0.065383389</v>
      </c>
      <c r="FE19" s="18">
        <v>0.0017542529</v>
      </c>
      <c r="FF19" s="18">
        <v>0.0041391773</v>
      </c>
      <c r="FG19" s="18">
        <v>0.0</v>
      </c>
      <c r="FH19" s="18">
        <v>8.6658058E-4</v>
      </c>
      <c r="FI19" s="18">
        <v>0.001027303</v>
      </c>
      <c r="FJ19" s="18">
        <v>0.020133702</v>
      </c>
    </row>
    <row r="20">
      <c r="A20" s="1" t="s">
        <v>14</v>
      </c>
      <c r="B20" s="1" t="s">
        <v>945</v>
      </c>
      <c r="C20" s="1">
        <v>3.0950956</v>
      </c>
      <c r="D20" s="1">
        <v>0.0</v>
      </c>
      <c r="E20" s="1">
        <v>0.089801082</v>
      </c>
      <c r="F20" s="1">
        <v>0.012031838</v>
      </c>
      <c r="G20" s="1">
        <v>0.01269868</v>
      </c>
      <c r="H20" s="1">
        <v>0.17280602</v>
      </c>
      <c r="I20" s="1">
        <v>0.05237917</v>
      </c>
      <c r="J20" s="1">
        <v>0.07590793</v>
      </c>
      <c r="K20" s="1">
        <v>0.073254536</v>
      </c>
      <c r="L20" s="1">
        <v>0.054267885</v>
      </c>
      <c r="M20" s="1">
        <v>0.0028702831</v>
      </c>
      <c r="N20" s="1">
        <v>0.031735942</v>
      </c>
      <c r="O20" s="1">
        <v>0.052159465</v>
      </c>
      <c r="P20" s="1">
        <v>0.032312894</v>
      </c>
      <c r="Q20" s="1">
        <v>0.31993997</v>
      </c>
      <c r="R20" s="1">
        <v>0.015388243</v>
      </c>
      <c r="S20" s="1">
        <v>0.018472351</v>
      </c>
      <c r="T20" s="1">
        <v>0.010154454</v>
      </c>
      <c r="U20" s="1">
        <v>0.023917221</v>
      </c>
      <c r="V20" s="1">
        <v>0.04032087</v>
      </c>
      <c r="W20" s="1">
        <v>0.032336148</v>
      </c>
      <c r="X20" s="1">
        <v>0.0062062759</v>
      </c>
      <c r="Y20" s="1">
        <v>0.032015587</v>
      </c>
      <c r="Z20" s="1">
        <v>0.0041386209</v>
      </c>
      <c r="AA20" s="1">
        <v>0.089686528</v>
      </c>
      <c r="AB20" s="1">
        <v>0.018132309</v>
      </c>
      <c r="AC20" s="1">
        <v>0.030878481</v>
      </c>
      <c r="AD20" s="1">
        <v>0.014357363</v>
      </c>
      <c r="AE20" s="1">
        <v>0.027035713</v>
      </c>
      <c r="AF20" s="1">
        <v>0.0090096393</v>
      </c>
      <c r="AG20" s="1">
        <v>0.0</v>
      </c>
      <c r="AH20" s="1">
        <v>0.048518054</v>
      </c>
      <c r="AI20" s="1">
        <v>0.017737888</v>
      </c>
      <c r="AJ20" s="1">
        <v>0.015141321</v>
      </c>
      <c r="AK20" s="1">
        <v>0.016652613</v>
      </c>
      <c r="AL20" s="1">
        <v>0.017285999</v>
      </c>
      <c r="AM20" s="1">
        <v>0.0012434672</v>
      </c>
      <c r="AN20" s="1">
        <v>0.032079708</v>
      </c>
      <c r="AO20" s="1">
        <v>0.0223602</v>
      </c>
      <c r="AP20" s="1">
        <v>0.013832969</v>
      </c>
      <c r="AQ20" s="1">
        <v>0.028687601</v>
      </c>
      <c r="AR20" s="1">
        <v>0.0056939498</v>
      </c>
      <c r="AS20" s="1">
        <v>0.017694751</v>
      </c>
      <c r="AT20" s="1">
        <v>0.018362051</v>
      </c>
      <c r="AU20" s="1">
        <v>0.007796966</v>
      </c>
      <c r="AV20" s="1">
        <v>0.0090849492</v>
      </c>
      <c r="AW20" s="1">
        <v>0.0065125011</v>
      </c>
      <c r="AX20" s="1">
        <v>0.0029586566</v>
      </c>
      <c r="AY20" s="1">
        <v>0.0011859321</v>
      </c>
      <c r="AZ20" s="1">
        <v>0.024335286</v>
      </c>
      <c r="BA20" s="1">
        <v>0.27084248</v>
      </c>
      <c r="BB20" s="1">
        <v>0.067264338</v>
      </c>
      <c r="BC20" s="1">
        <v>0.10836887</v>
      </c>
      <c r="BD20" s="1">
        <v>0.0029111535</v>
      </c>
      <c r="BE20" s="1">
        <v>0.020074681</v>
      </c>
      <c r="BF20" s="1">
        <v>0.0</v>
      </c>
      <c r="BG20" s="1">
        <v>0.0012373915</v>
      </c>
      <c r="BH20" s="1">
        <v>0.0014913865</v>
      </c>
      <c r="BI20" s="1">
        <v>0.0036824623</v>
      </c>
      <c r="BJ20" s="1">
        <v>0.0011203318</v>
      </c>
      <c r="BK20" s="1">
        <v>0.011239851</v>
      </c>
      <c r="BL20" s="1">
        <v>0.012444633</v>
      </c>
      <c r="BM20" s="1">
        <v>4.515084E-4</v>
      </c>
      <c r="BN20" s="1">
        <v>0.0035810804</v>
      </c>
      <c r="BO20" s="1">
        <v>6.6470315E-4</v>
      </c>
      <c r="BP20" s="1">
        <v>0.0016630529</v>
      </c>
      <c r="BQ20" s="1">
        <v>0.0028809024</v>
      </c>
      <c r="BR20" s="1">
        <v>0.0028809024</v>
      </c>
      <c r="BS20" s="1">
        <v>0.0028809024</v>
      </c>
      <c r="BT20" s="1">
        <v>6.1935417E-4</v>
      </c>
      <c r="BU20" s="1">
        <v>0.0017495631</v>
      </c>
      <c r="BV20" s="1">
        <v>0.0012768277</v>
      </c>
      <c r="BW20" s="1">
        <v>9.8303412E-4</v>
      </c>
      <c r="BX20" s="1">
        <v>0.0075213288</v>
      </c>
      <c r="BY20" s="1">
        <v>0.0</v>
      </c>
      <c r="BZ20" s="9">
        <v>2.7262989E-5</v>
      </c>
      <c r="CA20" s="1">
        <v>0.005600699</v>
      </c>
      <c r="CB20" s="1">
        <v>0.0017669568</v>
      </c>
      <c r="CC20" s="1">
        <v>6.146881E-4</v>
      </c>
      <c r="CD20" s="1">
        <v>0.011239851</v>
      </c>
      <c r="CE20" s="1">
        <v>6.6470315E-4</v>
      </c>
      <c r="CF20" s="1">
        <v>0.0016630529</v>
      </c>
      <c r="CG20" s="1">
        <v>8.27387E-4</v>
      </c>
      <c r="CH20" s="1">
        <v>0.013480479</v>
      </c>
      <c r="CI20" s="1">
        <v>9.8995139E-4</v>
      </c>
      <c r="CJ20" s="1">
        <v>0.0010383384</v>
      </c>
      <c r="CK20" s="1">
        <v>9.9347191E-4</v>
      </c>
      <c r="CL20" s="1">
        <v>0.0010776817</v>
      </c>
      <c r="CM20" s="1">
        <v>0.0010383384</v>
      </c>
      <c r="CN20" s="1">
        <v>6.1988459E-4</v>
      </c>
      <c r="CO20" s="1">
        <v>0.0010383384</v>
      </c>
      <c r="CP20" s="1">
        <v>6.7744456E-4</v>
      </c>
      <c r="CQ20" s="1">
        <v>0.0</v>
      </c>
      <c r="CR20" s="1">
        <v>0.003695243</v>
      </c>
      <c r="CS20" s="1">
        <v>0.0010232363</v>
      </c>
      <c r="CT20" s="1">
        <v>0.0017450367</v>
      </c>
      <c r="CU20" s="1">
        <v>0.0023079654</v>
      </c>
      <c r="CV20" s="1">
        <v>0.0026639042</v>
      </c>
      <c r="CW20" s="1">
        <v>0.0020310952</v>
      </c>
      <c r="CX20" s="1">
        <v>0.0016873116</v>
      </c>
      <c r="CY20" s="1">
        <v>0.0045163382</v>
      </c>
      <c r="CZ20" s="1">
        <v>0.0018358357</v>
      </c>
      <c r="DA20" s="1">
        <v>0.0036342308</v>
      </c>
      <c r="DB20" s="1">
        <v>0.0016295286</v>
      </c>
      <c r="DC20" s="1">
        <v>0.0018358357</v>
      </c>
      <c r="DD20" s="1">
        <v>0.0033686059</v>
      </c>
      <c r="DE20" s="1">
        <v>0.0044614732</v>
      </c>
      <c r="DF20" s="1">
        <v>0.0017898485</v>
      </c>
      <c r="DG20" s="1">
        <v>0.0017122161</v>
      </c>
      <c r="DH20" s="1">
        <v>2.4647129E-4</v>
      </c>
      <c r="DI20" s="1">
        <v>2.4647129E-4</v>
      </c>
      <c r="DJ20" s="1">
        <v>3.4789211E-4</v>
      </c>
      <c r="DK20" s="1">
        <v>3.4789211E-4</v>
      </c>
      <c r="DL20" s="9">
        <v>4.3080404E-5</v>
      </c>
      <c r="DM20" s="9">
        <v>1.2683128E-5</v>
      </c>
      <c r="DN20" s="9">
        <v>5.442907E-5</v>
      </c>
      <c r="DO20" s="9">
        <v>1.5197565E-5</v>
      </c>
      <c r="DP20" s="1">
        <v>7.4228837E-4</v>
      </c>
      <c r="DQ20" s="1">
        <v>4.6811382E-4</v>
      </c>
      <c r="DR20" s="1">
        <v>0.0010265011</v>
      </c>
      <c r="DS20" s="1">
        <v>0.0018982839</v>
      </c>
      <c r="DT20" s="1">
        <v>0.0012456473</v>
      </c>
      <c r="DU20" s="1">
        <v>0.0012359823</v>
      </c>
      <c r="DV20" s="1">
        <v>0.0048098829</v>
      </c>
      <c r="DW20" s="1">
        <v>0.0061703637</v>
      </c>
      <c r="DX20" s="1">
        <v>0.0040684259</v>
      </c>
      <c r="DY20" s="1">
        <v>0.013965713</v>
      </c>
      <c r="DZ20" s="1">
        <v>9.4853915E-4</v>
      </c>
      <c r="EA20" s="1">
        <v>0.0014812716</v>
      </c>
      <c r="EB20" s="1">
        <v>0.014016082</v>
      </c>
      <c r="EC20" s="1">
        <v>0.021719519</v>
      </c>
      <c r="ED20" s="1">
        <v>0.012985988</v>
      </c>
      <c r="EE20" s="1">
        <v>0.015085235</v>
      </c>
      <c r="EF20" s="1">
        <v>0.010861259</v>
      </c>
      <c r="EG20" s="1">
        <v>0.0022638655</v>
      </c>
      <c r="EH20" s="1">
        <v>0.001493649</v>
      </c>
      <c r="EI20" s="1">
        <v>0.0018982839</v>
      </c>
      <c r="EJ20" s="1">
        <v>0.0012456473</v>
      </c>
      <c r="EK20" s="1">
        <v>0.0012359823</v>
      </c>
      <c r="EL20" s="1">
        <v>0.0048098829</v>
      </c>
      <c r="EM20" s="1">
        <v>0.0061703637</v>
      </c>
      <c r="EN20" s="1">
        <v>0.014016082</v>
      </c>
      <c r="EO20" s="1">
        <v>0.021719519</v>
      </c>
      <c r="EP20" s="1">
        <v>0.015085235</v>
      </c>
      <c r="EQ20" s="1">
        <v>0.010861259</v>
      </c>
      <c r="ER20" s="1">
        <v>0.0022638655</v>
      </c>
      <c r="ES20" s="1">
        <v>0.41116534</v>
      </c>
      <c r="ET20" s="1">
        <v>0.018416348</v>
      </c>
      <c r="EU20" s="9">
        <v>0.0068318628</v>
      </c>
      <c r="EV20" s="1">
        <v>0.0030159237</v>
      </c>
      <c r="EW20" s="9">
        <v>0.0030159237</v>
      </c>
      <c r="EX20" s="1">
        <v>0.0030159237</v>
      </c>
      <c r="EY20" s="1">
        <v>0.0023727829</v>
      </c>
      <c r="EZ20" s="1">
        <v>0.003628583</v>
      </c>
      <c r="FA20" s="1">
        <v>0.024439319</v>
      </c>
      <c r="FB20" s="9">
        <v>0.0031386121</v>
      </c>
      <c r="FC20" s="1">
        <v>0.0031156335</v>
      </c>
      <c r="FD20" s="18">
        <v>0.0031386121</v>
      </c>
      <c r="FE20" s="18">
        <v>0.0031156335</v>
      </c>
      <c r="FF20" s="18">
        <v>0.004084118</v>
      </c>
      <c r="FG20" s="18">
        <v>0.0</v>
      </c>
      <c r="FH20" s="9">
        <v>3.367999E-4</v>
      </c>
      <c r="FI20" s="9">
        <v>4.1108494E-6</v>
      </c>
      <c r="FJ20" s="18">
        <v>0.13264593</v>
      </c>
    </row>
    <row r="21" ht="15.75" customHeight="1">
      <c r="A21" s="1" t="s">
        <v>0</v>
      </c>
      <c r="B21" s="1" t="s">
        <v>945</v>
      </c>
      <c r="C21" s="1">
        <v>1.9432313</v>
      </c>
      <c r="D21" s="1">
        <v>0.0</v>
      </c>
      <c r="E21" s="1">
        <v>0.016887757</v>
      </c>
      <c r="F21" s="1">
        <v>0.0066291148</v>
      </c>
      <c r="G21" s="1">
        <v>0.0061791744</v>
      </c>
      <c r="H21" s="1">
        <v>0.17577347</v>
      </c>
      <c r="I21" s="1">
        <v>0.050825992</v>
      </c>
      <c r="J21" s="1">
        <v>0.018676453</v>
      </c>
      <c r="K21" s="1">
        <v>0.04360041</v>
      </c>
      <c r="L21" s="1">
        <v>0.016143429</v>
      </c>
      <c r="M21" s="1">
        <v>0.0026793726</v>
      </c>
      <c r="N21" s="1">
        <v>0.016877101</v>
      </c>
      <c r="O21" s="1">
        <v>0.016905475</v>
      </c>
      <c r="P21" s="1">
        <v>0.016481391</v>
      </c>
      <c r="Q21" s="1">
        <v>0.16975589</v>
      </c>
      <c r="R21" s="1">
        <v>0.019087213</v>
      </c>
      <c r="S21" s="1">
        <v>0.0082968421</v>
      </c>
      <c r="T21" s="1">
        <v>0.0053829059</v>
      </c>
      <c r="U21" s="1">
        <v>0.01670933</v>
      </c>
      <c r="V21" s="1">
        <v>0.013213629</v>
      </c>
      <c r="W21" s="1">
        <v>0.0086031276</v>
      </c>
      <c r="X21" s="1">
        <v>0.0059203626</v>
      </c>
      <c r="Y21" s="1">
        <v>0.015610505</v>
      </c>
      <c r="Z21" s="1">
        <v>0.0023400939</v>
      </c>
      <c r="AA21" s="1">
        <v>0.053120087</v>
      </c>
      <c r="AB21" s="1">
        <v>0.026292375</v>
      </c>
      <c r="AC21" s="1">
        <v>0.049342508</v>
      </c>
      <c r="AD21" s="1">
        <v>0.023885043</v>
      </c>
      <c r="AE21" s="1">
        <v>0.043617488</v>
      </c>
      <c r="AF21" s="1">
        <v>0.016139033</v>
      </c>
      <c r="AG21" s="1">
        <v>0.0</v>
      </c>
      <c r="AH21" s="1">
        <v>0.078725398</v>
      </c>
      <c r="AI21" s="1">
        <v>0.034278487</v>
      </c>
      <c r="AJ21" s="1">
        <v>0.025253653</v>
      </c>
      <c r="AK21" s="1">
        <v>0.028002962</v>
      </c>
      <c r="AL21" s="1">
        <v>0.024900945</v>
      </c>
      <c r="AM21" s="1">
        <v>0.0027475568</v>
      </c>
      <c r="AN21" s="1">
        <v>0.015641769</v>
      </c>
      <c r="AO21" s="1">
        <v>0.0057839953</v>
      </c>
      <c r="AP21" s="1">
        <v>0.016630983</v>
      </c>
      <c r="AQ21" s="1">
        <v>0.05374256</v>
      </c>
      <c r="AR21" s="1">
        <v>0.010076156</v>
      </c>
      <c r="AS21" s="1">
        <v>0.026750648</v>
      </c>
      <c r="AT21" s="1">
        <v>0.025675343</v>
      </c>
      <c r="AU21" s="1">
        <v>0.0023622508</v>
      </c>
      <c r="AV21" s="1">
        <v>0.0026283441</v>
      </c>
      <c r="AW21" s="1">
        <v>0.0056957406</v>
      </c>
      <c r="AX21" s="1">
        <v>0.0021586828</v>
      </c>
      <c r="AY21" s="1">
        <v>4.2165552E-4</v>
      </c>
      <c r="AZ21" s="1">
        <v>0.011908928</v>
      </c>
      <c r="BA21" s="1">
        <v>0.15392764</v>
      </c>
      <c r="BB21" s="1">
        <v>0.017929544</v>
      </c>
      <c r="BC21" s="1">
        <v>0.046067196</v>
      </c>
      <c r="BD21" s="1">
        <v>8.1073264E-4</v>
      </c>
      <c r="BE21" s="1">
        <v>0.011115213</v>
      </c>
      <c r="BF21" s="1">
        <v>0.0</v>
      </c>
      <c r="BG21" s="1">
        <v>3.5548508E-4</v>
      </c>
      <c r="BH21" s="1">
        <v>4.5274194E-4</v>
      </c>
      <c r="BI21" s="1">
        <v>0.0010846118</v>
      </c>
      <c r="BJ21" s="1">
        <v>3.1721679E-4</v>
      </c>
      <c r="BK21" s="1">
        <v>0.0031825119</v>
      </c>
      <c r="BL21" s="1">
        <v>0.0035236405</v>
      </c>
      <c r="BM21" s="1">
        <v>3.5627658E-4</v>
      </c>
      <c r="BN21" s="1">
        <v>0.0015659264</v>
      </c>
      <c r="BO21" s="1">
        <v>4.8511343E-4</v>
      </c>
      <c r="BP21" s="1">
        <v>0.0012137287</v>
      </c>
      <c r="BQ21" s="1">
        <v>6.7512799E-4</v>
      </c>
      <c r="BR21" s="1">
        <v>6.7512799E-4</v>
      </c>
      <c r="BS21" s="1">
        <v>6.7512799E-4</v>
      </c>
      <c r="BT21" s="1">
        <v>2.263178E-4</v>
      </c>
      <c r="BU21" s="1">
        <v>2.9635135E-4</v>
      </c>
      <c r="BV21" s="1">
        <v>2.3012807E-4</v>
      </c>
      <c r="BW21" s="1">
        <v>1.5376689E-4</v>
      </c>
      <c r="BX21" s="1">
        <v>0.0014473285</v>
      </c>
      <c r="BY21" s="1">
        <v>0.0</v>
      </c>
      <c r="BZ21" s="9">
        <v>9.6175113E-6</v>
      </c>
      <c r="CA21" s="1">
        <v>0.0018351215</v>
      </c>
      <c r="CB21" s="1">
        <v>0.0015329692</v>
      </c>
      <c r="CC21" s="1">
        <v>2.0655172E-4</v>
      </c>
      <c r="CD21" s="1">
        <v>0.0031825119</v>
      </c>
      <c r="CE21" s="1">
        <v>4.8511344E-4</v>
      </c>
      <c r="CF21" s="1">
        <v>0.0012137287</v>
      </c>
      <c r="CG21" s="1">
        <v>1.4319279E-4</v>
      </c>
      <c r="CH21" s="1">
        <v>0.0071460413</v>
      </c>
      <c r="CI21" s="1">
        <v>4.3618578E-4</v>
      </c>
      <c r="CJ21" s="1">
        <v>2.4040349E-4</v>
      </c>
      <c r="CK21" s="1">
        <v>2.1152679E-4</v>
      </c>
      <c r="CL21" s="1">
        <v>1.5747827E-4</v>
      </c>
      <c r="CM21" s="1">
        <v>2.4040349E-4</v>
      </c>
      <c r="CN21" s="1">
        <v>1.546295E-4</v>
      </c>
      <c r="CO21" s="1">
        <v>2.4040349E-4</v>
      </c>
      <c r="CP21" s="1">
        <v>1.3097788E-4</v>
      </c>
      <c r="CQ21" s="1">
        <v>0.0</v>
      </c>
      <c r="CR21" s="1">
        <v>0.01538405</v>
      </c>
      <c r="CS21" s="1">
        <v>2.4603941E-4</v>
      </c>
      <c r="CT21" s="1">
        <v>4.8805458E-4</v>
      </c>
      <c r="CU21" s="1">
        <v>0.0020214643</v>
      </c>
      <c r="CV21" s="1">
        <v>0.0028359024</v>
      </c>
      <c r="CW21" s="1">
        <v>0.0013823471</v>
      </c>
      <c r="CX21" s="1">
        <v>6.0132083E-4</v>
      </c>
      <c r="CY21" s="1">
        <v>0.0037986888</v>
      </c>
      <c r="CZ21" s="1">
        <v>7.198609E-4</v>
      </c>
      <c r="DA21" s="1">
        <v>0.0013441375</v>
      </c>
      <c r="DB21" s="1">
        <v>4.6806845E-4</v>
      </c>
      <c r="DC21" s="1">
        <v>7.198609E-4</v>
      </c>
      <c r="DD21" s="1">
        <v>0.001794269</v>
      </c>
      <c r="DE21" s="1">
        <v>0.0011633139</v>
      </c>
      <c r="DF21" s="1">
        <v>5.2952419E-4</v>
      </c>
      <c r="DG21" s="1">
        <v>6.0809144E-4</v>
      </c>
      <c r="DH21" s="9">
        <v>4.6235787E-5</v>
      </c>
      <c r="DI21" s="9">
        <v>4.6235787E-5</v>
      </c>
      <c r="DJ21" s="9">
        <v>6.5117555E-5</v>
      </c>
      <c r="DK21" s="9">
        <v>6.5117555E-5</v>
      </c>
      <c r="DL21" s="9">
        <v>8.3320671E-6</v>
      </c>
      <c r="DM21" s="9">
        <v>3.6771814E-6</v>
      </c>
      <c r="DN21" s="9">
        <v>1.0433445E-5</v>
      </c>
      <c r="DO21" s="9">
        <v>4.4257303E-6</v>
      </c>
      <c r="DP21" s="9">
        <v>8.7956361E-5</v>
      </c>
      <c r="DQ21" s="9">
        <v>6.1772265E-5</v>
      </c>
      <c r="DR21" s="1">
        <v>0.0016802785</v>
      </c>
      <c r="DS21" s="1">
        <v>0.002065769</v>
      </c>
      <c r="DT21" s="1">
        <v>0.0023492647</v>
      </c>
      <c r="DU21" s="1">
        <v>7.4646765E-4</v>
      </c>
      <c r="DV21" s="1">
        <v>0.007983066</v>
      </c>
      <c r="DW21" s="1">
        <v>0.0032745775</v>
      </c>
      <c r="DX21" s="1">
        <v>0.0076831715</v>
      </c>
      <c r="DY21" s="1">
        <v>0.0054439351</v>
      </c>
      <c r="DZ21" s="1">
        <v>0.0014324198</v>
      </c>
      <c r="EA21" s="1">
        <v>0.0032069584</v>
      </c>
      <c r="EB21" s="1">
        <v>0.0070886128</v>
      </c>
      <c r="EC21" s="1">
        <v>0.0089526924</v>
      </c>
      <c r="ED21" s="1">
        <v>0.010026751</v>
      </c>
      <c r="EE21" s="1">
        <v>0.011587396</v>
      </c>
      <c r="EF21" s="1">
        <v>0.0099047523</v>
      </c>
      <c r="EG21" s="1">
        <v>0.0021098949</v>
      </c>
      <c r="EH21" s="1">
        <v>3.2027299E-4</v>
      </c>
      <c r="EI21" s="1">
        <v>0.002065769</v>
      </c>
      <c r="EJ21" s="1">
        <v>0.0023492647</v>
      </c>
      <c r="EK21" s="1">
        <v>7.4646765E-4</v>
      </c>
      <c r="EL21" s="1">
        <v>0.007983066</v>
      </c>
      <c r="EM21" s="1">
        <v>0.0032745775</v>
      </c>
      <c r="EN21" s="1">
        <v>0.0070886128</v>
      </c>
      <c r="EO21" s="1">
        <v>0.0089526924</v>
      </c>
      <c r="EP21" s="1">
        <v>0.011587396</v>
      </c>
      <c r="EQ21" s="1">
        <v>0.0099047523</v>
      </c>
      <c r="ER21" s="1">
        <v>0.0021098949</v>
      </c>
      <c r="ES21" s="1">
        <v>0.20168521</v>
      </c>
      <c r="ET21" s="1">
        <v>0.014347264</v>
      </c>
      <c r="EU21" s="1">
        <v>0.0042520311</v>
      </c>
      <c r="EV21" s="1">
        <v>5.711651E-4</v>
      </c>
      <c r="EW21" s="1">
        <v>5.711651E-4</v>
      </c>
      <c r="EX21" s="1">
        <v>5.711651E-4</v>
      </c>
      <c r="EY21" s="1">
        <v>0.0020906662</v>
      </c>
      <c r="EZ21" s="1">
        <v>0.0021130235</v>
      </c>
      <c r="FA21" s="1">
        <v>0.009172519</v>
      </c>
      <c r="FB21" s="1">
        <v>0.0046891538</v>
      </c>
      <c r="FC21" s="1">
        <v>0.0026612089</v>
      </c>
      <c r="FD21" s="18">
        <v>0.0046891538</v>
      </c>
      <c r="FE21" s="18">
        <v>0.0026612089</v>
      </c>
      <c r="FF21" s="18">
        <v>0.0070880199</v>
      </c>
      <c r="FG21" s="18">
        <v>0.0</v>
      </c>
      <c r="FH21" s="18">
        <v>0.0027071636</v>
      </c>
      <c r="FI21" s="18">
        <v>0.0015278058</v>
      </c>
      <c r="FJ21" s="18">
        <v>0.0027150049</v>
      </c>
    </row>
    <row r="22" ht="15.75" customHeight="1">
      <c r="A22" s="1" t="s">
        <v>4</v>
      </c>
      <c r="B22" s="1" t="s">
        <v>945</v>
      </c>
      <c r="C22" s="1">
        <v>1.3297018</v>
      </c>
      <c r="D22" s="1">
        <v>0.0</v>
      </c>
      <c r="E22" s="1">
        <v>0.014767788</v>
      </c>
      <c r="F22" s="1">
        <v>0.0025891077</v>
      </c>
      <c r="G22" s="1">
        <v>0.0021042731</v>
      </c>
      <c r="H22" s="1">
        <v>0.046295241</v>
      </c>
      <c r="I22" s="1">
        <v>0.017867084</v>
      </c>
      <c r="J22" s="1">
        <v>0.017554043</v>
      </c>
      <c r="K22" s="1">
        <v>0.092992922</v>
      </c>
      <c r="L22" s="1">
        <v>0.014313892</v>
      </c>
      <c r="M22" s="1">
        <v>0.0011324375</v>
      </c>
      <c r="N22" s="1">
        <v>0.0082603917</v>
      </c>
      <c r="O22" s="1">
        <v>5.0231976E-4</v>
      </c>
      <c r="P22" s="1">
        <v>0.21363345</v>
      </c>
      <c r="Q22" s="1">
        <v>0.026583618</v>
      </c>
      <c r="R22" s="1">
        <v>0.011535656</v>
      </c>
      <c r="S22" s="1">
        <v>0.014716595</v>
      </c>
      <c r="T22" s="1">
        <v>0.0022897917</v>
      </c>
      <c r="U22" s="1">
        <v>0.0044614575</v>
      </c>
      <c r="V22" s="1">
        <v>0.0016314767</v>
      </c>
      <c r="W22" s="1">
        <v>0.0020939502</v>
      </c>
      <c r="X22" s="1">
        <v>0.007597131</v>
      </c>
      <c r="Y22" s="1">
        <v>0.033016574</v>
      </c>
      <c r="Z22" s="1">
        <v>6.532161E-4</v>
      </c>
      <c r="AA22" s="1">
        <v>0.023748555</v>
      </c>
      <c r="AB22" s="1">
        <v>0.006041613</v>
      </c>
      <c r="AC22" s="1">
        <v>0.010947298</v>
      </c>
      <c r="AD22" s="1">
        <v>0.0047605407</v>
      </c>
      <c r="AE22" s="1">
        <v>0.014211846</v>
      </c>
      <c r="AF22" s="1">
        <v>9.0044233E-4</v>
      </c>
      <c r="AG22" s="1">
        <v>0.0</v>
      </c>
      <c r="AH22" s="1">
        <v>0.011402682</v>
      </c>
      <c r="AI22" s="1">
        <v>0.0051244707</v>
      </c>
      <c r="AJ22" s="1">
        <v>0.0046960342</v>
      </c>
      <c r="AK22" s="1">
        <v>0.0058857732</v>
      </c>
      <c r="AL22" s="1">
        <v>0.0056977471</v>
      </c>
      <c r="AM22" s="1">
        <v>7.0124986E-4</v>
      </c>
      <c r="AN22" s="1">
        <v>0.033082702</v>
      </c>
      <c r="AO22" s="1">
        <v>0.0069482457</v>
      </c>
      <c r="AP22" s="1">
        <v>0.0024910228</v>
      </c>
      <c r="AQ22" s="1">
        <v>0.0052080558</v>
      </c>
      <c r="AR22" s="1">
        <v>0.0010853515</v>
      </c>
      <c r="AS22" s="1">
        <v>0.0046937688</v>
      </c>
      <c r="AT22" s="1">
        <v>0.0099418447</v>
      </c>
      <c r="AU22" s="1">
        <v>0.0074614154</v>
      </c>
      <c r="AV22" s="1">
        <v>0.024264774</v>
      </c>
      <c r="AW22" s="1">
        <v>0.0017321844</v>
      </c>
      <c r="AX22" s="1">
        <v>8.035464E-4</v>
      </c>
      <c r="AY22" s="1">
        <v>0.0013812748</v>
      </c>
      <c r="AZ22" s="1">
        <v>0.0068158111</v>
      </c>
      <c r="BA22" s="1">
        <v>0.045892299</v>
      </c>
      <c r="BB22" s="1">
        <v>0.0050545464</v>
      </c>
      <c r="BC22" s="1">
        <v>0.016935423</v>
      </c>
      <c r="BD22" s="1">
        <v>2.837186E-4</v>
      </c>
      <c r="BE22" s="1">
        <v>0.0046591184</v>
      </c>
      <c r="BF22" s="1">
        <v>0.0</v>
      </c>
      <c r="BG22" s="1">
        <v>0.0019377659</v>
      </c>
      <c r="BH22" s="1">
        <v>0.0036311661</v>
      </c>
      <c r="BI22" s="1">
        <v>0.0022027285</v>
      </c>
      <c r="BJ22" s="1">
        <v>0.0024946704</v>
      </c>
      <c r="BK22" s="1">
        <v>0.025028052</v>
      </c>
      <c r="BL22" s="1">
        <v>0.027710771</v>
      </c>
      <c r="BM22" s="1">
        <v>0.0013348036</v>
      </c>
      <c r="BN22" s="1">
        <v>0.0073364048</v>
      </c>
      <c r="BO22" s="9">
        <v>8.3397339E-5</v>
      </c>
      <c r="BP22" s="1">
        <v>2.0865583E-4</v>
      </c>
      <c r="BQ22" s="1">
        <v>0.0072923655</v>
      </c>
      <c r="BR22" s="1">
        <v>0.0072923655</v>
      </c>
      <c r="BS22" s="1">
        <v>0.0072923655</v>
      </c>
      <c r="BT22" s="1">
        <v>0.0014474405</v>
      </c>
      <c r="BU22" s="1">
        <v>0.0031228524</v>
      </c>
      <c r="BV22" s="1">
        <v>2.3873943E-4</v>
      </c>
      <c r="BW22" s="1">
        <v>9.9273892E-4</v>
      </c>
      <c r="BX22" s="1">
        <v>0.0089895754</v>
      </c>
      <c r="BY22" s="1">
        <v>0.0</v>
      </c>
      <c r="BZ22" s="9">
        <v>6.3872994E-5</v>
      </c>
      <c r="CA22" s="1">
        <v>0.0031536949</v>
      </c>
      <c r="CB22" s="1">
        <v>0.0029054533</v>
      </c>
      <c r="CC22" s="1">
        <v>5.8838837E-4</v>
      </c>
      <c r="CD22" s="1">
        <v>0.025028052</v>
      </c>
      <c r="CE22" s="9">
        <v>8.339734E-5</v>
      </c>
      <c r="CF22" s="1">
        <v>2.0865583E-4</v>
      </c>
      <c r="CG22" s="1">
        <v>8.5322784E-4</v>
      </c>
      <c r="CH22" s="1">
        <v>0.003039798</v>
      </c>
      <c r="CI22" s="1">
        <v>9.3965652E-4</v>
      </c>
      <c r="CJ22" s="1">
        <v>0.001040998</v>
      </c>
      <c r="CK22" s="1">
        <v>7.2688665E-4</v>
      </c>
      <c r="CL22" s="1">
        <v>1.04036E-4</v>
      </c>
      <c r="CM22" s="1">
        <v>0.001040998</v>
      </c>
      <c r="CN22" s="1">
        <v>7.6251709E-4</v>
      </c>
      <c r="CO22" s="1">
        <v>0.001040998</v>
      </c>
      <c r="CP22" s="1">
        <v>4.0610646E-4</v>
      </c>
      <c r="CQ22" s="1">
        <v>0.0</v>
      </c>
      <c r="CR22" s="1">
        <v>0.0060595595</v>
      </c>
      <c r="CS22" s="1">
        <v>0.0011322985</v>
      </c>
      <c r="CT22" s="1">
        <v>2.2759137E-4</v>
      </c>
      <c r="CU22" s="1">
        <v>3.5351469E-4</v>
      </c>
      <c r="CV22" s="1">
        <v>4.3464046E-4</v>
      </c>
      <c r="CW22" s="1">
        <v>2.8764634E-4</v>
      </c>
      <c r="CX22" s="1">
        <v>2.1205491E-4</v>
      </c>
      <c r="CY22" s="1">
        <v>6.7625521E-4</v>
      </c>
      <c r="CZ22" s="1">
        <v>2.3952361E-4</v>
      </c>
      <c r="DA22" s="1">
        <v>4.7412702E-4</v>
      </c>
      <c r="DB22" s="1">
        <v>1.9837325E-4</v>
      </c>
      <c r="DC22" s="1">
        <v>2.3952361E-4</v>
      </c>
      <c r="DD22" s="1">
        <v>4.5019421E-4</v>
      </c>
      <c r="DE22" s="1">
        <v>6.4378426E-4</v>
      </c>
      <c r="DF22" s="1">
        <v>2.6200065E-4</v>
      </c>
      <c r="DG22" s="1">
        <v>2.4129246E-4</v>
      </c>
      <c r="DH22" s="1">
        <v>6.7276483E-4</v>
      </c>
      <c r="DI22" s="1">
        <v>6.7276483E-4</v>
      </c>
      <c r="DJ22" s="1">
        <v>9.5316662E-4</v>
      </c>
      <c r="DK22" s="1">
        <v>9.5316662E-4</v>
      </c>
      <c r="DL22" s="1">
        <v>1.1178109E-4</v>
      </c>
      <c r="DM22" s="9">
        <v>1.2352018E-5</v>
      </c>
      <c r="DN22" s="1">
        <v>1.4307613E-4</v>
      </c>
      <c r="DO22" s="9">
        <v>1.4750411E-5</v>
      </c>
      <c r="DP22" s="1">
        <v>1.680811E-4</v>
      </c>
      <c r="DQ22" s="1">
        <v>2.5945909E-4</v>
      </c>
      <c r="DR22" s="1">
        <v>4.8561541E-4</v>
      </c>
      <c r="DS22" s="1">
        <v>3.6505901E-4</v>
      </c>
      <c r="DT22" s="1">
        <v>5.5807196E-4</v>
      </c>
      <c r="DU22" s="1">
        <v>8.8989392E-4</v>
      </c>
      <c r="DV22" s="1">
        <v>0.0011259606</v>
      </c>
      <c r="DW22" s="1">
        <v>0.0011830048</v>
      </c>
      <c r="DX22" s="1">
        <v>0.0024238126</v>
      </c>
      <c r="DY22" s="1">
        <v>0.0015740195</v>
      </c>
      <c r="DZ22" s="1">
        <v>5.175367E-4</v>
      </c>
      <c r="EA22" s="1">
        <v>0.0010236054</v>
      </c>
      <c r="EB22" s="1">
        <v>0.0075618339</v>
      </c>
      <c r="EC22" s="1">
        <v>0.01029287</v>
      </c>
      <c r="ED22" s="1">
        <v>0.0092325796</v>
      </c>
      <c r="EE22" s="1">
        <v>0.011258425</v>
      </c>
      <c r="EF22" s="1">
        <v>0.0054970456</v>
      </c>
      <c r="EG22" s="1">
        <v>0.0031714599</v>
      </c>
      <c r="EH22" s="1">
        <v>0.0014084962</v>
      </c>
      <c r="EI22" s="1">
        <v>3.6505901E-4</v>
      </c>
      <c r="EJ22" s="1">
        <v>5.5807196E-4</v>
      </c>
      <c r="EK22" s="1">
        <v>8.8989392E-4</v>
      </c>
      <c r="EL22" s="1">
        <v>0.0011259606</v>
      </c>
      <c r="EM22" s="1">
        <v>0.0011830048</v>
      </c>
      <c r="EN22" s="1">
        <v>0.0075618339</v>
      </c>
      <c r="EO22" s="1">
        <v>0.01029287</v>
      </c>
      <c r="EP22" s="1">
        <v>0.011258425</v>
      </c>
      <c r="EQ22" s="1">
        <v>0.0054970456</v>
      </c>
      <c r="ER22" s="1">
        <v>0.0031714599</v>
      </c>
      <c r="ES22" s="1">
        <v>0.045879551</v>
      </c>
      <c r="ET22" s="1">
        <v>0.16828769</v>
      </c>
      <c r="EU22" s="1">
        <v>0.0023736167</v>
      </c>
      <c r="EV22" s="1">
        <v>0.0064415207</v>
      </c>
      <c r="EW22" s="1">
        <v>0.0064415207</v>
      </c>
      <c r="EX22" s="1">
        <v>0.0064415207</v>
      </c>
      <c r="EY22" s="1">
        <v>3.1008588E-4</v>
      </c>
      <c r="EZ22" s="1">
        <v>6.7199424E-4</v>
      </c>
      <c r="FA22" s="1">
        <v>0.0023403033</v>
      </c>
      <c r="FB22" s="1">
        <v>0.0023864853</v>
      </c>
      <c r="FC22" s="1">
        <v>0.0028289357</v>
      </c>
      <c r="FD22" s="18">
        <v>0.0023864853</v>
      </c>
      <c r="FE22" s="18">
        <v>0.0028289357</v>
      </c>
      <c r="FF22" s="18">
        <v>0.0011145251</v>
      </c>
      <c r="FG22" s="18">
        <v>0.0</v>
      </c>
      <c r="FH22" s="18">
        <v>2.7762429E-4</v>
      </c>
      <c r="FI22" s="18">
        <v>0.0012816318</v>
      </c>
      <c r="FJ22" s="18">
        <v>7.7338169E-4</v>
      </c>
    </row>
    <row r="23" ht="15.75" customHeight="1">
      <c r="A23" s="1" t="s">
        <v>15</v>
      </c>
      <c r="B23" s="1" t="s">
        <v>945</v>
      </c>
      <c r="C23" s="1">
        <v>2.6227261</v>
      </c>
      <c r="D23" s="1">
        <v>0.0</v>
      </c>
      <c r="E23" s="1">
        <v>0.053793155</v>
      </c>
      <c r="F23" s="1">
        <v>0.012331939</v>
      </c>
      <c r="G23" s="1">
        <v>0.011542587</v>
      </c>
      <c r="H23" s="1">
        <v>0.18980538</v>
      </c>
      <c r="I23" s="1">
        <v>0.063784414</v>
      </c>
      <c r="J23" s="1">
        <v>0.063665647</v>
      </c>
      <c r="K23" s="1">
        <v>0.036942609</v>
      </c>
      <c r="L23" s="1">
        <v>0.033812867</v>
      </c>
      <c r="M23" s="1">
        <v>0.0040183812</v>
      </c>
      <c r="N23" s="1">
        <v>0.015190567</v>
      </c>
      <c r="O23" s="1">
        <v>0.025487596</v>
      </c>
      <c r="P23" s="1">
        <v>0.01146599</v>
      </c>
      <c r="Q23" s="1">
        <v>0.29577625</v>
      </c>
      <c r="R23" s="1">
        <v>0.013188423</v>
      </c>
      <c r="S23" s="1">
        <v>0.016012302</v>
      </c>
      <c r="T23" s="1">
        <v>0.0099731287</v>
      </c>
      <c r="U23" s="1">
        <v>0.027655121</v>
      </c>
      <c r="V23" s="1">
        <v>0.036514916</v>
      </c>
      <c r="W23" s="1">
        <v>0.028110074</v>
      </c>
      <c r="X23" s="1">
        <v>0.0050684756</v>
      </c>
      <c r="Y23" s="1">
        <v>0.029278206</v>
      </c>
      <c r="Z23" s="1">
        <v>0.0034231461</v>
      </c>
      <c r="AA23" s="1">
        <v>0.088901562</v>
      </c>
      <c r="AB23" s="1">
        <v>0.01685402</v>
      </c>
      <c r="AC23" s="1">
        <v>0.028639675</v>
      </c>
      <c r="AD23" s="1">
        <v>0.013322544</v>
      </c>
      <c r="AE23" s="1">
        <v>0.025008853</v>
      </c>
      <c r="AF23" s="1">
        <v>0.0084034989</v>
      </c>
      <c r="AG23" s="1">
        <v>0.0</v>
      </c>
      <c r="AH23" s="1">
        <v>0.04507638</v>
      </c>
      <c r="AI23" s="1">
        <v>0.016498716</v>
      </c>
      <c r="AJ23" s="1">
        <v>0.01404936</v>
      </c>
      <c r="AK23" s="1">
        <v>0.015459694</v>
      </c>
      <c r="AL23" s="1">
        <v>0.016039736</v>
      </c>
      <c r="AM23" s="1">
        <v>0.0012439589</v>
      </c>
      <c r="AN23" s="1">
        <v>0.029336845</v>
      </c>
      <c r="AO23" s="1">
        <v>0.0058164137</v>
      </c>
      <c r="AP23" s="1">
        <v>0.012860907</v>
      </c>
      <c r="AQ23" s="1">
        <v>0.026772178</v>
      </c>
      <c r="AR23" s="1">
        <v>0.0053055207</v>
      </c>
      <c r="AS23" s="1">
        <v>0.016440017</v>
      </c>
      <c r="AT23" s="1">
        <v>0.01701892</v>
      </c>
      <c r="AU23" s="1">
        <v>0.0058235026</v>
      </c>
      <c r="AV23" s="1">
        <v>0.0065902261</v>
      </c>
      <c r="AW23" s="1">
        <v>0.0057265181</v>
      </c>
      <c r="AX23" s="1">
        <v>0.0021882793</v>
      </c>
      <c r="AY23" s="1">
        <v>0.0010919608</v>
      </c>
      <c r="AZ23" s="1">
        <v>0.016588838</v>
      </c>
      <c r="BA23" s="1">
        <v>0.24327168</v>
      </c>
      <c r="BB23" s="1">
        <v>0.058424257</v>
      </c>
      <c r="BC23" s="1">
        <v>0.09499046</v>
      </c>
      <c r="BD23" s="1">
        <v>0.0012290483</v>
      </c>
      <c r="BE23" s="1">
        <v>0.015400323</v>
      </c>
      <c r="BF23" s="1">
        <v>0.0</v>
      </c>
      <c r="BG23" s="1">
        <v>5.7884419E-4</v>
      </c>
      <c r="BH23" s="1">
        <v>8.9614903E-4</v>
      </c>
      <c r="BI23" s="1">
        <v>0.0015512396</v>
      </c>
      <c r="BJ23" s="1">
        <v>6.0458022E-4</v>
      </c>
      <c r="BK23" s="1">
        <v>0.0060655168</v>
      </c>
      <c r="BL23" s="1">
        <v>0.0067156702</v>
      </c>
      <c r="BM23" s="1">
        <v>3.2485921E-4</v>
      </c>
      <c r="BN23" s="1">
        <v>0.0021381985</v>
      </c>
      <c r="BO23" s="1">
        <v>6.8271244E-4</v>
      </c>
      <c r="BP23" s="1">
        <v>0.0017081112</v>
      </c>
      <c r="BQ23" s="1">
        <v>8.3306426E-4</v>
      </c>
      <c r="BR23" s="1">
        <v>8.3306426E-4</v>
      </c>
      <c r="BS23" s="1">
        <v>8.3306426E-4</v>
      </c>
      <c r="BT23" s="1">
        <v>3.2703763E-4</v>
      </c>
      <c r="BU23" s="1">
        <v>3.5569909E-4</v>
      </c>
      <c r="BV23" s="1">
        <v>3.3458879E-4</v>
      </c>
      <c r="BW23" s="1">
        <v>1.8809511E-4</v>
      </c>
      <c r="BX23" s="1">
        <v>0.001926825</v>
      </c>
      <c r="BY23" s="1">
        <v>0.0</v>
      </c>
      <c r="BZ23" s="9">
        <v>1.296941E-5</v>
      </c>
      <c r="CA23" s="1">
        <v>7.7137946E-4</v>
      </c>
      <c r="CB23" s="1">
        <v>4.7561235E-4</v>
      </c>
      <c r="CC23" s="1">
        <v>3.0177367E-4</v>
      </c>
      <c r="CD23" s="1">
        <v>0.0060655168</v>
      </c>
      <c r="CE23" s="1">
        <v>6.8271247E-4</v>
      </c>
      <c r="CF23" s="1">
        <v>0.0017081112</v>
      </c>
      <c r="CG23" s="1">
        <v>2.5073317E-4</v>
      </c>
      <c r="CH23" s="1">
        <v>0.013239761</v>
      </c>
      <c r="CI23" s="1">
        <v>3.2377349E-4</v>
      </c>
      <c r="CJ23" s="1">
        <v>3.3505669E-4</v>
      </c>
      <c r="CK23" s="1">
        <v>2.9403554E-4</v>
      </c>
      <c r="CL23" s="1">
        <v>2.3309092E-4</v>
      </c>
      <c r="CM23" s="1">
        <v>3.3505669E-4</v>
      </c>
      <c r="CN23" s="1">
        <v>1.997642E-4</v>
      </c>
      <c r="CO23" s="1">
        <v>3.3505669E-4</v>
      </c>
      <c r="CP23" s="1">
        <v>1.7950896E-4</v>
      </c>
      <c r="CQ23" s="1">
        <v>0.0</v>
      </c>
      <c r="CR23" s="1">
        <v>0.0032490774</v>
      </c>
      <c r="CS23" s="1">
        <v>3.4116387E-4</v>
      </c>
      <c r="CT23" s="1">
        <v>7.317322E-4</v>
      </c>
      <c r="CU23" s="1">
        <v>0.0030590898</v>
      </c>
      <c r="CV23" s="1">
        <v>0.0042965195</v>
      </c>
      <c r="CW23" s="1">
        <v>0.00208985</v>
      </c>
      <c r="CX23" s="1">
        <v>9.0137204E-4</v>
      </c>
      <c r="CY23" s="1">
        <v>0.0057523873</v>
      </c>
      <c r="CZ23" s="1">
        <v>0.001087144</v>
      </c>
      <c r="DA23" s="1">
        <v>0.0020277355</v>
      </c>
      <c r="DB23" s="1">
        <v>6.9924856E-4</v>
      </c>
      <c r="DC23" s="1">
        <v>0.001087144</v>
      </c>
      <c r="DD23" s="1">
        <v>0.0027185425</v>
      </c>
      <c r="DE23" s="1">
        <v>0.0017376413</v>
      </c>
      <c r="DF23" s="1">
        <v>7.9122607E-4</v>
      </c>
      <c r="DG23" s="1">
        <v>9.0864586E-4</v>
      </c>
      <c r="DH23" s="9">
        <v>5.1694451E-5</v>
      </c>
      <c r="DI23" s="9">
        <v>5.1694451E-5</v>
      </c>
      <c r="DJ23" s="9">
        <v>7.294514E-5</v>
      </c>
      <c r="DK23" s="9">
        <v>7.294514E-5</v>
      </c>
      <c r="DL23" s="9">
        <v>9.0721762E-6</v>
      </c>
      <c r="DM23" s="9">
        <v>4.6912636E-6</v>
      </c>
      <c r="DN23" s="9">
        <v>1.1448863E-5</v>
      </c>
      <c r="DO23" s="9">
        <v>5.7947451E-6</v>
      </c>
      <c r="DP23" s="1">
        <v>1.3178409E-4</v>
      </c>
      <c r="DQ23" s="9">
        <v>9.1104951E-5</v>
      </c>
      <c r="DR23" s="1">
        <v>5.4514362E-4</v>
      </c>
      <c r="DS23" s="1">
        <v>0.0011388278</v>
      </c>
      <c r="DT23" s="1">
        <v>6.7217522E-4</v>
      </c>
      <c r="DU23" s="1">
        <v>8.1779058E-4</v>
      </c>
      <c r="DV23" s="1">
        <v>0.0026346665</v>
      </c>
      <c r="DW23" s="1">
        <v>0.0017504795</v>
      </c>
      <c r="DX23" s="1">
        <v>0.0024484416</v>
      </c>
      <c r="DY23" s="1">
        <v>0.0076775835</v>
      </c>
      <c r="DZ23" s="1">
        <v>4.5942239E-4</v>
      </c>
      <c r="EA23" s="1">
        <v>0.0010875605</v>
      </c>
      <c r="EB23" s="1">
        <v>0.012675673</v>
      </c>
      <c r="EC23" s="1">
        <v>0.015645514</v>
      </c>
      <c r="ED23" s="1">
        <v>0.012109184</v>
      </c>
      <c r="EE23" s="1">
        <v>0.013989755</v>
      </c>
      <c r="EF23" s="1">
        <v>0.0096635446</v>
      </c>
      <c r="EG23" s="1">
        <v>0.0020316766</v>
      </c>
      <c r="EH23" s="1">
        <v>5.4499099E-4</v>
      </c>
      <c r="EI23" s="1">
        <v>0.0011388278</v>
      </c>
      <c r="EJ23" s="1">
        <v>6.7217522E-4</v>
      </c>
      <c r="EK23" s="1">
        <v>8.1779058E-4</v>
      </c>
      <c r="EL23" s="1">
        <v>0.0026346665</v>
      </c>
      <c r="EM23" s="1">
        <v>0.0017504795</v>
      </c>
      <c r="EN23" s="1">
        <v>0.012675673</v>
      </c>
      <c r="EO23" s="1">
        <v>0.015645514</v>
      </c>
      <c r="EP23" s="1">
        <v>0.013989755</v>
      </c>
      <c r="EQ23" s="1">
        <v>0.0096635446</v>
      </c>
      <c r="ER23" s="1">
        <v>0.0020316766</v>
      </c>
      <c r="ES23" s="1">
        <v>0.50205336</v>
      </c>
      <c r="ET23" s="1">
        <v>0.0094506105</v>
      </c>
      <c r="EU23" s="9">
        <v>0.0027032757</v>
      </c>
      <c r="EV23" s="1">
        <v>7.4512077E-4</v>
      </c>
      <c r="EW23" s="9">
        <v>7.4512077E-4</v>
      </c>
      <c r="EX23" s="1">
        <v>7.4512077E-4</v>
      </c>
      <c r="EY23" s="1">
        <v>0.0031889003</v>
      </c>
      <c r="EZ23" s="1">
        <v>0.001257432</v>
      </c>
      <c r="FA23" s="1">
        <v>0.013658834</v>
      </c>
      <c r="FB23" s="9">
        <v>0.002360242</v>
      </c>
      <c r="FC23" s="1">
        <v>0.0012632489</v>
      </c>
      <c r="FD23" s="18">
        <v>0.002360242</v>
      </c>
      <c r="FE23" s="18">
        <v>0.0012632489</v>
      </c>
      <c r="FF23" s="18">
        <v>0.0039571011</v>
      </c>
      <c r="FG23" s="18">
        <v>0.0</v>
      </c>
      <c r="FH23" s="9">
        <v>1.0211373E-4</v>
      </c>
      <c r="FI23" s="9">
        <v>7.7288792E-7</v>
      </c>
      <c r="FJ23" s="18">
        <v>0.0041207931</v>
      </c>
    </row>
    <row r="24" ht="15.75" customHeight="1">
      <c r="A24" s="1" t="s">
        <v>947</v>
      </c>
      <c r="B24" s="1" t="s">
        <v>945</v>
      </c>
      <c r="C24" s="1">
        <v>0.46005056</v>
      </c>
      <c r="D24" s="1">
        <v>0.0</v>
      </c>
      <c r="E24" s="1">
        <v>0.0012143476</v>
      </c>
      <c r="F24" s="1">
        <v>2.3772866E-4</v>
      </c>
      <c r="G24" s="1">
        <v>8.9061444E-4</v>
      </c>
      <c r="H24" s="1">
        <v>0.0058730172</v>
      </c>
      <c r="I24" s="1">
        <v>0.0010726853</v>
      </c>
      <c r="J24" s="1">
        <v>0.0014771966</v>
      </c>
      <c r="K24" s="1">
        <v>0.0097451986</v>
      </c>
      <c r="L24" s="1">
        <v>0.0012261417</v>
      </c>
      <c r="M24" s="1">
        <v>4.0448805E-4</v>
      </c>
      <c r="N24" s="1">
        <v>0.0078589894</v>
      </c>
      <c r="O24" s="1">
        <v>0.0010251964</v>
      </c>
      <c r="P24" s="1">
        <v>0.0014240411</v>
      </c>
      <c r="Q24" s="1">
        <v>0.0045498267</v>
      </c>
      <c r="R24" s="1">
        <v>0.0014953711</v>
      </c>
      <c r="S24" s="1">
        <v>0.0014532119</v>
      </c>
      <c r="T24" s="1">
        <v>2.2968638E-4</v>
      </c>
      <c r="U24" s="1">
        <v>6.0485648E-4</v>
      </c>
      <c r="V24" s="1">
        <v>9.6425212E-4</v>
      </c>
      <c r="W24" s="1">
        <v>7.3354978E-4</v>
      </c>
      <c r="X24" s="1">
        <v>7.0161235E-4</v>
      </c>
      <c r="Y24" s="1">
        <v>0.0029363851</v>
      </c>
      <c r="Z24" s="1">
        <v>2.2234994E-4</v>
      </c>
      <c r="AA24" s="1">
        <v>0.020804196</v>
      </c>
      <c r="AB24" s="1">
        <v>1.9181021E-4</v>
      </c>
      <c r="AC24" s="1">
        <v>1.3195652E-4</v>
      </c>
      <c r="AD24" s="9">
        <v>5.4902961E-5</v>
      </c>
      <c r="AE24" s="1">
        <v>1.5583296E-4</v>
      </c>
      <c r="AF24" s="9">
        <v>2.2450147E-5</v>
      </c>
      <c r="AG24" s="1">
        <v>0.0</v>
      </c>
      <c r="AH24" s="1">
        <v>1.5014591E-4</v>
      </c>
      <c r="AI24" s="1">
        <v>1.0180553E-4</v>
      </c>
      <c r="AJ24" s="9">
        <v>4.4435979E-5</v>
      </c>
      <c r="AK24" s="9">
        <v>8.5899293E-5</v>
      </c>
      <c r="AL24" s="9">
        <v>7.0981571E-5</v>
      </c>
      <c r="AM24" s="1">
        <v>2.9463672E-4</v>
      </c>
      <c r="AN24" s="1">
        <v>0.0029422661</v>
      </c>
      <c r="AO24" s="1">
        <v>7.5487032E-4</v>
      </c>
      <c r="AP24" s="9">
        <v>3.8690967E-5</v>
      </c>
      <c r="AQ24" s="1">
        <v>2.7339437E-4</v>
      </c>
      <c r="AR24" s="9">
        <v>3.1434895E-5</v>
      </c>
      <c r="AS24" s="9">
        <v>5.5746129E-5</v>
      </c>
      <c r="AT24" s="1">
        <v>2.8761943E-4</v>
      </c>
      <c r="AU24" s="1">
        <v>9.7369555E-4</v>
      </c>
      <c r="AV24" s="1">
        <v>0.0020448408</v>
      </c>
      <c r="AW24" s="9">
        <v>7.3652937E-5</v>
      </c>
      <c r="AX24" s="1">
        <v>4.2025997E-4</v>
      </c>
      <c r="AY24" s="9">
        <v>-1.9099658E-5</v>
      </c>
      <c r="AZ24" s="1">
        <v>0.0015477128</v>
      </c>
      <c r="BA24" s="1">
        <v>0.30753176</v>
      </c>
      <c r="BB24" s="1">
        <v>0.0019764789</v>
      </c>
      <c r="BC24" s="1">
        <v>0.006296425</v>
      </c>
      <c r="BD24" s="1">
        <v>1.0461871E-4</v>
      </c>
      <c r="BE24" s="1">
        <v>7.0546688E-4</v>
      </c>
      <c r="BF24" s="1">
        <v>0.0</v>
      </c>
      <c r="BG24" s="1">
        <v>1.2941193E-4</v>
      </c>
      <c r="BH24" s="1">
        <v>1.3677052E-4</v>
      </c>
      <c r="BI24" s="1">
        <v>7.3751102E-4</v>
      </c>
      <c r="BJ24" s="1">
        <v>1.0875732E-4</v>
      </c>
      <c r="BK24" s="1">
        <v>0.0010911197</v>
      </c>
      <c r="BL24" s="1">
        <v>0.0012080751</v>
      </c>
      <c r="BM24" s="9">
        <v>7.2107827E-5</v>
      </c>
      <c r="BN24" s="1">
        <v>1.372776E-4</v>
      </c>
      <c r="BO24" s="9">
        <v>4.6198983E-5</v>
      </c>
      <c r="BP24" s="1">
        <v>1.1558746E-4</v>
      </c>
      <c r="BQ24" s="9">
        <v>7.627999E-5</v>
      </c>
      <c r="BR24" s="9">
        <v>7.627999E-5</v>
      </c>
      <c r="BS24" s="9">
        <v>7.627999E-5</v>
      </c>
      <c r="BT24" s="9">
        <v>9.5165879E-5</v>
      </c>
      <c r="BU24" s="9">
        <v>6.7516852E-5</v>
      </c>
      <c r="BV24" s="9">
        <v>7.2415302E-5</v>
      </c>
      <c r="BW24" s="9">
        <v>3.850914E-5</v>
      </c>
      <c r="BX24" s="1">
        <v>2.8043401E-4</v>
      </c>
      <c r="BY24" s="1">
        <v>0.0</v>
      </c>
      <c r="BZ24" s="9">
        <v>1.0142279E-5</v>
      </c>
      <c r="CA24" s="1">
        <v>2.2228448E-4</v>
      </c>
      <c r="CB24" s="1">
        <v>1.4235666E-4</v>
      </c>
      <c r="CC24" s="9">
        <v>6.0762319E-5</v>
      </c>
      <c r="CD24" s="1">
        <v>0.0010911197</v>
      </c>
      <c r="CE24" s="9">
        <v>4.6198983E-5</v>
      </c>
      <c r="CF24" s="1">
        <v>1.1558746E-4</v>
      </c>
      <c r="CG24" s="9">
        <v>5.2498366E-5</v>
      </c>
      <c r="CH24" s="1">
        <v>3.0491864E-4</v>
      </c>
      <c r="CI24" s="9">
        <v>6.0189399E-5</v>
      </c>
      <c r="CJ24" s="9">
        <v>7.0016685E-5</v>
      </c>
      <c r="CK24" s="9">
        <v>9.4957166E-5</v>
      </c>
      <c r="CL24" s="9">
        <v>2.8134311E-5</v>
      </c>
      <c r="CM24" s="9">
        <v>7.0016685E-5</v>
      </c>
      <c r="CN24" s="9">
        <v>8.8546635E-5</v>
      </c>
      <c r="CO24" s="9">
        <v>7.0016685E-5</v>
      </c>
      <c r="CP24" s="9">
        <v>3.8847254E-5</v>
      </c>
      <c r="CQ24" s="1">
        <v>0.0</v>
      </c>
      <c r="CR24" s="1">
        <v>0.0018187522</v>
      </c>
      <c r="CS24" s="9">
        <v>8.6585418E-5</v>
      </c>
      <c r="CT24" s="9">
        <v>8.9536806E-5</v>
      </c>
      <c r="CU24" s="1">
        <v>1.7405899E-4</v>
      </c>
      <c r="CV24" s="1">
        <v>2.2232893E-4</v>
      </c>
      <c r="CW24" s="1">
        <v>1.3846389E-4</v>
      </c>
      <c r="CX24" s="9">
        <v>8.9890246E-5</v>
      </c>
      <c r="CY24" s="1">
        <v>3.4031517E-4</v>
      </c>
      <c r="CZ24" s="1">
        <v>1.0051766E-4</v>
      </c>
      <c r="DA24" s="1">
        <v>1.9650741E-4</v>
      </c>
      <c r="DB24" s="9">
        <v>8.2415497E-5</v>
      </c>
      <c r="DC24" s="1">
        <v>1.0051766E-4</v>
      </c>
      <c r="DD24" s="1">
        <v>2.0165596E-4</v>
      </c>
      <c r="DE24" s="1">
        <v>2.398588E-4</v>
      </c>
      <c r="DF24" s="9">
        <v>9.9235312E-5</v>
      </c>
      <c r="DG24" s="9">
        <v>9.7039543E-5</v>
      </c>
      <c r="DH24" s="9">
        <v>1.0556402E-5</v>
      </c>
      <c r="DI24" s="9">
        <v>1.0556402E-5</v>
      </c>
      <c r="DJ24" s="9">
        <v>1.2977468E-5</v>
      </c>
      <c r="DK24" s="9">
        <v>1.2977468E-5</v>
      </c>
      <c r="DL24" s="9">
        <v>5.0335753E-6</v>
      </c>
      <c r="DM24" s="9">
        <v>4.866029E-6</v>
      </c>
      <c r="DN24" s="9">
        <v>5.3030353E-6</v>
      </c>
      <c r="DO24" s="9">
        <v>5.0867958E-6</v>
      </c>
      <c r="DP24" s="1">
        <v>1.3834114E-4</v>
      </c>
      <c r="DQ24" s="1">
        <v>2.5979736E-4</v>
      </c>
      <c r="DR24" s="1">
        <v>1.0579694E-4</v>
      </c>
      <c r="DS24" s="1">
        <v>1.3055333E-4</v>
      </c>
      <c r="DT24" s="1">
        <v>1.02295E-4</v>
      </c>
      <c r="DU24" s="1">
        <v>1.0806667E-4</v>
      </c>
      <c r="DV24" s="1">
        <v>1.072225E-4</v>
      </c>
      <c r="DW24" s="1">
        <v>0.0017594135</v>
      </c>
      <c r="DX24" s="1">
        <v>4.5268572E-4</v>
      </c>
      <c r="DY24" s="1">
        <v>0.0023503201</v>
      </c>
      <c r="DZ24" s="9">
        <v>8.1862999E-5</v>
      </c>
      <c r="EA24" s="1">
        <v>2.0931612E-4</v>
      </c>
      <c r="EB24" s="1">
        <v>6.4780376E-4</v>
      </c>
      <c r="EC24" s="1">
        <v>9.0455992E-4</v>
      </c>
      <c r="ED24" s="1">
        <v>9.0685429E-4</v>
      </c>
      <c r="EE24" s="1">
        <v>0.0010667826</v>
      </c>
      <c r="EF24" s="1">
        <v>5.6276519E-4</v>
      </c>
      <c r="EG24" s="1">
        <v>2.2408731E-4</v>
      </c>
      <c r="EH24" s="9">
        <v>9.3389446E-5</v>
      </c>
      <c r="EI24" s="1">
        <v>1.3055333E-4</v>
      </c>
      <c r="EJ24" s="1">
        <v>1.02295E-4</v>
      </c>
      <c r="EK24" s="1">
        <v>1.0806667E-4</v>
      </c>
      <c r="EL24" s="1">
        <v>1.072225E-4</v>
      </c>
      <c r="EM24" s="1">
        <v>0.0017594135</v>
      </c>
      <c r="EN24" s="1">
        <v>6.4780376E-4</v>
      </c>
      <c r="EO24" s="1">
        <v>9.0455992E-4</v>
      </c>
      <c r="EP24" s="1">
        <v>0.0010667826</v>
      </c>
      <c r="EQ24" s="1">
        <v>5.6276519E-4</v>
      </c>
      <c r="ER24" s="1">
        <v>2.2408731E-4</v>
      </c>
      <c r="ES24" s="1">
        <v>0.0093327715</v>
      </c>
      <c r="ET24" s="9">
        <v>0.0013430499</v>
      </c>
      <c r="EU24" s="9">
        <v>3.2405972E-4</v>
      </c>
      <c r="EV24" s="9">
        <v>1.2359238E-4</v>
      </c>
      <c r="EW24" s="9">
        <v>1.2359238E-4</v>
      </c>
      <c r="EX24" s="1">
        <v>1.2359238E-4</v>
      </c>
      <c r="EY24" s="1">
        <v>1.654538E-4</v>
      </c>
      <c r="EZ24" s="1">
        <v>1.8987034E-4</v>
      </c>
      <c r="FA24" s="9">
        <v>0.0011303551</v>
      </c>
      <c r="FB24" s="9">
        <v>4.3854103E-4</v>
      </c>
      <c r="FC24" s="1">
        <v>3.2318434E-4</v>
      </c>
      <c r="FD24" s="18">
        <v>4.3854103E-4</v>
      </c>
      <c r="FE24" s="18">
        <v>3.2318434E-4</v>
      </c>
      <c r="FF24" s="18">
        <v>2.6826867E-4</v>
      </c>
      <c r="FG24" s="9">
        <v>0.0</v>
      </c>
      <c r="FH24" s="9">
        <v>3.9674938E-5</v>
      </c>
      <c r="FI24" s="9">
        <v>2.7424437E-5</v>
      </c>
      <c r="FJ24" s="18">
        <v>0.023742977</v>
      </c>
    </row>
    <row r="25" ht="15.75" customHeight="1">
      <c r="A25" s="1" t="s">
        <v>948</v>
      </c>
      <c r="B25" s="1" t="s">
        <v>945</v>
      </c>
      <c r="C25" s="1">
        <v>8.9888644</v>
      </c>
      <c r="D25" s="1">
        <v>0.0</v>
      </c>
      <c r="E25" s="1">
        <v>0.009000247</v>
      </c>
      <c r="F25" s="1">
        <v>8.8480991E-4</v>
      </c>
      <c r="G25" s="1">
        <v>0.0038392561</v>
      </c>
      <c r="H25" s="1">
        <v>0.020658731</v>
      </c>
      <c r="I25" s="1">
        <v>0.0044338621</v>
      </c>
      <c r="J25" s="1">
        <v>0.0089292903</v>
      </c>
      <c r="K25" s="1">
        <v>0.023916009</v>
      </c>
      <c r="L25" s="1">
        <v>0.0084563134</v>
      </c>
      <c r="M25" s="1">
        <v>4.2338264E-4</v>
      </c>
      <c r="N25" s="1">
        <v>0.0065452649</v>
      </c>
      <c r="O25" s="1">
        <v>7.5917805E-4</v>
      </c>
      <c r="P25" s="1">
        <v>0.0045914833</v>
      </c>
      <c r="Q25" s="1">
        <v>0.050710817</v>
      </c>
      <c r="R25" s="1">
        <v>0.013488178</v>
      </c>
      <c r="S25" s="1">
        <v>0.028333676</v>
      </c>
      <c r="T25" s="1">
        <v>8.3995974E-4</v>
      </c>
      <c r="U25" s="1">
        <v>0.0023565818</v>
      </c>
      <c r="V25" s="1">
        <v>0.0033588707</v>
      </c>
      <c r="W25" s="1">
        <v>0.0024900138</v>
      </c>
      <c r="X25" s="1">
        <v>0.0059096714</v>
      </c>
      <c r="Y25" s="1">
        <v>0.051304996</v>
      </c>
      <c r="Z25" s="1">
        <v>0.001903869</v>
      </c>
      <c r="AA25" s="1">
        <v>0.50454871</v>
      </c>
      <c r="AB25" s="1">
        <v>5.0727514E-4</v>
      </c>
      <c r="AC25" s="1">
        <v>4.3463124E-4</v>
      </c>
      <c r="AD25" s="1">
        <v>1.8661408E-4</v>
      </c>
      <c r="AE25" s="1">
        <v>5.4285124E-4</v>
      </c>
      <c r="AF25" s="9">
        <v>7.788248E-5</v>
      </c>
      <c r="AG25" s="1">
        <v>0.0</v>
      </c>
      <c r="AH25" s="1">
        <v>4.5595624E-4</v>
      </c>
      <c r="AI25" s="1">
        <v>3.2620375E-4</v>
      </c>
      <c r="AJ25" s="1">
        <v>1.5701255E-4</v>
      </c>
      <c r="AK25" s="1">
        <v>2.8667986E-4</v>
      </c>
      <c r="AL25" s="1">
        <v>2.3146694E-4</v>
      </c>
      <c r="AM25" s="1">
        <v>6.0041138E-4</v>
      </c>
      <c r="AN25" s="1">
        <v>0.051407753</v>
      </c>
      <c r="AO25" s="1">
        <v>0.0034452802</v>
      </c>
      <c r="AP25" s="1">
        <v>1.0460379E-4</v>
      </c>
      <c r="AQ25" s="1">
        <v>7.3864681E-4</v>
      </c>
      <c r="AR25" s="9">
        <v>9.3571602E-5</v>
      </c>
      <c r="AS25" s="1">
        <v>1.9217039E-4</v>
      </c>
      <c r="AT25" s="1">
        <v>7.6532943E-4</v>
      </c>
      <c r="AU25" s="1">
        <v>0.017093824</v>
      </c>
      <c r="AV25" s="1">
        <v>0.023879244</v>
      </c>
      <c r="AW25" s="9">
        <v>3.2456378E-5</v>
      </c>
      <c r="AX25" s="1">
        <v>0.0016423216</v>
      </c>
      <c r="AY25" s="1">
        <v>-3.8083341E-4</v>
      </c>
      <c r="AZ25" s="1">
        <v>0.0035026004</v>
      </c>
      <c r="BA25" s="1">
        <v>7.883362</v>
      </c>
      <c r="BB25" s="1">
        <v>0.0063725184</v>
      </c>
      <c r="BC25" s="1">
        <v>0.015567348</v>
      </c>
      <c r="BD25" s="1">
        <v>1.8300243E-4</v>
      </c>
      <c r="BE25" s="1">
        <v>0.0018323437</v>
      </c>
      <c r="BF25" s="1">
        <v>0.0</v>
      </c>
      <c r="BG25" s="1">
        <v>3.9564853E-4</v>
      </c>
      <c r="BH25" s="1">
        <v>4.7613683E-4</v>
      </c>
      <c r="BI25" s="1">
        <v>0.0015922945</v>
      </c>
      <c r="BJ25" s="1">
        <v>3.3180513E-4</v>
      </c>
      <c r="BK25" s="1">
        <v>0.003328871</v>
      </c>
      <c r="BL25" s="1">
        <v>0.0036856876</v>
      </c>
      <c r="BM25" s="1">
        <v>1.8816022E-4</v>
      </c>
      <c r="BN25" s="1">
        <v>5.1291047E-4</v>
      </c>
      <c r="BO25" s="1">
        <v>1.0587583E-4</v>
      </c>
      <c r="BP25" s="1">
        <v>2.6489585E-4</v>
      </c>
      <c r="BQ25" s="1">
        <v>3.859686E-4</v>
      </c>
      <c r="BR25" s="1">
        <v>3.859686E-4</v>
      </c>
      <c r="BS25" s="1">
        <v>3.859686E-4</v>
      </c>
      <c r="BT25" s="1">
        <v>1.8205726E-4</v>
      </c>
      <c r="BU25" s="1">
        <v>2.7432088E-4</v>
      </c>
      <c r="BV25" s="1">
        <v>1.8191687E-4</v>
      </c>
      <c r="BW25" s="9">
        <v>9.9451392E-5</v>
      </c>
      <c r="BX25" s="1">
        <v>7.4053775E-4</v>
      </c>
      <c r="BY25" s="1">
        <v>0.0</v>
      </c>
      <c r="BZ25" s="9">
        <v>7.0079898E-6</v>
      </c>
      <c r="CA25" s="1">
        <v>3.513667E-4</v>
      </c>
      <c r="CB25" s="1">
        <v>3.3773014E-4</v>
      </c>
      <c r="CC25" s="1">
        <v>1.9204049E-4</v>
      </c>
      <c r="CD25" s="1">
        <v>0.003328871</v>
      </c>
      <c r="CE25" s="1">
        <v>1.0587583E-4</v>
      </c>
      <c r="CF25" s="1">
        <v>2.6489585E-4</v>
      </c>
      <c r="CG25" s="1">
        <v>1.5232103E-4</v>
      </c>
      <c r="CH25" s="1">
        <v>0.001115083</v>
      </c>
      <c r="CI25" s="1">
        <v>1.3024747E-4</v>
      </c>
      <c r="CJ25" s="1">
        <v>1.7911182E-4</v>
      </c>
      <c r="CK25" s="1">
        <v>3.5038363E-4</v>
      </c>
      <c r="CL25" s="9">
        <v>3.5529662E-5</v>
      </c>
      <c r="CM25" s="1">
        <v>1.7911182E-4</v>
      </c>
      <c r="CN25" s="1">
        <v>2.867642E-4</v>
      </c>
      <c r="CO25" s="1">
        <v>1.7911182E-4</v>
      </c>
      <c r="CP25" s="1">
        <v>1.1609414E-4</v>
      </c>
      <c r="CQ25" s="1">
        <v>0.0</v>
      </c>
      <c r="CR25" s="1">
        <v>0.0010018411</v>
      </c>
      <c r="CS25" s="1">
        <v>1.8193241E-4</v>
      </c>
      <c r="CT25" s="1">
        <v>1.7303285E-4</v>
      </c>
      <c r="CU25" s="1">
        <v>2.6659087E-4</v>
      </c>
      <c r="CV25" s="1">
        <v>3.2638667E-4</v>
      </c>
      <c r="CW25" s="1">
        <v>2.1821404E-4</v>
      </c>
      <c r="CX25" s="1">
        <v>1.6232437E-4</v>
      </c>
      <c r="CY25" s="1">
        <v>5.1100457E-4</v>
      </c>
      <c r="CZ25" s="1">
        <v>1.8342218E-4</v>
      </c>
      <c r="DA25" s="1">
        <v>3.6256036E-4</v>
      </c>
      <c r="DB25" s="1">
        <v>1.5227202E-4</v>
      </c>
      <c r="DC25" s="1">
        <v>1.8342218E-4</v>
      </c>
      <c r="DD25" s="1">
        <v>3.6666376E-4</v>
      </c>
      <c r="DE25" s="1">
        <v>4.0452032E-4</v>
      </c>
      <c r="DF25" s="1">
        <v>1.8204211E-4</v>
      </c>
      <c r="DG25" s="1">
        <v>1.6736415E-4</v>
      </c>
      <c r="DH25" s="9">
        <v>3.5038546E-5</v>
      </c>
      <c r="DI25" s="9">
        <v>3.5038546E-5</v>
      </c>
      <c r="DJ25" s="9">
        <v>4.8904187E-5</v>
      </c>
      <c r="DK25" s="9">
        <v>4.8904187E-5</v>
      </c>
      <c r="DL25" s="9">
        <v>7.0416828E-6</v>
      </c>
      <c r="DM25" s="9">
        <v>4.4989919E-6</v>
      </c>
      <c r="DN25" s="9">
        <v>8.5907061E-6</v>
      </c>
      <c r="DO25" s="9">
        <v>5.3090439E-6</v>
      </c>
      <c r="DP25" s="1">
        <v>1.141373E-4</v>
      </c>
      <c r="DQ25" s="1">
        <v>1.1760764E-4</v>
      </c>
      <c r="DR25" s="1">
        <v>0.0010008808</v>
      </c>
      <c r="DS25" s="1">
        <v>6.2008379E-4</v>
      </c>
      <c r="DT25" s="1">
        <v>0.001062342</v>
      </c>
      <c r="DU25" s="1">
        <v>7.1386789E-4</v>
      </c>
      <c r="DV25" s="1">
        <v>-4.5796465E-4</v>
      </c>
      <c r="DW25" s="1">
        <v>3.079476E-4</v>
      </c>
      <c r="DX25" s="1">
        <v>0.0056880923</v>
      </c>
      <c r="DY25" s="1">
        <v>0.0017490123</v>
      </c>
      <c r="DZ25" s="1">
        <v>9.3597805E-4</v>
      </c>
      <c r="EA25" s="1">
        <v>0.0011356974</v>
      </c>
      <c r="EB25" s="1">
        <v>0.011423114</v>
      </c>
      <c r="EC25" s="1">
        <v>0.013737857</v>
      </c>
      <c r="ED25" s="1">
        <v>0.009936835</v>
      </c>
      <c r="EE25" s="1">
        <v>0.011490839</v>
      </c>
      <c r="EF25" s="1">
        <v>0.0042104207</v>
      </c>
      <c r="EG25" s="1">
        <v>0.0037620292</v>
      </c>
      <c r="EH25" s="1">
        <v>2.6874875E-4</v>
      </c>
      <c r="EI25" s="1">
        <v>6.2008379E-4</v>
      </c>
      <c r="EJ25" s="1">
        <v>0.001062342</v>
      </c>
      <c r="EK25" s="1">
        <v>7.1386789E-4</v>
      </c>
      <c r="EL25" s="1">
        <v>-4.5796465E-4</v>
      </c>
      <c r="EM25" s="1">
        <v>3.079476E-4</v>
      </c>
      <c r="EN25" s="1">
        <v>0.011423114</v>
      </c>
      <c r="EO25" s="1">
        <v>0.013737857</v>
      </c>
      <c r="EP25" s="1">
        <v>0.011490839</v>
      </c>
      <c r="EQ25" s="1">
        <v>0.0042104207</v>
      </c>
      <c r="ER25" s="1">
        <v>0.0037620292</v>
      </c>
      <c r="ES25" s="1">
        <v>0.027290318</v>
      </c>
      <c r="ET25" s="1">
        <v>0.0034146734</v>
      </c>
      <c r="EU25" s="1">
        <v>0.0032075158</v>
      </c>
      <c r="EV25" s="1">
        <v>4.1774091E-4</v>
      </c>
      <c r="EW25" s="1">
        <v>4.1774091E-4</v>
      </c>
      <c r="EX25" s="1">
        <v>4.1774091E-4</v>
      </c>
      <c r="EY25" s="1">
        <v>2.448603E-4</v>
      </c>
      <c r="EZ25" s="1">
        <v>6.5299204E-4</v>
      </c>
      <c r="FA25" s="1">
        <v>0.0048444751</v>
      </c>
      <c r="FB25" s="1">
        <v>0.0047358929</v>
      </c>
      <c r="FC25" s="1">
        <v>0.005169538</v>
      </c>
      <c r="FD25" s="18">
        <v>0.0047358929</v>
      </c>
      <c r="FE25" s="18">
        <v>0.005169538</v>
      </c>
      <c r="FF25" s="18">
        <v>6.8067411E-4</v>
      </c>
      <c r="FG25" s="18">
        <v>0.0</v>
      </c>
      <c r="FH25" s="18">
        <v>2.0972438E-4</v>
      </c>
      <c r="FI25" s="18">
        <v>2.4305604E-4</v>
      </c>
      <c r="FJ25" s="18">
        <v>0.01513276</v>
      </c>
    </row>
    <row r="26" ht="15.75" customHeight="1">
      <c r="A26" s="1" t="s">
        <v>1</v>
      </c>
      <c r="B26" s="1" t="s">
        <v>945</v>
      </c>
      <c r="C26" s="1">
        <v>0.084947271</v>
      </c>
      <c r="D26" s="1">
        <v>0.0</v>
      </c>
      <c r="E26" s="1">
        <v>0.0013805548</v>
      </c>
      <c r="F26" s="1">
        <v>1.2426732E-4</v>
      </c>
      <c r="G26" s="1">
        <v>4.6304887E-4</v>
      </c>
      <c r="H26" s="1">
        <v>0.0027457206</v>
      </c>
      <c r="I26" s="1">
        <v>6.803206E-4</v>
      </c>
      <c r="J26" s="1">
        <v>0.0019419274</v>
      </c>
      <c r="K26" s="1">
        <v>0.0050814712</v>
      </c>
      <c r="L26" s="1">
        <v>4.1367031E-4</v>
      </c>
      <c r="M26" s="1">
        <v>8.0346852E-4</v>
      </c>
      <c r="N26" s="1">
        <v>0.0013827237</v>
      </c>
      <c r="O26" s="9">
        <v>6.9085308E-5</v>
      </c>
      <c r="P26" s="1">
        <v>3.7390516E-4</v>
      </c>
      <c r="Q26" s="1">
        <v>0.0011089766</v>
      </c>
      <c r="R26" s="1">
        <v>2.3654598E-4</v>
      </c>
      <c r="S26" s="1">
        <v>5.4125288E-4</v>
      </c>
      <c r="T26" s="1">
        <v>1.0656272E-4</v>
      </c>
      <c r="U26" s="1">
        <v>2.3941067E-4</v>
      </c>
      <c r="V26" s="1">
        <v>8.9783489E-4</v>
      </c>
      <c r="W26" s="1">
        <v>0.0010129822</v>
      </c>
      <c r="X26" s="1">
        <v>2.3980846E-4</v>
      </c>
      <c r="Y26" s="1">
        <v>6.3998995E-4</v>
      </c>
      <c r="Z26" s="9">
        <v>2.2651351E-5</v>
      </c>
      <c r="AA26" s="1">
        <v>1.4457175E-4</v>
      </c>
      <c r="AB26" s="1">
        <v>1.1441017E-4</v>
      </c>
      <c r="AC26" s="9">
        <v>7.3448994E-5</v>
      </c>
      <c r="AD26" s="9">
        <v>3.0282017E-5</v>
      </c>
      <c r="AE26" s="9">
        <v>8.4037282E-5</v>
      </c>
      <c r="AF26" s="9">
        <v>1.2736259E-5</v>
      </c>
      <c r="AG26" s="1">
        <v>0.0</v>
      </c>
      <c r="AH26" s="9">
        <v>8.7080487E-5</v>
      </c>
      <c r="AI26" s="9">
        <v>5.7495639E-5</v>
      </c>
      <c r="AJ26" s="9">
        <v>2.4220931E-5</v>
      </c>
      <c r="AK26" s="9">
        <v>4.7650994E-5</v>
      </c>
      <c r="AL26" s="9">
        <v>3.9742031E-5</v>
      </c>
      <c r="AM26" s="1">
        <v>2.3486649E-4</v>
      </c>
      <c r="AN26" s="1">
        <v>6.4127171E-4</v>
      </c>
      <c r="AO26" s="1">
        <v>6.0508398E-4</v>
      </c>
      <c r="AP26" s="9">
        <v>2.338977E-5</v>
      </c>
      <c r="AQ26" s="1">
        <v>1.6302131E-4</v>
      </c>
      <c r="AR26" s="9">
        <v>1.8293058E-5</v>
      </c>
      <c r="AS26" s="9">
        <v>3.0833944E-5</v>
      </c>
      <c r="AT26" s="1">
        <v>1.7041646E-4</v>
      </c>
      <c r="AU26" s="1">
        <v>3.5742796E-4</v>
      </c>
      <c r="AV26" s="1">
        <v>4.1314242E-4</v>
      </c>
      <c r="AW26" s="9">
        <v>4.1752362E-5</v>
      </c>
      <c r="AX26" s="1">
        <v>3.4692859E-4</v>
      </c>
      <c r="AY26" s="9">
        <v>4.7225723E-6</v>
      </c>
      <c r="AZ26" s="1">
        <v>6.8204293E-4</v>
      </c>
      <c r="BA26" s="1">
        <v>2.5182865E-4</v>
      </c>
      <c r="BB26" s="1">
        <v>0.0026449831</v>
      </c>
      <c r="BC26" s="1">
        <v>0.0075910329</v>
      </c>
      <c r="BD26" s="1">
        <v>1.3512852E-4</v>
      </c>
      <c r="BE26" s="1">
        <v>3.4984214E-4</v>
      </c>
      <c r="BF26" s="1">
        <v>0.0</v>
      </c>
      <c r="BG26" s="1">
        <v>1.8526012E-4</v>
      </c>
      <c r="BH26" s="1">
        <v>0.0010902559</v>
      </c>
      <c r="BI26" s="1">
        <v>3.2491472E-4</v>
      </c>
      <c r="BJ26" s="1">
        <v>8.0634401E-4</v>
      </c>
      <c r="BK26" s="1">
        <v>0.008089734</v>
      </c>
      <c r="BL26" s="1">
        <v>0.0089568601</v>
      </c>
      <c r="BM26" s="1">
        <v>4.2680529E-4</v>
      </c>
      <c r="BN26" s="1">
        <v>1.6163255E-4</v>
      </c>
      <c r="BO26" s="9">
        <v>8.6685507E-5</v>
      </c>
      <c r="BP26" s="1">
        <v>2.1688265E-4</v>
      </c>
      <c r="BQ26" s="9">
        <v>3.1670231E-5</v>
      </c>
      <c r="BR26" s="9">
        <v>3.1670231E-5</v>
      </c>
      <c r="BS26" s="9">
        <v>3.1670231E-5</v>
      </c>
      <c r="BT26" s="1">
        <v>2.8230828E-4</v>
      </c>
      <c r="BU26" s="9">
        <v>1.1138204E-5</v>
      </c>
      <c r="BV26" s="9">
        <v>4.3550972E-5</v>
      </c>
      <c r="BW26" s="9">
        <v>1.3571705E-5</v>
      </c>
      <c r="BX26" s="1">
        <v>1.0229791E-4</v>
      </c>
      <c r="BY26" s="1">
        <v>0.0</v>
      </c>
      <c r="BZ26" s="9">
        <v>1.2430356E-6</v>
      </c>
      <c r="CA26" s="1">
        <v>0.0029800529</v>
      </c>
      <c r="CB26" s="1">
        <v>0.0021693567</v>
      </c>
      <c r="CC26" s="9">
        <v>1.6858003E-5</v>
      </c>
      <c r="CD26" s="1">
        <v>0.008089734</v>
      </c>
      <c r="CE26" s="9">
        <v>8.6685506E-5</v>
      </c>
      <c r="CF26" s="1">
        <v>2.1688265E-4</v>
      </c>
      <c r="CG26" s="1">
        <v>2.8916596E-4</v>
      </c>
      <c r="CH26" s="1">
        <v>1.4146664E-4</v>
      </c>
      <c r="CI26" s="1">
        <v>1.2091064E-4</v>
      </c>
      <c r="CJ26" s="1">
        <v>3.0568471E-4</v>
      </c>
      <c r="CK26" s="1">
        <v>6.3281969E-4</v>
      </c>
      <c r="CL26" s="9">
        <v>2.6065101E-6</v>
      </c>
      <c r="CM26" s="1">
        <v>3.0568471E-4</v>
      </c>
      <c r="CN26" s="1">
        <v>7.1786301E-4</v>
      </c>
      <c r="CO26" s="1">
        <v>3.0568471E-4</v>
      </c>
      <c r="CP26" s="1">
        <v>5.9840672E-4</v>
      </c>
      <c r="CQ26" s="1">
        <v>0.0</v>
      </c>
      <c r="CR26" s="1">
        <v>6.4581012E-4</v>
      </c>
      <c r="CS26" s="1">
        <v>3.1087183E-4</v>
      </c>
      <c r="CT26" s="9">
        <v>2.6767624E-5</v>
      </c>
      <c r="CU26" s="9">
        <v>3.8842568E-5</v>
      </c>
      <c r="CV26" s="9">
        <v>4.6757018E-5</v>
      </c>
      <c r="CW26" s="9">
        <v>3.2564263E-5</v>
      </c>
      <c r="CX26" s="9">
        <v>2.5042066E-5</v>
      </c>
      <c r="CY26" s="9">
        <v>7.5114287E-5</v>
      </c>
      <c r="CZ26" s="9">
        <v>2.8203812E-5</v>
      </c>
      <c r="DA26" s="9">
        <v>5.5815418E-5</v>
      </c>
      <c r="DB26" s="9">
        <v>2.3734653E-5</v>
      </c>
      <c r="DC26" s="9">
        <v>2.8203812E-5</v>
      </c>
      <c r="DD26" s="9">
        <v>5.255876E-5</v>
      </c>
      <c r="DE26" s="9">
        <v>8.1570647E-5</v>
      </c>
      <c r="DF26" s="9">
        <v>3.2538404E-5</v>
      </c>
      <c r="DG26" s="9">
        <v>3.1778297E-5</v>
      </c>
      <c r="DH26" s="9">
        <v>9.8847183E-7</v>
      </c>
      <c r="DI26" s="9">
        <v>9.8847183E-7</v>
      </c>
      <c r="DJ26" s="9">
        <v>1.2206521E-6</v>
      </c>
      <c r="DK26" s="9">
        <v>1.2206521E-6</v>
      </c>
      <c r="DL26" s="9">
        <v>4.6261817E-7</v>
      </c>
      <c r="DM26" s="9">
        <v>4.4845425E-7</v>
      </c>
      <c r="DN26" s="9">
        <v>4.878752E-7</v>
      </c>
      <c r="DO26" s="9">
        <v>4.6959489E-7</v>
      </c>
      <c r="DP26" s="9">
        <v>1.7279035E-5</v>
      </c>
      <c r="DQ26" s="9">
        <v>2.9817907E-5</v>
      </c>
      <c r="DR26" s="9">
        <v>5.4251761E-5</v>
      </c>
      <c r="DS26" s="9">
        <v>3.178485E-5</v>
      </c>
      <c r="DT26" s="9">
        <v>5.6933648E-5</v>
      </c>
      <c r="DU26" s="9">
        <v>3.6727247E-5</v>
      </c>
      <c r="DV26" s="9">
        <v>5.9509846E-5</v>
      </c>
      <c r="DW26" s="9">
        <v>4.9969275E-5</v>
      </c>
      <c r="DX26" s="1">
        <v>1.8649535E-4</v>
      </c>
      <c r="DY26" s="9">
        <v>6.0515326E-5</v>
      </c>
      <c r="DZ26" s="9">
        <v>4.3353588E-5</v>
      </c>
      <c r="EA26" s="9">
        <v>8.705576E-5</v>
      </c>
      <c r="EB26" s="1">
        <v>2.2859402E-4</v>
      </c>
      <c r="EC26" s="1">
        <v>3.6454507E-4</v>
      </c>
      <c r="ED26" s="1">
        <v>2.1874154E-4</v>
      </c>
      <c r="EE26" s="1">
        <v>4.5712496E-4</v>
      </c>
      <c r="EF26" s="1">
        <v>1.1363317E-4</v>
      </c>
      <c r="EG26" s="1">
        <v>1.4530489E-4</v>
      </c>
      <c r="EH26" s="1">
        <v>3.1510427E-4</v>
      </c>
      <c r="EI26" s="9">
        <v>3.178485E-5</v>
      </c>
      <c r="EJ26" s="9">
        <v>5.6933648E-5</v>
      </c>
      <c r="EK26" s="9">
        <v>3.6727247E-5</v>
      </c>
      <c r="EL26" s="9">
        <v>5.9509846E-5</v>
      </c>
      <c r="EM26" s="9">
        <v>4.9969275E-5</v>
      </c>
      <c r="EN26" s="1">
        <v>2.2859402E-4</v>
      </c>
      <c r="EO26" s="1">
        <v>3.6454507E-4</v>
      </c>
      <c r="EP26" s="1">
        <v>4.5712496E-4</v>
      </c>
      <c r="EQ26" s="1">
        <v>1.1363317E-4</v>
      </c>
      <c r="ER26" s="1">
        <v>1.4530489E-4</v>
      </c>
      <c r="ES26" s="1">
        <v>0.003082811</v>
      </c>
      <c r="ET26" s="9">
        <v>3.6628655E-4</v>
      </c>
      <c r="EU26" s="1">
        <v>1.539268E-4</v>
      </c>
      <c r="EV26" s="9">
        <v>3.4314097E-5</v>
      </c>
      <c r="EW26" s="9">
        <v>3.4314097E-5</v>
      </c>
      <c r="EX26" s="9">
        <v>3.4314097E-5</v>
      </c>
      <c r="EY26" s="9">
        <v>3.6696826E-5</v>
      </c>
      <c r="EZ26" s="9">
        <v>6.3841818E-5</v>
      </c>
      <c r="FA26" s="9">
        <v>8.2964472E-5</v>
      </c>
      <c r="FB26" s="1">
        <v>2.612552E-4</v>
      </c>
      <c r="FC26" s="1">
        <v>4.8781553E-4</v>
      </c>
      <c r="FD26" s="18">
        <v>2.612552E-4</v>
      </c>
      <c r="FE26" s="18">
        <v>4.8781553E-4</v>
      </c>
      <c r="FF26" s="9">
        <v>9.9051714E-5</v>
      </c>
      <c r="FG26" s="9">
        <v>0.0</v>
      </c>
      <c r="FH26" s="9">
        <v>1.5055824E-5</v>
      </c>
      <c r="FI26" s="18">
        <v>0.0</v>
      </c>
      <c r="FJ26" s="18">
        <v>0.0</v>
      </c>
    </row>
    <row r="27" ht="15.75" customHeight="1">
      <c r="A27" s="1" t="s">
        <v>16</v>
      </c>
      <c r="B27" s="1" t="s">
        <v>945</v>
      </c>
      <c r="C27" s="1">
        <v>2.3375095</v>
      </c>
      <c r="D27" s="1">
        <v>0.0</v>
      </c>
      <c r="E27" s="1">
        <v>0.026357989</v>
      </c>
      <c r="F27" s="1">
        <v>0.0098087967</v>
      </c>
      <c r="G27" s="1">
        <v>0.0066922043</v>
      </c>
      <c r="H27" s="1">
        <v>0.13067705</v>
      </c>
      <c r="I27" s="1">
        <v>0.071335661</v>
      </c>
      <c r="J27" s="1">
        <v>0.016742504</v>
      </c>
      <c r="K27" s="1">
        <v>0.040969429</v>
      </c>
      <c r="L27" s="1">
        <v>0.040695118</v>
      </c>
      <c r="M27" s="1">
        <v>0.0055168641</v>
      </c>
      <c r="N27" s="1">
        <v>0.0098791473</v>
      </c>
      <c r="O27" s="1">
        <v>1.1890478E-4</v>
      </c>
      <c r="P27" s="1">
        <v>0.0079469347</v>
      </c>
      <c r="Q27" s="1">
        <v>0.061344045</v>
      </c>
      <c r="R27" s="1">
        <v>0.087634343</v>
      </c>
      <c r="S27" s="1">
        <v>0.025769594</v>
      </c>
      <c r="T27" s="1">
        <v>0.0078638483</v>
      </c>
      <c r="U27" s="1">
        <v>0.015573202</v>
      </c>
      <c r="V27" s="1">
        <v>0.019973461</v>
      </c>
      <c r="W27" s="1">
        <v>0.0088875471</v>
      </c>
      <c r="X27" s="1">
        <v>0.01791192</v>
      </c>
      <c r="Y27" s="1">
        <v>0.023133367</v>
      </c>
      <c r="Z27" s="1">
        <v>0.0014349194</v>
      </c>
      <c r="AA27" s="1">
        <v>0.010403563</v>
      </c>
      <c r="AB27" s="1">
        <v>0.0034228682</v>
      </c>
      <c r="AC27" s="1">
        <v>0.0018951582</v>
      </c>
      <c r="AD27" s="1">
        <v>7.4637597E-4</v>
      </c>
      <c r="AE27" s="1">
        <v>0.0020380854</v>
      </c>
      <c r="AF27" s="1">
        <v>2.4722345E-4</v>
      </c>
      <c r="AG27" s="1">
        <v>0.0</v>
      </c>
      <c r="AH27" s="1">
        <v>0.0024327345</v>
      </c>
      <c r="AI27" s="1">
        <v>0.0014052422</v>
      </c>
      <c r="AJ27" s="1">
        <v>5.8686544E-4</v>
      </c>
      <c r="AK27" s="1">
        <v>0.001140084</v>
      </c>
      <c r="AL27" s="1">
        <v>0.0010287438</v>
      </c>
      <c r="AM27" s="1">
        <v>0.0016779582</v>
      </c>
      <c r="AN27" s="1">
        <v>0.023179699</v>
      </c>
      <c r="AO27" s="1">
        <v>0.0040423021</v>
      </c>
      <c r="AP27" s="1">
        <v>7.1885216E-4</v>
      </c>
      <c r="AQ27" s="1">
        <v>0.0046203016</v>
      </c>
      <c r="AR27" s="1">
        <v>4.7674599E-4</v>
      </c>
      <c r="AS27" s="1">
        <v>7.2740552E-4</v>
      </c>
      <c r="AT27" s="1">
        <v>0.0051457894</v>
      </c>
      <c r="AU27" s="1">
        <v>0.015212793</v>
      </c>
      <c r="AV27" s="1">
        <v>0.016633962</v>
      </c>
      <c r="AW27" s="1">
        <v>0.0031094882</v>
      </c>
      <c r="AX27" s="1">
        <v>7.2255276E-4</v>
      </c>
      <c r="AY27" s="1">
        <v>4.2332284E-4</v>
      </c>
      <c r="AZ27" s="1">
        <v>0.071658178</v>
      </c>
      <c r="BA27" s="1">
        <v>0.94841911</v>
      </c>
      <c r="BB27" s="1">
        <v>0.023257403</v>
      </c>
      <c r="BC27" s="1">
        <v>0.032924739</v>
      </c>
      <c r="BD27" s="9">
        <v>3.5731942E-5</v>
      </c>
      <c r="BE27" s="1">
        <v>0.076149118</v>
      </c>
      <c r="BF27" s="1">
        <v>0.0</v>
      </c>
      <c r="BG27" s="9">
        <v>6.7921086E-5</v>
      </c>
      <c r="BH27" s="1">
        <v>1.1784335E-4</v>
      </c>
      <c r="BI27" s="1">
        <v>5.2653569E-4</v>
      </c>
      <c r="BJ27" s="9">
        <v>9.4248559E-5</v>
      </c>
      <c r="BK27" s="1">
        <v>9.4555891E-4</v>
      </c>
      <c r="BL27" s="1">
        <v>0.0010469119</v>
      </c>
      <c r="BM27" s="9">
        <v>3.4966411E-5</v>
      </c>
      <c r="BN27" s="9">
        <v>4.1731286E-5</v>
      </c>
      <c r="BO27" s="9">
        <v>2.1361165E-5</v>
      </c>
      <c r="BP27" s="9">
        <v>5.3444529E-5</v>
      </c>
      <c r="BQ27" s="9">
        <v>1.3230163E-5</v>
      </c>
      <c r="BR27" s="9">
        <v>1.3230163E-5</v>
      </c>
      <c r="BS27" s="9">
        <v>1.3230163E-5</v>
      </c>
      <c r="BT27" s="9">
        <v>2.9478008E-5</v>
      </c>
      <c r="BU27" s="9">
        <v>2.3451522E-5</v>
      </c>
      <c r="BV27" s="9">
        <v>8.2443371E-5</v>
      </c>
      <c r="BW27" s="9">
        <v>2.2499485E-5</v>
      </c>
      <c r="BX27" s="1">
        <v>1.0134243E-4</v>
      </c>
      <c r="BY27" s="1">
        <v>0.0</v>
      </c>
      <c r="BZ27" s="9">
        <v>1.3534596E-6</v>
      </c>
      <c r="CA27" s="1">
        <v>3.3924884E-4</v>
      </c>
      <c r="CB27" s="9">
        <v>7.9973531E-5</v>
      </c>
      <c r="CC27" s="9">
        <v>1.5807761E-5</v>
      </c>
      <c r="CD27" s="1">
        <v>9.4555891E-4</v>
      </c>
      <c r="CE27" s="9">
        <v>2.1361164E-5</v>
      </c>
      <c r="CF27" s="9">
        <v>5.3444527E-5</v>
      </c>
      <c r="CG27" s="9">
        <v>4.1863681E-5</v>
      </c>
      <c r="CH27" s="1">
        <v>0.0104396</v>
      </c>
      <c r="CI27" s="1">
        <v>4.0876071E-4</v>
      </c>
      <c r="CJ27" s="9">
        <v>9.7705827E-5</v>
      </c>
      <c r="CK27" s="9">
        <v>3.7809535E-5</v>
      </c>
      <c r="CL27" s="9">
        <v>3.4171277E-6</v>
      </c>
      <c r="CM27" s="9">
        <v>9.7705827E-5</v>
      </c>
      <c r="CN27" s="9">
        <v>3.3834034E-5</v>
      </c>
      <c r="CO27" s="9">
        <v>9.7705827E-5</v>
      </c>
      <c r="CP27" s="9">
        <v>1.9007273E-5</v>
      </c>
      <c r="CQ27" s="1">
        <v>0.0</v>
      </c>
      <c r="CR27" s="1">
        <v>0.013783939</v>
      </c>
      <c r="CS27" s="1">
        <v>1.0096795E-4</v>
      </c>
      <c r="CT27" s="9">
        <v>9.8844044E-5</v>
      </c>
      <c r="CU27" s="1">
        <v>1.1353991E-4</v>
      </c>
      <c r="CV27" s="1">
        <v>1.2203041E-4</v>
      </c>
      <c r="CW27" s="1">
        <v>1.0667822E-4</v>
      </c>
      <c r="CX27" s="9">
        <v>9.8734943E-5</v>
      </c>
      <c r="CY27" s="1">
        <v>2.2395253E-4</v>
      </c>
      <c r="CZ27" s="1">
        <v>1.0064924E-4</v>
      </c>
      <c r="DA27" s="1">
        <v>2.0055412E-4</v>
      </c>
      <c r="DB27" s="9">
        <v>9.730896E-5</v>
      </c>
      <c r="DC27" s="1">
        <v>1.0064924E-4</v>
      </c>
      <c r="DD27" s="1">
        <v>2.0419111E-4</v>
      </c>
      <c r="DE27" s="1">
        <v>2.5312628E-4</v>
      </c>
      <c r="DF27" s="1">
        <v>1.1820614E-4</v>
      </c>
      <c r="DG27" s="1">
        <v>1.1758067E-4</v>
      </c>
      <c r="DH27" s="9">
        <v>7.7109528E-7</v>
      </c>
      <c r="DI27" s="9">
        <v>7.7109528E-7</v>
      </c>
      <c r="DJ27" s="9">
        <v>1.0184254E-6</v>
      </c>
      <c r="DK27" s="9">
        <v>1.0184254E-6</v>
      </c>
      <c r="DL27" s="9">
        <v>2.5402748E-7</v>
      </c>
      <c r="DM27" s="9">
        <v>3.661157E-7</v>
      </c>
      <c r="DN27" s="9">
        <v>2.7838661E-7</v>
      </c>
      <c r="DO27" s="9">
        <v>4.2305054E-7</v>
      </c>
      <c r="DP27" s="9">
        <v>9.0025882E-6</v>
      </c>
      <c r="DQ27" s="9">
        <v>1.560288E-5</v>
      </c>
      <c r="DR27" s="1">
        <v>3.8732328E-4</v>
      </c>
      <c r="DS27" s="1">
        <v>0.0014579419</v>
      </c>
      <c r="DT27" s="1">
        <v>7.3551794E-4</v>
      </c>
      <c r="DU27" s="1">
        <v>0.0013320899</v>
      </c>
      <c r="DV27" s="1">
        <v>0.0015532988</v>
      </c>
      <c r="DW27" s="1">
        <v>0.0036886034</v>
      </c>
      <c r="DX27" s="1">
        <v>0.0049983174</v>
      </c>
      <c r="DY27" s="1">
        <v>0.0041677752</v>
      </c>
      <c r="DZ27" s="1">
        <v>0.0011687163</v>
      </c>
      <c r="EA27" s="1">
        <v>0.080271276</v>
      </c>
      <c r="EB27" s="1">
        <v>0.0061480626</v>
      </c>
      <c r="EC27" s="1">
        <v>0.007050411</v>
      </c>
      <c r="ED27" s="1">
        <v>0.016715269</v>
      </c>
      <c r="EE27" s="1">
        <v>0.019239599</v>
      </c>
      <c r="EF27" s="1">
        <v>0.027375432</v>
      </c>
      <c r="EG27" s="1">
        <v>0.001320579</v>
      </c>
      <c r="EH27" s="1">
        <v>1.0072146E-4</v>
      </c>
      <c r="EI27" s="1">
        <v>0.0014579419</v>
      </c>
      <c r="EJ27" s="1">
        <v>7.3551794E-4</v>
      </c>
      <c r="EK27" s="1">
        <v>0.0013320899</v>
      </c>
      <c r="EL27" s="1">
        <v>0.0015532988</v>
      </c>
      <c r="EM27" s="1">
        <v>0.0036886034</v>
      </c>
      <c r="EN27" s="1">
        <v>0.0061480626</v>
      </c>
      <c r="EO27" s="1">
        <v>0.007050411</v>
      </c>
      <c r="EP27" s="1">
        <v>0.019239599</v>
      </c>
      <c r="EQ27" s="1">
        <v>0.027375432</v>
      </c>
      <c r="ER27" s="1">
        <v>0.001320579</v>
      </c>
      <c r="ES27" s="1">
        <v>0.13348707</v>
      </c>
      <c r="ET27" s="9">
        <v>0.0079967477</v>
      </c>
      <c r="EU27" s="9">
        <v>0.0075453189</v>
      </c>
      <c r="EV27" s="9">
        <v>7.3945566E-5</v>
      </c>
      <c r="EW27" s="9">
        <v>7.3945566E-5</v>
      </c>
      <c r="EX27" s="9">
        <v>7.3945566E-5</v>
      </c>
      <c r="EY27" s="1">
        <v>1.1132442E-4</v>
      </c>
      <c r="EZ27" s="1">
        <v>0.0014545532</v>
      </c>
      <c r="FA27" s="9">
        <v>0.0061999722</v>
      </c>
      <c r="FB27" s="9">
        <v>0.0028307151</v>
      </c>
      <c r="FC27" s="1">
        <v>0.0015648112</v>
      </c>
      <c r="FD27" s="18">
        <v>0.0028307151</v>
      </c>
      <c r="FE27" s="18">
        <v>0.0015648112</v>
      </c>
      <c r="FF27" s="18">
        <v>0.0013915517</v>
      </c>
      <c r="FG27" s="9">
        <v>0.0</v>
      </c>
      <c r="FH27" s="9">
        <v>5.7875818E-5</v>
      </c>
      <c r="FI27" s="9">
        <v>3.6415966E-5</v>
      </c>
      <c r="FJ27" s="18">
        <v>0.0</v>
      </c>
    </row>
    <row r="28" ht="15.75" customHeight="1">
      <c r="A28" s="1" t="s">
        <v>5</v>
      </c>
      <c r="B28" s="1" t="s">
        <v>945</v>
      </c>
      <c r="C28" s="1">
        <v>0.0087240848</v>
      </c>
      <c r="D28" s="1">
        <v>0.0</v>
      </c>
      <c r="E28" s="1">
        <v>1.3666283E-4</v>
      </c>
      <c r="F28" s="9">
        <v>3.1245648E-5</v>
      </c>
      <c r="G28" s="9">
        <v>2.926545E-5</v>
      </c>
      <c r="H28" s="1">
        <v>5.5381145E-4</v>
      </c>
      <c r="I28" s="1">
        <v>1.7972069E-4</v>
      </c>
      <c r="J28" s="1">
        <v>1.6793979E-4</v>
      </c>
      <c r="K28" s="1">
        <v>3.7550566E-4</v>
      </c>
      <c r="L28" s="1">
        <v>1.011465E-4</v>
      </c>
      <c r="M28" s="9">
        <v>9.3943503E-5</v>
      </c>
      <c r="N28" s="1">
        <v>0.0011949409</v>
      </c>
      <c r="O28" s="9">
        <v>2.8200448E-5</v>
      </c>
      <c r="P28" s="9">
        <v>3.8194497E-5</v>
      </c>
      <c r="Q28" s="1">
        <v>1.3164721E-4</v>
      </c>
      <c r="R28" s="9">
        <v>2.2785146E-5</v>
      </c>
      <c r="S28" s="9">
        <v>7.3243664E-5</v>
      </c>
      <c r="T28" s="9">
        <v>2.6344175E-5</v>
      </c>
      <c r="U28" s="9">
        <v>5.6144665E-5</v>
      </c>
      <c r="V28" s="9">
        <v>4.8643203E-5</v>
      </c>
      <c r="W28" s="9">
        <v>4.2888371E-5</v>
      </c>
      <c r="X28" s="9">
        <v>4.1599949E-5</v>
      </c>
      <c r="Y28" s="9">
        <v>9.8670834E-5</v>
      </c>
      <c r="Z28" s="9">
        <v>1.5816405E-6</v>
      </c>
      <c r="AA28" s="9">
        <v>1.2492316E-5</v>
      </c>
      <c r="AB28" s="9">
        <v>2.3225882E-5</v>
      </c>
      <c r="AC28" s="9">
        <v>1.8550745E-5</v>
      </c>
      <c r="AD28" s="9">
        <v>8.2789246E-6</v>
      </c>
      <c r="AE28" s="9">
        <v>2.2343439E-5</v>
      </c>
      <c r="AF28" s="9">
        <v>5.3386147E-6</v>
      </c>
      <c r="AG28" s="1">
        <v>0.0</v>
      </c>
      <c r="AH28" s="9">
        <v>2.010914E-5</v>
      </c>
      <c r="AI28" s="9">
        <v>1.6992886E-5</v>
      </c>
      <c r="AJ28" s="9">
        <v>6.6544921E-6</v>
      </c>
      <c r="AK28" s="9">
        <v>1.4012859E-5</v>
      </c>
      <c r="AL28" s="9">
        <v>1.012241E-5</v>
      </c>
      <c r="AM28" s="9">
        <v>2.0119786E-5</v>
      </c>
      <c r="AN28" s="9">
        <v>9.8868462E-5</v>
      </c>
      <c r="AO28" s="9">
        <v>4.4313195E-5</v>
      </c>
      <c r="AP28" s="9">
        <v>4.5110372E-6</v>
      </c>
      <c r="AQ28" s="9">
        <v>3.9251224E-5</v>
      </c>
      <c r="AR28" s="9">
        <v>5.0955062E-6</v>
      </c>
      <c r="AS28" s="9">
        <v>9.2746588E-6</v>
      </c>
      <c r="AT28" s="9">
        <v>3.2721753E-5</v>
      </c>
      <c r="AU28" s="9">
        <v>5.2941998E-5</v>
      </c>
      <c r="AV28" s="9">
        <v>6.3423978E-5</v>
      </c>
      <c r="AW28" s="9">
        <v>2.6178883E-6</v>
      </c>
      <c r="AX28" s="9">
        <v>3.0323396E-5</v>
      </c>
      <c r="AY28" s="9">
        <v>3.0470763E-7</v>
      </c>
      <c r="AZ28" s="9">
        <v>9.2948245E-5</v>
      </c>
      <c r="BA28" s="9">
        <v>1.0604397E-5</v>
      </c>
      <c r="BB28" s="1">
        <v>1.0942629E-4</v>
      </c>
      <c r="BC28" s="1">
        <v>2.5529827E-4</v>
      </c>
      <c r="BD28" s="9">
        <v>4.3001971E-5</v>
      </c>
      <c r="BE28" s="9">
        <v>1.160548E-5</v>
      </c>
      <c r="BF28" s="1">
        <v>0.0</v>
      </c>
      <c r="BG28" s="9">
        <v>6.8363082E-5</v>
      </c>
      <c r="BH28" s="9">
        <v>6.2469791E-5</v>
      </c>
      <c r="BI28" s="9">
        <v>7.9298757E-5</v>
      </c>
      <c r="BJ28" s="9">
        <v>1.8957952E-5</v>
      </c>
      <c r="BK28" s="1">
        <v>1.9019772E-4</v>
      </c>
      <c r="BL28" s="1">
        <v>2.1058472E-4</v>
      </c>
      <c r="BM28" s="9">
        <v>1.8843156E-5</v>
      </c>
      <c r="BN28" s="9">
        <v>5.8460166E-5</v>
      </c>
      <c r="BO28" s="9">
        <v>2.4999366E-5</v>
      </c>
      <c r="BP28" s="9">
        <v>6.2547119E-5</v>
      </c>
      <c r="BQ28" s="9">
        <v>1.3788096E-5</v>
      </c>
      <c r="BR28" s="9">
        <v>1.3788096E-5</v>
      </c>
      <c r="BS28" s="9">
        <v>1.3788096E-5</v>
      </c>
      <c r="BT28" s="9">
        <v>6.4154931E-5</v>
      </c>
      <c r="BU28" s="9">
        <v>2.1119217E-6</v>
      </c>
      <c r="BV28" s="9">
        <v>1.1577871E-5</v>
      </c>
      <c r="BW28" s="9">
        <v>2.0203895E-6</v>
      </c>
      <c r="BX28" s="9">
        <v>1.5277611E-5</v>
      </c>
      <c r="BY28" s="1">
        <v>0.0</v>
      </c>
      <c r="BZ28" s="9">
        <v>1.9056743E-6</v>
      </c>
      <c r="CA28" s="9">
        <v>7.7107872E-5</v>
      </c>
      <c r="CB28" s="9">
        <v>5.8532701E-5</v>
      </c>
      <c r="CC28" s="9">
        <v>2.1119708E-5</v>
      </c>
      <c r="CD28" s="1">
        <v>1.9019772E-4</v>
      </c>
      <c r="CE28" s="9">
        <v>2.4999365E-5</v>
      </c>
      <c r="CF28" s="9">
        <v>6.2547118E-5</v>
      </c>
      <c r="CG28" s="9">
        <v>1.9065052E-5</v>
      </c>
      <c r="CH28" s="9">
        <v>3.4973037E-5</v>
      </c>
      <c r="CI28" s="9">
        <v>3.7574997E-6</v>
      </c>
      <c r="CJ28" s="9">
        <v>1.818306E-6</v>
      </c>
      <c r="CK28" s="1">
        <v>8.963834E-4</v>
      </c>
      <c r="CL28" s="9">
        <v>2.5151068E-6</v>
      </c>
      <c r="CM28" s="9">
        <v>1.818306E-6</v>
      </c>
      <c r="CN28" s="9">
        <v>6.4948778E-5</v>
      </c>
      <c r="CO28" s="9">
        <v>1.818306E-6</v>
      </c>
      <c r="CP28" s="9">
        <v>1.5859705E-6</v>
      </c>
      <c r="CQ28" s="1">
        <v>0.0</v>
      </c>
      <c r="CR28" s="9">
        <v>7.8500833E-5</v>
      </c>
      <c r="CS28" s="9">
        <v>7.4250738E-6</v>
      </c>
      <c r="CT28" s="9">
        <v>2.4211721E-6</v>
      </c>
      <c r="CU28" s="9">
        <v>6.5761703E-6</v>
      </c>
      <c r="CV28" s="9">
        <v>8.8491195E-6</v>
      </c>
      <c r="CW28" s="9">
        <v>4.8699562E-6</v>
      </c>
      <c r="CX28" s="9">
        <v>2.6128072E-6</v>
      </c>
      <c r="CY28" s="9">
        <v>1.2696976E-5</v>
      </c>
      <c r="CZ28" s="9">
        <v>2.7962802E-6</v>
      </c>
      <c r="DA28" s="9">
        <v>5.4378862E-6</v>
      </c>
      <c r="DB28" s="9">
        <v>2.255261E-6</v>
      </c>
      <c r="DC28" s="9">
        <v>2.7962802E-6</v>
      </c>
      <c r="DD28" s="9">
        <v>6.1395562E-6</v>
      </c>
      <c r="DE28" s="9">
        <v>5.6538233E-6</v>
      </c>
      <c r="DF28" s="9">
        <v>2.649495E-6</v>
      </c>
      <c r="DG28" s="9">
        <v>2.7494926E-6</v>
      </c>
      <c r="DH28" s="9">
        <v>7.7128719E-7</v>
      </c>
      <c r="DI28" s="9">
        <v>7.7128719E-7</v>
      </c>
      <c r="DJ28" s="9">
        <v>8.2455407E-7</v>
      </c>
      <c r="DK28" s="9">
        <v>8.2455407E-7</v>
      </c>
      <c r="DL28" s="9">
        <v>4.9299082E-7</v>
      </c>
      <c r="DM28" s="9">
        <v>5.3131808E-7</v>
      </c>
      <c r="DN28" s="9">
        <v>4.988927E-7</v>
      </c>
      <c r="DO28" s="9">
        <v>5.4835885E-7</v>
      </c>
      <c r="DP28" s="9">
        <v>1.2639554E-6</v>
      </c>
      <c r="DQ28" s="9">
        <v>2.1929576E-6</v>
      </c>
      <c r="DR28" s="9">
        <v>2.1269128E-6</v>
      </c>
      <c r="DS28" s="9">
        <v>7.1469796E-6</v>
      </c>
      <c r="DT28" s="9">
        <v>4.8481261E-6</v>
      </c>
      <c r="DU28" s="9">
        <v>4.3810711E-6</v>
      </c>
      <c r="DV28" s="9">
        <v>2.229682E-6</v>
      </c>
      <c r="DW28" s="9">
        <v>3.2995012E-6</v>
      </c>
      <c r="DX28" s="9">
        <v>1.1628754E-5</v>
      </c>
      <c r="DY28" s="9">
        <v>4.3143444E-6</v>
      </c>
      <c r="DZ28" s="9">
        <v>2.0787383E-6</v>
      </c>
      <c r="EA28" s="9">
        <v>1.2714603E-5</v>
      </c>
      <c r="EB28" s="9">
        <v>6.2669043E-5</v>
      </c>
      <c r="EC28" s="9">
        <v>7.5402751E-5</v>
      </c>
      <c r="ED28" s="9">
        <v>5.0359101E-5</v>
      </c>
      <c r="EE28" s="9">
        <v>6.2954401E-5</v>
      </c>
      <c r="EF28" s="9">
        <v>3.1430053E-5</v>
      </c>
      <c r="EG28" s="9">
        <v>1.0612802E-5</v>
      </c>
      <c r="EH28" s="9">
        <v>4.0533463E-5</v>
      </c>
      <c r="EI28" s="9">
        <v>7.1469796E-6</v>
      </c>
      <c r="EJ28" s="9">
        <v>4.8481261E-6</v>
      </c>
      <c r="EK28" s="9">
        <v>4.3810711E-6</v>
      </c>
      <c r="EL28" s="9">
        <v>2.229682E-6</v>
      </c>
      <c r="EM28" s="9">
        <v>3.2995012E-6</v>
      </c>
      <c r="EN28" s="9">
        <v>6.2669043E-5</v>
      </c>
      <c r="EO28" s="9">
        <v>7.5402751E-5</v>
      </c>
      <c r="EP28" s="9">
        <v>6.2954401E-5</v>
      </c>
      <c r="EQ28" s="9">
        <v>3.1430053E-5</v>
      </c>
      <c r="ER28" s="9">
        <v>1.0612802E-5</v>
      </c>
      <c r="ES28" s="1">
        <v>6.1965369E-4</v>
      </c>
      <c r="ET28" s="9">
        <v>5.5318106E-5</v>
      </c>
      <c r="EU28" s="9">
        <v>3.7580698E-5</v>
      </c>
      <c r="EV28" s="9">
        <v>8.3810943E-6</v>
      </c>
      <c r="EW28" s="9">
        <v>8.3810943E-6</v>
      </c>
      <c r="EX28" s="9">
        <v>8.3810943E-6</v>
      </c>
      <c r="EY28" s="9">
        <v>5.0145121E-6</v>
      </c>
      <c r="EZ28" s="9">
        <v>7.1016836E-6</v>
      </c>
      <c r="FA28" s="9">
        <v>1.5549892E-5</v>
      </c>
      <c r="FB28" s="9">
        <v>7.3380942E-5</v>
      </c>
      <c r="FC28" s="9">
        <v>5.5388258E-6</v>
      </c>
      <c r="FD28" s="9">
        <v>7.3380942E-5</v>
      </c>
      <c r="FE28" s="9">
        <v>5.5388258E-6</v>
      </c>
      <c r="FF28" s="9">
        <v>2.8377275E-5</v>
      </c>
      <c r="FG28" s="9">
        <v>0.0</v>
      </c>
      <c r="FH28" s="9">
        <v>4.2807977E-7</v>
      </c>
      <c r="FI28" s="18">
        <v>0.0</v>
      </c>
      <c r="FJ28" s="18">
        <v>0.0</v>
      </c>
    </row>
    <row r="29" ht="15.75" customHeight="1">
      <c r="A29" s="1" t="s">
        <v>19</v>
      </c>
      <c r="B29" s="1" t="s">
        <v>945</v>
      </c>
      <c r="C29" s="1">
        <v>0.9526737</v>
      </c>
      <c r="D29" s="1">
        <v>0.0</v>
      </c>
      <c r="E29" s="1">
        <v>0.010537627</v>
      </c>
      <c r="F29" s="1">
        <v>0.0068413059</v>
      </c>
      <c r="G29" s="1">
        <v>0.0020522269</v>
      </c>
      <c r="H29" s="1">
        <v>0.09419912</v>
      </c>
      <c r="I29" s="1">
        <v>0.033407718</v>
      </c>
      <c r="J29" s="1">
        <v>0.010153383</v>
      </c>
      <c r="K29" s="1">
        <v>0.030296663</v>
      </c>
      <c r="L29" s="1">
        <v>0.0092284044</v>
      </c>
      <c r="M29" s="1">
        <v>0.0059127065</v>
      </c>
      <c r="N29" s="1">
        <v>0.01477872</v>
      </c>
      <c r="O29" s="1">
        <v>0.038807975</v>
      </c>
      <c r="P29" s="1">
        <v>0.012869576</v>
      </c>
      <c r="Q29" s="1">
        <v>0.054634802</v>
      </c>
      <c r="R29" s="1">
        <v>0.0021301847</v>
      </c>
      <c r="S29" s="1">
        <v>0.0039689592</v>
      </c>
      <c r="T29" s="1">
        <v>0.005710508</v>
      </c>
      <c r="U29" s="1">
        <v>0.01437445</v>
      </c>
      <c r="V29" s="1">
        <v>0.0026936323</v>
      </c>
      <c r="W29" s="1">
        <v>0.0026916829</v>
      </c>
      <c r="X29" s="1">
        <v>0.0021008614</v>
      </c>
      <c r="Y29" s="1">
        <v>0.0060339254</v>
      </c>
      <c r="Z29" s="1">
        <v>6.3759378E-4</v>
      </c>
      <c r="AA29" s="1">
        <v>0.018789809</v>
      </c>
      <c r="AB29" s="1">
        <v>0.0026841311</v>
      </c>
      <c r="AC29" s="1">
        <v>0.0029633727</v>
      </c>
      <c r="AD29" s="1">
        <v>0.0013399036</v>
      </c>
      <c r="AE29" s="1">
        <v>0.0028998139</v>
      </c>
      <c r="AF29" s="1">
        <v>8.1801612E-4</v>
      </c>
      <c r="AG29" s="1">
        <v>0.0</v>
      </c>
      <c r="AH29" s="1">
        <v>0.0041920702</v>
      </c>
      <c r="AI29" s="1">
        <v>0.0020371646</v>
      </c>
      <c r="AJ29" s="1">
        <v>0.0012899909</v>
      </c>
      <c r="AK29" s="1">
        <v>0.0017817635</v>
      </c>
      <c r="AL29" s="1">
        <v>0.0016420966</v>
      </c>
      <c r="AM29" s="1">
        <v>0.0010302731</v>
      </c>
      <c r="AN29" s="1">
        <v>0.0060460104</v>
      </c>
      <c r="AO29" s="1">
        <v>0.0070864642</v>
      </c>
      <c r="AP29" s="1">
        <v>0.0011519637</v>
      </c>
      <c r="AQ29" s="1">
        <v>0.0042494341</v>
      </c>
      <c r="AR29" s="1">
        <v>6.4781146E-4</v>
      </c>
      <c r="AS29" s="1">
        <v>0.0015830834</v>
      </c>
      <c r="AT29" s="1">
        <v>0.0034066151</v>
      </c>
      <c r="AU29" s="1">
        <v>0.0026125978</v>
      </c>
      <c r="AV29" s="1">
        <v>0.0030958684</v>
      </c>
      <c r="AW29" s="1">
        <v>0.001284023</v>
      </c>
      <c r="AX29" s="1">
        <v>0.0012589125</v>
      </c>
      <c r="AY29" s="1">
        <v>2.1243624E-4</v>
      </c>
      <c r="AZ29" s="1">
        <v>0.0058960743</v>
      </c>
      <c r="BA29" s="1">
        <v>0.016772718</v>
      </c>
      <c r="BB29" s="1">
        <v>0.0069836538</v>
      </c>
      <c r="BC29" s="1">
        <v>0.012791782</v>
      </c>
      <c r="BD29" s="1">
        <v>0.0019445388</v>
      </c>
      <c r="BE29" s="1">
        <v>0.0035902662</v>
      </c>
      <c r="BF29" s="1">
        <v>0.0</v>
      </c>
      <c r="BG29" s="1">
        <v>5.8809615E-4</v>
      </c>
      <c r="BH29" s="1">
        <v>7.4124656E-4</v>
      </c>
      <c r="BI29" s="1">
        <v>0.0013060024</v>
      </c>
      <c r="BJ29" s="1">
        <v>6.1450438E-4</v>
      </c>
      <c r="BK29" s="1">
        <v>0.006165082</v>
      </c>
      <c r="BL29" s="1">
        <v>0.0068259076</v>
      </c>
      <c r="BM29" s="1">
        <v>4.8295353E-4</v>
      </c>
      <c r="BN29" s="1">
        <v>0.0031035392</v>
      </c>
      <c r="BO29" s="1">
        <v>9.5359531E-4</v>
      </c>
      <c r="BP29" s="1">
        <v>0.0023858461</v>
      </c>
      <c r="BQ29" s="1">
        <v>0.0013878041</v>
      </c>
      <c r="BR29" s="1">
        <v>0.0013878041</v>
      </c>
      <c r="BS29" s="1">
        <v>0.0013878041</v>
      </c>
      <c r="BT29" s="1">
        <v>6.7429127E-4</v>
      </c>
      <c r="BU29" s="1">
        <v>6.3554647E-4</v>
      </c>
      <c r="BV29" s="1">
        <v>7.2266455E-4</v>
      </c>
      <c r="BW29" s="1">
        <v>3.9542049E-4</v>
      </c>
      <c r="BX29" s="1">
        <v>0.0036552655</v>
      </c>
      <c r="BY29" s="1">
        <v>0.0</v>
      </c>
      <c r="BZ29" s="9">
        <v>2.8129996E-5</v>
      </c>
      <c r="CA29" s="1">
        <v>0.0011573324</v>
      </c>
      <c r="CB29" s="1">
        <v>6.9590077E-4</v>
      </c>
      <c r="CC29" s="1">
        <v>6.6948786E-4</v>
      </c>
      <c r="CD29" s="1">
        <v>0.006165082</v>
      </c>
      <c r="CE29" s="1">
        <v>9.5359534E-4</v>
      </c>
      <c r="CF29" s="1">
        <v>0.0023858462</v>
      </c>
      <c r="CG29" s="1">
        <v>3.0153607E-4</v>
      </c>
      <c r="CH29" s="1">
        <v>0.0075809473</v>
      </c>
      <c r="CI29" s="1">
        <v>5.1362399E-4</v>
      </c>
      <c r="CJ29" s="1">
        <v>8.5014227E-4</v>
      </c>
      <c r="CK29" s="1">
        <v>6.546167E-4</v>
      </c>
      <c r="CL29" s="1">
        <v>6.819825E-4</v>
      </c>
      <c r="CM29" s="1">
        <v>8.5014227E-4</v>
      </c>
      <c r="CN29" s="1">
        <v>4.433665E-4</v>
      </c>
      <c r="CO29" s="1">
        <v>8.5014227E-4</v>
      </c>
      <c r="CP29" s="1">
        <v>4.592355E-4</v>
      </c>
      <c r="CQ29" s="1">
        <v>0.0</v>
      </c>
      <c r="CR29" s="1">
        <v>0.0035609596</v>
      </c>
      <c r="CS29" s="1">
        <v>8.1391656E-4</v>
      </c>
      <c r="CT29" s="1">
        <v>0.0012661941</v>
      </c>
      <c r="CU29" s="1">
        <v>0.0047955959</v>
      </c>
      <c r="CV29" s="1">
        <v>0.0066863826</v>
      </c>
      <c r="CW29" s="1">
        <v>0.0033093647</v>
      </c>
      <c r="CX29" s="1">
        <v>0.0014986132</v>
      </c>
      <c r="CY29" s="1">
        <v>0.0090169614</v>
      </c>
      <c r="CZ29" s="1">
        <v>0.0018012427</v>
      </c>
      <c r="DA29" s="1">
        <v>0.0033818604</v>
      </c>
      <c r="DB29" s="1">
        <v>0.0011887999</v>
      </c>
      <c r="DC29" s="1">
        <v>0.0018012427</v>
      </c>
      <c r="DD29" s="1">
        <v>0.0044056115</v>
      </c>
      <c r="DE29" s="1">
        <v>0.0029969718</v>
      </c>
      <c r="DF29" s="1">
        <v>0.0013634366</v>
      </c>
      <c r="DG29" s="1">
        <v>0.0015163874</v>
      </c>
      <c r="DH29" s="9">
        <v>8.0487527E-5</v>
      </c>
      <c r="DI29" s="9">
        <v>8.0487527E-5</v>
      </c>
      <c r="DJ29" s="1">
        <v>1.1349809E-4</v>
      </c>
      <c r="DK29" s="1">
        <v>1.1349809E-4</v>
      </c>
      <c r="DL29" s="9">
        <v>1.4248529E-5</v>
      </c>
      <c r="DM29" s="9">
        <v>1.0189791E-5</v>
      </c>
      <c r="DN29" s="9">
        <v>1.7942266E-5</v>
      </c>
      <c r="DO29" s="9">
        <v>1.2703955E-5</v>
      </c>
      <c r="DP29" s="1">
        <v>2.1034019E-4</v>
      </c>
      <c r="DQ29" s="1">
        <v>1.5162174E-4</v>
      </c>
      <c r="DR29" s="1">
        <v>4.8799036E-4</v>
      </c>
      <c r="DS29" s="1">
        <v>5.3052306E-4</v>
      </c>
      <c r="DT29" s="1">
        <v>4.7743125E-4</v>
      </c>
      <c r="DU29" s="1">
        <v>5.6605907E-4</v>
      </c>
      <c r="DV29" s="1">
        <v>0.0010109577</v>
      </c>
      <c r="DW29" s="1">
        <v>0.0016078758</v>
      </c>
      <c r="DX29" s="1">
        <v>0.0020275774</v>
      </c>
      <c r="DY29" s="1">
        <v>0.0024091788</v>
      </c>
      <c r="DZ29" s="1">
        <v>3.9903418E-4</v>
      </c>
      <c r="EA29" s="1">
        <v>6.7943395E-4</v>
      </c>
      <c r="EB29" s="1">
        <v>0.0042735982</v>
      </c>
      <c r="EC29" s="1">
        <v>0.0067391221</v>
      </c>
      <c r="ED29" s="1">
        <v>0.0033866889</v>
      </c>
      <c r="EE29" s="1">
        <v>0.0039986706</v>
      </c>
      <c r="EF29" s="1">
        <v>0.0019000007</v>
      </c>
      <c r="EG29" s="1">
        <v>6.2934171E-4</v>
      </c>
      <c r="EH29" s="1">
        <v>7.3661218E-4</v>
      </c>
      <c r="EI29" s="1">
        <v>5.3052306E-4</v>
      </c>
      <c r="EJ29" s="1">
        <v>4.7743125E-4</v>
      </c>
      <c r="EK29" s="1">
        <v>5.6605907E-4</v>
      </c>
      <c r="EL29" s="1">
        <v>0.0010109577</v>
      </c>
      <c r="EM29" s="1">
        <v>0.0016078758</v>
      </c>
      <c r="EN29" s="1">
        <v>0.0042735982</v>
      </c>
      <c r="EO29" s="1">
        <v>0.0067391221</v>
      </c>
      <c r="EP29" s="1">
        <v>0.0039986706</v>
      </c>
      <c r="EQ29" s="1">
        <v>0.0019000007</v>
      </c>
      <c r="ER29" s="1">
        <v>6.2934171E-4</v>
      </c>
      <c r="ES29" s="1">
        <v>0.26030875</v>
      </c>
      <c r="ET29" s="1">
        <v>0.010976569</v>
      </c>
      <c r="EU29" s="1">
        <v>0.0021088781</v>
      </c>
      <c r="EV29" s="1">
        <v>0.0013340956</v>
      </c>
      <c r="EW29" s="1">
        <v>0.0013340956</v>
      </c>
      <c r="EX29" s="1">
        <v>0.0013340956</v>
      </c>
      <c r="EY29" s="1">
        <v>0.0049652956</v>
      </c>
      <c r="EZ29" s="1">
        <v>6.6258919E-4</v>
      </c>
      <c r="FA29" s="1">
        <v>0.0026713145</v>
      </c>
      <c r="FB29" s="1">
        <v>0.0020509383</v>
      </c>
      <c r="FC29" s="1">
        <v>0.0014596964</v>
      </c>
      <c r="FD29" s="18">
        <v>0.0020509383</v>
      </c>
      <c r="FE29" s="18">
        <v>0.0014596964</v>
      </c>
      <c r="FF29" s="18">
        <v>0.0017689588</v>
      </c>
      <c r="FG29" s="18">
        <v>0.0</v>
      </c>
      <c r="FH29" s="18">
        <v>4.3193026E-4</v>
      </c>
      <c r="FI29" s="18">
        <v>3.428616E-4</v>
      </c>
      <c r="FJ29" s="18">
        <v>0.008811596</v>
      </c>
    </row>
    <row r="30" ht="15.75" customHeight="1">
      <c r="A30" s="1" t="s">
        <v>17</v>
      </c>
      <c r="B30" s="1" t="s">
        <v>945</v>
      </c>
      <c r="C30" s="1">
        <v>1.3094524</v>
      </c>
      <c r="D30" s="1">
        <v>0.0</v>
      </c>
      <c r="E30" s="1">
        <v>0.015623738</v>
      </c>
      <c r="F30" s="1">
        <v>0.0050603061</v>
      </c>
      <c r="G30" s="1">
        <v>0.003081205</v>
      </c>
      <c r="H30" s="1">
        <v>0.062099018</v>
      </c>
      <c r="I30" s="1">
        <v>0.017502613</v>
      </c>
      <c r="J30" s="1">
        <v>0.023166391</v>
      </c>
      <c r="K30" s="1">
        <v>0.07432788</v>
      </c>
      <c r="L30" s="1">
        <v>0.011790746</v>
      </c>
      <c r="M30" s="1">
        <v>0.009638007</v>
      </c>
      <c r="N30" s="1">
        <v>0.025321955</v>
      </c>
      <c r="O30" s="1">
        <v>0.024512464</v>
      </c>
      <c r="P30" s="1">
        <v>0.032676017</v>
      </c>
      <c r="Q30" s="1">
        <v>0.089645559</v>
      </c>
      <c r="R30" s="1">
        <v>0.0041753162</v>
      </c>
      <c r="S30" s="1">
        <v>0.0079582249</v>
      </c>
      <c r="T30" s="1">
        <v>0.0049336371</v>
      </c>
      <c r="U30" s="1">
        <v>0.0089898955</v>
      </c>
      <c r="V30" s="1">
        <v>0.0059325222</v>
      </c>
      <c r="W30" s="1">
        <v>0.0060630209</v>
      </c>
      <c r="X30" s="1">
        <v>0.003951209</v>
      </c>
      <c r="Y30" s="1">
        <v>0.011450345</v>
      </c>
      <c r="Z30" s="1">
        <v>9.6052484E-4</v>
      </c>
      <c r="AA30" s="1">
        <v>0.010623267</v>
      </c>
      <c r="AB30" s="1">
        <v>0.0036783036</v>
      </c>
      <c r="AC30" s="1">
        <v>0.0028798854</v>
      </c>
      <c r="AD30" s="1">
        <v>0.0012860497</v>
      </c>
      <c r="AE30" s="1">
        <v>0.0034281138</v>
      </c>
      <c r="AF30" s="1">
        <v>8.5348082E-4</v>
      </c>
      <c r="AG30" s="1">
        <v>0.0</v>
      </c>
      <c r="AH30" s="1">
        <v>0.0031611516</v>
      </c>
      <c r="AI30" s="1">
        <v>0.002674236</v>
      </c>
      <c r="AJ30" s="1">
        <v>0.0010300165</v>
      </c>
      <c r="AK30" s="1">
        <v>0.002180103</v>
      </c>
      <c r="AL30" s="1">
        <v>0.0015744536</v>
      </c>
      <c r="AM30" s="1">
        <v>0.0023811527</v>
      </c>
      <c r="AN30" s="1">
        <v>0.011473278</v>
      </c>
      <c r="AO30" s="1">
        <v>0.02298432</v>
      </c>
      <c r="AP30" s="1">
        <v>7.1961481E-4</v>
      </c>
      <c r="AQ30" s="1">
        <v>0.0062702891</v>
      </c>
      <c r="AR30" s="1">
        <v>8.1097943E-4</v>
      </c>
      <c r="AS30" s="1">
        <v>0.0014508855</v>
      </c>
      <c r="AT30" s="1">
        <v>0.0051623857</v>
      </c>
      <c r="AU30" s="1">
        <v>0.0052245329</v>
      </c>
      <c r="AV30" s="1">
        <v>0.0063055771</v>
      </c>
      <c r="AW30" s="1">
        <v>0.0022230412</v>
      </c>
      <c r="AX30" s="1">
        <v>0.0040119896</v>
      </c>
      <c r="AY30" s="1">
        <v>2.7511477E-4</v>
      </c>
      <c r="AZ30" s="1">
        <v>0.01427813</v>
      </c>
      <c r="BA30" s="1">
        <v>0.0094838062</v>
      </c>
      <c r="BB30" s="1">
        <v>0.015304153</v>
      </c>
      <c r="BC30" s="1">
        <v>0.038064574</v>
      </c>
      <c r="BD30" s="1">
        <v>0.0031651105</v>
      </c>
      <c r="BE30" s="1">
        <v>0.0073887551</v>
      </c>
      <c r="BF30" s="1">
        <v>0.0</v>
      </c>
      <c r="BG30" s="1">
        <v>0.0043866132</v>
      </c>
      <c r="BH30" s="1">
        <v>0.0063620864</v>
      </c>
      <c r="BI30" s="1">
        <v>0.0049739147</v>
      </c>
      <c r="BJ30" s="1">
        <v>0.004790825</v>
      </c>
      <c r="BK30" s="1">
        <v>0.048064472</v>
      </c>
      <c r="BL30" s="1">
        <v>0.053216429</v>
      </c>
      <c r="BM30" s="1">
        <v>0.0031422418</v>
      </c>
      <c r="BN30" s="1">
        <v>0.0069073256</v>
      </c>
      <c r="BO30" s="1">
        <v>0.0018781357</v>
      </c>
      <c r="BP30" s="1">
        <v>0.0046989984</v>
      </c>
      <c r="BQ30" s="1">
        <v>0.0054808141</v>
      </c>
      <c r="BR30" s="1">
        <v>0.0054808141</v>
      </c>
      <c r="BS30" s="1">
        <v>0.0054808141</v>
      </c>
      <c r="BT30" s="1">
        <v>0.010694863</v>
      </c>
      <c r="BU30" s="1">
        <v>0.0022304386</v>
      </c>
      <c r="BV30" s="1">
        <v>0.0025344211</v>
      </c>
      <c r="BW30" s="1">
        <v>0.0019648364</v>
      </c>
      <c r="BX30" s="1">
        <v>0.014322369</v>
      </c>
      <c r="BY30" s="1">
        <v>0.0</v>
      </c>
      <c r="BZ30" s="1">
        <v>3.3528045E-4</v>
      </c>
      <c r="CA30" s="1">
        <v>0.012573948</v>
      </c>
      <c r="CB30" s="1">
        <v>0.0086300966</v>
      </c>
      <c r="CC30" s="1">
        <v>0.0049712502</v>
      </c>
      <c r="CD30" s="1">
        <v>0.048064472</v>
      </c>
      <c r="CE30" s="1">
        <v>0.0018781357</v>
      </c>
      <c r="CF30" s="1">
        <v>0.0046989984</v>
      </c>
      <c r="CG30" s="1">
        <v>0.0019894115</v>
      </c>
      <c r="CH30" s="1">
        <v>0.0065496175</v>
      </c>
      <c r="CI30" s="1">
        <v>0.0017102712</v>
      </c>
      <c r="CJ30" s="1">
        <v>0.0062183174</v>
      </c>
      <c r="CK30" s="1">
        <v>0.0058318559</v>
      </c>
      <c r="CL30" s="1">
        <v>0.0053689147</v>
      </c>
      <c r="CM30" s="1">
        <v>0.0062183174</v>
      </c>
      <c r="CN30" s="1">
        <v>0.0046927394</v>
      </c>
      <c r="CO30" s="1">
        <v>0.0062183174</v>
      </c>
      <c r="CP30" s="1">
        <v>0.0060666711</v>
      </c>
      <c r="CQ30" s="1">
        <v>0.0</v>
      </c>
      <c r="CR30" s="1">
        <v>0.010283066</v>
      </c>
      <c r="CS30" s="1">
        <v>0.0062416956</v>
      </c>
      <c r="CT30" s="1">
        <v>0.0023072491</v>
      </c>
      <c r="CU30" s="1">
        <v>0.0045045286</v>
      </c>
      <c r="CV30" s="1">
        <v>0.0058760508</v>
      </c>
      <c r="CW30" s="1">
        <v>0.0033860792</v>
      </c>
      <c r="CX30" s="1">
        <v>0.0021129922</v>
      </c>
      <c r="CY30" s="1">
        <v>0.0084745543</v>
      </c>
      <c r="CZ30" s="1">
        <v>0.0026296292</v>
      </c>
      <c r="DA30" s="1">
        <v>0.0051263264</v>
      </c>
      <c r="DB30" s="1">
        <v>0.0018807866</v>
      </c>
      <c r="DC30" s="1">
        <v>0.0026296292</v>
      </c>
      <c r="DD30" s="1">
        <v>0.0057079709</v>
      </c>
      <c r="DE30" s="1">
        <v>0.0054708379</v>
      </c>
      <c r="DF30" s="1">
        <v>0.002545399</v>
      </c>
      <c r="DG30" s="1">
        <v>0.0022815355</v>
      </c>
      <c r="DH30" s="1">
        <v>2.8012921E-4</v>
      </c>
      <c r="DI30" s="1">
        <v>2.8012921E-4</v>
      </c>
      <c r="DJ30" s="1">
        <v>3.9485548E-4</v>
      </c>
      <c r="DK30" s="1">
        <v>3.9485548E-4</v>
      </c>
      <c r="DL30" s="9">
        <v>4.9859874E-5</v>
      </c>
      <c r="DM30" s="9">
        <v>4.9438189E-5</v>
      </c>
      <c r="DN30" s="9">
        <v>6.2702175E-5</v>
      </c>
      <c r="DO30" s="9">
        <v>6.2157939E-5</v>
      </c>
      <c r="DP30" s="1">
        <v>2.316421E-4</v>
      </c>
      <c r="DQ30" s="1">
        <v>4.2065067E-4</v>
      </c>
      <c r="DR30" s="1">
        <v>0.0015207829</v>
      </c>
      <c r="DS30" s="1">
        <v>0.0011226492</v>
      </c>
      <c r="DT30" s="1">
        <v>0.0013140965</v>
      </c>
      <c r="DU30" s="1">
        <v>0.0016413918</v>
      </c>
      <c r="DV30" s="1">
        <v>0.0021801163</v>
      </c>
      <c r="DW30" s="1">
        <v>0.0022073318</v>
      </c>
      <c r="DX30" s="1">
        <v>0.004965712</v>
      </c>
      <c r="DY30" s="1">
        <v>0.0031676313</v>
      </c>
      <c r="DZ30" s="1">
        <v>0.0011884838</v>
      </c>
      <c r="EA30" s="1">
        <v>0.0021658108</v>
      </c>
      <c r="EB30" s="1">
        <v>0.005918658</v>
      </c>
      <c r="EC30" s="1">
        <v>0.012826691</v>
      </c>
      <c r="ED30" s="1">
        <v>0.0050595057</v>
      </c>
      <c r="EE30" s="1">
        <v>0.0071314669</v>
      </c>
      <c r="EF30" s="1">
        <v>0.0032767624</v>
      </c>
      <c r="EG30" s="1">
        <v>0.00148412</v>
      </c>
      <c r="EH30" s="1">
        <v>0.0053682408</v>
      </c>
      <c r="EI30" s="1">
        <v>0.0011226492</v>
      </c>
      <c r="EJ30" s="1">
        <v>0.0013140965</v>
      </c>
      <c r="EK30" s="1">
        <v>0.0016413918</v>
      </c>
      <c r="EL30" s="1">
        <v>0.0021801163</v>
      </c>
      <c r="EM30" s="1">
        <v>0.0022073318</v>
      </c>
      <c r="EN30" s="1">
        <v>0.005918658</v>
      </c>
      <c r="EO30" s="1">
        <v>0.012826691</v>
      </c>
      <c r="EP30" s="1">
        <v>0.0071314669</v>
      </c>
      <c r="EQ30" s="1">
        <v>0.0032767624</v>
      </c>
      <c r="ER30" s="1">
        <v>0.00148412</v>
      </c>
      <c r="ES30" s="1">
        <v>0.087221738</v>
      </c>
      <c r="ET30" s="1">
        <v>0.032269278</v>
      </c>
      <c r="EU30" s="1">
        <v>0.0035528652</v>
      </c>
      <c r="EV30" s="1">
        <v>0.0058594979</v>
      </c>
      <c r="EW30" s="1">
        <v>0.0058594979</v>
      </c>
      <c r="EX30" s="1">
        <v>0.0058594979</v>
      </c>
      <c r="EY30" s="1">
        <v>0.0045360496</v>
      </c>
      <c r="EZ30" s="1">
        <v>0.0016796044</v>
      </c>
      <c r="FA30" s="1">
        <v>0.0040680872</v>
      </c>
      <c r="FB30" s="1">
        <v>0.0053584911</v>
      </c>
      <c r="FC30" s="1">
        <v>0.0057504921</v>
      </c>
      <c r="FD30" s="18">
        <v>0.0053584911</v>
      </c>
      <c r="FE30" s="18">
        <v>0.0057504921</v>
      </c>
      <c r="FF30" s="18">
        <v>0.0027269896</v>
      </c>
      <c r="FG30" s="18">
        <v>0.0</v>
      </c>
      <c r="FH30" s="18">
        <v>4.3947402E-4</v>
      </c>
      <c r="FI30" s="18">
        <v>0.0</v>
      </c>
      <c r="FJ30" s="18">
        <v>0.0</v>
      </c>
    </row>
    <row r="31" ht="15.75" customHeight="1">
      <c r="A31" s="1" t="s">
        <v>41</v>
      </c>
      <c r="B31" s="1" t="s">
        <v>945</v>
      </c>
      <c r="C31" s="1">
        <v>0.64652644</v>
      </c>
      <c r="D31" s="1">
        <v>0.0</v>
      </c>
      <c r="E31" s="1">
        <v>0.0078947979</v>
      </c>
      <c r="F31" s="1">
        <v>0.0011807785</v>
      </c>
      <c r="G31" s="1">
        <v>0.0029431981</v>
      </c>
      <c r="H31" s="1">
        <v>0.024481303</v>
      </c>
      <c r="I31" s="1">
        <v>0.004956719</v>
      </c>
      <c r="J31" s="1">
        <v>0.01551639</v>
      </c>
      <c r="K31" s="1">
        <v>0.03299843</v>
      </c>
      <c r="L31" s="1">
        <v>0.0090391259</v>
      </c>
      <c r="M31" s="1">
        <v>0.0042138008</v>
      </c>
      <c r="N31" s="1">
        <v>0.020393468</v>
      </c>
      <c r="O31" s="1">
        <v>0.0020112047</v>
      </c>
      <c r="P31" s="1">
        <v>0.0078061392</v>
      </c>
      <c r="Q31" s="1">
        <v>0.047535719</v>
      </c>
      <c r="R31" s="1">
        <v>0.0017532466</v>
      </c>
      <c r="S31" s="1">
        <v>0.0072650289</v>
      </c>
      <c r="T31" s="1">
        <v>0.0016410016</v>
      </c>
      <c r="U31" s="1">
        <v>0.0015104583</v>
      </c>
      <c r="V31" s="1">
        <v>0.0027667309</v>
      </c>
      <c r="W31" s="1">
        <v>0.0026588026</v>
      </c>
      <c r="X31" s="1">
        <v>0.0029558797</v>
      </c>
      <c r="Y31" s="1">
        <v>0.015789091</v>
      </c>
      <c r="Z31" s="1">
        <v>7.1572745E-4</v>
      </c>
      <c r="AA31" s="1">
        <v>0.0058311345</v>
      </c>
      <c r="AB31" s="1">
        <v>0.0020020771</v>
      </c>
      <c r="AC31" s="1">
        <v>0.0030159236</v>
      </c>
      <c r="AD31" s="1">
        <v>0.0013561792</v>
      </c>
      <c r="AE31" s="1">
        <v>0.0043784094</v>
      </c>
      <c r="AF31" s="1">
        <v>5.1553564E-4</v>
      </c>
      <c r="AG31" s="1">
        <v>0.0</v>
      </c>
      <c r="AH31" s="1">
        <v>0.0023639399</v>
      </c>
      <c r="AI31" s="1">
        <v>0.0021735276</v>
      </c>
      <c r="AJ31" s="1">
        <v>0.0011803944</v>
      </c>
      <c r="AK31" s="1">
        <v>0.0020852876</v>
      </c>
      <c r="AL31" s="1">
        <v>0.001559817</v>
      </c>
      <c r="AM31" s="1">
        <v>0.0013833489</v>
      </c>
      <c r="AN31" s="1">
        <v>0.015820714</v>
      </c>
      <c r="AO31" s="1">
        <v>0.0020135935</v>
      </c>
      <c r="AP31" s="1">
        <v>3.0459313E-4</v>
      </c>
      <c r="AQ31" s="1">
        <v>0.0030644324</v>
      </c>
      <c r="AR31" s="1">
        <v>5.0475405E-4</v>
      </c>
      <c r="AS31" s="1">
        <v>0.0013801249</v>
      </c>
      <c r="AT31" s="1">
        <v>0.0032601991</v>
      </c>
      <c r="AU31" s="1">
        <v>0.0044375374</v>
      </c>
      <c r="AV31" s="1">
        <v>0.0097361005</v>
      </c>
      <c r="AW31" s="1">
        <v>0.0015245424</v>
      </c>
      <c r="AX31" s="1">
        <v>0.0022964203</v>
      </c>
      <c r="AY31" s="1">
        <v>1.9254402E-4</v>
      </c>
      <c r="AZ31" s="1">
        <v>0.013219472</v>
      </c>
      <c r="BA31" s="1">
        <v>0.015976889</v>
      </c>
      <c r="BB31" s="1">
        <v>0.0079802565</v>
      </c>
      <c r="BC31" s="1">
        <v>0.019761463</v>
      </c>
      <c r="BD31" s="1">
        <v>0.0019779876</v>
      </c>
      <c r="BE31" s="1">
        <v>0.0063725983</v>
      </c>
      <c r="BF31" s="1">
        <v>0.0</v>
      </c>
      <c r="BG31" s="1">
        <v>0.0010975306</v>
      </c>
      <c r="BH31" s="1">
        <v>0.0010208859</v>
      </c>
      <c r="BI31" s="1">
        <v>0.0064605862</v>
      </c>
      <c r="BJ31" s="1">
        <v>6.4900555E-4</v>
      </c>
      <c r="BK31" s="1">
        <v>0.0065112188</v>
      </c>
      <c r="BL31" s="1">
        <v>0.0072091463</v>
      </c>
      <c r="BM31" s="1">
        <v>7.5463953E-4</v>
      </c>
      <c r="BN31" s="1">
        <v>9.0391685E-4</v>
      </c>
      <c r="BO31" s="1">
        <v>2.9520135E-4</v>
      </c>
      <c r="BP31" s="1">
        <v>7.385785E-4</v>
      </c>
      <c r="BQ31" s="1">
        <v>9.0870632E-4</v>
      </c>
      <c r="BR31" s="1">
        <v>9.0870632E-4</v>
      </c>
      <c r="BS31" s="1">
        <v>9.0870632E-4</v>
      </c>
      <c r="BT31" s="1">
        <v>2.0297924E-4</v>
      </c>
      <c r="BU31" s="1">
        <v>9.3721715E-4</v>
      </c>
      <c r="BV31" s="1">
        <v>6.1384698E-4</v>
      </c>
      <c r="BW31" s="9">
        <v>7.8966018E-5</v>
      </c>
      <c r="BX31" s="1">
        <v>5.9776469E-4</v>
      </c>
      <c r="BY31" s="1">
        <v>0.0</v>
      </c>
      <c r="BZ31" s="9">
        <v>1.3041051E-5</v>
      </c>
      <c r="CA31" s="1">
        <v>0.001491599</v>
      </c>
      <c r="CB31" s="1">
        <v>0.0013956137</v>
      </c>
      <c r="CC31" s="1">
        <v>9.0437687E-4</v>
      </c>
      <c r="CD31" s="1">
        <v>0.0065112188</v>
      </c>
      <c r="CE31" s="1">
        <v>2.9520135E-4</v>
      </c>
      <c r="CF31" s="1">
        <v>7.385785E-4</v>
      </c>
      <c r="CG31" s="1">
        <v>2.8167148E-4</v>
      </c>
      <c r="CH31" s="1">
        <v>0.0021785009</v>
      </c>
      <c r="CI31" s="1">
        <v>4.3531285E-4</v>
      </c>
      <c r="CJ31" s="1">
        <v>7.1362949E-4</v>
      </c>
      <c r="CK31" s="1">
        <v>0.021862756</v>
      </c>
      <c r="CL31" s="9">
        <v>3.3106121E-5</v>
      </c>
      <c r="CM31" s="1">
        <v>7.1362949E-4</v>
      </c>
      <c r="CN31" s="1">
        <v>0.0015970203</v>
      </c>
      <c r="CO31" s="1">
        <v>7.1362949E-4</v>
      </c>
      <c r="CP31" s="1">
        <v>7.3635642E-4</v>
      </c>
      <c r="CQ31" s="1">
        <v>0.0</v>
      </c>
      <c r="CR31" s="1">
        <v>0.002843125</v>
      </c>
      <c r="CS31" s="1">
        <v>0.0010789975</v>
      </c>
      <c r="CT31" s="1">
        <v>4.5378491E-4</v>
      </c>
      <c r="CU31" s="1">
        <v>0.0010165844</v>
      </c>
      <c r="CV31" s="1">
        <v>0.0013472448</v>
      </c>
      <c r="CW31" s="1">
        <v>7.4314533E-4</v>
      </c>
      <c r="CX31" s="1">
        <v>4.4000889E-4</v>
      </c>
      <c r="CY31" s="1">
        <v>0.0018932266</v>
      </c>
      <c r="CZ31" s="1">
        <v>4.7736206E-4</v>
      </c>
      <c r="DA31" s="1">
        <v>9.4500219E-4</v>
      </c>
      <c r="DB31" s="1">
        <v>3.8332446E-4</v>
      </c>
      <c r="DC31" s="1">
        <v>4.7736206E-4</v>
      </c>
      <c r="DD31" s="1">
        <v>9.4528644E-4</v>
      </c>
      <c r="DE31" s="1">
        <v>0.0010626345</v>
      </c>
      <c r="DF31" s="1">
        <v>4.762409E-4</v>
      </c>
      <c r="DG31" s="1">
        <v>4.3637253E-4</v>
      </c>
      <c r="DH31" s="9">
        <v>9.1727614E-5</v>
      </c>
      <c r="DI31" s="9">
        <v>9.1727614E-5</v>
      </c>
      <c r="DJ31" s="1">
        <v>1.253293E-4</v>
      </c>
      <c r="DK31" s="1">
        <v>1.253293E-4</v>
      </c>
      <c r="DL31" s="9">
        <v>2.2895906E-5</v>
      </c>
      <c r="DM31" s="9">
        <v>2.3418298E-5</v>
      </c>
      <c r="DN31" s="9">
        <v>2.6654149E-5</v>
      </c>
      <c r="DO31" s="9">
        <v>2.7328362E-5</v>
      </c>
      <c r="DP31" s="1">
        <v>2.4036065E-4</v>
      </c>
      <c r="DQ31" s="1">
        <v>4.4776934E-4</v>
      </c>
      <c r="DR31" s="1">
        <v>0.0014514828</v>
      </c>
      <c r="DS31" s="1">
        <v>0.001884703</v>
      </c>
      <c r="DT31" s="1">
        <v>0.0017956045</v>
      </c>
      <c r="DU31" s="1">
        <v>0.0015878034</v>
      </c>
      <c r="DV31" s="1">
        <v>0.0015075829</v>
      </c>
      <c r="DW31" s="1">
        <v>0.0016243013</v>
      </c>
      <c r="DX31" s="1">
        <v>0.0057659797</v>
      </c>
      <c r="DY31" s="1">
        <v>0.0020462432</v>
      </c>
      <c r="DZ31" s="1">
        <v>0.0014810883</v>
      </c>
      <c r="EA31" s="1">
        <v>8.0168476E-4</v>
      </c>
      <c r="EB31" s="1">
        <v>0.0038630168</v>
      </c>
      <c r="EC31" s="1">
        <v>0.0062631386</v>
      </c>
      <c r="ED31" s="1">
        <v>0.0047396161</v>
      </c>
      <c r="EE31" s="1">
        <v>0.0058168124</v>
      </c>
      <c r="EF31" s="1">
        <v>0.003822162</v>
      </c>
      <c r="EG31" s="1">
        <v>0.0017006285</v>
      </c>
      <c r="EH31" s="1">
        <v>0.001158082</v>
      </c>
      <c r="EI31" s="1">
        <v>0.001884703</v>
      </c>
      <c r="EJ31" s="1">
        <v>0.0017956045</v>
      </c>
      <c r="EK31" s="1">
        <v>0.0015878034</v>
      </c>
      <c r="EL31" s="1">
        <v>0.0015075829</v>
      </c>
      <c r="EM31" s="1">
        <v>0.0016243013</v>
      </c>
      <c r="EN31" s="1">
        <v>0.0038630168</v>
      </c>
      <c r="EO31" s="1">
        <v>0.0062631386</v>
      </c>
      <c r="EP31" s="1">
        <v>0.0058168124</v>
      </c>
      <c r="EQ31" s="1">
        <v>0.003822162</v>
      </c>
      <c r="ER31" s="1">
        <v>0.0017006285</v>
      </c>
      <c r="ES31" s="1">
        <v>0.0469939</v>
      </c>
      <c r="ET31" s="9">
        <v>0.0079287665</v>
      </c>
      <c r="EU31" s="1">
        <v>0.0022774897</v>
      </c>
      <c r="EV31" s="9">
        <v>0.0012260768</v>
      </c>
      <c r="EW31" s="1">
        <v>0.0012260768</v>
      </c>
      <c r="EX31" s="1">
        <v>0.0012260768</v>
      </c>
      <c r="EY31" s="1">
        <v>6.1678745E-4</v>
      </c>
      <c r="EZ31" s="1">
        <v>0.0017270686</v>
      </c>
      <c r="FA31" s="9">
        <v>0.0028087877</v>
      </c>
      <c r="FB31" s="1">
        <v>0.02554878</v>
      </c>
      <c r="FC31" s="1">
        <v>0.0039307171</v>
      </c>
      <c r="FD31" s="18">
        <v>0.02554878</v>
      </c>
      <c r="FE31" s="18">
        <v>0.0039307171</v>
      </c>
      <c r="FF31" s="18">
        <v>9.3438066E-4</v>
      </c>
      <c r="FG31" s="9">
        <v>0.0</v>
      </c>
      <c r="FH31" s="9">
        <v>7.4423383E-5</v>
      </c>
      <c r="FI31" s="18">
        <v>0.0</v>
      </c>
      <c r="FJ31" s="18">
        <v>0.0</v>
      </c>
    </row>
    <row r="32" ht="15.75" customHeight="1">
      <c r="A32" s="1" t="s">
        <v>18</v>
      </c>
      <c r="B32" s="1" t="s">
        <v>945</v>
      </c>
      <c r="C32" s="1">
        <v>3.4401749</v>
      </c>
      <c r="D32" s="1">
        <v>0.0</v>
      </c>
      <c r="E32" s="1">
        <v>0.015132342</v>
      </c>
      <c r="F32" s="1">
        <v>0.0018871483</v>
      </c>
      <c r="G32" s="1">
        <v>0.0026601066</v>
      </c>
      <c r="H32" s="1">
        <v>0.047946802</v>
      </c>
      <c r="I32" s="1">
        <v>0.016792355</v>
      </c>
      <c r="J32" s="1">
        <v>0.02629245</v>
      </c>
      <c r="K32" s="1">
        <v>0.025969455</v>
      </c>
      <c r="L32" s="1">
        <v>0.0045080543</v>
      </c>
      <c r="M32" s="1">
        <v>6.2512565E-4</v>
      </c>
      <c r="N32" s="1">
        <v>0.0048249676</v>
      </c>
      <c r="O32" s="1">
        <v>4.119454E-4</v>
      </c>
      <c r="P32" s="1">
        <v>0.73304315</v>
      </c>
      <c r="Q32" s="1">
        <v>-0.041859999</v>
      </c>
      <c r="R32" s="1">
        <v>5.1976996E-4</v>
      </c>
      <c r="S32" s="1">
        <v>0.039771209</v>
      </c>
      <c r="T32" s="1">
        <v>7.0737549E-4</v>
      </c>
      <c r="U32" s="1">
        <v>0.0032007359</v>
      </c>
      <c r="V32" s="1">
        <v>0.0020849238</v>
      </c>
      <c r="W32" s="1">
        <v>0.0075723838</v>
      </c>
      <c r="X32" s="1">
        <v>0.01409793</v>
      </c>
      <c r="Y32" s="1">
        <v>7.3927389E-4</v>
      </c>
      <c r="Z32" s="1">
        <v>0.017092531</v>
      </c>
      <c r="AA32" s="1">
        <v>0.035082483</v>
      </c>
      <c r="AB32" s="1">
        <v>0.042178239</v>
      </c>
      <c r="AC32" s="1">
        <v>0.023325571</v>
      </c>
      <c r="AD32" s="1">
        <v>0.0091803848</v>
      </c>
      <c r="AE32" s="1">
        <v>0.025075887</v>
      </c>
      <c r="AF32" s="1">
        <v>0.0030216868</v>
      </c>
      <c r="AG32" s="1">
        <v>0.0</v>
      </c>
      <c r="AH32" s="1">
        <v>0.029957748</v>
      </c>
      <c r="AI32" s="1">
        <v>0.017270619</v>
      </c>
      <c r="AJ32" s="1">
        <v>0.0072182531</v>
      </c>
      <c r="AK32" s="1">
        <v>0.014012709</v>
      </c>
      <c r="AL32" s="1">
        <v>0.012660724</v>
      </c>
      <c r="AM32" s="1">
        <v>0.01637961</v>
      </c>
      <c r="AN32" s="1">
        <v>7.4074972E-4</v>
      </c>
      <c r="AO32" s="1">
        <v>0.014138388</v>
      </c>
      <c r="AP32" s="1">
        <v>0.0088598748</v>
      </c>
      <c r="AQ32" s="1">
        <v>0.056876656</v>
      </c>
      <c r="AR32" s="1">
        <v>0.0058624412</v>
      </c>
      <c r="AS32" s="1">
        <v>0.0089383809</v>
      </c>
      <c r="AT32" s="1">
        <v>0.063427624</v>
      </c>
      <c r="AU32" s="1">
        <v>3.8297192E-4</v>
      </c>
      <c r="AV32" s="1">
        <v>5.840368E-4</v>
      </c>
      <c r="AW32" s="1">
        <v>0.02359207</v>
      </c>
      <c r="AX32" s="1">
        <v>0.019252305</v>
      </c>
      <c r="AY32" s="1">
        <v>0.0021257756</v>
      </c>
      <c r="AZ32" s="1">
        <v>0.015035288</v>
      </c>
      <c r="BA32" s="1">
        <v>0.01135921</v>
      </c>
      <c r="BB32" s="1">
        <v>0.016612262</v>
      </c>
      <c r="BC32" s="1">
        <v>0.062537221</v>
      </c>
      <c r="BD32" s="9">
        <v>5.7257521E-5</v>
      </c>
      <c r="BE32" s="1">
        <v>0.012854113</v>
      </c>
      <c r="BF32" s="1">
        <v>0.0</v>
      </c>
      <c r="BG32" s="1">
        <v>0.0016902678</v>
      </c>
      <c r="BH32" s="1">
        <v>0.0022798996</v>
      </c>
      <c r="BI32" s="1">
        <v>0.0030153465</v>
      </c>
      <c r="BJ32" s="1">
        <v>0.0014733115</v>
      </c>
      <c r="BK32" s="1">
        <v>0.014781158</v>
      </c>
      <c r="BL32" s="1">
        <v>0.016365528</v>
      </c>
      <c r="BM32" s="1">
        <v>1.8565492E-4</v>
      </c>
      <c r="BN32" s="1">
        <v>-0.0015733412</v>
      </c>
      <c r="BO32" s="1">
        <v>-2.9220664E-4</v>
      </c>
      <c r="BP32" s="1">
        <v>-7.3108588E-4</v>
      </c>
      <c r="BQ32" s="1">
        <v>2.4746502E-4</v>
      </c>
      <c r="BR32" s="1">
        <v>2.4746502E-4</v>
      </c>
      <c r="BS32" s="1">
        <v>2.4746502E-4</v>
      </c>
      <c r="BT32" s="1">
        <v>3.8892179E-4</v>
      </c>
      <c r="BU32" s="1">
        <v>-8.94467E-4</v>
      </c>
      <c r="BV32" s="9">
        <v>6.4327479E-5</v>
      </c>
      <c r="BW32" s="1">
        <v>4.3136634E-4</v>
      </c>
      <c r="BX32" s="1">
        <v>6.7518379E-4</v>
      </c>
      <c r="BY32" s="1">
        <v>0.0</v>
      </c>
      <c r="BZ32" s="9">
        <v>7.234671E-6</v>
      </c>
      <c r="CA32" s="1">
        <v>0.0014869187</v>
      </c>
      <c r="CB32" s="1">
        <v>0.0018840864</v>
      </c>
      <c r="CC32" s="1">
        <v>1.3272505E-4</v>
      </c>
      <c r="CD32" s="1">
        <v>0.014781158</v>
      </c>
      <c r="CE32" s="1">
        <v>-2.9220659E-4</v>
      </c>
      <c r="CF32" s="1">
        <v>-7.3108575E-4</v>
      </c>
      <c r="CG32" s="1">
        <v>6.4766591E-4</v>
      </c>
      <c r="CH32" s="1">
        <v>9.3907167E-4</v>
      </c>
      <c r="CI32" s="1">
        <v>3.7080993E-4</v>
      </c>
      <c r="CJ32" s="1">
        <v>0.0011167133</v>
      </c>
      <c r="CK32" s="1">
        <v>5.0030103E-4</v>
      </c>
      <c r="CL32" s="1">
        <v>0.001033872</v>
      </c>
      <c r="CM32" s="1">
        <v>0.0011167133</v>
      </c>
      <c r="CN32" s="1">
        <v>0.0012574475</v>
      </c>
      <c r="CO32" s="1">
        <v>0.0011167133</v>
      </c>
      <c r="CP32" s="1">
        <v>5.5512829E-4</v>
      </c>
      <c r="CQ32" s="1">
        <v>0.0</v>
      </c>
      <c r="CR32" s="1">
        <v>0.0070541464</v>
      </c>
      <c r="CS32" s="1">
        <v>0.0015372126</v>
      </c>
      <c r="CT32" s="9">
        <v>6.3987534E-5</v>
      </c>
      <c r="CU32" s="9">
        <v>9.5327482E-5</v>
      </c>
      <c r="CV32" s="1">
        <v>1.1526932E-4</v>
      </c>
      <c r="CW32" s="9">
        <v>7.9424611E-5</v>
      </c>
      <c r="CX32" s="9">
        <v>6.0554716E-5</v>
      </c>
      <c r="CY32" s="1">
        <v>1.8393192E-4</v>
      </c>
      <c r="CZ32" s="9">
        <v>6.8188753E-5</v>
      </c>
      <c r="DA32" s="1">
        <v>1.3464515E-4</v>
      </c>
      <c r="DB32" s="9">
        <v>5.7245984E-5</v>
      </c>
      <c r="DC32" s="9">
        <v>6.8188753E-5</v>
      </c>
      <c r="DD32" s="1">
        <v>1.3850386E-4</v>
      </c>
      <c r="DE32" s="1">
        <v>1.7034704E-4</v>
      </c>
      <c r="DF32" s="9">
        <v>7.5635826E-5</v>
      </c>
      <c r="DG32" s="9">
        <v>7.0747389E-5</v>
      </c>
      <c r="DH32" s="9">
        <v>2.08898E-5</v>
      </c>
      <c r="DI32" s="9">
        <v>2.08898E-5</v>
      </c>
      <c r="DJ32" s="9">
        <v>2.9381563E-5</v>
      </c>
      <c r="DK32" s="9">
        <v>2.9381563E-5</v>
      </c>
      <c r="DL32" s="9">
        <v>3.901555E-6</v>
      </c>
      <c r="DM32" s="9">
        <v>1.7742301E-6</v>
      </c>
      <c r="DN32" s="9">
        <v>4.7724196E-6</v>
      </c>
      <c r="DO32" s="9">
        <v>2.0268395E-6</v>
      </c>
      <c r="DP32" s="9">
        <v>2.0145978E-5</v>
      </c>
      <c r="DQ32" s="9">
        <v>3.2304092E-5</v>
      </c>
      <c r="DR32" s="1">
        <v>0.0081291323</v>
      </c>
      <c r="DS32" s="1">
        <v>0.0041878704</v>
      </c>
      <c r="DT32" s="1">
        <v>0.0097653767</v>
      </c>
      <c r="DU32" s="1">
        <v>0.045854268</v>
      </c>
      <c r="DV32" s="1">
        <v>0.086217185</v>
      </c>
      <c r="DW32" s="1">
        <v>0.055154198</v>
      </c>
      <c r="DX32" s="1">
        <v>0.110673</v>
      </c>
      <c r="DY32" s="1">
        <v>0.060588052</v>
      </c>
      <c r="DZ32" s="1">
        <v>0.0027917249</v>
      </c>
      <c r="EA32" s="1">
        <v>1.4087831E-4</v>
      </c>
      <c r="EB32" s="1">
        <v>0.029794249</v>
      </c>
      <c r="EC32" s="1">
        <v>0.03460259</v>
      </c>
      <c r="ED32" s="1">
        <v>0.012201792</v>
      </c>
      <c r="EE32" s="1">
        <v>0.014133433</v>
      </c>
      <c r="EF32" s="1">
        <v>1.958145E-4</v>
      </c>
      <c r="EG32" s="1">
        <v>0.014183087</v>
      </c>
      <c r="EH32" s="1">
        <v>3.1408072E-4</v>
      </c>
      <c r="EI32" s="1">
        <v>0.0041878704</v>
      </c>
      <c r="EJ32" s="1">
        <v>0.0097653767</v>
      </c>
      <c r="EK32" s="1">
        <v>0.045854268</v>
      </c>
      <c r="EL32" s="1">
        <v>0.086217185</v>
      </c>
      <c r="EM32" s="1">
        <v>0.055154198</v>
      </c>
      <c r="EN32" s="1">
        <v>0.029794249</v>
      </c>
      <c r="EO32" s="1">
        <v>0.03460259</v>
      </c>
      <c r="EP32" s="1">
        <v>0.014133433</v>
      </c>
      <c r="EQ32" s="1">
        <v>1.958145E-4</v>
      </c>
      <c r="ER32" s="1">
        <v>0.014183087</v>
      </c>
      <c r="ES32" s="1">
        <v>0.083064895</v>
      </c>
      <c r="ET32" s="9">
        <v>0.18551335</v>
      </c>
      <c r="EU32" s="1">
        <v>0.0018250228</v>
      </c>
      <c r="EV32" s="9">
        <v>3.3465754E-4</v>
      </c>
      <c r="EW32" s="1">
        <v>3.3465754E-4</v>
      </c>
      <c r="EX32" s="1">
        <v>3.3465754E-4</v>
      </c>
      <c r="EY32" s="9">
        <v>9.3032997E-5</v>
      </c>
      <c r="EZ32" s="1">
        <v>0.06304339</v>
      </c>
      <c r="FA32" s="9">
        <v>0.062592647</v>
      </c>
      <c r="FB32" s="1">
        <v>0.33397354</v>
      </c>
      <c r="FC32" s="1">
        <v>0.015784381</v>
      </c>
      <c r="FD32" s="18">
        <v>0.33397354</v>
      </c>
      <c r="FE32" s="18">
        <v>0.015784381</v>
      </c>
      <c r="FF32" s="18">
        <v>0.0031340892</v>
      </c>
      <c r="FG32" s="9">
        <v>0.0</v>
      </c>
      <c r="FH32" s="9">
        <v>8.8908081E-5</v>
      </c>
      <c r="FI32" s="18">
        <v>0.0</v>
      </c>
      <c r="FJ32" s="18">
        <v>0.0</v>
      </c>
    </row>
    <row r="33" ht="15.75" customHeight="1">
      <c r="E33" s="1">
        <f t="shared" ref="E33:FJ33" si="1">E16-E19-SUM(E24:E25)</f>
        <v>0.3836331854</v>
      </c>
      <c r="F33" s="1">
        <f t="shared" si="1"/>
        <v>0.116309928</v>
      </c>
      <c r="G33" s="1">
        <f t="shared" si="1"/>
        <v>0.09554454896</v>
      </c>
      <c r="H33" s="1">
        <f t="shared" si="1"/>
        <v>1.705039763</v>
      </c>
      <c r="I33" s="1">
        <f t="shared" si="1"/>
        <v>0.5938609477</v>
      </c>
      <c r="J33" s="1">
        <f t="shared" si="1"/>
        <v>0.4187969331</v>
      </c>
      <c r="K33" s="1">
        <f t="shared" si="1"/>
        <v>0.7595064744</v>
      </c>
      <c r="L33" s="1">
        <f t="shared" si="1"/>
        <v>0.2973550449</v>
      </c>
      <c r="M33" s="1">
        <f t="shared" si="1"/>
        <v>0.05480894316</v>
      </c>
      <c r="N33" s="1">
        <f t="shared" si="1"/>
        <v>0.2418984973</v>
      </c>
      <c r="O33" s="1">
        <f t="shared" si="1"/>
        <v>0.2525223902</v>
      </c>
      <c r="P33" s="1">
        <f t="shared" si="1"/>
        <v>1.193867037</v>
      </c>
      <c r="Q33" s="1">
        <f t="shared" si="1"/>
        <v>1.568461731</v>
      </c>
      <c r="R33" s="1">
        <f t="shared" si="1"/>
        <v>0.2137691239</v>
      </c>
      <c r="S33" s="1">
        <f t="shared" si="1"/>
        <v>0.1832778121</v>
      </c>
      <c r="T33" s="1">
        <f t="shared" si="1"/>
        <v>0.09701981412</v>
      </c>
      <c r="U33" s="1">
        <f t="shared" si="1"/>
        <v>0.2244787935</v>
      </c>
      <c r="V33" s="1">
        <f t="shared" si="1"/>
        <v>0.2175284086</v>
      </c>
      <c r="W33" s="1">
        <f t="shared" si="1"/>
        <v>0.1653949125</v>
      </c>
      <c r="X33" s="1">
        <f t="shared" si="1"/>
        <v>0.08501748125</v>
      </c>
      <c r="Y33" s="1">
        <f t="shared" si="1"/>
        <v>0.2368730189</v>
      </c>
      <c r="Z33" s="1">
        <f t="shared" si="1"/>
        <v>0.03866188426</v>
      </c>
      <c r="AA33" s="1">
        <f t="shared" si="1"/>
        <v>0.493103803</v>
      </c>
      <c r="AB33" s="1">
        <f t="shared" si="1"/>
        <v>0.1513797112</v>
      </c>
      <c r="AC33" s="1">
        <f t="shared" si="1"/>
        <v>0.2006013652</v>
      </c>
      <c r="AD33" s="9">
        <f t="shared" si="1"/>
        <v>0.09210354686</v>
      </c>
      <c r="AE33" s="1">
        <f t="shared" si="1"/>
        <v>0.190517934</v>
      </c>
      <c r="AF33" s="9">
        <f t="shared" si="1"/>
        <v>0.0543741067</v>
      </c>
      <c r="AG33" s="1">
        <f t="shared" si="1"/>
        <v>0</v>
      </c>
      <c r="AH33" s="1">
        <f t="shared" si="1"/>
        <v>0.2962090631</v>
      </c>
      <c r="AI33" s="1">
        <f t="shared" si="1"/>
        <v>0.1292908174</v>
      </c>
      <c r="AJ33" s="9">
        <f t="shared" si="1"/>
        <v>0.09278877087</v>
      </c>
      <c r="AK33" s="9">
        <f t="shared" si="1"/>
        <v>0.1142538421</v>
      </c>
      <c r="AL33" s="9">
        <f t="shared" si="1"/>
        <v>0.1083336997</v>
      </c>
      <c r="AM33" s="1">
        <f t="shared" si="1"/>
        <v>0.0343683174</v>
      </c>
      <c r="AN33" s="1">
        <f t="shared" si="1"/>
        <v>0.2373474809</v>
      </c>
      <c r="AO33" s="1">
        <f t="shared" si="1"/>
        <v>0.151268127</v>
      </c>
      <c r="AP33" s="9">
        <f t="shared" si="1"/>
        <v>0.07674314334</v>
      </c>
      <c r="AQ33" s="1">
        <f t="shared" si="1"/>
        <v>0.2409697807</v>
      </c>
      <c r="AR33" s="9">
        <f t="shared" si="1"/>
        <v>0.03994104801</v>
      </c>
      <c r="AS33" s="9">
        <f t="shared" si="1"/>
        <v>0.1063835612</v>
      </c>
      <c r="AT33" s="1">
        <f t="shared" si="1"/>
        <v>0.183606819</v>
      </c>
      <c r="AU33" s="1">
        <f t="shared" si="1"/>
        <v>0.09264496045</v>
      </c>
      <c r="AV33" s="1">
        <f t="shared" si="1"/>
        <v>0.1209205952</v>
      </c>
      <c r="AW33" s="9">
        <f t="shared" si="1"/>
        <v>0.06406848303</v>
      </c>
      <c r="AX33" s="1">
        <f t="shared" si="1"/>
        <v>0.04494059315</v>
      </c>
      <c r="AY33" s="9">
        <f t="shared" si="1"/>
        <v>0.009641177868</v>
      </c>
      <c r="AZ33" s="1">
        <f t="shared" si="1"/>
        <v>0.2535190058</v>
      </c>
      <c r="BA33" s="1">
        <f t="shared" si="1"/>
        <v>2.69350212</v>
      </c>
      <c r="BB33" s="1">
        <f t="shared" si="1"/>
        <v>0.3643036509</v>
      </c>
      <c r="BC33" s="1">
        <f t="shared" si="1"/>
        <v>0.678278495</v>
      </c>
      <c r="BD33" s="1">
        <f t="shared" si="1"/>
        <v>0.01912574004</v>
      </c>
      <c r="BE33" s="1">
        <f t="shared" si="1"/>
        <v>0.2190094874</v>
      </c>
      <c r="BF33" s="1">
        <f t="shared" si="1"/>
        <v>0</v>
      </c>
      <c r="BG33" s="1">
        <f t="shared" si="1"/>
        <v>0.02068802658</v>
      </c>
      <c r="BH33" s="1">
        <f t="shared" si="1"/>
        <v>0.02801137968</v>
      </c>
      <c r="BI33" s="1">
        <f t="shared" si="1"/>
        <v>0.03657733308</v>
      </c>
      <c r="BJ33" s="1">
        <f t="shared" si="1"/>
        <v>0.01951450085</v>
      </c>
      <c r="BK33" s="1">
        <f t="shared" si="1"/>
        <v>0.1957813477</v>
      </c>
      <c r="BL33" s="1">
        <f t="shared" si="1"/>
        <v>0.2167668538</v>
      </c>
      <c r="BM33" s="9">
        <f t="shared" si="1"/>
        <v>0.01231262279</v>
      </c>
      <c r="BN33" s="1">
        <f t="shared" si="1"/>
        <v>0.03991841354</v>
      </c>
      <c r="BO33" s="9">
        <f t="shared" si="1"/>
        <v>0.008709826627</v>
      </c>
      <c r="BP33" s="1">
        <f t="shared" si="1"/>
        <v>0.02179153493</v>
      </c>
      <c r="BQ33" s="9">
        <f t="shared" si="1"/>
        <v>0.03152979638</v>
      </c>
      <c r="BR33" s="9">
        <f t="shared" si="1"/>
        <v>0.03152979638</v>
      </c>
      <c r="BS33" s="9">
        <f t="shared" si="1"/>
        <v>0.03152979638</v>
      </c>
      <c r="BT33" s="9">
        <f t="shared" si="1"/>
        <v>0.03129304276</v>
      </c>
      <c r="BU33" s="9">
        <f t="shared" si="1"/>
        <v>0.01398109157</v>
      </c>
      <c r="BV33" s="9">
        <f t="shared" si="1"/>
        <v>0.01139859497</v>
      </c>
      <c r="BW33" s="9">
        <f t="shared" si="1"/>
        <v>0.009538732628</v>
      </c>
      <c r="BX33" s="1">
        <f t="shared" si="1"/>
        <v>0.07072329854</v>
      </c>
      <c r="BY33" s="1">
        <f t="shared" si="1"/>
        <v>0</v>
      </c>
      <c r="BZ33" s="9">
        <f t="shared" si="1"/>
        <v>0.001023022637</v>
      </c>
      <c r="CA33" s="1">
        <f t="shared" si="1"/>
        <v>0.04395314075</v>
      </c>
      <c r="CB33" s="1">
        <f t="shared" si="1"/>
        <v>0.03021420467</v>
      </c>
      <c r="CC33" s="9">
        <f t="shared" si="1"/>
        <v>0.01642949696</v>
      </c>
      <c r="CD33" s="1">
        <f t="shared" si="1"/>
        <v>0.1957813477</v>
      </c>
      <c r="CE33" s="9">
        <f t="shared" si="1"/>
        <v>0.008709826827</v>
      </c>
      <c r="CF33" s="1">
        <f t="shared" si="1"/>
        <v>0.02179153594</v>
      </c>
      <c r="CG33" s="9">
        <f t="shared" si="1"/>
        <v>0.009065114284</v>
      </c>
      <c r="CH33" s="1">
        <f t="shared" si="1"/>
        <v>0.1287980209</v>
      </c>
      <c r="CI33" s="9">
        <f t="shared" si="1"/>
        <v>0.009737156271</v>
      </c>
      <c r="CJ33" s="9">
        <f t="shared" si="1"/>
        <v>0.0177478637</v>
      </c>
      <c r="CK33" s="9">
        <f t="shared" si="1"/>
        <v>0.03803874244</v>
      </c>
      <c r="CL33" s="9">
        <f t="shared" si="1"/>
        <v>0.01445592311</v>
      </c>
      <c r="CM33" s="9">
        <f t="shared" si="1"/>
        <v>0.0177478637</v>
      </c>
      <c r="CN33" s="9">
        <f t="shared" si="1"/>
        <v>0.01446960393</v>
      </c>
      <c r="CO33" s="9">
        <f t="shared" si="1"/>
        <v>0.0177478637</v>
      </c>
      <c r="CP33" s="9">
        <f t="shared" si="1"/>
        <v>0.01368367615</v>
      </c>
      <c r="CQ33" s="1">
        <f t="shared" si="1"/>
        <v>0</v>
      </c>
      <c r="CR33" s="1">
        <f t="shared" si="1"/>
        <v>0.089558713</v>
      </c>
      <c r="CS33" s="9">
        <f t="shared" si="1"/>
        <v>0.01869110478</v>
      </c>
      <c r="CT33" s="9">
        <f t="shared" si="1"/>
        <v>0.01215140505</v>
      </c>
      <c r="CU33" s="1">
        <f t="shared" si="1"/>
        <v>0.03051662368</v>
      </c>
      <c r="CV33" s="1">
        <f t="shared" si="1"/>
        <v>0.04097540586</v>
      </c>
      <c r="CW33" s="1">
        <f t="shared" si="1"/>
        <v>0.02229948909</v>
      </c>
      <c r="CX33" s="9">
        <f t="shared" si="1"/>
        <v>0.01227954673</v>
      </c>
      <c r="CY33" s="1">
        <f t="shared" si="1"/>
        <v>0.05786823316</v>
      </c>
      <c r="CZ33" s="1">
        <f t="shared" si="1"/>
        <v>0.01498771874</v>
      </c>
      <c r="DA33" s="1">
        <f t="shared" si="1"/>
        <v>0.02880589543</v>
      </c>
      <c r="DB33" s="9">
        <f t="shared" si="1"/>
        <v>0.01056654873</v>
      </c>
      <c r="DC33" s="1">
        <f t="shared" si="1"/>
        <v>0.01498771874</v>
      </c>
      <c r="DD33" s="1">
        <f t="shared" si="1"/>
        <v>0.0336093386</v>
      </c>
      <c r="DE33" s="1">
        <f t="shared" si="1"/>
        <v>0.02909009194</v>
      </c>
      <c r="DF33" s="9">
        <f t="shared" si="1"/>
        <v>0.01307850472</v>
      </c>
      <c r="DG33" s="9">
        <f t="shared" si="1"/>
        <v>0.0127328896</v>
      </c>
      <c r="DH33" s="9">
        <f t="shared" si="1"/>
        <v>0.002241490447</v>
      </c>
      <c r="DI33" s="9">
        <f t="shared" si="1"/>
        <v>0.002241490447</v>
      </c>
      <c r="DJ33" s="9">
        <f t="shared" si="1"/>
        <v>0.00315564988</v>
      </c>
      <c r="DK33" s="9">
        <f t="shared" si="1"/>
        <v>0.00315564988</v>
      </c>
      <c r="DL33" s="9">
        <f t="shared" si="1"/>
        <v>0.0003945148711</v>
      </c>
      <c r="DM33" s="9">
        <f t="shared" si="1"/>
        <v>0.000213407405</v>
      </c>
      <c r="DN33" s="9">
        <f t="shared" si="1"/>
        <v>0.0004966283071</v>
      </c>
      <c r="DO33" s="9">
        <f t="shared" si="1"/>
        <v>0.0002628863636</v>
      </c>
      <c r="DP33" s="9">
        <f t="shared" si="1"/>
        <v>0.006176601165</v>
      </c>
      <c r="DQ33" s="9">
        <f t="shared" si="1"/>
        <v>0.003886735749</v>
      </c>
      <c r="DR33" s="1">
        <f t="shared" si="1"/>
        <v>0.01999218326</v>
      </c>
      <c r="DS33" s="1">
        <f t="shared" si="1"/>
        <v>0.01881362618</v>
      </c>
      <c r="DT33" s="1">
        <f t="shared" si="1"/>
        <v>0.0236769203</v>
      </c>
      <c r="DU33" s="1">
        <f t="shared" si="1"/>
        <v>0.05862348044</v>
      </c>
      <c r="DV33" s="1">
        <f t="shared" si="1"/>
        <v>0.117212756</v>
      </c>
      <c r="DW33" s="1">
        <f t="shared" si="1"/>
        <v>0.0840048603</v>
      </c>
      <c r="DX33" s="1">
        <f t="shared" si="1"/>
        <v>0.1646495671</v>
      </c>
      <c r="DY33" s="1">
        <f t="shared" si="1"/>
        <v>0.1195389118</v>
      </c>
      <c r="DZ33" s="9">
        <f t="shared" si="1"/>
        <v>0.01403944345</v>
      </c>
      <c r="EA33" s="1">
        <f t="shared" si="1"/>
        <v>0.1094793345</v>
      </c>
      <c r="EB33" s="1">
        <f t="shared" si="1"/>
        <v>0.1428171522</v>
      </c>
      <c r="EC33" s="1">
        <f t="shared" si="1"/>
        <v>0.1999295831</v>
      </c>
      <c r="ED33" s="1">
        <f t="shared" si="1"/>
        <v>0.1181499507</v>
      </c>
      <c r="EE33" s="1">
        <f t="shared" si="1"/>
        <v>0.1408434284</v>
      </c>
      <c r="EF33" s="1">
        <f t="shared" si="1"/>
        <v>0.09415861411</v>
      </c>
      <c r="EG33" s="1">
        <f t="shared" si="1"/>
        <v>0.03554454349</v>
      </c>
      <c r="EH33" s="9">
        <f t="shared" si="1"/>
        <v>0.02158401395</v>
      </c>
      <c r="EI33" s="1">
        <f t="shared" si="1"/>
        <v>0.01881362618</v>
      </c>
      <c r="EJ33" s="1">
        <f t="shared" si="1"/>
        <v>0.0236769203</v>
      </c>
      <c r="EK33" s="1">
        <f t="shared" si="1"/>
        <v>0.05862348044</v>
      </c>
      <c r="EL33" s="1">
        <f t="shared" si="1"/>
        <v>0.117212756</v>
      </c>
      <c r="EM33" s="1">
        <f t="shared" si="1"/>
        <v>0.0840048603</v>
      </c>
      <c r="EN33" s="1">
        <f t="shared" si="1"/>
        <v>0.1428171522</v>
      </c>
      <c r="EO33" s="1">
        <f t="shared" si="1"/>
        <v>0.1999295831</v>
      </c>
      <c r="EP33" s="1">
        <f t="shared" si="1"/>
        <v>0.1408434284</v>
      </c>
      <c r="EQ33" s="1">
        <f t="shared" si="1"/>
        <v>0.09415861411</v>
      </c>
      <c r="ER33" s="1">
        <f t="shared" si="1"/>
        <v>0.03554454349</v>
      </c>
      <c r="ES33" s="1">
        <f t="shared" si="1"/>
        <v>3.380026358</v>
      </c>
      <c r="ET33" s="9">
        <f t="shared" si="1"/>
        <v>0.5639019197</v>
      </c>
      <c r="EU33" s="9">
        <f t="shared" si="1"/>
        <v>0.04709649848</v>
      </c>
      <c r="EV33" s="9">
        <f t="shared" si="1"/>
        <v>0.03222568625</v>
      </c>
      <c r="EW33" s="9">
        <f t="shared" si="1"/>
        <v>0.03222568625</v>
      </c>
      <c r="EX33" s="1">
        <f t="shared" si="1"/>
        <v>0.03222568625</v>
      </c>
      <c r="EY33" s="1">
        <f t="shared" si="1"/>
        <v>0.03176048526</v>
      </c>
      <c r="EZ33" s="1">
        <f t="shared" si="1"/>
        <v>0.08186226022</v>
      </c>
      <c r="FA33" s="9">
        <f t="shared" si="1"/>
        <v>0.1597960458</v>
      </c>
      <c r="FB33" s="9">
        <f t="shared" si="1"/>
        <v>0.3966951671</v>
      </c>
      <c r="FC33" s="1">
        <f t="shared" si="1"/>
        <v>0.05240075876</v>
      </c>
      <c r="FD33" s="1">
        <f t="shared" si="1"/>
        <v>0.3966951671</v>
      </c>
      <c r="FE33" s="1">
        <f t="shared" si="1"/>
        <v>0.05240075876</v>
      </c>
      <c r="FF33" s="1">
        <f t="shared" si="1"/>
        <v>0.03696040892</v>
      </c>
      <c r="FG33" s="9">
        <f t="shared" si="1"/>
        <v>0</v>
      </c>
      <c r="FH33" s="9">
        <f t="shared" si="1"/>
        <v>0.0217550201</v>
      </c>
      <c r="FI33" s="9">
        <f t="shared" si="1"/>
        <v>0.02509496752</v>
      </c>
      <c r="FJ33" s="1">
        <f t="shared" si="1"/>
        <v>0.171255971</v>
      </c>
    </row>
    <row r="34" ht="15.75" customHeight="1"/>
    <row r="35" ht="15.75" customHeight="1"/>
    <row r="36" ht="15.75" customHeight="1"/>
    <row r="37" ht="15.75" customHeight="1"/>
    <row r="38" ht="15.75" customHeight="1">
      <c r="A38" s="1" t="s">
        <v>924</v>
      </c>
      <c r="B38" s="1" t="s">
        <v>925</v>
      </c>
    </row>
    <row r="39" ht="15.75" customHeight="1">
      <c r="A39" s="1" t="s">
        <v>926</v>
      </c>
      <c r="B39" s="1" t="s">
        <v>927</v>
      </c>
    </row>
    <row r="40" ht="15.75" customHeight="1">
      <c r="A40" s="1" t="s">
        <v>928</v>
      </c>
      <c r="B40" s="1" t="s">
        <v>949</v>
      </c>
    </row>
    <row r="41" ht="15.75" customHeight="1">
      <c r="A41" s="1" t="s">
        <v>930</v>
      </c>
      <c r="B41" s="1" t="s">
        <v>931</v>
      </c>
    </row>
    <row r="42" ht="15.75" customHeight="1">
      <c r="A42" s="1" t="s">
        <v>932</v>
      </c>
      <c r="B42" s="1" t="s">
        <v>933</v>
      </c>
    </row>
    <row r="43" ht="15.75" customHeight="1">
      <c r="A43" s="1" t="s">
        <v>934</v>
      </c>
      <c r="B43" s="1" t="s">
        <v>935</v>
      </c>
    </row>
    <row r="44" ht="15.75" customHeight="1">
      <c r="A44" s="1" t="s">
        <v>936</v>
      </c>
      <c r="B44" s="1" t="s">
        <v>832</v>
      </c>
    </row>
    <row r="45" ht="15.75" customHeight="1">
      <c r="A45" s="1" t="s">
        <v>937</v>
      </c>
      <c r="B45" s="1" t="s">
        <v>832</v>
      </c>
    </row>
    <row r="46" ht="15.75" customHeight="1">
      <c r="A46" s="1" t="s">
        <v>938</v>
      </c>
      <c r="B46" s="1" t="s">
        <v>832</v>
      </c>
    </row>
    <row r="47" ht="15.75" customHeight="1">
      <c r="A47" s="1" t="s">
        <v>939</v>
      </c>
      <c r="B47" s="1" t="s">
        <v>832</v>
      </c>
    </row>
    <row r="48" ht="15.75" customHeight="1">
      <c r="A48" s="1" t="s">
        <v>940</v>
      </c>
      <c r="B48" s="1" t="s">
        <v>941</v>
      </c>
    </row>
    <row r="49" ht="15.75" customHeight="1">
      <c r="A49" s="1" t="s">
        <v>942</v>
      </c>
      <c r="B49" s="1" t="s">
        <v>943</v>
      </c>
    </row>
    <row r="50" ht="15.75" customHeight="1"/>
    <row r="51" ht="15.75" customHeight="1">
      <c r="A51" s="1" t="s">
        <v>941</v>
      </c>
      <c r="B51" s="1" t="s">
        <v>944</v>
      </c>
      <c r="C51" s="1" t="s">
        <v>68</v>
      </c>
      <c r="D51" s="1" t="s">
        <v>923</v>
      </c>
      <c r="E51" s="1" t="s">
        <v>119</v>
      </c>
      <c r="F51" s="1" t="s">
        <v>141</v>
      </c>
      <c r="G51" s="1" t="s">
        <v>153</v>
      </c>
      <c r="H51" s="1" t="s">
        <v>158</v>
      </c>
      <c r="I51" s="1" t="s">
        <v>168</v>
      </c>
      <c r="J51" s="1" t="s">
        <v>178</v>
      </c>
      <c r="K51" s="1" t="s">
        <v>183</v>
      </c>
      <c r="L51" s="1" t="s">
        <v>189</v>
      </c>
      <c r="M51" s="1" t="s">
        <v>198</v>
      </c>
      <c r="N51" s="1" t="s">
        <v>203</v>
      </c>
      <c r="O51" s="1" t="s">
        <v>209</v>
      </c>
      <c r="P51" s="1" t="s">
        <v>214</v>
      </c>
      <c r="Q51" s="1" t="s">
        <v>222</v>
      </c>
      <c r="R51" s="1" t="s">
        <v>227</v>
      </c>
      <c r="S51" s="1" t="s">
        <v>232</v>
      </c>
      <c r="T51" s="1" t="s">
        <v>237</v>
      </c>
      <c r="U51" s="1" t="s">
        <v>248</v>
      </c>
      <c r="V51" s="1" t="s">
        <v>254</v>
      </c>
      <c r="W51" s="1" t="s">
        <v>257</v>
      </c>
      <c r="X51" s="1" t="s">
        <v>264</v>
      </c>
      <c r="Y51" s="1" t="s">
        <v>271</v>
      </c>
      <c r="Z51" s="1" t="s">
        <v>276</v>
      </c>
      <c r="AA51" s="1" t="s">
        <v>280</v>
      </c>
      <c r="AB51" s="1" t="s">
        <v>283</v>
      </c>
      <c r="AC51" s="1" t="s">
        <v>293</v>
      </c>
      <c r="AD51" s="1" t="s">
        <v>299</v>
      </c>
      <c r="AE51" s="1" t="s">
        <v>302</v>
      </c>
      <c r="AF51" s="1" t="s">
        <v>306</v>
      </c>
      <c r="AG51" s="1" t="s">
        <v>311</v>
      </c>
      <c r="AH51" s="1" t="s">
        <v>314</v>
      </c>
      <c r="AI51" s="1" t="s">
        <v>322</v>
      </c>
      <c r="AJ51" s="1" t="s">
        <v>326</v>
      </c>
      <c r="AK51" s="1" t="s">
        <v>330</v>
      </c>
      <c r="AL51" s="1" t="s">
        <v>336</v>
      </c>
      <c r="AM51" s="1" t="s">
        <v>341</v>
      </c>
      <c r="AN51" s="1" t="s">
        <v>344</v>
      </c>
      <c r="AO51" s="1" t="s">
        <v>348</v>
      </c>
      <c r="AP51" s="1" t="s">
        <v>352</v>
      </c>
      <c r="AQ51" s="1" t="s">
        <v>357</v>
      </c>
      <c r="AR51" s="1" t="s">
        <v>360</v>
      </c>
      <c r="AS51" s="1" t="s">
        <v>363</v>
      </c>
      <c r="AT51" s="1" t="s">
        <v>366</v>
      </c>
      <c r="AU51" s="1" t="s">
        <v>371</v>
      </c>
      <c r="AV51" s="1" t="s">
        <v>375</v>
      </c>
      <c r="AW51" s="1" t="s">
        <v>378</v>
      </c>
      <c r="AX51" s="1" t="s">
        <v>382</v>
      </c>
      <c r="AY51" s="1" t="s">
        <v>385</v>
      </c>
      <c r="AZ51" s="1" t="s">
        <v>389</v>
      </c>
      <c r="BA51" s="1" t="s">
        <v>394</v>
      </c>
      <c r="BB51" s="1" t="s">
        <v>396</v>
      </c>
      <c r="BC51" s="1" t="s">
        <v>400</v>
      </c>
      <c r="BD51" s="1" t="s">
        <v>405</v>
      </c>
      <c r="BE51" s="1" t="s">
        <v>409</v>
      </c>
      <c r="BF51" s="1" t="s">
        <v>414</v>
      </c>
      <c r="BG51" s="1" t="s">
        <v>418</v>
      </c>
      <c r="BH51" s="1" t="s">
        <v>422</v>
      </c>
      <c r="BI51" s="1" t="s">
        <v>425</v>
      </c>
      <c r="BJ51" s="1" t="s">
        <v>429</v>
      </c>
      <c r="BK51" s="1" t="s">
        <v>435</v>
      </c>
      <c r="BL51" s="1" t="s">
        <v>439</v>
      </c>
      <c r="BM51" s="1" t="s">
        <v>443</v>
      </c>
      <c r="BN51" s="1" t="s">
        <v>449</v>
      </c>
      <c r="BO51" s="1" t="s">
        <v>455</v>
      </c>
      <c r="BP51" s="1" t="s">
        <v>460</v>
      </c>
      <c r="BQ51" s="1" t="s">
        <v>464</v>
      </c>
      <c r="BR51" s="1" t="s">
        <v>468</v>
      </c>
      <c r="BS51" s="1" t="s">
        <v>473</v>
      </c>
      <c r="BT51" s="1" t="s">
        <v>477</v>
      </c>
      <c r="BU51" s="1" t="s">
        <v>481</v>
      </c>
      <c r="BV51" s="1" t="s">
        <v>485</v>
      </c>
      <c r="BW51" s="1" t="s">
        <v>489</v>
      </c>
      <c r="BX51" s="1" t="s">
        <v>492</v>
      </c>
      <c r="BY51" s="1" t="s">
        <v>495</v>
      </c>
      <c r="BZ51" s="1" t="s">
        <v>498</v>
      </c>
      <c r="CA51" s="1" t="s">
        <v>501</v>
      </c>
      <c r="CB51" s="1" t="s">
        <v>509</v>
      </c>
      <c r="CC51" s="1" t="s">
        <v>514</v>
      </c>
      <c r="CD51" s="1" t="s">
        <v>516</v>
      </c>
      <c r="CE51" s="1" t="s">
        <v>520</v>
      </c>
      <c r="CF51" s="1" t="s">
        <v>525</v>
      </c>
      <c r="CG51" s="1" t="s">
        <v>530</v>
      </c>
      <c r="CH51" s="1" t="s">
        <v>534</v>
      </c>
      <c r="CI51" s="1" t="s">
        <v>539</v>
      </c>
      <c r="CJ51" s="1" t="s">
        <v>547</v>
      </c>
      <c r="CK51" s="1" t="s">
        <v>558</v>
      </c>
      <c r="CL51" s="1" t="s">
        <v>563</v>
      </c>
      <c r="CM51" s="1" t="s">
        <v>568</v>
      </c>
      <c r="CN51" s="1" t="s">
        <v>569</v>
      </c>
      <c r="CO51" s="1" t="s">
        <v>573</v>
      </c>
      <c r="CP51" s="1" t="s">
        <v>575</v>
      </c>
      <c r="CQ51" s="1" t="s">
        <v>578</v>
      </c>
      <c r="CR51" s="1" t="s">
        <v>582</v>
      </c>
      <c r="CS51" s="1" t="s">
        <v>584</v>
      </c>
      <c r="CT51" s="1" t="s">
        <v>585</v>
      </c>
      <c r="CU51" s="1" t="s">
        <v>587</v>
      </c>
      <c r="CV51" s="1" t="s">
        <v>588</v>
      </c>
      <c r="CW51" s="1" t="s">
        <v>589</v>
      </c>
      <c r="CX51" s="1" t="s">
        <v>590</v>
      </c>
      <c r="CY51" s="1" t="s">
        <v>593</v>
      </c>
      <c r="CZ51" s="1" t="s">
        <v>594</v>
      </c>
      <c r="DA51" s="1" t="s">
        <v>597</v>
      </c>
      <c r="DB51" s="1" t="s">
        <v>598</v>
      </c>
      <c r="DC51" s="1" t="s">
        <v>599</v>
      </c>
      <c r="DD51" s="1" t="s">
        <v>601</v>
      </c>
      <c r="DE51" s="1" t="s">
        <v>604</v>
      </c>
      <c r="DF51" s="1" t="s">
        <v>607</v>
      </c>
      <c r="DG51" s="1" t="s">
        <v>610</v>
      </c>
      <c r="DH51" s="1" t="s">
        <v>612</v>
      </c>
      <c r="DI51" s="1" t="s">
        <v>615</v>
      </c>
      <c r="DJ51" s="1" t="s">
        <v>619</v>
      </c>
      <c r="DK51" s="1" t="s">
        <v>623</v>
      </c>
      <c r="DL51" s="1" t="s">
        <v>628</v>
      </c>
      <c r="DM51" s="1" t="s">
        <v>629</v>
      </c>
      <c r="DN51" s="1" t="s">
        <v>631</v>
      </c>
      <c r="DO51" s="1" t="s">
        <v>633</v>
      </c>
      <c r="DP51" s="1" t="s">
        <v>636</v>
      </c>
      <c r="DQ51" s="1" t="s">
        <v>639</v>
      </c>
      <c r="DR51" s="1" t="s">
        <v>641</v>
      </c>
      <c r="DS51" s="1" t="s">
        <v>642</v>
      </c>
      <c r="DT51" s="1" t="s">
        <v>644</v>
      </c>
      <c r="DU51" s="1" t="s">
        <v>645</v>
      </c>
      <c r="DV51" s="1" t="s">
        <v>646</v>
      </c>
      <c r="DW51" s="18" t="s">
        <v>647</v>
      </c>
      <c r="DX51" s="18" t="s">
        <v>648</v>
      </c>
      <c r="DY51" s="18" t="s">
        <v>649</v>
      </c>
      <c r="DZ51" s="18" t="s">
        <v>650</v>
      </c>
      <c r="EA51" s="18" t="s">
        <v>651</v>
      </c>
      <c r="EB51" s="18" t="s">
        <v>652</v>
      </c>
      <c r="EC51" s="18" t="s">
        <v>653</v>
      </c>
      <c r="ED51" s="18" t="s">
        <v>654</v>
      </c>
      <c r="EE51" s="18" t="s">
        <v>655</v>
      </c>
      <c r="EF51" s="18" t="s">
        <v>659</v>
      </c>
      <c r="EG51" s="18" t="s">
        <v>662</v>
      </c>
      <c r="EH51" s="18" t="s">
        <v>663</v>
      </c>
    </row>
    <row r="52" ht="15.75" customHeight="1">
      <c r="A52" s="1" t="s">
        <v>68</v>
      </c>
      <c r="B52" s="1" t="s">
        <v>945</v>
      </c>
      <c r="C52" s="1">
        <v>77.820846</v>
      </c>
      <c r="D52" s="1">
        <v>0.0</v>
      </c>
      <c r="E52" s="1">
        <v>0.65951196</v>
      </c>
      <c r="F52" s="1">
        <v>0.82916912</v>
      </c>
      <c r="G52" s="1">
        <v>0.65530379</v>
      </c>
      <c r="H52" s="1">
        <v>0.29788522</v>
      </c>
      <c r="I52" s="1">
        <v>0.51813444</v>
      </c>
      <c r="J52" s="1">
        <v>4.3472304</v>
      </c>
      <c r="K52" s="1">
        <v>1.8777664</v>
      </c>
      <c r="L52" s="1">
        <v>1.4037285</v>
      </c>
      <c r="M52" s="1">
        <v>1.444573</v>
      </c>
      <c r="N52" s="1">
        <v>0.38524637</v>
      </c>
      <c r="O52" s="1">
        <v>0.84564087</v>
      </c>
      <c r="P52" s="1">
        <v>0.15892748</v>
      </c>
      <c r="Q52" s="1">
        <v>0.4209318</v>
      </c>
      <c r="R52" s="1">
        <v>0.37800471</v>
      </c>
      <c r="S52" s="1">
        <v>1.4979077</v>
      </c>
      <c r="T52" s="1">
        <v>2.1163871</v>
      </c>
      <c r="U52" s="1">
        <v>0.40463951</v>
      </c>
      <c r="V52" s="1">
        <v>0.40782277</v>
      </c>
      <c r="W52" s="1">
        <v>1.5764136</v>
      </c>
      <c r="X52" s="1">
        <v>0.99320636</v>
      </c>
      <c r="Y52" s="1">
        <v>0.40101145</v>
      </c>
      <c r="Z52" s="1">
        <v>0.39291913</v>
      </c>
      <c r="AA52" s="1">
        <v>0.32775451</v>
      </c>
      <c r="AB52" s="1">
        <v>0.34650706</v>
      </c>
      <c r="AC52" s="1">
        <v>2.381705</v>
      </c>
      <c r="AD52" s="1">
        <v>2.381705</v>
      </c>
      <c r="AE52" s="1">
        <v>0.10918724</v>
      </c>
      <c r="AF52" s="1">
        <v>0.24962326</v>
      </c>
      <c r="AG52" s="1">
        <v>0.24747259</v>
      </c>
      <c r="AH52" s="1">
        <v>0.11029723</v>
      </c>
      <c r="AI52" s="1">
        <v>1.4283691</v>
      </c>
      <c r="AJ52" s="1">
        <v>0.26169084</v>
      </c>
      <c r="AK52" s="1">
        <v>0.32414831</v>
      </c>
      <c r="AL52" s="1">
        <v>0.17809342</v>
      </c>
      <c r="AM52" s="1">
        <v>0.32414831</v>
      </c>
      <c r="AN52" s="1">
        <v>0.31125529</v>
      </c>
      <c r="AO52" s="1">
        <v>0.1271299</v>
      </c>
      <c r="AP52" s="1">
        <v>0.054527473</v>
      </c>
      <c r="AQ52" s="1">
        <v>0.054527473</v>
      </c>
      <c r="AR52" s="1">
        <v>0.054527473</v>
      </c>
      <c r="AS52" s="1">
        <v>0.060977474</v>
      </c>
      <c r="AT52" s="1">
        <v>0.45808951</v>
      </c>
      <c r="AU52" s="1">
        <v>0.22876154</v>
      </c>
      <c r="AV52" s="1">
        <v>1.4283691</v>
      </c>
      <c r="AW52" s="1">
        <v>0.1786642</v>
      </c>
      <c r="AX52" s="1">
        <v>0.45808951</v>
      </c>
      <c r="AY52" s="1">
        <v>0.21476239</v>
      </c>
      <c r="AZ52" s="1">
        <v>0.2044509</v>
      </c>
      <c r="BA52" s="1">
        <v>0.10189516</v>
      </c>
      <c r="BB52" s="1">
        <v>2.5878326</v>
      </c>
      <c r="BC52" s="1">
        <v>0.26650887</v>
      </c>
      <c r="BD52" s="1">
        <v>0.1575467</v>
      </c>
      <c r="BE52" s="1">
        <v>0.38933826</v>
      </c>
      <c r="BF52" s="1">
        <v>0.10841426</v>
      </c>
      <c r="BG52" s="1">
        <v>0.20130735</v>
      </c>
      <c r="BH52" s="1">
        <v>0.38288826</v>
      </c>
      <c r="BI52" s="1">
        <v>0.30771536</v>
      </c>
      <c r="BJ52" s="1">
        <v>0.077328528</v>
      </c>
      <c r="BK52" s="1">
        <v>0.15880665</v>
      </c>
      <c r="BL52" s="1">
        <v>0.082558683</v>
      </c>
      <c r="BM52" s="1">
        <v>0.12959732</v>
      </c>
      <c r="BN52" s="1">
        <v>0.10358153</v>
      </c>
      <c r="BO52" s="1">
        <v>0.16971096</v>
      </c>
      <c r="BP52" s="1">
        <v>0.27775605</v>
      </c>
      <c r="BQ52" s="1">
        <v>0.22093599</v>
      </c>
      <c r="BR52" s="1">
        <v>0.070437155</v>
      </c>
      <c r="BS52" s="1">
        <v>0.22321988</v>
      </c>
      <c r="BT52" s="1">
        <v>0.29133519</v>
      </c>
      <c r="BU52" s="1">
        <v>0.66485142</v>
      </c>
      <c r="BV52" s="1">
        <v>0.12681248</v>
      </c>
      <c r="BW52" s="1">
        <v>0.077328528</v>
      </c>
      <c r="BX52" s="1">
        <v>0.15880665</v>
      </c>
      <c r="BY52" s="1">
        <v>0.15880665</v>
      </c>
      <c r="BZ52" s="1">
        <v>0.15880665</v>
      </c>
      <c r="CA52" s="1">
        <v>0.7092437</v>
      </c>
      <c r="CB52" s="1">
        <v>0.82874707</v>
      </c>
      <c r="CC52" s="1">
        <v>0.82874707</v>
      </c>
      <c r="CD52" s="1">
        <v>0.86501135</v>
      </c>
      <c r="CE52" s="1">
        <v>0.30557527</v>
      </c>
      <c r="CF52" s="1">
        <v>0.30557527</v>
      </c>
      <c r="CG52" s="1">
        <v>0.32068239</v>
      </c>
      <c r="CH52" s="1">
        <v>0.3896676</v>
      </c>
      <c r="CI52" s="1">
        <v>0.29436734</v>
      </c>
      <c r="CJ52" s="1">
        <v>1.0085736</v>
      </c>
      <c r="CK52" s="1">
        <v>1.1470894</v>
      </c>
      <c r="CL52" s="1">
        <v>0.40917705</v>
      </c>
      <c r="CM52" s="1">
        <v>0.40487771</v>
      </c>
      <c r="CN52" s="1">
        <v>0.084497936</v>
      </c>
      <c r="CO52" s="1">
        <v>0.23589154</v>
      </c>
      <c r="CP52" s="1">
        <v>0.28545599</v>
      </c>
      <c r="CQ52" s="1">
        <v>0.11464179</v>
      </c>
      <c r="CR52" s="1">
        <v>0.096282698</v>
      </c>
      <c r="CS52" s="1">
        <v>0.1786516</v>
      </c>
      <c r="CT52" s="1">
        <v>0.042302951</v>
      </c>
      <c r="CU52" s="1">
        <v>0.18896309</v>
      </c>
      <c r="CV52" s="1">
        <v>0.44519021</v>
      </c>
      <c r="CW52" s="1">
        <v>0.20296224</v>
      </c>
      <c r="CX52" s="1">
        <v>0.24234154</v>
      </c>
      <c r="CY52" s="1">
        <v>0.36353896</v>
      </c>
      <c r="CZ52" s="1">
        <v>0.35708896</v>
      </c>
      <c r="DA52" s="1">
        <v>0.1317474</v>
      </c>
      <c r="DB52" s="1">
        <v>0.63257492</v>
      </c>
      <c r="DC52" s="1">
        <v>0.63042426</v>
      </c>
      <c r="DD52" s="1">
        <v>1.4008682</v>
      </c>
      <c r="DE52" s="1">
        <v>1.1697911</v>
      </c>
      <c r="DF52" s="1">
        <v>1.697446</v>
      </c>
      <c r="DG52" s="1">
        <v>0.39113558</v>
      </c>
      <c r="DH52" s="1">
        <v>8.225895</v>
      </c>
      <c r="DI52" s="1">
        <v>0.93918099</v>
      </c>
      <c r="DJ52" s="1">
        <v>0.8127209</v>
      </c>
      <c r="DK52" s="1">
        <v>1.2775254</v>
      </c>
      <c r="DL52" s="1">
        <v>0.82817269</v>
      </c>
      <c r="DM52" s="1">
        <v>0.092329986</v>
      </c>
      <c r="DN52" s="1">
        <v>0.81676095</v>
      </c>
      <c r="DO52" s="1">
        <v>0.13606798</v>
      </c>
      <c r="DP52" s="1">
        <v>0.38860864</v>
      </c>
      <c r="DQ52" s="1">
        <v>0.43928511</v>
      </c>
      <c r="DR52" s="1">
        <v>0.50444055</v>
      </c>
      <c r="DS52" s="1">
        <v>0.049631228</v>
      </c>
      <c r="DT52" s="1">
        <v>0.056759386</v>
      </c>
      <c r="DU52" s="1">
        <v>0.10379802</v>
      </c>
      <c r="DV52" s="1">
        <v>0.077782234</v>
      </c>
      <c r="DW52" s="18">
        <v>0.14391166</v>
      </c>
      <c r="DX52" s="18">
        <v>0.051529231</v>
      </c>
      <c r="DY52" s="18">
        <v>0.63905212</v>
      </c>
      <c r="DZ52" s="18">
        <v>0.10101318</v>
      </c>
      <c r="EA52" s="18">
        <v>0.051529231</v>
      </c>
      <c r="EB52" s="18">
        <v>0.044637858</v>
      </c>
      <c r="EC52" s="18">
        <v>0.69685118</v>
      </c>
      <c r="ED52" s="18">
        <v>0.81635455</v>
      </c>
      <c r="EE52" s="18">
        <v>0.50136283</v>
      </c>
      <c r="EF52" s="18">
        <v>0.50136283</v>
      </c>
      <c r="EG52" s="18">
        <v>0.37942574</v>
      </c>
      <c r="EH52" s="18">
        <v>0.26440159</v>
      </c>
    </row>
    <row r="53" ht="15.75" customHeight="1">
      <c r="A53" s="1" t="s">
        <v>13</v>
      </c>
      <c r="B53" s="1" t="s">
        <v>945</v>
      </c>
      <c r="C53" s="1">
        <v>7.203954</v>
      </c>
      <c r="D53" s="1">
        <v>0.0</v>
      </c>
      <c r="E53" s="1">
        <v>0.076581841</v>
      </c>
      <c r="F53" s="1">
        <v>0.093156303</v>
      </c>
      <c r="G53" s="1">
        <v>0.072304554</v>
      </c>
      <c r="H53" s="1">
        <v>0.027796983</v>
      </c>
      <c r="I53" s="1">
        <v>0.058621283</v>
      </c>
      <c r="J53" s="1">
        <v>0.53149839</v>
      </c>
      <c r="K53" s="1">
        <v>0.20617925</v>
      </c>
      <c r="L53" s="1">
        <v>0.16454844</v>
      </c>
      <c r="M53" s="1">
        <v>0.097569887</v>
      </c>
      <c r="N53" s="1">
        <v>0.031324537</v>
      </c>
      <c r="O53" s="1">
        <v>0.072472086</v>
      </c>
      <c r="P53" s="1">
        <v>0.010380615</v>
      </c>
      <c r="Q53" s="1">
        <v>0.037962383</v>
      </c>
      <c r="R53" s="1">
        <v>0.062349537</v>
      </c>
      <c r="S53" s="1">
        <v>0.028033897</v>
      </c>
      <c r="T53" s="1">
        <v>0.44164798</v>
      </c>
      <c r="U53" s="1">
        <v>0.023659207</v>
      </c>
      <c r="V53" s="1">
        <v>0.023961032</v>
      </c>
      <c r="W53" s="1">
        <v>0.029769639</v>
      </c>
      <c r="X53" s="1">
        <v>0.11020919</v>
      </c>
      <c r="Y53" s="1">
        <v>0.044060023</v>
      </c>
      <c r="Z53" s="1">
        <v>0.05938404</v>
      </c>
      <c r="AA53" s="1">
        <v>0.047386369</v>
      </c>
      <c r="AB53" s="1">
        <v>0.013190466</v>
      </c>
      <c r="AC53" s="1">
        <v>0.046851799</v>
      </c>
      <c r="AD53" s="1">
        <v>0.046851799</v>
      </c>
      <c r="AE53" s="1">
        <v>0.0040285306</v>
      </c>
      <c r="AF53" s="1">
        <v>0.01173757</v>
      </c>
      <c r="AG53" s="1">
        <v>0.01167632</v>
      </c>
      <c r="AH53" s="1">
        <v>0.0075977056</v>
      </c>
      <c r="AI53" s="1">
        <v>0.13938362</v>
      </c>
      <c r="AJ53" s="1">
        <v>0.028633563</v>
      </c>
      <c r="AK53" s="1">
        <v>0.046987517</v>
      </c>
      <c r="AL53" s="1">
        <v>0.022925399</v>
      </c>
      <c r="AM53" s="1">
        <v>0.046987517</v>
      </c>
      <c r="AN53" s="1">
        <v>0.041488888</v>
      </c>
      <c r="AO53" s="1">
        <v>0.015156111</v>
      </c>
      <c r="AP53" s="1">
        <v>0.0020207146</v>
      </c>
      <c r="AQ53" s="1">
        <v>0.0020207146</v>
      </c>
      <c r="AR53" s="1">
        <v>0.0020207146</v>
      </c>
      <c r="AS53" s="1">
        <v>0.0022991903</v>
      </c>
      <c r="AT53" s="1">
        <v>0.072797882</v>
      </c>
      <c r="AU53" s="1">
        <v>0.027981927</v>
      </c>
      <c r="AV53" s="1">
        <v>0.13938362</v>
      </c>
      <c r="AW53" s="1">
        <v>0.024029621</v>
      </c>
      <c r="AX53" s="1">
        <v>0.072797882</v>
      </c>
      <c r="AY53" s="1">
        <v>0.026624018</v>
      </c>
      <c r="AZ53" s="1">
        <v>0.027406514</v>
      </c>
      <c r="BA53" s="1">
        <v>0.0041928269</v>
      </c>
      <c r="BB53" s="1">
        <v>0.049205189</v>
      </c>
      <c r="BC53" s="1">
        <v>0.017740126</v>
      </c>
      <c r="BD53" s="1">
        <v>0.022098561</v>
      </c>
      <c r="BE53" s="1">
        <v>0.044503341</v>
      </c>
      <c r="BF53" s="1">
        <v>0.01035011</v>
      </c>
      <c r="BG53" s="1">
        <v>0.027992095</v>
      </c>
      <c r="BH53" s="1">
        <v>0.044224865</v>
      </c>
      <c r="BI53" s="1">
        <v>0.029116933</v>
      </c>
      <c r="BJ53" s="1">
        <v>0.0029793265</v>
      </c>
      <c r="BK53" s="1">
        <v>0.0041213907</v>
      </c>
      <c r="BL53" s="1">
        <v>0.003248898</v>
      </c>
      <c r="BM53" s="1">
        <v>0.003773109</v>
      </c>
      <c r="BN53" s="1">
        <v>0.0082095662</v>
      </c>
      <c r="BO53" s="1">
        <v>0.0049560694</v>
      </c>
      <c r="BP53" s="1">
        <v>0.0069405246</v>
      </c>
      <c r="BQ53" s="1">
        <v>0.014492994</v>
      </c>
      <c r="BR53" s="1">
        <v>0.0028506629</v>
      </c>
      <c r="BS53" s="1">
        <v>0.0040600218</v>
      </c>
      <c r="BT53" s="1">
        <v>0.024135811</v>
      </c>
      <c r="BU53" s="1">
        <v>0.0072875551</v>
      </c>
      <c r="BV53" s="1">
        <v>0.0053659302</v>
      </c>
      <c r="BW53" s="1">
        <v>0.0029793265</v>
      </c>
      <c r="BX53" s="1">
        <v>0.0041213907</v>
      </c>
      <c r="BY53" s="1">
        <v>0.0041213907</v>
      </c>
      <c r="BZ53" s="1">
        <v>0.0041213907</v>
      </c>
      <c r="CA53" s="1">
        <v>0.02488971</v>
      </c>
      <c r="CB53" s="1">
        <v>0.030797297</v>
      </c>
      <c r="CC53" s="1">
        <v>0.030797297</v>
      </c>
      <c r="CD53" s="1">
        <v>0.032560884</v>
      </c>
      <c r="CE53" s="1">
        <v>0.016792742</v>
      </c>
      <c r="CF53" s="1">
        <v>0.016792742</v>
      </c>
      <c r="CG53" s="1">
        <v>0.017205423</v>
      </c>
      <c r="CH53" s="1">
        <v>0.020620105</v>
      </c>
      <c r="CI53" s="1">
        <v>0.0058258228</v>
      </c>
      <c r="CJ53" s="1">
        <v>0.019036927</v>
      </c>
      <c r="CK53" s="1">
        <v>0.021220904</v>
      </c>
      <c r="CL53" s="1">
        <v>0.024951824</v>
      </c>
      <c r="CM53" s="1">
        <v>0.024734599</v>
      </c>
      <c r="CN53" s="1">
        <v>0.0070204586</v>
      </c>
      <c r="CO53" s="1">
        <v>0.028056316</v>
      </c>
      <c r="CP53" s="1">
        <v>0.040911641</v>
      </c>
      <c r="CQ53" s="1">
        <v>0.010723886</v>
      </c>
      <c r="CR53" s="1">
        <v>0.0051441798</v>
      </c>
      <c r="CS53" s="1">
        <v>0.026829267</v>
      </c>
      <c r="CT53" s="1">
        <v>0.0031803152</v>
      </c>
      <c r="CU53" s="1">
        <v>0.026046771</v>
      </c>
      <c r="CV53" s="1">
        <v>0.072777587</v>
      </c>
      <c r="CW53" s="1">
        <v>0.02740468</v>
      </c>
      <c r="CX53" s="1">
        <v>0.028334792</v>
      </c>
      <c r="CY53" s="1">
        <v>0.043926094</v>
      </c>
      <c r="CZ53" s="1">
        <v>0.043647618</v>
      </c>
      <c r="DA53" s="1">
        <v>0.021521314</v>
      </c>
      <c r="DB53" s="1">
        <v>0.075559659</v>
      </c>
      <c r="DC53" s="1">
        <v>0.075498408</v>
      </c>
      <c r="DD53" s="1">
        <v>0.18233646</v>
      </c>
      <c r="DE53" s="1">
        <v>0.15224456</v>
      </c>
      <c r="DF53" s="1">
        <v>0.22607476</v>
      </c>
      <c r="DG53" s="1">
        <v>0.027031844</v>
      </c>
      <c r="DH53" s="1">
        <v>1.3235911</v>
      </c>
      <c r="DI53" s="1">
        <v>0.16693102</v>
      </c>
      <c r="DJ53" s="1">
        <v>0.070523376</v>
      </c>
      <c r="DK53" s="1">
        <v>0.19134871</v>
      </c>
      <c r="DL53" s="1">
        <v>0.071969683</v>
      </c>
      <c r="DM53" s="1">
        <v>0.0054867261</v>
      </c>
      <c r="DN53" s="1">
        <v>0.024524717</v>
      </c>
      <c r="DO53" s="1">
        <v>0.0088321695</v>
      </c>
      <c r="DP53" s="1">
        <v>0.028312019</v>
      </c>
      <c r="DQ53" s="1">
        <v>0.063128812</v>
      </c>
      <c r="DR53" s="1">
        <v>0.07512469</v>
      </c>
      <c r="DS53" s="1">
        <v>0.0032594578</v>
      </c>
      <c r="DT53" s="1">
        <v>0.002671651</v>
      </c>
      <c r="DU53" s="1">
        <v>0.003195862</v>
      </c>
      <c r="DV53" s="1">
        <v>0.0076323191</v>
      </c>
      <c r="DW53" s="18">
        <v>0.0043788223</v>
      </c>
      <c r="DX53" s="18">
        <v>0.0024020795</v>
      </c>
      <c r="DY53" s="18">
        <v>0.0067103081</v>
      </c>
      <c r="DZ53" s="18">
        <v>0.0047886832</v>
      </c>
      <c r="EA53" s="18">
        <v>0.0024020795</v>
      </c>
      <c r="EB53" s="18">
        <v>0.0022734158</v>
      </c>
      <c r="EC53" s="18">
        <v>0.024558704</v>
      </c>
      <c r="ED53" s="18">
        <v>0.030466291</v>
      </c>
      <c r="EE53" s="18">
        <v>0.026248995</v>
      </c>
      <c r="EF53" s="18">
        <v>0.026248995</v>
      </c>
      <c r="EG53" s="18">
        <v>0.020350349</v>
      </c>
      <c r="EH53" s="18">
        <v>0.0051696899</v>
      </c>
    </row>
    <row r="54" ht="15.75" customHeight="1">
      <c r="A54" s="1" t="s">
        <v>12</v>
      </c>
      <c r="B54" s="1" t="s">
        <v>945</v>
      </c>
      <c r="C54" s="1">
        <v>13.682068</v>
      </c>
      <c r="D54" s="1">
        <v>0.0</v>
      </c>
      <c r="E54" s="1">
        <v>0.096583671</v>
      </c>
      <c r="F54" s="1">
        <v>0.29366605</v>
      </c>
      <c r="G54" s="1">
        <v>0.22686507</v>
      </c>
      <c r="H54" s="1">
        <v>0.068255881</v>
      </c>
      <c r="I54" s="1">
        <v>0.15544464</v>
      </c>
      <c r="J54" s="1">
        <v>1.3238265</v>
      </c>
      <c r="K54" s="1">
        <v>0.578664</v>
      </c>
      <c r="L54" s="1">
        <v>0.18047859</v>
      </c>
      <c r="M54" s="1">
        <v>0.43404466</v>
      </c>
      <c r="N54" s="1">
        <v>0.065026042</v>
      </c>
      <c r="O54" s="1">
        <v>0.12973</v>
      </c>
      <c r="P54" s="1">
        <v>0.040150121</v>
      </c>
      <c r="Q54" s="1">
        <v>0.10601088</v>
      </c>
      <c r="R54" s="1">
        <v>0.072367145</v>
      </c>
      <c r="S54" s="1">
        <v>0.14545114</v>
      </c>
      <c r="T54" s="1">
        <v>0.25679072</v>
      </c>
      <c r="U54" s="1">
        <v>0.074684506</v>
      </c>
      <c r="V54" s="1">
        <v>0.076283418</v>
      </c>
      <c r="W54" s="1">
        <v>0.054474449</v>
      </c>
      <c r="X54" s="1">
        <v>0.35909878</v>
      </c>
      <c r="Y54" s="1">
        <v>0.11771293</v>
      </c>
      <c r="Z54" s="1">
        <v>0.081909601</v>
      </c>
      <c r="AA54" s="1">
        <v>0.061164308</v>
      </c>
      <c r="AB54" s="1">
        <v>0.055648571</v>
      </c>
      <c r="AC54" s="1">
        <v>0.070608478</v>
      </c>
      <c r="AD54" s="1">
        <v>0.070608478</v>
      </c>
      <c r="AE54" s="1">
        <v>0.021168369</v>
      </c>
      <c r="AF54" s="1">
        <v>0.055075009</v>
      </c>
      <c r="AG54" s="1">
        <v>0.052726129</v>
      </c>
      <c r="AH54" s="1">
        <v>0.018142046</v>
      </c>
      <c r="AI54" s="1">
        <v>0.08372053</v>
      </c>
      <c r="AJ54" s="1">
        <v>0.027089812</v>
      </c>
      <c r="AK54" s="1">
        <v>0.030734119</v>
      </c>
      <c r="AL54" s="1">
        <v>0.022072261</v>
      </c>
      <c r="AM54" s="1">
        <v>0.030734119</v>
      </c>
      <c r="AN54" s="1">
        <v>0.031079271</v>
      </c>
      <c r="AO54" s="1">
        <v>0.020095822</v>
      </c>
      <c r="AP54" s="1">
        <v>0.01416055</v>
      </c>
      <c r="AQ54" s="1">
        <v>0.01416055</v>
      </c>
      <c r="AR54" s="1">
        <v>0.01416055</v>
      </c>
      <c r="AS54" s="1">
        <v>0.018198531</v>
      </c>
      <c r="AT54" s="1">
        <v>0.040458504</v>
      </c>
      <c r="AU54" s="1">
        <v>0.027820433</v>
      </c>
      <c r="AV54" s="1">
        <v>0.08372053</v>
      </c>
      <c r="AW54" s="1">
        <v>0.021603494</v>
      </c>
      <c r="AX54" s="1">
        <v>0.040458504</v>
      </c>
      <c r="AY54" s="1">
        <v>0.029502074</v>
      </c>
      <c r="AZ54" s="1">
        <v>0.024860593</v>
      </c>
      <c r="BA54" s="1">
        <v>0.019017115</v>
      </c>
      <c r="BB54" s="1">
        <v>0.060234184</v>
      </c>
      <c r="BC54" s="1">
        <v>0.078814617</v>
      </c>
      <c r="BD54" s="1">
        <v>0.019353394</v>
      </c>
      <c r="BE54" s="1">
        <v>0.043678703</v>
      </c>
      <c r="BF54" s="1">
        <v>0.018310367</v>
      </c>
      <c r="BG54" s="1">
        <v>0.025318882</v>
      </c>
      <c r="BH54" s="1">
        <v>0.039640722</v>
      </c>
      <c r="BI54" s="1">
        <v>0.029308178</v>
      </c>
      <c r="BJ54" s="1">
        <v>0.014457933</v>
      </c>
      <c r="BK54" s="1">
        <v>0.015073482</v>
      </c>
      <c r="BL54" s="1">
        <v>0.014822487</v>
      </c>
      <c r="BM54" s="1">
        <v>0.013253725</v>
      </c>
      <c r="BN54" s="1">
        <v>0.017691127</v>
      </c>
      <c r="BO54" s="1">
        <v>0.016532667</v>
      </c>
      <c r="BP54" s="1">
        <v>0.030528328</v>
      </c>
      <c r="BQ54" s="1">
        <v>0.021704635</v>
      </c>
      <c r="BR54" s="1">
        <v>0.013775445</v>
      </c>
      <c r="BS54" s="1">
        <v>0.032252616</v>
      </c>
      <c r="BT54" s="1">
        <v>0.029633382</v>
      </c>
      <c r="BU54" s="1">
        <v>0.023088368</v>
      </c>
      <c r="BV54" s="1">
        <v>0.024382607</v>
      </c>
      <c r="BW54" s="1">
        <v>0.014457933</v>
      </c>
      <c r="BX54" s="1">
        <v>0.015073482</v>
      </c>
      <c r="BY54" s="1">
        <v>0.015073482</v>
      </c>
      <c r="BZ54" s="9">
        <v>0.015073482</v>
      </c>
      <c r="CA54" s="1">
        <v>0.075812661</v>
      </c>
      <c r="CB54" s="1">
        <v>0.097989818</v>
      </c>
      <c r="CC54" s="1">
        <v>0.097989818</v>
      </c>
      <c r="CD54" s="1">
        <v>0.10993951</v>
      </c>
      <c r="CE54" s="1">
        <v>0.063046952</v>
      </c>
      <c r="CF54" s="1">
        <v>0.063046952</v>
      </c>
      <c r="CG54" s="1">
        <v>0.06498257</v>
      </c>
      <c r="CH54" s="1">
        <v>0.040845595</v>
      </c>
      <c r="CI54" s="1">
        <v>0.022354751</v>
      </c>
      <c r="CJ54" s="1">
        <v>0.078283072</v>
      </c>
      <c r="CK54" s="1">
        <v>0.08602022</v>
      </c>
      <c r="CL54" s="1">
        <v>0.080446286</v>
      </c>
      <c r="CM54" s="1">
        <v>0.078757186</v>
      </c>
      <c r="CN54" s="1">
        <v>0.015043139</v>
      </c>
      <c r="CO54" s="1">
        <v>0.023990905</v>
      </c>
      <c r="CP54" s="1">
        <v>0.027980363</v>
      </c>
      <c r="CQ54" s="1">
        <v>0.01844491</v>
      </c>
      <c r="CR54" s="1">
        <v>0.021031092</v>
      </c>
      <c r="CS54" s="1">
        <v>0.021761686</v>
      </c>
      <c r="CT54" s="1">
        <v>0.012395292</v>
      </c>
      <c r="CU54" s="1">
        <v>0.026403166</v>
      </c>
      <c r="CV54" s="1">
        <v>0.045435559</v>
      </c>
      <c r="CW54" s="1">
        <v>0.024721526</v>
      </c>
      <c r="CX54" s="1">
        <v>0.028028886</v>
      </c>
      <c r="CY54" s="1">
        <v>0.040579796</v>
      </c>
      <c r="CZ54" s="1">
        <v>0.036541815</v>
      </c>
      <c r="DA54" s="1">
        <v>0.016254487</v>
      </c>
      <c r="DB54" s="1">
        <v>0.092747305</v>
      </c>
      <c r="DC54" s="1">
        <v>0.090398424</v>
      </c>
      <c r="DD54" s="1">
        <v>0.4564032</v>
      </c>
      <c r="DE54" s="1">
        <v>0.38095358</v>
      </c>
      <c r="DF54" s="1">
        <v>0.56113801</v>
      </c>
      <c r="DG54" s="1">
        <v>0.070822053</v>
      </c>
      <c r="DH54" s="1">
        <v>2.4785819</v>
      </c>
      <c r="DI54" s="1">
        <v>0.18654998</v>
      </c>
      <c r="DJ54" s="1">
        <v>0.12255623</v>
      </c>
      <c r="DK54" s="1">
        <v>0.22686409</v>
      </c>
      <c r="DL54" s="9">
        <v>0.12766111</v>
      </c>
      <c r="DM54" s="9">
        <v>0.030811613</v>
      </c>
      <c r="DN54" s="9">
        <v>0.13897532</v>
      </c>
      <c r="DO54" s="9">
        <v>0.041982459</v>
      </c>
      <c r="DP54" s="1">
        <v>0.069536917</v>
      </c>
      <c r="DQ54" s="1">
        <v>0.10856843</v>
      </c>
      <c r="DR54" s="1">
        <v>0.12931177</v>
      </c>
      <c r="DS54" s="1">
        <v>0.010371645</v>
      </c>
      <c r="DT54" s="1">
        <v>0.01172358</v>
      </c>
      <c r="DU54" s="1">
        <v>0.010154818</v>
      </c>
      <c r="DV54" s="1">
        <v>0.01459222</v>
      </c>
      <c r="DW54" s="18">
        <v>0.01343376</v>
      </c>
      <c r="DX54" s="18">
        <v>0.011359026</v>
      </c>
      <c r="DY54" s="18">
        <v>0.019989461</v>
      </c>
      <c r="DZ54" s="18">
        <v>0.0212837</v>
      </c>
      <c r="EA54" s="18">
        <v>0.011359026</v>
      </c>
      <c r="EB54" s="18">
        <v>0.010676538</v>
      </c>
      <c r="EC54" s="18">
        <v>0.07448866</v>
      </c>
      <c r="ED54" s="18">
        <v>0.096665818</v>
      </c>
      <c r="EE54" s="18">
        <v>0.052777991</v>
      </c>
      <c r="EF54" s="18">
        <v>0.052777991</v>
      </c>
      <c r="EG54" s="18">
        <v>0.041870475</v>
      </c>
      <c r="EH54" s="18">
        <v>0.018711482</v>
      </c>
      <c r="EU54" s="9"/>
    </row>
    <row r="55" ht="15.75" customHeight="1">
      <c r="A55" s="1" t="s">
        <v>946</v>
      </c>
      <c r="B55" s="1" t="s">
        <v>945</v>
      </c>
      <c r="C55" s="1">
        <v>15.776297</v>
      </c>
      <c r="D55" s="1">
        <v>0.0</v>
      </c>
      <c r="E55" s="1">
        <v>0.14068183</v>
      </c>
      <c r="F55" s="1">
        <v>0.0073563459</v>
      </c>
      <c r="G55" s="1">
        <v>0.006366316</v>
      </c>
      <c r="H55" s="1">
        <v>0.018646978</v>
      </c>
      <c r="I55" s="1">
        <v>0.0055709834</v>
      </c>
      <c r="J55" s="1">
        <v>0.031889563</v>
      </c>
      <c r="K55" s="1">
        <v>0.014370445</v>
      </c>
      <c r="L55" s="1">
        <v>0.41768278</v>
      </c>
      <c r="M55" s="1">
        <v>0.04445574</v>
      </c>
      <c r="N55" s="1">
        <v>0.10186436</v>
      </c>
      <c r="O55" s="1">
        <v>0.25119329</v>
      </c>
      <c r="P55" s="1">
        <v>0.0042023138</v>
      </c>
      <c r="Q55" s="1">
        <v>0.015374207</v>
      </c>
      <c r="R55" s="1">
        <v>0.0060510471</v>
      </c>
      <c r="S55" s="1">
        <v>0.038541955</v>
      </c>
      <c r="T55" s="1">
        <v>0.027603132</v>
      </c>
      <c r="U55" s="1">
        <v>0.036124302</v>
      </c>
      <c r="V55" s="1">
        <v>0.036092436</v>
      </c>
      <c r="W55" s="1">
        <v>1.2128068</v>
      </c>
      <c r="X55" s="1">
        <v>0.01001511</v>
      </c>
      <c r="Y55" s="1">
        <v>0.0068127634</v>
      </c>
      <c r="Z55" s="1">
        <v>0.0057242084</v>
      </c>
      <c r="AA55" s="1">
        <v>0.0072713042</v>
      </c>
      <c r="AB55" s="1">
        <v>0.1128386</v>
      </c>
      <c r="AC55" s="1">
        <v>1.9479688</v>
      </c>
      <c r="AD55" s="1">
        <v>1.9479688</v>
      </c>
      <c r="AE55" s="1">
        <v>0.0056662971</v>
      </c>
      <c r="AF55" s="1">
        <v>0.051737119</v>
      </c>
      <c r="AG55" s="1">
        <v>0.051751394</v>
      </c>
      <c r="AH55" s="1">
        <v>0.005068846</v>
      </c>
      <c r="AI55" s="1">
        <v>0.032618139</v>
      </c>
      <c r="AJ55" s="1">
        <v>0.0095587319</v>
      </c>
      <c r="AK55" s="1">
        <v>0.0072185217</v>
      </c>
      <c r="AL55" s="1">
        <v>0.0048098413</v>
      </c>
      <c r="AM55" s="1">
        <v>0.0072185217</v>
      </c>
      <c r="AN55" s="1">
        <v>0.0074612629</v>
      </c>
      <c r="AO55" s="1">
        <v>0.00383555</v>
      </c>
      <c r="AP55" s="1">
        <v>0.0031393824</v>
      </c>
      <c r="AQ55" s="1">
        <v>0.0031393824</v>
      </c>
      <c r="AR55" s="1">
        <v>0.0031393824</v>
      </c>
      <c r="AS55" s="1">
        <v>0.0031603036</v>
      </c>
      <c r="AT55" s="1">
        <v>0.0084763195</v>
      </c>
      <c r="AU55" s="1">
        <v>0.0061445912</v>
      </c>
      <c r="AV55" s="1">
        <v>0.032618139</v>
      </c>
      <c r="AW55" s="1">
        <v>0.0045290238</v>
      </c>
      <c r="AX55" s="1">
        <v>0.0084763195</v>
      </c>
      <c r="AY55" s="1">
        <v>0.005638338</v>
      </c>
      <c r="AZ55" s="1">
        <v>0.005398952</v>
      </c>
      <c r="BA55" s="1">
        <v>0.0039594305</v>
      </c>
      <c r="BB55" s="1">
        <v>2.1471397</v>
      </c>
      <c r="BC55" s="1">
        <v>0.0056385064</v>
      </c>
      <c r="BD55" s="1">
        <v>0.0046685113</v>
      </c>
      <c r="BE55" s="1">
        <v>0.012105083</v>
      </c>
      <c r="BF55" s="1">
        <v>0.0041389742</v>
      </c>
      <c r="BG55" s="1">
        <v>0.0049015766</v>
      </c>
      <c r="BH55" s="1">
        <v>0.012084162</v>
      </c>
      <c r="BI55" s="1">
        <v>0.012576369</v>
      </c>
      <c r="BJ55" s="1">
        <v>0.0045190208</v>
      </c>
      <c r="BK55" s="1">
        <v>0.0046768762</v>
      </c>
      <c r="BL55" s="1">
        <v>0.0048088172</v>
      </c>
      <c r="BM55" s="1">
        <v>0.006170358</v>
      </c>
      <c r="BN55" s="1">
        <v>0.0085821753</v>
      </c>
      <c r="BO55" s="1">
        <v>0.011136619</v>
      </c>
      <c r="BP55" s="1">
        <v>0.0073537933</v>
      </c>
      <c r="BQ55" s="1">
        <v>0.012774493</v>
      </c>
      <c r="BR55" s="1">
        <v>0.005602529</v>
      </c>
      <c r="BS55" s="1">
        <v>0.031972727</v>
      </c>
      <c r="BT55" s="1">
        <v>0.027558623</v>
      </c>
      <c r="BU55" s="1">
        <v>0.089424535</v>
      </c>
      <c r="BV55" s="1">
        <v>0.0054340751</v>
      </c>
      <c r="BW55" s="1">
        <v>0.0045190208</v>
      </c>
      <c r="BX55" s="1">
        <v>0.0046768762</v>
      </c>
      <c r="BY55" s="1">
        <v>0.0046768762</v>
      </c>
      <c r="BZ55" s="1">
        <v>0.0046768762</v>
      </c>
      <c r="CA55" s="1">
        <v>0.38985855</v>
      </c>
      <c r="CB55" s="1">
        <v>0.44012855</v>
      </c>
      <c r="CC55" s="1">
        <v>0.44012855</v>
      </c>
      <c r="CD55" s="1">
        <v>0.44067678</v>
      </c>
      <c r="CE55" s="1">
        <v>0.050473422</v>
      </c>
      <c r="CF55" s="1">
        <v>0.050473422</v>
      </c>
      <c r="CG55" s="1">
        <v>0.05673103</v>
      </c>
      <c r="CH55" s="1">
        <v>0.13952159</v>
      </c>
      <c r="CI55" s="1">
        <v>0.1792557</v>
      </c>
      <c r="CJ55" s="1">
        <v>0.72832512</v>
      </c>
      <c r="CK55" s="1">
        <v>0.80949024</v>
      </c>
      <c r="CL55" s="1">
        <v>0.03481692</v>
      </c>
      <c r="CM55" s="1">
        <v>0.034781724</v>
      </c>
      <c r="CN55" s="1">
        <v>0.002855247</v>
      </c>
      <c r="CO55" s="1">
        <v>0.007345133</v>
      </c>
      <c r="CP55" s="1">
        <v>0.005247664</v>
      </c>
      <c r="CQ55" s="1">
        <v>0.0021289354</v>
      </c>
      <c r="CR55" s="1">
        <v>0.0021719739</v>
      </c>
      <c r="CS55" s="1">
        <v>0.0031853531</v>
      </c>
      <c r="CT55" s="1">
        <v>0.0023021162</v>
      </c>
      <c r="CU55" s="1">
        <v>0.0034247391</v>
      </c>
      <c r="CV55" s="1">
        <v>0.006304563</v>
      </c>
      <c r="CW55" s="1">
        <v>0.0039309923</v>
      </c>
      <c r="CX55" s="1">
        <v>0.0073660542</v>
      </c>
      <c r="CY55" s="1">
        <v>0.0098914843</v>
      </c>
      <c r="CZ55" s="1">
        <v>0.0098705631</v>
      </c>
      <c r="DA55" s="1">
        <v>0.0024549124</v>
      </c>
      <c r="DB55" s="1">
        <v>0.13913539</v>
      </c>
      <c r="DC55" s="1">
        <v>0.13914967</v>
      </c>
      <c r="DD55" s="1">
        <v>0.018411095</v>
      </c>
      <c r="DE55" s="1">
        <v>0.015538583</v>
      </c>
      <c r="DF55" s="1">
        <v>0.022445909</v>
      </c>
      <c r="DG55" s="1">
        <v>0.03198505</v>
      </c>
      <c r="DH55" s="1">
        <v>0.04936655</v>
      </c>
      <c r="DI55" s="1">
        <v>0.017699451</v>
      </c>
      <c r="DJ55" s="1">
        <v>0.24952172</v>
      </c>
      <c r="DK55" s="1">
        <v>0.06371837</v>
      </c>
      <c r="DL55" s="1">
        <v>0.24979998</v>
      </c>
      <c r="DM55" s="9">
        <v>0.0014996161</v>
      </c>
      <c r="DN55" s="1">
        <v>0.039372728</v>
      </c>
      <c r="DO55" s="1">
        <v>0.0020968113</v>
      </c>
      <c r="DP55" s="1">
        <v>0.025982759</v>
      </c>
      <c r="DQ55" s="1">
        <v>0.0063183522</v>
      </c>
      <c r="DR55" s="1">
        <v>0.004771169</v>
      </c>
      <c r="DS55" s="1">
        <v>0.0024330867</v>
      </c>
      <c r="DT55" s="1">
        <v>0.0025952183</v>
      </c>
      <c r="DU55" s="1">
        <v>0.003956759</v>
      </c>
      <c r="DV55" s="1">
        <v>0.0063685764</v>
      </c>
      <c r="DW55" s="18">
        <v>0.0089230197</v>
      </c>
      <c r="DX55" s="18">
        <v>0.0023054219</v>
      </c>
      <c r="DY55" s="18">
        <v>0.087210936</v>
      </c>
      <c r="DZ55" s="18">
        <v>0.0032204762</v>
      </c>
      <c r="EA55" s="18">
        <v>0.0023054219</v>
      </c>
      <c r="EB55" s="18">
        <v>0.0033889301</v>
      </c>
      <c r="EC55" s="18">
        <v>0.38876705</v>
      </c>
      <c r="ED55" s="18">
        <v>0.43903706</v>
      </c>
      <c r="EE55" s="18">
        <v>0.19933353</v>
      </c>
      <c r="EF55" s="18">
        <v>0.19933353</v>
      </c>
      <c r="EG55" s="18">
        <v>0.13841582</v>
      </c>
      <c r="EH55" s="18">
        <v>0.17669214</v>
      </c>
    </row>
    <row r="56" ht="15.75" customHeight="1">
      <c r="A56" s="1" t="s">
        <v>14</v>
      </c>
      <c r="B56" s="1" t="s">
        <v>945</v>
      </c>
      <c r="C56" s="1">
        <v>7.9962812</v>
      </c>
      <c r="D56" s="1">
        <v>0.0</v>
      </c>
      <c r="E56" s="1">
        <v>0.11945957</v>
      </c>
      <c r="F56" s="1">
        <v>0.091486721</v>
      </c>
      <c r="G56" s="1">
        <v>0.073203315</v>
      </c>
      <c r="H56" s="1">
        <v>0.036122121</v>
      </c>
      <c r="I56" s="1">
        <v>0.058632862</v>
      </c>
      <c r="J56" s="1">
        <v>0.4291693</v>
      </c>
      <c r="K56" s="1">
        <v>0.16514648</v>
      </c>
      <c r="L56" s="1">
        <v>0.16983081</v>
      </c>
      <c r="M56" s="1">
        <v>0.13892084</v>
      </c>
      <c r="N56" s="1">
        <v>0.052348925</v>
      </c>
      <c r="O56" s="1">
        <v>0.105785</v>
      </c>
      <c r="P56" s="1">
        <v>0.025678645</v>
      </c>
      <c r="Q56" s="1">
        <v>0.061760719</v>
      </c>
      <c r="R56" s="1">
        <v>0.077162108</v>
      </c>
      <c r="S56" s="1">
        <v>0.054338552</v>
      </c>
      <c r="T56" s="1">
        <v>0.41254904</v>
      </c>
      <c r="U56" s="1">
        <v>0.037796447</v>
      </c>
      <c r="V56" s="1">
        <v>0.03822327</v>
      </c>
      <c r="W56" s="1">
        <v>0.043407997</v>
      </c>
      <c r="X56" s="1">
        <v>0.10703108</v>
      </c>
      <c r="Y56" s="1">
        <v>0.048856292</v>
      </c>
      <c r="Z56" s="1">
        <v>0.069413361</v>
      </c>
      <c r="AA56" s="1">
        <v>0.0594069</v>
      </c>
      <c r="AB56" s="1">
        <v>0.031180335</v>
      </c>
      <c r="AC56" s="1">
        <v>0.057654487</v>
      </c>
      <c r="AD56" s="1">
        <v>0.057654487</v>
      </c>
      <c r="AE56" s="1">
        <v>0.018777466</v>
      </c>
      <c r="AF56" s="1">
        <v>0.029400629</v>
      </c>
      <c r="AG56" s="1">
        <v>0.029126455</v>
      </c>
      <c r="AH56" s="1">
        <v>0.025090668</v>
      </c>
      <c r="AI56" s="1">
        <v>0.13801391</v>
      </c>
      <c r="AJ56" s="1">
        <v>0.043562336</v>
      </c>
      <c r="AK56" s="1">
        <v>0.060387284</v>
      </c>
      <c r="AL56" s="1">
        <v>0.038579407</v>
      </c>
      <c r="AM56" s="1">
        <v>0.060387284</v>
      </c>
      <c r="AN56" s="1">
        <v>0.055314829</v>
      </c>
      <c r="AO56" s="1">
        <v>0.031520412</v>
      </c>
      <c r="AP56" s="1">
        <v>0.019627689</v>
      </c>
      <c r="AQ56" s="1">
        <v>0.019627689</v>
      </c>
      <c r="AR56" s="1">
        <v>0.019627689</v>
      </c>
      <c r="AS56" s="1">
        <v>0.020369977</v>
      </c>
      <c r="AT56" s="1">
        <v>0.084413809</v>
      </c>
      <c r="AU56" s="1">
        <v>0.043041701</v>
      </c>
      <c r="AV56" s="1">
        <v>0.13801391</v>
      </c>
      <c r="AW56" s="1">
        <v>0.039614232</v>
      </c>
      <c r="AX56" s="1">
        <v>0.084413809</v>
      </c>
      <c r="AY56" s="1">
        <v>0.042351427</v>
      </c>
      <c r="AZ56" s="1">
        <v>0.042913321</v>
      </c>
      <c r="BA56" s="1">
        <v>0.021269065</v>
      </c>
      <c r="BB56" s="1">
        <v>0.062441017</v>
      </c>
      <c r="BC56" s="1">
        <v>0.049611267</v>
      </c>
      <c r="BD56" s="1">
        <v>0.037887207</v>
      </c>
      <c r="BE56" s="1">
        <v>0.05823761</v>
      </c>
      <c r="BF56" s="1">
        <v>0.027143702</v>
      </c>
      <c r="BG56" s="1">
        <v>0.043452873</v>
      </c>
      <c r="BH56" s="1">
        <v>0.057495322</v>
      </c>
      <c r="BI56" s="1">
        <v>0.043865596</v>
      </c>
      <c r="BJ56" s="1">
        <v>0.020240382</v>
      </c>
      <c r="BK56" s="1">
        <v>0.02367513</v>
      </c>
      <c r="BL56" s="1">
        <v>0.020529655</v>
      </c>
      <c r="BM56" s="1">
        <v>0.020516897</v>
      </c>
      <c r="BN56" s="1">
        <v>0.024276436</v>
      </c>
      <c r="BO56" s="1">
        <v>0.02703028</v>
      </c>
      <c r="BP56" s="1">
        <v>0.024255722</v>
      </c>
      <c r="BQ56" s="1">
        <v>0.037320141</v>
      </c>
      <c r="BR56" s="1">
        <v>0.020137472</v>
      </c>
      <c r="BS56" s="1">
        <v>0.020840679</v>
      </c>
      <c r="BT56" s="1">
        <v>0.051145301</v>
      </c>
      <c r="BU56" s="1">
        <v>0.023028368</v>
      </c>
      <c r="BV56" s="1">
        <v>0.022998036</v>
      </c>
      <c r="BW56" s="1">
        <v>0.020240382</v>
      </c>
      <c r="BX56" s="1">
        <v>0.02367513</v>
      </c>
      <c r="BY56" s="1">
        <v>0.02367513</v>
      </c>
      <c r="BZ56" s="9">
        <v>0.02367513</v>
      </c>
      <c r="CA56" s="1">
        <v>0.032010309</v>
      </c>
      <c r="CB56" s="1">
        <v>0.040946296</v>
      </c>
      <c r="CC56" s="1">
        <v>0.040946296</v>
      </c>
      <c r="CD56" s="1">
        <v>0.044233652</v>
      </c>
      <c r="CE56" s="1">
        <v>0.027629382</v>
      </c>
      <c r="CF56" s="1">
        <v>0.027629382</v>
      </c>
      <c r="CG56" s="1">
        <v>0.028823554</v>
      </c>
      <c r="CH56" s="1">
        <v>0.027802365</v>
      </c>
      <c r="CI56" s="1">
        <v>0.025906018</v>
      </c>
      <c r="CJ56" s="1">
        <v>0.020183913</v>
      </c>
      <c r="CK56" s="1">
        <v>0.023243786</v>
      </c>
      <c r="CL56" s="9">
        <v>0.030265029</v>
      </c>
      <c r="CM56" s="1">
        <v>0.029796915</v>
      </c>
      <c r="CN56" s="1">
        <v>0.010863852</v>
      </c>
      <c r="CO56" s="1">
        <v>0.02933552</v>
      </c>
      <c r="CP56" s="9">
        <v>0.041088013</v>
      </c>
      <c r="CQ56" s="1">
        <v>0.013997374</v>
      </c>
      <c r="CR56" s="1">
        <v>0.0097744127</v>
      </c>
      <c r="CS56" s="1">
        <v>0.028686504</v>
      </c>
      <c r="CT56" s="1">
        <v>0.0069663025</v>
      </c>
      <c r="CU56" s="1">
        <v>0.02812461</v>
      </c>
      <c r="CV56" s="1">
        <v>0.071671569</v>
      </c>
      <c r="CW56" s="1">
        <v>0.028814885</v>
      </c>
      <c r="CX56" s="1">
        <v>0.030077808</v>
      </c>
      <c r="CY56" s="1">
        <v>0.044010794</v>
      </c>
      <c r="CZ56" s="1">
        <v>0.043268505</v>
      </c>
      <c r="DA56" s="1">
        <v>0.023660391</v>
      </c>
      <c r="DB56" s="1">
        <v>0.10925342</v>
      </c>
      <c r="DC56" s="1">
        <v>0.10897925</v>
      </c>
      <c r="DD56" s="1">
        <v>0.14729686</v>
      </c>
      <c r="DE56" s="1">
        <v>0.12048287</v>
      </c>
      <c r="DF56" s="1">
        <v>0.17573471</v>
      </c>
      <c r="DG56" s="1">
        <v>0.033087461</v>
      </c>
      <c r="DH56" s="9">
        <v>0.96956544</v>
      </c>
      <c r="DI56" s="9">
        <v>0.16269596</v>
      </c>
      <c r="DJ56" s="9">
        <v>0.095410305</v>
      </c>
      <c r="DK56" s="9">
        <v>0.18388124</v>
      </c>
      <c r="DL56" s="9">
        <v>0.096548424</v>
      </c>
      <c r="DM56" s="9">
        <v>0.012538112</v>
      </c>
      <c r="DN56" s="9">
        <v>0.031919605</v>
      </c>
      <c r="DO56" s="9">
        <v>0.019007342</v>
      </c>
      <c r="DP56" s="9">
        <v>0.032390808</v>
      </c>
      <c r="DQ56" s="9">
        <v>0.062054884</v>
      </c>
      <c r="DR56" s="1">
        <v>0.072059692</v>
      </c>
      <c r="DS56" s="1">
        <v>0.0071643185</v>
      </c>
      <c r="DT56" s="1">
        <v>0.0063028383</v>
      </c>
      <c r="DU56" s="1">
        <v>0.0062900805</v>
      </c>
      <c r="DV56" s="1">
        <v>0.01004962</v>
      </c>
      <c r="DW56" s="18">
        <v>0.012803464</v>
      </c>
      <c r="DX56" s="18">
        <v>0.0060135653</v>
      </c>
      <c r="DY56" s="18">
        <v>0.0088015518</v>
      </c>
      <c r="DZ56" s="18">
        <v>0.0087712201</v>
      </c>
      <c r="EA56" s="18">
        <v>0.0060135653</v>
      </c>
      <c r="EB56" s="18">
        <v>0.0059106555</v>
      </c>
      <c r="EC56" s="18">
        <v>0.024920203</v>
      </c>
      <c r="ED56" s="18">
        <v>0.033856189</v>
      </c>
      <c r="EE56" s="18">
        <v>0.025612071</v>
      </c>
      <c r="EF56" s="18">
        <v>0.025612071</v>
      </c>
      <c r="EG56" s="18">
        <v>0.020986434</v>
      </c>
      <c r="EH56" s="18">
        <v>0.009450044</v>
      </c>
    </row>
    <row r="57" ht="15.75" customHeight="1">
      <c r="A57" s="1" t="s">
        <v>0</v>
      </c>
      <c r="B57" s="1" t="s">
        <v>945</v>
      </c>
      <c r="C57" s="1">
        <v>4.6944562</v>
      </c>
      <c r="D57" s="1">
        <v>0.0</v>
      </c>
      <c r="E57" s="1">
        <v>0.021260878</v>
      </c>
      <c r="F57" s="1">
        <v>0.043610756</v>
      </c>
      <c r="G57" s="1">
        <v>0.033489016</v>
      </c>
      <c r="H57" s="1">
        <v>0.012184207</v>
      </c>
      <c r="I57" s="1">
        <v>0.043452583</v>
      </c>
      <c r="J57" s="1">
        <v>0.411884</v>
      </c>
      <c r="K57" s="1">
        <v>0.13558745</v>
      </c>
      <c r="L57" s="1">
        <v>0.04241575</v>
      </c>
      <c r="M57" s="1">
        <v>0.073592994</v>
      </c>
      <c r="N57" s="1">
        <v>0.012662235</v>
      </c>
      <c r="O57" s="1">
        <v>0.029050279</v>
      </c>
      <c r="P57" s="1">
        <v>0.005319968</v>
      </c>
      <c r="Q57" s="1">
        <v>0.023067128</v>
      </c>
      <c r="R57" s="1">
        <v>0.021230539</v>
      </c>
      <c r="S57" s="1">
        <v>0.020742843</v>
      </c>
      <c r="T57" s="1">
        <v>0.21087327</v>
      </c>
      <c r="U57" s="1">
        <v>0.025407673</v>
      </c>
      <c r="V57" s="1">
        <v>0.025495162</v>
      </c>
      <c r="W57" s="1">
        <v>0.01287021</v>
      </c>
      <c r="X57" s="1">
        <v>0.050636228</v>
      </c>
      <c r="Y57" s="1">
        <v>0.022972682</v>
      </c>
      <c r="Z57" s="1">
        <v>0.018591866</v>
      </c>
      <c r="AA57" s="1">
        <v>0.012813981</v>
      </c>
      <c r="AB57" s="1">
        <v>0.0096656848</v>
      </c>
      <c r="AC57" s="1">
        <v>0.020625779</v>
      </c>
      <c r="AD57" s="1">
        <v>0.020625779</v>
      </c>
      <c r="AE57" s="1">
        <v>0.0020021145</v>
      </c>
      <c r="AF57" s="1">
        <v>0.0063526458</v>
      </c>
      <c r="AG57" s="1">
        <v>0.0063264618</v>
      </c>
      <c r="AH57" s="1">
        <v>0.0044203175</v>
      </c>
      <c r="AI57" s="1">
        <v>0.071449908</v>
      </c>
      <c r="AJ57" s="1">
        <v>0.036037328</v>
      </c>
      <c r="AK57" s="1">
        <v>0.066463504</v>
      </c>
      <c r="AL57" s="1">
        <v>0.03285965</v>
      </c>
      <c r="AM57" s="1">
        <v>0.066463504</v>
      </c>
      <c r="AN57" s="1">
        <v>0.058906478</v>
      </c>
      <c r="AO57" s="1">
        <v>0.022634918</v>
      </c>
      <c r="AP57" s="1">
        <v>0.0013313935</v>
      </c>
      <c r="AQ57" s="1">
        <v>0.0013313935</v>
      </c>
      <c r="AR57" s="1">
        <v>0.0013313935</v>
      </c>
      <c r="AS57" s="1">
        <v>0.0014193499</v>
      </c>
      <c r="AT57" s="1">
        <v>0.10533688</v>
      </c>
      <c r="AU57" s="1">
        <v>0.046578996</v>
      </c>
      <c r="AV57" s="1">
        <v>0.071449908</v>
      </c>
      <c r="AW57" s="1">
        <v>0.034666215</v>
      </c>
      <c r="AX57" s="1">
        <v>0.10533688</v>
      </c>
      <c r="AY57" s="1">
        <v>0.03838326</v>
      </c>
      <c r="AZ57" s="1">
        <v>0.034262413</v>
      </c>
      <c r="BA57" s="1">
        <v>0.0049581685</v>
      </c>
      <c r="BB57" s="1">
        <v>0.022040302</v>
      </c>
      <c r="BC57" s="1">
        <v>0.0090280397</v>
      </c>
      <c r="BD57" s="1">
        <v>0.023284291</v>
      </c>
      <c r="BE57" s="1">
        <v>0.072359528</v>
      </c>
      <c r="BF57" s="1">
        <v>0.01463192</v>
      </c>
      <c r="BG57" s="1">
        <v>0.036704021</v>
      </c>
      <c r="BH57" s="1">
        <v>0.072271572</v>
      </c>
      <c r="BI57" s="1">
        <v>0.035222846</v>
      </c>
      <c r="BJ57" s="1">
        <v>0.0034614048</v>
      </c>
      <c r="BK57" s="1">
        <v>0.0040326282</v>
      </c>
      <c r="BL57" s="1">
        <v>0.0043444666</v>
      </c>
      <c r="BM57" s="1">
        <v>0.0022287745</v>
      </c>
      <c r="BN57" s="1">
        <v>0.010599623</v>
      </c>
      <c r="BO57" s="1">
        <v>0.0055658795</v>
      </c>
      <c r="BP57" s="1">
        <v>0.011385224</v>
      </c>
      <c r="BQ57" s="1">
        <v>0.0084294316</v>
      </c>
      <c r="BR57" s="1">
        <v>0.0031342313</v>
      </c>
      <c r="BS57" s="1">
        <v>0.0054766223</v>
      </c>
      <c r="BT57" s="1">
        <v>0.013351162</v>
      </c>
      <c r="BU57" s="1">
        <v>0.0074331202</v>
      </c>
      <c r="BV57" s="1">
        <v>0.0047562329</v>
      </c>
      <c r="BW57" s="1">
        <v>0.0034614048</v>
      </c>
      <c r="BX57" s="1">
        <v>0.0040326282</v>
      </c>
      <c r="BY57" s="1">
        <v>0.0040326282</v>
      </c>
      <c r="BZ57" s="9">
        <v>0.0040326282</v>
      </c>
      <c r="CA57" s="1">
        <v>0.025581303</v>
      </c>
      <c r="CB57" s="1">
        <v>0.027743636</v>
      </c>
      <c r="CC57" s="1">
        <v>0.027743636</v>
      </c>
      <c r="CD57" s="1">
        <v>0.028366206</v>
      </c>
      <c r="CE57" s="1">
        <v>0.024612207</v>
      </c>
      <c r="CF57" s="1">
        <v>0.024612207</v>
      </c>
      <c r="CG57" s="1">
        <v>0.025355439</v>
      </c>
      <c r="CH57" s="1">
        <v>0.028795657</v>
      </c>
      <c r="CI57" s="1">
        <v>0.0044102913</v>
      </c>
      <c r="CJ57" s="1">
        <v>0.020728643</v>
      </c>
      <c r="CK57" s="1">
        <v>0.021234351</v>
      </c>
      <c r="CL57" s="1">
        <v>0.025879965</v>
      </c>
      <c r="CM57" s="1">
        <v>0.025818193</v>
      </c>
      <c r="CN57" s="1">
        <v>0.003998831</v>
      </c>
      <c r="CO57" s="1">
        <v>0.035615841</v>
      </c>
      <c r="CP57" s="1">
        <v>0.058484991</v>
      </c>
      <c r="CQ57" s="1">
        <v>0.0084282847</v>
      </c>
      <c r="CR57" s="1">
        <v>0.0038211406</v>
      </c>
      <c r="CS57" s="1">
        <v>0.033840926</v>
      </c>
      <c r="CT57" s="1">
        <v>0.0014664923</v>
      </c>
      <c r="CU57" s="1">
        <v>0.037961773</v>
      </c>
      <c r="CV57" s="1">
        <v>0.1050913</v>
      </c>
      <c r="CW57" s="1">
        <v>0.046157509</v>
      </c>
      <c r="CX57" s="1">
        <v>0.035703798</v>
      </c>
      <c r="CY57" s="1">
        <v>0.071938042</v>
      </c>
      <c r="CZ57" s="1">
        <v>0.071850086</v>
      </c>
      <c r="DA57" s="1">
        <v>0.022862804</v>
      </c>
      <c r="DB57" s="1">
        <v>0.02078308</v>
      </c>
      <c r="DC57" s="1">
        <v>0.020756895</v>
      </c>
      <c r="DD57" s="1">
        <v>0.097494994</v>
      </c>
      <c r="DE57" s="1">
        <v>0.081464825</v>
      </c>
      <c r="DF57" s="1">
        <v>0.11945852</v>
      </c>
      <c r="DG57" s="1">
        <v>0.014449212</v>
      </c>
      <c r="DH57" s="1">
        <v>0.47051455</v>
      </c>
      <c r="DI57" s="1">
        <v>0.042735817</v>
      </c>
      <c r="DJ57" s="1">
        <v>0.027909062</v>
      </c>
      <c r="DK57" s="1">
        <v>0.076847143</v>
      </c>
      <c r="DL57" s="9">
        <v>0.028739683</v>
      </c>
      <c r="DM57" s="9">
        <v>0.0025968059</v>
      </c>
      <c r="DN57" s="9">
        <v>0.019517471</v>
      </c>
      <c r="DO57" s="9">
        <v>0.004398434</v>
      </c>
      <c r="DP57" s="1">
        <v>0.015430814</v>
      </c>
      <c r="DQ57" s="1">
        <v>0.020195884</v>
      </c>
      <c r="DR57" s="1">
        <v>0.025973227</v>
      </c>
      <c r="DS57" s="1">
        <v>0.0035487658</v>
      </c>
      <c r="DT57" s="1">
        <v>0.0039229801</v>
      </c>
      <c r="DU57" s="1">
        <v>0.001807288</v>
      </c>
      <c r="DV57" s="1">
        <v>0.010178137</v>
      </c>
      <c r="DW57" s="18">
        <v>0.005144393</v>
      </c>
      <c r="DX57" s="18">
        <v>0.0030399183</v>
      </c>
      <c r="DY57" s="18">
        <v>0.0070116337</v>
      </c>
      <c r="DZ57" s="18">
        <v>0.0043347464</v>
      </c>
      <c r="EA57" s="18">
        <v>0.0030399183</v>
      </c>
      <c r="EB57" s="18">
        <v>0.0027127448</v>
      </c>
      <c r="EC57" s="18">
        <v>0.025392124</v>
      </c>
      <c r="ED57" s="18">
        <v>0.027554457</v>
      </c>
      <c r="EE57" s="18">
        <v>0.030558345</v>
      </c>
      <c r="EF57" s="18">
        <v>0.030558345</v>
      </c>
      <c r="EG57" s="18">
        <v>0.028632662</v>
      </c>
      <c r="EH57" s="18">
        <v>0.0039171936</v>
      </c>
      <c r="EU57" s="9"/>
    </row>
    <row r="58" ht="15.75" customHeight="1">
      <c r="A58" s="1" t="s">
        <v>4</v>
      </c>
      <c r="B58" s="1" t="s">
        <v>945</v>
      </c>
      <c r="C58" s="1">
        <v>2.6321928</v>
      </c>
      <c r="D58" s="1">
        <v>0.0</v>
      </c>
      <c r="E58" s="1">
        <v>0.02237268</v>
      </c>
      <c r="F58" s="1">
        <v>0.023510281</v>
      </c>
      <c r="G58" s="1">
        <v>0.02142769</v>
      </c>
      <c r="H58" s="1">
        <v>0.010279667</v>
      </c>
      <c r="I58" s="1">
        <v>0.019159699</v>
      </c>
      <c r="J58" s="1">
        <v>0.14102496</v>
      </c>
      <c r="K58" s="1">
        <v>0.082790419</v>
      </c>
      <c r="L58" s="1">
        <v>0.041918108</v>
      </c>
      <c r="M58" s="1">
        <v>0.16323981</v>
      </c>
      <c r="N58" s="1">
        <v>0.014606313</v>
      </c>
      <c r="O58" s="1">
        <v>0.028543405</v>
      </c>
      <c r="P58" s="1">
        <v>0.0064592389</v>
      </c>
      <c r="Q58" s="1">
        <v>0.015369182</v>
      </c>
      <c r="R58" s="1">
        <v>0.0057666164</v>
      </c>
      <c r="S58" s="1">
        <v>0.25086741</v>
      </c>
      <c r="T58" s="1">
        <v>0.042141021</v>
      </c>
      <c r="U58" s="1">
        <v>0.023353864</v>
      </c>
      <c r="V58" s="1">
        <v>0.023637914</v>
      </c>
      <c r="W58" s="1">
        <v>0.02737428</v>
      </c>
      <c r="X58" s="1">
        <v>0.026855393</v>
      </c>
      <c r="Y58" s="1">
        <v>0.014348988</v>
      </c>
      <c r="Z58" s="1">
        <v>0.010802453</v>
      </c>
      <c r="AA58" s="1">
        <v>0.011382025</v>
      </c>
      <c r="AB58" s="1">
        <v>0.022423189</v>
      </c>
      <c r="AC58" s="1">
        <v>0.041818606</v>
      </c>
      <c r="AD58" s="1">
        <v>0.041818606</v>
      </c>
      <c r="AE58" s="1">
        <v>0.0064324962</v>
      </c>
      <c r="AF58" s="1">
        <v>0.018755868</v>
      </c>
      <c r="AG58" s="1">
        <v>0.018847246</v>
      </c>
      <c r="AH58" s="1">
        <v>0.0015569347</v>
      </c>
      <c r="AI58" s="1">
        <v>0.032042782</v>
      </c>
      <c r="AJ58" s="1">
        <v>0.0086696186</v>
      </c>
      <c r="AK58" s="1">
        <v>0.015145122</v>
      </c>
      <c r="AL58" s="1">
        <v>0.0069786032</v>
      </c>
      <c r="AM58" s="1">
        <v>0.015145122</v>
      </c>
      <c r="AN58" s="1">
        <v>0.019454326</v>
      </c>
      <c r="AO58" s="1">
        <v>0.0018832733</v>
      </c>
      <c r="AP58" s="1">
        <v>6.9468945E-4</v>
      </c>
      <c r="AQ58" s="1">
        <v>6.9468945E-4</v>
      </c>
      <c r="AR58" s="1">
        <v>6.9468945E-4</v>
      </c>
      <c r="AS58" s="1">
        <v>8.6277055E-4</v>
      </c>
      <c r="AT58" s="1">
        <v>0.015914311</v>
      </c>
      <c r="AU58" s="1">
        <v>0.0074589908</v>
      </c>
      <c r="AV58" s="1">
        <v>0.032042782</v>
      </c>
      <c r="AW58" s="1">
        <v>0.0068934547</v>
      </c>
      <c r="AX58" s="1">
        <v>0.015914311</v>
      </c>
      <c r="AY58" s="1">
        <v>0.0086319911</v>
      </c>
      <c r="AZ58" s="1">
        <v>0.0084751748</v>
      </c>
      <c r="BA58" s="1">
        <v>0.0016203393</v>
      </c>
      <c r="BB58" s="1">
        <v>0.044623315</v>
      </c>
      <c r="BC58" s="1">
        <v>0.010125833</v>
      </c>
      <c r="BD58" s="1">
        <v>0.0039828395</v>
      </c>
      <c r="BE58" s="1">
        <v>0.0077374042</v>
      </c>
      <c r="BF58" s="1">
        <v>0.0021273535</v>
      </c>
      <c r="BG58" s="1">
        <v>0.0071499233</v>
      </c>
      <c r="BH58" s="1">
        <v>0.0075693231</v>
      </c>
      <c r="BI58" s="1">
        <v>0.013817924</v>
      </c>
      <c r="BJ58" s="1">
        <v>0.0011676207</v>
      </c>
      <c r="BK58" s="1">
        <v>0.0014136408</v>
      </c>
      <c r="BL58" s="1">
        <v>0.0012632633</v>
      </c>
      <c r="BM58" s="1">
        <v>0.0017012683</v>
      </c>
      <c r="BN58" s="1">
        <v>0.0019977814</v>
      </c>
      <c r="BO58" s="1">
        <v>0.0020881748</v>
      </c>
      <c r="BP58" s="1">
        <v>0.003726041</v>
      </c>
      <c r="BQ58" s="1">
        <v>0.0026043141</v>
      </c>
      <c r="BR58" s="1">
        <v>0.0012097568</v>
      </c>
      <c r="BS58" s="1">
        <v>0.0018777675</v>
      </c>
      <c r="BT58" s="1">
        <v>0.0036158087</v>
      </c>
      <c r="BU58" s="1">
        <v>0.0036767689</v>
      </c>
      <c r="BV58" s="1">
        <v>0.0042608035</v>
      </c>
      <c r="BW58" s="1">
        <v>0.0011676207</v>
      </c>
      <c r="BX58" s="1">
        <v>0.0014136408</v>
      </c>
      <c r="BY58" s="1">
        <v>0.0014136408</v>
      </c>
      <c r="BZ58" s="9">
        <v>0.0014136408</v>
      </c>
      <c r="CA58" s="1">
        <v>0.015912674</v>
      </c>
      <c r="CB58" s="1">
        <v>0.019080676</v>
      </c>
      <c r="CC58" s="1">
        <v>0.019080676</v>
      </c>
      <c r="CD58" s="1">
        <v>0.026101934</v>
      </c>
      <c r="CE58" s="1">
        <v>0.017003044</v>
      </c>
      <c r="CF58" s="1">
        <v>0.017003044</v>
      </c>
      <c r="CG58" s="1">
        <v>0.017417939</v>
      </c>
      <c r="CH58" s="1">
        <v>0.013700276</v>
      </c>
      <c r="CI58" s="1">
        <v>0.0053497529</v>
      </c>
      <c r="CJ58" s="1">
        <v>0.01603016</v>
      </c>
      <c r="CK58" s="1">
        <v>0.036599975</v>
      </c>
      <c r="CL58" s="1">
        <v>0.024201981</v>
      </c>
      <c r="CM58" s="1">
        <v>0.023942522</v>
      </c>
      <c r="CN58" s="1">
        <v>0.0014412244</v>
      </c>
      <c r="CO58" s="1">
        <v>0.0085539083</v>
      </c>
      <c r="CP58" s="1">
        <v>0.019338615</v>
      </c>
      <c r="CQ58" s="1">
        <v>0.0028654626</v>
      </c>
      <c r="CR58" s="1">
        <v>0.0018991195</v>
      </c>
      <c r="CS58" s="1">
        <v>0.0083594644</v>
      </c>
      <c r="CT58" s="1">
        <v>0.0024022618</v>
      </c>
      <c r="CU58" s="1">
        <v>0.0085162808</v>
      </c>
      <c r="CV58" s="1">
        <v>0.016134763</v>
      </c>
      <c r="CW58" s="1">
        <v>0.0073432804</v>
      </c>
      <c r="CX58" s="1">
        <v>0.0087219894</v>
      </c>
      <c r="CY58" s="1">
        <v>0.0076216939</v>
      </c>
      <c r="CZ58" s="1">
        <v>0.0074536128</v>
      </c>
      <c r="DA58" s="1">
        <v>0.0038671292</v>
      </c>
      <c r="DB58" s="1">
        <v>0.018802063</v>
      </c>
      <c r="DC58" s="1">
        <v>0.018893441</v>
      </c>
      <c r="DD58" s="1">
        <v>0.033672769</v>
      </c>
      <c r="DE58" s="1">
        <v>0.029302076</v>
      </c>
      <c r="DF58" s="1">
        <v>0.037129684</v>
      </c>
      <c r="DG58" s="1">
        <v>0.012154917</v>
      </c>
      <c r="DH58" s="9">
        <v>0.13942155</v>
      </c>
      <c r="DI58" s="9">
        <v>0.01664796</v>
      </c>
      <c r="DJ58" s="9">
        <v>0.027840544</v>
      </c>
      <c r="DK58" s="9">
        <v>0.032451936</v>
      </c>
      <c r="DL58" s="9">
        <v>0.027983338</v>
      </c>
      <c r="DM58" s="9">
        <v>0.0050015804</v>
      </c>
      <c r="DN58" s="9">
        <v>0.21500654</v>
      </c>
      <c r="DO58" s="9">
        <v>0.0056320661</v>
      </c>
      <c r="DP58" s="9">
        <v>0.011454771</v>
      </c>
      <c r="DQ58" s="9">
        <v>0.010710924</v>
      </c>
      <c r="DR58" s="1">
        <v>0.010131285</v>
      </c>
      <c r="DS58" s="1">
        <v>8.9277592E-4</v>
      </c>
      <c r="DT58" s="1">
        <v>0.001147553</v>
      </c>
      <c r="DU58" s="1">
        <v>0.001585558</v>
      </c>
      <c r="DV58" s="1">
        <v>0.0018820711</v>
      </c>
      <c r="DW58" s="18">
        <v>0.0019724644</v>
      </c>
      <c r="DX58" s="18">
        <v>0.0010519104</v>
      </c>
      <c r="DY58" s="18">
        <v>0.0035610586</v>
      </c>
      <c r="DZ58" s="18">
        <v>0.0041450932</v>
      </c>
      <c r="EA58" s="18">
        <v>0.0010519104</v>
      </c>
      <c r="EB58" s="18">
        <v>0.0010940465</v>
      </c>
      <c r="EC58" s="18">
        <v>0.015872712</v>
      </c>
      <c r="ED58" s="18">
        <v>0.019040714</v>
      </c>
      <c r="EE58" s="18">
        <v>0.020343514</v>
      </c>
      <c r="EF58" s="18">
        <v>0.020343514</v>
      </c>
      <c r="EG58" s="18">
        <v>0.013568935</v>
      </c>
      <c r="EH58" s="18">
        <v>0.0052111885</v>
      </c>
    </row>
    <row r="59" ht="15.75" customHeight="1">
      <c r="A59" s="1" t="s">
        <v>15</v>
      </c>
      <c r="B59" s="1" t="s">
        <v>945</v>
      </c>
      <c r="C59" s="1">
        <v>5.9262285</v>
      </c>
      <c r="D59" s="1">
        <v>0.0</v>
      </c>
      <c r="E59" s="1">
        <v>0.063822726</v>
      </c>
      <c r="F59" s="1">
        <v>0.079346148</v>
      </c>
      <c r="G59" s="1">
        <v>0.060671094</v>
      </c>
      <c r="H59" s="1">
        <v>0.020211436</v>
      </c>
      <c r="I59" s="1">
        <v>0.047893792</v>
      </c>
      <c r="J59" s="1">
        <v>0.44843519</v>
      </c>
      <c r="K59" s="1">
        <v>0.17275136</v>
      </c>
      <c r="L59" s="1">
        <v>0.1331803</v>
      </c>
      <c r="M59" s="1">
        <v>0.063999103</v>
      </c>
      <c r="N59" s="1">
        <v>0.024638796</v>
      </c>
      <c r="O59" s="1">
        <v>0.058393211</v>
      </c>
      <c r="P59" s="1">
        <v>0.0073483748</v>
      </c>
      <c r="Q59" s="1">
        <v>0.021313608</v>
      </c>
      <c r="R59" s="1">
        <v>0.031534541</v>
      </c>
      <c r="S59" s="1">
        <v>0.015409695</v>
      </c>
      <c r="T59" s="1">
        <v>0.36622747</v>
      </c>
      <c r="U59" s="1">
        <v>0.018483032</v>
      </c>
      <c r="V59" s="1">
        <v>0.018621031</v>
      </c>
      <c r="W59" s="1">
        <v>0.022951782</v>
      </c>
      <c r="X59" s="1">
        <v>0.092079708</v>
      </c>
      <c r="Y59" s="1">
        <v>0.037075543</v>
      </c>
      <c r="Z59" s="1">
        <v>0.048178646</v>
      </c>
      <c r="AA59" s="1">
        <v>0.03764569</v>
      </c>
      <c r="AB59" s="1">
        <v>0.009167382</v>
      </c>
      <c r="AC59" s="1">
        <v>0.03753056</v>
      </c>
      <c r="AD59" s="1">
        <v>0.03753056</v>
      </c>
      <c r="AE59" s="1">
        <v>0.002293836</v>
      </c>
      <c r="AF59" s="1">
        <v>0.0067164869</v>
      </c>
      <c r="AG59" s="1">
        <v>0.0066758077</v>
      </c>
      <c r="AH59" s="1">
        <v>0.0059747035</v>
      </c>
      <c r="AI59" s="1">
        <v>0.11880621</v>
      </c>
      <c r="AJ59" s="1">
        <v>0.023703457</v>
      </c>
      <c r="AK59" s="1">
        <v>0.039260521</v>
      </c>
      <c r="AL59" s="1">
        <v>0.019041909</v>
      </c>
      <c r="AM59" s="1">
        <v>0.039260521</v>
      </c>
      <c r="AN59" s="1">
        <v>0.034467836</v>
      </c>
      <c r="AO59" s="1">
        <v>0.012548769</v>
      </c>
      <c r="AP59" s="1">
        <v>0.0014561506</v>
      </c>
      <c r="AQ59" s="1">
        <v>0.0014561506</v>
      </c>
      <c r="AR59" s="1">
        <v>0.0014561506</v>
      </c>
      <c r="AS59" s="1">
        <v>0.0015879347</v>
      </c>
      <c r="AT59" s="1">
        <v>0.061088757</v>
      </c>
      <c r="AU59" s="1">
        <v>0.023234456</v>
      </c>
      <c r="AV59" s="1">
        <v>0.11880621</v>
      </c>
      <c r="AW59" s="1">
        <v>0.020001305</v>
      </c>
      <c r="AX59" s="1">
        <v>0.061088757</v>
      </c>
      <c r="AY59" s="1">
        <v>0.021994731</v>
      </c>
      <c r="AZ59" s="1">
        <v>0.022719707</v>
      </c>
      <c r="BA59" s="1">
        <v>0.0030981764</v>
      </c>
      <c r="BB59" s="1">
        <v>0.040271892</v>
      </c>
      <c r="BC59" s="1">
        <v>0.0092249216</v>
      </c>
      <c r="BD59" s="1">
        <v>0.018432548</v>
      </c>
      <c r="BE59" s="1">
        <v>0.03692721</v>
      </c>
      <c r="BF59" s="1">
        <v>0.0084594379</v>
      </c>
      <c r="BG59" s="1">
        <v>0.023248078</v>
      </c>
      <c r="BH59" s="1">
        <v>0.036795426</v>
      </c>
      <c r="BI59" s="1">
        <v>0.023921125</v>
      </c>
      <c r="BJ59" s="1">
        <v>0.0020439561</v>
      </c>
      <c r="BK59" s="1">
        <v>0.0029841767</v>
      </c>
      <c r="BL59" s="1">
        <v>0.0022116378</v>
      </c>
      <c r="BM59" s="1">
        <v>0.0024038501</v>
      </c>
      <c r="BN59" s="1">
        <v>0.0065477399</v>
      </c>
      <c r="BO59" s="9">
        <v>0.0036349994</v>
      </c>
      <c r="BP59" s="1">
        <v>0.0045563094</v>
      </c>
      <c r="BQ59" s="1">
        <v>0.011458777</v>
      </c>
      <c r="BR59" s="1">
        <v>0.0019308041</v>
      </c>
      <c r="BS59" s="1">
        <v>0.0027599463</v>
      </c>
      <c r="BT59" s="1">
        <v>0.019354027</v>
      </c>
      <c r="BU59" s="1">
        <v>0.0044398859</v>
      </c>
      <c r="BV59" s="1">
        <v>0.002991855</v>
      </c>
      <c r="BW59" s="1">
        <v>0.0020439561</v>
      </c>
      <c r="BX59" s="1">
        <v>0.0029841767</v>
      </c>
      <c r="BY59" s="1">
        <v>0.0029841767</v>
      </c>
      <c r="BZ59" s="9">
        <v>0.0029841767</v>
      </c>
      <c r="CA59" s="1">
        <v>0.019454055</v>
      </c>
      <c r="CB59" s="1">
        <v>0.02289907</v>
      </c>
      <c r="CC59" s="1">
        <v>0.02289907</v>
      </c>
      <c r="CD59" s="1">
        <v>0.023711252</v>
      </c>
      <c r="CE59" s="9">
        <v>0.011302854</v>
      </c>
      <c r="CF59" s="1">
        <v>0.011302854</v>
      </c>
      <c r="CG59" s="1">
        <v>0.011775372</v>
      </c>
      <c r="CH59" s="1">
        <v>0.015878628</v>
      </c>
      <c r="CI59" s="1">
        <v>0.0044360568</v>
      </c>
      <c r="CJ59" s="1">
        <v>0.01340704</v>
      </c>
      <c r="CK59" s="1">
        <v>0.014604813</v>
      </c>
      <c r="CL59" s="1">
        <v>0.019387528</v>
      </c>
      <c r="CM59" s="1">
        <v>0.019296423</v>
      </c>
      <c r="CN59" s="1">
        <v>0.0055919324</v>
      </c>
      <c r="CO59" s="1">
        <v>0.023320686</v>
      </c>
      <c r="CP59" s="1">
        <v>0.034085065</v>
      </c>
      <c r="CQ59" s="1">
        <v>0.0086323834</v>
      </c>
      <c r="CR59" s="1">
        <v>0.0040530132</v>
      </c>
      <c r="CS59" s="1">
        <v>0.022336936</v>
      </c>
      <c r="CT59" s="1">
        <v>0.0025147678</v>
      </c>
      <c r="CU59" s="1">
        <v>0.02161196</v>
      </c>
      <c r="CV59" s="1">
        <v>0.060969554</v>
      </c>
      <c r="CW59" s="1">
        <v>0.022851685</v>
      </c>
      <c r="CX59" s="1">
        <v>0.02345247</v>
      </c>
      <c r="CY59" s="1">
        <v>0.036544439</v>
      </c>
      <c r="CZ59" s="1">
        <v>0.036412655</v>
      </c>
      <c r="DA59" s="1">
        <v>0.018049777</v>
      </c>
      <c r="DB59" s="1">
        <v>0.063356011</v>
      </c>
      <c r="DC59" s="1">
        <v>0.063315332</v>
      </c>
      <c r="DD59" s="1">
        <v>0.15825039</v>
      </c>
      <c r="DE59" s="1">
        <v>0.13194666</v>
      </c>
      <c r="DF59" s="1">
        <v>0.19711672</v>
      </c>
      <c r="DG59" s="1">
        <v>0.019935617</v>
      </c>
      <c r="DH59" s="1">
        <v>1.1673571</v>
      </c>
      <c r="DI59" s="1">
        <v>0.13633003</v>
      </c>
      <c r="DJ59" s="1">
        <v>0.056931466</v>
      </c>
      <c r="DK59" s="1">
        <v>0.15641845</v>
      </c>
      <c r="DL59" s="1">
        <v>0.05810042</v>
      </c>
      <c r="DM59" s="9">
        <v>0.0035313024</v>
      </c>
      <c r="DN59" s="1">
        <v>0.013808255</v>
      </c>
      <c r="DO59" s="9">
        <v>0.0062625208</v>
      </c>
      <c r="DP59" s="1">
        <v>0.02125702</v>
      </c>
      <c r="DQ59" s="1">
        <v>0.051862493</v>
      </c>
      <c r="DR59" s="1">
        <v>0.062393953</v>
      </c>
      <c r="DS59" s="1">
        <v>0.0024448481</v>
      </c>
      <c r="DT59" s="1">
        <v>0.0018288667</v>
      </c>
      <c r="DU59" s="1">
        <v>0.002021079</v>
      </c>
      <c r="DV59" s="1">
        <v>0.0061649689</v>
      </c>
      <c r="DW59" s="18">
        <v>0.0032522284</v>
      </c>
      <c r="DX59" s="18">
        <v>0.001661185</v>
      </c>
      <c r="DY59" s="18">
        <v>0.0040571149</v>
      </c>
      <c r="DZ59" s="18">
        <v>0.0026090839</v>
      </c>
      <c r="EA59" s="18">
        <v>0.001661185</v>
      </c>
      <c r="EB59" s="18">
        <v>0.001548033</v>
      </c>
      <c r="EC59" s="18">
        <v>0.019293606</v>
      </c>
      <c r="ED59" s="18">
        <v>0.022738622</v>
      </c>
      <c r="EE59" s="18">
        <v>0.020736583</v>
      </c>
      <c r="EF59" s="18">
        <v>0.020736583</v>
      </c>
      <c r="EG59" s="18">
        <v>0.015758858</v>
      </c>
      <c r="EH59" s="18">
        <v>0.003985223</v>
      </c>
    </row>
    <row r="60" ht="15.75" customHeight="1">
      <c r="A60" s="1" t="s">
        <v>947</v>
      </c>
      <c r="B60" s="1" t="s">
        <v>945</v>
      </c>
      <c r="C60" s="1">
        <v>0.57346199</v>
      </c>
      <c r="D60" s="1">
        <v>0.0</v>
      </c>
      <c r="E60" s="1">
        <v>0.0040189749</v>
      </c>
      <c r="F60" s="1">
        <v>0.0041614993</v>
      </c>
      <c r="G60" s="1">
        <v>0.0038028946</v>
      </c>
      <c r="H60" s="1">
        <v>0.0044782032</v>
      </c>
      <c r="I60" s="1">
        <v>0.0047211336</v>
      </c>
      <c r="J60" s="1">
        <v>0.018042073</v>
      </c>
      <c r="K60" s="1">
        <v>0.0073091822</v>
      </c>
      <c r="L60" s="1">
        <v>0.0061974242</v>
      </c>
      <c r="M60" s="1">
        <v>0.018994849</v>
      </c>
      <c r="N60" s="1">
        <v>0.0037730957</v>
      </c>
      <c r="O60" s="1">
        <v>0.0050338313</v>
      </c>
      <c r="P60" s="1">
        <v>0.0040328051</v>
      </c>
      <c r="Q60" s="1">
        <v>0.013350932</v>
      </c>
      <c r="R60" s="1">
        <v>0.0039304052</v>
      </c>
      <c r="S60" s="1">
        <v>0.0043890766</v>
      </c>
      <c r="T60" s="1">
        <v>0.0082364572</v>
      </c>
      <c r="U60" s="1">
        <v>0.0044908422</v>
      </c>
      <c r="V60" s="1">
        <v>0.0044719417</v>
      </c>
      <c r="W60" s="1">
        <v>0.004487394</v>
      </c>
      <c r="X60" s="1">
        <v>0.0046771828</v>
      </c>
      <c r="Y60" s="1">
        <v>0.0033529209</v>
      </c>
      <c r="Z60" s="1">
        <v>0.0038033159</v>
      </c>
      <c r="AA60" s="1">
        <v>0.0035141995</v>
      </c>
      <c r="AB60" s="1">
        <v>0.0040640145</v>
      </c>
      <c r="AC60" s="1">
        <v>0.0066395116</v>
      </c>
      <c r="AD60" s="1">
        <v>0.0066395116</v>
      </c>
      <c r="AE60" s="1">
        <v>0.0027174908</v>
      </c>
      <c r="AF60" s="1">
        <v>0.0034100907</v>
      </c>
      <c r="AG60" s="1">
        <v>0.0035315469</v>
      </c>
      <c r="AH60" s="1">
        <v>0.0035736933</v>
      </c>
      <c r="AI60" s="1">
        <v>0.03074173</v>
      </c>
      <c r="AJ60" s="1">
        <v>0.0035333809</v>
      </c>
      <c r="AK60" s="1">
        <v>0.003454374</v>
      </c>
      <c r="AL60" s="1">
        <v>0.0033526633</v>
      </c>
      <c r="AM60" s="1">
        <v>0.003454374</v>
      </c>
      <c r="AN60" s="1">
        <v>0.0034858909</v>
      </c>
      <c r="AO60" s="1">
        <v>0.0033098256</v>
      </c>
      <c r="AP60" s="1">
        <v>0.0032801914</v>
      </c>
      <c r="AQ60" s="1">
        <v>0.0032801914</v>
      </c>
      <c r="AR60" s="1">
        <v>0.0032801914</v>
      </c>
      <c r="AS60" s="1">
        <v>0.0034185326</v>
      </c>
      <c r="AT60" s="1">
        <v>0.0036167252</v>
      </c>
      <c r="AU60" s="1">
        <v>0.0034145747</v>
      </c>
      <c r="AV60" s="1">
        <v>0.03074173</v>
      </c>
      <c r="AW60" s="1">
        <v>0.0033388469</v>
      </c>
      <c r="AX60" s="1">
        <v>0.0036167252</v>
      </c>
      <c r="AY60" s="1">
        <v>0.0035319196</v>
      </c>
      <c r="AZ60" s="1">
        <v>0.0036336844</v>
      </c>
      <c r="BA60" s="1">
        <v>0.0036691119</v>
      </c>
      <c r="BB60" s="1">
        <v>0.00742378</v>
      </c>
      <c r="BC60" s="1">
        <v>0.0045364176</v>
      </c>
      <c r="BD60" s="1">
        <v>0.0033312635</v>
      </c>
      <c r="BE60" s="1">
        <v>0.0037794131</v>
      </c>
      <c r="BF60" s="1">
        <v>0.0033216855</v>
      </c>
      <c r="BG60" s="1">
        <v>0.0036135737</v>
      </c>
      <c r="BH60" s="1">
        <v>0.003641072</v>
      </c>
      <c r="BI60" s="1">
        <v>0.0036598491</v>
      </c>
      <c r="BJ60" s="1">
        <v>0.0032815022</v>
      </c>
      <c r="BK60" s="1">
        <v>0.0033924791</v>
      </c>
      <c r="BL60" s="1">
        <v>0.0032768797</v>
      </c>
      <c r="BM60" s="1">
        <v>0.0032844983</v>
      </c>
      <c r="BN60" s="1">
        <v>0.0034959649</v>
      </c>
      <c r="BO60" s="1">
        <v>0.0054642761</v>
      </c>
      <c r="BP60" s="1">
        <v>0.0037393954</v>
      </c>
      <c r="BQ60" s="1">
        <v>0.0062442728</v>
      </c>
      <c r="BR60" s="1">
        <v>0.0032499094</v>
      </c>
      <c r="BS60" s="1">
        <v>0.0034181476</v>
      </c>
      <c r="BT60" s="1">
        <v>0.0046339191</v>
      </c>
      <c r="BU60" s="1">
        <v>0.0037207244</v>
      </c>
      <c r="BV60" s="1">
        <v>0.0035684536</v>
      </c>
      <c r="BW60" s="1">
        <v>0.0032815022</v>
      </c>
      <c r="BX60" s="1">
        <v>0.0033924791</v>
      </c>
      <c r="BY60" s="1">
        <v>0.0033924791</v>
      </c>
      <c r="BZ60" s="9">
        <v>0.0033924791</v>
      </c>
      <c r="CA60" s="1">
        <v>0.0045734963</v>
      </c>
      <c r="CB60" s="1">
        <v>0.0048713334</v>
      </c>
      <c r="CC60" s="1">
        <v>0.0048713334</v>
      </c>
      <c r="CD60" s="1">
        <v>0.0050060491</v>
      </c>
      <c r="CE60" s="1">
        <v>0.0044131409</v>
      </c>
      <c r="CF60" s="1">
        <v>0.0044131409</v>
      </c>
      <c r="CG60" s="1">
        <v>0.0044697848</v>
      </c>
      <c r="CH60" s="1">
        <v>0.004717764</v>
      </c>
      <c r="CI60" s="1">
        <v>0.0043254793</v>
      </c>
      <c r="CJ60" s="1">
        <v>0.0038898993</v>
      </c>
      <c r="CK60" s="1">
        <v>0.005463011</v>
      </c>
      <c r="CL60" s="1">
        <v>0.0028804935</v>
      </c>
      <c r="CM60" s="1">
        <v>0.0026206962</v>
      </c>
      <c r="CN60" s="1">
        <v>0.0010285356</v>
      </c>
      <c r="CO60" s="1">
        <v>9.882232E-4</v>
      </c>
      <c r="CP60" s="1">
        <v>9.4073323E-4</v>
      </c>
      <c r="CQ60" s="1">
        <v>8.322556E-4</v>
      </c>
      <c r="CR60" s="1">
        <v>0.0015495742</v>
      </c>
      <c r="CS60" s="1">
        <v>0.0010885268</v>
      </c>
      <c r="CT60" s="1">
        <v>7.0982217E-4</v>
      </c>
      <c r="CU60" s="1">
        <v>9.8676193E-4</v>
      </c>
      <c r="CV60" s="1">
        <v>0.0013482497</v>
      </c>
      <c r="CW60" s="1">
        <v>8.6941702E-4</v>
      </c>
      <c r="CX60" s="1">
        <v>0.0011265643</v>
      </c>
      <c r="CY60" s="1">
        <v>0.0012342554</v>
      </c>
      <c r="CZ60" s="1">
        <v>0.0010959143</v>
      </c>
      <c r="DA60" s="1">
        <v>7.861058E-4</v>
      </c>
      <c r="DB60" s="1">
        <v>0.0022812441</v>
      </c>
      <c r="DC60" s="1">
        <v>0.0024027003</v>
      </c>
      <c r="DD60" s="1">
        <v>0.0042770964</v>
      </c>
      <c r="DE60" s="1">
        <v>0.0036368668</v>
      </c>
      <c r="DF60" s="1">
        <v>0.0049562439</v>
      </c>
      <c r="DG60" s="1">
        <v>0.0023526356</v>
      </c>
      <c r="DH60" s="9">
        <v>0.024346404</v>
      </c>
      <c r="DI60" s="9">
        <v>0.0061130589</v>
      </c>
      <c r="DJ60" s="9">
        <v>0.0033287236</v>
      </c>
      <c r="DK60" s="9">
        <v>0.011808486</v>
      </c>
      <c r="DL60" s="9">
        <v>0.0034078265</v>
      </c>
      <c r="DM60" s="9">
        <v>0.0014164623</v>
      </c>
      <c r="DN60" s="9">
        <v>0.0029645013</v>
      </c>
      <c r="DO60" s="9">
        <v>0.0016489483</v>
      </c>
      <c r="DP60" s="1">
        <v>0.0015922692</v>
      </c>
      <c r="DQ60" s="9">
        <v>0.0019126977</v>
      </c>
      <c r="DR60" s="1">
        <v>0.0022017745</v>
      </c>
      <c r="DS60" s="1">
        <v>7.6902299E-4</v>
      </c>
      <c r="DT60" s="1">
        <v>7.3172198E-4</v>
      </c>
      <c r="DU60" s="1">
        <v>7.3934059E-4</v>
      </c>
      <c r="DV60" s="1">
        <v>9.5080724E-4</v>
      </c>
      <c r="DW60" s="18">
        <v>0.0029191184</v>
      </c>
      <c r="DX60" s="18">
        <v>7.3634455E-4</v>
      </c>
      <c r="DY60" s="18">
        <v>0.0011755667</v>
      </c>
      <c r="DZ60" s="18">
        <v>0.0010232959</v>
      </c>
      <c r="EA60" s="18">
        <v>7.3634455E-4</v>
      </c>
      <c r="EB60" s="18">
        <v>7.0475175E-4</v>
      </c>
      <c r="EC60" s="18">
        <v>0.0033059606</v>
      </c>
      <c r="ED60" s="18">
        <v>0.0036037978</v>
      </c>
      <c r="EE60" s="18">
        <v>0.0040348886</v>
      </c>
      <c r="EF60" s="18">
        <v>0.0040348886</v>
      </c>
      <c r="EG60" s="18">
        <v>0.0033287721</v>
      </c>
      <c r="EH60" s="18">
        <v>0.001381295</v>
      </c>
      <c r="EU60" s="9"/>
    </row>
    <row r="61" ht="15.75" customHeight="1">
      <c r="A61" s="1" t="s">
        <v>948</v>
      </c>
      <c r="B61" s="1" t="s">
        <v>945</v>
      </c>
      <c r="C61" s="1">
        <v>2.6557645</v>
      </c>
      <c r="D61" s="1">
        <v>0.0</v>
      </c>
      <c r="E61" s="1">
        <v>0.012361108</v>
      </c>
      <c r="F61" s="1">
        <v>0.0079343628</v>
      </c>
      <c r="G61" s="1">
        <v>0.0066596636</v>
      </c>
      <c r="H61" s="1">
        <v>0.0084396194</v>
      </c>
      <c r="I61" s="1">
        <v>0.0073587536</v>
      </c>
      <c r="J61" s="1">
        <v>0.053693407</v>
      </c>
      <c r="K61" s="1">
        <v>0.017689402</v>
      </c>
      <c r="L61" s="1">
        <v>0.020227065</v>
      </c>
      <c r="M61" s="1">
        <v>0.041147547</v>
      </c>
      <c r="N61" s="1">
        <v>0.0075975749</v>
      </c>
      <c r="O61" s="1">
        <v>0.015928207</v>
      </c>
      <c r="P61" s="1">
        <v>0.0030963844</v>
      </c>
      <c r="Q61" s="1">
        <v>0.010748737</v>
      </c>
      <c r="R61" s="1">
        <v>0.0029183094</v>
      </c>
      <c r="S61" s="1">
        <v>0.0073254605</v>
      </c>
      <c r="T61" s="1">
        <v>0.064658203</v>
      </c>
      <c r="U61" s="1">
        <v>0.019018232</v>
      </c>
      <c r="V61" s="1">
        <v>0.018908427</v>
      </c>
      <c r="W61" s="1">
        <v>0.036527883</v>
      </c>
      <c r="X61" s="1">
        <v>0.0096842295</v>
      </c>
      <c r="Y61" s="1">
        <v>0.0054963208</v>
      </c>
      <c r="Z61" s="1">
        <v>0.0067523902</v>
      </c>
      <c r="AA61" s="1">
        <v>0.0056635379</v>
      </c>
      <c r="AB61" s="1">
        <v>0.010104418</v>
      </c>
      <c r="AC61" s="1">
        <v>0.063946589</v>
      </c>
      <c r="AD61" s="9">
        <v>0.063946589</v>
      </c>
      <c r="AE61" s="1">
        <v>0.0025658483</v>
      </c>
      <c r="AF61" s="9">
        <v>0.0060692476</v>
      </c>
      <c r="AG61" s="1">
        <v>0.006072718</v>
      </c>
      <c r="AH61" s="1">
        <v>0.0047956466</v>
      </c>
      <c r="AI61" s="1">
        <v>0.66828684</v>
      </c>
      <c r="AJ61" s="9">
        <v>0.0029521427</v>
      </c>
      <c r="AK61" s="9">
        <v>0.0028562528</v>
      </c>
      <c r="AL61" s="9">
        <v>0.0025288701</v>
      </c>
      <c r="AM61" s="1">
        <v>0.0028562528</v>
      </c>
      <c r="AN61" s="1">
        <v>0.0029991032</v>
      </c>
      <c r="AO61" s="1">
        <v>0.0023853444</v>
      </c>
      <c r="AP61" s="9">
        <v>0.0022825395</v>
      </c>
      <c r="AQ61" s="1">
        <v>0.0022825395</v>
      </c>
      <c r="AR61" s="9">
        <v>0.0022825395</v>
      </c>
      <c r="AS61" s="9">
        <v>0.0023966768</v>
      </c>
      <c r="AT61" s="1">
        <v>0.0029985391</v>
      </c>
      <c r="AU61" s="1">
        <v>0.0027131285</v>
      </c>
      <c r="AV61" s="1">
        <v>0.66828684</v>
      </c>
      <c r="AW61" s="9">
        <v>0.0024897961</v>
      </c>
      <c r="AX61" s="1">
        <v>0.0029985391</v>
      </c>
      <c r="AY61" s="9">
        <v>0.0027750942</v>
      </c>
      <c r="AZ61" s="1">
        <v>0.0027056835</v>
      </c>
      <c r="BA61" s="1">
        <v>0.0030750825</v>
      </c>
      <c r="BB61" s="1">
        <v>0.070258381</v>
      </c>
      <c r="BC61" s="1">
        <v>0.006947917</v>
      </c>
      <c r="BD61" s="1">
        <v>0.0024206165</v>
      </c>
      <c r="BE61" s="1">
        <v>0.0033716906</v>
      </c>
      <c r="BF61" s="1">
        <v>0.002406054</v>
      </c>
      <c r="BG61" s="1">
        <v>0.0026538121</v>
      </c>
      <c r="BH61" s="1">
        <v>0.0032575533</v>
      </c>
      <c r="BI61" s="1">
        <v>0.0032927744</v>
      </c>
      <c r="BJ61" s="1">
        <v>0.0034895649</v>
      </c>
      <c r="BK61" s="1">
        <v>0.0030303517</v>
      </c>
      <c r="BL61" s="1">
        <v>0.0035706937</v>
      </c>
      <c r="BM61" s="9">
        <v>0.0031107078</v>
      </c>
      <c r="BN61" s="1">
        <v>0.003066892</v>
      </c>
      <c r="BO61" s="9">
        <v>0.0025748931</v>
      </c>
      <c r="BP61" s="1">
        <v>0.0096766841</v>
      </c>
      <c r="BQ61" s="9">
        <v>0.0044770984</v>
      </c>
      <c r="BR61" s="9">
        <v>0.0034038933</v>
      </c>
      <c r="BS61" s="9">
        <v>0.0036675228</v>
      </c>
      <c r="BT61" s="9">
        <v>0.0085631093</v>
      </c>
      <c r="BU61" s="9">
        <v>0.0084197808</v>
      </c>
      <c r="BV61" s="9">
        <v>0.0089921924</v>
      </c>
      <c r="BW61" s="9">
        <v>0.0034895649</v>
      </c>
      <c r="BX61" s="1">
        <v>0.0030303517</v>
      </c>
      <c r="BY61" s="1">
        <v>0.0030303517</v>
      </c>
      <c r="BZ61" s="9">
        <v>0.0030303517</v>
      </c>
      <c r="CA61" s="1">
        <v>0.015715216</v>
      </c>
      <c r="CB61" s="1">
        <v>0.018400318</v>
      </c>
      <c r="CC61" s="9">
        <v>0.018400318</v>
      </c>
      <c r="CD61" s="1">
        <v>0.018855656</v>
      </c>
      <c r="CE61" s="9">
        <v>0.0067165974</v>
      </c>
      <c r="CF61" s="1">
        <v>0.0067165974</v>
      </c>
      <c r="CG61" s="9">
        <v>0.0072772535</v>
      </c>
      <c r="CH61" s="1">
        <v>0.007355433</v>
      </c>
      <c r="CI61" s="9">
        <v>0.0078689317</v>
      </c>
      <c r="CJ61" s="9">
        <v>0.02239966</v>
      </c>
      <c r="CK61" s="9">
        <v>0.030778077</v>
      </c>
      <c r="CL61" s="9">
        <v>0.017970813</v>
      </c>
      <c r="CM61" s="9">
        <v>0.017853206</v>
      </c>
      <c r="CN61" s="9">
        <v>0.0031590489</v>
      </c>
      <c r="CO61" s="9">
        <v>0.001315545</v>
      </c>
      <c r="CP61" s="9">
        <v>0.0013625054</v>
      </c>
      <c r="CQ61" s="1">
        <v>6.887842E-4</v>
      </c>
      <c r="CR61" s="1">
        <v>0.002931414</v>
      </c>
      <c r="CS61" s="9">
        <v>0.0010690858</v>
      </c>
      <c r="CT61" s="9">
        <v>1.4324169E-4</v>
      </c>
      <c r="CU61" s="1">
        <v>0.0011384965</v>
      </c>
      <c r="CV61" s="1">
        <v>0.0015902159</v>
      </c>
      <c r="CW61" s="1">
        <v>0.0010765307</v>
      </c>
      <c r="CX61" s="9">
        <v>0.0014296823</v>
      </c>
      <c r="CY61" s="1">
        <v>0.0017350929</v>
      </c>
      <c r="CZ61" s="1">
        <v>0.0016209556</v>
      </c>
      <c r="DA61" s="1">
        <v>7.8401878E-4</v>
      </c>
      <c r="DB61" s="9">
        <v>0.011136638</v>
      </c>
      <c r="DC61" s="1">
        <v>0.011140108</v>
      </c>
      <c r="DD61" s="1">
        <v>0.014489778</v>
      </c>
      <c r="DE61" s="1">
        <v>0.012263953</v>
      </c>
      <c r="DF61" s="9">
        <v>0.017666883</v>
      </c>
      <c r="DG61" s="9">
        <v>0.0048726721</v>
      </c>
      <c r="DH61" s="9">
        <v>0.067876063</v>
      </c>
      <c r="DI61" s="9">
        <v>0.015765534</v>
      </c>
      <c r="DJ61" s="9">
        <v>0.014689314</v>
      </c>
      <c r="DK61" s="9">
        <v>0.026405703</v>
      </c>
      <c r="DL61" s="9">
        <v>0.014870597</v>
      </c>
      <c r="DM61" s="9">
        <v>0.0013278898</v>
      </c>
      <c r="DN61" s="9">
        <v>0.0053674785</v>
      </c>
      <c r="DO61" s="9">
        <v>0.0017345619</v>
      </c>
      <c r="DP61" s="1">
        <v>0.0034852936</v>
      </c>
      <c r="DQ61" s="1">
        <v>0.0053974075</v>
      </c>
      <c r="DR61" s="1">
        <v>0.0064861221</v>
      </c>
      <c r="DS61" s="1">
        <v>0.0013503151</v>
      </c>
      <c r="DT61" s="1">
        <v>0.001934096</v>
      </c>
      <c r="DU61" s="1">
        <v>0.0014741101</v>
      </c>
      <c r="DV61" s="1">
        <v>0.0014302943</v>
      </c>
      <c r="DW61" s="18">
        <v>9.3829532E-4</v>
      </c>
      <c r="DX61" s="18">
        <v>0.0018529671</v>
      </c>
      <c r="DY61" s="18">
        <v>0.0067831831</v>
      </c>
      <c r="DZ61" s="9">
        <v>0.0073555946</v>
      </c>
      <c r="EA61" s="18">
        <v>0.0018529671</v>
      </c>
      <c r="EB61" s="18">
        <v>0.0017672955</v>
      </c>
      <c r="EC61" s="18">
        <v>0.014901602</v>
      </c>
      <c r="ED61" s="18">
        <v>0.017586704</v>
      </c>
      <c r="EE61" s="18">
        <v>0.014987105</v>
      </c>
      <c r="EF61" s="18">
        <v>0.014987105</v>
      </c>
      <c r="EG61" s="18">
        <v>0.0065383486</v>
      </c>
      <c r="EH61" s="9">
        <v>0.0059753655</v>
      </c>
      <c r="ET61" s="9"/>
      <c r="EU61" s="9"/>
    </row>
    <row r="62" ht="15.75" customHeight="1">
      <c r="A62" s="1" t="s">
        <v>1</v>
      </c>
      <c r="B62" s="1" t="s">
        <v>945</v>
      </c>
      <c r="C62" s="1">
        <v>0.16372473</v>
      </c>
      <c r="D62" s="1">
        <v>0.0</v>
      </c>
      <c r="E62" s="1">
        <v>0.0018076801</v>
      </c>
      <c r="F62" s="1">
        <v>0.0013446665</v>
      </c>
      <c r="G62" s="1">
        <v>0.0021755126</v>
      </c>
      <c r="H62" s="1">
        <v>0.001632539</v>
      </c>
      <c r="I62" s="1">
        <v>0.0017163752</v>
      </c>
      <c r="J62" s="1">
        <v>0.015723606</v>
      </c>
      <c r="K62" s="1">
        <v>0.012105107</v>
      </c>
      <c r="L62" s="1">
        <v>0.0044924601</v>
      </c>
      <c r="M62" s="1">
        <v>0.008499483</v>
      </c>
      <c r="N62" s="1">
        <v>4.9188389E-4</v>
      </c>
      <c r="O62" s="1">
        <v>0.0010389627</v>
      </c>
      <c r="P62" s="1">
        <v>0.0010909527</v>
      </c>
      <c r="Q62" s="1">
        <v>0.0018150216</v>
      </c>
      <c r="R62" s="1">
        <v>1.8824997E-4</v>
      </c>
      <c r="S62" s="1">
        <v>5.387928E-4</v>
      </c>
      <c r="T62" s="1">
        <v>0.0017385531</v>
      </c>
      <c r="U62" s="1">
        <v>0.0010854673</v>
      </c>
      <c r="V62" s="1">
        <v>6.6504544E-4</v>
      </c>
      <c r="W62" s="1">
        <v>0.0010535099</v>
      </c>
      <c r="X62" s="1">
        <v>0.0016367577</v>
      </c>
      <c r="Y62" s="1">
        <v>0.0010443257</v>
      </c>
      <c r="Z62" s="1">
        <v>0.0018694636</v>
      </c>
      <c r="AA62" s="1">
        <v>0.0020137663</v>
      </c>
      <c r="AB62" s="1">
        <v>7.4104871E-4</v>
      </c>
      <c r="AC62" s="1">
        <v>0.0011784262</v>
      </c>
      <c r="AD62" s="1">
        <v>0.0011784262</v>
      </c>
      <c r="AE62" s="1">
        <v>7.0069298E-4</v>
      </c>
      <c r="AF62" s="9">
        <v>8.9845658E-4</v>
      </c>
      <c r="AG62" s="1">
        <v>9.1099545E-4</v>
      </c>
      <c r="AH62" s="9">
        <v>7.7051425E-5</v>
      </c>
      <c r="AI62" s="1">
        <v>2.3798635E-4</v>
      </c>
      <c r="AJ62" s="1">
        <v>1.9817307E-4</v>
      </c>
      <c r="AK62" s="1">
        <v>1.4410431E-4</v>
      </c>
      <c r="AL62" s="9">
        <v>8.7123904E-5</v>
      </c>
      <c r="AM62" s="1">
        <v>1.4410431E-4</v>
      </c>
      <c r="AN62" s="1">
        <v>1.5808085E-4</v>
      </c>
      <c r="AO62" s="9">
        <v>6.3963503E-5</v>
      </c>
      <c r="AP62" s="9">
        <v>4.7151642E-5</v>
      </c>
      <c r="AQ62" s="9">
        <v>4.7151642E-5</v>
      </c>
      <c r="AR62" s="9">
        <v>4.7151642E-5</v>
      </c>
      <c r="AS62" s="9">
        <v>6.4430677E-5</v>
      </c>
      <c r="AT62" s="1">
        <v>1.7937692E-4</v>
      </c>
      <c r="AU62" s="1">
        <v>1.2304589E-4</v>
      </c>
      <c r="AV62" s="1">
        <v>2.3798635E-4</v>
      </c>
      <c r="AW62" s="9">
        <v>7.9123271E-5</v>
      </c>
      <c r="AX62" s="1">
        <v>1.7937692E-4</v>
      </c>
      <c r="AY62" s="1">
        <v>1.2732999E-4</v>
      </c>
      <c r="AZ62" s="1">
        <v>1.2942903E-4</v>
      </c>
      <c r="BA62" s="1">
        <v>3.5717541E-4</v>
      </c>
      <c r="BB62" s="1">
        <v>9.2344821E-4</v>
      </c>
      <c r="BC62" s="1">
        <v>8.756804E-4</v>
      </c>
      <c r="BD62" s="9">
        <v>7.8026138E-5</v>
      </c>
      <c r="BE62" s="1">
        <v>2.7961881E-4</v>
      </c>
      <c r="BF62" s="9">
        <v>7.1298479E-5</v>
      </c>
      <c r="BG62" s="1">
        <v>1.1767035E-4</v>
      </c>
      <c r="BH62" s="1">
        <v>2.6233977E-4</v>
      </c>
      <c r="BI62" s="1">
        <v>2.7210137E-4</v>
      </c>
      <c r="BJ62" s="1">
        <v>1.0148493E-4</v>
      </c>
      <c r="BK62" s="9">
        <v>1.1414381E-4</v>
      </c>
      <c r="BL62" s="1">
        <v>1.0502502E-4</v>
      </c>
      <c r="BM62" s="9">
        <v>7.8352573E-5</v>
      </c>
      <c r="BN62" s="1">
        <v>1.6062087E-4</v>
      </c>
      <c r="BO62" s="9">
        <v>9.583205E-5</v>
      </c>
      <c r="BP62" s="1">
        <v>2.7604647E-4</v>
      </c>
      <c r="BQ62" s="1">
        <v>1.0975284E-4</v>
      </c>
      <c r="BR62" s="9">
        <v>8.7099343E-5</v>
      </c>
      <c r="BS62" s="1">
        <v>1.4478621E-4</v>
      </c>
      <c r="BT62" s="1">
        <v>1.3938571E-4</v>
      </c>
      <c r="BU62" s="1">
        <v>3.7472947E-4</v>
      </c>
      <c r="BV62" s="1">
        <v>6.7378911E-4</v>
      </c>
      <c r="BW62" s="9">
        <v>1.0148493E-4</v>
      </c>
      <c r="BX62" s="1">
        <v>1.1414381E-4</v>
      </c>
      <c r="BY62" s="1">
        <v>1.1414381E-4</v>
      </c>
      <c r="BZ62" s="9">
        <v>1.1414381E-4</v>
      </c>
      <c r="CA62" s="1">
        <v>0.0010131413</v>
      </c>
      <c r="CB62" s="1">
        <v>0.0011708446</v>
      </c>
      <c r="CC62" s="1">
        <v>0.0011708446</v>
      </c>
      <c r="CD62" s="1">
        <v>0.0012082469</v>
      </c>
      <c r="CE62" s="1">
        <v>9.7445468E-4</v>
      </c>
      <c r="CF62" s="1">
        <v>9.7445468E-4</v>
      </c>
      <c r="CG62" s="9">
        <v>0.0010013602</v>
      </c>
      <c r="CH62" s="1">
        <v>9.0486449E-4</v>
      </c>
      <c r="CI62" s="1">
        <v>2.7699083E-4</v>
      </c>
      <c r="CJ62" s="1">
        <v>0.0011761102</v>
      </c>
      <c r="CK62" s="1">
        <v>0.0012788805</v>
      </c>
      <c r="CL62" s="9">
        <v>7.5030895E-4</v>
      </c>
      <c r="CM62" s="9">
        <v>7.2049104E-4</v>
      </c>
      <c r="CN62" s="9">
        <v>8.2705724E-5</v>
      </c>
      <c r="CO62" s="1">
        <v>2.0382737E-4</v>
      </c>
      <c r="CP62" s="1">
        <v>1.6373515E-4</v>
      </c>
      <c r="CQ62" s="1">
        <v>1.0791906E-4</v>
      </c>
      <c r="CR62" s="1">
        <v>5.4056959E-4</v>
      </c>
      <c r="CS62" s="1">
        <v>1.3508333E-4</v>
      </c>
      <c r="CT62" s="9">
        <v>5.9039736E-5</v>
      </c>
      <c r="CU62" s="1">
        <v>1.3298429E-4</v>
      </c>
      <c r="CV62" s="1">
        <v>2.1958929E-4</v>
      </c>
      <c r="CW62" s="1">
        <v>1.2870018E-4</v>
      </c>
      <c r="CX62" s="1">
        <v>2.211064E-4</v>
      </c>
      <c r="CY62" s="1">
        <v>2.8527311E-4</v>
      </c>
      <c r="CZ62" s="1">
        <v>2.6799407E-4</v>
      </c>
      <c r="DA62" s="9">
        <v>8.3680437E-5</v>
      </c>
      <c r="DB62" s="1">
        <v>0.0018022407</v>
      </c>
      <c r="DC62" s="1">
        <v>0.0018147796</v>
      </c>
      <c r="DD62" s="1">
        <v>0.0050937825</v>
      </c>
      <c r="DE62" s="1">
        <v>0.0039585252</v>
      </c>
      <c r="DF62" s="1">
        <v>0.0020864324</v>
      </c>
      <c r="DG62" s="1">
        <v>0.0014894432</v>
      </c>
      <c r="DH62" s="9">
        <v>0.016500213</v>
      </c>
      <c r="DI62" s="9">
        <v>0.0062477915</v>
      </c>
      <c r="DJ62" s="9">
        <v>8.9752411E-4</v>
      </c>
      <c r="DK62" s="9">
        <v>0.012599761</v>
      </c>
      <c r="DL62" s="9">
        <v>0.0010459489</v>
      </c>
      <c r="DM62" s="9">
        <v>2.8606354E-4</v>
      </c>
      <c r="DN62" s="9">
        <v>5.7501108E-4</v>
      </c>
      <c r="DO62" s="9">
        <v>5.8634914E-4</v>
      </c>
      <c r="DP62" s="1">
        <v>0.0015038044</v>
      </c>
      <c r="DQ62" s="1">
        <v>0.0021679519</v>
      </c>
      <c r="DR62" s="1">
        <v>0.0020236124</v>
      </c>
      <c r="DS62" s="9">
        <v>7.7482908E-5</v>
      </c>
      <c r="DT62" s="1">
        <v>1.1067932E-4</v>
      </c>
      <c r="DU62" s="9">
        <v>8.4006872E-5</v>
      </c>
      <c r="DV62" s="1">
        <v>1.6627517E-4</v>
      </c>
      <c r="DW62" s="18">
        <v>1.0148635E-4</v>
      </c>
      <c r="DX62" s="18">
        <v>1.0713923E-4</v>
      </c>
      <c r="DY62" s="18">
        <v>3.8038377E-4</v>
      </c>
      <c r="DZ62" s="18">
        <v>6.7944341E-4</v>
      </c>
      <c r="EA62" s="18">
        <v>1.0713923E-4</v>
      </c>
      <c r="EB62" s="9">
        <v>9.2753642E-5</v>
      </c>
      <c r="EC62" s="18">
        <v>0.0010189693</v>
      </c>
      <c r="ED62" s="18">
        <v>0.0011766725</v>
      </c>
      <c r="EE62" s="18">
        <v>0.0013091429</v>
      </c>
      <c r="EF62" s="18">
        <v>0.0013091429</v>
      </c>
      <c r="EG62" s="18">
        <v>8.9815357E-4</v>
      </c>
      <c r="EH62" s="18">
        <v>2.8272792E-4</v>
      </c>
    </row>
    <row r="63" ht="15.75" customHeight="1">
      <c r="A63" s="1" t="s">
        <v>16</v>
      </c>
      <c r="B63" s="1" t="s">
        <v>945</v>
      </c>
      <c r="C63" s="1">
        <v>3.5487584</v>
      </c>
      <c r="D63" s="1">
        <v>0.0</v>
      </c>
      <c r="E63" s="1">
        <v>0.030902199</v>
      </c>
      <c r="F63" s="1">
        <v>0.059384529</v>
      </c>
      <c r="G63" s="1">
        <v>0.044301652</v>
      </c>
      <c r="H63" s="1">
        <v>0.0081498707</v>
      </c>
      <c r="I63" s="1">
        <v>0.030356166</v>
      </c>
      <c r="J63" s="1">
        <v>0.30280496</v>
      </c>
      <c r="K63" s="1">
        <v>0.18349777</v>
      </c>
      <c r="L63" s="1">
        <v>0.033311584</v>
      </c>
      <c r="M63" s="1">
        <v>0.06600424</v>
      </c>
      <c r="N63" s="1">
        <v>0.02630715</v>
      </c>
      <c r="O63" s="9">
        <v>0.06556161</v>
      </c>
      <c r="P63" s="1">
        <v>0.0070493325</v>
      </c>
      <c r="Q63" s="1">
        <v>0.012502187</v>
      </c>
      <c r="R63" s="1">
        <v>2.9558168E-4</v>
      </c>
      <c r="S63" s="1">
        <v>0.0092978161</v>
      </c>
      <c r="T63" s="1">
        <v>0.075602867</v>
      </c>
      <c r="U63" s="1">
        <v>0.10784139</v>
      </c>
      <c r="V63" s="1">
        <v>0.10790654</v>
      </c>
      <c r="W63" s="1">
        <v>0.031248721</v>
      </c>
      <c r="X63" s="1">
        <v>0.069128466</v>
      </c>
      <c r="Y63" s="1">
        <v>0.019704397</v>
      </c>
      <c r="Z63" s="9">
        <v>0.025218806</v>
      </c>
      <c r="AA63" s="1">
        <v>0.011325928</v>
      </c>
      <c r="AB63" s="1">
        <v>0.021829721</v>
      </c>
      <c r="AC63" s="9">
        <v>0.028004934</v>
      </c>
      <c r="AD63" s="9">
        <v>0.028004934</v>
      </c>
      <c r="AE63" s="9">
        <v>6.8494051E-4</v>
      </c>
      <c r="AF63" s="9">
        <v>0.0096397302</v>
      </c>
      <c r="AG63" s="1">
        <v>0.0096463305</v>
      </c>
      <c r="AH63" s="9">
        <v>0.0020182131</v>
      </c>
      <c r="AI63" s="9">
        <v>0.013856822</v>
      </c>
      <c r="AJ63" s="9">
        <v>0.0046423055</v>
      </c>
      <c r="AK63" s="9">
        <v>0.0026257282</v>
      </c>
      <c r="AL63" s="9">
        <v>0.0011093357</v>
      </c>
      <c r="AM63" s="1">
        <v>0.0026257282</v>
      </c>
      <c r="AN63" s="1">
        <v>0.0028143922</v>
      </c>
      <c r="AO63" s="1">
        <v>4.504544E-4</v>
      </c>
      <c r="AP63" s="9">
        <v>1.2411945E-4</v>
      </c>
      <c r="AQ63" s="1">
        <v>1.2411945E-4</v>
      </c>
      <c r="AR63" s="9">
        <v>1.2411945E-4</v>
      </c>
      <c r="AS63" s="9">
        <v>1.3312204E-4</v>
      </c>
      <c r="AT63" s="1">
        <v>0.0033443316</v>
      </c>
      <c r="AU63" s="1">
        <v>0.0019790392</v>
      </c>
      <c r="AV63" s="1">
        <v>0.013856822</v>
      </c>
      <c r="AW63" s="9">
        <v>8.9878183E-4</v>
      </c>
      <c r="AX63" s="1">
        <v>0.0033443316</v>
      </c>
      <c r="AY63" s="9">
        <v>0.001638033</v>
      </c>
      <c r="AZ63" s="1">
        <v>0.0014976642</v>
      </c>
      <c r="BA63" s="1">
        <v>0.0023390243</v>
      </c>
      <c r="BB63" s="1">
        <v>0.030736925</v>
      </c>
      <c r="BC63" s="1">
        <v>0.0054755611</v>
      </c>
      <c r="BD63" s="1">
        <v>0.0010730043</v>
      </c>
      <c r="BE63" s="1">
        <v>0.0062319201</v>
      </c>
      <c r="BF63" s="1">
        <v>7.5342416E-4</v>
      </c>
      <c r="BG63" s="1">
        <v>0.0010998976</v>
      </c>
      <c r="BH63" s="1">
        <v>0.0062229176</v>
      </c>
      <c r="BI63" s="1">
        <v>0.0069165614</v>
      </c>
      <c r="BJ63" s="1">
        <v>6.263836E-4</v>
      </c>
      <c r="BK63" s="1">
        <v>0.0020351271</v>
      </c>
      <c r="BL63" s="1">
        <v>0.0010860005</v>
      </c>
      <c r="BM63" s="1">
        <v>0.0018734755</v>
      </c>
      <c r="BN63" s="1">
        <v>0.0019519651</v>
      </c>
      <c r="BO63" s="9">
        <v>0.0049840733</v>
      </c>
      <c r="BP63" s="1">
        <v>0.0067128958</v>
      </c>
      <c r="BQ63" s="9">
        <v>0.0056165802</v>
      </c>
      <c r="BR63" s="9">
        <v>0.0016578224</v>
      </c>
      <c r="BS63" s="9">
        <v>0.1060732</v>
      </c>
      <c r="BT63" s="1">
        <v>0.0082990802</v>
      </c>
      <c r="BU63" s="9">
        <v>0.0038516608</v>
      </c>
      <c r="BV63" s="9">
        <v>0.0021806677</v>
      </c>
      <c r="BW63" s="9">
        <v>6.263836E-4</v>
      </c>
      <c r="BX63" s="1">
        <v>0.0020351271</v>
      </c>
      <c r="BY63" s="1">
        <v>0.0020351271</v>
      </c>
      <c r="BZ63" s="9">
        <v>0.0020351271</v>
      </c>
      <c r="CA63" s="1">
        <v>0.02186969</v>
      </c>
      <c r="CB63" s="1">
        <v>0.022916414</v>
      </c>
      <c r="CC63" s="9">
        <v>0.022916414</v>
      </c>
      <c r="CD63" s="1">
        <v>0.022997015</v>
      </c>
      <c r="CE63" s="9">
        <v>0.023584337</v>
      </c>
      <c r="CF63" s="1">
        <v>0.023584337</v>
      </c>
      <c r="CG63" s="1">
        <v>0.024903218</v>
      </c>
      <c r="CH63" s="1">
        <v>0.046506639</v>
      </c>
      <c r="CI63" s="1">
        <v>0.0019531879</v>
      </c>
      <c r="CJ63" s="1">
        <v>0.032544751</v>
      </c>
      <c r="CK63" s="1">
        <v>0.034269634</v>
      </c>
      <c r="CL63" s="9">
        <v>0.10807646</v>
      </c>
      <c r="CM63" s="1">
        <v>0.10806085</v>
      </c>
      <c r="CN63" s="1">
        <v>0.0020352236</v>
      </c>
      <c r="CO63" s="1">
        <v>0.0046593161</v>
      </c>
      <c r="CP63" s="1">
        <v>0.0028314027</v>
      </c>
      <c r="CQ63" s="1">
        <v>0.0042456545</v>
      </c>
      <c r="CR63" s="1">
        <v>0.0011105026</v>
      </c>
      <c r="CS63" s="1">
        <v>0.0015146748</v>
      </c>
      <c r="CT63" s="9">
        <v>6.9991618E-4</v>
      </c>
      <c r="CU63" s="9">
        <v>0.0016550436</v>
      </c>
      <c r="CV63" s="9">
        <v>0.0033793474</v>
      </c>
      <c r="CW63" s="9">
        <v>0.0019960498</v>
      </c>
      <c r="CX63" s="9">
        <v>0.0046683186</v>
      </c>
      <c r="CY63" s="9">
        <v>0.0062489307</v>
      </c>
      <c r="CZ63" s="9">
        <v>0.0062399281</v>
      </c>
      <c r="DA63" s="9">
        <v>0.0010900149</v>
      </c>
      <c r="DB63" s="9">
        <v>0.03091354</v>
      </c>
      <c r="DC63" s="9">
        <v>0.03092014</v>
      </c>
      <c r="DD63" s="9">
        <v>0.088284531</v>
      </c>
      <c r="DE63" s="9">
        <v>0.073367357</v>
      </c>
      <c r="DF63" s="9">
        <v>0.11010434</v>
      </c>
      <c r="DG63" s="9">
        <v>0.079064028</v>
      </c>
      <c r="DH63" s="9">
        <v>0.30930231</v>
      </c>
      <c r="DI63" s="9">
        <v>0.053694981</v>
      </c>
      <c r="DJ63" s="9">
        <v>0.065551904</v>
      </c>
      <c r="DK63" s="9">
        <v>0.053127938</v>
      </c>
      <c r="DL63" s="9">
        <v>0.065588479</v>
      </c>
      <c r="DM63" s="9">
        <v>2.2834027E-4</v>
      </c>
      <c r="DN63" s="9">
        <v>0.01017961</v>
      </c>
      <c r="DO63" s="9">
        <v>3.0774458E-4</v>
      </c>
      <c r="DP63" s="9">
        <v>0.095657428</v>
      </c>
      <c r="DQ63" s="9">
        <v>0.023114602</v>
      </c>
      <c r="DR63" s="9">
        <v>0.037006661</v>
      </c>
      <c r="DS63" s="9">
        <v>0.0020566108</v>
      </c>
      <c r="DT63" s="9">
        <v>0.0011030111</v>
      </c>
      <c r="DU63" s="9">
        <v>0.0018904861</v>
      </c>
      <c r="DV63" s="9">
        <v>0.0019689756</v>
      </c>
      <c r="DW63" s="9">
        <v>0.0050010839</v>
      </c>
      <c r="DX63" s="18">
        <v>6.4339418E-4</v>
      </c>
      <c r="DY63" s="9">
        <v>0.0038686714</v>
      </c>
      <c r="DZ63" s="9">
        <v>0.0021976783</v>
      </c>
      <c r="EA63" s="9">
        <v>6.4339418E-4</v>
      </c>
      <c r="EB63" s="18">
        <v>0.001674833</v>
      </c>
      <c r="EC63" s="18">
        <v>0.021888264</v>
      </c>
      <c r="ED63" s="18">
        <v>0.022934988</v>
      </c>
      <c r="EE63" s="18">
        <v>0.037087646</v>
      </c>
      <c r="EF63" s="18">
        <v>0.037087646</v>
      </c>
      <c r="EG63" s="18">
        <v>0.046518613</v>
      </c>
      <c r="EH63" s="18">
        <v>0.0019701699</v>
      </c>
      <c r="EI63" s="9"/>
      <c r="EJ63" s="9"/>
      <c r="EK63" s="9"/>
      <c r="EL63" s="9"/>
      <c r="EM63" s="9"/>
      <c r="ET63" s="9"/>
    </row>
    <row r="64" ht="15.75" customHeight="1">
      <c r="A64" s="1" t="s">
        <v>5</v>
      </c>
      <c r="B64" s="1" t="s">
        <v>945</v>
      </c>
      <c r="C64" s="1">
        <v>0.02601063</v>
      </c>
      <c r="D64" s="1">
        <v>0.0</v>
      </c>
      <c r="E64" s="1">
        <v>1.7180805E-4</v>
      </c>
      <c r="F64" s="1">
        <v>2.8104976E-4</v>
      </c>
      <c r="G64" s="1">
        <v>2.2616456E-4</v>
      </c>
      <c r="H64" s="1">
        <v>0.0011240015</v>
      </c>
      <c r="I64" s="1">
        <v>1.7226484E-4</v>
      </c>
      <c r="J64" s="1">
        <v>0.0015180076</v>
      </c>
      <c r="K64" s="1">
        <v>7.1970936E-4</v>
      </c>
      <c r="L64" s="1">
        <v>3.8177431E-4</v>
      </c>
      <c r="M64" s="1">
        <v>6.9029722E-4</v>
      </c>
      <c r="N64" s="1">
        <v>1.1202788E-4</v>
      </c>
      <c r="O64" s="1">
        <v>2.5230721E-4</v>
      </c>
      <c r="P64" s="1">
        <v>1.3310559E-4</v>
      </c>
      <c r="Q64" s="1">
        <v>0.0015093523</v>
      </c>
      <c r="R64" s="9">
        <v>4.9659903E-5</v>
      </c>
      <c r="S64" s="9">
        <v>6.1153058E-5</v>
      </c>
      <c r="T64" s="1">
        <v>1.8152548E-4</v>
      </c>
      <c r="U64" s="1">
        <v>1.1176625E-4</v>
      </c>
      <c r="V64" s="9">
        <v>4.7373169E-5</v>
      </c>
      <c r="W64" s="1">
        <v>1.1034423E-4</v>
      </c>
      <c r="X64" s="1">
        <v>3.1634174E-4</v>
      </c>
      <c r="Y64" s="1">
        <v>0.0010680615</v>
      </c>
      <c r="Z64" s="1">
        <v>0.0010586606</v>
      </c>
      <c r="AA64" s="1">
        <v>0.0010514487</v>
      </c>
      <c r="AB64" s="9">
        <v>8.3825136E-5</v>
      </c>
      <c r="AC64" s="1">
        <v>1.2818919E-4</v>
      </c>
      <c r="AD64" s="1">
        <v>1.2818919E-4</v>
      </c>
      <c r="AE64" s="1">
        <v>9.267429E-4</v>
      </c>
      <c r="AF64" s="9">
        <v>5.038515E-5</v>
      </c>
      <c r="AG64" s="9">
        <v>5.1314152E-5</v>
      </c>
      <c r="AH64" s="9">
        <v>5.9939838E-6</v>
      </c>
      <c r="AI64" s="9">
        <v>2.0396075E-5</v>
      </c>
      <c r="AJ64" s="9">
        <v>3.4564382E-5</v>
      </c>
      <c r="AK64" s="9">
        <v>2.8393201E-5</v>
      </c>
      <c r="AL64" s="9">
        <v>1.4834399E-5</v>
      </c>
      <c r="AM64" s="9">
        <v>2.8393201E-5</v>
      </c>
      <c r="AN64" s="9">
        <v>3.3399558E-5</v>
      </c>
      <c r="AO64" s="9">
        <v>1.095319E-5</v>
      </c>
      <c r="AP64" s="9">
        <v>3.9062184E-6</v>
      </c>
      <c r="AQ64" s="9">
        <v>3.9062184E-6</v>
      </c>
      <c r="AR64" s="9">
        <v>3.9062184E-6</v>
      </c>
      <c r="AS64" s="9">
        <v>5.1701738E-6</v>
      </c>
      <c r="AT64" s="9">
        <v>3.1714239E-5</v>
      </c>
      <c r="AU64" s="9">
        <v>2.6336827E-5</v>
      </c>
      <c r="AV64" s="9">
        <v>2.0396075E-5</v>
      </c>
      <c r="AW64" s="9">
        <v>1.2690148E-5</v>
      </c>
      <c r="AX64" s="9">
        <v>3.1714239E-5</v>
      </c>
      <c r="AY64" s="9">
        <v>2.3667147E-5</v>
      </c>
      <c r="AZ64" s="9">
        <v>1.9460757E-5</v>
      </c>
      <c r="BA64" s="9">
        <v>3.0464336E-5</v>
      </c>
      <c r="BB64" s="1">
        <v>1.3660555E-4</v>
      </c>
      <c r="BC64" s="9">
        <v>6.4592594E-5</v>
      </c>
      <c r="BD64" s="9">
        <v>9.8607875E-6</v>
      </c>
      <c r="BE64" s="9">
        <v>5.698179E-5</v>
      </c>
      <c r="BF64" s="9">
        <v>1.0632287E-5</v>
      </c>
      <c r="BG64" s="9">
        <v>1.8341726E-5</v>
      </c>
      <c r="BH64" s="9">
        <v>5.5717834E-5</v>
      </c>
      <c r="BI64" s="9">
        <v>4.7098932E-5</v>
      </c>
      <c r="BJ64" s="9">
        <v>5.4497879E-6</v>
      </c>
      <c r="BK64" s="9">
        <v>1.2016485E-5</v>
      </c>
      <c r="BL64" s="9">
        <v>9.0417895E-6</v>
      </c>
      <c r="BM64" s="9">
        <v>8.4252769E-6</v>
      </c>
      <c r="BN64" s="9">
        <v>4.0100266E-5</v>
      </c>
      <c r="BO64" s="9">
        <v>6.9976046E-6</v>
      </c>
      <c r="BP64" s="9">
        <v>1.7992218E-5</v>
      </c>
      <c r="BQ64" s="9">
        <v>8.3371976E-6</v>
      </c>
      <c r="BR64" s="9">
        <v>5.3861976E-6</v>
      </c>
      <c r="BS64" s="9">
        <v>1.942554E-5</v>
      </c>
      <c r="BT64" s="9">
        <v>2.3168121E-5</v>
      </c>
      <c r="BU64" s="9">
        <v>9.9505107E-5</v>
      </c>
      <c r="BV64" s="9">
        <v>9.953513E-6</v>
      </c>
      <c r="BW64" s="9">
        <v>5.4497879E-6</v>
      </c>
      <c r="BX64" s="9">
        <v>1.2016485E-5</v>
      </c>
      <c r="BY64" s="9">
        <v>1.2016485E-5</v>
      </c>
      <c r="BZ64" s="9">
        <v>1.2016485E-5</v>
      </c>
      <c r="CA64" s="9">
        <v>1.6101502E-4</v>
      </c>
      <c r="CB64" s="9">
        <v>1.7578613E-4</v>
      </c>
      <c r="CC64" s="9">
        <v>1.7578613E-4</v>
      </c>
      <c r="CD64" s="1">
        <v>1.8492152E-4</v>
      </c>
      <c r="CE64" s="9">
        <v>1.4379688E-4</v>
      </c>
      <c r="CF64" s="9">
        <v>1.4379688E-4</v>
      </c>
      <c r="CG64" s="9">
        <v>1.5036578E-4</v>
      </c>
      <c r="CH64" s="9">
        <v>1.266358E-4</v>
      </c>
      <c r="CI64" s="9">
        <v>2.071563E-5</v>
      </c>
      <c r="CJ64" s="9">
        <v>1.524001E-4</v>
      </c>
      <c r="CK64" s="9">
        <v>1.6958357E-4</v>
      </c>
      <c r="CL64" s="9">
        <v>5.2850537E-5</v>
      </c>
      <c r="CM64" s="9">
        <v>5.0657579E-5</v>
      </c>
      <c r="CN64" s="9">
        <v>6.2241343E-6</v>
      </c>
      <c r="CO64" s="9">
        <v>3.4794533E-5</v>
      </c>
      <c r="CP64" s="9">
        <v>3.3629708E-5</v>
      </c>
      <c r="CQ64" s="9">
        <v>7.5919814E-6</v>
      </c>
      <c r="CR64" s="9">
        <v>4.6356209E-5</v>
      </c>
      <c r="CS64" s="9">
        <v>1.9690908E-5</v>
      </c>
      <c r="CT64" s="9">
        <v>4.5385829E-6</v>
      </c>
      <c r="CU64" s="9">
        <v>2.3897298E-5</v>
      </c>
      <c r="CV64" s="9">
        <v>3.44723E-5</v>
      </c>
      <c r="CW64" s="9">
        <v>2.6566978E-5</v>
      </c>
      <c r="CX64" s="9">
        <v>3.6058488E-5</v>
      </c>
      <c r="CY64" s="9">
        <v>5.721194E-5</v>
      </c>
      <c r="CZ64" s="9">
        <v>5.5947985E-5</v>
      </c>
      <c r="DA64" s="9">
        <v>1.0090938E-5</v>
      </c>
      <c r="DB64" s="9">
        <v>1.6760979E-4</v>
      </c>
      <c r="DC64" s="1">
        <v>1.6853879E-4</v>
      </c>
      <c r="DD64" s="1">
        <v>4.1477054E-4</v>
      </c>
      <c r="DE64" s="1">
        <v>3.4721182E-4</v>
      </c>
      <c r="DF64" s="9">
        <v>4.3148658E-4</v>
      </c>
      <c r="DG64" s="9">
        <v>0.0010979654</v>
      </c>
      <c r="DH64" s="9">
        <v>0.0016678223</v>
      </c>
      <c r="DI64" s="9">
        <v>2.7282644E-4</v>
      </c>
      <c r="DJ64" s="9">
        <v>2.0985341E-4</v>
      </c>
      <c r="DK64" s="9">
        <v>5.0235733E-4</v>
      </c>
      <c r="DL64" s="9">
        <v>2.5265785E-4</v>
      </c>
      <c r="DM64" s="9">
        <v>7.1487483E-5</v>
      </c>
      <c r="DN64" s="9">
        <v>8.688265E-5</v>
      </c>
      <c r="DO64" s="9">
        <v>1.6704742E-4</v>
      </c>
      <c r="DP64" s="9">
        <v>0.0010317319</v>
      </c>
      <c r="DQ64" s="9">
        <v>0.0010889117</v>
      </c>
      <c r="DR64" s="1">
        <v>0.0010961216</v>
      </c>
      <c r="DS64" s="9">
        <v>1.2306427E-5</v>
      </c>
      <c r="DT64" s="9">
        <v>9.27194E-6</v>
      </c>
      <c r="DU64" s="9">
        <v>8.6554273E-6</v>
      </c>
      <c r="DV64" s="9">
        <v>4.0330417E-5</v>
      </c>
      <c r="DW64" s="9">
        <v>7.227755E-6</v>
      </c>
      <c r="DX64" s="9">
        <v>5.6799384E-6</v>
      </c>
      <c r="DY64" s="9">
        <v>9.9735257E-5</v>
      </c>
      <c r="DZ64" s="9">
        <v>1.0183663E-5</v>
      </c>
      <c r="EA64" s="9">
        <v>5.6799384E-6</v>
      </c>
      <c r="EB64" s="9">
        <v>5.616348E-6</v>
      </c>
      <c r="EC64" s="18">
        <v>1.6124883E-4</v>
      </c>
      <c r="ED64" s="18">
        <v>1.7601993E-4</v>
      </c>
      <c r="EE64" s="18">
        <v>1.6343785E-4</v>
      </c>
      <c r="EF64" s="18">
        <v>1.6343785E-4</v>
      </c>
      <c r="EG64" s="18">
        <v>1.259406E-4</v>
      </c>
      <c r="EH64" s="9">
        <v>2.0950062E-5</v>
      </c>
      <c r="ET64" s="9"/>
      <c r="EU64" s="9"/>
    </row>
    <row r="65" ht="15.75" customHeight="1">
      <c r="A65" s="1" t="s">
        <v>19</v>
      </c>
      <c r="B65" s="1" t="s">
        <v>945</v>
      </c>
      <c r="C65" s="1">
        <v>2.5979553</v>
      </c>
      <c r="D65" s="1">
        <v>0.0</v>
      </c>
      <c r="E65" s="1">
        <v>0.015571887</v>
      </c>
      <c r="F65" s="9">
        <v>0.049432606</v>
      </c>
      <c r="G65" s="9">
        <v>0.039046521</v>
      </c>
      <c r="H65" s="1">
        <v>0.013172809</v>
      </c>
      <c r="I65" s="1">
        <v>0.028575642</v>
      </c>
      <c r="J65" s="1">
        <v>0.23059962</v>
      </c>
      <c r="K65" s="1">
        <v>0.097307029</v>
      </c>
      <c r="L65" s="1">
        <v>0.03282185</v>
      </c>
      <c r="M65" s="9">
        <v>0.056411887</v>
      </c>
      <c r="N65" s="1">
        <v>0.011092934</v>
      </c>
      <c r="O65" s="9">
        <v>0.021619114</v>
      </c>
      <c r="P65" s="9">
        <v>0.011847461</v>
      </c>
      <c r="Q65" s="1">
        <v>0.022929978</v>
      </c>
      <c r="R65" s="9">
        <v>0.048801217</v>
      </c>
      <c r="S65" s="9">
        <v>0.018972058</v>
      </c>
      <c r="T65" s="9">
        <v>0.072293155</v>
      </c>
      <c r="U65" s="9">
        <v>0.0068148197</v>
      </c>
      <c r="V65" s="9">
        <v>0.007229731</v>
      </c>
      <c r="W65" s="9">
        <v>0.011532891</v>
      </c>
      <c r="X65" s="9">
        <v>0.058262491</v>
      </c>
      <c r="Y65" s="9">
        <v>0.022463345</v>
      </c>
      <c r="Z65" s="9">
        <v>0.0078249318</v>
      </c>
      <c r="AA65" s="9">
        <v>0.0078224889</v>
      </c>
      <c r="AB65" s="9">
        <v>0.0082860234</v>
      </c>
      <c r="AC65" s="9">
        <v>0.011727274</v>
      </c>
      <c r="AD65" s="9">
        <v>0.011727274</v>
      </c>
      <c r="AE65" s="9">
        <v>0.0041055465</v>
      </c>
      <c r="AF65" s="9">
        <v>0.0087112361</v>
      </c>
      <c r="AG65" s="1">
        <v>0.0086525177</v>
      </c>
      <c r="AH65" s="9">
        <v>0.0036188677</v>
      </c>
      <c r="AI65" s="9">
        <v>0.027579791</v>
      </c>
      <c r="AJ65" s="9">
        <v>0.0063202969</v>
      </c>
      <c r="AK65" s="9">
        <v>0.0066888959</v>
      </c>
      <c r="AL65" s="9">
        <v>0.0045459167</v>
      </c>
      <c r="AM65" s="9">
        <v>0.0066888959</v>
      </c>
      <c r="AN65" s="9">
        <v>0.0066049982</v>
      </c>
      <c r="AO65" s="9">
        <v>0.0038570252</v>
      </c>
      <c r="AP65" s="9">
        <v>0.0027772439</v>
      </c>
      <c r="AQ65" s="9">
        <v>0.0027772439</v>
      </c>
      <c r="AR65" s="9">
        <v>0.0027772439</v>
      </c>
      <c r="AS65" s="9">
        <v>0.0029875841</v>
      </c>
      <c r="AT65" s="9">
        <v>0.0085211167</v>
      </c>
      <c r="AU65" s="9">
        <v>0.0054663012</v>
      </c>
      <c r="AV65" s="9">
        <v>0.027579791</v>
      </c>
      <c r="AW65" s="9">
        <v>0.0044800319</v>
      </c>
      <c r="AX65" s="9">
        <v>0.0085211167</v>
      </c>
      <c r="AY65" s="9">
        <v>0.0053395119</v>
      </c>
      <c r="AZ65" s="9">
        <v>0.0050964332</v>
      </c>
      <c r="BA65" s="9">
        <v>0.0041372044</v>
      </c>
      <c r="BB65" s="1">
        <v>0.010909599</v>
      </c>
      <c r="BC65" s="1">
        <v>0.012282998</v>
      </c>
      <c r="BD65" s="9">
        <v>0.0042978359</v>
      </c>
      <c r="BE65" s="9">
        <v>0.0085968371</v>
      </c>
      <c r="BF65" s="1">
        <v>0.003632355</v>
      </c>
      <c r="BG65" s="9">
        <v>0.0050185357</v>
      </c>
      <c r="BH65" s="9">
        <v>0.0083864969</v>
      </c>
      <c r="BI65" s="9">
        <v>0.0072739758</v>
      </c>
      <c r="BJ65" s="9">
        <v>0.003211051</v>
      </c>
      <c r="BK65" s="1">
        <v>0.0034415214</v>
      </c>
      <c r="BL65" s="1">
        <v>0.003197113</v>
      </c>
      <c r="BM65" s="9">
        <v>0.0033141017</v>
      </c>
      <c r="BN65" s="9">
        <v>0.0049019294</v>
      </c>
      <c r="BO65" s="9">
        <v>0.0046892997</v>
      </c>
      <c r="BP65" s="9">
        <v>0.0052433059</v>
      </c>
      <c r="BQ65" s="9">
        <v>0.0057470198</v>
      </c>
      <c r="BR65" s="9">
        <v>0.0030936288</v>
      </c>
      <c r="BS65" s="9">
        <v>0.0034637565</v>
      </c>
      <c r="BT65" s="9">
        <v>0.0060930388</v>
      </c>
      <c r="BU65" s="9">
        <v>0.0052741423</v>
      </c>
      <c r="BV65" s="9">
        <v>0.004493703</v>
      </c>
      <c r="BW65" s="9">
        <v>0.003211051</v>
      </c>
      <c r="BX65" s="9">
        <v>0.0034415214</v>
      </c>
      <c r="BY65" s="1">
        <v>0.0034415214</v>
      </c>
      <c r="BZ65" s="9">
        <v>0.0034415214</v>
      </c>
      <c r="CA65" s="9">
        <v>0.011094544</v>
      </c>
      <c r="CB65" s="9">
        <v>0.013954552</v>
      </c>
      <c r="CC65" s="9">
        <v>0.013954552</v>
      </c>
      <c r="CD65" s="1">
        <v>0.015408716</v>
      </c>
      <c r="CE65" s="9">
        <v>0.013958681</v>
      </c>
      <c r="CF65" s="9">
        <v>0.013958681</v>
      </c>
      <c r="CG65" s="9">
        <v>0.014327301</v>
      </c>
      <c r="CH65" s="9">
        <v>0.0082237342</v>
      </c>
      <c r="CI65" s="9">
        <v>0.0040164581</v>
      </c>
      <c r="CJ65" s="9">
        <v>0.011853954</v>
      </c>
      <c r="CK65" s="1">
        <v>0.012885221</v>
      </c>
      <c r="CL65" s="9">
        <v>0.0083782091</v>
      </c>
      <c r="CM65" s="9">
        <v>0.0082265874</v>
      </c>
      <c r="CN65" s="9">
        <v>0.0027440816</v>
      </c>
      <c r="CO65" s="9">
        <v>0.0054455108</v>
      </c>
      <c r="CP65" s="9">
        <v>0.0057302121</v>
      </c>
      <c r="CQ65" s="1">
        <v>0.0035973682</v>
      </c>
      <c r="CR65" s="9">
        <v>0.003715844</v>
      </c>
      <c r="CS65" s="9">
        <v>0.0042216471</v>
      </c>
      <c r="CT65" s="9">
        <v>0.0021828736</v>
      </c>
      <c r="CU65" s="9">
        <v>0.0044647258</v>
      </c>
      <c r="CV65" s="9">
        <v>0.008067011</v>
      </c>
      <c r="CW65" s="9">
        <v>0.0045915151</v>
      </c>
      <c r="CX65" s="9">
        <v>0.005655851</v>
      </c>
      <c r="CY65" s="9">
        <v>0.007722051</v>
      </c>
      <c r="CZ65" s="9">
        <v>0.0075117108</v>
      </c>
      <c r="DA65" s="9">
        <v>0.0034230498</v>
      </c>
      <c r="DB65" s="9">
        <v>0.014666571</v>
      </c>
      <c r="DC65" s="9">
        <v>0.014607852</v>
      </c>
      <c r="DD65" s="9">
        <v>0.085441708</v>
      </c>
      <c r="DE65" s="9">
        <v>0.071378639</v>
      </c>
      <c r="DF65" s="9">
        <v>0.10536802</v>
      </c>
      <c r="DG65" s="9">
        <v>0.0095014367</v>
      </c>
      <c r="DH65" s="9">
        <v>0.61129915</v>
      </c>
      <c r="DI65" s="9">
        <v>0.019670916</v>
      </c>
      <c r="DJ65" s="9">
        <v>0.019361142</v>
      </c>
      <c r="DK65" s="9">
        <v>0.0268669</v>
      </c>
      <c r="DL65" s="9">
        <v>0.020993908</v>
      </c>
      <c r="DM65" s="9">
        <v>0.0061295512</v>
      </c>
      <c r="DN65" s="9">
        <v>0.017419589</v>
      </c>
      <c r="DO65" s="9">
        <v>0.010450748</v>
      </c>
      <c r="DP65" s="9">
        <v>0.007850874</v>
      </c>
      <c r="DQ65" s="9">
        <v>0.014950503</v>
      </c>
      <c r="DR65" s="9">
        <v>0.014952836</v>
      </c>
      <c r="DS65" s="9">
        <v>0.0023924081</v>
      </c>
      <c r="DT65" s="9">
        <v>0.0023223269</v>
      </c>
      <c r="DU65" s="9">
        <v>0.0024393156</v>
      </c>
      <c r="DV65" s="9">
        <v>0.0040271433</v>
      </c>
      <c r="DW65" s="9">
        <v>0.0038145136</v>
      </c>
      <c r="DX65" s="9">
        <v>0.0023362649</v>
      </c>
      <c r="DY65" s="9">
        <v>0.0043993562</v>
      </c>
      <c r="DZ65" s="9">
        <v>0.0036189169</v>
      </c>
      <c r="EA65" s="9">
        <v>0.0023362649</v>
      </c>
      <c r="EB65" s="9">
        <v>0.0022188427</v>
      </c>
      <c r="EC65" s="9">
        <v>0.010707717</v>
      </c>
      <c r="ED65" s="9">
        <v>0.013567725</v>
      </c>
      <c r="EE65" s="9">
        <v>0.010271364</v>
      </c>
      <c r="EF65" s="9">
        <v>0.010271364</v>
      </c>
      <c r="EG65" s="9">
        <v>0.0078956257</v>
      </c>
      <c r="EH65" s="9">
        <v>0.0029914942</v>
      </c>
      <c r="EI65" s="9"/>
      <c r="EJ65" s="9"/>
      <c r="EK65" s="9"/>
      <c r="EL65" s="9"/>
      <c r="EM65" s="9"/>
      <c r="EN65" s="9"/>
      <c r="EO65" s="9"/>
      <c r="EP65" s="9"/>
      <c r="EQ65" s="9"/>
      <c r="ER65" s="9"/>
      <c r="ET65" s="9"/>
    </row>
    <row r="66" ht="15.75" customHeight="1">
      <c r="A66" s="1" t="s">
        <v>17</v>
      </c>
      <c r="B66" s="1" t="s">
        <v>945</v>
      </c>
      <c r="C66" s="1">
        <v>3.2052827</v>
      </c>
      <c r="D66" s="1">
        <v>0.0</v>
      </c>
      <c r="E66" s="1">
        <v>0.024553833</v>
      </c>
      <c r="F66" s="1">
        <v>0.048921453</v>
      </c>
      <c r="G66" s="1">
        <v>0.043343459</v>
      </c>
      <c r="H66" s="1">
        <v>0.023590056</v>
      </c>
      <c r="I66" s="1">
        <v>0.0326798</v>
      </c>
      <c r="J66" s="1">
        <v>0.21102092</v>
      </c>
      <c r="K66" s="1">
        <v>0.11689872</v>
      </c>
      <c r="L66" s="1">
        <v>0.067258748</v>
      </c>
      <c r="M66" s="1">
        <v>0.13874815</v>
      </c>
      <c r="N66" s="1">
        <v>0.020834366</v>
      </c>
      <c r="O66" s="1">
        <v>0.035412892</v>
      </c>
      <c r="P66" s="1">
        <v>0.022859254</v>
      </c>
      <c r="Q66" s="1">
        <v>0.042464189</v>
      </c>
      <c r="R66" s="1">
        <v>0.039032991</v>
      </c>
      <c r="S66" s="1">
        <v>0.048421077</v>
      </c>
      <c r="T66" s="1">
        <v>0.12517752</v>
      </c>
      <c r="U66" s="1">
        <v>0.018266766</v>
      </c>
      <c r="V66" s="1">
        <v>0.019822855</v>
      </c>
      <c r="W66" s="1">
        <v>0.027117556</v>
      </c>
      <c r="X66" s="1">
        <v>0.068526593</v>
      </c>
      <c r="Y66" s="1">
        <v>0.024224488</v>
      </c>
      <c r="Z66" s="1">
        <v>0.020392985</v>
      </c>
      <c r="AA66" s="1">
        <v>0.020556526</v>
      </c>
      <c r="AB66" s="1">
        <v>0.021097106</v>
      </c>
      <c r="AC66" s="1">
        <v>0.023713949</v>
      </c>
      <c r="AD66" s="1">
        <v>0.023713949</v>
      </c>
      <c r="AE66" s="1">
        <v>0.012043803</v>
      </c>
      <c r="AF66" s="1">
        <v>0.0279433</v>
      </c>
      <c r="AG66" s="1">
        <v>0.028132309</v>
      </c>
      <c r="AH66" s="1">
        <v>0.0040194903</v>
      </c>
      <c r="AI66" s="1">
        <v>0.01677431</v>
      </c>
      <c r="AJ66" s="1">
        <v>0.0076069583</v>
      </c>
      <c r="AK66" s="1">
        <v>0.0065530462</v>
      </c>
      <c r="AL66" s="1">
        <v>0.0044491831</v>
      </c>
      <c r="AM66" s="1">
        <v>0.0065530462</v>
      </c>
      <c r="AN66" s="1">
        <v>0.0072767077</v>
      </c>
      <c r="AO66" s="1">
        <v>0.0038781922</v>
      </c>
      <c r="AP66" s="1">
        <v>0.0027515975</v>
      </c>
      <c r="AQ66" s="1">
        <v>0.0027515975</v>
      </c>
      <c r="AR66" s="1">
        <v>0.0027515975</v>
      </c>
      <c r="AS66" s="1">
        <v>0.0029832396</v>
      </c>
      <c r="AT66" s="1">
        <v>0.0071559597</v>
      </c>
      <c r="AU66" s="1">
        <v>0.006281589</v>
      </c>
      <c r="AV66" s="1">
        <v>0.01677431</v>
      </c>
      <c r="AW66" s="1">
        <v>0.0041112192</v>
      </c>
      <c r="AX66" s="1">
        <v>0.0071559597</v>
      </c>
      <c r="AY66" s="1">
        <v>0.0058609755</v>
      </c>
      <c r="AZ66" s="1">
        <v>0.0052505269</v>
      </c>
      <c r="BA66" s="1">
        <v>0.0058947191</v>
      </c>
      <c r="BB66" s="1">
        <v>0.018316975</v>
      </c>
      <c r="BC66" s="1">
        <v>0.03351155</v>
      </c>
      <c r="BD66" s="1">
        <v>0.003701489</v>
      </c>
      <c r="BE66" s="1">
        <v>0.011260021</v>
      </c>
      <c r="BF66" s="1">
        <v>0.0038220903</v>
      </c>
      <c r="BG66" s="1">
        <v>0.005087417</v>
      </c>
      <c r="BH66" s="1">
        <v>0.011028379</v>
      </c>
      <c r="BI66" s="1">
        <v>0.0095659466</v>
      </c>
      <c r="BJ66" s="1">
        <v>0.0045273889</v>
      </c>
      <c r="BK66" s="1">
        <v>0.0047370332</v>
      </c>
      <c r="BL66" s="1">
        <v>0.0042545628</v>
      </c>
      <c r="BM66" s="1">
        <v>0.0046865926</v>
      </c>
      <c r="BN66" s="1">
        <v>0.0061195817</v>
      </c>
      <c r="BO66" s="1">
        <v>0.0054336334</v>
      </c>
      <c r="BP66" s="1">
        <v>0.0090746953</v>
      </c>
      <c r="BQ66" s="1">
        <v>0.0067012287</v>
      </c>
      <c r="BR66" s="1">
        <v>0.004088754</v>
      </c>
      <c r="BS66" s="1">
        <v>0.0053788256</v>
      </c>
      <c r="BT66" s="1">
        <v>0.0078898305</v>
      </c>
      <c r="BU66" s="1">
        <v>0.0095931637</v>
      </c>
      <c r="BV66" s="1">
        <v>0.010110605</v>
      </c>
      <c r="BW66" s="1">
        <v>0.0045273889</v>
      </c>
      <c r="BX66" s="1">
        <v>0.0047370332</v>
      </c>
      <c r="BY66" s="1">
        <v>0.0047370332</v>
      </c>
      <c r="BZ66" s="9">
        <v>0.0047370332</v>
      </c>
      <c r="CA66" s="1">
        <v>0.020688725</v>
      </c>
      <c r="CB66" s="1">
        <v>0.028702043</v>
      </c>
      <c r="CC66" s="1">
        <v>0.028702043</v>
      </c>
      <c r="CD66" s="1">
        <v>0.035088896</v>
      </c>
      <c r="CE66" s="1">
        <v>0.026693786</v>
      </c>
      <c r="CF66" s="1">
        <v>0.026693786</v>
      </c>
      <c r="CG66" s="1">
        <v>0.027314808</v>
      </c>
      <c r="CH66" s="1">
        <v>0.018002143</v>
      </c>
      <c r="CI66" s="1">
        <v>0.0052791048</v>
      </c>
      <c r="CJ66" s="1">
        <v>0.023052406</v>
      </c>
      <c r="CK66" s="1">
        <v>0.025178399</v>
      </c>
      <c r="CL66" s="1">
        <v>0.02345713</v>
      </c>
      <c r="CM66" s="1">
        <v>0.023036479</v>
      </c>
      <c r="CN66" s="1">
        <v>0.0042598164</v>
      </c>
      <c r="CO66" s="1">
        <v>0.0078472843</v>
      </c>
      <c r="CP66" s="1">
        <v>0.0075170337</v>
      </c>
      <c r="CQ66" s="1">
        <v>0.005926338</v>
      </c>
      <c r="CR66" s="1">
        <v>0.0087084005</v>
      </c>
      <c r="CS66" s="1">
        <v>0.0054908529</v>
      </c>
      <c r="CT66" s="1">
        <v>0.0033550751</v>
      </c>
      <c r="CU66" s="1">
        <v>0.0061013016</v>
      </c>
      <c r="CV66" s="1">
        <v>0.00785957</v>
      </c>
      <c r="CW66" s="1">
        <v>0.0065219151</v>
      </c>
      <c r="CX66" s="1">
        <v>0.0080789264</v>
      </c>
      <c r="CY66" s="1">
        <v>0.011500347</v>
      </c>
      <c r="CZ66" s="1">
        <v>0.011268705</v>
      </c>
      <c r="DA66" s="1">
        <v>0.0039418151</v>
      </c>
      <c r="DB66" s="1">
        <v>0.023265462</v>
      </c>
      <c r="DC66" s="1">
        <v>0.023454471</v>
      </c>
      <c r="DD66" s="1">
        <v>0.075843037</v>
      </c>
      <c r="DE66" s="1">
        <v>0.062968066</v>
      </c>
      <c r="DF66" s="1">
        <v>0.08005883</v>
      </c>
      <c r="DG66" s="1">
        <v>0.026326753</v>
      </c>
      <c r="DH66" s="9">
        <v>0.2677763</v>
      </c>
      <c r="DI66" s="9">
        <v>0.046918191</v>
      </c>
      <c r="DJ66" s="1">
        <v>0.03237032</v>
      </c>
      <c r="DK66" s="1">
        <v>0.07819209</v>
      </c>
      <c r="DL66" s="9">
        <v>0.035586103</v>
      </c>
      <c r="DM66" s="9">
        <v>0.015266462</v>
      </c>
      <c r="DN66" s="9">
        <v>0.051646671</v>
      </c>
      <c r="DO66" s="9">
        <v>0.022300041</v>
      </c>
      <c r="DP66" s="1">
        <v>0.022116473</v>
      </c>
      <c r="DQ66" s="1">
        <v>0.025608094</v>
      </c>
      <c r="DR66" s="1">
        <v>0.02544431</v>
      </c>
      <c r="DS66" s="1">
        <v>0.0042421784</v>
      </c>
      <c r="DT66" s="1">
        <v>0.0044948889</v>
      </c>
      <c r="DU66" s="1">
        <v>0.0049269187</v>
      </c>
      <c r="DV66" s="1">
        <v>0.0063599078</v>
      </c>
      <c r="DW66" s="18">
        <v>0.0056739595</v>
      </c>
      <c r="DX66" s="18">
        <v>0.0047677149</v>
      </c>
      <c r="DY66" s="18">
        <v>0.0098334897</v>
      </c>
      <c r="DZ66" s="18">
        <v>0.010350931</v>
      </c>
      <c r="EA66" s="18">
        <v>0.0047677149</v>
      </c>
      <c r="EB66" s="18">
        <v>0.00432908</v>
      </c>
      <c r="EC66" s="18">
        <v>0.020932726</v>
      </c>
      <c r="ED66" s="18">
        <v>0.028946044</v>
      </c>
      <c r="EE66" s="18">
        <v>0.022717601</v>
      </c>
      <c r="EF66" s="18">
        <v>0.022717601</v>
      </c>
      <c r="EG66" s="18">
        <v>0.018057136</v>
      </c>
      <c r="EH66" s="18">
        <v>0.0055239385</v>
      </c>
    </row>
    <row r="67" ht="15.75" customHeight="1">
      <c r="A67" s="1" t="s">
        <v>41</v>
      </c>
      <c r="B67" s="1" t="s">
        <v>945</v>
      </c>
      <c r="C67" s="1">
        <v>1.5155117</v>
      </c>
      <c r="D67" s="1">
        <v>0.0</v>
      </c>
      <c r="E67" s="1">
        <v>0.01131541</v>
      </c>
      <c r="F67" s="1">
        <v>0.010839338</v>
      </c>
      <c r="G67" s="1">
        <v>0.008930269</v>
      </c>
      <c r="H67" s="1">
        <v>0.036657536</v>
      </c>
      <c r="I67" s="1">
        <v>0.0095976782</v>
      </c>
      <c r="J67" s="1">
        <v>0.067139897</v>
      </c>
      <c r="K67" s="1">
        <v>0.023769624</v>
      </c>
      <c r="L67" s="1">
        <v>0.035445459</v>
      </c>
      <c r="M67" s="1">
        <v>0.056902839</v>
      </c>
      <c r="N67" s="1">
        <v>0.0085858607</v>
      </c>
      <c r="O67" s="1">
        <v>0.017802316</v>
      </c>
      <c r="P67" s="1">
        <v>0.0070768535</v>
      </c>
      <c r="Q67" s="1">
        <v>0.027301438</v>
      </c>
      <c r="R67" s="1">
        <v>0.0044506965</v>
      </c>
      <c r="S67" s="1">
        <v>0.011114871</v>
      </c>
      <c r="T67" s="1">
        <v>0.060620929</v>
      </c>
      <c r="U67" s="1">
        <v>0.0052404367</v>
      </c>
      <c r="V67" s="1">
        <v>0.0043393781</v>
      </c>
      <c r="W67" s="1">
        <v>0.011404065</v>
      </c>
      <c r="X67" s="1">
        <v>0.016971864</v>
      </c>
      <c r="Y67" s="1">
        <v>0.028070793</v>
      </c>
      <c r="Z67" s="1">
        <v>0.029645155</v>
      </c>
      <c r="AA67" s="1">
        <v>0.029509899</v>
      </c>
      <c r="AB67" s="1">
        <v>0.0075922273</v>
      </c>
      <c r="AC67" s="1">
        <v>0.0211269</v>
      </c>
      <c r="AD67" s="1">
        <v>0.0211269</v>
      </c>
      <c r="AE67" s="1">
        <v>0.023500398</v>
      </c>
      <c r="AF67" s="1">
        <v>0.0042225661</v>
      </c>
      <c r="AG67" s="1">
        <v>0.0044299748</v>
      </c>
      <c r="AH67" s="1">
        <v>0.0016799717</v>
      </c>
      <c r="AI67" s="1">
        <v>0.0084323089</v>
      </c>
      <c r="AJ67" s="1">
        <v>0.0033779532</v>
      </c>
      <c r="AK67" s="1">
        <v>0.0047162306</v>
      </c>
      <c r="AL67" s="1">
        <v>0.002525368</v>
      </c>
      <c r="AM67" s="1">
        <v>0.0047162306</v>
      </c>
      <c r="AN67" s="1">
        <v>0.0065147119</v>
      </c>
      <c r="AO67" s="1">
        <v>0.0014157185</v>
      </c>
      <c r="AP67" s="1">
        <v>7.3521145E-4</v>
      </c>
      <c r="AQ67" s="1">
        <v>7.3521145E-4</v>
      </c>
      <c r="AR67" s="1">
        <v>7.3521145E-4</v>
      </c>
      <c r="AS67" s="1">
        <v>9.755721E-4</v>
      </c>
      <c r="AT67" s="1">
        <v>0.0040959727</v>
      </c>
      <c r="AU67" s="1">
        <v>0.0036042679</v>
      </c>
      <c r="AV67" s="1">
        <v>0.0084323089</v>
      </c>
      <c r="AW67" s="1">
        <v>0.0022933321</v>
      </c>
      <c r="AX67" s="1">
        <v>0.0040959727</v>
      </c>
      <c r="AY67" s="1">
        <v>0.0037281518</v>
      </c>
      <c r="AZ67" s="1">
        <v>0.0032419392</v>
      </c>
      <c r="BA67" s="1">
        <v>0.002561232</v>
      </c>
      <c r="BB67" s="1">
        <v>0.022066323</v>
      </c>
      <c r="BC67" s="1">
        <v>0.0038409243</v>
      </c>
      <c r="BD67" s="1">
        <v>0.0011372744</v>
      </c>
      <c r="BE67" s="1">
        <v>0.0050206229</v>
      </c>
      <c r="BF67" s="1">
        <v>0.0014014868</v>
      </c>
      <c r="BG67" s="1">
        <v>0.0030047457</v>
      </c>
      <c r="BH67" s="1">
        <v>0.0047802622</v>
      </c>
      <c r="BI67" s="1">
        <v>0.0050386742</v>
      </c>
      <c r="BJ67" s="1">
        <v>0.0024108081</v>
      </c>
      <c r="BK67" s="1">
        <v>0.0027745814</v>
      </c>
      <c r="BL67" s="1">
        <v>0.0028650487</v>
      </c>
      <c r="BM67" s="1">
        <v>0.0025907512</v>
      </c>
      <c r="BN67" s="1">
        <v>0.0017282333</v>
      </c>
      <c r="BO67" s="1">
        <v>0.0026389285</v>
      </c>
      <c r="BP67" s="1">
        <v>0.008105944</v>
      </c>
      <c r="BQ67" s="1">
        <v>0.0031958919</v>
      </c>
      <c r="BR67" s="1">
        <v>0.0024498874</v>
      </c>
      <c r="BS67" s="1">
        <v>0.0015530747</v>
      </c>
      <c r="BT67" s="1">
        <v>0.0042024506</v>
      </c>
      <c r="BU67" s="1">
        <v>0.03421924</v>
      </c>
      <c r="BV67" s="1">
        <v>0.0056833974</v>
      </c>
      <c r="BW67" s="1">
        <v>0.0024108081</v>
      </c>
      <c r="BX67" s="1">
        <v>0.0027745814</v>
      </c>
      <c r="BY67" s="1">
        <v>0.0027745814</v>
      </c>
      <c r="BZ67" s="1">
        <v>0.0027745814</v>
      </c>
      <c r="CA67" s="1">
        <v>0.0084589269</v>
      </c>
      <c r="CB67" s="1">
        <v>0.011243068</v>
      </c>
      <c r="CC67" s="1">
        <v>0.011243068</v>
      </c>
      <c r="CD67" s="1">
        <v>0.012579492</v>
      </c>
      <c r="CE67" s="1">
        <v>0.0081289219</v>
      </c>
      <c r="CF67" s="1">
        <v>0.0081289219</v>
      </c>
      <c r="CG67" s="1">
        <v>0.0085270146</v>
      </c>
      <c r="CH67" s="1">
        <v>0.0088263527</v>
      </c>
      <c r="CI67" s="1">
        <v>0.0035271996</v>
      </c>
      <c r="CJ67" s="1">
        <v>0.0096714404</v>
      </c>
      <c r="CK67" s="1">
        <v>0.016524652</v>
      </c>
      <c r="CL67" s="1">
        <v>0.0054059324</v>
      </c>
      <c r="CM67" s="1">
        <v>0.0049581631</v>
      </c>
      <c r="CN67" s="1">
        <v>0.0017013663</v>
      </c>
      <c r="CO67" s="1">
        <v>0.0033993478</v>
      </c>
      <c r="CP67" s="1">
        <v>0.0065361065</v>
      </c>
      <c r="CQ67" s="1">
        <v>0.002769002</v>
      </c>
      <c r="CR67" s="1">
        <v>0.0042356501</v>
      </c>
      <c r="CS67" s="1">
        <v>0.0032633338</v>
      </c>
      <c r="CT67" s="1">
        <v>0.0010107642</v>
      </c>
      <c r="CU67" s="1">
        <v>0.0037495464</v>
      </c>
      <c r="CV67" s="1">
        <v>0.0045980886</v>
      </c>
      <c r="CW67" s="1">
        <v>0.0036256625</v>
      </c>
      <c r="CX67" s="1">
        <v>0.0036397085</v>
      </c>
      <c r="CY67" s="1">
        <v>0.0050420175</v>
      </c>
      <c r="CZ67" s="1">
        <v>0.0048016568</v>
      </c>
      <c r="DA67" s="1">
        <v>0.001158669</v>
      </c>
      <c r="DB67" s="1">
        <v>0.010761959</v>
      </c>
      <c r="DC67" s="1">
        <v>0.010969367</v>
      </c>
      <c r="DD67" s="1">
        <v>0.012038576</v>
      </c>
      <c r="DE67" s="1">
        <v>0.010913256</v>
      </c>
      <c r="DF67" s="1">
        <v>0.013526787</v>
      </c>
      <c r="DG67" s="1">
        <v>0.039667842</v>
      </c>
      <c r="DH67" s="1">
        <v>0.11875473</v>
      </c>
      <c r="DI67" s="1">
        <v>0.021248105</v>
      </c>
      <c r="DJ67" s="1">
        <v>0.017295523</v>
      </c>
      <c r="DK67" s="1">
        <v>0.035464558</v>
      </c>
      <c r="DL67" s="9">
        <v>0.017800973</v>
      </c>
      <c r="DM67" s="9">
        <v>0.0046219176</v>
      </c>
      <c r="DN67" s="9">
        <v>0.012060391</v>
      </c>
      <c r="DO67" s="9">
        <v>0.0090174457</v>
      </c>
      <c r="DP67" s="1">
        <v>0.033419778</v>
      </c>
      <c r="DQ67" s="1">
        <v>0.030909063</v>
      </c>
      <c r="DR67" s="1">
        <v>0.031044205</v>
      </c>
      <c r="DS67" s="1">
        <v>0.0030040533</v>
      </c>
      <c r="DT67" s="1">
        <v>0.0028864433</v>
      </c>
      <c r="DU67" s="1">
        <v>0.0026121458</v>
      </c>
      <c r="DV67" s="1">
        <v>0.0017496279</v>
      </c>
      <c r="DW67" s="18">
        <v>0.0026603231</v>
      </c>
      <c r="DX67" s="18">
        <v>0.0024322027</v>
      </c>
      <c r="DY67" s="18">
        <v>0.034240635</v>
      </c>
      <c r="DZ67" s="18">
        <v>0.005704792</v>
      </c>
      <c r="EA67" s="18">
        <v>0.0024322027</v>
      </c>
      <c r="EB67" s="18">
        <v>0.002471282</v>
      </c>
      <c r="EC67" s="18">
        <v>0.0084813013</v>
      </c>
      <c r="ED67" s="18">
        <v>0.011265443</v>
      </c>
      <c r="EE67" s="18">
        <v>0.011162522</v>
      </c>
      <c r="EF67" s="18">
        <v>0.011162522</v>
      </c>
      <c r="EG67" s="18">
        <v>0.0086413185</v>
      </c>
      <c r="EH67" s="18">
        <v>0.0035488213</v>
      </c>
    </row>
    <row r="68" ht="15.75" customHeight="1">
      <c r="A68" s="1" t="s">
        <v>18</v>
      </c>
      <c r="B68" s="1" t="s">
        <v>945</v>
      </c>
      <c r="C68" s="1">
        <v>5.6228977</v>
      </c>
      <c r="D68" s="1">
        <v>0.0</v>
      </c>
      <c r="E68" s="1">
        <v>0.01804587</v>
      </c>
      <c r="F68" s="1">
        <v>0.014737011</v>
      </c>
      <c r="G68" s="1">
        <v>0.012490594</v>
      </c>
      <c r="H68" s="1">
        <v>0.0071433112</v>
      </c>
      <c r="I68" s="1">
        <v>0.014180776</v>
      </c>
      <c r="J68" s="1">
        <v>0.12896</v>
      </c>
      <c r="K68" s="1">
        <v>0.062980452</v>
      </c>
      <c r="L68" s="1">
        <v>0.053537315</v>
      </c>
      <c r="M68" s="1">
        <v>0.041350622</v>
      </c>
      <c r="N68" s="1">
        <v>0.0039802669</v>
      </c>
      <c r="O68" s="1">
        <v>0.0078243565</v>
      </c>
      <c r="P68" s="1">
        <v>0.0022020552</v>
      </c>
      <c r="Q68" s="1">
        <v>0.0074518577</v>
      </c>
      <c r="R68" s="1">
        <v>0.0018760641</v>
      </c>
      <c r="S68" s="1">
        <v>0.84440195</v>
      </c>
      <c r="T68" s="1">
        <v>-0.049954767</v>
      </c>
      <c r="U68" s="1">
        <v>0.0022607572</v>
      </c>
      <c r="V68" s="1">
        <v>0.0021172083</v>
      </c>
      <c r="W68" s="1">
        <v>0.049276036</v>
      </c>
      <c r="X68" s="1">
        <v>0.0080769399</v>
      </c>
      <c r="Y68" s="1">
        <v>0.0037475834</v>
      </c>
      <c r="Z68" s="1">
        <v>0.0023492466</v>
      </c>
      <c r="AA68" s="1">
        <v>0.0092261369</v>
      </c>
      <c r="AB68" s="1">
        <v>0.018594451</v>
      </c>
      <c r="AC68" s="1">
        <v>0.0021807759</v>
      </c>
      <c r="AD68" s="1">
        <v>0.0021807759</v>
      </c>
      <c r="AE68" s="1">
        <v>0.0015726718</v>
      </c>
      <c r="AF68" s="1">
        <v>0.0089029157</v>
      </c>
      <c r="AG68" s="1">
        <v>0.0089150738</v>
      </c>
      <c r="AH68" s="1">
        <v>0.022657083</v>
      </c>
      <c r="AI68" s="1">
        <v>0.04640382</v>
      </c>
      <c r="AJ68" s="1">
        <v>0.055770218</v>
      </c>
      <c r="AK68" s="1">
        <v>0.030884696</v>
      </c>
      <c r="AL68" s="1">
        <v>0.012213051</v>
      </c>
      <c r="AM68" s="1">
        <v>0.030884696</v>
      </c>
      <c r="AN68" s="1">
        <v>0.033195113</v>
      </c>
      <c r="AO68" s="1">
        <v>0.0040835692</v>
      </c>
      <c r="AP68" s="9">
        <v>9.4942631E-5</v>
      </c>
      <c r="AQ68" s="9">
        <v>9.4942631E-5</v>
      </c>
      <c r="AR68" s="9">
        <v>9.4942631E-5</v>
      </c>
      <c r="AS68" s="1">
        <v>1.1508861E-4</v>
      </c>
      <c r="AT68" s="1">
        <v>0.039659316</v>
      </c>
      <c r="AU68" s="1">
        <v>0.022892159</v>
      </c>
      <c r="AV68" s="1">
        <v>0.04640382</v>
      </c>
      <c r="AW68" s="1">
        <v>0.0096230367</v>
      </c>
      <c r="AX68" s="1">
        <v>0.039659316</v>
      </c>
      <c r="AY68" s="1">
        <v>0.018611865</v>
      </c>
      <c r="AZ68" s="1">
        <v>0.016839402</v>
      </c>
      <c r="BA68" s="1">
        <v>0.021716028</v>
      </c>
      <c r="BB68" s="1">
        <v>0.0011050364</v>
      </c>
      <c r="BC68" s="1">
        <v>0.018789919</v>
      </c>
      <c r="BD68" s="1">
        <v>0.011789977</v>
      </c>
      <c r="BE68" s="1">
        <v>0.075192274</v>
      </c>
      <c r="BF68" s="1">
        <v>0.007833365</v>
      </c>
      <c r="BG68" s="1">
        <v>0.011925909</v>
      </c>
      <c r="BH68" s="1">
        <v>0.075172128</v>
      </c>
      <c r="BI68" s="1">
        <v>0.083819406</v>
      </c>
      <c r="BJ68" s="1">
        <v>0.010805251</v>
      </c>
      <c r="BK68" s="1">
        <v>0.083292071</v>
      </c>
      <c r="BL68" s="1">
        <v>0.012965094</v>
      </c>
      <c r="BM68" s="1">
        <v>0.06060243</v>
      </c>
      <c r="BN68" s="1">
        <v>0.0042117944</v>
      </c>
      <c r="BO68" s="1">
        <v>0.072878338</v>
      </c>
      <c r="BP68" s="1">
        <v>0.14616315</v>
      </c>
      <c r="BQ68" s="1">
        <v>0.080051025</v>
      </c>
      <c r="BR68" s="1">
        <v>0.0037598735</v>
      </c>
      <c r="BS68" s="1">
        <v>2.6075603E-4</v>
      </c>
      <c r="BT68" s="1">
        <v>0.082697091</v>
      </c>
      <c r="BU68" s="1">
        <v>0.44091987</v>
      </c>
      <c r="BV68" s="1">
        <v>0.02091018</v>
      </c>
      <c r="BW68" s="9">
        <v>0.010805251</v>
      </c>
      <c r="BX68" s="1">
        <v>0.083292071</v>
      </c>
      <c r="BY68" s="1">
        <v>0.083292071</v>
      </c>
      <c r="BZ68" s="9">
        <v>0.083292071</v>
      </c>
      <c r="CA68" s="1">
        <v>0.042149688</v>
      </c>
      <c r="CB68" s="1">
        <v>0.047727363</v>
      </c>
      <c r="CC68" s="1">
        <v>0.047727363</v>
      </c>
      <c r="CD68" s="1">
        <v>0.04809214</v>
      </c>
      <c r="CE68" s="1">
        <v>0.01010095</v>
      </c>
      <c r="CF68" s="1">
        <v>0.01010095</v>
      </c>
      <c r="CG68" s="1">
        <v>0.010419954</v>
      </c>
      <c r="CH68" s="1">
        <v>0.0078398201</v>
      </c>
      <c r="CI68" s="1">
        <v>0.019560885</v>
      </c>
      <c r="CJ68" s="1">
        <v>0.0078381468</v>
      </c>
      <c r="CK68" s="1">
        <v>0.0081276024</v>
      </c>
      <c r="CL68" s="9">
        <v>0.0022553211</v>
      </c>
      <c r="CM68" s="1">
        <v>0.002223017</v>
      </c>
      <c r="CN68" s="1">
        <v>0.02266625</v>
      </c>
      <c r="CO68" s="1">
        <v>0.055779384</v>
      </c>
      <c r="CP68" s="1">
        <v>0.033204279</v>
      </c>
      <c r="CQ68" s="1">
        <v>0.031245641</v>
      </c>
      <c r="CR68" s="1">
        <v>0.025549455</v>
      </c>
      <c r="CS68" s="1">
        <v>0.016848568</v>
      </c>
      <c r="CT68" s="1">
        <v>0.0029101325</v>
      </c>
      <c r="CU68" s="1">
        <v>0.018621031</v>
      </c>
      <c r="CV68" s="1">
        <v>0.039708774</v>
      </c>
      <c r="CW68" s="1">
        <v>0.022901325</v>
      </c>
      <c r="CX68" s="1">
        <v>0.05579953</v>
      </c>
      <c r="CY68" s="1">
        <v>0.07520144</v>
      </c>
      <c r="CZ68" s="1">
        <v>0.075181294</v>
      </c>
      <c r="DA68" s="1">
        <v>0.011799143</v>
      </c>
      <c r="DB68" s="1">
        <v>0.017942723</v>
      </c>
      <c r="DC68" s="1">
        <v>0.017954881</v>
      </c>
      <c r="DD68" s="1">
        <v>0.021119167</v>
      </c>
      <c r="DE68" s="1">
        <v>0.019024091</v>
      </c>
      <c r="DF68" s="1">
        <v>0.024148639</v>
      </c>
      <c r="DG68" s="1">
        <v>0.017296653</v>
      </c>
      <c r="DH68" s="9">
        <v>0.20997393</v>
      </c>
      <c r="DI68" s="9">
        <v>0.039659363</v>
      </c>
      <c r="DJ68" s="1">
        <v>0.0083238853</v>
      </c>
      <c r="DK68" s="1">
        <v>0.10102767</v>
      </c>
      <c r="DL68" s="9">
        <v>0.0078235631</v>
      </c>
      <c r="DM68" s="9">
        <v>0.0015160561</v>
      </c>
      <c r="DN68" s="9">
        <v>0.23333617</v>
      </c>
      <c r="DO68" s="9">
        <v>0.001643295</v>
      </c>
      <c r="DP68" s="1">
        <v>0.017585883</v>
      </c>
      <c r="DQ68" s="1">
        <v>0.011296104</v>
      </c>
      <c r="DR68" s="1">
        <v>0.004419128</v>
      </c>
      <c r="DS68" s="1">
        <v>0.0056119517</v>
      </c>
      <c r="DT68" s="1">
        <v>0.01297426</v>
      </c>
      <c r="DU68" s="1">
        <v>0.060611596</v>
      </c>
      <c r="DV68" s="1">
        <v>0.0042209605</v>
      </c>
      <c r="DW68" s="18">
        <v>0.072887505</v>
      </c>
      <c r="DX68" s="18">
        <v>0.010814417</v>
      </c>
      <c r="DY68" s="18">
        <v>0.44092903</v>
      </c>
      <c r="DZ68" s="18">
        <v>0.020919346</v>
      </c>
      <c r="EA68" s="18">
        <v>0.010814417</v>
      </c>
      <c r="EB68" s="18">
        <v>0.0037690396</v>
      </c>
      <c r="EC68" s="18">
        <v>0.042160329</v>
      </c>
      <c r="ED68" s="18">
        <v>0.047738003</v>
      </c>
      <c r="EE68" s="18">
        <v>0.024018098</v>
      </c>
      <c r="EF68" s="18">
        <v>0.024018098</v>
      </c>
      <c r="EG68" s="18">
        <v>0.0078383021</v>
      </c>
      <c r="EH68" s="18">
        <v>0.019569867</v>
      </c>
      <c r="ET68" s="9"/>
    </row>
    <row r="69" ht="15.75" customHeight="1">
      <c r="E69" s="1">
        <f t="shared" ref="E69:EH69" si="2">E52-SUM(E55,E60:E61)</f>
        <v>0.5024500471</v>
      </c>
      <c r="F69" s="1">
        <f t="shared" si="2"/>
        <v>0.809716912</v>
      </c>
      <c r="G69" s="1">
        <f t="shared" si="2"/>
        <v>0.6384749158</v>
      </c>
      <c r="H69" s="1">
        <f t="shared" si="2"/>
        <v>0.2663204194</v>
      </c>
      <c r="I69" s="1">
        <f t="shared" si="2"/>
        <v>0.5004835694</v>
      </c>
      <c r="J69" s="1">
        <f t="shared" si="2"/>
        <v>4.243605357</v>
      </c>
      <c r="K69" s="1">
        <f t="shared" si="2"/>
        <v>1.838397371</v>
      </c>
      <c r="L69" s="1">
        <f t="shared" si="2"/>
        <v>0.9596212308</v>
      </c>
      <c r="M69" s="1">
        <f t="shared" si="2"/>
        <v>1.339974864</v>
      </c>
      <c r="N69" s="1">
        <f t="shared" si="2"/>
        <v>0.2720113394</v>
      </c>
      <c r="O69" s="1">
        <f t="shared" si="2"/>
        <v>0.5734855417</v>
      </c>
      <c r="P69" s="1">
        <f t="shared" si="2"/>
        <v>0.1475959767</v>
      </c>
      <c r="Q69" s="1">
        <f t="shared" si="2"/>
        <v>0.381457924</v>
      </c>
      <c r="R69" s="1">
        <f t="shared" si="2"/>
        <v>0.3651049483</v>
      </c>
      <c r="S69" s="1">
        <f t="shared" si="2"/>
        <v>1.447651208</v>
      </c>
      <c r="T69" s="1">
        <f t="shared" si="2"/>
        <v>2.015889308</v>
      </c>
      <c r="U69" s="1">
        <f t="shared" si="2"/>
        <v>0.3450061338</v>
      </c>
      <c r="V69" s="1">
        <f t="shared" si="2"/>
        <v>0.3483499653</v>
      </c>
      <c r="W69" s="1">
        <f t="shared" si="2"/>
        <v>0.322591523</v>
      </c>
      <c r="X69" s="1">
        <f t="shared" si="2"/>
        <v>0.9688298377</v>
      </c>
      <c r="Y69" s="1">
        <f t="shared" si="2"/>
        <v>0.3853494449</v>
      </c>
      <c r="Z69" s="1">
        <f t="shared" si="2"/>
        <v>0.3766392155</v>
      </c>
      <c r="AA69" s="1">
        <f t="shared" si="2"/>
        <v>0.3113054684</v>
      </c>
      <c r="AB69" s="1">
        <f t="shared" si="2"/>
        <v>0.2195000275</v>
      </c>
      <c r="AC69" s="1">
        <f t="shared" si="2"/>
        <v>0.3631500994</v>
      </c>
      <c r="AD69" s="1">
        <f t="shared" si="2"/>
        <v>0.3631500994</v>
      </c>
      <c r="AE69" s="1">
        <f t="shared" si="2"/>
        <v>0.0982376038</v>
      </c>
      <c r="AF69" s="1">
        <f t="shared" si="2"/>
        <v>0.1884068027</v>
      </c>
      <c r="AG69" s="1">
        <f t="shared" si="2"/>
        <v>0.1861169311</v>
      </c>
      <c r="AH69" s="1">
        <f t="shared" si="2"/>
        <v>0.0968590441</v>
      </c>
      <c r="AI69" s="1">
        <f t="shared" si="2"/>
        <v>0.696722391</v>
      </c>
      <c r="AJ69" s="1">
        <f t="shared" si="2"/>
        <v>0.2456465845</v>
      </c>
      <c r="AK69" s="1">
        <f t="shared" si="2"/>
        <v>0.3106191615</v>
      </c>
      <c r="AL69" s="1">
        <f t="shared" si="2"/>
        <v>0.1674020453</v>
      </c>
      <c r="AM69" s="1">
        <f t="shared" si="2"/>
        <v>0.3106191615</v>
      </c>
      <c r="AN69" s="1">
        <f t="shared" si="2"/>
        <v>0.297309033</v>
      </c>
      <c r="AO69" s="1">
        <f t="shared" si="2"/>
        <v>0.11759918</v>
      </c>
      <c r="AP69" s="1">
        <f t="shared" si="2"/>
        <v>0.0458253597</v>
      </c>
      <c r="AQ69" s="1">
        <f t="shared" si="2"/>
        <v>0.0458253597</v>
      </c>
      <c r="AR69" s="1">
        <f t="shared" si="2"/>
        <v>0.0458253597</v>
      </c>
      <c r="AS69" s="1">
        <f t="shared" si="2"/>
        <v>0.052001961</v>
      </c>
      <c r="AT69" s="1">
        <f t="shared" si="2"/>
        <v>0.4429979262</v>
      </c>
      <c r="AU69" s="1">
        <f t="shared" si="2"/>
        <v>0.2164892456</v>
      </c>
      <c r="AV69" s="1">
        <f t="shared" si="2"/>
        <v>0.696722391</v>
      </c>
      <c r="AW69" s="1">
        <f t="shared" si="2"/>
        <v>0.1683065332</v>
      </c>
      <c r="AX69" s="1">
        <f t="shared" si="2"/>
        <v>0.4429979262</v>
      </c>
      <c r="AY69" s="1">
        <f t="shared" si="2"/>
        <v>0.2028170382</v>
      </c>
      <c r="AZ69" s="1">
        <f t="shared" si="2"/>
        <v>0.1927125801</v>
      </c>
      <c r="BA69" s="1">
        <f t="shared" si="2"/>
        <v>0.0911915351</v>
      </c>
      <c r="BB69" s="1">
        <f t="shared" si="2"/>
        <v>0.363010739</v>
      </c>
      <c r="BC69" s="1">
        <f t="shared" si="2"/>
        <v>0.249386029</v>
      </c>
      <c r="BD69" s="1">
        <f t="shared" si="2"/>
        <v>0.1471263087</v>
      </c>
      <c r="BE69" s="1">
        <f t="shared" si="2"/>
        <v>0.3700820733</v>
      </c>
      <c r="BF69" s="1">
        <f t="shared" si="2"/>
        <v>0.0985475463</v>
      </c>
      <c r="BG69" s="1">
        <f t="shared" si="2"/>
        <v>0.1901383876</v>
      </c>
      <c r="BH69" s="1">
        <f t="shared" si="2"/>
        <v>0.3639054727</v>
      </c>
      <c r="BI69" s="1">
        <f t="shared" si="2"/>
        <v>0.2881863675</v>
      </c>
      <c r="BJ69" s="1">
        <f t="shared" si="2"/>
        <v>0.0660384401</v>
      </c>
      <c r="BK69" s="1">
        <f t="shared" si="2"/>
        <v>0.147706943</v>
      </c>
      <c r="BL69" s="1">
        <f t="shared" si="2"/>
        <v>0.0709022924</v>
      </c>
      <c r="BM69" s="1">
        <f t="shared" si="2"/>
        <v>0.1170317559</v>
      </c>
      <c r="BN69" s="1">
        <f t="shared" si="2"/>
        <v>0.0884364978</v>
      </c>
      <c r="BO69" s="1">
        <f t="shared" si="2"/>
        <v>0.1505351718</v>
      </c>
      <c r="BP69" s="1">
        <f t="shared" si="2"/>
        <v>0.2569861772</v>
      </c>
      <c r="BQ69" s="1">
        <f t="shared" si="2"/>
        <v>0.1974401258</v>
      </c>
      <c r="BR69" s="1">
        <f t="shared" si="2"/>
        <v>0.0581808233</v>
      </c>
      <c r="BS69" s="1">
        <f t="shared" si="2"/>
        <v>0.1841614826</v>
      </c>
      <c r="BT69" s="1">
        <f t="shared" si="2"/>
        <v>0.2505795386</v>
      </c>
      <c r="BU69" s="1">
        <f t="shared" si="2"/>
        <v>0.5632863798</v>
      </c>
      <c r="BV69" s="1">
        <f t="shared" si="2"/>
        <v>0.1088177589</v>
      </c>
      <c r="BW69" s="1">
        <f t="shared" si="2"/>
        <v>0.0660384401</v>
      </c>
      <c r="BX69" s="1">
        <f t="shared" si="2"/>
        <v>0.147706943</v>
      </c>
      <c r="BY69" s="1">
        <f t="shared" si="2"/>
        <v>0.147706943</v>
      </c>
      <c r="BZ69" s="1">
        <f t="shared" si="2"/>
        <v>0.147706943</v>
      </c>
      <c r="CA69" s="1">
        <f t="shared" si="2"/>
        <v>0.2990964377</v>
      </c>
      <c r="CB69" s="1">
        <f t="shared" si="2"/>
        <v>0.3653468686</v>
      </c>
      <c r="CC69" s="1">
        <f t="shared" si="2"/>
        <v>0.3653468686</v>
      </c>
      <c r="CD69" s="1">
        <f t="shared" si="2"/>
        <v>0.4004728649</v>
      </c>
      <c r="CE69" s="1">
        <f t="shared" si="2"/>
        <v>0.2439721097</v>
      </c>
      <c r="CF69" s="1">
        <f t="shared" si="2"/>
        <v>0.2439721097</v>
      </c>
      <c r="CG69" s="1">
        <f t="shared" si="2"/>
        <v>0.2522043217</v>
      </c>
      <c r="CH69" s="1">
        <f t="shared" si="2"/>
        <v>0.238072813</v>
      </c>
      <c r="CI69" s="1">
        <f t="shared" si="2"/>
        <v>0.102917229</v>
      </c>
      <c r="CJ69" s="1">
        <f t="shared" si="2"/>
        <v>0.2539589207</v>
      </c>
      <c r="CK69" s="1">
        <f t="shared" si="2"/>
        <v>0.301358072</v>
      </c>
      <c r="CL69" s="1">
        <f t="shared" si="2"/>
        <v>0.3535088235</v>
      </c>
      <c r="CM69" s="1">
        <f t="shared" si="2"/>
        <v>0.3496220838</v>
      </c>
      <c r="CN69" s="1">
        <f t="shared" si="2"/>
        <v>0.0774551045</v>
      </c>
      <c r="CO69" s="1">
        <f t="shared" si="2"/>
        <v>0.2262426388</v>
      </c>
      <c r="CP69" s="1">
        <f t="shared" si="2"/>
        <v>0.2779050874</v>
      </c>
      <c r="CQ69" s="1">
        <f t="shared" si="2"/>
        <v>0.1109918148</v>
      </c>
      <c r="CR69" s="1">
        <f t="shared" si="2"/>
        <v>0.0896297359</v>
      </c>
      <c r="CS69" s="1">
        <f t="shared" si="2"/>
        <v>0.1733086343</v>
      </c>
      <c r="CT69" s="1">
        <f t="shared" si="2"/>
        <v>0.03914777094</v>
      </c>
      <c r="CU69" s="1">
        <f t="shared" si="2"/>
        <v>0.1834130925</v>
      </c>
      <c r="CV69" s="1">
        <f t="shared" si="2"/>
        <v>0.4359471814</v>
      </c>
      <c r="CW69" s="1">
        <f t="shared" si="2"/>
        <v>0.1970853</v>
      </c>
      <c r="CX69" s="1">
        <f t="shared" si="2"/>
        <v>0.2324192392</v>
      </c>
      <c r="CY69" s="1">
        <f t="shared" si="2"/>
        <v>0.3506781274</v>
      </c>
      <c r="CZ69" s="1">
        <f t="shared" si="2"/>
        <v>0.344501527</v>
      </c>
      <c r="DA69" s="1">
        <f t="shared" si="2"/>
        <v>0.127722363</v>
      </c>
      <c r="DB69" s="1">
        <f t="shared" si="2"/>
        <v>0.4800216479</v>
      </c>
      <c r="DC69" s="1">
        <f t="shared" si="2"/>
        <v>0.4777317817</v>
      </c>
      <c r="DD69" s="1">
        <f t="shared" si="2"/>
        <v>1.363690231</v>
      </c>
      <c r="DE69" s="1">
        <f t="shared" si="2"/>
        <v>1.138351697</v>
      </c>
      <c r="DF69" s="1">
        <f t="shared" si="2"/>
        <v>1.652376964</v>
      </c>
      <c r="DG69" s="1">
        <f t="shared" si="2"/>
        <v>0.3519252223</v>
      </c>
      <c r="DH69" s="1">
        <f t="shared" si="2"/>
        <v>8.084305983</v>
      </c>
      <c r="DI69" s="1">
        <f t="shared" si="2"/>
        <v>0.8996029461</v>
      </c>
      <c r="DJ69" s="1">
        <f t="shared" si="2"/>
        <v>0.5451811424</v>
      </c>
      <c r="DK69" s="1">
        <f t="shared" si="2"/>
        <v>1.175592841</v>
      </c>
      <c r="DL69" s="1">
        <f t="shared" si="2"/>
        <v>0.5600942865</v>
      </c>
      <c r="DM69" s="9">
        <f t="shared" si="2"/>
        <v>0.0880860178</v>
      </c>
      <c r="DN69" s="1">
        <f t="shared" si="2"/>
        <v>0.7690562422</v>
      </c>
      <c r="DO69" s="1">
        <f t="shared" si="2"/>
        <v>0.1305876585</v>
      </c>
      <c r="DP69" s="1">
        <f t="shared" si="2"/>
        <v>0.3575483182</v>
      </c>
      <c r="DQ69" s="1">
        <f t="shared" si="2"/>
        <v>0.4256566526</v>
      </c>
      <c r="DR69" s="1">
        <f t="shared" si="2"/>
        <v>0.4909814844</v>
      </c>
      <c r="DS69" s="1">
        <f t="shared" si="2"/>
        <v>0.04507880321</v>
      </c>
      <c r="DT69" s="1">
        <f t="shared" si="2"/>
        <v>0.05149834972</v>
      </c>
      <c r="DU69" s="1">
        <f t="shared" si="2"/>
        <v>0.09762781031</v>
      </c>
      <c r="DV69" s="1">
        <f t="shared" si="2"/>
        <v>0.06903255606</v>
      </c>
      <c r="DW69" s="1">
        <f t="shared" si="2"/>
        <v>0.1311312266</v>
      </c>
      <c r="DX69" s="1">
        <f t="shared" si="2"/>
        <v>0.04663449745</v>
      </c>
      <c r="DY69" s="1">
        <f t="shared" si="2"/>
        <v>0.5438824342</v>
      </c>
      <c r="DZ69" s="1">
        <f t="shared" si="2"/>
        <v>0.0894138133</v>
      </c>
      <c r="EA69" s="1">
        <f t="shared" si="2"/>
        <v>0.04663449745</v>
      </c>
      <c r="EB69" s="1">
        <f t="shared" si="2"/>
        <v>0.03877688065</v>
      </c>
      <c r="EC69" s="1">
        <f t="shared" si="2"/>
        <v>0.2898765674</v>
      </c>
      <c r="ED69" s="1">
        <f t="shared" si="2"/>
        <v>0.3561269882</v>
      </c>
      <c r="EE69" s="1">
        <f t="shared" si="2"/>
        <v>0.2830073064</v>
      </c>
      <c r="EF69" s="1">
        <f t="shared" si="2"/>
        <v>0.2830073064</v>
      </c>
      <c r="EG69" s="1">
        <f t="shared" si="2"/>
        <v>0.2311427993</v>
      </c>
      <c r="EH69" s="1">
        <f t="shared" si="2"/>
        <v>0.0803527895</v>
      </c>
      <c r="ET69" s="9"/>
    </row>
    <row r="70" ht="15.75" customHeight="1">
      <c r="E70" s="8">
        <f t="array" ref="E70">INDEX(Results!$U:$U,MATCH(E51,table!$B$6:$B$140,0))</f>
        <v>0.5024500622</v>
      </c>
      <c r="F70" s="8">
        <f t="array" ref="F70">INDEX(Results!$U:$U,MATCH(F51,table!$B$6:$B$140,0))</f>
        <v>0.8097169397</v>
      </c>
      <c r="G70" s="8">
        <f t="array" ref="G70">INDEX(Results!$U:$U,MATCH(G51,table!$B$6:$B$140,0))</f>
        <v>0.6384749335</v>
      </c>
      <c r="H70" s="8">
        <f t="array" ref="H70">INDEX(Results!$U:$U,MATCH(H51,table!$B$6:$B$140,0))</f>
        <v>0.266320415</v>
      </c>
      <c r="I70" s="8">
        <f t="array" ref="I70">INDEX(Results!$U:$U,MATCH(I51,table!$B$6:$B$140,0))</f>
        <v>0.500483556</v>
      </c>
      <c r="J70" s="8">
        <f t="array" ref="J70">INDEX(Results!$U:$U,MATCH(J51,table!$B$6:$B$140,0))</f>
        <v>4.243605243</v>
      </c>
      <c r="K70" s="8">
        <f t="array" ref="K70">INDEX(Results!$U:$U,MATCH(K51,table!$B$6:$B$140,0))</f>
        <v>1.838397355</v>
      </c>
      <c r="L70" s="8">
        <f t="array" ref="L70">INDEX(Results!$U:$U,MATCH(L51,table!$B$6:$B$140,0))</f>
        <v>0.95962119</v>
      </c>
      <c r="M70" s="8">
        <f t="array" ref="M70">INDEX(Results!$U:$U,MATCH(M51,table!$B$6:$B$140,0))</f>
        <v>1.339974828</v>
      </c>
      <c r="N70" s="8">
        <f t="array" ref="N70">INDEX(Results!$U:$U,MATCH(N51,table!$B$6:$B$140,0))</f>
        <v>0.2720113413</v>
      </c>
      <c r="O70" s="8">
        <f t="array" ref="O70">INDEX(Results!$U:$U,MATCH(O51,table!$B$6:$B$140,0))</f>
        <v>0.5734855455</v>
      </c>
      <c r="P70" s="8">
        <f t="array" ref="P70">INDEX(Results!$U:$U,MATCH(P51,table!$B$6:$B$140,0))</f>
        <v>0.1475959802</v>
      </c>
      <c r="Q70" s="8">
        <f t="array" ref="Q70">INDEX(Results!$U:$U,MATCH(Q51,table!$B$6:$B$140,0))</f>
        <v>0.3814579229</v>
      </c>
      <c r="R70" s="8">
        <f t="array" ref="R70">INDEX(Results!$U:$U,MATCH(R51,table!$B$6:$B$140,0))</f>
        <v>0.3651049534</v>
      </c>
      <c r="S70" s="8">
        <f t="array" ref="S70">INDEX(Results!$U:$U,MATCH(S51,table!$B$6:$B$140,0))</f>
        <v>1.447651297</v>
      </c>
      <c r="T70" s="8">
        <f t="array" ref="T70">INDEX(Results!$U:$U,MATCH(T51,table!$B$6:$B$140,0))</f>
        <v>2.015889284</v>
      </c>
      <c r="U70" s="8">
        <f t="array" ref="U70">INDEX(Results!$U:$U,MATCH(U51,table!$B$6:$B$140,0))</f>
        <v>0.3450061429</v>
      </c>
      <c r="V70" s="8">
        <f t="array" ref="V70">INDEX(Results!$U:$U,MATCH(V51,table!$B$6:$B$140,0))</f>
        <v>0.3483499679</v>
      </c>
      <c r="W70" s="8">
        <f t="array" ref="W70">INDEX(Results!$U:$U,MATCH(W51,table!$B$6:$B$140,0))</f>
        <v>0.3225914231</v>
      </c>
      <c r="X70" s="8">
        <f t="array" ref="X70">INDEX(Results!$U:$U,MATCH(X51,table!$B$6:$B$140,0))</f>
        <v>0.9688298344</v>
      </c>
      <c r="Y70" s="8">
        <f t="array" ref="Y70">INDEX(Results!$U:$U,MATCH(Y51,table!$B$6:$B$140,0))</f>
        <v>0.3853494482</v>
      </c>
      <c r="Z70" s="8">
        <f t="array" ref="Z70">INDEX(Results!$U:$U,MATCH(Z51,table!$B$6:$B$140,0))</f>
        <v>0.3766392189</v>
      </c>
      <c r="AA70" s="8">
        <f t="array" ref="AA70">INDEX(Results!$U:$U,MATCH(AA51,table!$B$6:$B$140,0))</f>
        <v>0.3113054699</v>
      </c>
      <c r="AB70" s="8">
        <f t="array" ref="AB70">INDEX(Results!$U:$U,MATCH(AB51,table!$B$6:$B$140,0))</f>
        <v>0.2195000333</v>
      </c>
      <c r="AC70" s="8">
        <f t="array" ref="AC70">INDEX(Results!$U:$U,MATCH(AC51,table!$B$6:$B$140,0))</f>
        <v>0.3631500577</v>
      </c>
      <c r="AD70" s="8">
        <f t="array" ref="AD70">INDEX(Results!$U:$U,MATCH(AD51,table!$B$6:$B$140,0))</f>
        <v>0.3631500577</v>
      </c>
      <c r="AE70" s="8">
        <f t="array" ref="AE70">INDEX(Results!$U:$U,MATCH(AE51,table!$B$6:$B$140,0))</f>
        <v>0.09823760804</v>
      </c>
      <c r="AF70" s="8">
        <f t="array" ref="AF70">INDEX(Results!$U:$U,MATCH(AF51,table!$B$6:$B$140,0))</f>
        <v>0.1884068011</v>
      </c>
      <c r="AG70" s="8">
        <f t="array" ref="AG70">INDEX(Results!$U:$U,MATCH(AG51,table!$B$6:$B$140,0))</f>
        <v>0.1861169357</v>
      </c>
      <c r="AH70" s="8">
        <f t="array" ref="AH70">INDEX(Results!$U:$U,MATCH(AH51,table!$B$6:$B$140,0))</f>
        <v>0.09685904726</v>
      </c>
      <c r="AI70" s="8">
        <f t="array" ref="AI70">INDEX(Results!$U:$U,MATCH(AI51,table!$B$6:$B$140,0))</f>
        <v>0.69672238</v>
      </c>
      <c r="AJ70" s="8">
        <f t="array" ref="AJ70">INDEX(Results!$U:$U,MATCH(AJ51,table!$B$6:$B$140,0))</f>
        <v>0.2456465788</v>
      </c>
      <c r="AK70" s="8">
        <f t="array" ref="AK70">INDEX(Results!$U:$U,MATCH(AK51,table!$B$6:$B$140,0))</f>
        <v>0.3106191622</v>
      </c>
      <c r="AL70" s="8">
        <f t="array" ref="AL70">INDEX(Results!$U:$U,MATCH(AL51,table!$B$6:$B$140,0))</f>
        <v>0.1674020419</v>
      </c>
      <c r="AM70" s="8">
        <f t="array" ref="AM70">INDEX(Results!$U:$U,MATCH(AM51,table!$B$6:$B$140,0))</f>
        <v>0.3106191622</v>
      </c>
      <c r="AN70" s="8">
        <f t="array" ref="AN70">INDEX(Results!$U:$U,MATCH(AN51,table!$B$6:$B$140,0))</f>
        <v>0.2973090329</v>
      </c>
      <c r="AO70" s="8">
        <f t="array" ref="AO70">INDEX(Results!$U:$U,MATCH(AO51,table!$B$6:$B$140,0))</f>
        <v>0.1175991809</v>
      </c>
      <c r="AP70" s="8">
        <f t="array" ref="AP70">INDEX(Results!$U:$U,MATCH(AP51,table!$B$6:$B$140,0))</f>
        <v>0.04582536004</v>
      </c>
      <c r="AQ70" s="8">
        <f t="array" ref="AQ70">INDEX(Results!$U:$U,MATCH(AQ51,table!$B$6:$B$140,0))</f>
        <v>0.04582536004</v>
      </c>
      <c r="AR70" s="8">
        <f t="array" ref="AR70">INDEX(Results!$U:$U,MATCH(AR51,table!$B$6:$B$140,0))</f>
        <v>0.04582536004</v>
      </c>
      <c r="AS70" s="8">
        <f t="array" ref="AS70">INDEX(Results!$U:$U,MATCH(AS51,table!$B$6:$B$140,0))</f>
        <v>0.05200196121</v>
      </c>
      <c r="AT70" s="8">
        <f t="array" ref="AT70">INDEX(Results!$U:$U,MATCH(AT51,table!$B$6:$B$140,0))</f>
        <v>0.4429979244</v>
      </c>
      <c r="AU70" s="8">
        <f t="array" ref="AU70">INDEX(Results!$U:$U,MATCH(AU51,table!$B$6:$B$140,0))</f>
        <v>0.216489239</v>
      </c>
      <c r="AV70" s="8">
        <f t="array" ref="AV70">INDEX(Results!$U:$U,MATCH(AV51,table!$B$6:$B$140,0))</f>
        <v>0.69672238</v>
      </c>
      <c r="AW70" s="8">
        <f t="array" ref="AW70">INDEX(Results!$U:$U,MATCH(AW51,table!$B$6:$B$140,0))</f>
        <v>0.1683065376</v>
      </c>
      <c r="AX70" s="8">
        <f t="array" ref="AX70">INDEX(Results!$U:$U,MATCH(AX51,table!$B$6:$B$140,0))</f>
        <v>0.4429979244</v>
      </c>
      <c r="AY70" s="8">
        <f t="array" ref="AY70">INDEX(Results!$U:$U,MATCH(AY51,table!$B$6:$B$140,0))</f>
        <v>0.2028170328</v>
      </c>
      <c r="AZ70" s="8">
        <f t="array" ref="AZ70">INDEX(Results!$U:$U,MATCH(AZ51,table!$B$6:$B$140,0))</f>
        <v>0.1927125794</v>
      </c>
      <c r="BA70" s="8">
        <f t="array" ref="BA70">INDEX(Results!$U:$U,MATCH(BA51,table!$B$6:$B$140,0))</f>
        <v>0.09119153901</v>
      </c>
      <c r="BB70" s="8">
        <f t="array" ref="BB70">INDEX(Results!$U:$U,MATCH(BB51,table!$B$6:$B$140,0))</f>
        <v>0.3630107706</v>
      </c>
      <c r="BC70" s="8">
        <f t="array" ref="BC70">INDEX(Results!$U:$U,MATCH(BC51,table!$B$6:$B$140,0))</f>
        <v>0.2493860234</v>
      </c>
      <c r="BD70" s="8">
        <f t="array" ref="BD70">INDEX(Results!$U:$U,MATCH(BD51,table!$B$6:$B$140,0))</f>
        <v>0.1471263093</v>
      </c>
      <c r="BE70" s="8">
        <f t="array" ref="BE70">INDEX(Results!$U:$U,MATCH(BE51,table!$B$6:$B$140,0))</f>
        <v>0.3700820718</v>
      </c>
      <c r="BF70" s="8">
        <f t="array" ref="BF70">INDEX(Results!$U:$U,MATCH(BF51,table!$B$6:$B$140,0))</f>
        <v>0.09854754342</v>
      </c>
      <c r="BG70" s="8">
        <f t="array" ref="BG70">INDEX(Results!$U:$U,MATCH(BG51,table!$B$6:$B$140,0))</f>
        <v>0.1901383965</v>
      </c>
      <c r="BH70" s="8">
        <f t="array" ref="BH70">INDEX(Results!$U:$U,MATCH(BH51,table!$B$6:$B$140,0))</f>
        <v>0.3639054706</v>
      </c>
      <c r="BI70" s="8">
        <f t="array" ref="BI70">INDEX(Results!$U:$U,MATCH(BI51,table!$B$6:$B$140,0))</f>
        <v>0.2881863612</v>
      </c>
      <c r="BJ70" s="8">
        <f t="array" ref="BJ70">INDEX(Results!$U:$U,MATCH(BJ51,table!$B$6:$B$140,0))</f>
        <v>0.06603844078</v>
      </c>
      <c r="BK70" s="8">
        <f t="array" ref="BK70">INDEX(Results!$U:$U,MATCH(BK51,table!$B$6:$B$140,0))</f>
        <v>0.1477069424</v>
      </c>
      <c r="BL70" s="8">
        <f t="array" ref="BL70">INDEX(Results!$U:$U,MATCH(BL51,table!$B$6:$B$140,0))</f>
        <v>0.07090229367</v>
      </c>
      <c r="BM70" s="8">
        <f t="array" ref="BM70">INDEX(Results!$U:$U,MATCH(BM51,table!$B$6:$B$140,0))</f>
        <v>0.1170317531</v>
      </c>
      <c r="BN70" s="8">
        <f t="array" ref="BN70">INDEX(Results!$U:$U,MATCH(BN51,table!$B$6:$B$140,0))</f>
        <v>0.08843649865</v>
      </c>
      <c r="BO70" s="8">
        <f t="array" ref="BO70">INDEX(Results!$U:$U,MATCH(BO51,table!$B$6:$B$140,0))</f>
        <v>0.1505351745</v>
      </c>
      <c r="BP70" s="8">
        <f t="array" ref="BP70">INDEX(Results!$U:$U,MATCH(BP51,table!$B$6:$B$140,0))</f>
        <v>0.2569861874</v>
      </c>
      <c r="BQ70" s="8">
        <f t="array" ref="BQ70">INDEX(Results!$U:$U,MATCH(BQ51,table!$B$6:$B$140,0))</f>
        <v>0.1974401225</v>
      </c>
      <c r="BR70" s="8">
        <f t="array" ref="BR70">INDEX(Results!$U:$U,MATCH(BR51,table!$B$6:$B$140,0))</f>
        <v>0.05818082423</v>
      </c>
      <c r="BS70" s="8">
        <f t="array" ref="BS70">INDEX(Results!$U:$U,MATCH(BS51,table!$B$6:$B$140,0))</f>
        <v>0.1841614804</v>
      </c>
      <c r="BT70" s="8">
        <f t="array" ref="BT70">INDEX(Results!$U:$U,MATCH(BT51,table!$B$6:$B$140,0))</f>
        <v>0.2505795393</v>
      </c>
      <c r="BU70" s="8">
        <f t="array" ref="BU70">INDEX(Results!$U:$U,MATCH(BU51,table!$B$6:$B$140,0))</f>
        <v>0.5632863794</v>
      </c>
      <c r="BV70" s="8">
        <f t="array" ref="BV70">INDEX(Results!$U:$U,MATCH(BV51,table!$B$6:$B$140,0))</f>
        <v>0.1088177604</v>
      </c>
      <c r="BW70" s="8">
        <f t="array" ref="BW70">INDEX(Results!$U:$U,MATCH(BW51,table!$B$6:$B$140,0))</f>
        <v>0.06603844078</v>
      </c>
      <c r="BX70" s="8">
        <f t="array" ref="BX70">INDEX(Results!$U:$U,MATCH(BX51,table!$B$6:$B$140,0))</f>
        <v>0.1477069424</v>
      </c>
      <c r="BY70" s="8">
        <f t="array" ref="BY70">INDEX(Results!$U:$U,MATCH(BY51,table!$B$6:$B$140,0))</f>
        <v>0.1477069424</v>
      </c>
      <c r="BZ70" s="8">
        <f t="array" ref="BZ70">INDEX(Results!$U:$U,MATCH(BZ51,table!$B$6:$B$140,0))</f>
        <v>0.1477069424</v>
      </c>
      <c r="CA70" s="8">
        <f t="array" ref="CA70">INDEX(Results!$U:$U,MATCH(CA51,table!$B$6:$B$140,0))</f>
        <v>0.2990964448</v>
      </c>
      <c r="CB70" s="8">
        <f t="array" ref="CB70">INDEX(Results!$U:$U,MATCH(CB51,table!$B$6:$B$140,0))</f>
        <v>0.3653468645</v>
      </c>
      <c r="CC70" s="8">
        <f t="array" ref="CC70">INDEX(Results!$U:$U,MATCH(CC51,table!$B$6:$B$140,0))</f>
        <v>0.3653468645</v>
      </c>
      <c r="CD70" s="8">
        <f t="array" ref="CD70">INDEX(Results!$U:$U,MATCH(CD51,table!$B$6:$B$140,0))</f>
        <v>0.4004728626</v>
      </c>
      <c r="CE70" s="8">
        <f t="array" ref="CE70">INDEX(Results!$U:$U,MATCH(CE51,table!$B$6:$B$140,0))</f>
        <v>0.2439721094</v>
      </c>
      <c r="CF70" s="8">
        <f t="array" ref="CF70">INDEX(Results!$U:$U,MATCH(CF51,table!$B$6:$B$140,0))</f>
        <v>0.2439721094</v>
      </c>
      <c r="CG70" s="8">
        <f t="array" ref="CG70">INDEX(Results!$U:$U,MATCH(CG51,table!$B$6:$B$140,0))</f>
        <v>0.2522043193</v>
      </c>
      <c r="CH70" s="8">
        <f t="array" ref="CH70">INDEX(Results!$U:$U,MATCH(CH51,table!$B$6:$B$140,0))</f>
        <v>0.2380728097</v>
      </c>
      <c r="CI70" s="8">
        <f t="array" ref="CI70">INDEX(Results!$U:$U,MATCH(CI51,table!$B$6:$B$140,0))</f>
        <v>0.1029172315</v>
      </c>
      <c r="CJ70" s="8">
        <f t="array" ref="CJ70">INDEX(Results!$U:$U,MATCH(CJ51,table!$B$6:$B$140,0))</f>
        <v>0.2539589665</v>
      </c>
      <c r="CK70" s="8">
        <f t="array" ref="CK70">INDEX(Results!$U:$U,MATCH(CK51,table!$B$6:$B$140,0))</f>
        <v>0.3013580252</v>
      </c>
      <c r="CL70" s="8">
        <f t="array" ref="CL70">INDEX(Results!$U:$U,MATCH(CL51,table!$B$6:$B$140,0))</f>
        <v>0.353508827</v>
      </c>
      <c r="CM70" s="8">
        <f t="array" ref="CM70">INDEX(Results!$U:$U,MATCH(CM51,table!$B$6:$B$140,0))</f>
        <v>0.3496220912</v>
      </c>
      <c r="CN70" s="8">
        <f t="array" ref="CN70">INDEX(Results!$U:$U,MATCH(CN51,table!$B$6:$B$140,0))</f>
        <v>0.07745510402</v>
      </c>
      <c r="CO70" s="8">
        <f t="array" ref="CO70">INDEX(Results!$U:$U,MATCH(CO51,table!$B$6:$B$140,0))</f>
        <v>0.2262426355</v>
      </c>
      <c r="CP70" s="8">
        <f t="array" ref="CP70">INDEX(Results!$U:$U,MATCH(CP51,table!$B$6:$B$140,0))</f>
        <v>0.2779050897</v>
      </c>
      <c r="CQ70" s="8">
        <f t="array" ref="CQ70">INDEX(Results!$U:$U,MATCH(CQ51,table!$B$6:$B$140,0))</f>
        <v>0.1109918144</v>
      </c>
      <c r="CR70" s="8">
        <f t="array" ref="CR70">INDEX(Results!$U:$U,MATCH(CR51,table!$B$6:$B$140,0))</f>
        <v>0.08962973551</v>
      </c>
      <c r="CS70" s="8">
        <f t="array" ref="CS70">INDEX(Results!$U:$U,MATCH(CS51,table!$B$6:$B$140,0))</f>
        <v>0.1733086361</v>
      </c>
      <c r="CT70" s="8">
        <f t="array" ref="CT70">INDEX(Results!$U:$U,MATCH(CT51,table!$B$6:$B$140,0))</f>
        <v>0.03914777159</v>
      </c>
      <c r="CU70" s="8">
        <f t="array" ref="CU70">INDEX(Results!$U:$U,MATCH(CU51,table!$B$6:$B$140,0))</f>
        <v>0.1834130896</v>
      </c>
      <c r="CV70" s="8">
        <f t="array" ref="CV70">INDEX(Results!$U:$U,MATCH(CV51,table!$B$6:$B$140,0))</f>
        <v>0.4359471835</v>
      </c>
      <c r="CW70" s="8">
        <f t="array" ref="CW70">INDEX(Results!$U:$U,MATCH(CW51,table!$B$6:$B$140,0))</f>
        <v>0.1970852958</v>
      </c>
      <c r="CX70" s="8">
        <f t="array" ref="CX70">INDEX(Results!$U:$U,MATCH(CX51,table!$B$6:$B$140,0))</f>
        <v>0.2324192367</v>
      </c>
      <c r="CY70" s="8">
        <f t="array" ref="CY70">INDEX(Results!$U:$U,MATCH(CY51,table!$B$6:$B$140,0))</f>
        <v>0.3506781285</v>
      </c>
      <c r="CZ70" s="8">
        <f t="array" ref="CZ70">INDEX(Results!$U:$U,MATCH(CZ51,table!$B$6:$B$140,0))</f>
        <v>0.3445015274</v>
      </c>
      <c r="DA70" s="8">
        <f t="array" ref="DA70">INDEX(Results!$U:$U,MATCH(DA51,table!$B$6:$B$140,0))</f>
        <v>0.127722366</v>
      </c>
      <c r="DB70" s="8">
        <f t="array" ref="DB70">INDEX(Results!$U:$U,MATCH(DB51,table!$B$6:$B$140,0))</f>
        <v>0.4800216526</v>
      </c>
      <c r="DC70" s="8">
        <f t="array" ref="DC70">INDEX(Results!$U:$U,MATCH(DC51,table!$B$6:$B$140,0))</f>
        <v>0.4777317872</v>
      </c>
      <c r="DD70" s="8">
        <f t="array" ref="DD70">INDEX(Results!$U:$U,MATCH(DD51,table!$B$6:$B$140,0))</f>
        <v>1.363690251</v>
      </c>
      <c r="DE70" s="8">
        <f t="array" ref="DE70">INDEX(Results!$U:$U,MATCH(DE51,table!$B$6:$B$140,0))</f>
        <v>1.138351728</v>
      </c>
      <c r="DF70" s="8">
        <f t="array" ref="DF70">INDEX(Results!$U:$U,MATCH(DF51,table!$B$6:$B$140,0))</f>
        <v>1.652376941</v>
      </c>
      <c r="DG70" s="8">
        <f t="array" ref="DG70">INDEX(Results!$U:$U,MATCH(DG51,table!$B$6:$B$140,0))</f>
        <v>0.3519252277</v>
      </c>
      <c r="DH70" s="8">
        <f t="array" ref="DH70">INDEX(Results!$U:$U,MATCH(DH51,table!$B$6:$B$140,0))</f>
        <v>8.0843061</v>
      </c>
      <c r="DI70" s="8">
        <f t="array" ref="DI70">INDEX(Results!$U:$U,MATCH(DI51,table!$B$6:$B$140,0))</f>
        <v>0.8996029408</v>
      </c>
      <c r="DJ70" s="8">
        <f t="array" ref="DJ70">INDEX(Results!$U:$U,MATCH(DJ51,table!$B$6:$B$140,0))</f>
        <v>0.5451811452</v>
      </c>
      <c r="DK70" s="8">
        <f t="array" ref="DK70">INDEX(Results!$U:$U,MATCH(DK51,table!$B$6:$B$140,0))</f>
        <v>1.175592841</v>
      </c>
      <c r="DL70" s="8">
        <f t="array" ref="DL70">INDEX(Results!$U:$U,MATCH(DL51,table!$B$6:$B$140,0))</f>
        <v>0.5600942936</v>
      </c>
      <c r="DM70" s="8">
        <f t="array" ref="DM70">INDEX(Results!$U:$U,MATCH(DM51,table!$B$6:$B$140,0))</f>
        <v>0.08808601883</v>
      </c>
      <c r="DN70" s="8">
        <f t="array" ref="DN70">INDEX(Results!$U:$U,MATCH(DN51,table!$B$6:$B$140,0))</f>
        <v>0.7690562434</v>
      </c>
      <c r="DO70" s="8">
        <f t="array" ref="DO70">INDEX(Results!$U:$U,MATCH(DO51,table!$B$6:$B$140,0))</f>
        <v>0.1305876634</v>
      </c>
      <c r="DP70" s="8">
        <f t="array" ref="DP70">INDEX(Results!$U:$U,MATCH(DP51,table!$B$6:$B$140,0))</f>
        <v>0.3575483171</v>
      </c>
      <c r="DQ70" s="8">
        <f t="array" ref="DQ70">INDEX(Results!$U:$U,MATCH(DQ51,table!$B$6:$B$140,0))</f>
        <v>0.4256566631</v>
      </c>
      <c r="DR70" s="8">
        <f t="array" ref="DR70">INDEX(Results!$U:$U,MATCH(DR51,table!$B$6:$B$140,0))</f>
        <v>0.490981495</v>
      </c>
      <c r="DS70" s="8">
        <f t="array" ref="DS70">INDEX(Results!$U:$U,MATCH(DS51,table!$B$6:$B$140,0))</f>
        <v>0.04507880219</v>
      </c>
      <c r="DT70" s="8">
        <f t="array" ref="DT70">INDEX(Results!$U:$U,MATCH(DT51,table!$B$6:$B$140,0))</f>
        <v>0.05149835043</v>
      </c>
      <c r="DU70" s="8">
        <f t="array" ref="DU70">INDEX(Results!$U:$U,MATCH(DU51,table!$B$6:$B$140,0))</f>
        <v>0.09762780982</v>
      </c>
      <c r="DV70" s="8">
        <f t="array" ref="DV70">INDEX(Results!$U:$U,MATCH(DV51,table!$B$6:$B$140,0))</f>
        <v>0.06903255541</v>
      </c>
      <c r="DW70" s="8">
        <f t="array" ref="DW70">INDEX(Results!$U:$U,MATCH(DW51,table!$B$6:$B$140,0))</f>
        <v>0.1311312312</v>
      </c>
      <c r="DX70" s="8">
        <f t="array" ref="DX70">INDEX(Results!$U:$U,MATCH(DX51,table!$B$6:$B$140,0))</f>
        <v>0.04663449754</v>
      </c>
      <c r="DY70" s="8">
        <f t="array" ref="DY70">INDEX(Results!$U:$U,MATCH(DY51,table!$B$6:$B$140,0))</f>
        <v>0.5438824362</v>
      </c>
      <c r="DZ70" s="8">
        <f t="array" ref="DZ70">INDEX(Results!$U:$U,MATCH(DZ51,table!$B$6:$B$140,0))</f>
        <v>0.0894138172</v>
      </c>
      <c r="EA70" s="8">
        <f t="array" ref="EA70">INDEX(Results!$U:$U,MATCH(EA51,table!$B$6:$B$140,0))</f>
        <v>0.04663449754</v>
      </c>
      <c r="EB70" s="8">
        <f t="array" ref="EB70">INDEX(Results!$U:$U,MATCH(EB51,table!$B$6:$B$140,0))</f>
        <v>0.03877688099</v>
      </c>
      <c r="EC70" s="8">
        <f t="array" ref="EC70">INDEX(Results!$U:$U,MATCH(EC51,table!$B$6:$B$140,0))</f>
        <v>0.289876565</v>
      </c>
      <c r="ED70" s="8">
        <f t="array" ref="ED70">INDEX(Results!$U:$U,MATCH(ED51,table!$B$6:$B$140,0))</f>
        <v>0.3561269848</v>
      </c>
      <c r="EE70" s="8">
        <f t="array" ref="EE70">INDEX(Results!$U:$U,MATCH(EE51,table!$B$6:$B$140,0))</f>
        <v>0.2830073145</v>
      </c>
      <c r="EF70" s="8">
        <f t="array" ref="EF70">INDEX(Results!$U:$U,MATCH(EF51,table!$B$6:$B$140,0))</f>
        <v>0.2830073145</v>
      </c>
      <c r="EG70" s="8">
        <f t="array" ref="EG70">INDEX(Results!$U:$U,MATCH(EG51,table!$B$6:$B$140,0))</f>
        <v>0.2311427953</v>
      </c>
      <c r="EH70" s="8">
        <f t="array" ref="EH70">INDEX(Results!$U:$U,MATCH(EH51,table!$B$6:$B$140,0))</f>
        <v>0.08035278704</v>
      </c>
    </row>
    <row r="71" ht="15.75" customHeight="1">
      <c r="E71" s="1">
        <f t="shared" ref="E71:EH71" si="3">E70/E69</f>
        <v>1.00000003</v>
      </c>
      <c r="F71" s="1">
        <f t="shared" si="3"/>
        <v>1.000000034</v>
      </c>
      <c r="G71" s="1">
        <f t="shared" si="3"/>
        <v>1.000000028</v>
      </c>
      <c r="H71" s="1">
        <f t="shared" si="3"/>
        <v>0.9999999837</v>
      </c>
      <c r="I71" s="1">
        <f t="shared" si="3"/>
        <v>0.9999999731</v>
      </c>
      <c r="J71" s="1">
        <f t="shared" si="3"/>
        <v>0.999999973</v>
      </c>
      <c r="K71" s="1">
        <f t="shared" si="3"/>
        <v>0.9999999915</v>
      </c>
      <c r="L71" s="1">
        <f t="shared" si="3"/>
        <v>0.9999999575</v>
      </c>
      <c r="M71" s="1">
        <f t="shared" si="3"/>
        <v>0.999999973</v>
      </c>
      <c r="N71" s="1">
        <f t="shared" si="3"/>
        <v>1.000000007</v>
      </c>
      <c r="O71" s="1">
        <f t="shared" si="3"/>
        <v>1.000000007</v>
      </c>
      <c r="P71" s="1">
        <f t="shared" si="3"/>
        <v>1.000000024</v>
      </c>
      <c r="Q71" s="1">
        <f t="shared" si="3"/>
        <v>0.9999999971</v>
      </c>
      <c r="R71" s="1">
        <f t="shared" si="3"/>
        <v>1.000000014</v>
      </c>
      <c r="S71" s="1">
        <f t="shared" si="3"/>
        <v>1.000000061</v>
      </c>
      <c r="T71" s="1">
        <f t="shared" si="3"/>
        <v>0.9999999881</v>
      </c>
      <c r="U71" s="1">
        <f t="shared" si="3"/>
        <v>1.000000026</v>
      </c>
      <c r="V71" s="1">
        <f t="shared" si="3"/>
        <v>1.000000007</v>
      </c>
      <c r="W71" s="1">
        <f t="shared" si="3"/>
        <v>0.9999996904</v>
      </c>
      <c r="X71" s="1">
        <f t="shared" si="3"/>
        <v>0.9999999966</v>
      </c>
      <c r="Y71" s="1">
        <f t="shared" si="3"/>
        <v>1.000000009</v>
      </c>
      <c r="Z71" s="1">
        <f t="shared" si="3"/>
        <v>1.000000009</v>
      </c>
      <c r="AA71" s="1">
        <f t="shared" si="3"/>
        <v>1.000000005</v>
      </c>
      <c r="AB71" s="1">
        <f t="shared" si="3"/>
        <v>1.000000026</v>
      </c>
      <c r="AC71" s="1">
        <f t="shared" si="3"/>
        <v>0.9999998851</v>
      </c>
      <c r="AD71" s="1">
        <f t="shared" si="3"/>
        <v>0.9999998851</v>
      </c>
      <c r="AE71" s="1">
        <f t="shared" si="3"/>
        <v>1.000000043</v>
      </c>
      <c r="AF71" s="1">
        <f t="shared" si="3"/>
        <v>0.9999999913</v>
      </c>
      <c r="AG71" s="1">
        <f t="shared" si="3"/>
        <v>1.000000024</v>
      </c>
      <c r="AH71" s="1">
        <f t="shared" si="3"/>
        <v>1.000000033</v>
      </c>
      <c r="AI71" s="1">
        <f t="shared" si="3"/>
        <v>0.9999999842</v>
      </c>
      <c r="AJ71" s="1">
        <f t="shared" si="3"/>
        <v>0.9999999766</v>
      </c>
      <c r="AK71" s="1">
        <f t="shared" si="3"/>
        <v>1.000000002</v>
      </c>
      <c r="AL71" s="1">
        <f t="shared" si="3"/>
        <v>0.9999999797</v>
      </c>
      <c r="AM71" s="1">
        <f t="shared" si="3"/>
        <v>1.000000002</v>
      </c>
      <c r="AN71" s="1">
        <f t="shared" si="3"/>
        <v>0.9999999997</v>
      </c>
      <c r="AO71" s="1">
        <f t="shared" si="3"/>
        <v>1.000000008</v>
      </c>
      <c r="AP71" s="1">
        <f t="shared" si="3"/>
        <v>1.000000007</v>
      </c>
      <c r="AQ71" s="1">
        <f t="shared" si="3"/>
        <v>1.000000007</v>
      </c>
      <c r="AR71" s="1">
        <f t="shared" si="3"/>
        <v>1.000000007</v>
      </c>
      <c r="AS71" s="1">
        <f t="shared" si="3"/>
        <v>1.000000004</v>
      </c>
      <c r="AT71" s="1">
        <f t="shared" si="3"/>
        <v>0.999999996</v>
      </c>
      <c r="AU71" s="1">
        <f t="shared" si="3"/>
        <v>0.9999999697</v>
      </c>
      <c r="AV71" s="1">
        <f t="shared" si="3"/>
        <v>0.9999999842</v>
      </c>
      <c r="AW71" s="1">
        <f t="shared" si="3"/>
        <v>1.000000026</v>
      </c>
      <c r="AX71" s="1">
        <f t="shared" si="3"/>
        <v>0.999999996</v>
      </c>
      <c r="AY71" s="1">
        <f t="shared" si="3"/>
        <v>0.9999999736</v>
      </c>
      <c r="AZ71" s="1">
        <f t="shared" si="3"/>
        <v>0.9999999963</v>
      </c>
      <c r="BA71" s="1">
        <f t="shared" si="3"/>
        <v>1.000000043</v>
      </c>
      <c r="BB71" s="1">
        <f t="shared" si="3"/>
        <v>1.000000087</v>
      </c>
      <c r="BC71" s="1">
        <f t="shared" si="3"/>
        <v>0.9999999776</v>
      </c>
      <c r="BD71" s="1">
        <f t="shared" si="3"/>
        <v>1.000000004</v>
      </c>
      <c r="BE71" s="1">
        <f t="shared" si="3"/>
        <v>0.9999999958</v>
      </c>
      <c r="BF71" s="1">
        <f t="shared" si="3"/>
        <v>0.9999999708</v>
      </c>
      <c r="BG71" s="1">
        <f t="shared" si="3"/>
        <v>1.000000047</v>
      </c>
      <c r="BH71" s="1">
        <f t="shared" si="3"/>
        <v>0.9999999942</v>
      </c>
      <c r="BI71" s="1">
        <f t="shared" si="3"/>
        <v>0.999999978</v>
      </c>
      <c r="BJ71" s="1">
        <f t="shared" si="3"/>
        <v>1.00000001</v>
      </c>
      <c r="BK71" s="1">
        <f t="shared" si="3"/>
        <v>0.9999999957</v>
      </c>
      <c r="BL71" s="1">
        <f t="shared" si="3"/>
        <v>1.000000018</v>
      </c>
      <c r="BM71" s="1">
        <f t="shared" si="3"/>
        <v>0.9999999757</v>
      </c>
      <c r="BN71" s="1">
        <f t="shared" si="3"/>
        <v>1.00000001</v>
      </c>
      <c r="BO71" s="1">
        <f t="shared" si="3"/>
        <v>1.000000018</v>
      </c>
      <c r="BP71" s="1">
        <f t="shared" si="3"/>
        <v>1.00000004</v>
      </c>
      <c r="BQ71" s="1">
        <f t="shared" si="3"/>
        <v>0.999999983</v>
      </c>
      <c r="BR71" s="1">
        <f t="shared" si="3"/>
        <v>1.000000016</v>
      </c>
      <c r="BS71" s="1">
        <f t="shared" si="3"/>
        <v>0.999999988</v>
      </c>
      <c r="BT71" s="1">
        <f t="shared" si="3"/>
        <v>1.000000003</v>
      </c>
      <c r="BU71" s="1">
        <f t="shared" si="3"/>
        <v>0.9999999993</v>
      </c>
      <c r="BV71" s="1">
        <f t="shared" si="3"/>
        <v>1.000000014</v>
      </c>
      <c r="BW71" s="1">
        <f t="shared" si="3"/>
        <v>1.00000001</v>
      </c>
      <c r="BX71" s="1">
        <f t="shared" si="3"/>
        <v>0.9999999957</v>
      </c>
      <c r="BY71" s="1">
        <f t="shared" si="3"/>
        <v>0.9999999957</v>
      </c>
      <c r="BZ71" s="1">
        <f t="shared" si="3"/>
        <v>0.9999999957</v>
      </c>
      <c r="CA71" s="1">
        <f t="shared" si="3"/>
        <v>1.000000024</v>
      </c>
      <c r="CB71" s="1">
        <f t="shared" si="3"/>
        <v>0.9999999889</v>
      </c>
      <c r="CC71" s="1">
        <f t="shared" si="3"/>
        <v>0.9999999889</v>
      </c>
      <c r="CD71" s="1">
        <f t="shared" si="3"/>
        <v>0.9999999942</v>
      </c>
      <c r="CE71" s="1">
        <f t="shared" si="3"/>
        <v>0.9999999989</v>
      </c>
      <c r="CF71" s="1">
        <f t="shared" si="3"/>
        <v>0.9999999989</v>
      </c>
      <c r="CG71" s="1">
        <f t="shared" si="3"/>
        <v>0.9999999905</v>
      </c>
      <c r="CH71" s="1">
        <f t="shared" si="3"/>
        <v>0.9999999862</v>
      </c>
      <c r="CI71" s="1">
        <f t="shared" si="3"/>
        <v>1.000000024</v>
      </c>
      <c r="CJ71" s="1">
        <f t="shared" si="3"/>
        <v>1.00000018</v>
      </c>
      <c r="CK71" s="1">
        <f t="shared" si="3"/>
        <v>0.9999998446</v>
      </c>
      <c r="CL71" s="1">
        <f t="shared" si="3"/>
        <v>1.00000001</v>
      </c>
      <c r="CM71" s="1">
        <f t="shared" si="3"/>
        <v>1.000000021</v>
      </c>
      <c r="CN71" s="1">
        <f t="shared" si="3"/>
        <v>0.9999999939</v>
      </c>
      <c r="CO71" s="1">
        <f t="shared" si="3"/>
        <v>0.9999999855</v>
      </c>
      <c r="CP71" s="1">
        <f t="shared" si="3"/>
        <v>1.000000008</v>
      </c>
      <c r="CQ71" s="1">
        <f t="shared" si="3"/>
        <v>0.9999999963</v>
      </c>
      <c r="CR71" s="1">
        <f t="shared" si="3"/>
        <v>0.9999999956</v>
      </c>
      <c r="CS71" s="1">
        <f t="shared" si="3"/>
        <v>1.000000011</v>
      </c>
      <c r="CT71" s="1">
        <f t="shared" si="3"/>
        <v>1.000000017</v>
      </c>
      <c r="CU71" s="1">
        <f t="shared" si="3"/>
        <v>0.9999999844</v>
      </c>
      <c r="CV71" s="1">
        <f t="shared" si="3"/>
        <v>1.000000005</v>
      </c>
      <c r="CW71" s="1">
        <f t="shared" si="3"/>
        <v>0.9999999788</v>
      </c>
      <c r="CX71" s="1">
        <f t="shared" si="3"/>
        <v>0.9999999892</v>
      </c>
      <c r="CY71" s="1">
        <f t="shared" si="3"/>
        <v>1.000000003</v>
      </c>
      <c r="CZ71" s="1">
        <f t="shared" si="3"/>
        <v>1.000000001</v>
      </c>
      <c r="DA71" s="1">
        <f t="shared" si="3"/>
        <v>1.000000023</v>
      </c>
      <c r="DB71" s="1">
        <f t="shared" si="3"/>
        <v>1.00000001</v>
      </c>
      <c r="DC71" s="1">
        <f t="shared" si="3"/>
        <v>1.000000012</v>
      </c>
      <c r="DD71" s="1">
        <f t="shared" si="3"/>
        <v>1.000000015</v>
      </c>
      <c r="DE71" s="1">
        <f t="shared" si="3"/>
        <v>1.000000027</v>
      </c>
      <c r="DF71" s="1">
        <f t="shared" si="3"/>
        <v>0.999999986</v>
      </c>
      <c r="DG71" s="1">
        <f t="shared" si="3"/>
        <v>1.000000015</v>
      </c>
      <c r="DH71" s="1">
        <f t="shared" si="3"/>
        <v>1.000000014</v>
      </c>
      <c r="DI71" s="1">
        <f t="shared" si="3"/>
        <v>0.9999999941</v>
      </c>
      <c r="DJ71" s="1">
        <f t="shared" si="3"/>
        <v>1.000000005</v>
      </c>
      <c r="DK71" s="1">
        <f t="shared" si="3"/>
        <v>1</v>
      </c>
      <c r="DL71" s="1">
        <f t="shared" si="3"/>
        <v>1.000000013</v>
      </c>
      <c r="DM71" s="9">
        <f t="shared" si="3"/>
        <v>1.000000012</v>
      </c>
      <c r="DN71" s="1">
        <f t="shared" si="3"/>
        <v>1.000000002</v>
      </c>
      <c r="DO71" s="1">
        <f t="shared" si="3"/>
        <v>1.000000037</v>
      </c>
      <c r="DP71" s="1">
        <f t="shared" si="3"/>
        <v>0.999999997</v>
      </c>
      <c r="DQ71" s="1">
        <f t="shared" si="3"/>
        <v>1.000000025</v>
      </c>
      <c r="DR71" s="1">
        <f t="shared" si="3"/>
        <v>1.000000022</v>
      </c>
      <c r="DS71" s="1">
        <f t="shared" si="3"/>
        <v>0.9999999774</v>
      </c>
      <c r="DT71" s="1">
        <f t="shared" si="3"/>
        <v>1.000000014</v>
      </c>
      <c r="DU71" s="1">
        <f t="shared" si="3"/>
        <v>0.9999999949</v>
      </c>
      <c r="DV71" s="1">
        <f t="shared" si="3"/>
        <v>0.9999999906</v>
      </c>
      <c r="DW71" s="1">
        <f t="shared" si="3"/>
        <v>1.000000035</v>
      </c>
      <c r="DX71" s="1">
        <f t="shared" si="3"/>
        <v>1.000000002</v>
      </c>
      <c r="DY71" s="1">
        <f t="shared" si="3"/>
        <v>1.000000004</v>
      </c>
      <c r="DZ71" s="1">
        <f t="shared" si="3"/>
        <v>1.000000044</v>
      </c>
      <c r="EA71" s="1">
        <f t="shared" si="3"/>
        <v>1.000000002</v>
      </c>
      <c r="EB71" s="1">
        <f t="shared" si="3"/>
        <v>1.000000009</v>
      </c>
      <c r="EC71" s="1">
        <f t="shared" si="3"/>
        <v>0.9999999917</v>
      </c>
      <c r="ED71" s="1">
        <f t="shared" si="3"/>
        <v>0.9999999903</v>
      </c>
      <c r="EE71" s="1">
        <f t="shared" si="3"/>
        <v>1.000000029</v>
      </c>
      <c r="EF71" s="1">
        <f t="shared" si="3"/>
        <v>1.000000029</v>
      </c>
      <c r="EG71" s="1">
        <f t="shared" si="3"/>
        <v>0.9999999828</v>
      </c>
      <c r="EH71" s="1">
        <f t="shared" si="3"/>
        <v>0.9999999694</v>
      </c>
    </row>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8.71"/>
    <col customWidth="1" min="2" max="2" width="115.14"/>
    <col customWidth="1" min="3" max="3" width="8.71"/>
    <col customWidth="1" min="4" max="4" width="50.86"/>
    <col customWidth="1" min="5" max="6" width="8.71"/>
  </cols>
  <sheetData>
    <row r="3">
      <c r="B3" s="1" t="s">
        <v>841</v>
      </c>
    </row>
    <row r="4">
      <c r="B4" s="1" t="s">
        <v>843</v>
      </c>
    </row>
    <row r="5">
      <c r="B5" s="1" t="s">
        <v>844</v>
      </c>
    </row>
    <row r="6">
      <c r="B6" s="1" t="s">
        <v>845</v>
      </c>
    </row>
    <row r="7">
      <c r="B7" s="1" t="s">
        <v>847</v>
      </c>
    </row>
    <row r="8">
      <c r="B8" s="1" t="s">
        <v>848</v>
      </c>
    </row>
    <row r="9">
      <c r="B9" s="1" t="s">
        <v>35</v>
      </c>
    </row>
    <row r="10">
      <c r="B10" s="1" t="s">
        <v>36</v>
      </c>
    </row>
    <row r="11">
      <c r="B11" s="1" t="s">
        <v>850</v>
      </c>
    </row>
    <row r="12">
      <c r="B12" s="1" t="s">
        <v>851</v>
      </c>
    </row>
    <row r="17">
      <c r="B17" s="1" t="s">
        <v>8</v>
      </c>
      <c r="C17" s="1" t="s">
        <v>950</v>
      </c>
    </row>
    <row r="18">
      <c r="B18" s="1" t="s">
        <v>9</v>
      </c>
      <c r="C18" s="1" t="s">
        <v>951</v>
      </c>
    </row>
    <row r="19">
      <c r="B19" s="1" t="s">
        <v>10</v>
      </c>
      <c r="C19" s="1" t="s">
        <v>952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82.57"/>
    <col customWidth="1" min="2" max="8" width="8.71"/>
  </cols>
  <sheetData>
    <row r="1">
      <c r="A1" s="1" t="s">
        <v>804</v>
      </c>
    </row>
    <row r="2">
      <c r="A2" s="1" t="s">
        <v>805</v>
      </c>
    </row>
    <row r="3">
      <c r="A3" s="1" t="s">
        <v>953</v>
      </c>
    </row>
    <row r="4">
      <c r="A4" s="1" t="s">
        <v>954</v>
      </c>
    </row>
    <row r="5">
      <c r="A5" s="1" t="s">
        <v>808</v>
      </c>
    </row>
    <row r="6">
      <c r="A6" s="1" t="s">
        <v>809</v>
      </c>
    </row>
    <row r="7">
      <c r="A7" s="1" t="s">
        <v>810</v>
      </c>
    </row>
    <row r="8">
      <c r="A8" s="1" t="s">
        <v>811</v>
      </c>
    </row>
    <row r="9">
      <c r="A9" s="1" t="s">
        <v>812</v>
      </c>
    </row>
    <row r="10">
      <c r="A10" s="1" t="s">
        <v>813</v>
      </c>
    </row>
    <row r="11">
      <c r="A11" s="1" t="s">
        <v>955</v>
      </c>
    </row>
    <row r="12">
      <c r="A12" s="1" t="s">
        <v>956</v>
      </c>
    </row>
    <row r="13">
      <c r="A13" s="1" t="s">
        <v>957</v>
      </c>
    </row>
    <row r="14">
      <c r="A14" s="1" t="s">
        <v>958</v>
      </c>
    </row>
    <row r="15">
      <c r="A15" s="1" t="s">
        <v>959</v>
      </c>
    </row>
    <row r="16">
      <c r="A16" s="1" t="s">
        <v>960</v>
      </c>
    </row>
    <row r="17">
      <c r="A17" s="1" t="s">
        <v>961</v>
      </c>
    </row>
    <row r="18">
      <c r="A18" s="1" t="s">
        <v>962</v>
      </c>
    </row>
    <row r="19">
      <c r="A19" s="1" t="s">
        <v>963</v>
      </c>
    </row>
    <row r="20">
      <c r="A20" s="1" t="s">
        <v>964</v>
      </c>
    </row>
    <row r="21" ht="15.75" customHeight="1">
      <c r="A21" s="1" t="s">
        <v>965</v>
      </c>
    </row>
    <row r="22" ht="15.75" customHeight="1">
      <c r="A22" s="1" t="s">
        <v>966</v>
      </c>
    </row>
    <row r="23" ht="15.75" customHeight="1">
      <c r="A23" s="1" t="s">
        <v>967</v>
      </c>
    </row>
    <row r="24" ht="15.75" customHeight="1">
      <c r="A24" s="1" t="s">
        <v>968</v>
      </c>
    </row>
    <row r="25" ht="15.75" customHeight="1"/>
    <row r="26" ht="15.75" customHeight="1">
      <c r="A26" s="1" t="s">
        <v>814</v>
      </c>
    </row>
    <row r="27" ht="15.75" customHeight="1"/>
    <row r="28" ht="15.75" customHeight="1">
      <c r="A28" s="1" t="s">
        <v>815</v>
      </c>
    </row>
    <row r="29" ht="15.75" customHeight="1">
      <c r="A29" s="1" t="s">
        <v>816</v>
      </c>
    </row>
    <row r="30" ht="15.75" customHeight="1"/>
    <row r="31" ht="15.75" customHeight="1">
      <c r="A31" s="1" t="s">
        <v>817</v>
      </c>
    </row>
    <row r="32" ht="15.75" customHeight="1">
      <c r="A32" s="1" t="s">
        <v>969</v>
      </c>
    </row>
    <row r="33" ht="15.75" customHeight="1"/>
    <row r="34" ht="15.75" customHeight="1">
      <c r="A34" s="1" t="s">
        <v>819</v>
      </c>
    </row>
    <row r="35" ht="15.75" customHeight="1"/>
    <row r="36" ht="15.75" customHeight="1"/>
    <row r="37" ht="15.75" customHeight="1">
      <c r="A37" s="1" t="s">
        <v>820</v>
      </c>
    </row>
    <row r="38" ht="15.75" customHeight="1"/>
    <row r="39" ht="15.75" customHeight="1"/>
    <row r="40" ht="15.75" customHeight="1">
      <c r="A40" s="1" t="s">
        <v>821</v>
      </c>
    </row>
    <row r="41" ht="15.75" customHeight="1">
      <c r="A41" s="1" t="s">
        <v>822</v>
      </c>
    </row>
    <row r="42" ht="15.75" customHeight="1"/>
    <row r="43" ht="15.75" customHeight="1">
      <c r="A43" s="1" t="s">
        <v>823</v>
      </c>
    </row>
    <row r="44" ht="15.75" customHeight="1">
      <c r="A44" s="1" t="s">
        <v>822</v>
      </c>
    </row>
    <row r="45" ht="15.75" customHeight="1"/>
    <row r="46" ht="15.75" customHeight="1">
      <c r="A46" s="1" t="s">
        <v>824</v>
      </c>
    </row>
    <row r="47" ht="15.75" customHeight="1">
      <c r="A47" s="1" t="s">
        <v>822</v>
      </c>
    </row>
    <row r="48" ht="15.75" customHeight="1"/>
    <row r="49" ht="15.75" customHeight="1">
      <c r="A49" s="1" t="s">
        <v>825</v>
      </c>
    </row>
    <row r="50" ht="15.75" customHeight="1">
      <c r="A50" s="1" t="s">
        <v>822</v>
      </c>
    </row>
    <row r="51" ht="15.75" customHeight="1"/>
    <row r="52" ht="15.75" customHeight="1">
      <c r="A52" s="1" t="s">
        <v>826</v>
      </c>
    </row>
    <row r="53" ht="15.75" customHeight="1">
      <c r="A53" s="1" t="s">
        <v>822</v>
      </c>
    </row>
    <row r="54" ht="15.75" customHeight="1"/>
    <row r="55" ht="15.75" customHeight="1">
      <c r="A55" s="1" t="s">
        <v>827</v>
      </c>
    </row>
    <row r="56" ht="15.75" customHeight="1">
      <c r="A56" s="1" t="s">
        <v>822</v>
      </c>
    </row>
    <row r="57" ht="15.75" customHeight="1"/>
    <row r="58" ht="15.75" customHeight="1">
      <c r="A58" s="1" t="s">
        <v>828</v>
      </c>
    </row>
    <row r="59" ht="15.75" customHeight="1">
      <c r="A59" s="1" t="s">
        <v>822</v>
      </c>
    </row>
    <row r="60" ht="15.75" customHeight="1"/>
    <row r="61" ht="15.75" customHeight="1">
      <c r="A61" s="1" t="s">
        <v>829</v>
      </c>
    </row>
    <row r="62" ht="15.75" customHeight="1">
      <c r="A62" s="1" t="s">
        <v>822</v>
      </c>
    </row>
    <row r="63" ht="15.75" customHeight="1"/>
    <row r="64" ht="15.75" customHeight="1">
      <c r="A64" s="1" t="s">
        <v>830</v>
      </c>
    </row>
    <row r="65" ht="15.75" customHeight="1">
      <c r="A65" s="1" t="s">
        <v>822</v>
      </c>
    </row>
    <row r="66" ht="15.75" customHeight="1"/>
    <row r="67" ht="15.75" customHeight="1">
      <c r="A67" s="1" t="s">
        <v>831</v>
      </c>
    </row>
    <row r="68" ht="15.75" customHeight="1">
      <c r="A68" s="1" t="s">
        <v>832</v>
      </c>
    </row>
    <row r="69" ht="15.75" customHeight="1"/>
    <row r="70" ht="15.75" customHeight="1">
      <c r="A70" s="1" t="s">
        <v>833</v>
      </c>
    </row>
    <row r="71" ht="15.75" customHeight="1">
      <c r="A71" s="49">
        <v>45119.0</v>
      </c>
    </row>
    <row r="72" ht="15.75" customHeight="1"/>
    <row r="73" ht="15.75" customHeight="1">
      <c r="A73" s="1" t="s">
        <v>834</v>
      </c>
    </row>
    <row r="74" ht="15.75" customHeight="1">
      <c r="A74" s="1" t="s">
        <v>970</v>
      </c>
      <c r="B74" s="1" t="s">
        <v>835</v>
      </c>
      <c r="C74" s="1">
        <v>1.0</v>
      </c>
      <c r="D74" s="1">
        <v>100.0</v>
      </c>
      <c r="E74" s="1" t="s">
        <v>836</v>
      </c>
      <c r="F74" s="1" t="s">
        <v>971</v>
      </c>
    </row>
    <row r="75" ht="15.75" customHeight="1"/>
    <row r="76" ht="15.75" customHeight="1">
      <c r="A76" s="1" t="s">
        <v>838</v>
      </c>
    </row>
    <row r="77" ht="15.75" customHeight="1"/>
    <row r="78" ht="15.75" customHeight="1">
      <c r="A78" s="1" t="s">
        <v>839</v>
      </c>
    </row>
    <row r="79" ht="15.75" customHeight="1"/>
    <row r="80" ht="15.75" customHeight="1">
      <c r="A80" s="1" t="s">
        <v>840</v>
      </c>
    </row>
    <row r="81" ht="15.75" customHeight="1">
      <c r="A81" s="1" t="s">
        <v>972</v>
      </c>
      <c r="B81" s="1" t="s">
        <v>835</v>
      </c>
      <c r="C81" s="1">
        <v>1.0</v>
      </c>
      <c r="D81" s="1" t="s">
        <v>842</v>
      </c>
      <c r="E81" s="1">
        <v>0.0</v>
      </c>
      <c r="F81" s="1">
        <v>0.0</v>
      </c>
      <c r="G81" s="1">
        <v>0.0</v>
      </c>
    </row>
    <row r="82" ht="15.75" customHeight="1">
      <c r="A82" s="1" t="s">
        <v>122</v>
      </c>
      <c r="B82" s="1" t="s">
        <v>835</v>
      </c>
      <c r="C82" s="1">
        <v>1.0</v>
      </c>
      <c r="D82" s="1" t="s">
        <v>842</v>
      </c>
      <c r="E82" s="1">
        <v>0.0</v>
      </c>
      <c r="F82" s="1">
        <v>0.0</v>
      </c>
      <c r="G82" s="1">
        <v>0.0</v>
      </c>
    </row>
    <row r="83" ht="15.75" customHeight="1">
      <c r="A83" s="1" t="s">
        <v>123</v>
      </c>
      <c r="B83" s="1" t="s">
        <v>835</v>
      </c>
      <c r="C83" s="1">
        <v>1.0</v>
      </c>
      <c r="D83" s="1" t="s">
        <v>842</v>
      </c>
      <c r="E83" s="1">
        <v>0.0</v>
      </c>
      <c r="F83" s="1">
        <v>0.0</v>
      </c>
      <c r="G83" s="1">
        <v>0.0</v>
      </c>
    </row>
    <row r="84" ht="15.75" customHeight="1">
      <c r="A84" s="1" t="s">
        <v>125</v>
      </c>
      <c r="B84" s="1" t="s">
        <v>846</v>
      </c>
      <c r="C84" s="1">
        <v>0.0</v>
      </c>
      <c r="D84" s="1" t="s">
        <v>842</v>
      </c>
      <c r="E84" s="1">
        <v>0.0</v>
      </c>
      <c r="F84" s="1">
        <v>0.0</v>
      </c>
      <c r="G84" s="1">
        <v>0.0</v>
      </c>
    </row>
    <row r="85" ht="15.75" customHeight="1">
      <c r="A85" s="1" t="s">
        <v>126</v>
      </c>
      <c r="B85" s="1" t="s">
        <v>846</v>
      </c>
      <c r="C85" s="1">
        <v>0.0</v>
      </c>
      <c r="D85" s="1" t="s">
        <v>842</v>
      </c>
      <c r="E85" s="1">
        <v>0.0</v>
      </c>
      <c r="F85" s="1">
        <v>0.0</v>
      </c>
      <c r="G85" s="1">
        <v>0.0</v>
      </c>
    </row>
    <row r="86" ht="15.75" customHeight="1">
      <c r="A86" s="1" t="s">
        <v>127</v>
      </c>
      <c r="B86" s="1" t="s">
        <v>846</v>
      </c>
      <c r="C86" s="1">
        <v>0.0</v>
      </c>
      <c r="D86" s="1" t="s">
        <v>842</v>
      </c>
      <c r="E86" s="1">
        <v>0.0</v>
      </c>
      <c r="F86" s="1">
        <v>0.0</v>
      </c>
      <c r="G86" s="1">
        <v>0.0</v>
      </c>
    </row>
    <row r="87" ht="15.75" customHeight="1">
      <c r="A87" s="1" t="s">
        <v>128</v>
      </c>
      <c r="B87" s="1" t="s">
        <v>846</v>
      </c>
      <c r="C87" s="1">
        <v>0.0</v>
      </c>
      <c r="D87" s="1" t="s">
        <v>842</v>
      </c>
      <c r="E87" s="1">
        <v>0.0</v>
      </c>
      <c r="F87" s="1">
        <v>0.0</v>
      </c>
      <c r="G87" s="1">
        <v>0.0</v>
      </c>
    </row>
    <row r="88" ht="15.75" customHeight="1">
      <c r="A88" s="1" t="s">
        <v>129</v>
      </c>
      <c r="B88" s="1" t="s">
        <v>849</v>
      </c>
      <c r="C88" s="1">
        <v>0.5</v>
      </c>
      <c r="D88" s="1" t="s">
        <v>842</v>
      </c>
      <c r="E88" s="1">
        <v>0.0</v>
      </c>
      <c r="F88" s="1">
        <v>0.0</v>
      </c>
      <c r="G88" s="1">
        <v>0.0</v>
      </c>
    </row>
    <row r="89" ht="15.75" customHeight="1">
      <c r="A89" s="1" t="s">
        <v>130</v>
      </c>
      <c r="B89" s="1" t="s">
        <v>849</v>
      </c>
      <c r="C89" s="1">
        <v>1.5</v>
      </c>
      <c r="D89" s="1" t="s">
        <v>842</v>
      </c>
      <c r="E89" s="1">
        <v>0.0</v>
      </c>
      <c r="F89" s="1">
        <v>0.0</v>
      </c>
      <c r="G89" s="1">
        <v>0.0</v>
      </c>
    </row>
    <row r="90" ht="15.75" customHeight="1">
      <c r="A90" s="1" t="s">
        <v>124</v>
      </c>
      <c r="B90" s="1" t="s">
        <v>835</v>
      </c>
      <c r="C90" s="1">
        <v>1.0</v>
      </c>
      <c r="D90" s="1" t="s">
        <v>842</v>
      </c>
      <c r="E90" s="1">
        <v>0.0</v>
      </c>
      <c r="F90" s="1">
        <v>0.0</v>
      </c>
      <c r="G90" s="1">
        <v>0.0</v>
      </c>
    </row>
    <row r="91" ht="15.75" customHeight="1"/>
    <row r="92" ht="15.75" customHeight="1">
      <c r="A92" s="1" t="s">
        <v>852</v>
      </c>
    </row>
    <row r="93" ht="15.75" customHeight="1"/>
    <row r="94" ht="15.75" customHeight="1">
      <c r="A94" s="1" t="s">
        <v>853</v>
      </c>
    </row>
    <row r="95" ht="15.75" customHeight="1"/>
    <row r="96" ht="15.75" customHeight="1">
      <c r="A96" s="1" t="s">
        <v>854</v>
      </c>
    </row>
    <row r="97" ht="15.75" customHeight="1"/>
    <row r="98" ht="15.75" customHeight="1">
      <c r="A98" s="1" t="s">
        <v>855</v>
      </c>
    </row>
    <row r="99" ht="15.75" customHeight="1"/>
    <row r="100" ht="15.75" customHeight="1">
      <c r="A100" s="1" t="s">
        <v>856</v>
      </c>
    </row>
    <row r="101" ht="15.75" customHeight="1"/>
    <row r="102" ht="15.75" customHeight="1">
      <c r="A102" s="1" t="s">
        <v>857</v>
      </c>
    </row>
    <row r="103" ht="15.75" customHeight="1"/>
    <row r="104" ht="15.75" customHeight="1">
      <c r="A104" s="1" t="s">
        <v>858</v>
      </c>
    </row>
    <row r="105" ht="15.75" customHeight="1"/>
    <row r="106" ht="15.75" customHeight="1">
      <c r="A106" s="1" t="s">
        <v>859</v>
      </c>
    </row>
    <row r="107" ht="15.75" customHeight="1"/>
    <row r="108" ht="15.75" customHeight="1">
      <c r="A108" s="1" t="s">
        <v>860</v>
      </c>
    </row>
    <row r="109" ht="15.75" customHeight="1"/>
    <row r="110" ht="15.75" customHeight="1">
      <c r="A110" s="1" t="s">
        <v>867</v>
      </c>
    </row>
    <row r="111" ht="15.75" customHeight="1"/>
    <row r="112" ht="15.75" customHeight="1">
      <c r="A112" s="1" t="s">
        <v>814</v>
      </c>
    </row>
    <row r="113" ht="15.75" customHeight="1"/>
    <row r="114" ht="15.75" customHeight="1">
      <c r="A114" s="1" t="s">
        <v>815</v>
      </c>
    </row>
    <row r="115" ht="15.75" customHeight="1">
      <c r="A115" s="1" t="s">
        <v>816</v>
      </c>
    </row>
    <row r="116" ht="15.75" customHeight="1"/>
    <row r="117" ht="15.75" customHeight="1">
      <c r="A117" s="1" t="s">
        <v>817</v>
      </c>
    </row>
    <row r="118" ht="15.75" customHeight="1">
      <c r="A118" s="1" t="s">
        <v>973</v>
      </c>
    </row>
    <row r="119" ht="15.75" customHeight="1"/>
    <row r="120" ht="15.75" customHeight="1">
      <c r="A120" s="1" t="s">
        <v>819</v>
      </c>
    </row>
    <row r="121" ht="15.75" customHeight="1"/>
    <row r="122" ht="15.75" customHeight="1"/>
    <row r="123" ht="15.75" customHeight="1">
      <c r="A123" s="1" t="s">
        <v>820</v>
      </c>
    </row>
    <row r="124" ht="15.75" customHeight="1"/>
    <row r="125" ht="15.75" customHeight="1"/>
    <row r="126" ht="15.75" customHeight="1">
      <c r="A126" s="1" t="s">
        <v>821</v>
      </c>
    </row>
    <row r="127" ht="15.75" customHeight="1">
      <c r="A127" s="1" t="s">
        <v>822</v>
      </c>
    </row>
    <row r="128" ht="15.75" customHeight="1"/>
    <row r="129" ht="15.75" customHeight="1">
      <c r="A129" s="1" t="s">
        <v>823</v>
      </c>
    </row>
    <row r="130" ht="15.75" customHeight="1">
      <c r="A130" s="1" t="s">
        <v>822</v>
      </c>
    </row>
    <row r="131" ht="15.75" customHeight="1"/>
    <row r="132" ht="15.75" customHeight="1">
      <c r="A132" s="1" t="s">
        <v>824</v>
      </c>
    </row>
    <row r="133" ht="15.75" customHeight="1">
      <c r="A133" s="1" t="s">
        <v>822</v>
      </c>
    </row>
    <row r="134" ht="15.75" customHeight="1"/>
    <row r="135" ht="15.75" customHeight="1">
      <c r="A135" s="1" t="s">
        <v>825</v>
      </c>
    </row>
    <row r="136" ht="15.75" customHeight="1">
      <c r="A136" s="1" t="s">
        <v>822</v>
      </c>
    </row>
    <row r="137" ht="15.75" customHeight="1"/>
    <row r="138" ht="15.75" customHeight="1">
      <c r="A138" s="1" t="s">
        <v>826</v>
      </c>
    </row>
    <row r="139" ht="15.75" customHeight="1">
      <c r="A139" s="1" t="s">
        <v>822</v>
      </c>
    </row>
    <row r="140" ht="15.75" customHeight="1"/>
    <row r="141" ht="15.75" customHeight="1">
      <c r="A141" s="1" t="s">
        <v>827</v>
      </c>
    </row>
    <row r="142" ht="15.75" customHeight="1">
      <c r="A142" s="1" t="s">
        <v>822</v>
      </c>
    </row>
    <row r="143" ht="15.75" customHeight="1"/>
    <row r="144" ht="15.75" customHeight="1">
      <c r="A144" s="1" t="s">
        <v>828</v>
      </c>
    </row>
    <row r="145" ht="15.75" customHeight="1">
      <c r="A145" s="1" t="s">
        <v>822</v>
      </c>
    </row>
    <row r="146" ht="15.75" customHeight="1"/>
    <row r="147" ht="15.75" customHeight="1">
      <c r="A147" s="1" t="s">
        <v>829</v>
      </c>
    </row>
    <row r="148" ht="15.75" customHeight="1">
      <c r="A148" s="1" t="s">
        <v>822</v>
      </c>
    </row>
    <row r="149" ht="15.75" customHeight="1"/>
    <row r="150" ht="15.75" customHeight="1">
      <c r="A150" s="1" t="s">
        <v>830</v>
      </c>
    </row>
    <row r="151" ht="15.75" customHeight="1">
      <c r="A151" s="1" t="s">
        <v>822</v>
      </c>
    </row>
    <row r="152" ht="15.75" customHeight="1"/>
    <row r="153" ht="15.75" customHeight="1">
      <c r="A153" s="1" t="s">
        <v>831</v>
      </c>
    </row>
    <row r="154" ht="15.75" customHeight="1">
      <c r="A154" s="1" t="s">
        <v>832</v>
      </c>
    </row>
    <row r="155" ht="15.75" customHeight="1"/>
    <row r="156" ht="15.75" customHeight="1">
      <c r="A156" s="1" t="s">
        <v>833</v>
      </c>
    </row>
    <row r="157" ht="15.75" customHeight="1">
      <c r="A157" s="49">
        <v>45119.0</v>
      </c>
    </row>
    <row r="158" ht="15.75" customHeight="1"/>
    <row r="159" ht="15.75" customHeight="1">
      <c r="A159" s="1" t="s">
        <v>834</v>
      </c>
    </row>
    <row r="160" ht="15.75" customHeight="1">
      <c r="A160" s="1" t="s">
        <v>974</v>
      </c>
      <c r="B160" s="1" t="s">
        <v>835</v>
      </c>
      <c r="C160" s="1">
        <v>1.0</v>
      </c>
      <c r="D160" s="1">
        <v>100.0</v>
      </c>
      <c r="E160" s="1" t="s">
        <v>836</v>
      </c>
      <c r="F160" s="1" t="s">
        <v>971</v>
      </c>
    </row>
    <row r="161" ht="15.75" customHeight="1"/>
    <row r="162" ht="15.75" customHeight="1">
      <c r="A162" s="1" t="s">
        <v>838</v>
      </c>
    </row>
    <row r="163" ht="15.75" customHeight="1"/>
    <row r="164" ht="15.75" customHeight="1">
      <c r="A164" s="1" t="s">
        <v>839</v>
      </c>
    </row>
    <row r="165" ht="15.75" customHeight="1"/>
    <row r="166" ht="15.75" customHeight="1">
      <c r="A166" s="1" t="s">
        <v>840</v>
      </c>
    </row>
    <row r="167" ht="15.75" customHeight="1">
      <c r="A167" s="1" t="s">
        <v>975</v>
      </c>
      <c r="B167" s="1" t="s">
        <v>835</v>
      </c>
      <c r="C167" s="1">
        <v>1.0</v>
      </c>
      <c r="D167" s="1" t="s">
        <v>842</v>
      </c>
      <c r="E167" s="1">
        <v>0.0</v>
      </c>
      <c r="F167" s="1">
        <v>0.0</v>
      </c>
      <c r="G167" s="1">
        <v>0.0</v>
      </c>
    </row>
    <row r="168" ht="15.75" customHeight="1">
      <c r="A168" s="1" t="s">
        <v>122</v>
      </c>
      <c r="B168" s="1" t="s">
        <v>835</v>
      </c>
      <c r="C168" s="1">
        <v>1.0</v>
      </c>
      <c r="D168" s="1" t="s">
        <v>842</v>
      </c>
      <c r="E168" s="1">
        <v>0.0</v>
      </c>
      <c r="F168" s="1">
        <v>0.0</v>
      </c>
      <c r="G168" s="1">
        <v>0.0</v>
      </c>
    </row>
    <row r="169" ht="15.75" customHeight="1">
      <c r="A169" s="1" t="s">
        <v>145</v>
      </c>
      <c r="B169" s="1" t="s">
        <v>835</v>
      </c>
      <c r="C169" s="1">
        <v>0.0</v>
      </c>
      <c r="D169" s="1" t="s">
        <v>842</v>
      </c>
      <c r="E169" s="1">
        <v>0.0</v>
      </c>
      <c r="F169" s="1">
        <v>0.0</v>
      </c>
      <c r="G169" s="1">
        <v>0.0</v>
      </c>
    </row>
    <row r="170" ht="15.75" customHeight="1">
      <c r="A170" s="1" t="s">
        <v>976</v>
      </c>
      <c r="B170" s="1" t="s">
        <v>835</v>
      </c>
      <c r="C170" s="1">
        <v>1.0</v>
      </c>
      <c r="D170" s="1" t="s">
        <v>842</v>
      </c>
      <c r="E170" s="1">
        <v>0.0</v>
      </c>
      <c r="F170" s="1">
        <v>0.0</v>
      </c>
      <c r="G170" s="1">
        <v>0.0</v>
      </c>
    </row>
    <row r="171" ht="15.75" customHeight="1">
      <c r="A171" s="1" t="s">
        <v>126</v>
      </c>
      <c r="B171" s="1" t="s">
        <v>846</v>
      </c>
      <c r="C171" s="1">
        <v>0.0</v>
      </c>
      <c r="D171" s="1" t="s">
        <v>842</v>
      </c>
      <c r="E171" s="1">
        <v>0.0</v>
      </c>
      <c r="F171" s="1">
        <v>0.0</v>
      </c>
      <c r="G171" s="1">
        <v>0.0</v>
      </c>
    </row>
    <row r="172" ht="15.75" customHeight="1">
      <c r="A172" s="1" t="s">
        <v>125</v>
      </c>
      <c r="B172" s="1" t="s">
        <v>846</v>
      </c>
      <c r="C172" s="1">
        <v>10.0</v>
      </c>
      <c r="D172" s="1" t="s">
        <v>842</v>
      </c>
      <c r="E172" s="1">
        <v>0.0</v>
      </c>
      <c r="F172" s="1">
        <v>0.0</v>
      </c>
      <c r="G172" s="1">
        <v>0.0</v>
      </c>
    </row>
    <row r="173" ht="15.75" customHeight="1">
      <c r="A173" s="1" t="s">
        <v>128</v>
      </c>
      <c r="B173" s="1" t="s">
        <v>846</v>
      </c>
      <c r="C173" s="1">
        <v>0.0</v>
      </c>
      <c r="D173" s="1" t="s">
        <v>842</v>
      </c>
      <c r="E173" s="1">
        <v>0.0</v>
      </c>
      <c r="F173" s="1">
        <v>0.0</v>
      </c>
      <c r="G173" s="1">
        <v>0.0</v>
      </c>
    </row>
    <row r="174" ht="15.75" customHeight="1">
      <c r="A174" s="1" t="s">
        <v>127</v>
      </c>
      <c r="B174" s="1" t="s">
        <v>846</v>
      </c>
      <c r="C174" s="1">
        <v>10.0</v>
      </c>
      <c r="D174" s="1" t="s">
        <v>842</v>
      </c>
      <c r="E174" s="1">
        <v>0.0</v>
      </c>
      <c r="F174" s="1">
        <v>0.0</v>
      </c>
      <c r="G174" s="1">
        <v>0.0</v>
      </c>
    </row>
    <row r="175" ht="15.75" customHeight="1">
      <c r="A175" s="1" t="s">
        <v>129</v>
      </c>
      <c r="B175" s="1" t="s">
        <v>849</v>
      </c>
      <c r="C175" s="1">
        <v>0.0</v>
      </c>
      <c r="D175" s="1" t="s">
        <v>842</v>
      </c>
      <c r="E175" s="1">
        <v>0.0</v>
      </c>
      <c r="F175" s="1">
        <v>0.0</v>
      </c>
      <c r="G175" s="1">
        <v>0.0</v>
      </c>
    </row>
    <row r="176" ht="15.75" customHeight="1">
      <c r="A176" s="1" t="s">
        <v>130</v>
      </c>
      <c r="B176" s="1" t="s">
        <v>849</v>
      </c>
      <c r="C176" s="1">
        <v>0.0</v>
      </c>
      <c r="D176" s="1" t="s">
        <v>842</v>
      </c>
      <c r="E176" s="1">
        <v>0.0</v>
      </c>
      <c r="F176" s="1">
        <v>0.0</v>
      </c>
      <c r="G176" s="1">
        <v>0.0</v>
      </c>
    </row>
    <row r="177" ht="15.75" customHeight="1"/>
    <row r="178" ht="15.75" customHeight="1">
      <c r="A178" s="1" t="s">
        <v>852</v>
      </c>
    </row>
    <row r="179" ht="15.75" customHeight="1"/>
    <row r="180" ht="15.75" customHeight="1">
      <c r="A180" s="1" t="s">
        <v>853</v>
      </c>
    </row>
    <row r="181" ht="15.75" customHeight="1"/>
    <row r="182" ht="15.75" customHeight="1">
      <c r="A182" s="1" t="s">
        <v>854</v>
      </c>
    </row>
    <row r="183" ht="15.75" customHeight="1"/>
    <row r="184" ht="15.75" customHeight="1">
      <c r="A184" s="1" t="s">
        <v>855</v>
      </c>
    </row>
    <row r="185" ht="15.75" customHeight="1"/>
    <row r="186" ht="15.75" customHeight="1">
      <c r="A186" s="1" t="s">
        <v>856</v>
      </c>
    </row>
    <row r="187" ht="15.75" customHeight="1"/>
    <row r="188" ht="15.75" customHeight="1">
      <c r="A188" s="1" t="s">
        <v>857</v>
      </c>
    </row>
    <row r="189" ht="15.75" customHeight="1"/>
    <row r="190" ht="15.75" customHeight="1">
      <c r="A190" s="1" t="s">
        <v>858</v>
      </c>
    </row>
    <row r="191" ht="15.75" customHeight="1"/>
    <row r="192" ht="15.75" customHeight="1">
      <c r="A192" s="1" t="s">
        <v>859</v>
      </c>
    </row>
    <row r="193" ht="15.75" customHeight="1"/>
    <row r="194" ht="15.75" customHeight="1">
      <c r="A194" s="1" t="s">
        <v>860</v>
      </c>
    </row>
    <row r="195" ht="15.75" customHeight="1"/>
    <row r="196" ht="15.75" customHeight="1">
      <c r="A196" s="1" t="s">
        <v>867</v>
      </c>
    </row>
    <row r="197" ht="15.75" customHeight="1"/>
    <row r="198" ht="15.75" customHeight="1">
      <c r="A198" s="1" t="s">
        <v>814</v>
      </c>
    </row>
    <row r="199" ht="15.75" customHeight="1"/>
    <row r="200" ht="15.75" customHeight="1">
      <c r="A200" s="1" t="s">
        <v>815</v>
      </c>
    </row>
    <row r="201" ht="15.75" customHeight="1">
      <c r="A201" s="1" t="s">
        <v>816</v>
      </c>
    </row>
    <row r="202" ht="15.75" customHeight="1"/>
    <row r="203" ht="15.75" customHeight="1">
      <c r="A203" s="1" t="s">
        <v>817</v>
      </c>
    </row>
    <row r="204" ht="15.75" customHeight="1">
      <c r="A204" s="1" t="s">
        <v>977</v>
      </c>
    </row>
    <row r="205" ht="15.75" customHeight="1"/>
    <row r="206" ht="15.75" customHeight="1">
      <c r="A206" s="1" t="s">
        <v>819</v>
      </c>
    </row>
    <row r="207" ht="15.75" customHeight="1"/>
    <row r="208" ht="15.75" customHeight="1"/>
    <row r="209" ht="15.75" customHeight="1">
      <c r="A209" s="1" t="s">
        <v>820</v>
      </c>
    </row>
    <row r="210" ht="15.75" customHeight="1"/>
    <row r="211" ht="15.75" customHeight="1"/>
    <row r="212" ht="15.75" customHeight="1">
      <c r="A212" s="1" t="s">
        <v>821</v>
      </c>
    </row>
    <row r="213" ht="15.75" customHeight="1">
      <c r="A213" s="1" t="s">
        <v>822</v>
      </c>
    </row>
    <row r="214" ht="15.75" customHeight="1"/>
    <row r="215" ht="15.75" customHeight="1">
      <c r="A215" s="1" t="s">
        <v>823</v>
      </c>
    </row>
    <row r="216" ht="15.75" customHeight="1">
      <c r="A216" s="1" t="s">
        <v>822</v>
      </c>
    </row>
    <row r="217" ht="15.75" customHeight="1"/>
    <row r="218" ht="15.75" customHeight="1">
      <c r="A218" s="1" t="s">
        <v>824</v>
      </c>
    </row>
    <row r="219" ht="15.75" customHeight="1">
      <c r="A219" s="1" t="s">
        <v>822</v>
      </c>
    </row>
    <row r="220" ht="15.75" customHeight="1"/>
    <row r="221" ht="15.75" customHeight="1">
      <c r="A221" s="1" t="s">
        <v>825</v>
      </c>
    </row>
    <row r="222" ht="15.75" customHeight="1">
      <c r="A222" s="1" t="s">
        <v>822</v>
      </c>
    </row>
    <row r="223" ht="15.75" customHeight="1"/>
    <row r="224" ht="15.75" customHeight="1">
      <c r="A224" s="1" t="s">
        <v>826</v>
      </c>
    </row>
    <row r="225" ht="15.75" customHeight="1">
      <c r="A225" s="1" t="s">
        <v>822</v>
      </c>
    </row>
    <row r="226" ht="15.75" customHeight="1"/>
    <row r="227" ht="15.75" customHeight="1">
      <c r="A227" s="1" t="s">
        <v>827</v>
      </c>
    </row>
    <row r="228" ht="15.75" customHeight="1">
      <c r="A228" s="1" t="s">
        <v>822</v>
      </c>
    </row>
    <row r="229" ht="15.75" customHeight="1"/>
    <row r="230" ht="15.75" customHeight="1">
      <c r="A230" s="1" t="s">
        <v>828</v>
      </c>
    </row>
    <row r="231" ht="15.75" customHeight="1">
      <c r="A231" s="1" t="s">
        <v>822</v>
      </c>
    </row>
    <row r="232" ht="15.75" customHeight="1"/>
    <row r="233" ht="15.75" customHeight="1">
      <c r="A233" s="1" t="s">
        <v>829</v>
      </c>
    </row>
    <row r="234" ht="15.75" customHeight="1">
      <c r="A234" s="1" t="s">
        <v>822</v>
      </c>
    </row>
    <row r="235" ht="15.75" customHeight="1"/>
    <row r="236" ht="15.75" customHeight="1">
      <c r="A236" s="1" t="s">
        <v>830</v>
      </c>
    </row>
    <row r="237" ht="15.75" customHeight="1">
      <c r="A237" s="1" t="s">
        <v>822</v>
      </c>
    </row>
    <row r="238" ht="15.75" customHeight="1"/>
    <row r="239" ht="15.75" customHeight="1">
      <c r="A239" s="1" t="s">
        <v>831</v>
      </c>
    </row>
    <row r="240" ht="15.75" customHeight="1">
      <c r="A240" s="1" t="s">
        <v>832</v>
      </c>
    </row>
    <row r="241" ht="15.75" customHeight="1"/>
    <row r="242" ht="15.75" customHeight="1">
      <c r="A242" s="1" t="s">
        <v>833</v>
      </c>
    </row>
    <row r="243" ht="15.75" customHeight="1">
      <c r="A243" s="49">
        <v>45119.0</v>
      </c>
    </row>
    <row r="244" ht="15.75" customHeight="1"/>
    <row r="245" ht="15.75" customHeight="1">
      <c r="A245" s="1" t="s">
        <v>834</v>
      </c>
    </row>
    <row r="246" ht="15.75" customHeight="1">
      <c r="A246" s="1" t="s">
        <v>978</v>
      </c>
      <c r="B246" s="1" t="s">
        <v>835</v>
      </c>
      <c r="C246" s="1">
        <v>1.0</v>
      </c>
      <c r="D246" s="1">
        <v>100.0</v>
      </c>
      <c r="E246" s="1" t="s">
        <v>836</v>
      </c>
      <c r="F246" s="1" t="s">
        <v>971</v>
      </c>
    </row>
    <row r="247" ht="15.75" customHeight="1"/>
    <row r="248" ht="15.75" customHeight="1">
      <c r="A248" s="1" t="s">
        <v>838</v>
      </c>
    </row>
    <row r="249" ht="15.75" customHeight="1"/>
    <row r="250" ht="15.75" customHeight="1">
      <c r="A250" s="1" t="s">
        <v>839</v>
      </c>
    </row>
    <row r="251" ht="15.75" customHeight="1"/>
    <row r="252" ht="15.75" customHeight="1">
      <c r="A252" s="1" t="s">
        <v>840</v>
      </c>
    </row>
    <row r="253" ht="15.75" customHeight="1">
      <c r="A253" s="1" t="s">
        <v>611</v>
      </c>
      <c r="B253" s="1" t="s">
        <v>835</v>
      </c>
      <c r="C253" s="1">
        <v>1.0</v>
      </c>
      <c r="D253" s="1" t="s">
        <v>842</v>
      </c>
      <c r="E253" s="1">
        <v>0.0</v>
      </c>
      <c r="F253" s="1">
        <v>0.0</v>
      </c>
      <c r="G253" s="1">
        <v>0.0</v>
      </c>
    </row>
    <row r="254" ht="15.75" customHeight="1">
      <c r="A254" s="1" t="s">
        <v>122</v>
      </c>
      <c r="B254" s="1" t="s">
        <v>835</v>
      </c>
      <c r="C254" s="1">
        <v>1.0</v>
      </c>
      <c r="D254" s="1" t="s">
        <v>842</v>
      </c>
      <c r="E254" s="1">
        <v>0.0</v>
      </c>
      <c r="F254" s="1">
        <v>0.0</v>
      </c>
      <c r="G254" s="1">
        <v>0.0</v>
      </c>
    </row>
    <row r="255" ht="15.75" customHeight="1">
      <c r="A255" s="1" t="s">
        <v>161</v>
      </c>
      <c r="B255" s="1" t="s">
        <v>835</v>
      </c>
      <c r="C255" s="1">
        <v>1.0</v>
      </c>
      <c r="D255" s="1" t="s">
        <v>842</v>
      </c>
      <c r="E255" s="1">
        <v>0.0</v>
      </c>
      <c r="F255" s="1">
        <v>0.0</v>
      </c>
      <c r="G255" s="1">
        <v>0.0</v>
      </c>
    </row>
    <row r="256" ht="15.75" customHeight="1">
      <c r="A256" s="1" t="s">
        <v>976</v>
      </c>
      <c r="B256" s="1" t="s">
        <v>835</v>
      </c>
      <c r="C256" s="1">
        <v>1.0</v>
      </c>
      <c r="D256" s="1" t="s">
        <v>842</v>
      </c>
      <c r="E256" s="1">
        <v>0.0</v>
      </c>
      <c r="F256" s="1">
        <v>0.0</v>
      </c>
      <c r="G256" s="1">
        <v>0.0</v>
      </c>
    </row>
    <row r="257" ht="15.75" customHeight="1">
      <c r="A257" s="1" t="s">
        <v>125</v>
      </c>
      <c r="B257" s="1" t="s">
        <v>846</v>
      </c>
      <c r="C257" s="1">
        <v>10.0</v>
      </c>
      <c r="D257" s="1" t="s">
        <v>842</v>
      </c>
      <c r="E257" s="1">
        <v>0.0</v>
      </c>
      <c r="F257" s="1">
        <v>0.0</v>
      </c>
      <c r="G257" s="1">
        <v>0.0</v>
      </c>
    </row>
    <row r="258" ht="15.75" customHeight="1">
      <c r="A258" s="1" t="s">
        <v>126</v>
      </c>
      <c r="B258" s="1" t="s">
        <v>846</v>
      </c>
      <c r="C258" s="1">
        <v>0.0</v>
      </c>
      <c r="D258" s="1" t="s">
        <v>842</v>
      </c>
      <c r="E258" s="1">
        <v>0.0</v>
      </c>
      <c r="F258" s="1">
        <v>0.0</v>
      </c>
      <c r="G258" s="1">
        <v>0.0</v>
      </c>
    </row>
    <row r="259" ht="15.75" customHeight="1">
      <c r="A259" s="1" t="s">
        <v>127</v>
      </c>
      <c r="B259" s="1" t="s">
        <v>846</v>
      </c>
      <c r="C259" s="1">
        <v>10.0</v>
      </c>
      <c r="D259" s="1" t="s">
        <v>842</v>
      </c>
      <c r="E259" s="1">
        <v>0.0</v>
      </c>
      <c r="F259" s="1">
        <v>0.0</v>
      </c>
      <c r="G259" s="1">
        <v>0.0</v>
      </c>
    </row>
    <row r="260" ht="15.75" customHeight="1">
      <c r="A260" s="1" t="s">
        <v>128</v>
      </c>
      <c r="B260" s="1" t="s">
        <v>846</v>
      </c>
      <c r="C260" s="1">
        <v>0.0</v>
      </c>
      <c r="D260" s="1" t="s">
        <v>842</v>
      </c>
      <c r="E260" s="1">
        <v>0.0</v>
      </c>
      <c r="F260" s="1">
        <v>0.0</v>
      </c>
      <c r="G260" s="1">
        <v>0.0</v>
      </c>
    </row>
    <row r="261" ht="15.75" customHeight="1">
      <c r="A261" s="1" t="s">
        <v>129</v>
      </c>
      <c r="B261" s="1" t="s">
        <v>849</v>
      </c>
      <c r="C261" s="1">
        <v>0.0</v>
      </c>
      <c r="D261" s="1" t="s">
        <v>842</v>
      </c>
      <c r="E261" s="1">
        <v>0.0</v>
      </c>
      <c r="F261" s="1">
        <v>0.0</v>
      </c>
      <c r="G261" s="1">
        <v>0.0</v>
      </c>
    </row>
    <row r="262" ht="15.75" customHeight="1">
      <c r="A262" s="1" t="s">
        <v>130</v>
      </c>
      <c r="B262" s="1" t="s">
        <v>849</v>
      </c>
      <c r="C262" s="1">
        <v>0.0</v>
      </c>
      <c r="D262" s="1" t="s">
        <v>842</v>
      </c>
      <c r="E262" s="1">
        <v>0.0</v>
      </c>
      <c r="F262" s="1">
        <v>0.0</v>
      </c>
      <c r="G262" s="1">
        <v>0.0</v>
      </c>
    </row>
    <row r="263" ht="15.75" customHeight="1"/>
    <row r="264" ht="15.75" customHeight="1">
      <c r="A264" s="1" t="s">
        <v>852</v>
      </c>
    </row>
    <row r="265" ht="15.75" customHeight="1"/>
    <row r="266" ht="15.75" customHeight="1">
      <c r="A266" s="1" t="s">
        <v>853</v>
      </c>
    </row>
    <row r="267" ht="15.75" customHeight="1"/>
    <row r="268" ht="15.75" customHeight="1">
      <c r="A268" s="1" t="s">
        <v>854</v>
      </c>
    </row>
    <row r="269" ht="15.75" customHeight="1"/>
    <row r="270" ht="15.75" customHeight="1">
      <c r="A270" s="1" t="s">
        <v>855</v>
      </c>
    </row>
    <row r="271" ht="15.75" customHeight="1"/>
    <row r="272" ht="15.75" customHeight="1">
      <c r="A272" s="1" t="s">
        <v>856</v>
      </c>
    </row>
    <row r="273" ht="15.75" customHeight="1"/>
    <row r="274" ht="15.75" customHeight="1">
      <c r="A274" s="1" t="s">
        <v>857</v>
      </c>
    </row>
    <row r="275" ht="15.75" customHeight="1"/>
    <row r="276" ht="15.75" customHeight="1">
      <c r="A276" s="1" t="s">
        <v>858</v>
      </c>
    </row>
    <row r="277" ht="15.75" customHeight="1"/>
    <row r="278" ht="15.75" customHeight="1">
      <c r="A278" s="1" t="s">
        <v>859</v>
      </c>
    </row>
    <row r="279" ht="15.75" customHeight="1"/>
    <row r="280" ht="15.75" customHeight="1">
      <c r="A280" s="1" t="s">
        <v>860</v>
      </c>
    </row>
    <row r="281" ht="15.75" customHeight="1"/>
    <row r="282" ht="15.75" customHeight="1">
      <c r="A282" s="1" t="s">
        <v>867</v>
      </c>
    </row>
    <row r="283" ht="15.75" customHeight="1"/>
    <row r="284" ht="15.75" customHeight="1">
      <c r="A284" s="1" t="s">
        <v>814</v>
      </c>
    </row>
    <row r="285" ht="15.75" customHeight="1"/>
    <row r="286" ht="15.75" customHeight="1">
      <c r="A286" s="1" t="s">
        <v>815</v>
      </c>
    </row>
    <row r="287" ht="15.75" customHeight="1">
      <c r="A287" s="1" t="s">
        <v>816</v>
      </c>
    </row>
    <row r="288" ht="15.75" customHeight="1"/>
    <row r="289" ht="15.75" customHeight="1">
      <c r="A289" s="1" t="s">
        <v>817</v>
      </c>
    </row>
    <row r="290" ht="15.75" customHeight="1">
      <c r="A290" s="1" t="s">
        <v>979</v>
      </c>
    </row>
    <row r="291" ht="15.75" customHeight="1"/>
    <row r="292" ht="15.75" customHeight="1">
      <c r="A292" s="1" t="s">
        <v>819</v>
      </c>
    </row>
    <row r="293" ht="15.75" customHeight="1"/>
    <row r="294" ht="15.75" customHeight="1"/>
    <row r="295" ht="15.75" customHeight="1">
      <c r="A295" s="1" t="s">
        <v>820</v>
      </c>
    </row>
    <row r="296" ht="15.75" customHeight="1"/>
    <row r="297" ht="15.75" customHeight="1"/>
    <row r="298" ht="15.75" customHeight="1">
      <c r="A298" s="1" t="s">
        <v>821</v>
      </c>
    </row>
    <row r="299" ht="15.75" customHeight="1">
      <c r="A299" s="1" t="s">
        <v>822</v>
      </c>
    </row>
    <row r="300" ht="15.75" customHeight="1"/>
    <row r="301" ht="15.75" customHeight="1">
      <c r="A301" s="1" t="s">
        <v>823</v>
      </c>
    </row>
    <row r="302" ht="15.75" customHeight="1">
      <c r="A302" s="1" t="s">
        <v>822</v>
      </c>
    </row>
    <row r="303" ht="15.75" customHeight="1"/>
    <row r="304" ht="15.75" customHeight="1">
      <c r="A304" s="1" t="s">
        <v>824</v>
      </c>
    </row>
    <row r="305" ht="15.75" customHeight="1">
      <c r="A305" s="1" t="s">
        <v>822</v>
      </c>
    </row>
    <row r="306" ht="15.75" customHeight="1"/>
    <row r="307" ht="15.75" customHeight="1">
      <c r="A307" s="1" t="s">
        <v>825</v>
      </c>
    </row>
    <row r="308" ht="15.75" customHeight="1">
      <c r="A308" s="1" t="s">
        <v>822</v>
      </c>
    </row>
    <row r="309" ht="15.75" customHeight="1"/>
    <row r="310" ht="15.75" customHeight="1">
      <c r="A310" s="1" t="s">
        <v>826</v>
      </c>
    </row>
    <row r="311" ht="15.75" customHeight="1">
      <c r="A311" s="1" t="s">
        <v>822</v>
      </c>
    </row>
    <row r="312" ht="15.75" customHeight="1"/>
    <row r="313" ht="15.75" customHeight="1">
      <c r="A313" s="1" t="s">
        <v>827</v>
      </c>
    </row>
    <row r="314" ht="15.75" customHeight="1">
      <c r="A314" s="1" t="s">
        <v>822</v>
      </c>
    </row>
    <row r="315" ht="15.75" customHeight="1"/>
    <row r="316" ht="15.75" customHeight="1">
      <c r="A316" s="1" t="s">
        <v>828</v>
      </c>
    </row>
    <row r="317" ht="15.75" customHeight="1">
      <c r="A317" s="1" t="s">
        <v>822</v>
      </c>
    </row>
    <row r="318" ht="15.75" customHeight="1"/>
    <row r="319" ht="15.75" customHeight="1">
      <c r="A319" s="1" t="s">
        <v>829</v>
      </c>
    </row>
    <row r="320" ht="15.75" customHeight="1">
      <c r="A320" s="1" t="s">
        <v>822</v>
      </c>
    </row>
    <row r="321" ht="15.75" customHeight="1"/>
    <row r="322" ht="15.75" customHeight="1">
      <c r="A322" s="1" t="s">
        <v>830</v>
      </c>
    </row>
    <row r="323" ht="15.75" customHeight="1">
      <c r="A323" s="1" t="s">
        <v>822</v>
      </c>
    </row>
    <row r="324" ht="15.75" customHeight="1"/>
    <row r="325" ht="15.75" customHeight="1">
      <c r="A325" s="1" t="s">
        <v>831</v>
      </c>
    </row>
    <row r="326" ht="15.75" customHeight="1">
      <c r="A326" s="1" t="s">
        <v>832</v>
      </c>
    </row>
    <row r="327" ht="15.75" customHeight="1"/>
    <row r="328" ht="15.75" customHeight="1">
      <c r="A328" s="1" t="s">
        <v>833</v>
      </c>
    </row>
    <row r="329" ht="15.75" customHeight="1">
      <c r="A329" s="49">
        <v>45119.0</v>
      </c>
    </row>
    <row r="330" ht="15.75" customHeight="1"/>
    <row r="331" ht="15.75" customHeight="1">
      <c r="A331" s="1" t="s">
        <v>834</v>
      </c>
    </row>
    <row r="332" ht="15.75" customHeight="1">
      <c r="A332" s="1" t="s">
        <v>980</v>
      </c>
      <c r="B332" s="1" t="s">
        <v>835</v>
      </c>
      <c r="C332" s="1">
        <v>1.0</v>
      </c>
      <c r="D332" s="1">
        <v>100.0</v>
      </c>
      <c r="E332" s="1" t="s">
        <v>836</v>
      </c>
      <c r="F332" s="1" t="s">
        <v>971</v>
      </c>
    </row>
    <row r="333" ht="15.75" customHeight="1"/>
    <row r="334" ht="15.75" customHeight="1">
      <c r="A334" s="1" t="s">
        <v>838</v>
      </c>
    </row>
    <row r="335" ht="15.75" customHeight="1"/>
    <row r="336" ht="15.75" customHeight="1">
      <c r="A336" s="1" t="s">
        <v>839</v>
      </c>
    </row>
    <row r="337" ht="15.75" customHeight="1"/>
    <row r="338" ht="15.75" customHeight="1">
      <c r="A338" s="1" t="s">
        <v>840</v>
      </c>
    </row>
    <row r="339" ht="15.75" customHeight="1">
      <c r="A339" s="1" t="s">
        <v>981</v>
      </c>
      <c r="B339" s="1" t="s">
        <v>835</v>
      </c>
      <c r="C339" s="1">
        <v>1.0</v>
      </c>
      <c r="D339" s="1" t="s">
        <v>842</v>
      </c>
      <c r="E339" s="1">
        <v>0.0</v>
      </c>
      <c r="F339" s="1">
        <v>0.0</v>
      </c>
      <c r="G339" s="1">
        <v>0.0</v>
      </c>
    </row>
    <row r="340" ht="15.75" customHeight="1">
      <c r="A340" s="1" t="s">
        <v>122</v>
      </c>
      <c r="B340" s="1" t="s">
        <v>835</v>
      </c>
      <c r="C340" s="1">
        <v>1.0</v>
      </c>
      <c r="D340" s="1" t="s">
        <v>842</v>
      </c>
      <c r="E340" s="1">
        <v>0.0</v>
      </c>
      <c r="F340" s="1">
        <v>0.0</v>
      </c>
      <c r="G340" s="1">
        <v>0.0</v>
      </c>
    </row>
    <row r="341" ht="15.75" customHeight="1">
      <c r="A341" s="1" t="s">
        <v>171</v>
      </c>
      <c r="B341" s="1" t="s">
        <v>835</v>
      </c>
      <c r="C341" s="1">
        <v>1.0</v>
      </c>
      <c r="D341" s="1" t="s">
        <v>842</v>
      </c>
      <c r="E341" s="1">
        <v>0.0</v>
      </c>
      <c r="F341" s="1">
        <v>0.0</v>
      </c>
      <c r="G341" s="1">
        <v>0.0</v>
      </c>
    </row>
    <row r="342" ht="15.75" customHeight="1">
      <c r="A342" s="1" t="s">
        <v>976</v>
      </c>
      <c r="B342" s="1" t="s">
        <v>835</v>
      </c>
      <c r="C342" s="1">
        <v>1.0</v>
      </c>
      <c r="D342" s="1" t="s">
        <v>842</v>
      </c>
      <c r="E342" s="1">
        <v>0.0</v>
      </c>
      <c r="F342" s="1">
        <v>0.0</v>
      </c>
      <c r="G342" s="1">
        <v>0.0</v>
      </c>
    </row>
    <row r="343" ht="15.75" customHeight="1">
      <c r="A343" s="1" t="s">
        <v>125</v>
      </c>
      <c r="B343" s="1" t="s">
        <v>846</v>
      </c>
      <c r="C343" s="1">
        <v>10.0</v>
      </c>
      <c r="D343" s="1" t="s">
        <v>842</v>
      </c>
      <c r="E343" s="1">
        <v>0.0</v>
      </c>
      <c r="F343" s="1">
        <v>0.0</v>
      </c>
      <c r="G343" s="1">
        <v>0.0</v>
      </c>
    </row>
    <row r="344" ht="15.75" customHeight="1">
      <c r="A344" s="1" t="s">
        <v>126</v>
      </c>
      <c r="B344" s="1" t="s">
        <v>846</v>
      </c>
      <c r="C344" s="1">
        <v>0.0</v>
      </c>
      <c r="D344" s="1" t="s">
        <v>842</v>
      </c>
      <c r="E344" s="1">
        <v>0.0</v>
      </c>
      <c r="F344" s="1">
        <v>0.0</v>
      </c>
      <c r="G344" s="1">
        <v>0.0</v>
      </c>
    </row>
    <row r="345" ht="15.75" customHeight="1">
      <c r="A345" s="1" t="s">
        <v>127</v>
      </c>
      <c r="B345" s="1" t="s">
        <v>846</v>
      </c>
      <c r="C345" s="1">
        <v>10.0</v>
      </c>
      <c r="D345" s="1" t="s">
        <v>842</v>
      </c>
      <c r="E345" s="1">
        <v>0.0</v>
      </c>
      <c r="F345" s="1">
        <v>0.0</v>
      </c>
      <c r="G345" s="1">
        <v>0.0</v>
      </c>
    </row>
    <row r="346" ht="15.75" customHeight="1">
      <c r="A346" s="1" t="s">
        <v>128</v>
      </c>
      <c r="B346" s="1" t="s">
        <v>846</v>
      </c>
      <c r="C346" s="1">
        <v>0.0</v>
      </c>
      <c r="D346" s="1" t="s">
        <v>842</v>
      </c>
      <c r="E346" s="1">
        <v>0.0</v>
      </c>
      <c r="F346" s="1">
        <v>0.0</v>
      </c>
      <c r="G346" s="1">
        <v>0.0</v>
      </c>
    </row>
    <row r="347" ht="15.75" customHeight="1">
      <c r="A347" s="1" t="s">
        <v>129</v>
      </c>
      <c r="B347" s="1" t="s">
        <v>849</v>
      </c>
      <c r="C347" s="1">
        <v>0.0</v>
      </c>
      <c r="D347" s="1" t="s">
        <v>842</v>
      </c>
      <c r="E347" s="1">
        <v>0.0</v>
      </c>
      <c r="F347" s="1">
        <v>0.0</v>
      </c>
      <c r="G347" s="1">
        <v>0.0</v>
      </c>
    </row>
    <row r="348" ht="15.75" customHeight="1">
      <c r="A348" s="1" t="s">
        <v>130</v>
      </c>
      <c r="B348" s="1" t="s">
        <v>849</v>
      </c>
      <c r="C348" s="1">
        <v>2.0</v>
      </c>
      <c r="D348" s="1" t="s">
        <v>842</v>
      </c>
      <c r="E348" s="1">
        <v>0.0</v>
      </c>
      <c r="F348" s="1">
        <v>0.0</v>
      </c>
      <c r="G348" s="1">
        <v>0.0</v>
      </c>
    </row>
    <row r="349" ht="15.75" customHeight="1"/>
    <row r="350" ht="15.75" customHeight="1">
      <c r="A350" s="1" t="s">
        <v>852</v>
      </c>
    </row>
    <row r="351" ht="15.75" customHeight="1"/>
    <row r="352" ht="15.75" customHeight="1">
      <c r="A352" s="1" t="s">
        <v>853</v>
      </c>
    </row>
    <row r="353" ht="15.75" customHeight="1"/>
    <row r="354" ht="15.75" customHeight="1">
      <c r="A354" s="1" t="s">
        <v>854</v>
      </c>
    </row>
    <row r="355" ht="15.75" customHeight="1"/>
    <row r="356" ht="15.75" customHeight="1">
      <c r="A356" s="1" t="s">
        <v>855</v>
      </c>
    </row>
    <row r="357" ht="15.75" customHeight="1"/>
    <row r="358" ht="15.75" customHeight="1">
      <c r="A358" s="1" t="s">
        <v>856</v>
      </c>
    </row>
    <row r="359" ht="15.75" customHeight="1"/>
    <row r="360" ht="15.75" customHeight="1">
      <c r="A360" s="1" t="s">
        <v>857</v>
      </c>
    </row>
    <row r="361" ht="15.75" customHeight="1"/>
    <row r="362" ht="15.75" customHeight="1">
      <c r="A362" s="1" t="s">
        <v>858</v>
      </c>
    </row>
    <row r="363" ht="15.75" customHeight="1"/>
    <row r="364" ht="15.75" customHeight="1">
      <c r="A364" s="1" t="s">
        <v>859</v>
      </c>
    </row>
    <row r="365" ht="15.75" customHeight="1"/>
    <row r="366" ht="15.75" customHeight="1">
      <c r="A366" s="1" t="s">
        <v>860</v>
      </c>
    </row>
    <row r="367" ht="15.75" customHeight="1"/>
    <row r="368" ht="15.75" customHeight="1">
      <c r="A368" s="1" t="s">
        <v>867</v>
      </c>
    </row>
    <row r="369" ht="15.75" customHeight="1"/>
    <row r="370" ht="15.75" customHeight="1">
      <c r="A370" s="1" t="s">
        <v>814</v>
      </c>
    </row>
    <row r="371" ht="15.75" customHeight="1"/>
    <row r="372" ht="15.75" customHeight="1">
      <c r="A372" s="1" t="s">
        <v>815</v>
      </c>
    </row>
    <row r="373" ht="15.75" customHeight="1">
      <c r="A373" s="1" t="s">
        <v>816</v>
      </c>
    </row>
    <row r="374" ht="15.75" customHeight="1"/>
    <row r="375" ht="15.75" customHeight="1">
      <c r="A375" s="1" t="s">
        <v>817</v>
      </c>
    </row>
    <row r="376" ht="15.75" customHeight="1">
      <c r="A376" s="1" t="s">
        <v>982</v>
      </c>
    </row>
    <row r="377" ht="15.75" customHeight="1"/>
    <row r="378" ht="15.75" customHeight="1">
      <c r="A378" s="1" t="s">
        <v>819</v>
      </c>
    </row>
    <row r="379" ht="15.75" customHeight="1"/>
    <row r="380" ht="15.75" customHeight="1"/>
    <row r="381" ht="15.75" customHeight="1">
      <c r="A381" s="1" t="s">
        <v>820</v>
      </c>
    </row>
    <row r="382" ht="15.75" customHeight="1"/>
    <row r="383" ht="15.75" customHeight="1"/>
    <row r="384" ht="15.75" customHeight="1">
      <c r="A384" s="1" t="s">
        <v>821</v>
      </c>
    </row>
    <row r="385" ht="15.75" customHeight="1">
      <c r="A385" s="1" t="s">
        <v>822</v>
      </c>
    </row>
    <row r="386" ht="15.75" customHeight="1"/>
    <row r="387" ht="15.75" customHeight="1">
      <c r="A387" s="1" t="s">
        <v>823</v>
      </c>
    </row>
    <row r="388" ht="15.75" customHeight="1">
      <c r="A388" s="1" t="s">
        <v>822</v>
      </c>
    </row>
    <row r="389" ht="15.75" customHeight="1"/>
    <row r="390" ht="15.75" customHeight="1">
      <c r="A390" s="1" t="s">
        <v>824</v>
      </c>
    </row>
    <row r="391" ht="15.75" customHeight="1">
      <c r="A391" s="1" t="s">
        <v>822</v>
      </c>
    </row>
    <row r="392" ht="15.75" customHeight="1"/>
    <row r="393" ht="15.75" customHeight="1">
      <c r="A393" s="1" t="s">
        <v>825</v>
      </c>
    </row>
    <row r="394" ht="15.75" customHeight="1">
      <c r="A394" s="1" t="s">
        <v>822</v>
      </c>
    </row>
    <row r="395" ht="15.75" customHeight="1"/>
    <row r="396" ht="15.75" customHeight="1">
      <c r="A396" s="1" t="s">
        <v>826</v>
      </c>
    </row>
    <row r="397" ht="15.75" customHeight="1">
      <c r="A397" s="1" t="s">
        <v>822</v>
      </c>
    </row>
    <row r="398" ht="15.75" customHeight="1"/>
    <row r="399" ht="15.75" customHeight="1">
      <c r="A399" s="1" t="s">
        <v>827</v>
      </c>
    </row>
    <row r="400" ht="15.75" customHeight="1">
      <c r="A400" s="1" t="s">
        <v>822</v>
      </c>
    </row>
    <row r="401" ht="15.75" customHeight="1"/>
    <row r="402" ht="15.75" customHeight="1">
      <c r="A402" s="1" t="s">
        <v>828</v>
      </c>
    </row>
    <row r="403" ht="15.75" customHeight="1">
      <c r="A403" s="1" t="s">
        <v>822</v>
      </c>
    </row>
    <row r="404" ht="15.75" customHeight="1"/>
    <row r="405" ht="15.75" customHeight="1">
      <c r="A405" s="1" t="s">
        <v>829</v>
      </c>
    </row>
    <row r="406" ht="15.75" customHeight="1">
      <c r="A406" s="1" t="s">
        <v>822</v>
      </c>
    </row>
    <row r="407" ht="15.75" customHeight="1"/>
    <row r="408" ht="15.75" customHeight="1">
      <c r="A408" s="1" t="s">
        <v>830</v>
      </c>
    </row>
    <row r="409" ht="15.75" customHeight="1">
      <c r="A409" s="1" t="s">
        <v>822</v>
      </c>
    </row>
    <row r="410" ht="15.75" customHeight="1"/>
    <row r="411" ht="15.75" customHeight="1">
      <c r="A411" s="1" t="s">
        <v>831</v>
      </c>
    </row>
    <row r="412" ht="15.75" customHeight="1">
      <c r="A412" s="1" t="s">
        <v>832</v>
      </c>
    </row>
    <row r="413" ht="15.75" customHeight="1"/>
    <row r="414" ht="15.75" customHeight="1">
      <c r="A414" s="1" t="s">
        <v>833</v>
      </c>
    </row>
    <row r="415" ht="15.75" customHeight="1">
      <c r="A415" s="49">
        <v>45119.0</v>
      </c>
    </row>
    <row r="416" ht="15.75" customHeight="1"/>
    <row r="417" ht="15.75" customHeight="1">
      <c r="A417" s="1" t="s">
        <v>834</v>
      </c>
    </row>
    <row r="418" ht="15.75" customHeight="1">
      <c r="A418" s="1" t="s">
        <v>983</v>
      </c>
      <c r="B418" s="1" t="s">
        <v>835</v>
      </c>
      <c r="C418" s="1">
        <v>1.0</v>
      </c>
      <c r="D418" s="1">
        <v>100.0</v>
      </c>
      <c r="E418" s="1" t="s">
        <v>836</v>
      </c>
      <c r="F418" s="1" t="s">
        <v>971</v>
      </c>
    </row>
    <row r="419" ht="15.75" customHeight="1"/>
    <row r="420" ht="15.75" customHeight="1">
      <c r="A420" s="1" t="s">
        <v>838</v>
      </c>
    </row>
    <row r="421" ht="15.75" customHeight="1"/>
    <row r="422" ht="15.75" customHeight="1">
      <c r="A422" s="1" t="s">
        <v>839</v>
      </c>
    </row>
    <row r="423" ht="15.75" customHeight="1"/>
    <row r="424" ht="15.75" customHeight="1">
      <c r="A424" s="1" t="s">
        <v>840</v>
      </c>
    </row>
    <row r="425" ht="15.75" customHeight="1">
      <c r="A425" s="1" t="s">
        <v>984</v>
      </c>
      <c r="B425" s="1" t="s">
        <v>835</v>
      </c>
      <c r="C425" s="1">
        <v>1.0</v>
      </c>
      <c r="D425" s="1" t="s">
        <v>842</v>
      </c>
      <c r="E425" s="1">
        <v>0.0</v>
      </c>
      <c r="F425" s="1">
        <v>0.0</v>
      </c>
      <c r="G425" s="1">
        <v>0.0</v>
      </c>
    </row>
    <row r="426" ht="15.75" customHeight="1">
      <c r="A426" s="1" t="s">
        <v>122</v>
      </c>
      <c r="B426" s="1" t="s">
        <v>835</v>
      </c>
      <c r="C426" s="1">
        <v>1.0</v>
      </c>
      <c r="D426" s="1" t="s">
        <v>842</v>
      </c>
      <c r="E426" s="1">
        <v>0.0</v>
      </c>
      <c r="F426" s="1">
        <v>0.0</v>
      </c>
      <c r="G426" s="1">
        <v>0.0</v>
      </c>
    </row>
    <row r="427" ht="15.75" customHeight="1">
      <c r="A427" s="1" t="s">
        <v>171</v>
      </c>
      <c r="B427" s="1" t="s">
        <v>835</v>
      </c>
      <c r="C427" s="1">
        <v>1.0</v>
      </c>
      <c r="D427" s="1" t="s">
        <v>842</v>
      </c>
      <c r="E427" s="1">
        <v>0.0</v>
      </c>
      <c r="F427" s="1">
        <v>0.0</v>
      </c>
      <c r="G427" s="1">
        <v>0.0</v>
      </c>
    </row>
    <row r="428" ht="15.75" customHeight="1">
      <c r="A428" s="1" t="s">
        <v>976</v>
      </c>
      <c r="B428" s="1" t="s">
        <v>835</v>
      </c>
      <c r="C428" s="1">
        <v>1.0</v>
      </c>
      <c r="D428" s="1" t="s">
        <v>842</v>
      </c>
      <c r="E428" s="1">
        <v>0.0</v>
      </c>
      <c r="F428" s="1">
        <v>0.0</v>
      </c>
      <c r="G428" s="1">
        <v>0.0</v>
      </c>
    </row>
    <row r="429" ht="15.75" customHeight="1">
      <c r="A429" s="1" t="s">
        <v>125</v>
      </c>
      <c r="B429" s="1" t="s">
        <v>846</v>
      </c>
      <c r="C429" s="1">
        <v>10.0</v>
      </c>
      <c r="D429" s="1" t="s">
        <v>842</v>
      </c>
      <c r="E429" s="1">
        <v>0.0</v>
      </c>
      <c r="F429" s="1">
        <v>0.0</v>
      </c>
      <c r="G429" s="1">
        <v>0.0</v>
      </c>
    </row>
    <row r="430" ht="15.75" customHeight="1">
      <c r="A430" s="1" t="s">
        <v>126</v>
      </c>
      <c r="B430" s="1" t="s">
        <v>846</v>
      </c>
      <c r="C430" s="1">
        <v>0.0</v>
      </c>
      <c r="D430" s="1" t="s">
        <v>842</v>
      </c>
      <c r="E430" s="1">
        <v>0.0</v>
      </c>
      <c r="F430" s="1">
        <v>0.0</v>
      </c>
      <c r="G430" s="1">
        <v>0.0</v>
      </c>
    </row>
    <row r="431" ht="15.75" customHeight="1">
      <c r="A431" s="1" t="s">
        <v>127</v>
      </c>
      <c r="B431" s="1" t="s">
        <v>846</v>
      </c>
      <c r="C431" s="1">
        <v>10.0</v>
      </c>
      <c r="D431" s="1" t="s">
        <v>842</v>
      </c>
      <c r="E431" s="1">
        <v>0.0</v>
      </c>
      <c r="F431" s="1">
        <v>0.0</v>
      </c>
      <c r="G431" s="1">
        <v>0.0</v>
      </c>
    </row>
    <row r="432" ht="15.75" customHeight="1">
      <c r="A432" s="1" t="s">
        <v>128</v>
      </c>
      <c r="B432" s="1" t="s">
        <v>846</v>
      </c>
      <c r="C432" s="1">
        <v>0.0</v>
      </c>
      <c r="D432" s="1" t="s">
        <v>842</v>
      </c>
      <c r="E432" s="1">
        <v>0.0</v>
      </c>
      <c r="F432" s="1">
        <v>0.0</v>
      </c>
      <c r="G432" s="1">
        <v>0.0</v>
      </c>
    </row>
    <row r="433" ht="15.75" customHeight="1">
      <c r="A433" s="1" t="s">
        <v>129</v>
      </c>
      <c r="B433" s="1" t="s">
        <v>849</v>
      </c>
      <c r="C433" s="1">
        <v>0.0</v>
      </c>
      <c r="D433" s="1" t="s">
        <v>842</v>
      </c>
      <c r="E433" s="1">
        <v>0.0</v>
      </c>
      <c r="F433" s="1">
        <v>0.0</v>
      </c>
      <c r="G433" s="1">
        <v>0.0</v>
      </c>
    </row>
    <row r="434" ht="15.75" customHeight="1">
      <c r="A434" s="1" t="s">
        <v>130</v>
      </c>
      <c r="B434" s="1" t="s">
        <v>849</v>
      </c>
      <c r="C434" s="1">
        <v>2.0</v>
      </c>
      <c r="D434" s="1" t="s">
        <v>842</v>
      </c>
      <c r="E434" s="1">
        <v>0.0</v>
      </c>
      <c r="F434" s="1">
        <v>0.0</v>
      </c>
      <c r="G434" s="1">
        <v>0.0</v>
      </c>
    </row>
    <row r="435" ht="15.75" customHeight="1"/>
    <row r="436" ht="15.75" customHeight="1">
      <c r="A436" s="1" t="s">
        <v>852</v>
      </c>
    </row>
    <row r="437" ht="15.75" customHeight="1"/>
    <row r="438" ht="15.75" customHeight="1">
      <c r="A438" s="1" t="s">
        <v>853</v>
      </c>
    </row>
    <row r="439" ht="15.75" customHeight="1"/>
    <row r="440" ht="15.75" customHeight="1">
      <c r="A440" s="1" t="s">
        <v>854</v>
      </c>
    </row>
    <row r="441" ht="15.75" customHeight="1"/>
    <row r="442" ht="15.75" customHeight="1">
      <c r="A442" s="1" t="s">
        <v>855</v>
      </c>
    </row>
    <row r="443" ht="15.75" customHeight="1"/>
    <row r="444" ht="15.75" customHeight="1">
      <c r="A444" s="1" t="s">
        <v>856</v>
      </c>
    </row>
    <row r="445" ht="15.75" customHeight="1"/>
    <row r="446" ht="15.75" customHeight="1">
      <c r="A446" s="1" t="s">
        <v>857</v>
      </c>
    </row>
    <row r="447" ht="15.75" customHeight="1"/>
    <row r="448" ht="15.75" customHeight="1">
      <c r="A448" s="1" t="s">
        <v>858</v>
      </c>
    </row>
    <row r="449" ht="15.75" customHeight="1"/>
    <row r="450" ht="15.75" customHeight="1">
      <c r="A450" s="1" t="s">
        <v>859</v>
      </c>
    </row>
    <row r="451" ht="15.75" customHeight="1"/>
    <row r="452" ht="15.75" customHeight="1">
      <c r="A452" s="1" t="s">
        <v>860</v>
      </c>
    </row>
    <row r="453" ht="15.75" customHeight="1"/>
    <row r="454" ht="15.75" customHeight="1">
      <c r="A454" s="1" t="s">
        <v>867</v>
      </c>
    </row>
    <row r="455" ht="15.75" customHeight="1"/>
    <row r="456" ht="15.75" customHeight="1">
      <c r="A456" s="1" t="s">
        <v>814</v>
      </c>
    </row>
    <row r="457" ht="15.75" customHeight="1"/>
    <row r="458" ht="15.75" customHeight="1">
      <c r="A458" s="1" t="s">
        <v>815</v>
      </c>
    </row>
    <row r="459" ht="15.75" customHeight="1">
      <c r="A459" s="1" t="s">
        <v>816</v>
      </c>
    </row>
    <row r="460" ht="15.75" customHeight="1"/>
    <row r="461" ht="15.75" customHeight="1">
      <c r="A461" s="1" t="s">
        <v>817</v>
      </c>
    </row>
    <row r="462" ht="15.75" customHeight="1">
      <c r="A462" s="1" t="s">
        <v>985</v>
      </c>
    </row>
    <row r="463" ht="15.75" customHeight="1"/>
    <row r="464" ht="15.75" customHeight="1">
      <c r="A464" s="1" t="s">
        <v>819</v>
      </c>
    </row>
    <row r="465" ht="15.75" customHeight="1"/>
    <row r="466" ht="15.75" customHeight="1"/>
    <row r="467" ht="15.75" customHeight="1">
      <c r="A467" s="1" t="s">
        <v>820</v>
      </c>
    </row>
    <row r="468" ht="15.75" customHeight="1"/>
    <row r="469" ht="15.75" customHeight="1"/>
    <row r="470" ht="15.75" customHeight="1">
      <c r="A470" s="1" t="s">
        <v>821</v>
      </c>
    </row>
    <row r="471" ht="15.75" customHeight="1">
      <c r="A471" s="1" t="s">
        <v>822</v>
      </c>
    </row>
    <row r="472" ht="15.75" customHeight="1"/>
    <row r="473" ht="15.75" customHeight="1">
      <c r="A473" s="1" t="s">
        <v>823</v>
      </c>
    </row>
    <row r="474" ht="15.75" customHeight="1">
      <c r="A474" s="1" t="s">
        <v>822</v>
      </c>
    </row>
    <row r="475" ht="15.75" customHeight="1"/>
    <row r="476" ht="15.75" customHeight="1">
      <c r="A476" s="1" t="s">
        <v>824</v>
      </c>
    </row>
    <row r="477" ht="15.75" customHeight="1">
      <c r="A477" s="1" t="s">
        <v>822</v>
      </c>
    </row>
    <row r="478" ht="15.75" customHeight="1"/>
    <row r="479" ht="15.75" customHeight="1">
      <c r="A479" s="1" t="s">
        <v>825</v>
      </c>
    </row>
    <row r="480" ht="15.75" customHeight="1">
      <c r="A480" s="1" t="s">
        <v>822</v>
      </c>
    </row>
    <row r="481" ht="15.75" customHeight="1"/>
    <row r="482" ht="15.75" customHeight="1">
      <c r="A482" s="1" t="s">
        <v>826</v>
      </c>
    </row>
    <row r="483" ht="15.75" customHeight="1">
      <c r="A483" s="1" t="s">
        <v>822</v>
      </c>
    </row>
    <row r="484" ht="15.75" customHeight="1"/>
    <row r="485" ht="15.75" customHeight="1">
      <c r="A485" s="1" t="s">
        <v>827</v>
      </c>
    </row>
    <row r="486" ht="15.75" customHeight="1">
      <c r="A486" s="1" t="s">
        <v>822</v>
      </c>
    </row>
    <row r="487" ht="15.75" customHeight="1"/>
    <row r="488" ht="15.75" customHeight="1">
      <c r="A488" s="1" t="s">
        <v>828</v>
      </c>
    </row>
    <row r="489" ht="15.75" customHeight="1">
      <c r="A489" s="1" t="s">
        <v>822</v>
      </c>
    </row>
    <row r="490" ht="15.75" customHeight="1"/>
    <row r="491" ht="15.75" customHeight="1">
      <c r="A491" s="1" t="s">
        <v>829</v>
      </c>
    </row>
    <row r="492" ht="15.75" customHeight="1">
      <c r="A492" s="1" t="s">
        <v>822</v>
      </c>
    </row>
    <row r="493" ht="15.75" customHeight="1"/>
    <row r="494" ht="15.75" customHeight="1">
      <c r="A494" s="1" t="s">
        <v>830</v>
      </c>
    </row>
    <row r="495" ht="15.75" customHeight="1">
      <c r="A495" s="1" t="s">
        <v>822</v>
      </c>
    </row>
    <row r="496" ht="15.75" customHeight="1"/>
    <row r="497" ht="15.75" customHeight="1">
      <c r="A497" s="1" t="s">
        <v>831</v>
      </c>
    </row>
    <row r="498" ht="15.75" customHeight="1">
      <c r="A498" s="1" t="s">
        <v>832</v>
      </c>
    </row>
    <row r="499" ht="15.75" customHeight="1"/>
    <row r="500" ht="15.75" customHeight="1">
      <c r="A500" s="1" t="s">
        <v>833</v>
      </c>
    </row>
    <row r="501" ht="15.75" customHeight="1">
      <c r="A501" s="49">
        <v>45119.0</v>
      </c>
    </row>
    <row r="502" ht="15.75" customHeight="1"/>
    <row r="503" ht="15.75" customHeight="1">
      <c r="A503" s="1" t="s">
        <v>834</v>
      </c>
    </row>
    <row r="504" ht="15.75" customHeight="1">
      <c r="A504" s="1" t="s">
        <v>986</v>
      </c>
      <c r="B504" s="1" t="s">
        <v>835</v>
      </c>
      <c r="C504" s="1">
        <v>1.0</v>
      </c>
      <c r="D504" s="1">
        <v>100.0</v>
      </c>
      <c r="E504" s="1" t="s">
        <v>836</v>
      </c>
      <c r="F504" s="1" t="s">
        <v>971</v>
      </c>
    </row>
    <row r="505" ht="15.75" customHeight="1"/>
    <row r="506" ht="15.75" customHeight="1">
      <c r="A506" s="1" t="s">
        <v>838</v>
      </c>
    </row>
    <row r="507" ht="15.75" customHeight="1"/>
    <row r="508" ht="15.75" customHeight="1">
      <c r="A508" s="1" t="s">
        <v>839</v>
      </c>
    </row>
    <row r="509" ht="15.75" customHeight="1"/>
    <row r="510" ht="15.75" customHeight="1">
      <c r="A510" s="1" t="s">
        <v>840</v>
      </c>
    </row>
    <row r="511" ht="15.75" customHeight="1">
      <c r="A511" s="1" t="s">
        <v>987</v>
      </c>
      <c r="B511" s="1" t="s">
        <v>835</v>
      </c>
      <c r="C511" s="1">
        <v>1.0</v>
      </c>
      <c r="D511" s="1" t="s">
        <v>842</v>
      </c>
      <c r="E511" s="1">
        <v>0.0</v>
      </c>
      <c r="F511" s="1">
        <v>0.0</v>
      </c>
      <c r="G511" s="1">
        <v>0.0</v>
      </c>
    </row>
    <row r="512" ht="15.75" customHeight="1">
      <c r="A512" s="1" t="s">
        <v>122</v>
      </c>
      <c r="B512" s="1" t="s">
        <v>835</v>
      </c>
      <c r="C512" s="1">
        <v>1.0</v>
      </c>
      <c r="D512" s="1" t="s">
        <v>842</v>
      </c>
      <c r="E512" s="1">
        <v>0.0</v>
      </c>
      <c r="F512" s="1">
        <v>0.0</v>
      </c>
      <c r="G512" s="1">
        <v>0.0</v>
      </c>
    </row>
    <row r="513" ht="15.75" customHeight="1">
      <c r="A513" s="1" t="s">
        <v>171</v>
      </c>
      <c r="B513" s="1" t="s">
        <v>835</v>
      </c>
      <c r="C513" s="1">
        <v>1.0</v>
      </c>
      <c r="D513" s="1" t="s">
        <v>842</v>
      </c>
      <c r="E513" s="1">
        <v>0.0</v>
      </c>
      <c r="F513" s="1">
        <v>0.0</v>
      </c>
      <c r="G513" s="1">
        <v>0.0</v>
      </c>
    </row>
    <row r="514" ht="15.75" customHeight="1">
      <c r="A514" s="1" t="s">
        <v>976</v>
      </c>
      <c r="B514" s="1" t="s">
        <v>835</v>
      </c>
      <c r="C514" s="1">
        <v>1.0</v>
      </c>
      <c r="D514" s="1" t="s">
        <v>842</v>
      </c>
      <c r="E514" s="1">
        <v>0.0</v>
      </c>
      <c r="F514" s="1">
        <v>0.0</v>
      </c>
      <c r="G514" s="1">
        <v>0.0</v>
      </c>
    </row>
    <row r="515" ht="15.75" customHeight="1">
      <c r="A515" s="1" t="s">
        <v>125</v>
      </c>
      <c r="B515" s="1" t="s">
        <v>846</v>
      </c>
      <c r="C515" s="1">
        <v>10.0</v>
      </c>
      <c r="D515" s="1" t="s">
        <v>842</v>
      </c>
      <c r="E515" s="1">
        <v>0.0</v>
      </c>
      <c r="F515" s="1">
        <v>0.0</v>
      </c>
      <c r="G515" s="1">
        <v>0.0</v>
      </c>
    </row>
    <row r="516" ht="15.75" customHeight="1">
      <c r="A516" s="1" t="s">
        <v>127</v>
      </c>
      <c r="B516" s="1" t="s">
        <v>846</v>
      </c>
      <c r="C516" s="1">
        <v>10.0</v>
      </c>
      <c r="D516" s="1" t="s">
        <v>842</v>
      </c>
      <c r="E516" s="1">
        <v>0.0</v>
      </c>
      <c r="F516" s="1">
        <v>0.0</v>
      </c>
      <c r="G516" s="1">
        <v>0.0</v>
      </c>
    </row>
    <row r="517" ht="15.75" customHeight="1">
      <c r="A517" s="1" t="s">
        <v>126</v>
      </c>
      <c r="B517" s="1" t="s">
        <v>846</v>
      </c>
      <c r="C517" s="1">
        <v>0.0</v>
      </c>
      <c r="D517" s="1" t="s">
        <v>842</v>
      </c>
      <c r="E517" s="1">
        <v>0.0</v>
      </c>
      <c r="F517" s="1">
        <v>0.0</v>
      </c>
      <c r="G517" s="1">
        <v>0.0</v>
      </c>
    </row>
    <row r="518" ht="15.75" customHeight="1">
      <c r="A518" s="1" t="s">
        <v>128</v>
      </c>
      <c r="B518" s="1" t="s">
        <v>846</v>
      </c>
      <c r="C518" s="1">
        <v>0.0</v>
      </c>
      <c r="D518" s="1" t="s">
        <v>842</v>
      </c>
      <c r="E518" s="1">
        <v>0.0</v>
      </c>
      <c r="F518" s="1">
        <v>0.0</v>
      </c>
      <c r="G518" s="1">
        <v>0.0</v>
      </c>
    </row>
    <row r="519" ht="15.75" customHeight="1">
      <c r="A519" s="1" t="s">
        <v>129</v>
      </c>
      <c r="B519" s="1" t="s">
        <v>849</v>
      </c>
      <c r="C519" s="1">
        <v>0.0</v>
      </c>
      <c r="D519" s="1" t="s">
        <v>842</v>
      </c>
      <c r="E519" s="1">
        <v>0.0</v>
      </c>
      <c r="F519" s="1">
        <v>0.0</v>
      </c>
      <c r="G519" s="1">
        <v>0.0</v>
      </c>
    </row>
    <row r="520" ht="15.75" customHeight="1">
      <c r="A520" s="1" t="s">
        <v>130</v>
      </c>
      <c r="B520" s="1" t="s">
        <v>849</v>
      </c>
      <c r="C520" s="1">
        <v>2.0</v>
      </c>
      <c r="D520" s="1" t="s">
        <v>842</v>
      </c>
      <c r="E520" s="1">
        <v>0.0</v>
      </c>
      <c r="F520" s="1">
        <v>0.0</v>
      </c>
      <c r="G520" s="1">
        <v>0.0</v>
      </c>
    </row>
    <row r="521" ht="15.75" customHeight="1"/>
    <row r="522" ht="15.75" customHeight="1">
      <c r="A522" s="1" t="s">
        <v>852</v>
      </c>
    </row>
    <row r="523" ht="15.75" customHeight="1"/>
    <row r="524" ht="15.75" customHeight="1">
      <c r="A524" s="1" t="s">
        <v>853</v>
      </c>
    </row>
    <row r="525" ht="15.75" customHeight="1"/>
    <row r="526" ht="15.75" customHeight="1">
      <c r="A526" s="1" t="s">
        <v>854</v>
      </c>
    </row>
    <row r="527" ht="15.75" customHeight="1"/>
    <row r="528" ht="15.75" customHeight="1">
      <c r="A528" s="1" t="s">
        <v>855</v>
      </c>
    </row>
    <row r="529" ht="15.75" customHeight="1"/>
    <row r="530" ht="15.75" customHeight="1">
      <c r="A530" s="1" t="s">
        <v>856</v>
      </c>
    </row>
    <row r="531" ht="15.75" customHeight="1"/>
    <row r="532" ht="15.75" customHeight="1">
      <c r="A532" s="1" t="s">
        <v>857</v>
      </c>
    </row>
    <row r="533" ht="15.75" customHeight="1"/>
    <row r="534" ht="15.75" customHeight="1">
      <c r="A534" s="1" t="s">
        <v>858</v>
      </c>
    </row>
    <row r="535" ht="15.75" customHeight="1"/>
    <row r="536" ht="15.75" customHeight="1">
      <c r="A536" s="1" t="s">
        <v>859</v>
      </c>
    </row>
    <row r="537" ht="15.75" customHeight="1"/>
    <row r="538" ht="15.75" customHeight="1">
      <c r="A538" s="1" t="s">
        <v>860</v>
      </c>
    </row>
    <row r="539" ht="15.75" customHeight="1"/>
    <row r="540" ht="15.75" customHeight="1">
      <c r="A540" s="1" t="s">
        <v>867</v>
      </c>
    </row>
    <row r="541" ht="15.75" customHeight="1"/>
    <row r="542" ht="15.75" customHeight="1">
      <c r="A542" s="1" t="s">
        <v>814</v>
      </c>
    </row>
    <row r="543" ht="15.75" customHeight="1"/>
    <row r="544" ht="15.75" customHeight="1">
      <c r="A544" s="1" t="s">
        <v>815</v>
      </c>
    </row>
    <row r="545" ht="15.75" customHeight="1">
      <c r="A545" s="1" t="s">
        <v>816</v>
      </c>
    </row>
    <row r="546" ht="15.75" customHeight="1"/>
    <row r="547" ht="15.75" customHeight="1">
      <c r="A547" s="1" t="s">
        <v>817</v>
      </c>
    </row>
    <row r="548" ht="15.75" customHeight="1">
      <c r="A548" s="1" t="s">
        <v>988</v>
      </c>
    </row>
    <row r="549" ht="15.75" customHeight="1"/>
    <row r="550" ht="15.75" customHeight="1">
      <c r="A550" s="1" t="s">
        <v>819</v>
      </c>
    </row>
    <row r="551" ht="15.75" customHeight="1"/>
    <row r="552" ht="15.75" customHeight="1"/>
    <row r="553" ht="15.75" customHeight="1">
      <c r="A553" s="1" t="s">
        <v>820</v>
      </c>
    </row>
    <row r="554" ht="15.75" customHeight="1"/>
    <row r="555" ht="15.75" customHeight="1"/>
    <row r="556" ht="15.75" customHeight="1">
      <c r="A556" s="1" t="s">
        <v>821</v>
      </c>
    </row>
    <row r="557" ht="15.75" customHeight="1">
      <c r="A557" s="1" t="s">
        <v>822</v>
      </c>
    </row>
    <row r="558" ht="15.75" customHeight="1"/>
    <row r="559" ht="15.75" customHeight="1">
      <c r="A559" s="1" t="s">
        <v>823</v>
      </c>
    </row>
    <row r="560" ht="15.75" customHeight="1">
      <c r="A560" s="1" t="s">
        <v>822</v>
      </c>
    </row>
    <row r="561" ht="15.75" customHeight="1"/>
    <row r="562" ht="15.75" customHeight="1">
      <c r="A562" s="1" t="s">
        <v>824</v>
      </c>
    </row>
    <row r="563" ht="15.75" customHeight="1">
      <c r="A563" s="1" t="s">
        <v>822</v>
      </c>
    </row>
    <row r="564" ht="15.75" customHeight="1"/>
    <row r="565" ht="15.75" customHeight="1">
      <c r="A565" s="1" t="s">
        <v>825</v>
      </c>
    </row>
    <row r="566" ht="15.75" customHeight="1">
      <c r="A566" s="1" t="s">
        <v>822</v>
      </c>
    </row>
    <row r="567" ht="15.75" customHeight="1"/>
    <row r="568" ht="15.75" customHeight="1">
      <c r="A568" s="1" t="s">
        <v>826</v>
      </c>
    </row>
    <row r="569" ht="15.75" customHeight="1">
      <c r="A569" s="1" t="s">
        <v>822</v>
      </c>
    </row>
    <row r="570" ht="15.75" customHeight="1"/>
    <row r="571" ht="15.75" customHeight="1">
      <c r="A571" s="1" t="s">
        <v>827</v>
      </c>
    </row>
    <row r="572" ht="15.75" customHeight="1">
      <c r="A572" s="1" t="s">
        <v>822</v>
      </c>
    </row>
    <row r="573" ht="15.75" customHeight="1"/>
    <row r="574" ht="15.75" customHeight="1">
      <c r="A574" s="1" t="s">
        <v>828</v>
      </c>
    </row>
    <row r="575" ht="15.75" customHeight="1">
      <c r="A575" s="1" t="s">
        <v>822</v>
      </c>
    </row>
    <row r="576" ht="15.75" customHeight="1"/>
    <row r="577" ht="15.75" customHeight="1">
      <c r="A577" s="1" t="s">
        <v>829</v>
      </c>
    </row>
    <row r="578" ht="15.75" customHeight="1">
      <c r="A578" s="1" t="s">
        <v>822</v>
      </c>
    </row>
    <row r="579" ht="15.75" customHeight="1"/>
    <row r="580" ht="15.75" customHeight="1">
      <c r="A580" s="1" t="s">
        <v>830</v>
      </c>
    </row>
    <row r="581" ht="15.75" customHeight="1">
      <c r="A581" s="1" t="s">
        <v>822</v>
      </c>
    </row>
    <row r="582" ht="15.75" customHeight="1"/>
    <row r="583" ht="15.75" customHeight="1">
      <c r="A583" s="1" t="s">
        <v>831</v>
      </c>
    </row>
    <row r="584" ht="15.75" customHeight="1">
      <c r="A584" s="1" t="s">
        <v>832</v>
      </c>
    </row>
    <row r="585" ht="15.75" customHeight="1"/>
    <row r="586" ht="15.75" customHeight="1">
      <c r="A586" s="1" t="s">
        <v>833</v>
      </c>
    </row>
    <row r="587" ht="15.75" customHeight="1">
      <c r="A587" s="49">
        <v>45119.0</v>
      </c>
    </row>
    <row r="588" ht="15.75" customHeight="1"/>
    <row r="589" ht="15.75" customHeight="1">
      <c r="A589" s="1" t="s">
        <v>834</v>
      </c>
    </row>
    <row r="590" ht="15.75" customHeight="1">
      <c r="A590" s="1" t="s">
        <v>989</v>
      </c>
      <c r="B590" s="1" t="s">
        <v>835</v>
      </c>
      <c r="C590" s="1">
        <v>1.0</v>
      </c>
      <c r="D590" s="1">
        <v>100.0</v>
      </c>
      <c r="E590" s="1" t="s">
        <v>836</v>
      </c>
      <c r="F590" s="1" t="s">
        <v>971</v>
      </c>
    </row>
    <row r="591" ht="15.75" customHeight="1"/>
    <row r="592" ht="15.75" customHeight="1">
      <c r="A592" s="1" t="s">
        <v>838</v>
      </c>
    </row>
    <row r="593" ht="15.75" customHeight="1"/>
    <row r="594" ht="15.75" customHeight="1">
      <c r="A594" s="1" t="s">
        <v>839</v>
      </c>
    </row>
    <row r="595" ht="15.75" customHeight="1"/>
    <row r="596" ht="15.75" customHeight="1">
      <c r="A596" s="1" t="s">
        <v>840</v>
      </c>
    </row>
    <row r="597" ht="15.75" customHeight="1">
      <c r="A597" s="1" t="s">
        <v>990</v>
      </c>
      <c r="B597" s="1" t="s">
        <v>835</v>
      </c>
      <c r="C597" s="1">
        <v>1.0</v>
      </c>
      <c r="D597" s="1" t="s">
        <v>842</v>
      </c>
      <c r="E597" s="1">
        <v>0.0</v>
      </c>
      <c r="F597" s="1">
        <v>0.0</v>
      </c>
      <c r="G597" s="1">
        <v>0.0</v>
      </c>
    </row>
    <row r="598" ht="15.75" customHeight="1">
      <c r="A598" s="1" t="s">
        <v>122</v>
      </c>
      <c r="B598" s="1" t="s">
        <v>835</v>
      </c>
      <c r="C598" s="1">
        <v>1.0</v>
      </c>
      <c r="D598" s="1" t="s">
        <v>842</v>
      </c>
      <c r="E598" s="1">
        <v>0.0</v>
      </c>
      <c r="F598" s="1">
        <v>0.0</v>
      </c>
      <c r="G598" s="1">
        <v>0.0</v>
      </c>
    </row>
    <row r="599" ht="15.75" customHeight="1">
      <c r="A599" s="1" t="s">
        <v>171</v>
      </c>
      <c r="B599" s="1" t="s">
        <v>835</v>
      </c>
      <c r="C599" s="1">
        <v>1.0</v>
      </c>
      <c r="D599" s="1" t="s">
        <v>842</v>
      </c>
      <c r="E599" s="1">
        <v>0.0</v>
      </c>
      <c r="F599" s="1">
        <v>0.0</v>
      </c>
      <c r="G599" s="1">
        <v>0.0</v>
      </c>
    </row>
    <row r="600" ht="15.75" customHeight="1">
      <c r="A600" s="1" t="s">
        <v>125</v>
      </c>
      <c r="B600" s="1" t="s">
        <v>846</v>
      </c>
      <c r="C600" s="1">
        <v>10.0</v>
      </c>
      <c r="D600" s="1" t="s">
        <v>842</v>
      </c>
      <c r="E600" s="1">
        <v>0.0</v>
      </c>
      <c r="F600" s="1">
        <v>0.0</v>
      </c>
      <c r="G600" s="1">
        <v>0.0</v>
      </c>
    </row>
    <row r="601" ht="15.75" customHeight="1">
      <c r="A601" s="1" t="s">
        <v>126</v>
      </c>
      <c r="B601" s="1" t="s">
        <v>846</v>
      </c>
      <c r="C601" s="1">
        <v>0.0</v>
      </c>
      <c r="D601" s="1" t="s">
        <v>842</v>
      </c>
      <c r="E601" s="1">
        <v>0.0</v>
      </c>
      <c r="F601" s="1">
        <v>0.0</v>
      </c>
      <c r="G601" s="1">
        <v>0.0</v>
      </c>
    </row>
    <row r="602" ht="15.75" customHeight="1">
      <c r="A602" s="1" t="s">
        <v>127</v>
      </c>
      <c r="B602" s="1" t="s">
        <v>846</v>
      </c>
      <c r="C602" s="1">
        <v>10.0</v>
      </c>
      <c r="D602" s="1" t="s">
        <v>842</v>
      </c>
      <c r="E602" s="1">
        <v>0.0</v>
      </c>
      <c r="F602" s="1">
        <v>0.0</v>
      </c>
      <c r="G602" s="1">
        <v>0.0</v>
      </c>
    </row>
    <row r="603" ht="15.75" customHeight="1">
      <c r="A603" s="1" t="s">
        <v>128</v>
      </c>
      <c r="B603" s="1" t="s">
        <v>846</v>
      </c>
      <c r="C603" s="1">
        <v>0.0</v>
      </c>
      <c r="D603" s="1" t="s">
        <v>842</v>
      </c>
      <c r="E603" s="1">
        <v>0.0</v>
      </c>
      <c r="F603" s="1">
        <v>0.0</v>
      </c>
      <c r="G603" s="1">
        <v>0.0</v>
      </c>
    </row>
    <row r="604" ht="15.75" customHeight="1">
      <c r="A604" s="1" t="s">
        <v>976</v>
      </c>
      <c r="B604" s="1" t="s">
        <v>835</v>
      </c>
      <c r="C604" s="1">
        <v>1.0</v>
      </c>
      <c r="D604" s="1" t="s">
        <v>842</v>
      </c>
      <c r="E604" s="1">
        <v>0.0</v>
      </c>
      <c r="F604" s="1">
        <v>0.0</v>
      </c>
      <c r="G604" s="1">
        <v>0.0</v>
      </c>
    </row>
    <row r="605" ht="15.75" customHeight="1">
      <c r="A605" s="1" t="s">
        <v>129</v>
      </c>
      <c r="B605" s="1" t="s">
        <v>849</v>
      </c>
      <c r="C605" s="1">
        <v>0.0</v>
      </c>
      <c r="D605" s="1" t="s">
        <v>842</v>
      </c>
      <c r="E605" s="1">
        <v>0.0</v>
      </c>
      <c r="F605" s="1">
        <v>0.0</v>
      </c>
      <c r="G605" s="1">
        <v>0.0</v>
      </c>
    </row>
    <row r="606" ht="15.75" customHeight="1">
      <c r="A606" s="1" t="s">
        <v>130</v>
      </c>
      <c r="B606" s="1" t="s">
        <v>849</v>
      </c>
      <c r="C606" s="1">
        <v>2.0</v>
      </c>
      <c r="D606" s="1" t="s">
        <v>842</v>
      </c>
      <c r="E606" s="1">
        <v>0.0</v>
      </c>
      <c r="F606" s="1">
        <v>0.0</v>
      </c>
      <c r="G606" s="1">
        <v>0.0</v>
      </c>
    </row>
    <row r="607" ht="15.75" customHeight="1"/>
    <row r="608" ht="15.75" customHeight="1">
      <c r="A608" s="1" t="s">
        <v>852</v>
      </c>
    </row>
    <row r="609" ht="15.75" customHeight="1"/>
    <row r="610" ht="15.75" customHeight="1">
      <c r="A610" s="1" t="s">
        <v>853</v>
      </c>
    </row>
    <row r="611" ht="15.75" customHeight="1"/>
    <row r="612" ht="15.75" customHeight="1">
      <c r="A612" s="1" t="s">
        <v>854</v>
      </c>
    </row>
    <row r="613" ht="15.75" customHeight="1"/>
    <row r="614" ht="15.75" customHeight="1">
      <c r="A614" s="1" t="s">
        <v>855</v>
      </c>
    </row>
    <row r="615" ht="15.75" customHeight="1"/>
    <row r="616" ht="15.75" customHeight="1">
      <c r="A616" s="1" t="s">
        <v>856</v>
      </c>
    </row>
    <row r="617" ht="15.75" customHeight="1"/>
    <row r="618" ht="15.75" customHeight="1">
      <c r="A618" s="1" t="s">
        <v>857</v>
      </c>
    </row>
    <row r="619" ht="15.75" customHeight="1"/>
    <row r="620" ht="15.75" customHeight="1">
      <c r="A620" s="1" t="s">
        <v>858</v>
      </c>
    </row>
    <row r="621" ht="15.75" customHeight="1"/>
    <row r="622" ht="15.75" customHeight="1">
      <c r="A622" s="1" t="s">
        <v>859</v>
      </c>
    </row>
    <row r="623" ht="15.75" customHeight="1"/>
    <row r="624" ht="15.75" customHeight="1">
      <c r="A624" s="1" t="s">
        <v>860</v>
      </c>
    </row>
    <row r="625" ht="15.75" customHeight="1"/>
    <row r="626" ht="15.75" customHeight="1">
      <c r="A626" s="1" t="s">
        <v>867</v>
      </c>
    </row>
    <row r="627" ht="15.75" customHeight="1"/>
    <row r="628" ht="15.75" customHeight="1">
      <c r="A628" s="1" t="s">
        <v>814</v>
      </c>
    </row>
    <row r="629" ht="15.75" customHeight="1"/>
    <row r="630" ht="15.75" customHeight="1">
      <c r="A630" s="1" t="s">
        <v>815</v>
      </c>
    </row>
    <row r="631" ht="15.75" customHeight="1">
      <c r="A631" s="1" t="s">
        <v>816</v>
      </c>
    </row>
    <row r="632" ht="15.75" customHeight="1"/>
    <row r="633" ht="15.75" customHeight="1">
      <c r="A633" s="1" t="s">
        <v>817</v>
      </c>
    </row>
    <row r="634" ht="15.75" customHeight="1">
      <c r="A634" s="1" t="s">
        <v>991</v>
      </c>
    </row>
    <row r="635" ht="15.75" customHeight="1"/>
    <row r="636" ht="15.75" customHeight="1">
      <c r="A636" s="1" t="s">
        <v>819</v>
      </c>
    </row>
    <row r="637" ht="15.75" customHeight="1"/>
    <row r="638" ht="15.75" customHeight="1"/>
    <row r="639" ht="15.75" customHeight="1">
      <c r="A639" s="1" t="s">
        <v>820</v>
      </c>
    </row>
    <row r="640" ht="15.75" customHeight="1"/>
    <row r="641" ht="15.75" customHeight="1"/>
    <row r="642" ht="15.75" customHeight="1">
      <c r="A642" s="1" t="s">
        <v>821</v>
      </c>
    </row>
    <row r="643" ht="15.75" customHeight="1">
      <c r="A643" s="1" t="s">
        <v>822</v>
      </c>
    </row>
    <row r="644" ht="15.75" customHeight="1"/>
    <row r="645" ht="15.75" customHeight="1">
      <c r="A645" s="1" t="s">
        <v>823</v>
      </c>
    </row>
    <row r="646" ht="15.75" customHeight="1">
      <c r="A646" s="1" t="s">
        <v>822</v>
      </c>
    </row>
    <row r="647" ht="15.75" customHeight="1"/>
    <row r="648" ht="15.75" customHeight="1">
      <c r="A648" s="1" t="s">
        <v>824</v>
      </c>
    </row>
    <row r="649" ht="15.75" customHeight="1">
      <c r="A649" s="1" t="s">
        <v>822</v>
      </c>
    </row>
    <row r="650" ht="15.75" customHeight="1"/>
    <row r="651" ht="15.75" customHeight="1">
      <c r="A651" s="1" t="s">
        <v>825</v>
      </c>
    </row>
    <row r="652" ht="15.75" customHeight="1">
      <c r="A652" s="1" t="s">
        <v>822</v>
      </c>
    </row>
    <row r="653" ht="15.75" customHeight="1"/>
    <row r="654" ht="15.75" customHeight="1">
      <c r="A654" s="1" t="s">
        <v>826</v>
      </c>
    </row>
    <row r="655" ht="15.75" customHeight="1">
      <c r="A655" s="1" t="s">
        <v>822</v>
      </c>
    </row>
    <row r="656" ht="15.75" customHeight="1"/>
    <row r="657" ht="15.75" customHeight="1">
      <c r="A657" s="1" t="s">
        <v>827</v>
      </c>
    </row>
    <row r="658" ht="15.75" customHeight="1">
      <c r="A658" s="1" t="s">
        <v>822</v>
      </c>
    </row>
    <row r="659" ht="15.75" customHeight="1"/>
    <row r="660" ht="15.75" customHeight="1">
      <c r="A660" s="1" t="s">
        <v>828</v>
      </c>
    </row>
    <row r="661" ht="15.75" customHeight="1">
      <c r="A661" s="1" t="s">
        <v>822</v>
      </c>
    </row>
    <row r="662" ht="15.75" customHeight="1"/>
    <row r="663" ht="15.75" customHeight="1">
      <c r="A663" s="1" t="s">
        <v>829</v>
      </c>
    </row>
    <row r="664" ht="15.75" customHeight="1">
      <c r="A664" s="1" t="s">
        <v>822</v>
      </c>
    </row>
    <row r="665" ht="15.75" customHeight="1"/>
    <row r="666" ht="15.75" customHeight="1">
      <c r="A666" s="1" t="s">
        <v>830</v>
      </c>
    </row>
    <row r="667" ht="15.75" customHeight="1">
      <c r="A667" s="1" t="s">
        <v>822</v>
      </c>
    </row>
    <row r="668" ht="15.75" customHeight="1"/>
    <row r="669" ht="15.75" customHeight="1">
      <c r="A669" s="1" t="s">
        <v>831</v>
      </c>
    </row>
    <row r="670" ht="15.75" customHeight="1">
      <c r="A670" s="1" t="s">
        <v>832</v>
      </c>
    </row>
    <row r="671" ht="15.75" customHeight="1"/>
    <row r="672" ht="15.75" customHeight="1">
      <c r="A672" s="1" t="s">
        <v>833</v>
      </c>
    </row>
    <row r="673" ht="15.75" customHeight="1">
      <c r="A673" s="49">
        <v>45119.0</v>
      </c>
    </row>
    <row r="674" ht="15.75" customHeight="1"/>
    <row r="675" ht="15.75" customHeight="1">
      <c r="A675" s="1" t="s">
        <v>834</v>
      </c>
    </row>
    <row r="676" ht="15.75" customHeight="1">
      <c r="A676" s="1" t="s">
        <v>992</v>
      </c>
      <c r="B676" s="1" t="s">
        <v>835</v>
      </c>
      <c r="C676" s="1">
        <v>1.0</v>
      </c>
      <c r="D676" s="1">
        <v>100.0</v>
      </c>
      <c r="E676" s="1" t="s">
        <v>836</v>
      </c>
      <c r="F676" s="1" t="s">
        <v>971</v>
      </c>
    </row>
    <row r="677" ht="15.75" customHeight="1"/>
    <row r="678" ht="15.75" customHeight="1">
      <c r="A678" s="1" t="s">
        <v>838</v>
      </c>
    </row>
    <row r="679" ht="15.75" customHeight="1"/>
    <row r="680" ht="15.75" customHeight="1">
      <c r="A680" s="1" t="s">
        <v>839</v>
      </c>
    </row>
    <row r="681" ht="15.75" customHeight="1"/>
    <row r="682" ht="15.75" customHeight="1">
      <c r="A682" s="1" t="s">
        <v>840</v>
      </c>
    </row>
    <row r="683" ht="15.75" customHeight="1">
      <c r="A683" s="1" t="s">
        <v>200</v>
      </c>
      <c r="B683" s="1" t="s">
        <v>835</v>
      </c>
      <c r="C683" s="1">
        <v>1.0</v>
      </c>
      <c r="D683" s="1" t="s">
        <v>842</v>
      </c>
      <c r="E683" s="1">
        <v>0.0</v>
      </c>
      <c r="F683" s="1">
        <v>0.0</v>
      </c>
      <c r="G683" s="1">
        <v>0.0</v>
      </c>
    </row>
    <row r="684" ht="15.75" customHeight="1">
      <c r="A684" s="1" t="s">
        <v>122</v>
      </c>
      <c r="B684" s="1" t="s">
        <v>835</v>
      </c>
      <c r="C684" s="1">
        <v>1.0</v>
      </c>
      <c r="D684" s="1" t="s">
        <v>842</v>
      </c>
      <c r="E684" s="1">
        <v>0.0</v>
      </c>
      <c r="F684" s="1">
        <v>0.0</v>
      </c>
      <c r="G684" s="1">
        <v>0.0</v>
      </c>
    </row>
    <row r="685" ht="15.75" customHeight="1">
      <c r="A685" s="1" t="s">
        <v>171</v>
      </c>
      <c r="B685" s="1" t="s">
        <v>835</v>
      </c>
      <c r="C685" s="1">
        <v>1.0</v>
      </c>
      <c r="D685" s="1" t="s">
        <v>842</v>
      </c>
      <c r="E685" s="1">
        <v>0.0</v>
      </c>
      <c r="F685" s="1">
        <v>0.0</v>
      </c>
      <c r="G685" s="1">
        <v>0.0</v>
      </c>
    </row>
    <row r="686" ht="15.75" customHeight="1">
      <c r="A686" s="1" t="s">
        <v>976</v>
      </c>
      <c r="B686" s="1" t="s">
        <v>835</v>
      </c>
      <c r="C686" s="1">
        <v>1.0</v>
      </c>
      <c r="D686" s="1" t="s">
        <v>842</v>
      </c>
      <c r="E686" s="1">
        <v>0.0</v>
      </c>
      <c r="F686" s="1">
        <v>0.0</v>
      </c>
      <c r="G686" s="1">
        <v>0.0</v>
      </c>
    </row>
    <row r="687" ht="15.75" customHeight="1">
      <c r="A687" s="1" t="s">
        <v>125</v>
      </c>
      <c r="B687" s="1" t="s">
        <v>846</v>
      </c>
      <c r="C687" s="1">
        <v>10.0</v>
      </c>
      <c r="D687" s="1" t="s">
        <v>842</v>
      </c>
      <c r="E687" s="1">
        <v>0.0</v>
      </c>
      <c r="F687" s="1">
        <v>0.0</v>
      </c>
      <c r="G687" s="1">
        <v>0.0</v>
      </c>
    </row>
    <row r="688" ht="15.75" customHeight="1">
      <c r="A688" s="1" t="s">
        <v>126</v>
      </c>
      <c r="B688" s="1" t="s">
        <v>846</v>
      </c>
      <c r="C688" s="1">
        <v>0.0</v>
      </c>
      <c r="D688" s="1" t="s">
        <v>842</v>
      </c>
      <c r="E688" s="1">
        <v>0.0</v>
      </c>
      <c r="F688" s="1">
        <v>0.0</v>
      </c>
      <c r="G688" s="1">
        <v>0.0</v>
      </c>
    </row>
    <row r="689" ht="15.75" customHeight="1">
      <c r="A689" s="1" t="s">
        <v>127</v>
      </c>
      <c r="B689" s="1" t="s">
        <v>846</v>
      </c>
      <c r="C689" s="1">
        <v>10.0</v>
      </c>
      <c r="D689" s="1" t="s">
        <v>842</v>
      </c>
      <c r="E689" s="1">
        <v>0.0</v>
      </c>
      <c r="F689" s="1">
        <v>0.0</v>
      </c>
      <c r="G689" s="1">
        <v>0.0</v>
      </c>
    </row>
    <row r="690" ht="15.75" customHeight="1">
      <c r="A690" s="1" t="s">
        <v>128</v>
      </c>
      <c r="B690" s="1" t="s">
        <v>846</v>
      </c>
      <c r="C690" s="1">
        <v>0.0</v>
      </c>
      <c r="D690" s="1" t="s">
        <v>842</v>
      </c>
      <c r="E690" s="1">
        <v>0.0</v>
      </c>
      <c r="F690" s="1">
        <v>0.0</v>
      </c>
      <c r="G690" s="1">
        <v>0.0</v>
      </c>
    </row>
    <row r="691" ht="15.75" customHeight="1">
      <c r="A691" s="1" t="s">
        <v>129</v>
      </c>
      <c r="B691" s="1" t="s">
        <v>849</v>
      </c>
      <c r="C691" s="1">
        <v>0.0</v>
      </c>
      <c r="D691" s="1" t="s">
        <v>842</v>
      </c>
      <c r="E691" s="1">
        <v>0.0</v>
      </c>
      <c r="F691" s="1">
        <v>0.0</v>
      </c>
      <c r="G691" s="1">
        <v>0.0</v>
      </c>
    </row>
    <row r="692" ht="15.75" customHeight="1">
      <c r="A692" s="1" t="s">
        <v>130</v>
      </c>
      <c r="B692" s="1" t="s">
        <v>849</v>
      </c>
      <c r="C692" s="1">
        <v>2.0</v>
      </c>
      <c r="D692" s="1" t="s">
        <v>842</v>
      </c>
      <c r="E692" s="1">
        <v>0.0</v>
      </c>
      <c r="F692" s="1">
        <v>0.0</v>
      </c>
      <c r="G692" s="1">
        <v>0.0</v>
      </c>
    </row>
    <row r="693" ht="15.75" customHeight="1"/>
    <row r="694" ht="15.75" customHeight="1">
      <c r="A694" s="1" t="s">
        <v>852</v>
      </c>
    </row>
    <row r="695" ht="15.75" customHeight="1"/>
    <row r="696" ht="15.75" customHeight="1">
      <c r="A696" s="1" t="s">
        <v>853</v>
      </c>
    </row>
    <row r="697" ht="15.75" customHeight="1"/>
    <row r="698" ht="15.75" customHeight="1">
      <c r="A698" s="1" t="s">
        <v>854</v>
      </c>
    </row>
    <row r="699" ht="15.75" customHeight="1"/>
    <row r="700" ht="15.75" customHeight="1">
      <c r="A700" s="1" t="s">
        <v>855</v>
      </c>
    </row>
    <row r="701" ht="15.75" customHeight="1"/>
    <row r="702" ht="15.75" customHeight="1">
      <c r="A702" s="1" t="s">
        <v>856</v>
      </c>
    </row>
    <row r="703" ht="15.75" customHeight="1"/>
    <row r="704" ht="15.75" customHeight="1">
      <c r="A704" s="1" t="s">
        <v>857</v>
      </c>
    </row>
    <row r="705" ht="15.75" customHeight="1"/>
    <row r="706" ht="15.75" customHeight="1">
      <c r="A706" s="1" t="s">
        <v>858</v>
      </c>
    </row>
    <row r="707" ht="15.75" customHeight="1"/>
    <row r="708" ht="15.75" customHeight="1">
      <c r="A708" s="1" t="s">
        <v>859</v>
      </c>
    </row>
    <row r="709" ht="15.75" customHeight="1"/>
    <row r="710" ht="15.75" customHeight="1">
      <c r="A710" s="1" t="s">
        <v>860</v>
      </c>
    </row>
    <row r="711" ht="15.75" customHeight="1"/>
    <row r="712" ht="15.75" customHeight="1">
      <c r="A712" s="1" t="s">
        <v>867</v>
      </c>
    </row>
    <row r="713" ht="15.75" customHeight="1"/>
    <row r="714" ht="15.75" customHeight="1">
      <c r="A714" s="1" t="s">
        <v>814</v>
      </c>
    </row>
    <row r="715" ht="15.75" customHeight="1"/>
    <row r="716" ht="15.75" customHeight="1">
      <c r="A716" s="1" t="s">
        <v>815</v>
      </c>
    </row>
    <row r="717" ht="15.75" customHeight="1">
      <c r="A717" s="1" t="s">
        <v>816</v>
      </c>
    </row>
    <row r="718" ht="15.75" customHeight="1"/>
    <row r="719" ht="15.75" customHeight="1">
      <c r="A719" s="1" t="s">
        <v>817</v>
      </c>
    </row>
    <row r="720" ht="15.75" customHeight="1">
      <c r="A720" s="1" t="s">
        <v>993</v>
      </c>
    </row>
    <row r="721" ht="15.75" customHeight="1"/>
    <row r="722" ht="15.75" customHeight="1">
      <c r="A722" s="1" t="s">
        <v>819</v>
      </c>
    </row>
    <row r="723" ht="15.75" customHeight="1"/>
    <row r="724" ht="15.75" customHeight="1"/>
    <row r="725" ht="15.75" customHeight="1">
      <c r="A725" s="1" t="s">
        <v>820</v>
      </c>
    </row>
    <row r="726" ht="15.75" customHeight="1"/>
    <row r="727" ht="15.75" customHeight="1"/>
    <row r="728" ht="15.75" customHeight="1">
      <c r="A728" s="1" t="s">
        <v>821</v>
      </c>
    </row>
    <row r="729" ht="15.75" customHeight="1">
      <c r="A729" s="1" t="s">
        <v>822</v>
      </c>
    </row>
    <row r="730" ht="15.75" customHeight="1"/>
    <row r="731" ht="15.75" customHeight="1">
      <c r="A731" s="1" t="s">
        <v>823</v>
      </c>
    </row>
    <row r="732" ht="15.75" customHeight="1">
      <c r="A732" s="1" t="s">
        <v>822</v>
      </c>
    </row>
    <row r="733" ht="15.75" customHeight="1"/>
    <row r="734" ht="15.75" customHeight="1">
      <c r="A734" s="1" t="s">
        <v>824</v>
      </c>
    </row>
    <row r="735" ht="15.75" customHeight="1">
      <c r="A735" s="1" t="s">
        <v>822</v>
      </c>
    </row>
    <row r="736" ht="15.75" customHeight="1"/>
    <row r="737" ht="15.75" customHeight="1">
      <c r="A737" s="1" t="s">
        <v>825</v>
      </c>
    </row>
    <row r="738" ht="15.75" customHeight="1">
      <c r="A738" s="1" t="s">
        <v>822</v>
      </c>
    </row>
    <row r="739" ht="15.75" customHeight="1"/>
    <row r="740" ht="15.75" customHeight="1">
      <c r="A740" s="1" t="s">
        <v>826</v>
      </c>
    </row>
    <row r="741" ht="15.75" customHeight="1">
      <c r="A741" s="1" t="s">
        <v>822</v>
      </c>
    </row>
    <row r="742" ht="15.75" customHeight="1"/>
    <row r="743" ht="15.75" customHeight="1">
      <c r="A743" s="1" t="s">
        <v>827</v>
      </c>
    </row>
    <row r="744" ht="15.75" customHeight="1">
      <c r="A744" s="1" t="s">
        <v>822</v>
      </c>
    </row>
    <row r="745" ht="15.75" customHeight="1"/>
    <row r="746" ht="15.75" customHeight="1">
      <c r="A746" s="1" t="s">
        <v>828</v>
      </c>
    </row>
    <row r="747" ht="15.75" customHeight="1">
      <c r="A747" s="1" t="s">
        <v>822</v>
      </c>
    </row>
    <row r="748" ht="15.75" customHeight="1"/>
    <row r="749" ht="15.75" customHeight="1">
      <c r="A749" s="1" t="s">
        <v>829</v>
      </c>
    </row>
    <row r="750" ht="15.75" customHeight="1">
      <c r="A750" s="1" t="s">
        <v>822</v>
      </c>
    </row>
    <row r="751" ht="15.75" customHeight="1"/>
    <row r="752" ht="15.75" customHeight="1">
      <c r="A752" s="1" t="s">
        <v>830</v>
      </c>
    </row>
    <row r="753" ht="15.75" customHeight="1">
      <c r="A753" s="1" t="s">
        <v>822</v>
      </c>
    </row>
    <row r="754" ht="15.75" customHeight="1"/>
    <row r="755" ht="15.75" customHeight="1">
      <c r="A755" s="1" t="s">
        <v>831</v>
      </c>
    </row>
    <row r="756" ht="15.75" customHeight="1">
      <c r="A756" s="1" t="s">
        <v>832</v>
      </c>
    </row>
    <row r="757" ht="15.75" customHeight="1"/>
    <row r="758" ht="15.75" customHeight="1">
      <c r="A758" s="1" t="s">
        <v>833</v>
      </c>
    </row>
    <row r="759" ht="15.75" customHeight="1">
      <c r="A759" s="49">
        <v>45119.0</v>
      </c>
    </row>
    <row r="760" ht="15.75" customHeight="1"/>
    <row r="761" ht="15.75" customHeight="1">
      <c r="A761" s="1" t="s">
        <v>834</v>
      </c>
    </row>
    <row r="762" ht="15.75" customHeight="1">
      <c r="A762" s="1" t="s">
        <v>994</v>
      </c>
      <c r="B762" s="1" t="s">
        <v>835</v>
      </c>
      <c r="C762" s="1">
        <v>1.0</v>
      </c>
      <c r="D762" s="1">
        <v>100.0</v>
      </c>
      <c r="E762" s="1" t="s">
        <v>836</v>
      </c>
      <c r="F762" s="1" t="s">
        <v>971</v>
      </c>
    </row>
    <row r="763" ht="15.75" customHeight="1"/>
    <row r="764" ht="15.75" customHeight="1">
      <c r="A764" s="1" t="s">
        <v>838</v>
      </c>
    </row>
    <row r="765" ht="15.75" customHeight="1"/>
    <row r="766" ht="15.75" customHeight="1">
      <c r="A766" s="1" t="s">
        <v>839</v>
      </c>
    </row>
    <row r="767" ht="15.75" customHeight="1"/>
    <row r="768" ht="15.75" customHeight="1">
      <c r="A768" s="1" t="s">
        <v>840</v>
      </c>
    </row>
    <row r="769" ht="15.75" customHeight="1">
      <c r="A769" s="1" t="s">
        <v>995</v>
      </c>
      <c r="B769" s="1" t="s">
        <v>835</v>
      </c>
      <c r="C769" s="1">
        <v>1.0</v>
      </c>
      <c r="D769" s="1" t="s">
        <v>842</v>
      </c>
      <c r="E769" s="1">
        <v>0.0</v>
      </c>
      <c r="F769" s="1">
        <v>0.0</v>
      </c>
      <c r="G769" s="1">
        <v>0.0</v>
      </c>
    </row>
    <row r="770" ht="15.75" customHeight="1">
      <c r="A770" s="1" t="s">
        <v>122</v>
      </c>
      <c r="B770" s="1" t="s">
        <v>835</v>
      </c>
      <c r="C770" s="1">
        <v>1.0</v>
      </c>
      <c r="D770" s="1" t="s">
        <v>842</v>
      </c>
      <c r="E770" s="1">
        <v>0.0</v>
      </c>
      <c r="F770" s="1">
        <v>0.0</v>
      </c>
      <c r="G770" s="1">
        <v>0.0</v>
      </c>
    </row>
    <row r="771" ht="15.75" customHeight="1">
      <c r="A771" s="1" t="s">
        <v>171</v>
      </c>
      <c r="B771" s="1" t="s">
        <v>835</v>
      </c>
      <c r="C771" s="1">
        <v>1.0</v>
      </c>
      <c r="D771" s="1" t="s">
        <v>842</v>
      </c>
      <c r="E771" s="1">
        <v>0.0</v>
      </c>
      <c r="F771" s="1">
        <v>0.0</v>
      </c>
      <c r="G771" s="1">
        <v>0.0</v>
      </c>
    </row>
    <row r="772" ht="15.75" customHeight="1">
      <c r="A772" s="1" t="s">
        <v>976</v>
      </c>
      <c r="B772" s="1" t="s">
        <v>835</v>
      </c>
      <c r="C772" s="1">
        <v>1.0</v>
      </c>
      <c r="D772" s="1" t="s">
        <v>842</v>
      </c>
      <c r="E772" s="1">
        <v>0.0</v>
      </c>
      <c r="F772" s="1">
        <v>0.0</v>
      </c>
      <c r="G772" s="1">
        <v>0.0</v>
      </c>
    </row>
    <row r="773" ht="15.75" customHeight="1">
      <c r="A773" s="1" t="s">
        <v>125</v>
      </c>
      <c r="B773" s="1" t="s">
        <v>846</v>
      </c>
      <c r="C773" s="1">
        <v>10.0</v>
      </c>
      <c r="D773" s="1" t="s">
        <v>842</v>
      </c>
      <c r="E773" s="1">
        <v>0.0</v>
      </c>
      <c r="F773" s="1">
        <v>0.0</v>
      </c>
      <c r="G773" s="1">
        <v>0.0</v>
      </c>
    </row>
    <row r="774" ht="15.75" customHeight="1">
      <c r="A774" s="1" t="s">
        <v>126</v>
      </c>
      <c r="B774" s="1" t="s">
        <v>846</v>
      </c>
      <c r="C774" s="1">
        <v>0.0</v>
      </c>
      <c r="D774" s="1" t="s">
        <v>842</v>
      </c>
      <c r="E774" s="1">
        <v>0.0</v>
      </c>
      <c r="F774" s="1">
        <v>0.0</v>
      </c>
      <c r="G774" s="1">
        <v>0.0</v>
      </c>
    </row>
    <row r="775" ht="15.75" customHeight="1">
      <c r="A775" s="1" t="s">
        <v>127</v>
      </c>
      <c r="B775" s="1" t="s">
        <v>846</v>
      </c>
      <c r="C775" s="1">
        <v>10.0</v>
      </c>
      <c r="D775" s="1" t="s">
        <v>842</v>
      </c>
      <c r="E775" s="1">
        <v>0.0</v>
      </c>
      <c r="F775" s="1">
        <v>0.0</v>
      </c>
      <c r="G775" s="1">
        <v>0.0</v>
      </c>
    </row>
    <row r="776" ht="15.75" customHeight="1">
      <c r="A776" s="1" t="s">
        <v>128</v>
      </c>
      <c r="B776" s="1" t="s">
        <v>846</v>
      </c>
      <c r="C776" s="1">
        <v>0.0</v>
      </c>
      <c r="D776" s="1" t="s">
        <v>842</v>
      </c>
      <c r="E776" s="1">
        <v>0.0</v>
      </c>
      <c r="F776" s="1">
        <v>0.0</v>
      </c>
      <c r="G776" s="1">
        <v>0.0</v>
      </c>
    </row>
    <row r="777" ht="15.75" customHeight="1">
      <c r="A777" s="1" t="s">
        <v>129</v>
      </c>
      <c r="B777" s="1" t="s">
        <v>849</v>
      </c>
      <c r="C777" s="1">
        <v>0.0</v>
      </c>
      <c r="D777" s="1" t="s">
        <v>842</v>
      </c>
      <c r="E777" s="1">
        <v>0.0</v>
      </c>
      <c r="F777" s="1">
        <v>0.0</v>
      </c>
      <c r="G777" s="1">
        <v>0.0</v>
      </c>
    </row>
    <row r="778" ht="15.75" customHeight="1">
      <c r="A778" s="1" t="s">
        <v>130</v>
      </c>
      <c r="B778" s="1" t="s">
        <v>849</v>
      </c>
      <c r="C778" s="1">
        <v>2.0</v>
      </c>
      <c r="D778" s="1" t="s">
        <v>842</v>
      </c>
      <c r="E778" s="1">
        <v>0.0</v>
      </c>
      <c r="F778" s="1">
        <v>0.0</v>
      </c>
      <c r="G778" s="1">
        <v>0.0</v>
      </c>
    </row>
    <row r="779" ht="15.75" customHeight="1"/>
    <row r="780" ht="15.75" customHeight="1">
      <c r="A780" s="1" t="s">
        <v>852</v>
      </c>
    </row>
    <row r="781" ht="15.75" customHeight="1"/>
    <row r="782" ht="15.75" customHeight="1">
      <c r="A782" s="1" t="s">
        <v>853</v>
      </c>
    </row>
    <row r="783" ht="15.75" customHeight="1"/>
    <row r="784" ht="15.75" customHeight="1">
      <c r="A784" s="1" t="s">
        <v>854</v>
      </c>
    </row>
    <row r="785" ht="15.75" customHeight="1"/>
    <row r="786" ht="15.75" customHeight="1">
      <c r="A786" s="1" t="s">
        <v>855</v>
      </c>
    </row>
    <row r="787" ht="15.75" customHeight="1"/>
    <row r="788" ht="15.75" customHeight="1">
      <c r="A788" s="1" t="s">
        <v>856</v>
      </c>
    </row>
    <row r="789" ht="15.75" customHeight="1"/>
    <row r="790" ht="15.75" customHeight="1">
      <c r="A790" s="1" t="s">
        <v>857</v>
      </c>
    </row>
    <row r="791" ht="15.75" customHeight="1"/>
    <row r="792" ht="15.75" customHeight="1">
      <c r="A792" s="1" t="s">
        <v>858</v>
      </c>
    </row>
    <row r="793" ht="15.75" customHeight="1"/>
    <row r="794" ht="15.75" customHeight="1">
      <c r="A794" s="1" t="s">
        <v>859</v>
      </c>
    </row>
    <row r="795" ht="15.75" customHeight="1"/>
    <row r="796" ht="15.75" customHeight="1">
      <c r="A796" s="1" t="s">
        <v>860</v>
      </c>
    </row>
    <row r="797" ht="15.75" customHeight="1"/>
    <row r="798" ht="15.75" customHeight="1">
      <c r="A798" s="1" t="s">
        <v>867</v>
      </c>
    </row>
    <row r="799" ht="15.75" customHeight="1"/>
    <row r="800" ht="15.75" customHeight="1">
      <c r="A800" s="1" t="s">
        <v>814</v>
      </c>
    </row>
    <row r="801" ht="15.75" customHeight="1"/>
    <row r="802" ht="15.75" customHeight="1">
      <c r="A802" s="1" t="s">
        <v>815</v>
      </c>
    </row>
    <row r="803" ht="15.75" customHeight="1">
      <c r="A803" s="1" t="s">
        <v>816</v>
      </c>
    </row>
    <row r="804" ht="15.75" customHeight="1"/>
    <row r="805" ht="15.75" customHeight="1">
      <c r="A805" s="1" t="s">
        <v>817</v>
      </c>
    </row>
    <row r="806" ht="15.75" customHeight="1">
      <c r="A806" s="1" t="s">
        <v>996</v>
      </c>
    </row>
    <row r="807" ht="15.75" customHeight="1"/>
    <row r="808" ht="15.75" customHeight="1">
      <c r="A808" s="1" t="s">
        <v>819</v>
      </c>
    </row>
    <row r="809" ht="15.75" customHeight="1"/>
    <row r="810" ht="15.75" customHeight="1"/>
    <row r="811" ht="15.75" customHeight="1">
      <c r="A811" s="1" t="s">
        <v>820</v>
      </c>
    </row>
    <row r="812" ht="15.75" customHeight="1"/>
    <row r="813" ht="15.75" customHeight="1"/>
    <row r="814" ht="15.75" customHeight="1">
      <c r="A814" s="1" t="s">
        <v>821</v>
      </c>
    </row>
    <row r="815" ht="15.75" customHeight="1">
      <c r="A815" s="1" t="s">
        <v>822</v>
      </c>
    </row>
    <row r="816" ht="15.75" customHeight="1"/>
    <row r="817" ht="15.75" customHeight="1">
      <c r="A817" s="1" t="s">
        <v>823</v>
      </c>
    </row>
    <row r="818" ht="15.75" customHeight="1">
      <c r="A818" s="1" t="s">
        <v>822</v>
      </c>
    </row>
    <row r="819" ht="15.75" customHeight="1"/>
    <row r="820" ht="15.75" customHeight="1">
      <c r="A820" s="1" t="s">
        <v>824</v>
      </c>
    </row>
    <row r="821" ht="15.75" customHeight="1">
      <c r="A821" s="1" t="s">
        <v>822</v>
      </c>
    </row>
    <row r="822" ht="15.75" customHeight="1"/>
    <row r="823" ht="15.75" customHeight="1">
      <c r="A823" s="1" t="s">
        <v>825</v>
      </c>
    </row>
    <row r="824" ht="15.75" customHeight="1">
      <c r="A824" s="1" t="s">
        <v>822</v>
      </c>
    </row>
    <row r="825" ht="15.75" customHeight="1"/>
    <row r="826" ht="15.75" customHeight="1">
      <c r="A826" s="1" t="s">
        <v>826</v>
      </c>
    </row>
    <row r="827" ht="15.75" customHeight="1">
      <c r="A827" s="1" t="s">
        <v>822</v>
      </c>
    </row>
    <row r="828" ht="15.75" customHeight="1"/>
    <row r="829" ht="15.75" customHeight="1">
      <c r="A829" s="1" t="s">
        <v>827</v>
      </c>
    </row>
    <row r="830" ht="15.75" customHeight="1">
      <c r="A830" s="1" t="s">
        <v>822</v>
      </c>
    </row>
    <row r="831" ht="15.75" customHeight="1"/>
    <row r="832" ht="15.75" customHeight="1">
      <c r="A832" s="1" t="s">
        <v>828</v>
      </c>
    </row>
    <row r="833" ht="15.75" customHeight="1">
      <c r="A833" s="1" t="s">
        <v>822</v>
      </c>
    </row>
    <row r="834" ht="15.75" customHeight="1"/>
    <row r="835" ht="15.75" customHeight="1">
      <c r="A835" s="1" t="s">
        <v>829</v>
      </c>
    </row>
    <row r="836" ht="15.75" customHeight="1">
      <c r="A836" s="1" t="s">
        <v>822</v>
      </c>
    </row>
    <row r="837" ht="15.75" customHeight="1"/>
    <row r="838" ht="15.75" customHeight="1">
      <c r="A838" s="1" t="s">
        <v>830</v>
      </c>
    </row>
    <row r="839" ht="15.75" customHeight="1">
      <c r="A839" s="1" t="s">
        <v>822</v>
      </c>
    </row>
    <row r="840" ht="15.75" customHeight="1"/>
    <row r="841" ht="15.75" customHeight="1">
      <c r="A841" s="1" t="s">
        <v>831</v>
      </c>
    </row>
    <row r="842" ht="15.75" customHeight="1">
      <c r="A842" s="1" t="s">
        <v>832</v>
      </c>
    </row>
    <row r="843" ht="15.75" customHeight="1"/>
    <row r="844" ht="15.75" customHeight="1">
      <c r="A844" s="1" t="s">
        <v>833</v>
      </c>
    </row>
    <row r="845" ht="15.75" customHeight="1">
      <c r="A845" s="49">
        <v>45119.0</v>
      </c>
    </row>
    <row r="846" ht="15.75" customHeight="1"/>
    <row r="847" ht="15.75" customHeight="1">
      <c r="A847" s="1" t="s">
        <v>834</v>
      </c>
    </row>
    <row r="848" ht="15.75" customHeight="1">
      <c r="A848" s="1" t="s">
        <v>997</v>
      </c>
      <c r="B848" s="1" t="s">
        <v>835</v>
      </c>
      <c r="C848" s="1">
        <v>1.0</v>
      </c>
      <c r="D848" s="1">
        <v>100.0</v>
      </c>
      <c r="E848" s="1" t="s">
        <v>836</v>
      </c>
      <c r="F848" s="1" t="s">
        <v>971</v>
      </c>
    </row>
    <row r="849" ht="15.75" customHeight="1"/>
    <row r="850" ht="15.75" customHeight="1">
      <c r="A850" s="1" t="s">
        <v>838</v>
      </c>
    </row>
    <row r="851" ht="15.75" customHeight="1"/>
    <row r="852" ht="15.75" customHeight="1">
      <c r="A852" s="1" t="s">
        <v>839</v>
      </c>
    </row>
    <row r="853" ht="15.75" customHeight="1"/>
    <row r="854" ht="15.75" customHeight="1">
      <c r="A854" s="1" t="s">
        <v>840</v>
      </c>
    </row>
    <row r="855" ht="15.75" customHeight="1">
      <c r="A855" s="1" t="s">
        <v>998</v>
      </c>
      <c r="B855" s="1" t="s">
        <v>835</v>
      </c>
      <c r="C855" s="1">
        <v>1.0</v>
      </c>
      <c r="D855" s="1" t="s">
        <v>842</v>
      </c>
      <c r="E855" s="1">
        <v>0.0</v>
      </c>
      <c r="F855" s="1">
        <v>0.0</v>
      </c>
      <c r="G855" s="1">
        <v>0.0</v>
      </c>
    </row>
    <row r="856" ht="15.75" customHeight="1">
      <c r="A856" s="1" t="s">
        <v>122</v>
      </c>
      <c r="B856" s="1" t="s">
        <v>835</v>
      </c>
      <c r="C856" s="1">
        <v>1.0</v>
      </c>
      <c r="D856" s="1" t="s">
        <v>842</v>
      </c>
      <c r="E856" s="1">
        <v>0.0</v>
      </c>
      <c r="F856" s="1">
        <v>0.0</v>
      </c>
      <c r="G856" s="1">
        <v>0.0</v>
      </c>
    </row>
    <row r="857" ht="15.75" customHeight="1">
      <c r="A857" s="1" t="s">
        <v>171</v>
      </c>
      <c r="B857" s="1" t="s">
        <v>835</v>
      </c>
      <c r="C857" s="1">
        <v>1.0</v>
      </c>
      <c r="D857" s="1" t="s">
        <v>842</v>
      </c>
      <c r="E857" s="1">
        <v>0.0</v>
      </c>
      <c r="F857" s="1">
        <v>0.0</v>
      </c>
      <c r="G857" s="1">
        <v>0.0</v>
      </c>
    </row>
    <row r="858" ht="15.75" customHeight="1">
      <c r="A858" s="1" t="s">
        <v>976</v>
      </c>
      <c r="B858" s="1" t="s">
        <v>835</v>
      </c>
      <c r="C858" s="1">
        <v>1.0</v>
      </c>
      <c r="D858" s="1" t="s">
        <v>842</v>
      </c>
      <c r="E858" s="1">
        <v>0.0</v>
      </c>
      <c r="F858" s="1">
        <v>0.0</v>
      </c>
      <c r="G858" s="1">
        <v>0.0</v>
      </c>
    </row>
    <row r="859" ht="15.75" customHeight="1">
      <c r="A859" s="1" t="s">
        <v>125</v>
      </c>
      <c r="B859" s="1" t="s">
        <v>846</v>
      </c>
      <c r="C859" s="1">
        <v>10.0</v>
      </c>
      <c r="D859" s="1" t="s">
        <v>842</v>
      </c>
      <c r="E859" s="1">
        <v>0.0</v>
      </c>
      <c r="F859" s="1">
        <v>0.0</v>
      </c>
      <c r="G859" s="1">
        <v>0.0</v>
      </c>
    </row>
    <row r="860" ht="15.75" customHeight="1">
      <c r="A860" s="1" t="s">
        <v>126</v>
      </c>
      <c r="B860" s="1" t="s">
        <v>846</v>
      </c>
      <c r="C860" s="1">
        <v>0.0</v>
      </c>
      <c r="D860" s="1" t="s">
        <v>842</v>
      </c>
      <c r="E860" s="1">
        <v>0.0</v>
      </c>
      <c r="F860" s="1">
        <v>0.0</v>
      </c>
      <c r="G860" s="1">
        <v>0.0</v>
      </c>
    </row>
    <row r="861" ht="15.75" customHeight="1">
      <c r="A861" s="1" t="s">
        <v>127</v>
      </c>
      <c r="B861" s="1" t="s">
        <v>846</v>
      </c>
      <c r="C861" s="1">
        <v>10.0</v>
      </c>
      <c r="D861" s="1" t="s">
        <v>842</v>
      </c>
      <c r="E861" s="1">
        <v>0.0</v>
      </c>
      <c r="F861" s="1">
        <v>0.0</v>
      </c>
      <c r="G861" s="1">
        <v>0.0</v>
      </c>
    </row>
    <row r="862" ht="15.75" customHeight="1">
      <c r="A862" s="1" t="s">
        <v>128</v>
      </c>
      <c r="B862" s="1" t="s">
        <v>846</v>
      </c>
      <c r="C862" s="1">
        <v>0.0</v>
      </c>
      <c r="D862" s="1" t="s">
        <v>842</v>
      </c>
      <c r="E862" s="1">
        <v>0.0</v>
      </c>
      <c r="F862" s="1">
        <v>0.0</v>
      </c>
      <c r="G862" s="1">
        <v>0.0</v>
      </c>
    </row>
    <row r="863" ht="15.75" customHeight="1">
      <c r="A863" s="1" t="s">
        <v>129</v>
      </c>
      <c r="B863" s="1" t="s">
        <v>849</v>
      </c>
      <c r="C863" s="1">
        <v>0.0</v>
      </c>
      <c r="D863" s="1" t="s">
        <v>842</v>
      </c>
      <c r="E863" s="1">
        <v>0.0</v>
      </c>
      <c r="F863" s="1">
        <v>0.0</v>
      </c>
      <c r="G863" s="1">
        <v>0.0</v>
      </c>
    </row>
    <row r="864" ht="15.75" customHeight="1">
      <c r="A864" s="1" t="s">
        <v>130</v>
      </c>
      <c r="B864" s="1" t="s">
        <v>849</v>
      </c>
      <c r="C864" s="1">
        <v>2.0</v>
      </c>
      <c r="D864" s="1" t="s">
        <v>842</v>
      </c>
      <c r="E864" s="1">
        <v>0.0</v>
      </c>
      <c r="F864" s="1">
        <v>0.0</v>
      </c>
      <c r="G864" s="1">
        <v>0.0</v>
      </c>
    </row>
    <row r="865" ht="15.75" customHeight="1"/>
    <row r="866" ht="15.75" customHeight="1">
      <c r="A866" s="1" t="s">
        <v>852</v>
      </c>
    </row>
    <row r="867" ht="15.75" customHeight="1"/>
    <row r="868" ht="15.75" customHeight="1">
      <c r="A868" s="1" t="s">
        <v>853</v>
      </c>
    </row>
    <row r="869" ht="15.75" customHeight="1"/>
    <row r="870" ht="15.75" customHeight="1">
      <c r="A870" s="1" t="s">
        <v>854</v>
      </c>
    </row>
    <row r="871" ht="15.75" customHeight="1"/>
    <row r="872" ht="15.75" customHeight="1">
      <c r="A872" s="1" t="s">
        <v>855</v>
      </c>
    </row>
    <row r="873" ht="15.75" customHeight="1"/>
    <row r="874" ht="15.75" customHeight="1">
      <c r="A874" s="1" t="s">
        <v>856</v>
      </c>
    </row>
    <row r="875" ht="15.75" customHeight="1"/>
    <row r="876" ht="15.75" customHeight="1">
      <c r="A876" s="1" t="s">
        <v>857</v>
      </c>
    </row>
    <row r="877" ht="15.75" customHeight="1"/>
    <row r="878" ht="15.75" customHeight="1">
      <c r="A878" s="1" t="s">
        <v>858</v>
      </c>
    </row>
    <row r="879" ht="15.75" customHeight="1"/>
    <row r="880" ht="15.75" customHeight="1">
      <c r="A880" s="1" t="s">
        <v>859</v>
      </c>
    </row>
    <row r="881" ht="15.75" customHeight="1"/>
    <row r="882" ht="15.75" customHeight="1">
      <c r="A882" s="1" t="s">
        <v>860</v>
      </c>
    </row>
    <row r="883" ht="15.75" customHeight="1"/>
    <row r="884" ht="15.75" customHeight="1">
      <c r="A884" s="1" t="s">
        <v>867</v>
      </c>
    </row>
    <row r="885" ht="15.75" customHeight="1"/>
    <row r="886" ht="15.75" customHeight="1">
      <c r="A886" s="1" t="s">
        <v>814</v>
      </c>
    </row>
    <row r="887" ht="15.75" customHeight="1"/>
    <row r="888" ht="15.75" customHeight="1">
      <c r="A888" s="1" t="s">
        <v>815</v>
      </c>
    </row>
    <row r="889" ht="15.75" customHeight="1">
      <c r="A889" s="1" t="s">
        <v>816</v>
      </c>
    </row>
    <row r="890" ht="15.75" customHeight="1"/>
    <row r="891" ht="15.75" customHeight="1">
      <c r="A891" s="1" t="s">
        <v>817</v>
      </c>
    </row>
    <row r="892" ht="15.75" customHeight="1">
      <c r="A892" s="1" t="s">
        <v>999</v>
      </c>
    </row>
    <row r="893" ht="15.75" customHeight="1"/>
    <row r="894" ht="15.75" customHeight="1">
      <c r="A894" s="1" t="s">
        <v>819</v>
      </c>
    </row>
    <row r="895" ht="15.75" customHeight="1"/>
    <row r="896" ht="15.75" customHeight="1"/>
    <row r="897" ht="15.75" customHeight="1">
      <c r="A897" s="1" t="s">
        <v>820</v>
      </c>
    </row>
    <row r="898" ht="15.75" customHeight="1"/>
    <row r="899" ht="15.75" customHeight="1"/>
    <row r="900" ht="15.75" customHeight="1">
      <c r="A900" s="1" t="s">
        <v>821</v>
      </c>
    </row>
    <row r="901" ht="15.75" customHeight="1">
      <c r="A901" s="1" t="s">
        <v>822</v>
      </c>
    </row>
    <row r="902" ht="15.75" customHeight="1"/>
    <row r="903" ht="15.75" customHeight="1">
      <c r="A903" s="1" t="s">
        <v>823</v>
      </c>
    </row>
    <row r="904" ht="15.75" customHeight="1">
      <c r="A904" s="1" t="s">
        <v>822</v>
      </c>
    </row>
    <row r="905" ht="15.75" customHeight="1"/>
    <row r="906" ht="15.75" customHeight="1">
      <c r="A906" s="1" t="s">
        <v>824</v>
      </c>
    </row>
    <row r="907" ht="15.75" customHeight="1">
      <c r="A907" s="1" t="s">
        <v>822</v>
      </c>
    </row>
    <row r="908" ht="15.75" customHeight="1"/>
    <row r="909" ht="15.75" customHeight="1">
      <c r="A909" s="1" t="s">
        <v>825</v>
      </c>
    </row>
    <row r="910" ht="15.75" customHeight="1">
      <c r="A910" s="1" t="s">
        <v>822</v>
      </c>
    </row>
    <row r="911" ht="15.75" customHeight="1"/>
    <row r="912" ht="15.75" customHeight="1">
      <c r="A912" s="1" t="s">
        <v>826</v>
      </c>
    </row>
    <row r="913" ht="15.75" customHeight="1">
      <c r="A913" s="1" t="s">
        <v>822</v>
      </c>
    </row>
    <row r="914" ht="15.75" customHeight="1"/>
    <row r="915" ht="15.75" customHeight="1">
      <c r="A915" s="1" t="s">
        <v>827</v>
      </c>
    </row>
    <row r="916" ht="15.75" customHeight="1">
      <c r="A916" s="1" t="s">
        <v>822</v>
      </c>
    </row>
    <row r="917" ht="15.75" customHeight="1"/>
    <row r="918" ht="15.75" customHeight="1">
      <c r="A918" s="1" t="s">
        <v>828</v>
      </c>
    </row>
    <row r="919" ht="15.75" customHeight="1">
      <c r="A919" s="1" t="s">
        <v>822</v>
      </c>
    </row>
    <row r="920" ht="15.75" customHeight="1"/>
    <row r="921" ht="15.75" customHeight="1">
      <c r="A921" s="1" t="s">
        <v>829</v>
      </c>
    </row>
    <row r="922" ht="15.75" customHeight="1">
      <c r="A922" s="1" t="s">
        <v>822</v>
      </c>
    </row>
    <row r="923" ht="15.75" customHeight="1"/>
    <row r="924" ht="15.75" customHeight="1">
      <c r="A924" s="1" t="s">
        <v>830</v>
      </c>
    </row>
    <row r="925" ht="15.75" customHeight="1">
      <c r="A925" s="1" t="s">
        <v>822</v>
      </c>
    </row>
    <row r="926" ht="15.75" customHeight="1"/>
    <row r="927" ht="15.75" customHeight="1">
      <c r="A927" s="1" t="s">
        <v>831</v>
      </c>
    </row>
    <row r="928" ht="15.75" customHeight="1">
      <c r="A928" s="1" t="s">
        <v>832</v>
      </c>
    </row>
    <row r="929" ht="15.75" customHeight="1"/>
    <row r="930" ht="15.75" customHeight="1">
      <c r="A930" s="1" t="s">
        <v>833</v>
      </c>
    </row>
    <row r="931" ht="15.75" customHeight="1">
      <c r="A931" s="49">
        <v>45119.0</v>
      </c>
    </row>
    <row r="932" ht="15.75" customHeight="1"/>
    <row r="933" ht="15.75" customHeight="1">
      <c r="A933" s="1" t="s">
        <v>834</v>
      </c>
    </row>
    <row r="934" ht="15.75" customHeight="1">
      <c r="A934" s="1" t="s">
        <v>1000</v>
      </c>
      <c r="B934" s="1" t="s">
        <v>835</v>
      </c>
      <c r="C934" s="1">
        <v>1.0</v>
      </c>
      <c r="D934" s="1">
        <v>100.0</v>
      </c>
      <c r="E934" s="1" t="s">
        <v>836</v>
      </c>
      <c r="F934" s="1" t="s">
        <v>971</v>
      </c>
    </row>
    <row r="935" ht="15.75" customHeight="1"/>
    <row r="936" ht="15.75" customHeight="1">
      <c r="A936" s="1" t="s">
        <v>838</v>
      </c>
    </row>
    <row r="937" ht="15.75" customHeight="1"/>
    <row r="938" ht="15.75" customHeight="1">
      <c r="A938" s="1" t="s">
        <v>839</v>
      </c>
    </row>
    <row r="939" ht="15.75" customHeight="1"/>
    <row r="940" ht="15.75" customHeight="1">
      <c r="A940" s="1" t="s">
        <v>840</v>
      </c>
    </row>
    <row r="941" ht="15.75" customHeight="1">
      <c r="A941" s="1" t="s">
        <v>216</v>
      </c>
      <c r="B941" s="1" t="s">
        <v>835</v>
      </c>
      <c r="C941" s="1">
        <v>1.0</v>
      </c>
      <c r="D941" s="1" t="s">
        <v>842</v>
      </c>
      <c r="E941" s="1">
        <v>0.0</v>
      </c>
      <c r="F941" s="1">
        <v>0.0</v>
      </c>
      <c r="G941" s="1">
        <v>0.0</v>
      </c>
    </row>
    <row r="942" ht="15.75" customHeight="1">
      <c r="A942" s="1" t="s">
        <v>122</v>
      </c>
      <c r="B942" s="1" t="s">
        <v>835</v>
      </c>
      <c r="C942" s="1">
        <v>1.0</v>
      </c>
      <c r="D942" s="1" t="s">
        <v>842</v>
      </c>
      <c r="E942" s="1">
        <v>0.0</v>
      </c>
      <c r="F942" s="1">
        <v>0.0</v>
      </c>
      <c r="G942" s="1">
        <v>0.0</v>
      </c>
    </row>
    <row r="943" ht="15.75" customHeight="1">
      <c r="A943" s="1" t="s">
        <v>171</v>
      </c>
      <c r="B943" s="1" t="s">
        <v>835</v>
      </c>
      <c r="C943" s="1">
        <v>1.0</v>
      </c>
      <c r="D943" s="1" t="s">
        <v>842</v>
      </c>
      <c r="E943" s="1">
        <v>0.0</v>
      </c>
      <c r="F943" s="1">
        <v>0.0</v>
      </c>
      <c r="G943" s="1">
        <v>0.0</v>
      </c>
    </row>
    <row r="944" ht="15.75" customHeight="1">
      <c r="A944" s="1" t="s">
        <v>976</v>
      </c>
      <c r="B944" s="1" t="s">
        <v>835</v>
      </c>
      <c r="C944" s="1">
        <v>1.0</v>
      </c>
      <c r="D944" s="1" t="s">
        <v>842</v>
      </c>
      <c r="E944" s="1">
        <v>0.0</v>
      </c>
      <c r="F944" s="1">
        <v>0.0</v>
      </c>
      <c r="G944" s="1">
        <v>0.0</v>
      </c>
    </row>
    <row r="945" ht="15.75" customHeight="1">
      <c r="A945" s="1" t="s">
        <v>125</v>
      </c>
      <c r="B945" s="1" t="s">
        <v>846</v>
      </c>
      <c r="C945" s="1">
        <v>10.0</v>
      </c>
      <c r="D945" s="1" t="s">
        <v>842</v>
      </c>
      <c r="E945" s="1">
        <v>0.0</v>
      </c>
      <c r="F945" s="1">
        <v>0.0</v>
      </c>
      <c r="G945" s="1">
        <v>0.0</v>
      </c>
    </row>
    <row r="946" ht="15.75" customHeight="1">
      <c r="A946" s="1" t="s">
        <v>126</v>
      </c>
      <c r="B946" s="1" t="s">
        <v>846</v>
      </c>
      <c r="C946" s="1">
        <v>0.0</v>
      </c>
      <c r="D946" s="1" t="s">
        <v>842</v>
      </c>
      <c r="E946" s="1">
        <v>0.0</v>
      </c>
      <c r="F946" s="1">
        <v>0.0</v>
      </c>
      <c r="G946" s="1">
        <v>0.0</v>
      </c>
    </row>
    <row r="947" ht="15.75" customHeight="1">
      <c r="A947" s="1" t="s">
        <v>127</v>
      </c>
      <c r="B947" s="1" t="s">
        <v>846</v>
      </c>
      <c r="C947" s="1">
        <v>10.0</v>
      </c>
      <c r="D947" s="1" t="s">
        <v>842</v>
      </c>
      <c r="E947" s="1">
        <v>0.0</v>
      </c>
      <c r="F947" s="1">
        <v>0.0</v>
      </c>
      <c r="G947" s="1">
        <v>0.0</v>
      </c>
    </row>
    <row r="948" ht="15.75" customHeight="1">
      <c r="A948" s="1" t="s">
        <v>128</v>
      </c>
      <c r="B948" s="1" t="s">
        <v>846</v>
      </c>
      <c r="C948" s="1">
        <v>0.0</v>
      </c>
      <c r="D948" s="1" t="s">
        <v>842</v>
      </c>
      <c r="E948" s="1">
        <v>0.0</v>
      </c>
      <c r="F948" s="1">
        <v>0.0</v>
      </c>
      <c r="G948" s="1">
        <v>0.0</v>
      </c>
    </row>
    <row r="949" ht="15.75" customHeight="1">
      <c r="A949" s="1" t="s">
        <v>129</v>
      </c>
      <c r="B949" s="1" t="s">
        <v>849</v>
      </c>
      <c r="C949" s="1">
        <v>0.0</v>
      </c>
      <c r="D949" s="1" t="s">
        <v>842</v>
      </c>
      <c r="E949" s="1">
        <v>0.0</v>
      </c>
      <c r="F949" s="1">
        <v>0.0</v>
      </c>
      <c r="G949" s="1">
        <v>0.0</v>
      </c>
    </row>
    <row r="950" ht="15.75" customHeight="1">
      <c r="A950" s="1" t="s">
        <v>130</v>
      </c>
      <c r="B950" s="1" t="s">
        <v>849</v>
      </c>
      <c r="C950" s="1">
        <v>2.0</v>
      </c>
      <c r="D950" s="1" t="s">
        <v>842</v>
      </c>
      <c r="E950" s="1">
        <v>0.0</v>
      </c>
      <c r="F950" s="1">
        <v>0.0</v>
      </c>
      <c r="G950" s="1">
        <v>0.0</v>
      </c>
    </row>
    <row r="951" ht="15.75" customHeight="1"/>
    <row r="952" ht="15.75" customHeight="1">
      <c r="A952" s="1" t="s">
        <v>852</v>
      </c>
    </row>
    <row r="953" ht="15.75" customHeight="1"/>
    <row r="954" ht="15.75" customHeight="1">
      <c r="A954" s="1" t="s">
        <v>853</v>
      </c>
    </row>
    <row r="955" ht="15.75" customHeight="1"/>
    <row r="956" ht="15.75" customHeight="1">
      <c r="A956" s="1" t="s">
        <v>854</v>
      </c>
    </row>
    <row r="957" ht="15.75" customHeight="1"/>
    <row r="958" ht="15.75" customHeight="1">
      <c r="A958" s="1" t="s">
        <v>855</v>
      </c>
    </row>
    <row r="959" ht="15.75" customHeight="1"/>
    <row r="960" ht="15.75" customHeight="1">
      <c r="A960" s="1" t="s">
        <v>856</v>
      </c>
    </row>
    <row r="961" ht="15.75" customHeight="1"/>
    <row r="962" ht="15.75" customHeight="1">
      <c r="A962" s="1" t="s">
        <v>857</v>
      </c>
    </row>
    <row r="963" ht="15.75" customHeight="1"/>
    <row r="964" ht="15.75" customHeight="1">
      <c r="A964" s="1" t="s">
        <v>858</v>
      </c>
    </row>
    <row r="965" ht="15.75" customHeight="1"/>
    <row r="966" ht="15.75" customHeight="1">
      <c r="A966" s="1" t="s">
        <v>859</v>
      </c>
    </row>
    <row r="967" ht="15.75" customHeight="1"/>
    <row r="968" ht="15.75" customHeight="1">
      <c r="A968" s="1" t="s">
        <v>860</v>
      </c>
    </row>
    <row r="969" ht="15.75" customHeight="1"/>
    <row r="970" ht="15.75" customHeight="1">
      <c r="A970" s="1" t="s">
        <v>867</v>
      </c>
    </row>
    <row r="971" ht="15.75" customHeight="1"/>
    <row r="972" ht="15.75" customHeight="1">
      <c r="A972" s="1" t="s">
        <v>814</v>
      </c>
    </row>
    <row r="973" ht="15.75" customHeight="1"/>
    <row r="974" ht="15.75" customHeight="1">
      <c r="A974" s="1" t="s">
        <v>815</v>
      </c>
    </row>
    <row r="975" ht="15.75" customHeight="1">
      <c r="A975" s="1" t="s">
        <v>816</v>
      </c>
    </row>
    <row r="976" ht="15.75" customHeight="1"/>
    <row r="977" ht="15.75" customHeight="1">
      <c r="A977" s="1" t="s">
        <v>817</v>
      </c>
    </row>
    <row r="978" ht="15.75" customHeight="1">
      <c r="A978" s="1" t="s">
        <v>1001</v>
      </c>
    </row>
    <row r="979" ht="15.75" customHeight="1"/>
    <row r="980" ht="15.75" customHeight="1">
      <c r="A980" s="1" t="s">
        <v>819</v>
      </c>
    </row>
    <row r="981" ht="15.75" customHeight="1"/>
    <row r="982" ht="15.75" customHeight="1"/>
    <row r="983" ht="15.75" customHeight="1">
      <c r="A983" s="1" t="s">
        <v>820</v>
      </c>
    </row>
    <row r="984" ht="15.75" customHeight="1"/>
    <row r="985" ht="15.75" customHeight="1"/>
    <row r="986" ht="15.75" customHeight="1">
      <c r="A986" s="1" t="s">
        <v>821</v>
      </c>
    </row>
    <row r="987" ht="15.75" customHeight="1">
      <c r="A987" s="1" t="s">
        <v>822</v>
      </c>
    </row>
    <row r="988" ht="15.75" customHeight="1"/>
    <row r="989" ht="15.75" customHeight="1">
      <c r="A989" s="1" t="s">
        <v>823</v>
      </c>
    </row>
    <row r="990" ht="15.75" customHeight="1">
      <c r="A990" s="1" t="s">
        <v>822</v>
      </c>
    </row>
    <row r="991" ht="15.75" customHeight="1"/>
    <row r="992" ht="15.75" customHeight="1">
      <c r="A992" s="1" t="s">
        <v>824</v>
      </c>
    </row>
    <row r="993" ht="15.75" customHeight="1">
      <c r="A993" s="1" t="s">
        <v>822</v>
      </c>
    </row>
    <row r="994" ht="15.75" customHeight="1"/>
    <row r="995" ht="15.75" customHeight="1">
      <c r="A995" s="1" t="s">
        <v>825</v>
      </c>
    </row>
    <row r="996" ht="15.75" customHeight="1">
      <c r="A996" s="1" t="s">
        <v>822</v>
      </c>
    </row>
    <row r="997" ht="15.75" customHeight="1"/>
    <row r="998" ht="15.75" customHeight="1">
      <c r="A998" s="1" t="s">
        <v>826</v>
      </c>
    </row>
    <row r="999" ht="15.75" customHeight="1">
      <c r="A999" s="1" t="s">
        <v>822</v>
      </c>
    </row>
    <row r="1000" ht="15.75" customHeight="1"/>
    <row r="1001" ht="15.75" customHeight="1">
      <c r="A1001" s="1" t="s">
        <v>827</v>
      </c>
    </row>
    <row r="1002" ht="15.75" customHeight="1">
      <c r="A1002" s="1" t="s">
        <v>822</v>
      </c>
    </row>
    <row r="1003" ht="15.75" customHeight="1"/>
    <row r="1004" ht="15.75" customHeight="1">
      <c r="A1004" s="1" t="s">
        <v>828</v>
      </c>
    </row>
    <row r="1005" ht="15.75" customHeight="1">
      <c r="A1005" s="1" t="s">
        <v>822</v>
      </c>
    </row>
    <row r="1006" ht="15.75" customHeight="1"/>
    <row r="1007" ht="15.75" customHeight="1">
      <c r="A1007" s="1" t="s">
        <v>829</v>
      </c>
    </row>
    <row r="1008" ht="15.75" customHeight="1">
      <c r="A1008" s="1" t="s">
        <v>822</v>
      </c>
    </row>
    <row r="1009" ht="15.75" customHeight="1"/>
    <row r="1010" ht="15.75" customHeight="1">
      <c r="A1010" s="1" t="s">
        <v>830</v>
      </c>
    </row>
    <row r="1011" ht="15.75" customHeight="1">
      <c r="A1011" s="1" t="s">
        <v>822</v>
      </c>
    </row>
    <row r="1012" ht="15.75" customHeight="1"/>
    <row r="1013" ht="15.75" customHeight="1">
      <c r="A1013" s="1" t="s">
        <v>831</v>
      </c>
    </row>
    <row r="1014" ht="15.75" customHeight="1">
      <c r="A1014" s="1" t="s">
        <v>832</v>
      </c>
    </row>
    <row r="1015" ht="15.75" customHeight="1"/>
    <row r="1016" ht="15.75" customHeight="1">
      <c r="A1016" s="1" t="s">
        <v>833</v>
      </c>
    </row>
    <row r="1017" ht="15.75" customHeight="1">
      <c r="A1017" s="49">
        <v>45119.0</v>
      </c>
    </row>
    <row r="1018" ht="15.75" customHeight="1"/>
    <row r="1019" ht="15.75" customHeight="1">
      <c r="A1019" s="1" t="s">
        <v>834</v>
      </c>
    </row>
    <row r="1020" ht="15.75" customHeight="1">
      <c r="A1020" s="1" t="s">
        <v>1002</v>
      </c>
      <c r="B1020" s="1" t="s">
        <v>835</v>
      </c>
      <c r="C1020" s="1">
        <v>1.0</v>
      </c>
      <c r="D1020" s="1">
        <v>100.0</v>
      </c>
      <c r="E1020" s="1" t="s">
        <v>836</v>
      </c>
      <c r="F1020" s="1" t="s">
        <v>971</v>
      </c>
    </row>
    <row r="1021" ht="15.75" customHeight="1"/>
    <row r="1022" ht="15.75" customHeight="1">
      <c r="A1022" s="1" t="s">
        <v>838</v>
      </c>
    </row>
    <row r="1023" ht="15.75" customHeight="1"/>
    <row r="1024" ht="15.75" customHeight="1">
      <c r="A1024" s="1" t="s">
        <v>839</v>
      </c>
    </row>
    <row r="1025" ht="15.75" customHeight="1"/>
    <row r="1026" ht="15.75" customHeight="1">
      <c r="A1026" s="1" t="s">
        <v>840</v>
      </c>
    </row>
    <row r="1027" ht="15.75" customHeight="1">
      <c r="A1027" s="1" t="s">
        <v>223</v>
      </c>
      <c r="B1027" s="1" t="s">
        <v>835</v>
      </c>
      <c r="C1027" s="1">
        <v>1.0</v>
      </c>
      <c r="D1027" s="1" t="s">
        <v>842</v>
      </c>
      <c r="E1027" s="1">
        <v>0.0</v>
      </c>
      <c r="F1027" s="1">
        <v>0.0</v>
      </c>
      <c r="G1027" s="1">
        <v>0.0</v>
      </c>
    </row>
    <row r="1028" ht="15.75" customHeight="1">
      <c r="A1028" s="1" t="s">
        <v>122</v>
      </c>
      <c r="B1028" s="1" t="s">
        <v>835</v>
      </c>
      <c r="C1028" s="1">
        <v>1.0</v>
      </c>
      <c r="D1028" s="1" t="s">
        <v>842</v>
      </c>
      <c r="E1028" s="1">
        <v>0.0</v>
      </c>
      <c r="F1028" s="1">
        <v>0.0</v>
      </c>
      <c r="G1028" s="1">
        <v>0.0</v>
      </c>
    </row>
    <row r="1029" ht="15.75" customHeight="1">
      <c r="A1029" s="1" t="s">
        <v>171</v>
      </c>
      <c r="B1029" s="1" t="s">
        <v>835</v>
      </c>
      <c r="C1029" s="1">
        <v>1.0</v>
      </c>
      <c r="D1029" s="1" t="s">
        <v>842</v>
      </c>
      <c r="E1029" s="1">
        <v>0.0</v>
      </c>
      <c r="F1029" s="1">
        <v>0.0</v>
      </c>
      <c r="G1029" s="1">
        <v>0.0</v>
      </c>
    </row>
    <row r="1030" ht="15.75" customHeight="1">
      <c r="A1030" s="1" t="s">
        <v>976</v>
      </c>
      <c r="B1030" s="1" t="s">
        <v>835</v>
      </c>
      <c r="C1030" s="1">
        <v>1.0</v>
      </c>
      <c r="D1030" s="1" t="s">
        <v>842</v>
      </c>
      <c r="E1030" s="1">
        <v>0.0</v>
      </c>
      <c r="F1030" s="1">
        <v>0.0</v>
      </c>
      <c r="G1030" s="1">
        <v>0.0</v>
      </c>
    </row>
    <row r="1031" ht="15.75" customHeight="1">
      <c r="A1031" s="1" t="s">
        <v>125</v>
      </c>
      <c r="B1031" s="1" t="s">
        <v>846</v>
      </c>
      <c r="C1031" s="1">
        <v>10.0</v>
      </c>
      <c r="D1031" s="1" t="s">
        <v>842</v>
      </c>
      <c r="E1031" s="1">
        <v>0.0</v>
      </c>
      <c r="F1031" s="1">
        <v>0.0</v>
      </c>
      <c r="G1031" s="1">
        <v>0.0</v>
      </c>
    </row>
    <row r="1032" ht="15.75" customHeight="1">
      <c r="A1032" s="1" t="s">
        <v>126</v>
      </c>
      <c r="B1032" s="1" t="s">
        <v>846</v>
      </c>
      <c r="C1032" s="1">
        <v>0.0</v>
      </c>
      <c r="D1032" s="1" t="s">
        <v>842</v>
      </c>
      <c r="E1032" s="1">
        <v>0.0</v>
      </c>
      <c r="F1032" s="1">
        <v>0.0</v>
      </c>
      <c r="G1032" s="1">
        <v>0.0</v>
      </c>
    </row>
    <row r="1033" ht="15.75" customHeight="1">
      <c r="A1033" s="1" t="s">
        <v>127</v>
      </c>
      <c r="B1033" s="1" t="s">
        <v>846</v>
      </c>
      <c r="C1033" s="1">
        <v>10.0</v>
      </c>
      <c r="D1033" s="1" t="s">
        <v>842</v>
      </c>
      <c r="E1033" s="1">
        <v>0.0</v>
      </c>
      <c r="F1033" s="1">
        <v>0.0</v>
      </c>
      <c r="G1033" s="1">
        <v>0.0</v>
      </c>
    </row>
    <row r="1034" ht="15.75" customHeight="1">
      <c r="A1034" s="1" t="s">
        <v>128</v>
      </c>
      <c r="B1034" s="1" t="s">
        <v>846</v>
      </c>
      <c r="C1034" s="1">
        <v>0.0</v>
      </c>
      <c r="D1034" s="1" t="s">
        <v>842</v>
      </c>
      <c r="E1034" s="1">
        <v>0.0</v>
      </c>
      <c r="F1034" s="1">
        <v>0.0</v>
      </c>
      <c r="G1034" s="1">
        <v>0.0</v>
      </c>
    </row>
    <row r="1035" ht="15.75" customHeight="1">
      <c r="A1035" s="1" t="s">
        <v>129</v>
      </c>
      <c r="B1035" s="1" t="s">
        <v>849</v>
      </c>
      <c r="C1035" s="1">
        <v>0.0</v>
      </c>
      <c r="D1035" s="1" t="s">
        <v>842</v>
      </c>
      <c r="E1035" s="1">
        <v>0.0</v>
      </c>
      <c r="F1035" s="1">
        <v>0.0</v>
      </c>
      <c r="G1035" s="1">
        <v>0.0</v>
      </c>
    </row>
    <row r="1036" ht="15.75" customHeight="1">
      <c r="A1036" s="1" t="s">
        <v>130</v>
      </c>
      <c r="B1036" s="1" t="s">
        <v>849</v>
      </c>
      <c r="C1036" s="1">
        <v>2.0</v>
      </c>
      <c r="D1036" s="1" t="s">
        <v>842</v>
      </c>
      <c r="E1036" s="1">
        <v>0.0</v>
      </c>
      <c r="F1036" s="1">
        <v>0.0</v>
      </c>
      <c r="G1036" s="1">
        <v>0.0</v>
      </c>
    </row>
    <row r="1037" ht="15.75" customHeight="1"/>
    <row r="1038" ht="15.75" customHeight="1">
      <c r="A1038" s="1" t="s">
        <v>852</v>
      </c>
    </row>
    <row r="1039" ht="15.75" customHeight="1"/>
    <row r="1040" ht="15.75" customHeight="1">
      <c r="A1040" s="1" t="s">
        <v>853</v>
      </c>
    </row>
    <row r="1041" ht="15.75" customHeight="1"/>
    <row r="1042" ht="15.75" customHeight="1">
      <c r="A1042" s="1" t="s">
        <v>854</v>
      </c>
    </row>
    <row r="1043" ht="15.75" customHeight="1"/>
    <row r="1044" ht="15.75" customHeight="1">
      <c r="A1044" s="1" t="s">
        <v>855</v>
      </c>
    </row>
    <row r="1045" ht="15.75" customHeight="1"/>
    <row r="1046" ht="15.75" customHeight="1">
      <c r="A1046" s="1" t="s">
        <v>856</v>
      </c>
    </row>
    <row r="1047" ht="15.75" customHeight="1"/>
    <row r="1048" ht="15.75" customHeight="1">
      <c r="A1048" s="1" t="s">
        <v>857</v>
      </c>
    </row>
    <row r="1049" ht="15.75" customHeight="1"/>
    <row r="1050" ht="15.75" customHeight="1">
      <c r="A1050" s="1" t="s">
        <v>858</v>
      </c>
    </row>
    <row r="1051" ht="15.75" customHeight="1"/>
    <row r="1052" ht="15.75" customHeight="1">
      <c r="A1052" s="1" t="s">
        <v>859</v>
      </c>
    </row>
    <row r="1053" ht="15.75" customHeight="1"/>
    <row r="1054" ht="15.75" customHeight="1">
      <c r="A1054" s="1" t="s">
        <v>860</v>
      </c>
    </row>
    <row r="1055" ht="15.75" customHeight="1"/>
    <row r="1056" ht="15.75" customHeight="1">
      <c r="A1056" s="1" t="s">
        <v>867</v>
      </c>
    </row>
    <row r="1057" ht="15.75" customHeight="1"/>
    <row r="1058" ht="15.75" customHeight="1">
      <c r="A1058" s="1" t="s">
        <v>814</v>
      </c>
    </row>
    <row r="1059" ht="15.75" customHeight="1"/>
    <row r="1060" ht="15.75" customHeight="1">
      <c r="A1060" s="1" t="s">
        <v>815</v>
      </c>
    </row>
    <row r="1061" ht="15.75" customHeight="1">
      <c r="A1061" s="1" t="s">
        <v>816</v>
      </c>
    </row>
    <row r="1062" ht="15.75" customHeight="1"/>
    <row r="1063" ht="15.75" customHeight="1">
      <c r="A1063" s="1" t="s">
        <v>817</v>
      </c>
    </row>
    <row r="1064" ht="15.75" customHeight="1">
      <c r="A1064" s="1" t="s">
        <v>1003</v>
      </c>
    </row>
    <row r="1065" ht="15.75" customHeight="1"/>
    <row r="1066" ht="15.75" customHeight="1">
      <c r="A1066" s="1" t="s">
        <v>819</v>
      </c>
    </row>
    <row r="1067" ht="15.75" customHeight="1"/>
    <row r="1068" ht="15.75" customHeight="1"/>
    <row r="1069" ht="15.75" customHeight="1">
      <c r="A1069" s="1" t="s">
        <v>820</v>
      </c>
    </row>
    <row r="1070" ht="15.75" customHeight="1"/>
    <row r="1071" ht="15.75" customHeight="1"/>
    <row r="1072" ht="15.75" customHeight="1">
      <c r="A1072" s="1" t="s">
        <v>821</v>
      </c>
    </row>
    <row r="1073" ht="15.75" customHeight="1">
      <c r="A1073" s="1" t="s">
        <v>822</v>
      </c>
    </row>
    <row r="1074" ht="15.75" customHeight="1"/>
    <row r="1075" ht="15.75" customHeight="1">
      <c r="A1075" s="1" t="s">
        <v>823</v>
      </c>
    </row>
    <row r="1076" ht="15.75" customHeight="1">
      <c r="A1076" s="1" t="s">
        <v>822</v>
      </c>
    </row>
    <row r="1077" ht="15.75" customHeight="1"/>
    <row r="1078" ht="15.75" customHeight="1">
      <c r="A1078" s="1" t="s">
        <v>824</v>
      </c>
    </row>
    <row r="1079" ht="15.75" customHeight="1">
      <c r="A1079" s="1" t="s">
        <v>822</v>
      </c>
    </row>
    <row r="1080" ht="15.75" customHeight="1"/>
    <row r="1081" ht="15.75" customHeight="1">
      <c r="A1081" s="1" t="s">
        <v>825</v>
      </c>
    </row>
    <row r="1082" ht="15.75" customHeight="1">
      <c r="A1082" s="1" t="s">
        <v>822</v>
      </c>
    </row>
    <row r="1083" ht="15.75" customHeight="1"/>
    <row r="1084" ht="15.75" customHeight="1">
      <c r="A1084" s="1" t="s">
        <v>826</v>
      </c>
    </row>
    <row r="1085" ht="15.75" customHeight="1">
      <c r="A1085" s="1" t="s">
        <v>822</v>
      </c>
    </row>
    <row r="1086" ht="15.75" customHeight="1"/>
    <row r="1087" ht="15.75" customHeight="1">
      <c r="A1087" s="1" t="s">
        <v>827</v>
      </c>
    </row>
    <row r="1088" ht="15.75" customHeight="1">
      <c r="A1088" s="1" t="s">
        <v>822</v>
      </c>
    </row>
    <row r="1089" ht="15.75" customHeight="1"/>
    <row r="1090" ht="15.75" customHeight="1">
      <c r="A1090" s="1" t="s">
        <v>828</v>
      </c>
    </row>
    <row r="1091" ht="15.75" customHeight="1">
      <c r="A1091" s="1" t="s">
        <v>822</v>
      </c>
    </row>
    <row r="1092" ht="15.75" customHeight="1"/>
    <row r="1093" ht="15.75" customHeight="1">
      <c r="A1093" s="1" t="s">
        <v>829</v>
      </c>
    </row>
    <row r="1094" ht="15.75" customHeight="1">
      <c r="A1094" s="1" t="s">
        <v>822</v>
      </c>
    </row>
    <row r="1095" ht="15.75" customHeight="1"/>
    <row r="1096" ht="15.75" customHeight="1">
      <c r="A1096" s="1" t="s">
        <v>830</v>
      </c>
    </row>
    <row r="1097" ht="15.75" customHeight="1">
      <c r="A1097" s="1" t="s">
        <v>822</v>
      </c>
    </row>
    <row r="1098" ht="15.75" customHeight="1"/>
    <row r="1099" ht="15.75" customHeight="1">
      <c r="A1099" s="1" t="s">
        <v>831</v>
      </c>
    </row>
    <row r="1100" ht="15.75" customHeight="1">
      <c r="A1100" s="1" t="s">
        <v>832</v>
      </c>
    </row>
    <row r="1101" ht="15.75" customHeight="1"/>
    <row r="1102" ht="15.75" customHeight="1">
      <c r="A1102" s="1" t="s">
        <v>833</v>
      </c>
    </row>
    <row r="1103" ht="15.75" customHeight="1">
      <c r="A1103" s="49">
        <v>45119.0</v>
      </c>
    </row>
    <row r="1104" ht="15.75" customHeight="1"/>
    <row r="1105" ht="15.75" customHeight="1">
      <c r="A1105" s="1" t="s">
        <v>834</v>
      </c>
    </row>
    <row r="1106" ht="15.75" customHeight="1">
      <c r="A1106" s="1" t="s">
        <v>1004</v>
      </c>
      <c r="B1106" s="1" t="s">
        <v>835</v>
      </c>
      <c r="C1106" s="1">
        <v>1.0</v>
      </c>
      <c r="D1106" s="1">
        <v>100.0</v>
      </c>
      <c r="E1106" s="1" t="s">
        <v>836</v>
      </c>
      <c r="F1106" s="1" t="s">
        <v>971</v>
      </c>
    </row>
    <row r="1107" ht="15.75" customHeight="1"/>
    <row r="1108" ht="15.75" customHeight="1">
      <c r="A1108" s="1" t="s">
        <v>838</v>
      </c>
    </row>
    <row r="1109" ht="15.75" customHeight="1"/>
    <row r="1110" ht="15.75" customHeight="1">
      <c r="A1110" s="1" t="s">
        <v>839</v>
      </c>
    </row>
    <row r="1111" ht="15.75" customHeight="1"/>
    <row r="1112" ht="15.75" customHeight="1">
      <c r="A1112" s="1" t="s">
        <v>840</v>
      </c>
    </row>
    <row r="1113" ht="15.75" customHeight="1">
      <c r="A1113" s="1" t="s">
        <v>228</v>
      </c>
      <c r="B1113" s="1" t="s">
        <v>835</v>
      </c>
      <c r="C1113" s="1">
        <v>1.0</v>
      </c>
      <c r="D1113" s="1" t="s">
        <v>842</v>
      </c>
      <c r="E1113" s="1">
        <v>0.0</v>
      </c>
      <c r="F1113" s="1">
        <v>0.0</v>
      </c>
      <c r="G1113" s="1">
        <v>0.0</v>
      </c>
    </row>
    <row r="1114" ht="15.75" customHeight="1">
      <c r="A1114" s="1" t="s">
        <v>125</v>
      </c>
      <c r="B1114" s="1" t="s">
        <v>846</v>
      </c>
      <c r="C1114" s="1">
        <v>10.0</v>
      </c>
      <c r="D1114" s="1" t="s">
        <v>842</v>
      </c>
      <c r="E1114" s="1">
        <v>0.0</v>
      </c>
      <c r="F1114" s="1">
        <v>0.0</v>
      </c>
      <c r="G1114" s="1">
        <v>0.0</v>
      </c>
    </row>
    <row r="1115" ht="15.75" customHeight="1">
      <c r="A1115" s="1" t="s">
        <v>127</v>
      </c>
      <c r="B1115" s="1" t="s">
        <v>846</v>
      </c>
      <c r="C1115" s="1">
        <v>10.0</v>
      </c>
      <c r="D1115" s="1" t="s">
        <v>842</v>
      </c>
      <c r="E1115" s="1">
        <v>0.0</v>
      </c>
      <c r="F1115" s="1">
        <v>0.0</v>
      </c>
      <c r="G1115" s="1">
        <v>0.0</v>
      </c>
    </row>
    <row r="1116" ht="15.75" customHeight="1">
      <c r="A1116" s="1" t="s">
        <v>130</v>
      </c>
      <c r="B1116" s="1" t="s">
        <v>849</v>
      </c>
      <c r="C1116" s="1">
        <v>2.0</v>
      </c>
      <c r="D1116" s="1" t="s">
        <v>842</v>
      </c>
      <c r="E1116" s="1">
        <v>0.0</v>
      </c>
      <c r="F1116" s="1">
        <v>0.0</v>
      </c>
      <c r="G1116" s="1">
        <v>0.0</v>
      </c>
    </row>
    <row r="1117" ht="15.75" customHeight="1">
      <c r="A1117" s="1" t="s">
        <v>129</v>
      </c>
      <c r="B1117" s="1" t="s">
        <v>849</v>
      </c>
      <c r="C1117" s="1">
        <v>0.0</v>
      </c>
      <c r="D1117" s="1" t="s">
        <v>842</v>
      </c>
      <c r="E1117" s="1">
        <v>0.0</v>
      </c>
      <c r="F1117" s="1">
        <v>0.0</v>
      </c>
      <c r="G1117" s="1">
        <v>0.0</v>
      </c>
    </row>
    <row r="1118" ht="15.75" customHeight="1">
      <c r="A1118" s="1" t="s">
        <v>126</v>
      </c>
      <c r="B1118" s="1" t="s">
        <v>846</v>
      </c>
      <c r="C1118" s="1">
        <v>0.0</v>
      </c>
      <c r="D1118" s="1" t="s">
        <v>842</v>
      </c>
      <c r="E1118" s="1">
        <v>0.0</v>
      </c>
      <c r="F1118" s="1">
        <v>0.0</v>
      </c>
      <c r="G1118" s="1">
        <v>0.0</v>
      </c>
    </row>
    <row r="1119" ht="15.75" customHeight="1">
      <c r="A1119" s="1" t="s">
        <v>128</v>
      </c>
      <c r="B1119" s="1" t="s">
        <v>846</v>
      </c>
      <c r="C1119" s="1">
        <v>0.0</v>
      </c>
      <c r="D1119" s="1" t="s">
        <v>842</v>
      </c>
      <c r="E1119" s="1">
        <v>0.0</v>
      </c>
      <c r="F1119" s="1">
        <v>0.0</v>
      </c>
      <c r="G1119" s="1">
        <v>0.0</v>
      </c>
    </row>
    <row r="1120" ht="15.75" customHeight="1">
      <c r="A1120" s="1" t="s">
        <v>976</v>
      </c>
      <c r="B1120" s="1" t="s">
        <v>835</v>
      </c>
      <c r="C1120" s="1">
        <v>1.0</v>
      </c>
      <c r="D1120" s="1" t="s">
        <v>842</v>
      </c>
      <c r="E1120" s="1">
        <v>0.0</v>
      </c>
      <c r="F1120" s="1">
        <v>0.0</v>
      </c>
      <c r="G1120" s="1">
        <v>0.0</v>
      </c>
    </row>
    <row r="1121" ht="15.75" customHeight="1">
      <c r="A1121" s="1" t="s">
        <v>171</v>
      </c>
      <c r="B1121" s="1" t="s">
        <v>835</v>
      </c>
      <c r="C1121" s="1">
        <v>1.0</v>
      </c>
      <c r="D1121" s="1" t="s">
        <v>842</v>
      </c>
      <c r="E1121" s="1">
        <v>0.0</v>
      </c>
      <c r="F1121" s="1">
        <v>0.0</v>
      </c>
      <c r="G1121" s="1">
        <v>0.0</v>
      </c>
    </row>
    <row r="1122" ht="15.75" customHeight="1"/>
    <row r="1123" ht="15.75" customHeight="1">
      <c r="A1123" s="1" t="s">
        <v>852</v>
      </c>
    </row>
    <row r="1124" ht="15.75" customHeight="1"/>
    <row r="1125" ht="15.75" customHeight="1">
      <c r="A1125" s="1" t="s">
        <v>853</v>
      </c>
    </row>
    <row r="1126" ht="15.75" customHeight="1"/>
    <row r="1127" ht="15.75" customHeight="1">
      <c r="A1127" s="1" t="s">
        <v>854</v>
      </c>
    </row>
    <row r="1128" ht="15.75" customHeight="1"/>
    <row r="1129" ht="15.75" customHeight="1">
      <c r="A1129" s="1" t="s">
        <v>855</v>
      </c>
    </row>
    <row r="1130" ht="15.75" customHeight="1"/>
    <row r="1131" ht="15.75" customHeight="1">
      <c r="A1131" s="1" t="s">
        <v>856</v>
      </c>
    </row>
    <row r="1132" ht="15.75" customHeight="1"/>
    <row r="1133" ht="15.75" customHeight="1">
      <c r="A1133" s="1" t="s">
        <v>857</v>
      </c>
    </row>
    <row r="1134" ht="15.75" customHeight="1"/>
    <row r="1135" ht="15.75" customHeight="1">
      <c r="A1135" s="1" t="s">
        <v>858</v>
      </c>
    </row>
    <row r="1136" ht="15.75" customHeight="1"/>
    <row r="1137" ht="15.75" customHeight="1">
      <c r="A1137" s="1" t="s">
        <v>859</v>
      </c>
    </row>
    <row r="1138" ht="15.75" customHeight="1"/>
    <row r="1139" ht="15.75" customHeight="1">
      <c r="A1139" s="1" t="s">
        <v>860</v>
      </c>
    </row>
    <row r="1140" ht="15.75" customHeight="1"/>
    <row r="1141" ht="15.75" customHeight="1">
      <c r="A1141" s="1" t="s">
        <v>867</v>
      </c>
    </row>
    <row r="1142" ht="15.75" customHeight="1"/>
    <row r="1143" ht="15.75" customHeight="1">
      <c r="A1143" s="1" t="s">
        <v>814</v>
      </c>
    </row>
    <row r="1144" ht="15.75" customHeight="1"/>
    <row r="1145" ht="15.75" customHeight="1">
      <c r="A1145" s="1" t="s">
        <v>815</v>
      </c>
    </row>
    <row r="1146" ht="15.75" customHeight="1">
      <c r="A1146" s="1" t="s">
        <v>816</v>
      </c>
    </row>
    <row r="1147" ht="15.75" customHeight="1"/>
    <row r="1148" ht="15.75" customHeight="1">
      <c r="A1148" s="1" t="s">
        <v>817</v>
      </c>
    </row>
    <row r="1149" ht="15.75" customHeight="1">
      <c r="A1149" s="1" t="s">
        <v>1005</v>
      </c>
    </row>
    <row r="1150" ht="15.75" customHeight="1"/>
    <row r="1151" ht="15.75" customHeight="1">
      <c r="A1151" s="1" t="s">
        <v>819</v>
      </c>
    </row>
    <row r="1152" ht="15.75" customHeight="1"/>
    <row r="1153" ht="15.75" customHeight="1"/>
    <row r="1154" ht="15.75" customHeight="1">
      <c r="A1154" s="1" t="s">
        <v>820</v>
      </c>
    </row>
    <row r="1155" ht="15.75" customHeight="1"/>
    <row r="1156" ht="15.75" customHeight="1"/>
    <row r="1157" ht="15.75" customHeight="1">
      <c r="A1157" s="1" t="s">
        <v>821</v>
      </c>
    </row>
    <row r="1158" ht="15.75" customHeight="1">
      <c r="A1158" s="1" t="s">
        <v>822</v>
      </c>
    </row>
    <row r="1159" ht="15.75" customHeight="1"/>
    <row r="1160" ht="15.75" customHeight="1">
      <c r="A1160" s="1" t="s">
        <v>823</v>
      </c>
    </row>
    <row r="1161" ht="15.75" customHeight="1">
      <c r="A1161" s="1" t="s">
        <v>822</v>
      </c>
    </row>
    <row r="1162" ht="15.75" customHeight="1"/>
    <row r="1163" ht="15.75" customHeight="1">
      <c r="A1163" s="1" t="s">
        <v>824</v>
      </c>
    </row>
    <row r="1164" ht="15.75" customHeight="1">
      <c r="A1164" s="1" t="s">
        <v>822</v>
      </c>
    </row>
    <row r="1165" ht="15.75" customHeight="1"/>
    <row r="1166" ht="15.75" customHeight="1">
      <c r="A1166" s="1" t="s">
        <v>825</v>
      </c>
    </row>
    <row r="1167" ht="15.75" customHeight="1">
      <c r="A1167" s="1" t="s">
        <v>822</v>
      </c>
    </row>
    <row r="1168" ht="15.75" customHeight="1"/>
    <row r="1169" ht="15.75" customHeight="1">
      <c r="A1169" s="1" t="s">
        <v>826</v>
      </c>
    </row>
    <row r="1170" ht="15.75" customHeight="1">
      <c r="A1170" s="1" t="s">
        <v>822</v>
      </c>
    </row>
    <row r="1171" ht="15.75" customHeight="1"/>
    <row r="1172" ht="15.75" customHeight="1">
      <c r="A1172" s="1" t="s">
        <v>827</v>
      </c>
    </row>
    <row r="1173" ht="15.75" customHeight="1">
      <c r="A1173" s="1" t="s">
        <v>822</v>
      </c>
    </row>
    <row r="1174" ht="15.75" customHeight="1"/>
    <row r="1175" ht="15.75" customHeight="1">
      <c r="A1175" s="1" t="s">
        <v>828</v>
      </c>
    </row>
    <row r="1176" ht="15.75" customHeight="1">
      <c r="A1176" s="1" t="s">
        <v>822</v>
      </c>
    </row>
    <row r="1177" ht="15.75" customHeight="1"/>
    <row r="1178" ht="15.75" customHeight="1">
      <c r="A1178" s="1" t="s">
        <v>829</v>
      </c>
    </row>
    <row r="1179" ht="15.75" customHeight="1">
      <c r="A1179" s="1" t="s">
        <v>822</v>
      </c>
    </row>
    <row r="1180" ht="15.75" customHeight="1"/>
    <row r="1181" ht="15.75" customHeight="1">
      <c r="A1181" s="1" t="s">
        <v>830</v>
      </c>
    </row>
    <row r="1182" ht="15.75" customHeight="1">
      <c r="A1182" s="1" t="s">
        <v>822</v>
      </c>
    </row>
    <row r="1183" ht="15.75" customHeight="1"/>
    <row r="1184" ht="15.75" customHeight="1">
      <c r="A1184" s="1" t="s">
        <v>831</v>
      </c>
    </row>
    <row r="1185" ht="15.75" customHeight="1">
      <c r="A1185" s="1" t="s">
        <v>832</v>
      </c>
    </row>
    <row r="1186" ht="15.75" customHeight="1"/>
    <row r="1187" ht="15.75" customHeight="1">
      <c r="A1187" s="1" t="s">
        <v>833</v>
      </c>
    </row>
    <row r="1188" ht="15.75" customHeight="1">
      <c r="A1188" s="49">
        <v>45119.0</v>
      </c>
    </row>
    <row r="1189" ht="15.75" customHeight="1"/>
    <row r="1190" ht="15.75" customHeight="1">
      <c r="A1190" s="1" t="s">
        <v>834</v>
      </c>
    </row>
    <row r="1191" ht="15.75" customHeight="1">
      <c r="A1191" s="1" t="s">
        <v>1006</v>
      </c>
      <c r="B1191" s="1" t="s">
        <v>835</v>
      </c>
      <c r="C1191" s="1">
        <v>1.0</v>
      </c>
      <c r="D1191" s="1">
        <v>100.0</v>
      </c>
      <c r="E1191" s="1" t="s">
        <v>836</v>
      </c>
      <c r="F1191" s="1" t="s">
        <v>971</v>
      </c>
    </row>
    <row r="1192" ht="15.75" customHeight="1"/>
    <row r="1193" ht="15.75" customHeight="1">
      <c r="A1193" s="1" t="s">
        <v>838</v>
      </c>
    </row>
    <row r="1194" ht="15.75" customHeight="1"/>
    <row r="1195" ht="15.75" customHeight="1">
      <c r="A1195" s="1" t="s">
        <v>839</v>
      </c>
    </row>
    <row r="1196" ht="15.75" customHeight="1"/>
    <row r="1197" ht="15.75" customHeight="1">
      <c r="A1197" s="1" t="s">
        <v>840</v>
      </c>
    </row>
    <row r="1198" ht="15.75" customHeight="1">
      <c r="A1198" s="1" t="s">
        <v>240</v>
      </c>
      <c r="B1198" s="1" t="s">
        <v>835</v>
      </c>
      <c r="C1198" s="1">
        <v>1.0</v>
      </c>
      <c r="D1198" s="1" t="s">
        <v>842</v>
      </c>
      <c r="E1198" s="1">
        <v>0.0</v>
      </c>
      <c r="F1198" s="1">
        <v>0.0</v>
      </c>
      <c r="G1198" s="1">
        <v>0.0</v>
      </c>
    </row>
    <row r="1199" ht="15.75" customHeight="1">
      <c r="A1199" s="1" t="s">
        <v>241</v>
      </c>
      <c r="B1199" s="1" t="s">
        <v>835</v>
      </c>
      <c r="C1199" s="1">
        <v>1.0</v>
      </c>
      <c r="D1199" s="1" t="s">
        <v>842</v>
      </c>
      <c r="E1199" s="1">
        <v>0.0</v>
      </c>
      <c r="F1199" s="1">
        <v>0.0</v>
      </c>
      <c r="G1199" s="1">
        <v>0.0</v>
      </c>
    </row>
    <row r="1200" ht="15.75" customHeight="1">
      <c r="A1200" s="1" t="s">
        <v>976</v>
      </c>
      <c r="B1200" s="1" t="s">
        <v>835</v>
      </c>
      <c r="C1200" s="1">
        <v>1.0</v>
      </c>
      <c r="D1200" s="1" t="s">
        <v>842</v>
      </c>
      <c r="E1200" s="1">
        <v>0.0</v>
      </c>
      <c r="F1200" s="1">
        <v>0.0</v>
      </c>
      <c r="G1200" s="1">
        <v>0.0</v>
      </c>
    </row>
    <row r="1201" ht="15.75" customHeight="1">
      <c r="A1201" s="1" t="s">
        <v>125</v>
      </c>
      <c r="B1201" s="1" t="s">
        <v>846</v>
      </c>
      <c r="C1201" s="1">
        <v>0.0</v>
      </c>
      <c r="D1201" s="1" t="s">
        <v>842</v>
      </c>
      <c r="E1201" s="1">
        <v>0.0</v>
      </c>
      <c r="F1201" s="1">
        <v>0.0</v>
      </c>
      <c r="G1201" s="1">
        <v>0.0</v>
      </c>
    </row>
    <row r="1202" ht="15.75" customHeight="1">
      <c r="A1202" s="1" t="s">
        <v>127</v>
      </c>
      <c r="B1202" s="1" t="s">
        <v>846</v>
      </c>
      <c r="C1202" s="1">
        <v>0.0</v>
      </c>
      <c r="D1202" s="1" t="s">
        <v>842</v>
      </c>
      <c r="E1202" s="1">
        <v>0.0</v>
      </c>
      <c r="F1202" s="1">
        <v>0.0</v>
      </c>
      <c r="G1202" s="1">
        <v>0.0</v>
      </c>
    </row>
    <row r="1203" ht="15.75" customHeight="1">
      <c r="A1203" s="1" t="s">
        <v>130</v>
      </c>
      <c r="B1203" s="1" t="s">
        <v>849</v>
      </c>
      <c r="C1203" s="1">
        <v>0.0</v>
      </c>
      <c r="D1203" s="1" t="s">
        <v>842</v>
      </c>
      <c r="E1203" s="1">
        <v>0.0</v>
      </c>
      <c r="F1203" s="1">
        <v>0.0</v>
      </c>
      <c r="G1203" s="1">
        <v>0.0</v>
      </c>
    </row>
    <row r="1204" ht="15.75" customHeight="1">
      <c r="A1204" s="1" t="s">
        <v>129</v>
      </c>
      <c r="B1204" s="1" t="s">
        <v>849</v>
      </c>
      <c r="C1204" s="1">
        <v>0.0</v>
      </c>
      <c r="D1204" s="1" t="s">
        <v>842</v>
      </c>
      <c r="E1204" s="1">
        <v>0.0</v>
      </c>
      <c r="F1204" s="1">
        <v>0.0</v>
      </c>
      <c r="G1204" s="1">
        <v>0.0</v>
      </c>
    </row>
    <row r="1205" ht="15.75" customHeight="1">
      <c r="A1205" s="1" t="s">
        <v>126</v>
      </c>
      <c r="B1205" s="1" t="s">
        <v>846</v>
      </c>
      <c r="C1205" s="1">
        <v>0.0</v>
      </c>
      <c r="D1205" s="1" t="s">
        <v>842</v>
      </c>
      <c r="E1205" s="1">
        <v>0.0</v>
      </c>
      <c r="F1205" s="1">
        <v>0.0</v>
      </c>
      <c r="G1205" s="1">
        <v>0.0</v>
      </c>
    </row>
    <row r="1206" ht="15.75" customHeight="1">
      <c r="A1206" s="1" t="s">
        <v>128</v>
      </c>
      <c r="B1206" s="1" t="s">
        <v>846</v>
      </c>
      <c r="C1206" s="1">
        <v>0.0</v>
      </c>
      <c r="D1206" s="1" t="s">
        <v>842</v>
      </c>
      <c r="E1206" s="1">
        <v>0.0</v>
      </c>
      <c r="F1206" s="1">
        <v>0.0</v>
      </c>
      <c r="G1206" s="1">
        <v>0.0</v>
      </c>
    </row>
    <row r="1207" ht="15.75" customHeight="1"/>
    <row r="1208" ht="15.75" customHeight="1">
      <c r="A1208" s="1" t="s">
        <v>852</v>
      </c>
    </row>
    <row r="1209" ht="15.75" customHeight="1"/>
    <row r="1210" ht="15.75" customHeight="1">
      <c r="A1210" s="1" t="s">
        <v>853</v>
      </c>
    </row>
    <row r="1211" ht="15.75" customHeight="1"/>
    <row r="1212" ht="15.75" customHeight="1">
      <c r="A1212" s="1" t="s">
        <v>854</v>
      </c>
    </row>
    <row r="1213" ht="15.75" customHeight="1"/>
    <row r="1214" ht="15.75" customHeight="1">
      <c r="A1214" s="1" t="s">
        <v>855</v>
      </c>
    </row>
    <row r="1215" ht="15.75" customHeight="1"/>
    <row r="1216" ht="15.75" customHeight="1">
      <c r="A1216" s="1" t="s">
        <v>856</v>
      </c>
    </row>
    <row r="1217" ht="15.75" customHeight="1"/>
    <row r="1218" ht="15.75" customHeight="1">
      <c r="A1218" s="1" t="s">
        <v>857</v>
      </c>
    </row>
    <row r="1219" ht="15.75" customHeight="1"/>
    <row r="1220" ht="15.75" customHeight="1">
      <c r="A1220" s="1" t="s">
        <v>858</v>
      </c>
    </row>
    <row r="1221" ht="15.75" customHeight="1"/>
    <row r="1222" ht="15.75" customHeight="1">
      <c r="A1222" s="1" t="s">
        <v>859</v>
      </c>
    </row>
    <row r="1223" ht="15.75" customHeight="1"/>
    <row r="1224" ht="15.75" customHeight="1">
      <c r="A1224" s="1" t="s">
        <v>860</v>
      </c>
    </row>
    <row r="1225" ht="15.75" customHeight="1"/>
    <row r="1226" ht="15.75" customHeight="1">
      <c r="A1226" s="1" t="s">
        <v>867</v>
      </c>
    </row>
    <row r="1227" ht="15.75" customHeight="1"/>
    <row r="1228" ht="15.75" customHeight="1">
      <c r="A1228" s="1" t="s">
        <v>814</v>
      </c>
    </row>
    <row r="1229" ht="15.75" customHeight="1"/>
    <row r="1230" ht="15.75" customHeight="1">
      <c r="A1230" s="1" t="s">
        <v>815</v>
      </c>
    </row>
    <row r="1231" ht="15.75" customHeight="1">
      <c r="A1231" s="1" t="s">
        <v>816</v>
      </c>
    </row>
    <row r="1232" ht="15.75" customHeight="1"/>
    <row r="1233" ht="15.75" customHeight="1">
      <c r="A1233" s="1" t="s">
        <v>817</v>
      </c>
    </row>
    <row r="1234" ht="15.75" customHeight="1">
      <c r="A1234" s="1" t="s">
        <v>1007</v>
      </c>
    </row>
    <row r="1235" ht="15.75" customHeight="1"/>
    <row r="1236" ht="15.75" customHeight="1">
      <c r="A1236" s="1" t="s">
        <v>819</v>
      </c>
    </row>
    <row r="1237" ht="15.75" customHeight="1"/>
    <row r="1238" ht="15.75" customHeight="1"/>
    <row r="1239" ht="15.75" customHeight="1">
      <c r="A1239" s="1" t="s">
        <v>820</v>
      </c>
    </row>
    <row r="1240" ht="15.75" customHeight="1"/>
    <row r="1241" ht="15.75" customHeight="1"/>
    <row r="1242" ht="15.75" customHeight="1">
      <c r="A1242" s="1" t="s">
        <v>821</v>
      </c>
    </row>
    <row r="1243" ht="15.75" customHeight="1">
      <c r="A1243" s="1" t="s">
        <v>822</v>
      </c>
    </row>
    <row r="1244" ht="15.75" customHeight="1"/>
    <row r="1245" ht="15.75" customHeight="1">
      <c r="A1245" s="1" t="s">
        <v>823</v>
      </c>
    </row>
    <row r="1246" ht="15.75" customHeight="1">
      <c r="A1246" s="1" t="s">
        <v>822</v>
      </c>
    </row>
    <row r="1247" ht="15.75" customHeight="1"/>
    <row r="1248" ht="15.75" customHeight="1">
      <c r="A1248" s="1" t="s">
        <v>824</v>
      </c>
    </row>
    <row r="1249" ht="15.75" customHeight="1">
      <c r="A1249" s="1" t="s">
        <v>822</v>
      </c>
    </row>
    <row r="1250" ht="15.75" customHeight="1"/>
    <row r="1251" ht="15.75" customHeight="1">
      <c r="A1251" s="1" t="s">
        <v>825</v>
      </c>
    </row>
    <row r="1252" ht="15.75" customHeight="1">
      <c r="A1252" s="1" t="s">
        <v>822</v>
      </c>
    </row>
    <row r="1253" ht="15.75" customHeight="1"/>
    <row r="1254" ht="15.75" customHeight="1">
      <c r="A1254" s="1" t="s">
        <v>826</v>
      </c>
    </row>
    <row r="1255" ht="15.75" customHeight="1">
      <c r="A1255" s="1" t="s">
        <v>822</v>
      </c>
    </row>
    <row r="1256" ht="15.75" customHeight="1"/>
    <row r="1257" ht="15.75" customHeight="1">
      <c r="A1257" s="1" t="s">
        <v>827</v>
      </c>
    </row>
    <row r="1258" ht="15.75" customHeight="1">
      <c r="A1258" s="1" t="s">
        <v>822</v>
      </c>
    </row>
    <row r="1259" ht="15.75" customHeight="1"/>
    <row r="1260" ht="15.75" customHeight="1">
      <c r="A1260" s="1" t="s">
        <v>828</v>
      </c>
    </row>
    <row r="1261" ht="15.75" customHeight="1">
      <c r="A1261" s="1" t="s">
        <v>822</v>
      </c>
    </row>
    <row r="1262" ht="15.75" customHeight="1"/>
    <row r="1263" ht="15.75" customHeight="1">
      <c r="A1263" s="1" t="s">
        <v>829</v>
      </c>
    </row>
    <row r="1264" ht="15.75" customHeight="1">
      <c r="A1264" s="1" t="s">
        <v>822</v>
      </c>
    </row>
    <row r="1265" ht="15.75" customHeight="1"/>
    <row r="1266" ht="15.75" customHeight="1">
      <c r="A1266" s="1" t="s">
        <v>830</v>
      </c>
    </row>
    <row r="1267" ht="15.75" customHeight="1">
      <c r="A1267" s="1" t="s">
        <v>822</v>
      </c>
    </row>
    <row r="1268" ht="15.75" customHeight="1"/>
    <row r="1269" ht="15.75" customHeight="1">
      <c r="A1269" s="1" t="s">
        <v>831</v>
      </c>
    </row>
    <row r="1270" ht="15.75" customHeight="1">
      <c r="A1270" s="1" t="s">
        <v>832</v>
      </c>
    </row>
    <row r="1271" ht="15.75" customHeight="1"/>
    <row r="1272" ht="15.75" customHeight="1">
      <c r="A1272" s="1" t="s">
        <v>833</v>
      </c>
    </row>
    <row r="1273" ht="15.75" customHeight="1">
      <c r="A1273" s="49">
        <v>45119.0</v>
      </c>
    </row>
    <row r="1274" ht="15.75" customHeight="1"/>
    <row r="1275" ht="15.75" customHeight="1">
      <c r="A1275" s="1" t="s">
        <v>834</v>
      </c>
    </row>
    <row r="1276" ht="15.75" customHeight="1">
      <c r="A1276" s="1" t="s">
        <v>1008</v>
      </c>
      <c r="B1276" s="1" t="s">
        <v>835</v>
      </c>
      <c r="C1276" s="1">
        <v>1.0</v>
      </c>
      <c r="D1276" s="1">
        <v>100.0</v>
      </c>
      <c r="E1276" s="1" t="s">
        <v>836</v>
      </c>
      <c r="F1276" s="1" t="s">
        <v>971</v>
      </c>
    </row>
    <row r="1277" ht="15.75" customHeight="1"/>
    <row r="1278" ht="15.75" customHeight="1">
      <c r="A1278" s="1" t="s">
        <v>838</v>
      </c>
    </row>
    <row r="1279" ht="15.75" customHeight="1"/>
    <row r="1280" ht="15.75" customHeight="1">
      <c r="A1280" s="1" t="s">
        <v>839</v>
      </c>
    </row>
    <row r="1281" ht="15.75" customHeight="1"/>
    <row r="1282" ht="15.75" customHeight="1">
      <c r="A1282" s="1" t="s">
        <v>840</v>
      </c>
    </row>
    <row r="1283" ht="15.75" customHeight="1">
      <c r="A1283" s="1" t="s">
        <v>250</v>
      </c>
      <c r="B1283" s="1" t="s">
        <v>835</v>
      </c>
      <c r="C1283" s="1">
        <v>1.0</v>
      </c>
      <c r="D1283" s="1" t="s">
        <v>842</v>
      </c>
      <c r="E1283" s="1">
        <v>0.0</v>
      </c>
      <c r="F1283" s="1">
        <v>0.0</v>
      </c>
      <c r="G1283" s="1">
        <v>0.0</v>
      </c>
    </row>
    <row r="1284" ht="15.75" customHeight="1">
      <c r="A1284" s="1" t="s">
        <v>251</v>
      </c>
      <c r="B1284" s="1" t="s">
        <v>835</v>
      </c>
      <c r="C1284" s="1">
        <v>1.0</v>
      </c>
      <c r="D1284" s="1" t="s">
        <v>842</v>
      </c>
      <c r="E1284" s="1">
        <v>0.0</v>
      </c>
      <c r="F1284" s="1">
        <v>0.0</v>
      </c>
      <c r="G1284" s="1">
        <v>0.0</v>
      </c>
    </row>
    <row r="1285" ht="15.75" customHeight="1">
      <c r="A1285" s="1" t="s">
        <v>976</v>
      </c>
      <c r="B1285" s="1" t="s">
        <v>835</v>
      </c>
      <c r="C1285" s="1">
        <v>1.0</v>
      </c>
      <c r="D1285" s="1" t="s">
        <v>842</v>
      </c>
      <c r="E1285" s="1">
        <v>0.0</v>
      </c>
      <c r="F1285" s="1">
        <v>0.0</v>
      </c>
      <c r="G1285" s="1">
        <v>0.0</v>
      </c>
    </row>
    <row r="1286" ht="15.75" customHeight="1">
      <c r="A1286" s="1" t="s">
        <v>125</v>
      </c>
      <c r="B1286" s="1" t="s">
        <v>846</v>
      </c>
      <c r="C1286" s="1">
        <v>0.0</v>
      </c>
      <c r="D1286" s="1" t="s">
        <v>842</v>
      </c>
      <c r="E1286" s="1">
        <v>0.0</v>
      </c>
      <c r="F1286" s="1">
        <v>0.0</v>
      </c>
      <c r="G1286" s="1">
        <v>0.0</v>
      </c>
    </row>
    <row r="1287" ht="15.75" customHeight="1">
      <c r="A1287" s="1" t="s">
        <v>127</v>
      </c>
      <c r="B1287" s="1" t="s">
        <v>846</v>
      </c>
      <c r="C1287" s="1">
        <v>0.0</v>
      </c>
      <c r="D1287" s="1" t="s">
        <v>842</v>
      </c>
      <c r="E1287" s="1">
        <v>0.0</v>
      </c>
      <c r="F1287" s="1">
        <v>0.0</v>
      </c>
      <c r="G1287" s="1">
        <v>0.0</v>
      </c>
    </row>
    <row r="1288" ht="15.75" customHeight="1">
      <c r="A1288" s="1" t="s">
        <v>130</v>
      </c>
      <c r="B1288" s="1" t="s">
        <v>849</v>
      </c>
      <c r="C1288" s="1">
        <v>0.0</v>
      </c>
      <c r="D1288" s="1" t="s">
        <v>842</v>
      </c>
      <c r="E1288" s="1">
        <v>0.0</v>
      </c>
      <c r="F1288" s="1">
        <v>0.0</v>
      </c>
      <c r="G1288" s="1">
        <v>0.0</v>
      </c>
    </row>
    <row r="1289" ht="15.75" customHeight="1">
      <c r="A1289" s="1" t="s">
        <v>129</v>
      </c>
      <c r="B1289" s="1" t="s">
        <v>849</v>
      </c>
      <c r="C1289" s="1">
        <v>0.0</v>
      </c>
      <c r="D1289" s="1" t="s">
        <v>842</v>
      </c>
      <c r="E1289" s="1">
        <v>0.0</v>
      </c>
      <c r="F1289" s="1">
        <v>0.0</v>
      </c>
      <c r="G1289" s="1">
        <v>0.0</v>
      </c>
    </row>
    <row r="1290" ht="15.75" customHeight="1">
      <c r="A1290" s="1" t="s">
        <v>126</v>
      </c>
      <c r="B1290" s="1" t="s">
        <v>846</v>
      </c>
      <c r="C1290" s="1">
        <v>0.0</v>
      </c>
      <c r="D1290" s="1" t="s">
        <v>842</v>
      </c>
      <c r="E1290" s="1">
        <v>0.0</v>
      </c>
      <c r="F1290" s="1">
        <v>0.0</v>
      </c>
      <c r="G1290" s="1">
        <v>0.0</v>
      </c>
    </row>
    <row r="1291" ht="15.75" customHeight="1">
      <c r="A1291" s="1" t="s">
        <v>128</v>
      </c>
      <c r="B1291" s="1" t="s">
        <v>846</v>
      </c>
      <c r="C1291" s="1">
        <v>0.0</v>
      </c>
      <c r="D1291" s="1" t="s">
        <v>842</v>
      </c>
      <c r="E1291" s="1">
        <v>0.0</v>
      </c>
      <c r="F1291" s="1">
        <v>0.0</v>
      </c>
      <c r="G1291" s="1">
        <v>0.0</v>
      </c>
    </row>
    <row r="1292" ht="15.75" customHeight="1"/>
    <row r="1293" ht="15.75" customHeight="1">
      <c r="A1293" s="1" t="s">
        <v>852</v>
      </c>
    </row>
    <row r="1294" ht="15.75" customHeight="1"/>
    <row r="1295" ht="15.75" customHeight="1">
      <c r="A1295" s="1" t="s">
        <v>853</v>
      </c>
    </row>
    <row r="1296" ht="15.75" customHeight="1"/>
    <row r="1297" ht="15.75" customHeight="1">
      <c r="A1297" s="1" t="s">
        <v>854</v>
      </c>
    </row>
    <row r="1298" ht="15.75" customHeight="1"/>
    <row r="1299" ht="15.75" customHeight="1">
      <c r="A1299" s="1" t="s">
        <v>855</v>
      </c>
    </row>
    <row r="1300" ht="15.75" customHeight="1"/>
    <row r="1301" ht="15.75" customHeight="1">
      <c r="A1301" s="1" t="s">
        <v>856</v>
      </c>
    </row>
    <row r="1302" ht="15.75" customHeight="1"/>
    <row r="1303" ht="15.75" customHeight="1">
      <c r="A1303" s="1" t="s">
        <v>857</v>
      </c>
    </row>
    <row r="1304" ht="15.75" customHeight="1"/>
    <row r="1305" ht="15.75" customHeight="1">
      <c r="A1305" s="1" t="s">
        <v>858</v>
      </c>
    </row>
    <row r="1306" ht="15.75" customHeight="1"/>
    <row r="1307" ht="15.75" customHeight="1">
      <c r="A1307" s="1" t="s">
        <v>859</v>
      </c>
    </row>
    <row r="1308" ht="15.75" customHeight="1"/>
    <row r="1309" ht="15.75" customHeight="1">
      <c r="A1309" s="1" t="s">
        <v>860</v>
      </c>
    </row>
    <row r="1310" ht="15.75" customHeight="1"/>
    <row r="1311" ht="15.75" customHeight="1">
      <c r="A1311" s="1" t="s">
        <v>867</v>
      </c>
    </row>
    <row r="1312" ht="15.75" customHeight="1"/>
    <row r="1313" ht="15.75" customHeight="1">
      <c r="A1313" s="1" t="s">
        <v>814</v>
      </c>
    </row>
    <row r="1314" ht="15.75" customHeight="1"/>
    <row r="1315" ht="15.75" customHeight="1">
      <c r="A1315" s="1" t="s">
        <v>815</v>
      </c>
    </row>
    <row r="1316" ht="15.75" customHeight="1">
      <c r="A1316" s="1" t="s">
        <v>816</v>
      </c>
    </row>
    <row r="1317" ht="15.75" customHeight="1"/>
    <row r="1318" ht="15.75" customHeight="1">
      <c r="A1318" s="1" t="s">
        <v>817</v>
      </c>
    </row>
    <row r="1319" ht="15.75" customHeight="1">
      <c r="A1319" s="1" t="s">
        <v>1009</v>
      </c>
    </row>
    <row r="1320" ht="15.75" customHeight="1"/>
    <row r="1321" ht="15.75" customHeight="1">
      <c r="A1321" s="1" t="s">
        <v>819</v>
      </c>
    </row>
    <row r="1322" ht="15.75" customHeight="1"/>
    <row r="1323" ht="15.75" customHeight="1"/>
    <row r="1324" ht="15.75" customHeight="1">
      <c r="A1324" s="1" t="s">
        <v>820</v>
      </c>
    </row>
    <row r="1325" ht="15.75" customHeight="1"/>
    <row r="1326" ht="15.75" customHeight="1"/>
    <row r="1327" ht="15.75" customHeight="1">
      <c r="A1327" s="1" t="s">
        <v>821</v>
      </c>
    </row>
    <row r="1328" ht="15.75" customHeight="1">
      <c r="A1328" s="1" t="s">
        <v>822</v>
      </c>
    </row>
    <row r="1329" ht="15.75" customHeight="1"/>
    <row r="1330" ht="15.75" customHeight="1">
      <c r="A1330" s="1" t="s">
        <v>823</v>
      </c>
    </row>
    <row r="1331" ht="15.75" customHeight="1">
      <c r="A1331" s="1" t="s">
        <v>822</v>
      </c>
    </row>
    <row r="1332" ht="15.75" customHeight="1"/>
    <row r="1333" ht="15.75" customHeight="1">
      <c r="A1333" s="1" t="s">
        <v>824</v>
      </c>
    </row>
    <row r="1334" ht="15.75" customHeight="1">
      <c r="A1334" s="1" t="s">
        <v>822</v>
      </c>
    </row>
    <row r="1335" ht="15.75" customHeight="1"/>
    <row r="1336" ht="15.75" customHeight="1">
      <c r="A1336" s="1" t="s">
        <v>825</v>
      </c>
    </row>
    <row r="1337" ht="15.75" customHeight="1">
      <c r="A1337" s="1" t="s">
        <v>822</v>
      </c>
    </row>
    <row r="1338" ht="15.75" customHeight="1"/>
    <row r="1339" ht="15.75" customHeight="1">
      <c r="A1339" s="1" t="s">
        <v>826</v>
      </c>
    </row>
    <row r="1340" ht="15.75" customHeight="1">
      <c r="A1340" s="1" t="s">
        <v>822</v>
      </c>
    </row>
    <row r="1341" ht="15.75" customHeight="1"/>
    <row r="1342" ht="15.75" customHeight="1">
      <c r="A1342" s="1" t="s">
        <v>827</v>
      </c>
    </row>
    <row r="1343" ht="15.75" customHeight="1">
      <c r="A1343" s="1" t="s">
        <v>822</v>
      </c>
    </row>
    <row r="1344" ht="15.75" customHeight="1"/>
    <row r="1345" ht="15.75" customHeight="1">
      <c r="A1345" s="1" t="s">
        <v>828</v>
      </c>
    </row>
    <row r="1346" ht="15.75" customHeight="1">
      <c r="A1346" s="1" t="s">
        <v>822</v>
      </c>
    </row>
    <row r="1347" ht="15.75" customHeight="1"/>
    <row r="1348" ht="15.75" customHeight="1">
      <c r="A1348" s="1" t="s">
        <v>829</v>
      </c>
    </row>
    <row r="1349" ht="15.75" customHeight="1">
      <c r="A1349" s="1" t="s">
        <v>822</v>
      </c>
    </row>
    <row r="1350" ht="15.75" customHeight="1"/>
    <row r="1351" ht="15.75" customHeight="1">
      <c r="A1351" s="1" t="s">
        <v>830</v>
      </c>
    </row>
    <row r="1352" ht="15.75" customHeight="1">
      <c r="A1352" s="1" t="s">
        <v>822</v>
      </c>
    </row>
    <row r="1353" ht="15.75" customHeight="1"/>
    <row r="1354" ht="15.75" customHeight="1">
      <c r="A1354" s="1" t="s">
        <v>831</v>
      </c>
    </row>
    <row r="1355" ht="15.75" customHeight="1">
      <c r="A1355" s="1" t="s">
        <v>832</v>
      </c>
    </row>
    <row r="1356" ht="15.75" customHeight="1"/>
    <row r="1357" ht="15.75" customHeight="1">
      <c r="A1357" s="1" t="s">
        <v>833</v>
      </c>
    </row>
    <row r="1358" ht="15.75" customHeight="1">
      <c r="A1358" s="49">
        <v>45119.0</v>
      </c>
    </row>
    <row r="1359" ht="15.75" customHeight="1"/>
    <row r="1360" ht="15.75" customHeight="1">
      <c r="A1360" s="1" t="s">
        <v>834</v>
      </c>
    </row>
    <row r="1361" ht="15.75" customHeight="1">
      <c r="A1361" s="1" t="s">
        <v>1010</v>
      </c>
      <c r="B1361" s="1" t="s">
        <v>835</v>
      </c>
      <c r="C1361" s="1">
        <v>1.0</v>
      </c>
      <c r="D1361" s="1">
        <v>100.0</v>
      </c>
      <c r="E1361" s="1" t="s">
        <v>836</v>
      </c>
      <c r="F1361" s="1" t="s">
        <v>971</v>
      </c>
    </row>
    <row r="1362" ht="15.75" customHeight="1"/>
    <row r="1363" ht="15.75" customHeight="1">
      <c r="A1363" s="1" t="s">
        <v>838</v>
      </c>
    </row>
    <row r="1364" ht="15.75" customHeight="1"/>
    <row r="1365" ht="15.75" customHeight="1">
      <c r="A1365" s="1" t="s">
        <v>839</v>
      </c>
    </row>
    <row r="1366" ht="15.75" customHeight="1"/>
    <row r="1367" ht="15.75" customHeight="1">
      <c r="A1367" s="1" t="s">
        <v>840</v>
      </c>
    </row>
    <row r="1368" ht="15.75" customHeight="1">
      <c r="A1368" s="1" t="s">
        <v>250</v>
      </c>
      <c r="B1368" s="1" t="s">
        <v>835</v>
      </c>
      <c r="C1368" s="1">
        <v>1.0</v>
      </c>
      <c r="D1368" s="1" t="s">
        <v>842</v>
      </c>
      <c r="E1368" s="1">
        <v>0.0</v>
      </c>
      <c r="F1368" s="1">
        <v>0.0</v>
      </c>
      <c r="G1368" s="1">
        <v>0.0</v>
      </c>
    </row>
    <row r="1369" ht="15.75" customHeight="1">
      <c r="A1369" s="1" t="s">
        <v>241</v>
      </c>
      <c r="B1369" s="1" t="s">
        <v>835</v>
      </c>
      <c r="C1369" s="1">
        <v>1.0</v>
      </c>
      <c r="D1369" s="1" t="s">
        <v>842</v>
      </c>
      <c r="E1369" s="1">
        <v>0.0</v>
      </c>
      <c r="F1369" s="1">
        <v>0.0</v>
      </c>
      <c r="G1369" s="1">
        <v>0.0</v>
      </c>
    </row>
    <row r="1370" ht="15.75" customHeight="1">
      <c r="A1370" s="1" t="s">
        <v>976</v>
      </c>
      <c r="B1370" s="1" t="s">
        <v>835</v>
      </c>
      <c r="C1370" s="1">
        <v>1.0</v>
      </c>
      <c r="D1370" s="1" t="s">
        <v>842</v>
      </c>
      <c r="E1370" s="1">
        <v>0.0</v>
      </c>
      <c r="F1370" s="1">
        <v>0.0</v>
      </c>
      <c r="G1370" s="1">
        <v>0.0</v>
      </c>
    </row>
    <row r="1371" ht="15.75" customHeight="1">
      <c r="A1371" s="1" t="s">
        <v>125</v>
      </c>
      <c r="B1371" s="1" t="s">
        <v>846</v>
      </c>
      <c r="C1371" s="1">
        <v>0.0</v>
      </c>
      <c r="D1371" s="1" t="s">
        <v>842</v>
      </c>
      <c r="E1371" s="1">
        <v>0.0</v>
      </c>
      <c r="F1371" s="1">
        <v>0.0</v>
      </c>
      <c r="G1371" s="1">
        <v>0.0</v>
      </c>
    </row>
    <row r="1372" ht="15.75" customHeight="1">
      <c r="A1372" s="1" t="s">
        <v>127</v>
      </c>
      <c r="B1372" s="1" t="s">
        <v>846</v>
      </c>
      <c r="C1372" s="1">
        <v>0.0</v>
      </c>
      <c r="D1372" s="1" t="s">
        <v>842</v>
      </c>
      <c r="E1372" s="1">
        <v>0.0</v>
      </c>
      <c r="F1372" s="1">
        <v>0.0</v>
      </c>
      <c r="G1372" s="1">
        <v>0.0</v>
      </c>
    </row>
    <row r="1373" ht="15.75" customHeight="1">
      <c r="A1373" s="1" t="s">
        <v>130</v>
      </c>
      <c r="B1373" s="1" t="s">
        <v>849</v>
      </c>
      <c r="C1373" s="1">
        <v>0.0</v>
      </c>
      <c r="D1373" s="1" t="s">
        <v>842</v>
      </c>
      <c r="E1373" s="1">
        <v>0.0</v>
      </c>
      <c r="F1373" s="1">
        <v>0.0</v>
      </c>
      <c r="G1373" s="1">
        <v>0.0</v>
      </c>
    </row>
    <row r="1374" ht="15.75" customHeight="1">
      <c r="A1374" s="1" t="s">
        <v>129</v>
      </c>
      <c r="B1374" s="1" t="s">
        <v>849</v>
      </c>
      <c r="C1374" s="1">
        <v>0.0</v>
      </c>
      <c r="D1374" s="1" t="s">
        <v>842</v>
      </c>
      <c r="E1374" s="1">
        <v>0.0</v>
      </c>
      <c r="F1374" s="1">
        <v>0.0</v>
      </c>
      <c r="G1374" s="1">
        <v>0.0</v>
      </c>
    </row>
    <row r="1375" ht="15.75" customHeight="1">
      <c r="A1375" s="1" t="s">
        <v>126</v>
      </c>
      <c r="B1375" s="1" t="s">
        <v>846</v>
      </c>
      <c r="C1375" s="1">
        <v>0.0</v>
      </c>
      <c r="D1375" s="1" t="s">
        <v>842</v>
      </c>
      <c r="E1375" s="1">
        <v>0.0</v>
      </c>
      <c r="F1375" s="1">
        <v>0.0</v>
      </c>
      <c r="G1375" s="1">
        <v>0.0</v>
      </c>
    </row>
    <row r="1376" ht="15.75" customHeight="1">
      <c r="A1376" s="1" t="s">
        <v>128</v>
      </c>
      <c r="B1376" s="1" t="s">
        <v>846</v>
      </c>
      <c r="C1376" s="1">
        <v>0.0</v>
      </c>
      <c r="D1376" s="1" t="s">
        <v>842</v>
      </c>
      <c r="E1376" s="1">
        <v>0.0</v>
      </c>
      <c r="F1376" s="1">
        <v>0.0</v>
      </c>
      <c r="G1376" s="1">
        <v>0.0</v>
      </c>
    </row>
    <row r="1377" ht="15.75" customHeight="1"/>
    <row r="1378" ht="15.75" customHeight="1">
      <c r="A1378" s="1" t="s">
        <v>852</v>
      </c>
    </row>
    <row r="1379" ht="15.75" customHeight="1"/>
    <row r="1380" ht="15.75" customHeight="1">
      <c r="A1380" s="1" t="s">
        <v>853</v>
      </c>
    </row>
    <row r="1381" ht="15.75" customHeight="1"/>
    <row r="1382" ht="15.75" customHeight="1">
      <c r="A1382" s="1" t="s">
        <v>854</v>
      </c>
    </row>
    <row r="1383" ht="15.75" customHeight="1"/>
    <row r="1384" ht="15.75" customHeight="1">
      <c r="A1384" s="1" t="s">
        <v>855</v>
      </c>
    </row>
    <row r="1385" ht="15.75" customHeight="1"/>
    <row r="1386" ht="15.75" customHeight="1">
      <c r="A1386" s="1" t="s">
        <v>856</v>
      </c>
    </row>
    <row r="1387" ht="15.75" customHeight="1"/>
    <row r="1388" ht="15.75" customHeight="1">
      <c r="A1388" s="1" t="s">
        <v>857</v>
      </c>
    </row>
    <row r="1389" ht="15.75" customHeight="1"/>
    <row r="1390" ht="15.75" customHeight="1">
      <c r="A1390" s="1" t="s">
        <v>858</v>
      </c>
    </row>
    <row r="1391" ht="15.75" customHeight="1"/>
    <row r="1392" ht="15.75" customHeight="1">
      <c r="A1392" s="1" t="s">
        <v>859</v>
      </c>
    </row>
    <row r="1393" ht="15.75" customHeight="1"/>
    <row r="1394" ht="15.75" customHeight="1">
      <c r="A1394" s="1" t="s">
        <v>860</v>
      </c>
    </row>
    <row r="1395" ht="15.75" customHeight="1"/>
    <row r="1396" ht="15.75" customHeight="1">
      <c r="A1396" s="1" t="s">
        <v>867</v>
      </c>
    </row>
    <row r="1397" ht="15.75" customHeight="1"/>
    <row r="1398" ht="15.75" customHeight="1">
      <c r="A1398" s="1" t="s">
        <v>814</v>
      </c>
    </row>
    <row r="1399" ht="15.75" customHeight="1"/>
    <row r="1400" ht="15.75" customHeight="1">
      <c r="A1400" s="1" t="s">
        <v>815</v>
      </c>
    </row>
    <row r="1401" ht="15.75" customHeight="1">
      <c r="A1401" s="1" t="s">
        <v>816</v>
      </c>
    </row>
    <row r="1402" ht="15.75" customHeight="1"/>
    <row r="1403" ht="15.75" customHeight="1">
      <c r="A1403" s="1" t="s">
        <v>817</v>
      </c>
    </row>
    <row r="1404" ht="15.75" customHeight="1">
      <c r="A1404" s="1" t="s">
        <v>1011</v>
      </c>
    </row>
    <row r="1405" ht="15.75" customHeight="1"/>
    <row r="1406" ht="15.75" customHeight="1">
      <c r="A1406" s="1" t="s">
        <v>819</v>
      </c>
    </row>
    <row r="1407" ht="15.75" customHeight="1"/>
    <row r="1408" ht="15.75" customHeight="1"/>
    <row r="1409" ht="15.75" customHeight="1">
      <c r="A1409" s="1" t="s">
        <v>820</v>
      </c>
    </row>
    <row r="1410" ht="15.75" customHeight="1"/>
    <row r="1411" ht="15.75" customHeight="1"/>
    <row r="1412" ht="15.75" customHeight="1">
      <c r="A1412" s="1" t="s">
        <v>821</v>
      </c>
    </row>
    <row r="1413" ht="15.75" customHeight="1">
      <c r="A1413" s="1" t="s">
        <v>822</v>
      </c>
    </row>
    <row r="1414" ht="15.75" customHeight="1"/>
    <row r="1415" ht="15.75" customHeight="1">
      <c r="A1415" s="1" t="s">
        <v>823</v>
      </c>
    </row>
    <row r="1416" ht="15.75" customHeight="1">
      <c r="A1416" s="1" t="s">
        <v>822</v>
      </c>
    </row>
    <row r="1417" ht="15.75" customHeight="1"/>
    <row r="1418" ht="15.75" customHeight="1">
      <c r="A1418" s="1" t="s">
        <v>824</v>
      </c>
    </row>
    <row r="1419" ht="15.75" customHeight="1">
      <c r="A1419" s="1" t="s">
        <v>822</v>
      </c>
    </row>
    <row r="1420" ht="15.75" customHeight="1"/>
    <row r="1421" ht="15.75" customHeight="1">
      <c r="A1421" s="1" t="s">
        <v>825</v>
      </c>
    </row>
    <row r="1422" ht="15.75" customHeight="1">
      <c r="A1422" s="1" t="s">
        <v>822</v>
      </c>
    </row>
    <row r="1423" ht="15.75" customHeight="1"/>
    <row r="1424" ht="15.75" customHeight="1">
      <c r="A1424" s="1" t="s">
        <v>826</v>
      </c>
    </row>
    <row r="1425" ht="15.75" customHeight="1">
      <c r="A1425" s="1" t="s">
        <v>822</v>
      </c>
    </row>
    <row r="1426" ht="15.75" customHeight="1"/>
    <row r="1427" ht="15.75" customHeight="1">
      <c r="A1427" s="1" t="s">
        <v>827</v>
      </c>
    </row>
    <row r="1428" ht="15.75" customHeight="1">
      <c r="A1428" s="1" t="s">
        <v>822</v>
      </c>
    </row>
    <row r="1429" ht="15.75" customHeight="1"/>
    <row r="1430" ht="15.75" customHeight="1">
      <c r="A1430" s="1" t="s">
        <v>828</v>
      </c>
    </row>
    <row r="1431" ht="15.75" customHeight="1">
      <c r="A1431" s="1" t="s">
        <v>822</v>
      </c>
    </row>
    <row r="1432" ht="15.75" customHeight="1"/>
    <row r="1433" ht="15.75" customHeight="1">
      <c r="A1433" s="1" t="s">
        <v>829</v>
      </c>
    </row>
    <row r="1434" ht="15.75" customHeight="1">
      <c r="A1434" s="1" t="s">
        <v>822</v>
      </c>
    </row>
    <row r="1435" ht="15.75" customHeight="1"/>
    <row r="1436" ht="15.75" customHeight="1">
      <c r="A1436" s="1" t="s">
        <v>830</v>
      </c>
    </row>
    <row r="1437" ht="15.75" customHeight="1">
      <c r="A1437" s="1" t="s">
        <v>822</v>
      </c>
    </row>
    <row r="1438" ht="15.75" customHeight="1"/>
    <row r="1439" ht="15.75" customHeight="1">
      <c r="A1439" s="1" t="s">
        <v>831</v>
      </c>
    </row>
    <row r="1440" ht="15.75" customHeight="1">
      <c r="A1440" s="1" t="s">
        <v>832</v>
      </c>
    </row>
    <row r="1441" ht="15.75" customHeight="1"/>
    <row r="1442" ht="15.75" customHeight="1">
      <c r="A1442" s="1" t="s">
        <v>833</v>
      </c>
    </row>
    <row r="1443" ht="15.75" customHeight="1">
      <c r="A1443" s="49">
        <v>45119.0</v>
      </c>
    </row>
    <row r="1444" ht="15.75" customHeight="1"/>
    <row r="1445" ht="15.75" customHeight="1">
      <c r="A1445" s="1" t="s">
        <v>834</v>
      </c>
    </row>
    <row r="1446" ht="15.75" customHeight="1">
      <c r="A1446" s="1" t="s">
        <v>1012</v>
      </c>
      <c r="B1446" s="1" t="s">
        <v>835</v>
      </c>
      <c r="C1446" s="1">
        <v>1.0</v>
      </c>
      <c r="D1446" s="1">
        <v>100.0</v>
      </c>
      <c r="E1446" s="1" t="s">
        <v>836</v>
      </c>
      <c r="F1446" s="1" t="s">
        <v>971</v>
      </c>
    </row>
    <row r="1447" ht="15.75" customHeight="1"/>
    <row r="1448" ht="15.75" customHeight="1">
      <c r="A1448" s="1" t="s">
        <v>838</v>
      </c>
    </row>
    <row r="1449" ht="15.75" customHeight="1"/>
    <row r="1450" ht="15.75" customHeight="1">
      <c r="A1450" s="1" t="s">
        <v>839</v>
      </c>
    </row>
    <row r="1451" ht="15.75" customHeight="1"/>
    <row r="1452" ht="15.75" customHeight="1">
      <c r="A1452" s="1" t="s">
        <v>840</v>
      </c>
    </row>
    <row r="1453" ht="15.75" customHeight="1">
      <c r="A1453" s="1" t="s">
        <v>259</v>
      </c>
      <c r="B1453" s="1" t="s">
        <v>835</v>
      </c>
      <c r="C1453" s="1" t="s">
        <v>1013</v>
      </c>
      <c r="D1453" s="1" t="s">
        <v>842</v>
      </c>
      <c r="E1453" s="1">
        <v>0.0</v>
      </c>
      <c r="F1453" s="1">
        <v>0.0</v>
      </c>
      <c r="G1453" s="1">
        <v>0.0</v>
      </c>
    </row>
    <row r="1454" ht="15.75" customHeight="1">
      <c r="A1454" s="1" t="s">
        <v>241</v>
      </c>
      <c r="B1454" s="1" t="s">
        <v>835</v>
      </c>
      <c r="C1454" s="1" t="s">
        <v>1014</v>
      </c>
      <c r="D1454" s="1" t="s">
        <v>842</v>
      </c>
      <c r="E1454" s="1">
        <v>0.0</v>
      </c>
      <c r="F1454" s="1">
        <v>0.0</v>
      </c>
      <c r="G1454" s="1">
        <v>0.0</v>
      </c>
    </row>
    <row r="1455" ht="15.75" customHeight="1">
      <c r="A1455" s="1" t="s">
        <v>976</v>
      </c>
      <c r="B1455" s="1" t="s">
        <v>835</v>
      </c>
      <c r="C1455" s="1" t="s">
        <v>1015</v>
      </c>
      <c r="D1455" s="1" t="s">
        <v>842</v>
      </c>
      <c r="E1455" s="1">
        <v>0.0</v>
      </c>
      <c r="F1455" s="1">
        <v>0.0</v>
      </c>
      <c r="G1455" s="1">
        <v>0.0</v>
      </c>
    </row>
    <row r="1456" ht="15.75" customHeight="1">
      <c r="A1456" s="1" t="s">
        <v>125</v>
      </c>
      <c r="B1456" s="1" t="s">
        <v>846</v>
      </c>
      <c r="C1456" s="1" t="s">
        <v>1016</v>
      </c>
      <c r="D1456" s="1" t="s">
        <v>842</v>
      </c>
      <c r="E1456" s="1">
        <v>0.0</v>
      </c>
      <c r="F1456" s="1">
        <v>0.0</v>
      </c>
      <c r="G1456" s="1">
        <v>0.0</v>
      </c>
    </row>
    <row r="1457" ht="15.75" customHeight="1">
      <c r="A1457" s="1" t="s">
        <v>126</v>
      </c>
      <c r="B1457" s="1" t="s">
        <v>846</v>
      </c>
      <c r="C1457" s="1" t="s">
        <v>1017</v>
      </c>
      <c r="D1457" s="1" t="s">
        <v>842</v>
      </c>
      <c r="E1457" s="1">
        <v>0.0</v>
      </c>
      <c r="F1457" s="1">
        <v>0.0</v>
      </c>
      <c r="G1457" s="1">
        <v>0.0</v>
      </c>
    </row>
    <row r="1458" ht="15.75" customHeight="1">
      <c r="A1458" s="1" t="s">
        <v>127</v>
      </c>
      <c r="B1458" s="1" t="s">
        <v>846</v>
      </c>
      <c r="C1458" s="1" t="s">
        <v>1018</v>
      </c>
      <c r="D1458" s="1" t="s">
        <v>842</v>
      </c>
      <c r="E1458" s="1">
        <v>0.0</v>
      </c>
      <c r="F1458" s="1">
        <v>0.0</v>
      </c>
      <c r="G1458" s="1">
        <v>0.0</v>
      </c>
    </row>
    <row r="1459" ht="15.75" customHeight="1">
      <c r="A1459" s="1" t="s">
        <v>128</v>
      </c>
      <c r="B1459" s="1" t="s">
        <v>846</v>
      </c>
      <c r="C1459" s="1" t="s">
        <v>1018</v>
      </c>
      <c r="D1459" s="1" t="s">
        <v>842</v>
      </c>
      <c r="E1459" s="1">
        <v>0.0</v>
      </c>
      <c r="F1459" s="1">
        <v>0.0</v>
      </c>
      <c r="G1459" s="1">
        <v>0.0</v>
      </c>
    </row>
    <row r="1460" ht="15.75" customHeight="1">
      <c r="A1460" s="1" t="s">
        <v>129</v>
      </c>
      <c r="B1460" s="1" t="s">
        <v>849</v>
      </c>
      <c r="C1460" s="1" t="s">
        <v>37</v>
      </c>
      <c r="D1460" s="1" t="s">
        <v>842</v>
      </c>
      <c r="E1460" s="1">
        <v>0.0</v>
      </c>
      <c r="F1460" s="1">
        <v>0.0</v>
      </c>
      <c r="G1460" s="1">
        <v>0.0</v>
      </c>
    </row>
    <row r="1461" ht="15.75" customHeight="1">
      <c r="A1461" s="1" t="s">
        <v>130</v>
      </c>
      <c r="B1461" s="1" t="s">
        <v>849</v>
      </c>
      <c r="C1461" s="1" t="s">
        <v>38</v>
      </c>
      <c r="D1461" s="1" t="s">
        <v>842</v>
      </c>
      <c r="E1461" s="1">
        <v>0.0</v>
      </c>
      <c r="F1461" s="1">
        <v>0.0</v>
      </c>
      <c r="G1461" s="1">
        <v>0.0</v>
      </c>
    </row>
    <row r="1462" ht="15.75" customHeight="1"/>
    <row r="1463" ht="15.75" customHeight="1">
      <c r="A1463" s="1" t="s">
        <v>852</v>
      </c>
    </row>
    <row r="1464" ht="15.75" customHeight="1"/>
    <row r="1465" ht="15.75" customHeight="1">
      <c r="A1465" s="1" t="s">
        <v>853</v>
      </c>
    </row>
    <row r="1466" ht="15.75" customHeight="1"/>
    <row r="1467" ht="15.75" customHeight="1">
      <c r="A1467" s="1" t="s">
        <v>854</v>
      </c>
    </row>
    <row r="1468" ht="15.75" customHeight="1"/>
    <row r="1469" ht="15.75" customHeight="1">
      <c r="A1469" s="1" t="s">
        <v>855</v>
      </c>
    </row>
    <row r="1470" ht="15.75" customHeight="1"/>
    <row r="1471" ht="15.75" customHeight="1">
      <c r="A1471" s="1" t="s">
        <v>856</v>
      </c>
    </row>
    <row r="1472" ht="15.75" customHeight="1"/>
    <row r="1473" ht="15.75" customHeight="1">
      <c r="A1473" s="1" t="s">
        <v>857</v>
      </c>
    </row>
    <row r="1474" ht="15.75" customHeight="1"/>
    <row r="1475" ht="15.75" customHeight="1">
      <c r="A1475" s="1" t="s">
        <v>858</v>
      </c>
    </row>
    <row r="1476" ht="15.75" customHeight="1"/>
    <row r="1477" ht="15.75" customHeight="1">
      <c r="A1477" s="1" t="s">
        <v>859</v>
      </c>
    </row>
    <row r="1478" ht="15.75" customHeight="1"/>
    <row r="1479" ht="15.75" customHeight="1">
      <c r="A1479" s="1" t="s">
        <v>860</v>
      </c>
    </row>
    <row r="1480" ht="15.75" customHeight="1">
      <c r="A1480" s="1" t="s">
        <v>8</v>
      </c>
      <c r="B1480" s="1" t="s">
        <v>835</v>
      </c>
      <c r="C1480" s="1" t="s">
        <v>1019</v>
      </c>
      <c r="D1480" s="1" t="s">
        <v>842</v>
      </c>
      <c r="E1480" s="1">
        <v>0.0</v>
      </c>
      <c r="F1480" s="1">
        <v>0.0</v>
      </c>
      <c r="G1480" s="1">
        <v>0.0</v>
      </c>
    </row>
    <row r="1481" ht="15.75" customHeight="1">
      <c r="A1481" s="1" t="s">
        <v>9</v>
      </c>
      <c r="B1481" s="1" t="s">
        <v>835</v>
      </c>
      <c r="C1481" s="1" t="s">
        <v>1020</v>
      </c>
      <c r="D1481" s="1" t="s">
        <v>842</v>
      </c>
      <c r="E1481" s="1">
        <v>0.0</v>
      </c>
      <c r="F1481" s="1">
        <v>0.0</v>
      </c>
      <c r="G1481" s="1">
        <v>0.0</v>
      </c>
    </row>
    <row r="1482" ht="15.75" customHeight="1">
      <c r="A1482" s="1" t="s">
        <v>10</v>
      </c>
      <c r="B1482" s="1" t="s">
        <v>835</v>
      </c>
      <c r="C1482" s="1" t="s">
        <v>1020</v>
      </c>
      <c r="D1482" s="1" t="s">
        <v>842</v>
      </c>
      <c r="E1482" s="1">
        <v>0.0</v>
      </c>
      <c r="F1482" s="1">
        <v>0.0</v>
      </c>
      <c r="G1482" s="1">
        <v>0.0</v>
      </c>
    </row>
    <row r="1483" ht="15.75" customHeight="1"/>
    <row r="1484" ht="15.75" customHeight="1">
      <c r="A1484" s="1" t="s">
        <v>865</v>
      </c>
    </row>
    <row r="1485" ht="15.75" customHeight="1">
      <c r="A1485" s="1" t="s">
        <v>31</v>
      </c>
      <c r="B1485" s="1">
        <v>1.0</v>
      </c>
      <c r="C1485" s="1" t="s">
        <v>866</v>
      </c>
      <c r="D1485" s="1">
        <v>1.11</v>
      </c>
      <c r="E1485" s="1">
        <v>0.0</v>
      </c>
      <c r="F1485" s="1">
        <v>0.0</v>
      </c>
      <c r="G1485" s="1" t="s">
        <v>832</v>
      </c>
      <c r="H1485" s="1" t="s">
        <v>134</v>
      </c>
    </row>
    <row r="1486" ht="15.75" customHeight="1">
      <c r="A1486" s="1" t="s">
        <v>1021</v>
      </c>
      <c r="B1486" s="1">
        <v>1.0</v>
      </c>
      <c r="C1486" s="1" t="s">
        <v>866</v>
      </c>
      <c r="D1486" s="1">
        <v>1.25</v>
      </c>
      <c r="E1486" s="1">
        <v>0.0</v>
      </c>
      <c r="F1486" s="1">
        <v>0.0</v>
      </c>
      <c r="G1486" s="1" t="s">
        <v>832</v>
      </c>
      <c r="H1486" s="1" t="s">
        <v>131</v>
      </c>
    </row>
    <row r="1487" ht="15.75" customHeight="1">
      <c r="A1487" s="1" t="s">
        <v>32</v>
      </c>
      <c r="B1487" s="1">
        <v>1.0</v>
      </c>
      <c r="C1487" s="1" t="s">
        <v>866</v>
      </c>
      <c r="D1487" s="1">
        <v>1.23</v>
      </c>
      <c r="E1487" s="1">
        <v>0.0</v>
      </c>
      <c r="F1487" s="1">
        <v>0.0</v>
      </c>
      <c r="G1487" s="1" t="s">
        <v>832</v>
      </c>
      <c r="H1487" s="1" t="s">
        <v>132</v>
      </c>
    </row>
    <row r="1488" ht="15.75" customHeight="1">
      <c r="A1488" s="1" t="s">
        <v>33</v>
      </c>
      <c r="B1488" s="1">
        <v>0.0</v>
      </c>
      <c r="C1488" s="1" t="s">
        <v>866</v>
      </c>
      <c r="D1488" s="1">
        <v>1.12</v>
      </c>
      <c r="E1488" s="1">
        <v>0.0</v>
      </c>
      <c r="F1488" s="1">
        <v>0.0</v>
      </c>
      <c r="G1488" s="1" t="s">
        <v>832</v>
      </c>
      <c r="H1488" s="1" t="s">
        <v>133</v>
      </c>
    </row>
    <row r="1489" ht="15.75" customHeight="1">
      <c r="A1489" s="1" t="s">
        <v>34</v>
      </c>
      <c r="B1489" s="1">
        <v>0.0</v>
      </c>
      <c r="C1489" s="1" t="s">
        <v>866</v>
      </c>
      <c r="D1489" s="1">
        <v>1.12</v>
      </c>
      <c r="E1489" s="1">
        <v>0.0</v>
      </c>
      <c r="F1489" s="1">
        <v>0.0</v>
      </c>
      <c r="G1489" s="1" t="s">
        <v>832</v>
      </c>
      <c r="H1489" s="1" t="s">
        <v>133</v>
      </c>
    </row>
    <row r="1490" ht="15.75" customHeight="1">
      <c r="A1490" s="1" t="s">
        <v>35</v>
      </c>
      <c r="B1490" s="1">
        <v>0.0</v>
      </c>
      <c r="C1490" s="1" t="s">
        <v>866</v>
      </c>
      <c r="D1490" s="1">
        <v>1.12</v>
      </c>
      <c r="E1490" s="1">
        <v>0.0</v>
      </c>
      <c r="F1490" s="1">
        <v>0.0</v>
      </c>
      <c r="G1490" s="1" t="s">
        <v>832</v>
      </c>
      <c r="H1490" s="1" t="s">
        <v>133</v>
      </c>
    </row>
    <row r="1491" ht="15.75" customHeight="1">
      <c r="A1491" s="1" t="s">
        <v>36</v>
      </c>
      <c r="B1491" s="1">
        <v>0.0</v>
      </c>
      <c r="C1491" s="1" t="s">
        <v>866</v>
      </c>
      <c r="D1491" s="1">
        <v>1.12</v>
      </c>
      <c r="E1491" s="1">
        <v>0.0</v>
      </c>
      <c r="F1491" s="1">
        <v>0.0</v>
      </c>
      <c r="G1491" s="1" t="s">
        <v>832</v>
      </c>
      <c r="H1491" s="1" t="s">
        <v>133</v>
      </c>
    </row>
    <row r="1492" ht="15.75" customHeight="1">
      <c r="A1492" s="1" t="s">
        <v>37</v>
      </c>
      <c r="B1492" s="1">
        <v>0.0</v>
      </c>
      <c r="C1492" s="1" t="s">
        <v>866</v>
      </c>
      <c r="D1492" s="1">
        <v>1.11</v>
      </c>
      <c r="E1492" s="1">
        <v>0.0</v>
      </c>
      <c r="F1492" s="1">
        <v>0.0</v>
      </c>
      <c r="G1492" s="1" t="s">
        <v>832</v>
      </c>
      <c r="H1492" s="1" t="s">
        <v>134</v>
      </c>
    </row>
    <row r="1493" ht="15.75" customHeight="1">
      <c r="A1493" s="1" t="s">
        <v>38</v>
      </c>
      <c r="B1493" s="1">
        <v>0.0</v>
      </c>
      <c r="C1493" s="1" t="s">
        <v>866</v>
      </c>
      <c r="D1493" s="1">
        <v>1.11</v>
      </c>
      <c r="E1493" s="1">
        <v>0.0</v>
      </c>
      <c r="F1493" s="1">
        <v>0.0</v>
      </c>
      <c r="G1493" s="1" t="s">
        <v>832</v>
      </c>
      <c r="H1493" s="1" t="s">
        <v>134</v>
      </c>
    </row>
    <row r="1494" ht="15.75" customHeight="1"/>
    <row r="1495" ht="15.75" customHeight="1">
      <c r="A1495" s="1" t="s">
        <v>867</v>
      </c>
    </row>
    <row r="1496" ht="15.75" customHeight="1"/>
    <row r="1497" ht="15.75" customHeight="1">
      <c r="A1497" s="1" t="s">
        <v>814</v>
      </c>
    </row>
    <row r="1498" ht="15.75" customHeight="1"/>
    <row r="1499" ht="15.75" customHeight="1">
      <c r="A1499" s="1" t="s">
        <v>815</v>
      </c>
    </row>
    <row r="1500" ht="15.75" customHeight="1">
      <c r="A1500" s="1" t="s">
        <v>816</v>
      </c>
    </row>
    <row r="1501" ht="15.75" customHeight="1"/>
    <row r="1502" ht="15.75" customHeight="1">
      <c r="A1502" s="1" t="s">
        <v>817</v>
      </c>
    </row>
    <row r="1503" ht="15.75" customHeight="1">
      <c r="A1503" s="1" t="s">
        <v>1022</v>
      </c>
    </row>
    <row r="1504" ht="15.75" customHeight="1"/>
    <row r="1505" ht="15.75" customHeight="1">
      <c r="A1505" s="1" t="s">
        <v>819</v>
      </c>
    </row>
    <row r="1506" ht="15.75" customHeight="1"/>
    <row r="1507" ht="15.75" customHeight="1"/>
    <row r="1508" ht="15.75" customHeight="1">
      <c r="A1508" s="1" t="s">
        <v>820</v>
      </c>
    </row>
    <row r="1509" ht="15.75" customHeight="1"/>
    <row r="1510" ht="15.75" customHeight="1"/>
    <row r="1511" ht="15.75" customHeight="1">
      <c r="A1511" s="1" t="s">
        <v>821</v>
      </c>
    </row>
    <row r="1512" ht="15.75" customHeight="1">
      <c r="A1512" s="1" t="s">
        <v>822</v>
      </c>
    </row>
    <row r="1513" ht="15.75" customHeight="1"/>
    <row r="1514" ht="15.75" customHeight="1">
      <c r="A1514" s="1" t="s">
        <v>823</v>
      </c>
    </row>
    <row r="1515" ht="15.75" customHeight="1">
      <c r="A1515" s="1" t="s">
        <v>822</v>
      </c>
    </row>
    <row r="1516" ht="15.75" customHeight="1"/>
    <row r="1517" ht="15.75" customHeight="1">
      <c r="A1517" s="1" t="s">
        <v>824</v>
      </c>
    </row>
    <row r="1518" ht="15.75" customHeight="1">
      <c r="A1518" s="1" t="s">
        <v>822</v>
      </c>
    </row>
    <row r="1519" ht="15.75" customHeight="1"/>
    <row r="1520" ht="15.75" customHeight="1">
      <c r="A1520" s="1" t="s">
        <v>825</v>
      </c>
    </row>
    <row r="1521" ht="15.75" customHeight="1">
      <c r="A1521" s="1" t="s">
        <v>822</v>
      </c>
    </row>
    <row r="1522" ht="15.75" customHeight="1"/>
    <row r="1523" ht="15.75" customHeight="1">
      <c r="A1523" s="1" t="s">
        <v>826</v>
      </c>
    </row>
    <row r="1524" ht="15.75" customHeight="1">
      <c r="A1524" s="1" t="s">
        <v>822</v>
      </c>
    </row>
    <row r="1525" ht="15.75" customHeight="1"/>
    <row r="1526" ht="15.75" customHeight="1">
      <c r="A1526" s="1" t="s">
        <v>827</v>
      </c>
    </row>
    <row r="1527" ht="15.75" customHeight="1">
      <c r="A1527" s="1" t="s">
        <v>822</v>
      </c>
    </row>
    <row r="1528" ht="15.75" customHeight="1"/>
    <row r="1529" ht="15.75" customHeight="1">
      <c r="A1529" s="1" t="s">
        <v>828</v>
      </c>
    </row>
    <row r="1530" ht="15.75" customHeight="1">
      <c r="A1530" s="1" t="s">
        <v>822</v>
      </c>
    </row>
    <row r="1531" ht="15.75" customHeight="1"/>
    <row r="1532" ht="15.75" customHeight="1">
      <c r="A1532" s="1" t="s">
        <v>829</v>
      </c>
    </row>
    <row r="1533" ht="15.75" customHeight="1">
      <c r="A1533" s="1" t="s">
        <v>822</v>
      </c>
    </row>
    <row r="1534" ht="15.75" customHeight="1"/>
    <row r="1535" ht="15.75" customHeight="1">
      <c r="A1535" s="1" t="s">
        <v>830</v>
      </c>
    </row>
    <row r="1536" ht="15.75" customHeight="1">
      <c r="A1536" s="1" t="s">
        <v>822</v>
      </c>
    </row>
    <row r="1537" ht="15.75" customHeight="1"/>
    <row r="1538" ht="15.75" customHeight="1">
      <c r="A1538" s="1" t="s">
        <v>831</v>
      </c>
    </row>
    <row r="1539" ht="15.75" customHeight="1">
      <c r="A1539" s="1" t="s">
        <v>832</v>
      </c>
    </row>
    <row r="1540" ht="15.75" customHeight="1"/>
    <row r="1541" ht="15.75" customHeight="1">
      <c r="A1541" s="1" t="s">
        <v>833</v>
      </c>
    </row>
    <row r="1542" ht="15.75" customHeight="1">
      <c r="A1542" s="49">
        <v>45119.0</v>
      </c>
    </row>
    <row r="1543" ht="15.75" customHeight="1"/>
    <row r="1544" ht="15.75" customHeight="1">
      <c r="A1544" s="1" t="s">
        <v>834</v>
      </c>
    </row>
    <row r="1545" ht="15.75" customHeight="1">
      <c r="A1545" s="1" t="s">
        <v>1023</v>
      </c>
      <c r="B1545" s="1" t="s">
        <v>835</v>
      </c>
      <c r="C1545" s="1">
        <v>1.0</v>
      </c>
      <c r="D1545" s="1">
        <v>100.0</v>
      </c>
      <c r="E1545" s="1" t="s">
        <v>836</v>
      </c>
      <c r="F1545" s="1" t="s">
        <v>971</v>
      </c>
    </row>
    <row r="1546" ht="15.75" customHeight="1"/>
    <row r="1547" ht="15.75" customHeight="1">
      <c r="A1547" s="1" t="s">
        <v>838</v>
      </c>
    </row>
    <row r="1548" ht="15.75" customHeight="1"/>
    <row r="1549" ht="15.75" customHeight="1">
      <c r="A1549" s="1" t="s">
        <v>839</v>
      </c>
    </row>
    <row r="1550" ht="15.75" customHeight="1"/>
    <row r="1551" ht="15.75" customHeight="1">
      <c r="A1551" s="1" t="s">
        <v>840</v>
      </c>
    </row>
    <row r="1552" ht="15.75" customHeight="1">
      <c r="A1552" s="1" t="s">
        <v>1024</v>
      </c>
      <c r="B1552" s="1" t="s">
        <v>835</v>
      </c>
      <c r="C1552" s="1">
        <v>1.0</v>
      </c>
      <c r="D1552" s="1" t="s">
        <v>842</v>
      </c>
      <c r="E1552" s="1">
        <v>0.0</v>
      </c>
      <c r="F1552" s="1">
        <v>0.0</v>
      </c>
      <c r="G1552" s="1">
        <v>0.0</v>
      </c>
    </row>
    <row r="1553" ht="15.75" customHeight="1">
      <c r="A1553" s="1" t="s">
        <v>125</v>
      </c>
      <c r="B1553" s="1" t="s">
        <v>846</v>
      </c>
      <c r="C1553" s="1">
        <v>0.0</v>
      </c>
      <c r="D1553" s="1" t="s">
        <v>842</v>
      </c>
      <c r="E1553" s="1">
        <v>0.0</v>
      </c>
      <c r="F1553" s="1">
        <v>0.0</v>
      </c>
      <c r="G1553" s="1">
        <v>0.0</v>
      </c>
    </row>
    <row r="1554" ht="15.75" customHeight="1">
      <c r="A1554" s="1" t="s">
        <v>127</v>
      </c>
      <c r="B1554" s="1" t="s">
        <v>846</v>
      </c>
      <c r="C1554" s="1">
        <v>0.0</v>
      </c>
      <c r="D1554" s="1" t="s">
        <v>842</v>
      </c>
      <c r="E1554" s="1">
        <v>0.0</v>
      </c>
      <c r="F1554" s="1">
        <v>0.0</v>
      </c>
      <c r="G1554" s="1">
        <v>0.0</v>
      </c>
    </row>
    <row r="1555" ht="15.75" customHeight="1">
      <c r="A1555" s="1" t="s">
        <v>130</v>
      </c>
      <c r="B1555" s="1" t="s">
        <v>849</v>
      </c>
      <c r="C1555" s="1">
        <v>0.0</v>
      </c>
      <c r="D1555" s="1" t="s">
        <v>842</v>
      </c>
      <c r="E1555" s="1">
        <v>0.0</v>
      </c>
      <c r="F1555" s="1">
        <v>0.0</v>
      </c>
      <c r="G1555" s="1">
        <v>0.0</v>
      </c>
    </row>
    <row r="1556" ht="15.75" customHeight="1">
      <c r="A1556" s="1" t="s">
        <v>129</v>
      </c>
      <c r="B1556" s="1" t="s">
        <v>849</v>
      </c>
      <c r="C1556" s="1">
        <v>0.0</v>
      </c>
      <c r="D1556" s="1" t="s">
        <v>842</v>
      </c>
      <c r="E1556" s="1">
        <v>0.0</v>
      </c>
      <c r="F1556" s="1">
        <v>0.0</v>
      </c>
      <c r="G1556" s="1">
        <v>0.0</v>
      </c>
    </row>
    <row r="1557" ht="15.75" customHeight="1">
      <c r="A1557" s="1" t="s">
        <v>126</v>
      </c>
      <c r="B1557" s="1" t="s">
        <v>846</v>
      </c>
      <c r="C1557" s="1">
        <v>0.0</v>
      </c>
      <c r="D1557" s="1" t="s">
        <v>842</v>
      </c>
      <c r="E1557" s="1">
        <v>0.0</v>
      </c>
      <c r="F1557" s="1">
        <v>0.0</v>
      </c>
      <c r="G1557" s="1">
        <v>0.0</v>
      </c>
    </row>
    <row r="1558" ht="15.75" customHeight="1">
      <c r="A1558" s="1" t="s">
        <v>128</v>
      </c>
      <c r="B1558" s="1" t="s">
        <v>846</v>
      </c>
      <c r="C1558" s="1">
        <v>0.0</v>
      </c>
      <c r="D1558" s="1" t="s">
        <v>842</v>
      </c>
      <c r="E1558" s="1">
        <v>0.0</v>
      </c>
      <c r="F1558" s="1">
        <v>0.0</v>
      </c>
      <c r="G1558" s="1">
        <v>0.0</v>
      </c>
    </row>
    <row r="1559" ht="15.75" customHeight="1">
      <c r="A1559" s="1" t="s">
        <v>976</v>
      </c>
      <c r="B1559" s="1" t="s">
        <v>835</v>
      </c>
      <c r="C1559" s="1">
        <v>1.0</v>
      </c>
      <c r="D1559" s="1" t="s">
        <v>842</v>
      </c>
      <c r="E1559" s="1">
        <v>0.0</v>
      </c>
      <c r="F1559" s="1">
        <v>0.0</v>
      </c>
      <c r="G1559" s="1">
        <v>0.0</v>
      </c>
    </row>
    <row r="1560" ht="15.75" customHeight="1">
      <c r="A1560" s="1" t="s">
        <v>161</v>
      </c>
      <c r="B1560" s="1" t="s">
        <v>835</v>
      </c>
      <c r="C1560" s="1">
        <v>1.0</v>
      </c>
      <c r="D1560" s="1" t="s">
        <v>842</v>
      </c>
      <c r="E1560" s="1">
        <v>0.0</v>
      </c>
      <c r="F1560" s="1">
        <v>0.0</v>
      </c>
      <c r="G1560" s="1">
        <v>0.0</v>
      </c>
    </row>
    <row r="1561" ht="15.75" customHeight="1"/>
    <row r="1562" ht="15.75" customHeight="1">
      <c r="A1562" s="1" t="s">
        <v>852</v>
      </c>
    </row>
    <row r="1563" ht="15.75" customHeight="1"/>
    <row r="1564" ht="15.75" customHeight="1">
      <c r="A1564" s="1" t="s">
        <v>853</v>
      </c>
    </row>
    <row r="1565" ht="15.75" customHeight="1"/>
    <row r="1566" ht="15.75" customHeight="1">
      <c r="A1566" s="1" t="s">
        <v>854</v>
      </c>
    </row>
    <row r="1567" ht="15.75" customHeight="1"/>
    <row r="1568" ht="15.75" customHeight="1">
      <c r="A1568" s="1" t="s">
        <v>855</v>
      </c>
    </row>
    <row r="1569" ht="15.75" customHeight="1"/>
    <row r="1570" ht="15.75" customHeight="1">
      <c r="A1570" s="1" t="s">
        <v>856</v>
      </c>
    </row>
    <row r="1571" ht="15.75" customHeight="1"/>
    <row r="1572" ht="15.75" customHeight="1">
      <c r="A1572" s="1" t="s">
        <v>857</v>
      </c>
    </row>
    <row r="1573" ht="15.75" customHeight="1"/>
    <row r="1574" ht="15.75" customHeight="1">
      <c r="A1574" s="1" t="s">
        <v>858</v>
      </c>
    </row>
    <row r="1575" ht="15.75" customHeight="1"/>
    <row r="1576" ht="15.75" customHeight="1">
      <c r="A1576" s="1" t="s">
        <v>859</v>
      </c>
    </row>
    <row r="1577" ht="15.75" customHeight="1"/>
    <row r="1578" ht="15.75" customHeight="1">
      <c r="A1578" s="1" t="s">
        <v>860</v>
      </c>
    </row>
    <row r="1579" ht="15.75" customHeight="1"/>
    <row r="1580" ht="15.75" customHeight="1">
      <c r="A1580" s="1" t="s">
        <v>867</v>
      </c>
    </row>
    <row r="1581" ht="15.75" customHeight="1"/>
    <row r="1582" ht="15.75" customHeight="1">
      <c r="A1582" s="1" t="s">
        <v>814</v>
      </c>
    </row>
    <row r="1583" ht="15.75" customHeight="1"/>
    <row r="1584" ht="15.75" customHeight="1">
      <c r="A1584" s="1" t="s">
        <v>815</v>
      </c>
    </row>
    <row r="1585" ht="15.75" customHeight="1">
      <c r="A1585" s="1" t="s">
        <v>816</v>
      </c>
    </row>
    <row r="1586" ht="15.75" customHeight="1"/>
    <row r="1587" ht="15.75" customHeight="1">
      <c r="A1587" s="1" t="s">
        <v>817</v>
      </c>
    </row>
    <row r="1588" ht="15.75" customHeight="1">
      <c r="A1588" s="1" t="s">
        <v>1025</v>
      </c>
    </row>
    <row r="1589" ht="15.75" customHeight="1"/>
    <row r="1590" ht="15.75" customHeight="1">
      <c r="A1590" s="1" t="s">
        <v>819</v>
      </c>
    </row>
    <row r="1591" ht="15.75" customHeight="1"/>
    <row r="1592" ht="15.75" customHeight="1"/>
    <row r="1593" ht="15.75" customHeight="1">
      <c r="A1593" s="1" t="s">
        <v>820</v>
      </c>
    </row>
    <row r="1594" ht="15.75" customHeight="1"/>
    <row r="1595" ht="15.75" customHeight="1"/>
    <row r="1596" ht="15.75" customHeight="1">
      <c r="A1596" s="1" t="s">
        <v>821</v>
      </c>
    </row>
    <row r="1597" ht="15.75" customHeight="1">
      <c r="A1597" s="1" t="s">
        <v>822</v>
      </c>
    </row>
    <row r="1598" ht="15.75" customHeight="1"/>
    <row r="1599" ht="15.75" customHeight="1">
      <c r="A1599" s="1" t="s">
        <v>823</v>
      </c>
    </row>
    <row r="1600" ht="15.75" customHeight="1">
      <c r="A1600" s="1" t="s">
        <v>822</v>
      </c>
    </row>
    <row r="1601" ht="15.75" customHeight="1"/>
    <row r="1602" ht="15.75" customHeight="1">
      <c r="A1602" s="1" t="s">
        <v>824</v>
      </c>
    </row>
    <row r="1603" ht="15.75" customHeight="1">
      <c r="A1603" s="1" t="s">
        <v>822</v>
      </c>
    </row>
    <row r="1604" ht="15.75" customHeight="1"/>
    <row r="1605" ht="15.75" customHeight="1">
      <c r="A1605" s="1" t="s">
        <v>825</v>
      </c>
    </row>
    <row r="1606" ht="15.75" customHeight="1">
      <c r="A1606" s="1" t="s">
        <v>822</v>
      </c>
    </row>
    <row r="1607" ht="15.75" customHeight="1"/>
    <row r="1608" ht="15.75" customHeight="1">
      <c r="A1608" s="1" t="s">
        <v>826</v>
      </c>
    </row>
    <row r="1609" ht="15.75" customHeight="1">
      <c r="A1609" s="1" t="s">
        <v>822</v>
      </c>
    </row>
    <row r="1610" ht="15.75" customHeight="1"/>
    <row r="1611" ht="15.75" customHeight="1">
      <c r="A1611" s="1" t="s">
        <v>827</v>
      </c>
    </row>
    <row r="1612" ht="15.75" customHeight="1">
      <c r="A1612" s="1" t="s">
        <v>822</v>
      </c>
    </row>
    <row r="1613" ht="15.75" customHeight="1"/>
    <row r="1614" ht="15.75" customHeight="1">
      <c r="A1614" s="1" t="s">
        <v>828</v>
      </c>
    </row>
    <row r="1615" ht="15.75" customHeight="1">
      <c r="A1615" s="1" t="s">
        <v>822</v>
      </c>
    </row>
    <row r="1616" ht="15.75" customHeight="1"/>
    <row r="1617" ht="15.75" customHeight="1">
      <c r="A1617" s="1" t="s">
        <v>829</v>
      </c>
    </row>
    <row r="1618" ht="15.75" customHeight="1">
      <c r="A1618" s="1" t="s">
        <v>822</v>
      </c>
    </row>
    <row r="1619" ht="15.75" customHeight="1"/>
    <row r="1620" ht="15.75" customHeight="1">
      <c r="A1620" s="1" t="s">
        <v>830</v>
      </c>
    </row>
    <row r="1621" ht="15.75" customHeight="1">
      <c r="A1621" s="1" t="s">
        <v>822</v>
      </c>
    </row>
    <row r="1622" ht="15.75" customHeight="1"/>
    <row r="1623" ht="15.75" customHeight="1">
      <c r="A1623" s="1" t="s">
        <v>831</v>
      </c>
    </row>
    <row r="1624" ht="15.75" customHeight="1">
      <c r="A1624" s="1" t="s">
        <v>832</v>
      </c>
    </row>
    <row r="1625" ht="15.75" customHeight="1"/>
    <row r="1626" ht="15.75" customHeight="1">
      <c r="A1626" s="1" t="s">
        <v>833</v>
      </c>
    </row>
    <row r="1627" ht="15.75" customHeight="1">
      <c r="A1627" s="49">
        <v>45119.0</v>
      </c>
    </row>
    <row r="1628" ht="15.75" customHeight="1"/>
    <row r="1629" ht="15.75" customHeight="1">
      <c r="A1629" s="1" t="s">
        <v>834</v>
      </c>
    </row>
    <row r="1630" ht="15.75" customHeight="1">
      <c r="A1630" s="1" t="s">
        <v>1026</v>
      </c>
      <c r="B1630" s="1" t="s">
        <v>835</v>
      </c>
      <c r="C1630" s="1">
        <v>1.0</v>
      </c>
      <c r="D1630" s="1">
        <v>100.0</v>
      </c>
      <c r="E1630" s="1" t="s">
        <v>836</v>
      </c>
      <c r="F1630" s="1" t="s">
        <v>971</v>
      </c>
    </row>
    <row r="1631" ht="15.75" customHeight="1"/>
    <row r="1632" ht="15.75" customHeight="1">
      <c r="A1632" s="1" t="s">
        <v>838</v>
      </c>
    </row>
    <row r="1633" ht="15.75" customHeight="1"/>
    <row r="1634" ht="15.75" customHeight="1">
      <c r="A1634" s="1" t="s">
        <v>839</v>
      </c>
    </row>
    <row r="1635" ht="15.75" customHeight="1"/>
    <row r="1636" ht="15.75" customHeight="1">
      <c r="A1636" s="1" t="s">
        <v>840</v>
      </c>
    </row>
    <row r="1637" ht="15.75" customHeight="1">
      <c r="A1637" s="1" t="s">
        <v>1027</v>
      </c>
      <c r="B1637" s="1" t="s">
        <v>835</v>
      </c>
      <c r="C1637" s="1">
        <v>1.0</v>
      </c>
      <c r="D1637" s="1" t="s">
        <v>842</v>
      </c>
      <c r="E1637" s="1">
        <v>0.0</v>
      </c>
      <c r="F1637" s="1">
        <v>0.0</v>
      </c>
      <c r="G1637" s="1">
        <v>0.0</v>
      </c>
    </row>
    <row r="1638" ht="15.75" customHeight="1">
      <c r="A1638" s="1" t="s">
        <v>125</v>
      </c>
      <c r="B1638" s="1" t="s">
        <v>846</v>
      </c>
      <c r="C1638" s="1">
        <v>10.0</v>
      </c>
      <c r="D1638" s="1" t="s">
        <v>842</v>
      </c>
      <c r="E1638" s="1">
        <v>0.0</v>
      </c>
      <c r="F1638" s="1">
        <v>0.0</v>
      </c>
      <c r="G1638" s="1">
        <v>0.0</v>
      </c>
    </row>
    <row r="1639" ht="15.75" customHeight="1">
      <c r="A1639" s="1" t="s">
        <v>127</v>
      </c>
      <c r="B1639" s="1" t="s">
        <v>846</v>
      </c>
      <c r="C1639" s="1">
        <v>10.0</v>
      </c>
      <c r="D1639" s="1" t="s">
        <v>842</v>
      </c>
      <c r="E1639" s="1">
        <v>0.0</v>
      </c>
      <c r="F1639" s="1">
        <v>0.0</v>
      </c>
      <c r="G1639" s="1">
        <v>0.0</v>
      </c>
    </row>
    <row r="1640" ht="15.75" customHeight="1">
      <c r="A1640" s="1" t="s">
        <v>130</v>
      </c>
      <c r="B1640" s="1" t="s">
        <v>849</v>
      </c>
      <c r="C1640" s="1">
        <v>0.0</v>
      </c>
      <c r="D1640" s="1" t="s">
        <v>842</v>
      </c>
      <c r="E1640" s="1">
        <v>0.0</v>
      </c>
      <c r="F1640" s="1">
        <v>0.0</v>
      </c>
      <c r="G1640" s="1">
        <v>0.0</v>
      </c>
    </row>
    <row r="1641" ht="15.75" customHeight="1">
      <c r="A1641" s="1" t="s">
        <v>129</v>
      </c>
      <c r="B1641" s="1" t="s">
        <v>849</v>
      </c>
      <c r="C1641" s="1">
        <v>0.0</v>
      </c>
      <c r="D1641" s="1" t="s">
        <v>842</v>
      </c>
      <c r="E1641" s="1">
        <v>0.0</v>
      </c>
      <c r="F1641" s="1">
        <v>0.0</v>
      </c>
      <c r="G1641" s="1">
        <v>0.0</v>
      </c>
    </row>
    <row r="1642" ht="15.75" customHeight="1">
      <c r="A1642" s="1" t="s">
        <v>126</v>
      </c>
      <c r="B1642" s="1" t="s">
        <v>846</v>
      </c>
      <c r="C1642" s="1">
        <v>0.0</v>
      </c>
      <c r="D1642" s="1" t="s">
        <v>842</v>
      </c>
      <c r="E1642" s="1">
        <v>0.0</v>
      </c>
      <c r="F1642" s="1">
        <v>0.0</v>
      </c>
      <c r="G1642" s="1">
        <v>0.0</v>
      </c>
    </row>
    <row r="1643" ht="15.75" customHeight="1">
      <c r="A1643" s="1" t="s">
        <v>128</v>
      </c>
      <c r="B1643" s="1" t="s">
        <v>846</v>
      </c>
      <c r="C1643" s="1">
        <v>0.0</v>
      </c>
      <c r="D1643" s="1" t="s">
        <v>842</v>
      </c>
      <c r="E1643" s="1">
        <v>0.0</v>
      </c>
      <c r="F1643" s="1">
        <v>0.0</v>
      </c>
      <c r="G1643" s="1">
        <v>0.0</v>
      </c>
    </row>
    <row r="1644" ht="15.75" customHeight="1">
      <c r="A1644" s="1" t="s">
        <v>976</v>
      </c>
      <c r="B1644" s="1" t="s">
        <v>835</v>
      </c>
      <c r="C1644" s="1">
        <v>1.0</v>
      </c>
      <c r="D1644" s="1" t="s">
        <v>842</v>
      </c>
      <c r="E1644" s="1">
        <v>0.0</v>
      </c>
      <c r="F1644" s="1">
        <v>0.0</v>
      </c>
      <c r="G1644" s="1">
        <v>0.0</v>
      </c>
    </row>
    <row r="1645" ht="15.75" customHeight="1">
      <c r="A1645" s="1" t="s">
        <v>161</v>
      </c>
      <c r="B1645" s="1" t="s">
        <v>835</v>
      </c>
      <c r="C1645" s="1">
        <v>1.0</v>
      </c>
      <c r="D1645" s="1" t="s">
        <v>842</v>
      </c>
      <c r="E1645" s="1">
        <v>0.0</v>
      </c>
      <c r="F1645" s="1">
        <v>0.0</v>
      </c>
      <c r="G1645" s="1">
        <v>0.0</v>
      </c>
    </row>
    <row r="1646" ht="15.75" customHeight="1"/>
    <row r="1647" ht="15.75" customHeight="1">
      <c r="A1647" s="1" t="s">
        <v>852</v>
      </c>
    </row>
    <row r="1648" ht="15.75" customHeight="1"/>
    <row r="1649" ht="15.75" customHeight="1">
      <c r="A1649" s="1" t="s">
        <v>853</v>
      </c>
    </row>
    <row r="1650" ht="15.75" customHeight="1"/>
    <row r="1651" ht="15.75" customHeight="1">
      <c r="A1651" s="1" t="s">
        <v>854</v>
      </c>
    </row>
    <row r="1652" ht="15.75" customHeight="1"/>
    <row r="1653" ht="15.75" customHeight="1">
      <c r="A1653" s="1" t="s">
        <v>855</v>
      </c>
    </row>
    <row r="1654" ht="15.75" customHeight="1"/>
    <row r="1655" ht="15.75" customHeight="1">
      <c r="A1655" s="1" t="s">
        <v>856</v>
      </c>
    </row>
    <row r="1656" ht="15.75" customHeight="1"/>
    <row r="1657" ht="15.75" customHeight="1">
      <c r="A1657" s="1" t="s">
        <v>857</v>
      </c>
    </row>
    <row r="1658" ht="15.75" customHeight="1"/>
    <row r="1659" ht="15.75" customHeight="1">
      <c r="A1659" s="1" t="s">
        <v>858</v>
      </c>
    </row>
    <row r="1660" ht="15.75" customHeight="1"/>
    <row r="1661" ht="15.75" customHeight="1">
      <c r="A1661" s="1" t="s">
        <v>859</v>
      </c>
    </row>
    <row r="1662" ht="15.75" customHeight="1"/>
    <row r="1663" ht="15.75" customHeight="1">
      <c r="A1663" s="1" t="s">
        <v>860</v>
      </c>
    </row>
    <row r="1664" ht="15.75" customHeight="1"/>
    <row r="1665" ht="15.75" customHeight="1">
      <c r="A1665" s="1" t="s">
        <v>867</v>
      </c>
    </row>
    <row r="1666" ht="15.75" customHeight="1"/>
    <row r="1667" ht="15.75" customHeight="1">
      <c r="A1667" s="1" t="s">
        <v>814</v>
      </c>
    </row>
    <row r="1668" ht="15.75" customHeight="1"/>
    <row r="1669" ht="15.75" customHeight="1">
      <c r="A1669" s="1" t="s">
        <v>815</v>
      </c>
    </row>
    <row r="1670" ht="15.75" customHeight="1">
      <c r="A1670" s="1" t="s">
        <v>816</v>
      </c>
    </row>
    <row r="1671" ht="15.75" customHeight="1"/>
    <row r="1672" ht="15.75" customHeight="1">
      <c r="A1672" s="1" t="s">
        <v>817</v>
      </c>
    </row>
    <row r="1673" ht="15.75" customHeight="1">
      <c r="A1673" s="1" t="s">
        <v>1028</v>
      </c>
    </row>
    <row r="1674" ht="15.75" customHeight="1"/>
    <row r="1675" ht="15.75" customHeight="1">
      <c r="A1675" s="1" t="s">
        <v>819</v>
      </c>
    </row>
    <row r="1676" ht="15.75" customHeight="1"/>
    <row r="1677" ht="15.75" customHeight="1"/>
    <row r="1678" ht="15.75" customHeight="1">
      <c r="A1678" s="1" t="s">
        <v>820</v>
      </c>
    </row>
    <row r="1679" ht="15.75" customHeight="1"/>
    <row r="1680" ht="15.75" customHeight="1"/>
    <row r="1681" ht="15.75" customHeight="1">
      <c r="A1681" s="1" t="s">
        <v>821</v>
      </c>
    </row>
    <row r="1682" ht="15.75" customHeight="1">
      <c r="A1682" s="1" t="s">
        <v>822</v>
      </c>
    </row>
    <row r="1683" ht="15.75" customHeight="1"/>
    <row r="1684" ht="15.75" customHeight="1">
      <c r="A1684" s="1" t="s">
        <v>823</v>
      </c>
    </row>
    <row r="1685" ht="15.75" customHeight="1">
      <c r="A1685" s="1" t="s">
        <v>822</v>
      </c>
    </row>
    <row r="1686" ht="15.75" customHeight="1"/>
    <row r="1687" ht="15.75" customHeight="1">
      <c r="A1687" s="1" t="s">
        <v>824</v>
      </c>
    </row>
    <row r="1688" ht="15.75" customHeight="1">
      <c r="A1688" s="1" t="s">
        <v>822</v>
      </c>
    </row>
    <row r="1689" ht="15.75" customHeight="1"/>
    <row r="1690" ht="15.75" customHeight="1">
      <c r="A1690" s="1" t="s">
        <v>825</v>
      </c>
    </row>
    <row r="1691" ht="15.75" customHeight="1">
      <c r="A1691" s="1" t="s">
        <v>822</v>
      </c>
    </row>
    <row r="1692" ht="15.75" customHeight="1"/>
    <row r="1693" ht="15.75" customHeight="1">
      <c r="A1693" s="1" t="s">
        <v>826</v>
      </c>
    </row>
    <row r="1694" ht="15.75" customHeight="1">
      <c r="A1694" s="1" t="s">
        <v>822</v>
      </c>
    </row>
    <row r="1695" ht="15.75" customHeight="1"/>
    <row r="1696" ht="15.75" customHeight="1">
      <c r="A1696" s="1" t="s">
        <v>827</v>
      </c>
    </row>
    <row r="1697" ht="15.75" customHeight="1">
      <c r="A1697" s="1" t="s">
        <v>822</v>
      </c>
    </row>
    <row r="1698" ht="15.75" customHeight="1"/>
    <row r="1699" ht="15.75" customHeight="1">
      <c r="A1699" s="1" t="s">
        <v>828</v>
      </c>
    </row>
    <row r="1700" ht="15.75" customHeight="1">
      <c r="A1700" s="1" t="s">
        <v>822</v>
      </c>
    </row>
    <row r="1701" ht="15.75" customHeight="1"/>
    <row r="1702" ht="15.75" customHeight="1">
      <c r="A1702" s="1" t="s">
        <v>829</v>
      </c>
    </row>
    <row r="1703" ht="15.75" customHeight="1">
      <c r="A1703" s="1" t="s">
        <v>822</v>
      </c>
    </row>
    <row r="1704" ht="15.75" customHeight="1"/>
    <row r="1705" ht="15.75" customHeight="1">
      <c r="A1705" s="1" t="s">
        <v>830</v>
      </c>
    </row>
    <row r="1706" ht="15.75" customHeight="1">
      <c r="A1706" s="1" t="s">
        <v>822</v>
      </c>
    </row>
    <row r="1707" ht="15.75" customHeight="1"/>
    <row r="1708" ht="15.75" customHeight="1">
      <c r="A1708" s="1" t="s">
        <v>831</v>
      </c>
    </row>
    <row r="1709" ht="15.75" customHeight="1">
      <c r="A1709" s="1" t="s">
        <v>832</v>
      </c>
    </row>
    <row r="1710" ht="15.75" customHeight="1"/>
    <row r="1711" ht="15.75" customHeight="1">
      <c r="A1711" s="1" t="s">
        <v>833</v>
      </c>
    </row>
    <row r="1712" ht="15.75" customHeight="1">
      <c r="A1712" s="49">
        <v>45119.0</v>
      </c>
    </row>
    <row r="1713" ht="15.75" customHeight="1"/>
    <row r="1714" ht="15.75" customHeight="1">
      <c r="A1714" s="1" t="s">
        <v>834</v>
      </c>
    </row>
    <row r="1715" ht="15.75" customHeight="1">
      <c r="A1715" s="1" t="s">
        <v>1029</v>
      </c>
      <c r="B1715" s="1" t="s">
        <v>835</v>
      </c>
      <c r="C1715" s="1">
        <v>1.0</v>
      </c>
      <c r="D1715" s="1">
        <v>100.0</v>
      </c>
      <c r="E1715" s="1" t="s">
        <v>836</v>
      </c>
      <c r="F1715" s="1" t="s">
        <v>971</v>
      </c>
    </row>
    <row r="1716" ht="15.75" customHeight="1"/>
    <row r="1717" ht="15.75" customHeight="1">
      <c r="A1717" s="1" t="s">
        <v>838</v>
      </c>
    </row>
    <row r="1718" ht="15.75" customHeight="1"/>
    <row r="1719" ht="15.75" customHeight="1">
      <c r="A1719" s="1" t="s">
        <v>839</v>
      </c>
    </row>
    <row r="1720" ht="15.75" customHeight="1"/>
    <row r="1721" ht="15.75" customHeight="1">
      <c r="A1721" s="1" t="s">
        <v>840</v>
      </c>
    </row>
    <row r="1722" ht="15.75" customHeight="1">
      <c r="A1722" s="1" t="s">
        <v>1030</v>
      </c>
      <c r="B1722" s="1" t="s">
        <v>835</v>
      </c>
      <c r="C1722" s="1">
        <v>0.5</v>
      </c>
      <c r="D1722" s="1" t="s">
        <v>842</v>
      </c>
      <c r="E1722" s="1">
        <v>0.0</v>
      </c>
      <c r="F1722" s="1">
        <v>0.0</v>
      </c>
      <c r="G1722" s="1">
        <v>0.0</v>
      </c>
    </row>
    <row r="1723" ht="15.75" customHeight="1">
      <c r="A1723" s="1" t="s">
        <v>1031</v>
      </c>
      <c r="B1723" s="1" t="s">
        <v>835</v>
      </c>
      <c r="C1723" s="1">
        <v>0.5</v>
      </c>
      <c r="D1723" s="1" t="s">
        <v>842</v>
      </c>
      <c r="E1723" s="1">
        <v>0.0</v>
      </c>
      <c r="F1723" s="1">
        <v>0.0</v>
      </c>
      <c r="G1723" s="1">
        <v>0.0</v>
      </c>
    </row>
    <row r="1724" ht="15.75" customHeight="1">
      <c r="A1724" s="1" t="s">
        <v>125</v>
      </c>
      <c r="B1724" s="1" t="s">
        <v>846</v>
      </c>
      <c r="C1724" s="1">
        <v>10.0</v>
      </c>
      <c r="D1724" s="1" t="s">
        <v>842</v>
      </c>
      <c r="E1724" s="1">
        <v>0.0</v>
      </c>
      <c r="F1724" s="1">
        <v>0.0</v>
      </c>
      <c r="G1724" s="1">
        <v>0.0</v>
      </c>
    </row>
    <row r="1725" ht="15.75" customHeight="1">
      <c r="A1725" s="1" t="s">
        <v>127</v>
      </c>
      <c r="B1725" s="1" t="s">
        <v>846</v>
      </c>
      <c r="C1725" s="1">
        <v>10.0</v>
      </c>
      <c r="D1725" s="1" t="s">
        <v>842</v>
      </c>
      <c r="E1725" s="1">
        <v>0.0</v>
      </c>
      <c r="F1725" s="1">
        <v>0.0</v>
      </c>
      <c r="G1725" s="1">
        <v>0.0</v>
      </c>
    </row>
    <row r="1726" ht="15.75" customHeight="1">
      <c r="A1726" s="1" t="s">
        <v>130</v>
      </c>
      <c r="B1726" s="1" t="s">
        <v>849</v>
      </c>
      <c r="C1726" s="1">
        <v>0.0</v>
      </c>
      <c r="D1726" s="1" t="s">
        <v>842</v>
      </c>
      <c r="E1726" s="1">
        <v>0.0</v>
      </c>
      <c r="F1726" s="1">
        <v>0.0</v>
      </c>
      <c r="G1726" s="1">
        <v>0.0</v>
      </c>
    </row>
    <row r="1727" ht="15.75" customHeight="1">
      <c r="A1727" s="1" t="s">
        <v>129</v>
      </c>
      <c r="B1727" s="1" t="s">
        <v>849</v>
      </c>
      <c r="C1727" s="1">
        <v>0.0</v>
      </c>
      <c r="D1727" s="1" t="s">
        <v>842</v>
      </c>
      <c r="E1727" s="1">
        <v>0.0</v>
      </c>
      <c r="F1727" s="1">
        <v>0.0</v>
      </c>
      <c r="G1727" s="1">
        <v>0.0</v>
      </c>
    </row>
    <row r="1728" ht="15.75" customHeight="1">
      <c r="A1728" s="1" t="s">
        <v>126</v>
      </c>
      <c r="B1728" s="1" t="s">
        <v>846</v>
      </c>
      <c r="C1728" s="1">
        <v>0.0</v>
      </c>
      <c r="D1728" s="1" t="s">
        <v>842</v>
      </c>
      <c r="E1728" s="1">
        <v>0.0</v>
      </c>
      <c r="F1728" s="1">
        <v>0.0</v>
      </c>
      <c r="G1728" s="1">
        <v>0.0</v>
      </c>
    </row>
    <row r="1729" ht="15.75" customHeight="1">
      <c r="A1729" s="1" t="s">
        <v>128</v>
      </c>
      <c r="B1729" s="1" t="s">
        <v>846</v>
      </c>
      <c r="C1729" s="1">
        <v>0.0</v>
      </c>
      <c r="D1729" s="1" t="s">
        <v>842</v>
      </c>
      <c r="E1729" s="1">
        <v>0.0</v>
      </c>
      <c r="F1729" s="1">
        <v>0.0</v>
      </c>
      <c r="G1729" s="1">
        <v>0.0</v>
      </c>
    </row>
    <row r="1730" ht="15.75" customHeight="1">
      <c r="A1730" s="1" t="s">
        <v>976</v>
      </c>
      <c r="B1730" s="1" t="s">
        <v>835</v>
      </c>
      <c r="C1730" s="1">
        <v>1.0</v>
      </c>
      <c r="D1730" s="1" t="s">
        <v>842</v>
      </c>
      <c r="E1730" s="1">
        <v>0.0</v>
      </c>
      <c r="F1730" s="1">
        <v>0.0</v>
      </c>
      <c r="G1730" s="1">
        <v>0.0</v>
      </c>
    </row>
    <row r="1731" ht="15.75" customHeight="1">
      <c r="A1731" s="1" t="s">
        <v>161</v>
      </c>
      <c r="B1731" s="1" t="s">
        <v>835</v>
      </c>
      <c r="C1731" s="1">
        <v>1.0</v>
      </c>
      <c r="D1731" s="1" t="s">
        <v>842</v>
      </c>
      <c r="E1731" s="1">
        <v>0.0</v>
      </c>
      <c r="F1731" s="1">
        <v>0.0</v>
      </c>
      <c r="G1731" s="1">
        <v>0.0</v>
      </c>
    </row>
    <row r="1732" ht="15.75" customHeight="1"/>
    <row r="1733" ht="15.75" customHeight="1">
      <c r="A1733" s="1" t="s">
        <v>852</v>
      </c>
    </row>
    <row r="1734" ht="15.75" customHeight="1"/>
    <row r="1735" ht="15.75" customHeight="1">
      <c r="A1735" s="1" t="s">
        <v>853</v>
      </c>
    </row>
    <row r="1736" ht="15.75" customHeight="1"/>
    <row r="1737" ht="15.75" customHeight="1">
      <c r="A1737" s="1" t="s">
        <v>854</v>
      </c>
    </row>
    <row r="1738" ht="15.75" customHeight="1"/>
    <row r="1739" ht="15.75" customHeight="1">
      <c r="A1739" s="1" t="s">
        <v>855</v>
      </c>
    </row>
    <row r="1740" ht="15.75" customHeight="1"/>
    <row r="1741" ht="15.75" customHeight="1">
      <c r="A1741" s="1" t="s">
        <v>856</v>
      </c>
    </row>
    <row r="1742" ht="15.75" customHeight="1"/>
    <row r="1743" ht="15.75" customHeight="1">
      <c r="A1743" s="1" t="s">
        <v>857</v>
      </c>
    </row>
    <row r="1744" ht="15.75" customHeight="1"/>
    <row r="1745" ht="15.75" customHeight="1">
      <c r="A1745" s="1" t="s">
        <v>858</v>
      </c>
    </row>
    <row r="1746" ht="15.75" customHeight="1"/>
    <row r="1747" ht="15.75" customHeight="1">
      <c r="A1747" s="1" t="s">
        <v>859</v>
      </c>
    </row>
    <row r="1748" ht="15.75" customHeight="1"/>
    <row r="1749" ht="15.75" customHeight="1">
      <c r="A1749" s="1" t="s">
        <v>860</v>
      </c>
    </row>
    <row r="1750" ht="15.75" customHeight="1"/>
    <row r="1751" ht="15.75" customHeight="1">
      <c r="A1751" s="1" t="s">
        <v>867</v>
      </c>
    </row>
    <row r="1752" ht="15.75" customHeight="1"/>
    <row r="1753" ht="15.75" customHeight="1">
      <c r="A1753" s="1" t="s">
        <v>814</v>
      </c>
    </row>
    <row r="1754" ht="15.75" customHeight="1"/>
    <row r="1755" ht="15.75" customHeight="1">
      <c r="A1755" s="1" t="s">
        <v>815</v>
      </c>
    </row>
    <row r="1756" ht="15.75" customHeight="1">
      <c r="A1756" s="1" t="s">
        <v>816</v>
      </c>
    </row>
    <row r="1757" ht="15.75" customHeight="1"/>
    <row r="1758" ht="15.75" customHeight="1">
      <c r="A1758" s="1" t="s">
        <v>817</v>
      </c>
    </row>
    <row r="1759" ht="15.75" customHeight="1">
      <c r="A1759" s="1" t="s">
        <v>1032</v>
      </c>
    </row>
    <row r="1760" ht="15.75" customHeight="1"/>
    <row r="1761" ht="15.75" customHeight="1">
      <c r="A1761" s="1" t="s">
        <v>819</v>
      </c>
    </row>
    <row r="1762" ht="15.75" customHeight="1"/>
    <row r="1763" ht="15.75" customHeight="1"/>
    <row r="1764" ht="15.75" customHeight="1">
      <c r="A1764" s="1" t="s">
        <v>820</v>
      </c>
    </row>
    <row r="1765" ht="15.75" customHeight="1"/>
    <row r="1766" ht="15.75" customHeight="1"/>
    <row r="1767" ht="15.75" customHeight="1">
      <c r="A1767" s="1" t="s">
        <v>821</v>
      </c>
    </row>
    <row r="1768" ht="15.75" customHeight="1">
      <c r="A1768" s="1" t="s">
        <v>822</v>
      </c>
    </row>
    <row r="1769" ht="15.75" customHeight="1"/>
    <row r="1770" ht="15.75" customHeight="1">
      <c r="A1770" s="1" t="s">
        <v>823</v>
      </c>
    </row>
    <row r="1771" ht="15.75" customHeight="1">
      <c r="A1771" s="1" t="s">
        <v>822</v>
      </c>
    </row>
    <row r="1772" ht="15.75" customHeight="1"/>
    <row r="1773" ht="15.75" customHeight="1">
      <c r="A1773" s="1" t="s">
        <v>824</v>
      </c>
    </row>
    <row r="1774" ht="15.75" customHeight="1">
      <c r="A1774" s="1" t="s">
        <v>822</v>
      </c>
    </row>
    <row r="1775" ht="15.75" customHeight="1"/>
    <row r="1776" ht="15.75" customHeight="1">
      <c r="A1776" s="1" t="s">
        <v>825</v>
      </c>
    </row>
    <row r="1777" ht="15.75" customHeight="1">
      <c r="A1777" s="1" t="s">
        <v>822</v>
      </c>
    </row>
    <row r="1778" ht="15.75" customHeight="1"/>
    <row r="1779" ht="15.75" customHeight="1">
      <c r="A1779" s="1" t="s">
        <v>826</v>
      </c>
    </row>
    <row r="1780" ht="15.75" customHeight="1">
      <c r="A1780" s="1" t="s">
        <v>822</v>
      </c>
    </row>
    <row r="1781" ht="15.75" customHeight="1"/>
    <row r="1782" ht="15.75" customHeight="1">
      <c r="A1782" s="1" t="s">
        <v>827</v>
      </c>
    </row>
    <row r="1783" ht="15.75" customHeight="1">
      <c r="A1783" s="1" t="s">
        <v>822</v>
      </c>
    </row>
    <row r="1784" ht="15.75" customHeight="1"/>
    <row r="1785" ht="15.75" customHeight="1">
      <c r="A1785" s="1" t="s">
        <v>828</v>
      </c>
    </row>
    <row r="1786" ht="15.75" customHeight="1">
      <c r="A1786" s="1" t="s">
        <v>822</v>
      </c>
    </row>
    <row r="1787" ht="15.75" customHeight="1"/>
    <row r="1788" ht="15.75" customHeight="1">
      <c r="A1788" s="1" t="s">
        <v>829</v>
      </c>
    </row>
    <row r="1789" ht="15.75" customHeight="1">
      <c r="A1789" s="1" t="s">
        <v>822</v>
      </c>
    </row>
    <row r="1790" ht="15.75" customHeight="1"/>
    <row r="1791" ht="15.75" customHeight="1">
      <c r="A1791" s="1" t="s">
        <v>830</v>
      </c>
    </row>
    <row r="1792" ht="15.75" customHeight="1">
      <c r="A1792" s="1" t="s">
        <v>822</v>
      </c>
    </row>
    <row r="1793" ht="15.75" customHeight="1"/>
    <row r="1794" ht="15.75" customHeight="1">
      <c r="A1794" s="1" t="s">
        <v>831</v>
      </c>
    </row>
    <row r="1795" ht="15.75" customHeight="1">
      <c r="A1795" s="1" t="s">
        <v>832</v>
      </c>
    </row>
    <row r="1796" ht="15.75" customHeight="1"/>
    <row r="1797" ht="15.75" customHeight="1">
      <c r="A1797" s="1" t="s">
        <v>833</v>
      </c>
    </row>
    <row r="1798" ht="15.75" customHeight="1">
      <c r="A1798" s="49">
        <v>45119.0</v>
      </c>
    </row>
    <row r="1799" ht="15.75" customHeight="1"/>
    <row r="1800" ht="15.75" customHeight="1">
      <c r="A1800" s="1" t="s">
        <v>834</v>
      </c>
    </row>
    <row r="1801" ht="15.75" customHeight="1">
      <c r="A1801" s="1" t="s">
        <v>1033</v>
      </c>
      <c r="B1801" s="1" t="s">
        <v>835</v>
      </c>
      <c r="C1801" s="1">
        <v>1.0</v>
      </c>
      <c r="D1801" s="1">
        <v>100.0</v>
      </c>
      <c r="E1801" s="1" t="s">
        <v>836</v>
      </c>
      <c r="F1801" s="1" t="s">
        <v>971</v>
      </c>
    </row>
    <row r="1802" ht="15.75" customHeight="1"/>
    <row r="1803" ht="15.75" customHeight="1">
      <c r="A1803" s="1" t="s">
        <v>838</v>
      </c>
    </row>
    <row r="1804" ht="15.75" customHeight="1"/>
    <row r="1805" ht="15.75" customHeight="1">
      <c r="A1805" s="1" t="s">
        <v>839</v>
      </c>
    </row>
    <row r="1806" ht="15.75" customHeight="1"/>
    <row r="1807" ht="15.75" customHeight="1">
      <c r="A1807" s="1" t="s">
        <v>840</v>
      </c>
    </row>
    <row r="1808" ht="15.75" customHeight="1">
      <c r="A1808" s="1" t="s">
        <v>285</v>
      </c>
      <c r="B1808" s="1" t="s">
        <v>835</v>
      </c>
      <c r="C1808" s="1">
        <v>1.0</v>
      </c>
      <c r="D1808" s="1" t="s">
        <v>842</v>
      </c>
      <c r="E1808" s="1">
        <v>0.0</v>
      </c>
      <c r="F1808" s="1">
        <v>0.0</v>
      </c>
      <c r="G1808" s="1">
        <v>0.0</v>
      </c>
    </row>
    <row r="1809" ht="15.75" customHeight="1">
      <c r="A1809" s="1" t="s">
        <v>286</v>
      </c>
      <c r="B1809" s="1" t="s">
        <v>835</v>
      </c>
      <c r="C1809" s="1">
        <v>1.0</v>
      </c>
      <c r="D1809" s="1" t="s">
        <v>842</v>
      </c>
      <c r="E1809" s="1">
        <v>0.0</v>
      </c>
      <c r="F1809" s="1">
        <v>0.0</v>
      </c>
      <c r="G1809" s="1">
        <v>0.0</v>
      </c>
    </row>
    <row r="1810" ht="15.75" customHeight="1">
      <c r="A1810" s="1" t="s">
        <v>976</v>
      </c>
      <c r="B1810" s="1" t="s">
        <v>835</v>
      </c>
      <c r="C1810" s="1">
        <v>1.0</v>
      </c>
      <c r="D1810" s="1" t="s">
        <v>842</v>
      </c>
      <c r="E1810" s="1">
        <v>0.0</v>
      </c>
      <c r="F1810" s="1">
        <v>0.0</v>
      </c>
      <c r="G1810" s="1">
        <v>0.0</v>
      </c>
    </row>
    <row r="1811" ht="15.75" customHeight="1">
      <c r="A1811" s="1" t="s">
        <v>125</v>
      </c>
      <c r="B1811" s="1" t="s">
        <v>846</v>
      </c>
      <c r="C1811" s="1">
        <v>0.0</v>
      </c>
      <c r="D1811" s="1" t="s">
        <v>842</v>
      </c>
      <c r="E1811" s="1">
        <v>0.0</v>
      </c>
      <c r="F1811" s="1">
        <v>0.0</v>
      </c>
      <c r="G1811" s="1">
        <v>0.0</v>
      </c>
    </row>
    <row r="1812" ht="15.75" customHeight="1">
      <c r="A1812" s="1" t="s">
        <v>127</v>
      </c>
      <c r="B1812" s="1" t="s">
        <v>846</v>
      </c>
      <c r="C1812" s="1">
        <v>0.0</v>
      </c>
      <c r="D1812" s="1" t="s">
        <v>842</v>
      </c>
      <c r="E1812" s="1">
        <v>0.0</v>
      </c>
      <c r="F1812" s="1">
        <v>0.0</v>
      </c>
      <c r="G1812" s="1">
        <v>0.0</v>
      </c>
    </row>
    <row r="1813" ht="15.75" customHeight="1">
      <c r="A1813" s="1" t="s">
        <v>130</v>
      </c>
      <c r="B1813" s="1" t="s">
        <v>849</v>
      </c>
      <c r="C1813" s="1">
        <v>0.0</v>
      </c>
      <c r="D1813" s="1" t="s">
        <v>842</v>
      </c>
      <c r="E1813" s="1">
        <v>0.0</v>
      </c>
      <c r="F1813" s="1">
        <v>0.0</v>
      </c>
      <c r="G1813" s="1">
        <v>0.0</v>
      </c>
    </row>
    <row r="1814" ht="15.75" customHeight="1">
      <c r="A1814" s="1" t="s">
        <v>129</v>
      </c>
      <c r="B1814" s="1" t="s">
        <v>849</v>
      </c>
      <c r="C1814" s="1">
        <v>2.0</v>
      </c>
      <c r="D1814" s="1" t="s">
        <v>842</v>
      </c>
      <c r="E1814" s="1">
        <v>0.0</v>
      </c>
      <c r="F1814" s="1">
        <v>0.0</v>
      </c>
      <c r="G1814" s="1">
        <v>0.0</v>
      </c>
    </row>
    <row r="1815" ht="15.75" customHeight="1">
      <c r="A1815" s="1" t="s">
        <v>126</v>
      </c>
      <c r="B1815" s="1" t="s">
        <v>846</v>
      </c>
      <c r="C1815" s="1">
        <v>10.0</v>
      </c>
      <c r="D1815" s="1" t="s">
        <v>842</v>
      </c>
      <c r="E1815" s="1">
        <v>0.0</v>
      </c>
      <c r="F1815" s="1">
        <v>0.0</v>
      </c>
      <c r="G1815" s="1">
        <v>0.0</v>
      </c>
    </row>
    <row r="1816" ht="15.75" customHeight="1">
      <c r="A1816" s="1" t="s">
        <v>128</v>
      </c>
      <c r="B1816" s="1" t="s">
        <v>846</v>
      </c>
      <c r="C1816" s="1">
        <v>10.0</v>
      </c>
      <c r="D1816" s="1" t="s">
        <v>842</v>
      </c>
      <c r="E1816" s="1">
        <v>0.0</v>
      </c>
      <c r="F1816" s="1">
        <v>0.0</v>
      </c>
      <c r="G1816" s="1">
        <v>0.0</v>
      </c>
    </row>
    <row r="1817" ht="15.75" customHeight="1"/>
    <row r="1818" ht="15.75" customHeight="1">
      <c r="A1818" s="1" t="s">
        <v>852</v>
      </c>
    </row>
    <row r="1819" ht="15.75" customHeight="1"/>
    <row r="1820" ht="15.75" customHeight="1">
      <c r="A1820" s="1" t="s">
        <v>853</v>
      </c>
    </row>
    <row r="1821" ht="15.75" customHeight="1"/>
    <row r="1822" ht="15.75" customHeight="1">
      <c r="A1822" s="1" t="s">
        <v>854</v>
      </c>
    </row>
    <row r="1823" ht="15.75" customHeight="1"/>
    <row r="1824" ht="15.75" customHeight="1">
      <c r="A1824" s="1" t="s">
        <v>855</v>
      </c>
    </row>
    <row r="1825" ht="15.75" customHeight="1"/>
    <row r="1826" ht="15.75" customHeight="1">
      <c r="A1826" s="1" t="s">
        <v>856</v>
      </c>
    </row>
    <row r="1827" ht="15.75" customHeight="1"/>
    <row r="1828" ht="15.75" customHeight="1">
      <c r="A1828" s="1" t="s">
        <v>857</v>
      </c>
    </row>
    <row r="1829" ht="15.75" customHeight="1"/>
    <row r="1830" ht="15.75" customHeight="1">
      <c r="A1830" s="1" t="s">
        <v>858</v>
      </c>
    </row>
    <row r="1831" ht="15.75" customHeight="1"/>
    <row r="1832" ht="15.75" customHeight="1">
      <c r="A1832" s="1" t="s">
        <v>859</v>
      </c>
    </row>
    <row r="1833" ht="15.75" customHeight="1"/>
    <row r="1834" ht="15.75" customHeight="1">
      <c r="A1834" s="1" t="s">
        <v>860</v>
      </c>
    </row>
    <row r="1835" ht="15.75" customHeight="1"/>
    <row r="1836" ht="15.75" customHeight="1">
      <c r="A1836" s="1" t="s">
        <v>867</v>
      </c>
    </row>
    <row r="1837" ht="15.75" customHeight="1"/>
    <row r="1838" ht="15.75" customHeight="1">
      <c r="A1838" s="1" t="s">
        <v>814</v>
      </c>
    </row>
    <row r="1839" ht="15.75" customHeight="1"/>
    <row r="1840" ht="15.75" customHeight="1">
      <c r="A1840" s="1" t="s">
        <v>815</v>
      </c>
    </row>
    <row r="1841" ht="15.75" customHeight="1">
      <c r="A1841" s="1" t="s">
        <v>816</v>
      </c>
    </row>
    <row r="1842" ht="15.75" customHeight="1"/>
    <row r="1843" ht="15.75" customHeight="1">
      <c r="A1843" s="1" t="s">
        <v>817</v>
      </c>
    </row>
    <row r="1844" ht="15.75" customHeight="1">
      <c r="A1844" s="1" t="s">
        <v>1034</v>
      </c>
    </row>
    <row r="1845" ht="15.75" customHeight="1"/>
    <row r="1846" ht="15.75" customHeight="1">
      <c r="A1846" s="1" t="s">
        <v>819</v>
      </c>
    </row>
    <row r="1847" ht="15.75" customHeight="1"/>
    <row r="1848" ht="15.75" customHeight="1"/>
    <row r="1849" ht="15.75" customHeight="1">
      <c r="A1849" s="1" t="s">
        <v>820</v>
      </c>
    </row>
    <row r="1850" ht="15.75" customHeight="1"/>
    <row r="1851" ht="15.75" customHeight="1"/>
    <row r="1852" ht="15.75" customHeight="1">
      <c r="A1852" s="1" t="s">
        <v>821</v>
      </c>
    </row>
    <row r="1853" ht="15.75" customHeight="1">
      <c r="A1853" s="1" t="s">
        <v>822</v>
      </c>
    </row>
    <row r="1854" ht="15.75" customHeight="1"/>
    <row r="1855" ht="15.75" customHeight="1">
      <c r="A1855" s="1" t="s">
        <v>823</v>
      </c>
    </row>
    <row r="1856" ht="15.75" customHeight="1">
      <c r="A1856" s="1" t="s">
        <v>822</v>
      </c>
    </row>
    <row r="1857" ht="15.75" customHeight="1"/>
    <row r="1858" ht="15.75" customHeight="1">
      <c r="A1858" s="1" t="s">
        <v>824</v>
      </c>
    </row>
    <row r="1859" ht="15.75" customHeight="1">
      <c r="A1859" s="1" t="s">
        <v>822</v>
      </c>
    </row>
    <row r="1860" ht="15.75" customHeight="1"/>
    <row r="1861" ht="15.75" customHeight="1">
      <c r="A1861" s="1" t="s">
        <v>825</v>
      </c>
    </row>
    <row r="1862" ht="15.75" customHeight="1">
      <c r="A1862" s="1" t="s">
        <v>822</v>
      </c>
    </row>
    <row r="1863" ht="15.75" customHeight="1"/>
    <row r="1864" ht="15.75" customHeight="1">
      <c r="A1864" s="1" t="s">
        <v>826</v>
      </c>
    </row>
    <row r="1865" ht="15.75" customHeight="1">
      <c r="A1865" s="1" t="s">
        <v>822</v>
      </c>
    </row>
    <row r="1866" ht="15.75" customHeight="1"/>
    <row r="1867" ht="15.75" customHeight="1">
      <c r="A1867" s="1" t="s">
        <v>827</v>
      </c>
    </row>
    <row r="1868" ht="15.75" customHeight="1">
      <c r="A1868" s="1" t="s">
        <v>822</v>
      </c>
    </row>
    <row r="1869" ht="15.75" customHeight="1"/>
    <row r="1870" ht="15.75" customHeight="1">
      <c r="A1870" s="1" t="s">
        <v>828</v>
      </c>
    </row>
    <row r="1871" ht="15.75" customHeight="1">
      <c r="A1871" s="1" t="s">
        <v>822</v>
      </c>
    </row>
    <row r="1872" ht="15.75" customHeight="1"/>
    <row r="1873" ht="15.75" customHeight="1">
      <c r="A1873" s="1" t="s">
        <v>829</v>
      </c>
    </row>
    <row r="1874" ht="15.75" customHeight="1">
      <c r="A1874" s="1" t="s">
        <v>822</v>
      </c>
    </row>
    <row r="1875" ht="15.75" customHeight="1"/>
    <row r="1876" ht="15.75" customHeight="1">
      <c r="A1876" s="1" t="s">
        <v>830</v>
      </c>
    </row>
    <row r="1877" ht="15.75" customHeight="1">
      <c r="A1877" s="1" t="s">
        <v>822</v>
      </c>
    </row>
    <row r="1878" ht="15.75" customHeight="1"/>
    <row r="1879" ht="15.75" customHeight="1">
      <c r="A1879" s="1" t="s">
        <v>831</v>
      </c>
    </row>
    <row r="1880" ht="15.75" customHeight="1">
      <c r="A1880" s="1" t="s">
        <v>832</v>
      </c>
    </row>
    <row r="1881" ht="15.75" customHeight="1"/>
    <row r="1882" ht="15.75" customHeight="1">
      <c r="A1882" s="1" t="s">
        <v>833</v>
      </c>
    </row>
    <row r="1883" ht="15.75" customHeight="1">
      <c r="A1883" s="49">
        <v>45119.0</v>
      </c>
    </row>
    <row r="1884" ht="15.75" customHeight="1"/>
    <row r="1885" ht="15.75" customHeight="1">
      <c r="A1885" s="1" t="s">
        <v>834</v>
      </c>
    </row>
    <row r="1886" ht="15.75" customHeight="1">
      <c r="A1886" s="1" t="s">
        <v>1035</v>
      </c>
      <c r="B1886" s="1" t="s">
        <v>835</v>
      </c>
      <c r="C1886" s="1">
        <v>1.0</v>
      </c>
      <c r="D1886" s="1">
        <v>100.0</v>
      </c>
      <c r="E1886" s="1" t="s">
        <v>836</v>
      </c>
      <c r="F1886" s="1" t="s">
        <v>971</v>
      </c>
    </row>
    <row r="1887" ht="15.75" customHeight="1"/>
    <row r="1888" ht="15.75" customHeight="1">
      <c r="A1888" s="1" t="s">
        <v>838</v>
      </c>
    </row>
    <row r="1889" ht="15.75" customHeight="1"/>
    <row r="1890" ht="15.75" customHeight="1">
      <c r="A1890" s="1" t="s">
        <v>839</v>
      </c>
    </row>
    <row r="1891" ht="15.75" customHeight="1"/>
    <row r="1892" ht="15.75" customHeight="1">
      <c r="A1892" s="1" t="s">
        <v>840</v>
      </c>
    </row>
    <row r="1893" ht="15.75" customHeight="1">
      <c r="A1893" s="1" t="s">
        <v>294</v>
      </c>
      <c r="B1893" s="1" t="s">
        <v>835</v>
      </c>
      <c r="C1893" s="1">
        <v>1.0</v>
      </c>
      <c r="D1893" s="1" t="s">
        <v>842</v>
      </c>
      <c r="E1893" s="1">
        <v>0.0</v>
      </c>
      <c r="F1893" s="1">
        <v>0.0</v>
      </c>
      <c r="G1893" s="1">
        <v>0.0</v>
      </c>
    </row>
    <row r="1894" ht="15.75" customHeight="1">
      <c r="A1894" s="1" t="s">
        <v>286</v>
      </c>
      <c r="B1894" s="1" t="s">
        <v>835</v>
      </c>
      <c r="C1894" s="1">
        <v>1.0</v>
      </c>
      <c r="D1894" s="1" t="s">
        <v>842</v>
      </c>
      <c r="E1894" s="1">
        <v>0.0</v>
      </c>
      <c r="F1894" s="1">
        <v>0.0</v>
      </c>
      <c r="G1894" s="1">
        <v>0.0</v>
      </c>
    </row>
    <row r="1895" ht="15.75" customHeight="1">
      <c r="A1895" s="1" t="s">
        <v>976</v>
      </c>
      <c r="B1895" s="1" t="s">
        <v>835</v>
      </c>
      <c r="C1895" s="1">
        <v>1.0</v>
      </c>
      <c r="D1895" s="1" t="s">
        <v>842</v>
      </c>
      <c r="E1895" s="1">
        <v>0.0</v>
      </c>
      <c r="F1895" s="1">
        <v>0.0</v>
      </c>
      <c r="G1895" s="1">
        <v>0.0</v>
      </c>
    </row>
    <row r="1896" ht="15.75" customHeight="1">
      <c r="A1896" s="1" t="s">
        <v>125</v>
      </c>
      <c r="B1896" s="1" t="s">
        <v>846</v>
      </c>
      <c r="C1896" s="1">
        <v>0.0</v>
      </c>
      <c r="D1896" s="1" t="s">
        <v>842</v>
      </c>
      <c r="E1896" s="1">
        <v>0.0</v>
      </c>
      <c r="F1896" s="1">
        <v>0.0</v>
      </c>
      <c r="G1896" s="1">
        <v>0.0</v>
      </c>
    </row>
    <row r="1897" ht="15.75" customHeight="1">
      <c r="A1897" s="1" t="s">
        <v>127</v>
      </c>
      <c r="B1897" s="1" t="s">
        <v>846</v>
      </c>
      <c r="C1897" s="1">
        <v>0.0</v>
      </c>
      <c r="D1897" s="1" t="s">
        <v>842</v>
      </c>
      <c r="E1897" s="1">
        <v>0.0</v>
      </c>
      <c r="F1897" s="1">
        <v>0.0</v>
      </c>
      <c r="G1897" s="1">
        <v>0.0</v>
      </c>
    </row>
    <row r="1898" ht="15.75" customHeight="1">
      <c r="A1898" s="1" t="s">
        <v>130</v>
      </c>
      <c r="B1898" s="1" t="s">
        <v>849</v>
      </c>
      <c r="C1898" s="1">
        <v>0.0</v>
      </c>
      <c r="D1898" s="1" t="s">
        <v>842</v>
      </c>
      <c r="E1898" s="1">
        <v>0.0</v>
      </c>
      <c r="F1898" s="1">
        <v>0.0</v>
      </c>
      <c r="G1898" s="1">
        <v>0.0</v>
      </c>
    </row>
    <row r="1899" ht="15.75" customHeight="1">
      <c r="A1899" s="1" t="s">
        <v>129</v>
      </c>
      <c r="B1899" s="1" t="s">
        <v>849</v>
      </c>
      <c r="C1899" s="1">
        <v>2.0</v>
      </c>
      <c r="D1899" s="1" t="s">
        <v>842</v>
      </c>
      <c r="E1899" s="1">
        <v>0.0</v>
      </c>
      <c r="F1899" s="1">
        <v>0.0</v>
      </c>
      <c r="G1899" s="1">
        <v>0.0</v>
      </c>
    </row>
    <row r="1900" ht="15.75" customHeight="1"/>
    <row r="1901" ht="15.75" customHeight="1">
      <c r="A1901" s="1" t="s">
        <v>852</v>
      </c>
    </row>
    <row r="1902" ht="15.75" customHeight="1"/>
    <row r="1903" ht="15.75" customHeight="1">
      <c r="A1903" s="1" t="s">
        <v>853</v>
      </c>
    </row>
    <row r="1904" ht="15.75" customHeight="1"/>
    <row r="1905" ht="15.75" customHeight="1">
      <c r="A1905" s="1" t="s">
        <v>854</v>
      </c>
    </row>
    <row r="1906" ht="15.75" customHeight="1"/>
    <row r="1907" ht="15.75" customHeight="1">
      <c r="A1907" s="1" t="s">
        <v>855</v>
      </c>
    </row>
    <row r="1908" ht="15.75" customHeight="1"/>
    <row r="1909" ht="15.75" customHeight="1">
      <c r="A1909" s="1" t="s">
        <v>856</v>
      </c>
    </row>
    <row r="1910" ht="15.75" customHeight="1"/>
    <row r="1911" ht="15.75" customHeight="1">
      <c r="A1911" s="1" t="s">
        <v>857</v>
      </c>
    </row>
    <row r="1912" ht="15.75" customHeight="1"/>
    <row r="1913" ht="15.75" customHeight="1">
      <c r="A1913" s="1" t="s">
        <v>858</v>
      </c>
    </row>
    <row r="1914" ht="15.75" customHeight="1"/>
    <row r="1915" ht="15.75" customHeight="1">
      <c r="A1915" s="1" t="s">
        <v>859</v>
      </c>
    </row>
    <row r="1916" ht="15.75" customHeight="1"/>
    <row r="1917" ht="15.75" customHeight="1">
      <c r="A1917" s="1" t="s">
        <v>860</v>
      </c>
    </row>
    <row r="1918" ht="15.75" customHeight="1"/>
    <row r="1919" ht="15.75" customHeight="1">
      <c r="A1919" s="1" t="s">
        <v>867</v>
      </c>
    </row>
    <row r="1920" ht="15.75" customHeight="1"/>
    <row r="1921" ht="15.75" customHeight="1">
      <c r="A1921" s="1" t="s">
        <v>814</v>
      </c>
    </row>
    <row r="1922" ht="15.75" customHeight="1"/>
    <row r="1923" ht="15.75" customHeight="1">
      <c r="A1923" s="1" t="s">
        <v>815</v>
      </c>
    </row>
    <row r="1924" ht="15.75" customHeight="1">
      <c r="A1924" s="1" t="s">
        <v>816</v>
      </c>
    </row>
    <row r="1925" ht="15.75" customHeight="1"/>
    <row r="1926" ht="15.75" customHeight="1">
      <c r="A1926" s="1" t="s">
        <v>817</v>
      </c>
    </row>
    <row r="1927" ht="15.75" customHeight="1">
      <c r="A1927" s="1" t="s">
        <v>1036</v>
      </c>
    </row>
    <row r="1928" ht="15.75" customHeight="1"/>
    <row r="1929" ht="15.75" customHeight="1">
      <c r="A1929" s="1" t="s">
        <v>819</v>
      </c>
    </row>
    <row r="1930" ht="15.75" customHeight="1"/>
    <row r="1931" ht="15.75" customHeight="1"/>
    <row r="1932" ht="15.75" customHeight="1">
      <c r="A1932" s="1" t="s">
        <v>820</v>
      </c>
    </row>
    <row r="1933" ht="15.75" customHeight="1"/>
    <row r="1934" ht="15.75" customHeight="1"/>
    <row r="1935" ht="15.75" customHeight="1">
      <c r="A1935" s="1" t="s">
        <v>821</v>
      </c>
    </row>
    <row r="1936" ht="15.75" customHeight="1">
      <c r="A1936" s="1" t="s">
        <v>822</v>
      </c>
    </row>
    <row r="1937" ht="15.75" customHeight="1"/>
    <row r="1938" ht="15.75" customHeight="1">
      <c r="A1938" s="1" t="s">
        <v>823</v>
      </c>
    </row>
    <row r="1939" ht="15.75" customHeight="1">
      <c r="A1939" s="1" t="s">
        <v>822</v>
      </c>
    </row>
    <row r="1940" ht="15.75" customHeight="1"/>
    <row r="1941" ht="15.75" customHeight="1">
      <c r="A1941" s="1" t="s">
        <v>824</v>
      </c>
    </row>
    <row r="1942" ht="15.75" customHeight="1">
      <c r="A1942" s="1" t="s">
        <v>822</v>
      </c>
    </row>
    <row r="1943" ht="15.75" customHeight="1"/>
    <row r="1944" ht="15.75" customHeight="1">
      <c r="A1944" s="1" t="s">
        <v>825</v>
      </c>
    </row>
    <row r="1945" ht="15.75" customHeight="1">
      <c r="A1945" s="1" t="s">
        <v>822</v>
      </c>
    </row>
    <row r="1946" ht="15.75" customHeight="1"/>
    <row r="1947" ht="15.75" customHeight="1">
      <c r="A1947" s="1" t="s">
        <v>826</v>
      </c>
    </row>
    <row r="1948" ht="15.75" customHeight="1">
      <c r="A1948" s="1" t="s">
        <v>822</v>
      </c>
    </row>
    <row r="1949" ht="15.75" customHeight="1"/>
    <row r="1950" ht="15.75" customHeight="1">
      <c r="A1950" s="1" t="s">
        <v>827</v>
      </c>
    </row>
    <row r="1951" ht="15.75" customHeight="1">
      <c r="A1951" s="1" t="s">
        <v>822</v>
      </c>
    </row>
    <row r="1952" ht="15.75" customHeight="1"/>
    <row r="1953" ht="15.75" customHeight="1">
      <c r="A1953" s="1" t="s">
        <v>828</v>
      </c>
    </row>
    <row r="1954" ht="15.75" customHeight="1">
      <c r="A1954" s="1" t="s">
        <v>822</v>
      </c>
    </row>
    <row r="1955" ht="15.75" customHeight="1"/>
    <row r="1956" ht="15.75" customHeight="1">
      <c r="A1956" s="1" t="s">
        <v>829</v>
      </c>
    </row>
    <row r="1957" ht="15.75" customHeight="1">
      <c r="A1957" s="1" t="s">
        <v>822</v>
      </c>
    </row>
    <row r="1958" ht="15.75" customHeight="1"/>
    <row r="1959" ht="15.75" customHeight="1">
      <c r="A1959" s="1" t="s">
        <v>830</v>
      </c>
    </row>
    <row r="1960" ht="15.75" customHeight="1">
      <c r="A1960" s="1" t="s">
        <v>822</v>
      </c>
    </row>
    <row r="1961" ht="15.75" customHeight="1"/>
    <row r="1962" ht="15.75" customHeight="1">
      <c r="A1962" s="1" t="s">
        <v>831</v>
      </c>
    </row>
    <row r="1963" ht="15.75" customHeight="1">
      <c r="A1963" s="1" t="s">
        <v>832</v>
      </c>
    </row>
    <row r="1964" ht="15.75" customHeight="1"/>
    <row r="1965" ht="15.75" customHeight="1">
      <c r="A1965" s="1" t="s">
        <v>833</v>
      </c>
    </row>
    <row r="1966" ht="15.75" customHeight="1">
      <c r="A1966" s="49">
        <v>45119.0</v>
      </c>
    </row>
    <row r="1967" ht="15.75" customHeight="1"/>
    <row r="1968" ht="15.75" customHeight="1">
      <c r="A1968" s="1" t="s">
        <v>834</v>
      </c>
    </row>
    <row r="1969" ht="15.75" customHeight="1">
      <c r="A1969" s="1" t="s">
        <v>1037</v>
      </c>
      <c r="B1969" s="1" t="s">
        <v>835</v>
      </c>
      <c r="C1969" s="1">
        <v>1.0</v>
      </c>
      <c r="D1969" s="1">
        <v>100.0</v>
      </c>
      <c r="E1969" s="1" t="s">
        <v>836</v>
      </c>
      <c r="F1969" s="1" t="s">
        <v>971</v>
      </c>
    </row>
    <row r="1970" ht="15.75" customHeight="1"/>
    <row r="1971" ht="15.75" customHeight="1">
      <c r="A1971" s="1" t="s">
        <v>838</v>
      </c>
    </row>
    <row r="1972" ht="15.75" customHeight="1"/>
    <row r="1973" ht="15.75" customHeight="1">
      <c r="A1973" s="1" t="s">
        <v>839</v>
      </c>
    </row>
    <row r="1974" ht="15.75" customHeight="1"/>
    <row r="1975" ht="15.75" customHeight="1">
      <c r="A1975" s="1" t="s">
        <v>840</v>
      </c>
    </row>
    <row r="1976" ht="15.75" customHeight="1">
      <c r="A1976" s="1" t="s">
        <v>294</v>
      </c>
      <c r="B1976" s="1" t="s">
        <v>835</v>
      </c>
      <c r="C1976" s="1">
        <v>1.0</v>
      </c>
      <c r="D1976" s="1" t="s">
        <v>842</v>
      </c>
      <c r="E1976" s="1">
        <v>0.0</v>
      </c>
      <c r="F1976" s="1">
        <v>0.0</v>
      </c>
      <c r="G1976" s="1">
        <v>0.0</v>
      </c>
    </row>
    <row r="1977" ht="15.75" customHeight="1">
      <c r="A1977" s="1" t="s">
        <v>286</v>
      </c>
      <c r="B1977" s="1" t="s">
        <v>835</v>
      </c>
      <c r="C1977" s="1">
        <v>1.0</v>
      </c>
      <c r="D1977" s="1" t="s">
        <v>842</v>
      </c>
      <c r="E1977" s="1">
        <v>0.0</v>
      </c>
      <c r="F1977" s="1">
        <v>0.0</v>
      </c>
      <c r="G1977" s="1">
        <v>0.0</v>
      </c>
    </row>
    <row r="1978" ht="15.75" customHeight="1">
      <c r="A1978" s="1" t="s">
        <v>976</v>
      </c>
      <c r="B1978" s="1" t="s">
        <v>835</v>
      </c>
      <c r="C1978" s="1">
        <v>1.0</v>
      </c>
      <c r="D1978" s="1" t="s">
        <v>842</v>
      </c>
      <c r="E1978" s="1">
        <v>0.0</v>
      </c>
      <c r="F1978" s="1">
        <v>0.0</v>
      </c>
      <c r="G1978" s="1">
        <v>0.0</v>
      </c>
    </row>
    <row r="1979" ht="15.75" customHeight="1">
      <c r="A1979" s="1" t="s">
        <v>125</v>
      </c>
      <c r="B1979" s="1" t="s">
        <v>846</v>
      </c>
      <c r="C1979" s="1">
        <v>0.0</v>
      </c>
      <c r="D1979" s="1" t="s">
        <v>842</v>
      </c>
      <c r="E1979" s="1">
        <v>0.0</v>
      </c>
      <c r="F1979" s="1">
        <v>0.0</v>
      </c>
      <c r="G1979" s="1">
        <v>0.0</v>
      </c>
    </row>
    <row r="1980" ht="15.75" customHeight="1">
      <c r="A1980" s="1" t="s">
        <v>127</v>
      </c>
      <c r="B1980" s="1" t="s">
        <v>846</v>
      </c>
      <c r="C1980" s="1">
        <v>0.0</v>
      </c>
      <c r="D1980" s="1" t="s">
        <v>842</v>
      </c>
      <c r="E1980" s="1">
        <v>0.0</v>
      </c>
      <c r="F1980" s="1">
        <v>0.0</v>
      </c>
      <c r="G1980" s="1">
        <v>0.0</v>
      </c>
    </row>
    <row r="1981" ht="15.75" customHeight="1">
      <c r="A1981" s="1" t="s">
        <v>130</v>
      </c>
      <c r="B1981" s="1" t="s">
        <v>849</v>
      </c>
      <c r="C1981" s="1">
        <v>0.0</v>
      </c>
      <c r="D1981" s="1" t="s">
        <v>842</v>
      </c>
      <c r="E1981" s="1">
        <v>0.0</v>
      </c>
      <c r="F1981" s="1">
        <v>0.0</v>
      </c>
      <c r="G1981" s="1">
        <v>0.0</v>
      </c>
    </row>
    <row r="1982" ht="15.75" customHeight="1">
      <c r="A1982" s="1" t="s">
        <v>129</v>
      </c>
      <c r="B1982" s="1" t="s">
        <v>849</v>
      </c>
      <c r="C1982" s="1">
        <v>2.0</v>
      </c>
      <c r="D1982" s="1" t="s">
        <v>842</v>
      </c>
      <c r="E1982" s="1">
        <v>0.0</v>
      </c>
      <c r="F1982" s="1">
        <v>0.0</v>
      </c>
      <c r="G1982" s="1">
        <v>0.0</v>
      </c>
    </row>
    <row r="1983" ht="15.75" customHeight="1"/>
    <row r="1984" ht="15.75" customHeight="1">
      <c r="A1984" s="1" t="s">
        <v>852</v>
      </c>
    </row>
    <row r="1985" ht="15.75" customHeight="1"/>
    <row r="1986" ht="15.75" customHeight="1">
      <c r="A1986" s="1" t="s">
        <v>853</v>
      </c>
    </row>
    <row r="1987" ht="15.75" customHeight="1"/>
    <row r="1988" ht="15.75" customHeight="1">
      <c r="A1988" s="1" t="s">
        <v>854</v>
      </c>
    </row>
    <row r="1989" ht="15.75" customHeight="1"/>
    <row r="1990" ht="15.75" customHeight="1">
      <c r="A1990" s="1" t="s">
        <v>855</v>
      </c>
    </row>
    <row r="1991" ht="15.75" customHeight="1"/>
    <row r="1992" ht="15.75" customHeight="1">
      <c r="A1992" s="1" t="s">
        <v>856</v>
      </c>
    </row>
    <row r="1993" ht="15.75" customHeight="1"/>
    <row r="1994" ht="15.75" customHeight="1">
      <c r="A1994" s="1" t="s">
        <v>857</v>
      </c>
    </row>
    <row r="1995" ht="15.75" customHeight="1"/>
    <row r="1996" ht="15.75" customHeight="1">
      <c r="A1996" s="1" t="s">
        <v>858</v>
      </c>
    </row>
    <row r="1997" ht="15.75" customHeight="1"/>
    <row r="1998" ht="15.75" customHeight="1">
      <c r="A1998" s="1" t="s">
        <v>859</v>
      </c>
    </row>
    <row r="1999" ht="15.75" customHeight="1"/>
    <row r="2000" ht="15.75" customHeight="1">
      <c r="A2000" s="1" t="s">
        <v>860</v>
      </c>
    </row>
    <row r="2001" ht="15.75" customHeight="1"/>
    <row r="2002" ht="15.75" customHeight="1">
      <c r="A2002" s="1" t="s">
        <v>867</v>
      </c>
    </row>
    <row r="2003" ht="15.75" customHeight="1"/>
    <row r="2004" ht="15.75" customHeight="1">
      <c r="A2004" s="1" t="s">
        <v>814</v>
      </c>
    </row>
    <row r="2005" ht="15.75" customHeight="1"/>
    <row r="2006" ht="15.75" customHeight="1">
      <c r="A2006" s="1" t="s">
        <v>815</v>
      </c>
    </row>
    <row r="2007" ht="15.75" customHeight="1">
      <c r="A2007" s="1" t="s">
        <v>816</v>
      </c>
    </row>
    <row r="2008" ht="15.75" customHeight="1"/>
    <row r="2009" ht="15.75" customHeight="1">
      <c r="A2009" s="1" t="s">
        <v>817</v>
      </c>
    </row>
    <row r="2010" ht="15.75" customHeight="1">
      <c r="A2010" s="1" t="s">
        <v>1038</v>
      </c>
    </row>
    <row r="2011" ht="15.75" customHeight="1"/>
    <row r="2012" ht="15.75" customHeight="1">
      <c r="A2012" s="1" t="s">
        <v>819</v>
      </c>
    </row>
    <row r="2013" ht="15.75" customHeight="1"/>
    <row r="2014" ht="15.75" customHeight="1"/>
    <row r="2015" ht="15.75" customHeight="1">
      <c r="A2015" s="1" t="s">
        <v>820</v>
      </c>
    </row>
    <row r="2016" ht="15.75" customHeight="1"/>
    <row r="2017" ht="15.75" customHeight="1"/>
    <row r="2018" ht="15.75" customHeight="1">
      <c r="A2018" s="1" t="s">
        <v>821</v>
      </c>
    </row>
    <row r="2019" ht="15.75" customHeight="1">
      <c r="A2019" s="1" t="s">
        <v>822</v>
      </c>
    </row>
    <row r="2020" ht="15.75" customHeight="1"/>
    <row r="2021" ht="15.75" customHeight="1">
      <c r="A2021" s="1" t="s">
        <v>823</v>
      </c>
    </row>
    <row r="2022" ht="15.75" customHeight="1">
      <c r="A2022" s="1" t="s">
        <v>822</v>
      </c>
    </row>
    <row r="2023" ht="15.75" customHeight="1"/>
    <row r="2024" ht="15.75" customHeight="1">
      <c r="A2024" s="1" t="s">
        <v>824</v>
      </c>
    </row>
    <row r="2025" ht="15.75" customHeight="1">
      <c r="A2025" s="1" t="s">
        <v>822</v>
      </c>
    </row>
    <row r="2026" ht="15.75" customHeight="1"/>
    <row r="2027" ht="15.75" customHeight="1">
      <c r="A2027" s="1" t="s">
        <v>825</v>
      </c>
    </row>
    <row r="2028" ht="15.75" customHeight="1">
      <c r="A2028" s="1" t="s">
        <v>822</v>
      </c>
    </row>
    <row r="2029" ht="15.75" customHeight="1"/>
    <row r="2030" ht="15.75" customHeight="1">
      <c r="A2030" s="1" t="s">
        <v>826</v>
      </c>
    </row>
    <row r="2031" ht="15.75" customHeight="1">
      <c r="A2031" s="1" t="s">
        <v>822</v>
      </c>
    </row>
    <row r="2032" ht="15.75" customHeight="1"/>
    <row r="2033" ht="15.75" customHeight="1">
      <c r="A2033" s="1" t="s">
        <v>827</v>
      </c>
    </row>
    <row r="2034" ht="15.75" customHeight="1">
      <c r="A2034" s="1" t="s">
        <v>822</v>
      </c>
    </row>
    <row r="2035" ht="15.75" customHeight="1"/>
    <row r="2036" ht="15.75" customHeight="1">
      <c r="A2036" s="1" t="s">
        <v>828</v>
      </c>
    </row>
    <row r="2037" ht="15.75" customHeight="1">
      <c r="A2037" s="1" t="s">
        <v>822</v>
      </c>
    </row>
    <row r="2038" ht="15.75" customHeight="1"/>
    <row r="2039" ht="15.75" customHeight="1">
      <c r="A2039" s="1" t="s">
        <v>829</v>
      </c>
    </row>
    <row r="2040" ht="15.75" customHeight="1">
      <c r="A2040" s="1" t="s">
        <v>822</v>
      </c>
    </row>
    <row r="2041" ht="15.75" customHeight="1"/>
    <row r="2042" ht="15.75" customHeight="1">
      <c r="A2042" s="1" t="s">
        <v>830</v>
      </c>
    </row>
    <row r="2043" ht="15.75" customHeight="1">
      <c r="A2043" s="1" t="s">
        <v>822</v>
      </c>
    </row>
    <row r="2044" ht="15.75" customHeight="1"/>
    <row r="2045" ht="15.75" customHeight="1">
      <c r="A2045" s="1" t="s">
        <v>831</v>
      </c>
    </row>
    <row r="2046" ht="15.75" customHeight="1">
      <c r="A2046" s="1" t="s">
        <v>832</v>
      </c>
    </row>
    <row r="2047" ht="15.75" customHeight="1"/>
    <row r="2048" ht="15.75" customHeight="1">
      <c r="A2048" s="1" t="s">
        <v>833</v>
      </c>
    </row>
    <row r="2049" ht="15.75" customHeight="1">
      <c r="A2049" s="49">
        <v>45119.0</v>
      </c>
    </row>
    <row r="2050" ht="15.75" customHeight="1"/>
    <row r="2051" ht="15.75" customHeight="1">
      <c r="A2051" s="1" t="s">
        <v>834</v>
      </c>
    </row>
    <row r="2052" ht="15.75" customHeight="1">
      <c r="A2052" s="1" t="s">
        <v>1039</v>
      </c>
      <c r="B2052" s="1" t="s">
        <v>835</v>
      </c>
      <c r="C2052" s="1">
        <v>1.0</v>
      </c>
      <c r="D2052" s="1">
        <v>100.0</v>
      </c>
      <c r="E2052" s="1" t="s">
        <v>836</v>
      </c>
      <c r="F2052" s="1" t="s">
        <v>971</v>
      </c>
    </row>
    <row r="2053" ht="15.75" customHeight="1"/>
    <row r="2054" ht="15.75" customHeight="1">
      <c r="A2054" s="1" t="s">
        <v>838</v>
      </c>
    </row>
    <row r="2055" ht="15.75" customHeight="1"/>
    <row r="2056" ht="15.75" customHeight="1">
      <c r="A2056" s="1" t="s">
        <v>839</v>
      </c>
    </row>
    <row r="2057" ht="15.75" customHeight="1"/>
    <row r="2058" ht="15.75" customHeight="1">
      <c r="A2058" s="1" t="s">
        <v>840</v>
      </c>
    </row>
    <row r="2059" ht="15.75" customHeight="1">
      <c r="A2059" s="1" t="s">
        <v>303</v>
      </c>
      <c r="B2059" s="1" t="s">
        <v>835</v>
      </c>
      <c r="C2059" s="1">
        <v>1.0</v>
      </c>
      <c r="D2059" s="1" t="s">
        <v>842</v>
      </c>
      <c r="E2059" s="1">
        <v>0.0</v>
      </c>
      <c r="F2059" s="1">
        <v>0.0</v>
      </c>
      <c r="G2059" s="1">
        <v>0.0</v>
      </c>
    </row>
    <row r="2060" ht="15.75" customHeight="1">
      <c r="A2060" s="1" t="s">
        <v>161</v>
      </c>
      <c r="B2060" s="1" t="s">
        <v>835</v>
      </c>
      <c r="C2060" s="1">
        <v>1.0</v>
      </c>
      <c r="D2060" s="1" t="s">
        <v>842</v>
      </c>
      <c r="E2060" s="1">
        <v>0.0</v>
      </c>
      <c r="F2060" s="1">
        <v>0.0</v>
      </c>
      <c r="G2060" s="1">
        <v>0.0</v>
      </c>
    </row>
    <row r="2061" ht="15.75" customHeight="1">
      <c r="A2061" s="1" t="s">
        <v>976</v>
      </c>
      <c r="B2061" s="1" t="s">
        <v>835</v>
      </c>
      <c r="C2061" s="1">
        <v>1.0</v>
      </c>
      <c r="D2061" s="1" t="s">
        <v>842</v>
      </c>
      <c r="E2061" s="1">
        <v>0.0</v>
      </c>
      <c r="F2061" s="1">
        <v>0.0</v>
      </c>
      <c r="G2061" s="1">
        <v>0.0</v>
      </c>
    </row>
    <row r="2062" ht="15.75" customHeight="1">
      <c r="A2062" s="1" t="s">
        <v>125</v>
      </c>
      <c r="B2062" s="1" t="s">
        <v>846</v>
      </c>
      <c r="C2062" s="1">
        <v>10.0</v>
      </c>
      <c r="D2062" s="1" t="s">
        <v>842</v>
      </c>
      <c r="E2062" s="1">
        <v>0.0</v>
      </c>
      <c r="F2062" s="1">
        <v>0.0</v>
      </c>
      <c r="G2062" s="1">
        <v>0.0</v>
      </c>
    </row>
    <row r="2063" ht="15.75" customHeight="1">
      <c r="A2063" s="1" t="s">
        <v>127</v>
      </c>
      <c r="B2063" s="1" t="s">
        <v>846</v>
      </c>
      <c r="C2063" s="1">
        <v>10.0</v>
      </c>
      <c r="D2063" s="1" t="s">
        <v>842</v>
      </c>
      <c r="E2063" s="1">
        <v>0.0</v>
      </c>
      <c r="F2063" s="1">
        <v>0.0</v>
      </c>
      <c r="G2063" s="1">
        <v>0.0</v>
      </c>
    </row>
    <row r="2064" ht="15.75" customHeight="1">
      <c r="A2064" s="1" t="s">
        <v>130</v>
      </c>
      <c r="B2064" s="1" t="s">
        <v>849</v>
      </c>
      <c r="C2064" s="1">
        <v>0.0</v>
      </c>
      <c r="D2064" s="1" t="s">
        <v>842</v>
      </c>
      <c r="E2064" s="1">
        <v>0.0</v>
      </c>
      <c r="F2064" s="1">
        <v>0.0</v>
      </c>
      <c r="G2064" s="1">
        <v>0.0</v>
      </c>
    </row>
    <row r="2065" ht="15.75" customHeight="1">
      <c r="A2065" s="1" t="s">
        <v>129</v>
      </c>
      <c r="B2065" s="1" t="s">
        <v>849</v>
      </c>
      <c r="C2065" s="1">
        <v>0.0</v>
      </c>
      <c r="D2065" s="1" t="s">
        <v>842</v>
      </c>
      <c r="E2065" s="1">
        <v>0.0</v>
      </c>
      <c r="F2065" s="1">
        <v>0.0</v>
      </c>
      <c r="G2065" s="1">
        <v>0.0</v>
      </c>
    </row>
    <row r="2066" ht="15.75" customHeight="1">
      <c r="A2066" s="1" t="s">
        <v>126</v>
      </c>
      <c r="B2066" s="1" t="s">
        <v>846</v>
      </c>
      <c r="C2066" s="1">
        <v>0.0</v>
      </c>
      <c r="D2066" s="1" t="s">
        <v>842</v>
      </c>
      <c r="E2066" s="1">
        <v>0.0</v>
      </c>
      <c r="F2066" s="1">
        <v>0.0</v>
      </c>
      <c r="G2066" s="1">
        <v>0.0</v>
      </c>
    </row>
    <row r="2067" ht="15.75" customHeight="1">
      <c r="A2067" s="1" t="s">
        <v>128</v>
      </c>
      <c r="B2067" s="1" t="s">
        <v>846</v>
      </c>
      <c r="C2067" s="1">
        <v>0.0</v>
      </c>
      <c r="D2067" s="1" t="s">
        <v>842</v>
      </c>
      <c r="E2067" s="1">
        <v>0.0</v>
      </c>
      <c r="F2067" s="1">
        <v>0.0</v>
      </c>
      <c r="G2067" s="1">
        <v>0.0</v>
      </c>
    </row>
    <row r="2068" ht="15.75" customHeight="1"/>
    <row r="2069" ht="15.75" customHeight="1">
      <c r="A2069" s="1" t="s">
        <v>852</v>
      </c>
    </row>
    <row r="2070" ht="15.75" customHeight="1"/>
    <row r="2071" ht="15.75" customHeight="1">
      <c r="A2071" s="1" t="s">
        <v>853</v>
      </c>
    </row>
    <row r="2072" ht="15.75" customHeight="1"/>
    <row r="2073" ht="15.75" customHeight="1">
      <c r="A2073" s="1" t="s">
        <v>854</v>
      </c>
    </row>
    <row r="2074" ht="15.75" customHeight="1"/>
    <row r="2075" ht="15.75" customHeight="1">
      <c r="A2075" s="1" t="s">
        <v>855</v>
      </c>
    </row>
    <row r="2076" ht="15.75" customHeight="1"/>
    <row r="2077" ht="15.75" customHeight="1">
      <c r="A2077" s="1" t="s">
        <v>856</v>
      </c>
    </row>
    <row r="2078" ht="15.75" customHeight="1"/>
    <row r="2079" ht="15.75" customHeight="1">
      <c r="A2079" s="1" t="s">
        <v>857</v>
      </c>
    </row>
    <row r="2080" ht="15.75" customHeight="1"/>
    <row r="2081" ht="15.75" customHeight="1">
      <c r="A2081" s="1" t="s">
        <v>858</v>
      </c>
    </row>
    <row r="2082" ht="15.75" customHeight="1"/>
    <row r="2083" ht="15.75" customHeight="1">
      <c r="A2083" s="1" t="s">
        <v>859</v>
      </c>
    </row>
    <row r="2084" ht="15.75" customHeight="1"/>
    <row r="2085" ht="15.75" customHeight="1">
      <c r="A2085" s="1" t="s">
        <v>860</v>
      </c>
    </row>
    <row r="2086" ht="15.75" customHeight="1"/>
    <row r="2087" ht="15.75" customHeight="1">
      <c r="A2087" s="1" t="s">
        <v>867</v>
      </c>
    </row>
    <row r="2088" ht="15.75" customHeight="1"/>
    <row r="2089" ht="15.75" customHeight="1">
      <c r="A2089" s="1" t="s">
        <v>814</v>
      </c>
    </row>
    <row r="2090" ht="15.75" customHeight="1"/>
    <row r="2091" ht="15.75" customHeight="1">
      <c r="A2091" s="1" t="s">
        <v>815</v>
      </c>
    </row>
    <row r="2092" ht="15.75" customHeight="1">
      <c r="A2092" s="1" t="s">
        <v>816</v>
      </c>
    </row>
    <row r="2093" ht="15.75" customHeight="1"/>
    <row r="2094" ht="15.75" customHeight="1">
      <c r="A2094" s="1" t="s">
        <v>817</v>
      </c>
    </row>
    <row r="2095" ht="15.75" customHeight="1">
      <c r="A2095" s="1" t="s">
        <v>1040</v>
      </c>
    </row>
    <row r="2096" ht="15.75" customHeight="1"/>
    <row r="2097" ht="15.75" customHeight="1">
      <c r="A2097" s="1" t="s">
        <v>819</v>
      </c>
    </row>
    <row r="2098" ht="15.75" customHeight="1"/>
    <row r="2099" ht="15.75" customHeight="1"/>
    <row r="2100" ht="15.75" customHeight="1">
      <c r="A2100" s="1" t="s">
        <v>820</v>
      </c>
    </row>
    <row r="2101" ht="15.75" customHeight="1"/>
    <row r="2102" ht="15.75" customHeight="1"/>
    <row r="2103" ht="15.75" customHeight="1">
      <c r="A2103" s="1" t="s">
        <v>821</v>
      </c>
    </row>
    <row r="2104" ht="15.75" customHeight="1">
      <c r="A2104" s="1" t="s">
        <v>822</v>
      </c>
    </row>
    <row r="2105" ht="15.75" customHeight="1"/>
    <row r="2106" ht="15.75" customHeight="1">
      <c r="A2106" s="1" t="s">
        <v>823</v>
      </c>
    </row>
    <row r="2107" ht="15.75" customHeight="1">
      <c r="A2107" s="1" t="s">
        <v>822</v>
      </c>
    </row>
    <row r="2108" ht="15.75" customHeight="1"/>
    <row r="2109" ht="15.75" customHeight="1">
      <c r="A2109" s="1" t="s">
        <v>824</v>
      </c>
    </row>
    <row r="2110" ht="15.75" customHeight="1">
      <c r="A2110" s="1" t="s">
        <v>822</v>
      </c>
    </row>
    <row r="2111" ht="15.75" customHeight="1"/>
    <row r="2112" ht="15.75" customHeight="1">
      <c r="A2112" s="1" t="s">
        <v>825</v>
      </c>
    </row>
    <row r="2113" ht="15.75" customHeight="1">
      <c r="A2113" s="1" t="s">
        <v>822</v>
      </c>
    </row>
    <row r="2114" ht="15.75" customHeight="1"/>
    <row r="2115" ht="15.75" customHeight="1">
      <c r="A2115" s="1" t="s">
        <v>826</v>
      </c>
    </row>
    <row r="2116" ht="15.75" customHeight="1">
      <c r="A2116" s="1" t="s">
        <v>822</v>
      </c>
    </row>
    <row r="2117" ht="15.75" customHeight="1"/>
    <row r="2118" ht="15.75" customHeight="1">
      <c r="A2118" s="1" t="s">
        <v>827</v>
      </c>
    </row>
    <row r="2119" ht="15.75" customHeight="1">
      <c r="A2119" s="1" t="s">
        <v>822</v>
      </c>
    </row>
    <row r="2120" ht="15.75" customHeight="1"/>
    <row r="2121" ht="15.75" customHeight="1">
      <c r="A2121" s="1" t="s">
        <v>828</v>
      </c>
    </row>
    <row r="2122" ht="15.75" customHeight="1">
      <c r="A2122" s="1" t="s">
        <v>822</v>
      </c>
    </row>
    <row r="2123" ht="15.75" customHeight="1"/>
    <row r="2124" ht="15.75" customHeight="1">
      <c r="A2124" s="1" t="s">
        <v>829</v>
      </c>
    </row>
    <row r="2125" ht="15.75" customHeight="1">
      <c r="A2125" s="1" t="s">
        <v>822</v>
      </c>
    </row>
    <row r="2126" ht="15.75" customHeight="1"/>
    <row r="2127" ht="15.75" customHeight="1">
      <c r="A2127" s="1" t="s">
        <v>830</v>
      </c>
    </row>
    <row r="2128" ht="15.75" customHeight="1">
      <c r="A2128" s="1" t="s">
        <v>822</v>
      </c>
    </row>
    <row r="2129" ht="15.75" customHeight="1"/>
    <row r="2130" ht="15.75" customHeight="1">
      <c r="A2130" s="1" t="s">
        <v>831</v>
      </c>
    </row>
    <row r="2131" ht="15.75" customHeight="1">
      <c r="A2131" s="1" t="s">
        <v>832</v>
      </c>
    </row>
    <row r="2132" ht="15.75" customHeight="1"/>
    <row r="2133" ht="15.75" customHeight="1">
      <c r="A2133" s="1" t="s">
        <v>833</v>
      </c>
    </row>
    <row r="2134" ht="15.75" customHeight="1">
      <c r="A2134" s="49">
        <v>45119.0</v>
      </c>
    </row>
    <row r="2135" ht="15.75" customHeight="1"/>
    <row r="2136" ht="15.75" customHeight="1">
      <c r="A2136" s="1" t="s">
        <v>834</v>
      </c>
    </row>
    <row r="2137" ht="15.75" customHeight="1">
      <c r="A2137" s="1" t="s">
        <v>1041</v>
      </c>
      <c r="B2137" s="1" t="s">
        <v>835</v>
      </c>
      <c r="C2137" s="1">
        <v>1.0</v>
      </c>
      <c r="D2137" s="1">
        <v>100.0</v>
      </c>
      <c r="E2137" s="1" t="s">
        <v>836</v>
      </c>
      <c r="F2137" s="1" t="s">
        <v>971</v>
      </c>
    </row>
    <row r="2138" ht="15.75" customHeight="1"/>
    <row r="2139" ht="15.75" customHeight="1">
      <c r="A2139" s="1" t="s">
        <v>838</v>
      </c>
    </row>
    <row r="2140" ht="15.75" customHeight="1"/>
    <row r="2141" ht="15.75" customHeight="1">
      <c r="A2141" s="1" t="s">
        <v>839</v>
      </c>
    </row>
    <row r="2142" ht="15.75" customHeight="1"/>
    <row r="2143" ht="15.75" customHeight="1">
      <c r="A2143" s="1" t="s">
        <v>840</v>
      </c>
    </row>
    <row r="2144" ht="15.75" customHeight="1">
      <c r="A2144" s="1" t="s">
        <v>307</v>
      </c>
      <c r="B2144" s="1" t="s">
        <v>835</v>
      </c>
      <c r="C2144" s="1">
        <v>1.0</v>
      </c>
      <c r="D2144" s="1" t="s">
        <v>842</v>
      </c>
      <c r="E2144" s="1">
        <v>0.0</v>
      </c>
      <c r="F2144" s="1">
        <v>0.0</v>
      </c>
      <c r="G2144" s="1">
        <v>0.0</v>
      </c>
    </row>
    <row r="2145" ht="15.75" customHeight="1">
      <c r="A2145" s="1" t="s">
        <v>308</v>
      </c>
      <c r="B2145" s="1" t="s">
        <v>835</v>
      </c>
      <c r="C2145" s="1">
        <v>1.0</v>
      </c>
      <c r="D2145" s="1" t="s">
        <v>842</v>
      </c>
      <c r="E2145" s="1">
        <v>0.0</v>
      </c>
      <c r="F2145" s="1">
        <v>0.0</v>
      </c>
      <c r="G2145" s="1">
        <v>0.0</v>
      </c>
    </row>
    <row r="2146" ht="15.75" customHeight="1">
      <c r="A2146" s="1" t="s">
        <v>124</v>
      </c>
      <c r="B2146" s="1" t="s">
        <v>835</v>
      </c>
      <c r="C2146" s="1">
        <v>1.0</v>
      </c>
      <c r="D2146" s="1" t="s">
        <v>842</v>
      </c>
      <c r="E2146" s="1">
        <v>0.0</v>
      </c>
      <c r="F2146" s="1">
        <v>0.0</v>
      </c>
      <c r="G2146" s="1">
        <v>0.0</v>
      </c>
    </row>
    <row r="2147" ht="15.75" customHeight="1">
      <c r="A2147" s="1" t="s">
        <v>125</v>
      </c>
      <c r="B2147" s="1" t="s">
        <v>846</v>
      </c>
      <c r="C2147" s="1">
        <v>10.0</v>
      </c>
      <c r="D2147" s="1" t="s">
        <v>842</v>
      </c>
      <c r="E2147" s="1">
        <v>0.0</v>
      </c>
      <c r="F2147" s="1">
        <v>0.0</v>
      </c>
      <c r="G2147" s="1">
        <v>0.0</v>
      </c>
    </row>
    <row r="2148" ht="15.75" customHeight="1">
      <c r="A2148" s="1" t="s">
        <v>127</v>
      </c>
      <c r="B2148" s="1" t="s">
        <v>846</v>
      </c>
      <c r="C2148" s="1">
        <v>10.0</v>
      </c>
      <c r="D2148" s="1" t="s">
        <v>842</v>
      </c>
      <c r="E2148" s="1">
        <v>0.0</v>
      </c>
      <c r="F2148" s="1">
        <v>0.0</v>
      </c>
      <c r="G2148" s="1">
        <v>0.0</v>
      </c>
    </row>
    <row r="2149" ht="15.75" customHeight="1">
      <c r="A2149" s="1" t="s">
        <v>130</v>
      </c>
      <c r="B2149" s="1" t="s">
        <v>849</v>
      </c>
      <c r="C2149" s="1">
        <v>0.0</v>
      </c>
      <c r="D2149" s="1" t="s">
        <v>842</v>
      </c>
      <c r="E2149" s="1">
        <v>0.0</v>
      </c>
      <c r="F2149" s="1">
        <v>0.0</v>
      </c>
      <c r="G2149" s="1">
        <v>0.0</v>
      </c>
    </row>
    <row r="2150" ht="15.75" customHeight="1">
      <c r="A2150" s="1" t="s">
        <v>129</v>
      </c>
      <c r="B2150" s="1" t="s">
        <v>849</v>
      </c>
      <c r="C2150" s="1">
        <v>1.0</v>
      </c>
      <c r="D2150" s="1" t="s">
        <v>842</v>
      </c>
      <c r="E2150" s="1">
        <v>0.0</v>
      </c>
      <c r="F2150" s="1">
        <v>0.0</v>
      </c>
      <c r="G2150" s="1">
        <v>0.0</v>
      </c>
    </row>
    <row r="2151" ht="15.75" customHeight="1"/>
    <row r="2152" ht="15.75" customHeight="1">
      <c r="A2152" s="1" t="s">
        <v>852</v>
      </c>
    </row>
    <row r="2153" ht="15.75" customHeight="1"/>
    <row r="2154" ht="15.75" customHeight="1">
      <c r="A2154" s="1" t="s">
        <v>853</v>
      </c>
    </row>
    <row r="2155" ht="15.75" customHeight="1"/>
    <row r="2156" ht="15.75" customHeight="1">
      <c r="A2156" s="1" t="s">
        <v>854</v>
      </c>
    </row>
    <row r="2157" ht="15.75" customHeight="1"/>
    <row r="2158" ht="15.75" customHeight="1">
      <c r="A2158" s="1" t="s">
        <v>855</v>
      </c>
    </row>
    <row r="2159" ht="15.75" customHeight="1"/>
    <row r="2160" ht="15.75" customHeight="1">
      <c r="A2160" s="1" t="s">
        <v>856</v>
      </c>
    </row>
    <row r="2161" ht="15.75" customHeight="1"/>
    <row r="2162" ht="15.75" customHeight="1">
      <c r="A2162" s="1" t="s">
        <v>857</v>
      </c>
    </row>
    <row r="2163" ht="15.75" customHeight="1"/>
    <row r="2164" ht="15.75" customHeight="1">
      <c r="A2164" s="1" t="s">
        <v>858</v>
      </c>
    </row>
    <row r="2165" ht="15.75" customHeight="1"/>
    <row r="2166" ht="15.75" customHeight="1">
      <c r="A2166" s="1" t="s">
        <v>859</v>
      </c>
    </row>
    <row r="2167" ht="15.75" customHeight="1"/>
    <row r="2168" ht="15.75" customHeight="1">
      <c r="A2168" s="1" t="s">
        <v>860</v>
      </c>
    </row>
    <row r="2169" ht="15.75" customHeight="1"/>
    <row r="2170" ht="15.75" customHeight="1">
      <c r="A2170" s="1" t="s">
        <v>867</v>
      </c>
    </row>
    <row r="2171" ht="15.75" customHeight="1"/>
    <row r="2172" ht="15.75" customHeight="1">
      <c r="A2172" s="1" t="s">
        <v>814</v>
      </c>
    </row>
    <row r="2173" ht="15.75" customHeight="1"/>
    <row r="2174" ht="15.75" customHeight="1">
      <c r="A2174" s="1" t="s">
        <v>815</v>
      </c>
    </row>
    <row r="2175" ht="15.75" customHeight="1">
      <c r="A2175" s="1" t="s">
        <v>816</v>
      </c>
    </row>
    <row r="2176" ht="15.75" customHeight="1"/>
    <row r="2177" ht="15.75" customHeight="1">
      <c r="A2177" s="1" t="s">
        <v>817</v>
      </c>
    </row>
    <row r="2178" ht="15.75" customHeight="1">
      <c r="A2178" s="1" t="s">
        <v>1042</v>
      </c>
    </row>
    <row r="2179" ht="15.75" customHeight="1"/>
    <row r="2180" ht="15.75" customHeight="1">
      <c r="A2180" s="1" t="s">
        <v>819</v>
      </c>
    </row>
    <row r="2181" ht="15.75" customHeight="1"/>
    <row r="2182" ht="15.75" customHeight="1"/>
    <row r="2183" ht="15.75" customHeight="1">
      <c r="A2183" s="1" t="s">
        <v>820</v>
      </c>
    </row>
    <row r="2184" ht="15.75" customHeight="1"/>
    <row r="2185" ht="15.75" customHeight="1"/>
    <row r="2186" ht="15.75" customHeight="1">
      <c r="A2186" s="1" t="s">
        <v>821</v>
      </c>
    </row>
    <row r="2187" ht="15.75" customHeight="1">
      <c r="A2187" s="1" t="s">
        <v>822</v>
      </c>
    </row>
    <row r="2188" ht="15.75" customHeight="1"/>
    <row r="2189" ht="15.75" customHeight="1">
      <c r="A2189" s="1" t="s">
        <v>823</v>
      </c>
    </row>
    <row r="2190" ht="15.75" customHeight="1">
      <c r="A2190" s="1" t="s">
        <v>822</v>
      </c>
    </row>
    <row r="2191" ht="15.75" customHeight="1"/>
    <row r="2192" ht="15.75" customHeight="1">
      <c r="A2192" s="1" t="s">
        <v>824</v>
      </c>
    </row>
    <row r="2193" ht="15.75" customHeight="1">
      <c r="A2193" s="1" t="s">
        <v>822</v>
      </c>
    </row>
    <row r="2194" ht="15.75" customHeight="1"/>
    <row r="2195" ht="15.75" customHeight="1">
      <c r="A2195" s="1" t="s">
        <v>825</v>
      </c>
    </row>
    <row r="2196" ht="15.75" customHeight="1">
      <c r="A2196" s="1" t="s">
        <v>822</v>
      </c>
    </row>
    <row r="2197" ht="15.75" customHeight="1"/>
    <row r="2198" ht="15.75" customHeight="1">
      <c r="A2198" s="1" t="s">
        <v>826</v>
      </c>
    </row>
    <row r="2199" ht="15.75" customHeight="1">
      <c r="A2199" s="1" t="s">
        <v>822</v>
      </c>
    </row>
    <row r="2200" ht="15.75" customHeight="1"/>
    <row r="2201" ht="15.75" customHeight="1">
      <c r="A2201" s="1" t="s">
        <v>827</v>
      </c>
    </row>
    <row r="2202" ht="15.75" customHeight="1">
      <c r="A2202" s="1" t="s">
        <v>822</v>
      </c>
    </row>
    <row r="2203" ht="15.75" customHeight="1"/>
    <row r="2204" ht="15.75" customHeight="1">
      <c r="A2204" s="1" t="s">
        <v>828</v>
      </c>
    </row>
    <row r="2205" ht="15.75" customHeight="1">
      <c r="A2205" s="1" t="s">
        <v>822</v>
      </c>
    </row>
    <row r="2206" ht="15.75" customHeight="1"/>
    <row r="2207" ht="15.75" customHeight="1">
      <c r="A2207" s="1" t="s">
        <v>829</v>
      </c>
    </row>
    <row r="2208" ht="15.75" customHeight="1">
      <c r="A2208" s="1" t="s">
        <v>822</v>
      </c>
    </row>
    <row r="2209" ht="15.75" customHeight="1"/>
    <row r="2210" ht="15.75" customHeight="1">
      <c r="A2210" s="1" t="s">
        <v>830</v>
      </c>
    </row>
    <row r="2211" ht="15.75" customHeight="1">
      <c r="A2211" s="1" t="s">
        <v>822</v>
      </c>
    </row>
    <row r="2212" ht="15.75" customHeight="1"/>
    <row r="2213" ht="15.75" customHeight="1">
      <c r="A2213" s="1" t="s">
        <v>831</v>
      </c>
    </row>
    <row r="2214" ht="15.75" customHeight="1">
      <c r="A2214" s="1" t="s">
        <v>832</v>
      </c>
    </row>
    <row r="2215" ht="15.75" customHeight="1"/>
    <row r="2216" ht="15.75" customHeight="1">
      <c r="A2216" s="1" t="s">
        <v>833</v>
      </c>
    </row>
    <row r="2217" ht="15.75" customHeight="1">
      <c r="A2217" s="49">
        <v>45119.0</v>
      </c>
    </row>
    <row r="2218" ht="15.75" customHeight="1"/>
    <row r="2219" ht="15.75" customHeight="1">
      <c r="A2219" s="1" t="s">
        <v>834</v>
      </c>
    </row>
    <row r="2220" ht="15.75" customHeight="1">
      <c r="A2220" s="1" t="s">
        <v>1043</v>
      </c>
      <c r="B2220" s="1" t="s">
        <v>835</v>
      </c>
      <c r="C2220" s="1">
        <v>1.0</v>
      </c>
      <c r="D2220" s="1">
        <v>100.0</v>
      </c>
      <c r="E2220" s="1" t="s">
        <v>836</v>
      </c>
      <c r="F2220" s="1" t="s">
        <v>971</v>
      </c>
    </row>
    <row r="2221" ht="15.75" customHeight="1"/>
    <row r="2222" ht="15.75" customHeight="1">
      <c r="A2222" s="1" t="s">
        <v>838</v>
      </c>
    </row>
    <row r="2223" ht="15.75" customHeight="1"/>
    <row r="2224" ht="15.75" customHeight="1">
      <c r="A2224" s="1" t="s">
        <v>839</v>
      </c>
    </row>
    <row r="2225" ht="15.75" customHeight="1"/>
    <row r="2226" ht="15.75" customHeight="1">
      <c r="A2226" s="1" t="s">
        <v>840</v>
      </c>
    </row>
    <row r="2227" ht="15.75" customHeight="1">
      <c r="A2227" s="1" t="s">
        <v>307</v>
      </c>
      <c r="B2227" s="1" t="s">
        <v>835</v>
      </c>
      <c r="C2227" s="1">
        <v>1.0</v>
      </c>
      <c r="D2227" s="1" t="s">
        <v>842</v>
      </c>
      <c r="E2227" s="1">
        <v>0.0</v>
      </c>
      <c r="F2227" s="1">
        <v>0.0</v>
      </c>
      <c r="G2227" s="1">
        <v>0.0</v>
      </c>
    </row>
    <row r="2228" ht="15.75" customHeight="1">
      <c r="A2228" s="1" t="s">
        <v>308</v>
      </c>
      <c r="B2228" s="1" t="s">
        <v>835</v>
      </c>
      <c r="C2228" s="1">
        <v>1.0</v>
      </c>
      <c r="D2228" s="1" t="s">
        <v>842</v>
      </c>
      <c r="E2228" s="1">
        <v>0.0</v>
      </c>
      <c r="F2228" s="1">
        <v>0.0</v>
      </c>
      <c r="G2228" s="1">
        <v>0.0</v>
      </c>
    </row>
    <row r="2229" ht="15.75" customHeight="1">
      <c r="A2229" s="1" t="s">
        <v>124</v>
      </c>
      <c r="B2229" s="1" t="s">
        <v>835</v>
      </c>
      <c r="C2229" s="1">
        <v>1.0</v>
      </c>
      <c r="D2229" s="1" t="s">
        <v>842</v>
      </c>
      <c r="E2229" s="1">
        <v>0.0</v>
      </c>
      <c r="F2229" s="1">
        <v>0.0</v>
      </c>
      <c r="G2229" s="1">
        <v>0.0</v>
      </c>
    </row>
    <row r="2230" ht="15.75" customHeight="1">
      <c r="A2230" s="1" t="s">
        <v>125</v>
      </c>
      <c r="B2230" s="1" t="s">
        <v>846</v>
      </c>
      <c r="C2230" s="1">
        <v>10.0</v>
      </c>
      <c r="D2230" s="1" t="s">
        <v>842</v>
      </c>
      <c r="E2230" s="1">
        <v>0.0</v>
      </c>
      <c r="F2230" s="1">
        <v>0.0</v>
      </c>
      <c r="G2230" s="1">
        <v>0.0</v>
      </c>
    </row>
    <row r="2231" ht="15.75" customHeight="1">
      <c r="A2231" s="1" t="s">
        <v>127</v>
      </c>
      <c r="B2231" s="1" t="s">
        <v>846</v>
      </c>
      <c r="C2231" s="1">
        <v>10.0</v>
      </c>
      <c r="D2231" s="1" t="s">
        <v>842</v>
      </c>
      <c r="E2231" s="1">
        <v>0.0</v>
      </c>
      <c r="F2231" s="1">
        <v>0.0</v>
      </c>
      <c r="G2231" s="1">
        <v>0.0</v>
      </c>
    </row>
    <row r="2232" ht="15.75" customHeight="1">
      <c r="A2232" s="1" t="s">
        <v>130</v>
      </c>
      <c r="B2232" s="1" t="s">
        <v>849</v>
      </c>
      <c r="C2232" s="1">
        <v>1.0</v>
      </c>
      <c r="D2232" s="1" t="s">
        <v>842</v>
      </c>
      <c r="E2232" s="1">
        <v>0.0</v>
      </c>
      <c r="F2232" s="1">
        <v>0.0</v>
      </c>
      <c r="G2232" s="1">
        <v>0.0</v>
      </c>
    </row>
    <row r="2233" ht="15.75" customHeight="1"/>
    <row r="2234" ht="15.75" customHeight="1">
      <c r="A2234" s="1" t="s">
        <v>852</v>
      </c>
    </row>
    <row r="2235" ht="15.75" customHeight="1"/>
    <row r="2236" ht="15.75" customHeight="1">
      <c r="A2236" s="1" t="s">
        <v>853</v>
      </c>
    </row>
    <row r="2237" ht="15.75" customHeight="1"/>
    <row r="2238" ht="15.75" customHeight="1">
      <c r="A2238" s="1" t="s">
        <v>854</v>
      </c>
    </row>
    <row r="2239" ht="15.75" customHeight="1"/>
    <row r="2240" ht="15.75" customHeight="1">
      <c r="A2240" s="1" t="s">
        <v>855</v>
      </c>
    </row>
    <row r="2241" ht="15.75" customHeight="1"/>
    <row r="2242" ht="15.75" customHeight="1">
      <c r="A2242" s="1" t="s">
        <v>856</v>
      </c>
    </row>
    <row r="2243" ht="15.75" customHeight="1"/>
    <row r="2244" ht="15.75" customHeight="1">
      <c r="A2244" s="1" t="s">
        <v>857</v>
      </c>
    </row>
    <row r="2245" ht="15.75" customHeight="1"/>
    <row r="2246" ht="15.75" customHeight="1">
      <c r="A2246" s="1" t="s">
        <v>858</v>
      </c>
    </row>
    <row r="2247" ht="15.75" customHeight="1"/>
    <row r="2248" ht="15.75" customHeight="1">
      <c r="A2248" s="1" t="s">
        <v>859</v>
      </c>
    </row>
    <row r="2249" ht="15.75" customHeight="1"/>
    <row r="2250" ht="15.75" customHeight="1">
      <c r="A2250" s="1" t="s">
        <v>860</v>
      </c>
    </row>
    <row r="2251" ht="15.75" customHeight="1"/>
    <row r="2252" ht="15.75" customHeight="1">
      <c r="A2252" s="1" t="s">
        <v>867</v>
      </c>
    </row>
    <row r="2253" ht="15.75" customHeight="1"/>
    <row r="2254" ht="15.75" customHeight="1">
      <c r="A2254" s="1" t="s">
        <v>814</v>
      </c>
    </row>
    <row r="2255" ht="15.75" customHeight="1"/>
    <row r="2256" ht="15.75" customHeight="1">
      <c r="A2256" s="1" t="s">
        <v>815</v>
      </c>
    </row>
    <row r="2257" ht="15.75" customHeight="1">
      <c r="A2257" s="1" t="s">
        <v>816</v>
      </c>
    </row>
    <row r="2258" ht="15.75" customHeight="1"/>
    <row r="2259" ht="15.75" customHeight="1">
      <c r="A2259" s="1" t="s">
        <v>817</v>
      </c>
    </row>
    <row r="2260" ht="15.75" customHeight="1">
      <c r="A2260" s="1" t="s">
        <v>1044</v>
      </c>
    </row>
    <row r="2261" ht="15.75" customHeight="1"/>
    <row r="2262" ht="15.75" customHeight="1">
      <c r="A2262" s="1" t="s">
        <v>819</v>
      </c>
    </row>
    <row r="2263" ht="15.75" customHeight="1"/>
    <row r="2264" ht="15.75" customHeight="1"/>
    <row r="2265" ht="15.75" customHeight="1">
      <c r="A2265" s="1" t="s">
        <v>820</v>
      </c>
    </row>
    <row r="2266" ht="15.75" customHeight="1"/>
    <row r="2267" ht="15.75" customHeight="1"/>
    <row r="2268" ht="15.75" customHeight="1">
      <c r="A2268" s="1" t="s">
        <v>821</v>
      </c>
    </row>
    <row r="2269" ht="15.75" customHeight="1">
      <c r="A2269" s="1" t="s">
        <v>822</v>
      </c>
    </row>
    <row r="2270" ht="15.75" customHeight="1"/>
    <row r="2271" ht="15.75" customHeight="1">
      <c r="A2271" s="1" t="s">
        <v>823</v>
      </c>
    </row>
    <row r="2272" ht="15.75" customHeight="1">
      <c r="A2272" s="1" t="s">
        <v>822</v>
      </c>
    </row>
    <row r="2273" ht="15.75" customHeight="1"/>
    <row r="2274" ht="15.75" customHeight="1">
      <c r="A2274" s="1" t="s">
        <v>824</v>
      </c>
    </row>
    <row r="2275" ht="15.75" customHeight="1">
      <c r="A2275" s="1" t="s">
        <v>822</v>
      </c>
    </row>
    <row r="2276" ht="15.75" customHeight="1"/>
    <row r="2277" ht="15.75" customHeight="1">
      <c r="A2277" s="1" t="s">
        <v>825</v>
      </c>
    </row>
    <row r="2278" ht="15.75" customHeight="1">
      <c r="A2278" s="1" t="s">
        <v>822</v>
      </c>
    </row>
    <row r="2279" ht="15.75" customHeight="1"/>
    <row r="2280" ht="15.75" customHeight="1">
      <c r="A2280" s="1" t="s">
        <v>826</v>
      </c>
    </row>
    <row r="2281" ht="15.75" customHeight="1">
      <c r="A2281" s="1" t="s">
        <v>822</v>
      </c>
    </row>
    <row r="2282" ht="15.75" customHeight="1"/>
    <row r="2283" ht="15.75" customHeight="1">
      <c r="A2283" s="1" t="s">
        <v>827</v>
      </c>
    </row>
    <row r="2284" ht="15.75" customHeight="1">
      <c r="A2284" s="1" t="s">
        <v>822</v>
      </c>
    </row>
    <row r="2285" ht="15.75" customHeight="1"/>
    <row r="2286" ht="15.75" customHeight="1">
      <c r="A2286" s="1" t="s">
        <v>828</v>
      </c>
    </row>
    <row r="2287" ht="15.75" customHeight="1">
      <c r="A2287" s="1" t="s">
        <v>822</v>
      </c>
    </row>
    <row r="2288" ht="15.75" customHeight="1"/>
    <row r="2289" ht="15.75" customHeight="1">
      <c r="A2289" s="1" t="s">
        <v>829</v>
      </c>
    </row>
    <row r="2290" ht="15.75" customHeight="1">
      <c r="A2290" s="1" t="s">
        <v>822</v>
      </c>
    </row>
    <row r="2291" ht="15.75" customHeight="1"/>
    <row r="2292" ht="15.75" customHeight="1">
      <c r="A2292" s="1" t="s">
        <v>830</v>
      </c>
    </row>
    <row r="2293" ht="15.75" customHeight="1">
      <c r="A2293" s="1" t="s">
        <v>822</v>
      </c>
    </row>
    <row r="2294" ht="15.75" customHeight="1"/>
    <row r="2295" ht="15.75" customHeight="1">
      <c r="A2295" s="1" t="s">
        <v>831</v>
      </c>
    </row>
    <row r="2296" ht="15.75" customHeight="1">
      <c r="A2296" s="1" t="s">
        <v>832</v>
      </c>
    </row>
    <row r="2297" ht="15.75" customHeight="1"/>
    <row r="2298" ht="15.75" customHeight="1">
      <c r="A2298" s="1" t="s">
        <v>833</v>
      </c>
    </row>
    <row r="2299" ht="15.75" customHeight="1">
      <c r="A2299" s="49">
        <v>45119.0</v>
      </c>
    </row>
    <row r="2300" ht="15.75" customHeight="1"/>
    <row r="2301" ht="15.75" customHeight="1">
      <c r="A2301" s="1" t="s">
        <v>834</v>
      </c>
    </row>
    <row r="2302" ht="15.75" customHeight="1">
      <c r="A2302" s="1" t="s">
        <v>1045</v>
      </c>
      <c r="B2302" s="1" t="s">
        <v>835</v>
      </c>
      <c r="C2302" s="1">
        <v>1.0</v>
      </c>
      <c r="D2302" s="1">
        <v>100.0</v>
      </c>
      <c r="E2302" s="1" t="s">
        <v>836</v>
      </c>
      <c r="F2302" s="1" t="s">
        <v>971</v>
      </c>
    </row>
    <row r="2303" ht="15.75" customHeight="1"/>
    <row r="2304" ht="15.75" customHeight="1">
      <c r="A2304" s="1" t="s">
        <v>838</v>
      </c>
    </row>
    <row r="2305" ht="15.75" customHeight="1"/>
    <row r="2306" ht="15.75" customHeight="1">
      <c r="A2306" s="1" t="s">
        <v>839</v>
      </c>
    </row>
    <row r="2307" ht="15.75" customHeight="1"/>
    <row r="2308" ht="15.75" customHeight="1">
      <c r="A2308" s="1" t="s">
        <v>840</v>
      </c>
    </row>
    <row r="2309" ht="15.75" customHeight="1">
      <c r="A2309" s="1" t="s">
        <v>316</v>
      </c>
      <c r="B2309" s="1" t="s">
        <v>835</v>
      </c>
      <c r="C2309" s="1">
        <v>1.0</v>
      </c>
      <c r="D2309" s="1" t="s">
        <v>842</v>
      </c>
      <c r="E2309" s="1">
        <v>0.0</v>
      </c>
      <c r="F2309" s="1">
        <v>0.0</v>
      </c>
      <c r="G2309" s="1">
        <v>0.0</v>
      </c>
    </row>
    <row r="2310" ht="15.75" customHeight="1">
      <c r="A2310" s="1" t="s">
        <v>976</v>
      </c>
      <c r="B2310" s="1" t="s">
        <v>835</v>
      </c>
      <c r="C2310" s="1">
        <v>1.0</v>
      </c>
      <c r="D2310" s="1" t="s">
        <v>842</v>
      </c>
      <c r="E2310" s="1">
        <v>0.0</v>
      </c>
      <c r="F2310" s="1">
        <v>0.0</v>
      </c>
      <c r="G2310" s="1">
        <v>0.0</v>
      </c>
    </row>
    <row r="2311" ht="15.75" customHeight="1">
      <c r="A2311" s="1" t="s">
        <v>125</v>
      </c>
      <c r="B2311" s="1" t="s">
        <v>846</v>
      </c>
      <c r="C2311" s="1">
        <v>0.0</v>
      </c>
      <c r="D2311" s="1" t="s">
        <v>842</v>
      </c>
      <c r="E2311" s="1">
        <v>0.0</v>
      </c>
      <c r="F2311" s="1">
        <v>0.0</v>
      </c>
      <c r="G2311" s="1">
        <v>0.0</v>
      </c>
    </row>
    <row r="2312" ht="15.75" customHeight="1">
      <c r="A2312" s="1" t="s">
        <v>127</v>
      </c>
      <c r="B2312" s="1" t="s">
        <v>846</v>
      </c>
      <c r="C2312" s="1">
        <v>0.0</v>
      </c>
      <c r="D2312" s="1" t="s">
        <v>842</v>
      </c>
      <c r="E2312" s="1">
        <v>0.0</v>
      </c>
      <c r="F2312" s="1">
        <v>0.0</v>
      </c>
      <c r="G2312" s="1">
        <v>0.0</v>
      </c>
    </row>
    <row r="2313" ht="15.75" customHeight="1">
      <c r="A2313" s="1" t="s">
        <v>130</v>
      </c>
      <c r="B2313" s="1" t="s">
        <v>849</v>
      </c>
      <c r="C2313" s="1">
        <v>0.0</v>
      </c>
      <c r="D2313" s="1" t="s">
        <v>842</v>
      </c>
      <c r="E2313" s="1">
        <v>0.0</v>
      </c>
      <c r="F2313" s="1">
        <v>0.0</v>
      </c>
      <c r="G2313" s="1">
        <v>0.0</v>
      </c>
    </row>
    <row r="2314" ht="15.75" customHeight="1">
      <c r="A2314" s="1" t="s">
        <v>129</v>
      </c>
      <c r="B2314" s="1" t="s">
        <v>849</v>
      </c>
      <c r="C2314" s="1">
        <v>2.0</v>
      </c>
      <c r="D2314" s="1" t="s">
        <v>842</v>
      </c>
      <c r="E2314" s="1">
        <v>0.0</v>
      </c>
      <c r="F2314" s="1">
        <v>0.0</v>
      </c>
      <c r="G2314" s="1">
        <v>0.0</v>
      </c>
    </row>
    <row r="2315" ht="15.75" customHeight="1">
      <c r="A2315" s="1" t="s">
        <v>126</v>
      </c>
      <c r="B2315" s="1" t="s">
        <v>846</v>
      </c>
      <c r="C2315" s="1">
        <v>0.0</v>
      </c>
      <c r="D2315" s="1" t="s">
        <v>842</v>
      </c>
      <c r="E2315" s="1">
        <v>0.0</v>
      </c>
      <c r="F2315" s="1">
        <v>0.0</v>
      </c>
      <c r="G2315" s="1">
        <v>0.0</v>
      </c>
    </row>
    <row r="2316" ht="15.75" customHeight="1">
      <c r="A2316" s="1" t="s">
        <v>128</v>
      </c>
      <c r="B2316" s="1" t="s">
        <v>846</v>
      </c>
      <c r="C2316" s="1">
        <v>0.0</v>
      </c>
      <c r="D2316" s="1" t="s">
        <v>842</v>
      </c>
      <c r="E2316" s="1">
        <v>0.0</v>
      </c>
      <c r="F2316" s="1">
        <v>0.0</v>
      </c>
      <c r="G2316" s="1">
        <v>0.0</v>
      </c>
    </row>
    <row r="2317" ht="15.75" customHeight="1"/>
    <row r="2318" ht="15.75" customHeight="1">
      <c r="A2318" s="1" t="s">
        <v>852</v>
      </c>
    </row>
    <row r="2319" ht="15.75" customHeight="1"/>
    <row r="2320" ht="15.75" customHeight="1">
      <c r="A2320" s="1" t="s">
        <v>853</v>
      </c>
    </row>
    <row r="2321" ht="15.75" customHeight="1"/>
    <row r="2322" ht="15.75" customHeight="1">
      <c r="A2322" s="1" t="s">
        <v>854</v>
      </c>
    </row>
    <row r="2323" ht="15.75" customHeight="1"/>
    <row r="2324" ht="15.75" customHeight="1">
      <c r="A2324" s="1" t="s">
        <v>855</v>
      </c>
    </row>
    <row r="2325" ht="15.75" customHeight="1"/>
    <row r="2326" ht="15.75" customHeight="1">
      <c r="A2326" s="1" t="s">
        <v>856</v>
      </c>
    </row>
    <row r="2327" ht="15.75" customHeight="1"/>
    <row r="2328" ht="15.75" customHeight="1">
      <c r="A2328" s="1" t="s">
        <v>857</v>
      </c>
    </row>
    <row r="2329" ht="15.75" customHeight="1"/>
    <row r="2330" ht="15.75" customHeight="1">
      <c r="A2330" s="1" t="s">
        <v>858</v>
      </c>
    </row>
    <row r="2331" ht="15.75" customHeight="1"/>
    <row r="2332" ht="15.75" customHeight="1">
      <c r="A2332" s="1" t="s">
        <v>859</v>
      </c>
    </row>
    <row r="2333" ht="15.75" customHeight="1"/>
    <row r="2334" ht="15.75" customHeight="1">
      <c r="A2334" s="1" t="s">
        <v>860</v>
      </c>
    </row>
    <row r="2335" ht="15.75" customHeight="1"/>
    <row r="2336" ht="15.75" customHeight="1">
      <c r="A2336" s="1" t="s">
        <v>867</v>
      </c>
    </row>
    <row r="2337" ht="15.75" customHeight="1"/>
    <row r="2338" ht="15.75" customHeight="1">
      <c r="A2338" s="1" t="s">
        <v>814</v>
      </c>
    </row>
    <row r="2339" ht="15.75" customHeight="1"/>
    <row r="2340" ht="15.75" customHeight="1">
      <c r="A2340" s="1" t="s">
        <v>815</v>
      </c>
    </row>
    <row r="2341" ht="15.75" customHeight="1">
      <c r="A2341" s="1" t="s">
        <v>816</v>
      </c>
    </row>
    <row r="2342" ht="15.75" customHeight="1"/>
    <row r="2343" ht="15.75" customHeight="1">
      <c r="A2343" s="1" t="s">
        <v>817</v>
      </c>
    </row>
    <row r="2344" ht="15.75" customHeight="1">
      <c r="A2344" s="1" t="s">
        <v>1046</v>
      </c>
    </row>
    <row r="2345" ht="15.75" customHeight="1"/>
    <row r="2346" ht="15.75" customHeight="1">
      <c r="A2346" s="1" t="s">
        <v>819</v>
      </c>
    </row>
    <row r="2347" ht="15.75" customHeight="1"/>
    <row r="2348" ht="15.75" customHeight="1"/>
    <row r="2349" ht="15.75" customHeight="1">
      <c r="A2349" s="1" t="s">
        <v>820</v>
      </c>
    </row>
    <row r="2350" ht="15.75" customHeight="1"/>
    <row r="2351" ht="15.75" customHeight="1"/>
    <row r="2352" ht="15.75" customHeight="1">
      <c r="A2352" s="1" t="s">
        <v>821</v>
      </c>
    </row>
    <row r="2353" ht="15.75" customHeight="1">
      <c r="A2353" s="1" t="s">
        <v>822</v>
      </c>
    </row>
    <row r="2354" ht="15.75" customHeight="1"/>
    <row r="2355" ht="15.75" customHeight="1">
      <c r="A2355" s="1" t="s">
        <v>823</v>
      </c>
    </row>
    <row r="2356" ht="15.75" customHeight="1">
      <c r="A2356" s="1" t="s">
        <v>822</v>
      </c>
    </row>
    <row r="2357" ht="15.75" customHeight="1"/>
    <row r="2358" ht="15.75" customHeight="1">
      <c r="A2358" s="1" t="s">
        <v>824</v>
      </c>
    </row>
    <row r="2359" ht="15.75" customHeight="1">
      <c r="A2359" s="1" t="s">
        <v>822</v>
      </c>
    </row>
    <row r="2360" ht="15.75" customHeight="1"/>
    <row r="2361" ht="15.75" customHeight="1">
      <c r="A2361" s="1" t="s">
        <v>825</v>
      </c>
    </row>
    <row r="2362" ht="15.75" customHeight="1">
      <c r="A2362" s="1" t="s">
        <v>822</v>
      </c>
    </row>
    <row r="2363" ht="15.75" customHeight="1"/>
    <row r="2364" ht="15.75" customHeight="1">
      <c r="A2364" s="1" t="s">
        <v>826</v>
      </c>
    </row>
    <row r="2365" ht="15.75" customHeight="1">
      <c r="A2365" s="1" t="s">
        <v>822</v>
      </c>
    </row>
    <row r="2366" ht="15.75" customHeight="1"/>
    <row r="2367" ht="15.75" customHeight="1">
      <c r="A2367" s="1" t="s">
        <v>827</v>
      </c>
    </row>
    <row r="2368" ht="15.75" customHeight="1">
      <c r="A2368" s="1" t="s">
        <v>822</v>
      </c>
    </row>
    <row r="2369" ht="15.75" customHeight="1"/>
    <row r="2370" ht="15.75" customHeight="1">
      <c r="A2370" s="1" t="s">
        <v>828</v>
      </c>
    </row>
    <row r="2371" ht="15.75" customHeight="1">
      <c r="A2371" s="1" t="s">
        <v>822</v>
      </c>
    </row>
    <row r="2372" ht="15.75" customHeight="1"/>
    <row r="2373" ht="15.75" customHeight="1">
      <c r="A2373" s="1" t="s">
        <v>829</v>
      </c>
    </row>
    <row r="2374" ht="15.75" customHeight="1">
      <c r="A2374" s="1" t="s">
        <v>822</v>
      </c>
    </row>
    <row r="2375" ht="15.75" customHeight="1"/>
    <row r="2376" ht="15.75" customHeight="1">
      <c r="A2376" s="1" t="s">
        <v>830</v>
      </c>
    </row>
    <row r="2377" ht="15.75" customHeight="1">
      <c r="A2377" s="1" t="s">
        <v>822</v>
      </c>
    </row>
    <row r="2378" ht="15.75" customHeight="1"/>
    <row r="2379" ht="15.75" customHeight="1">
      <c r="A2379" s="1" t="s">
        <v>831</v>
      </c>
    </row>
    <row r="2380" ht="15.75" customHeight="1">
      <c r="A2380" s="1" t="s">
        <v>832</v>
      </c>
    </row>
    <row r="2381" ht="15.75" customHeight="1"/>
    <row r="2382" ht="15.75" customHeight="1">
      <c r="A2382" s="1" t="s">
        <v>833</v>
      </c>
    </row>
    <row r="2383" ht="15.75" customHeight="1">
      <c r="A2383" s="49">
        <v>45119.0</v>
      </c>
    </row>
    <row r="2384" ht="15.75" customHeight="1"/>
    <row r="2385" ht="15.75" customHeight="1">
      <c r="A2385" s="1" t="s">
        <v>834</v>
      </c>
    </row>
    <row r="2386" ht="15.75" customHeight="1">
      <c r="A2386" s="1" t="s">
        <v>1047</v>
      </c>
      <c r="B2386" s="1" t="s">
        <v>835</v>
      </c>
      <c r="C2386" s="1">
        <v>1.0</v>
      </c>
      <c r="D2386" s="1">
        <v>100.0</v>
      </c>
      <c r="E2386" s="1" t="s">
        <v>836</v>
      </c>
      <c r="F2386" s="1" t="s">
        <v>971</v>
      </c>
    </row>
    <row r="2387" ht="15.75" customHeight="1"/>
    <row r="2388" ht="15.75" customHeight="1">
      <c r="A2388" s="1" t="s">
        <v>838</v>
      </c>
    </row>
    <row r="2389" ht="15.75" customHeight="1"/>
    <row r="2390" ht="15.75" customHeight="1">
      <c r="A2390" s="1" t="s">
        <v>839</v>
      </c>
    </row>
    <row r="2391" ht="15.75" customHeight="1"/>
    <row r="2392" ht="15.75" customHeight="1">
      <c r="A2392" s="1" t="s">
        <v>840</v>
      </c>
    </row>
    <row r="2393" ht="15.75" customHeight="1">
      <c r="A2393" s="1" t="s">
        <v>323</v>
      </c>
      <c r="B2393" s="1" t="s">
        <v>835</v>
      </c>
      <c r="C2393" s="1">
        <v>1.0</v>
      </c>
      <c r="D2393" s="1" t="s">
        <v>842</v>
      </c>
      <c r="E2393" s="1">
        <v>0.0</v>
      </c>
      <c r="F2393" s="1">
        <v>0.0</v>
      </c>
      <c r="G2393" s="1">
        <v>0.0</v>
      </c>
    </row>
    <row r="2394" ht="15.75" customHeight="1">
      <c r="A2394" s="1" t="s">
        <v>976</v>
      </c>
      <c r="B2394" s="1" t="s">
        <v>835</v>
      </c>
      <c r="C2394" s="1">
        <v>1.0</v>
      </c>
      <c r="D2394" s="1" t="s">
        <v>842</v>
      </c>
      <c r="E2394" s="1">
        <v>0.0</v>
      </c>
      <c r="F2394" s="1">
        <v>0.0</v>
      </c>
      <c r="G2394" s="1">
        <v>0.0</v>
      </c>
    </row>
    <row r="2395" ht="15.75" customHeight="1">
      <c r="A2395" s="1" t="s">
        <v>125</v>
      </c>
      <c r="B2395" s="1" t="s">
        <v>846</v>
      </c>
      <c r="C2395" s="1">
        <v>0.0</v>
      </c>
      <c r="D2395" s="1" t="s">
        <v>842</v>
      </c>
      <c r="E2395" s="1">
        <v>0.0</v>
      </c>
      <c r="F2395" s="1">
        <v>0.0</v>
      </c>
      <c r="G2395" s="1">
        <v>0.0</v>
      </c>
    </row>
    <row r="2396" ht="15.75" customHeight="1">
      <c r="A2396" s="1" t="s">
        <v>127</v>
      </c>
      <c r="B2396" s="1" t="s">
        <v>846</v>
      </c>
      <c r="C2396" s="1">
        <v>0.0</v>
      </c>
      <c r="D2396" s="1" t="s">
        <v>842</v>
      </c>
      <c r="E2396" s="1">
        <v>0.0</v>
      </c>
      <c r="F2396" s="1">
        <v>0.0</v>
      </c>
      <c r="G2396" s="1">
        <v>0.0</v>
      </c>
    </row>
    <row r="2397" ht="15.75" customHeight="1">
      <c r="A2397" s="1" t="s">
        <v>130</v>
      </c>
      <c r="B2397" s="1" t="s">
        <v>849</v>
      </c>
      <c r="C2397" s="1">
        <v>0.0</v>
      </c>
      <c r="D2397" s="1" t="s">
        <v>842</v>
      </c>
      <c r="E2397" s="1">
        <v>0.0</v>
      </c>
      <c r="F2397" s="1">
        <v>0.0</v>
      </c>
      <c r="G2397" s="1">
        <v>0.0</v>
      </c>
    </row>
    <row r="2398" ht="15.75" customHeight="1">
      <c r="A2398" s="1" t="s">
        <v>129</v>
      </c>
      <c r="B2398" s="1" t="s">
        <v>849</v>
      </c>
      <c r="C2398" s="1">
        <v>2.0</v>
      </c>
      <c r="D2398" s="1" t="s">
        <v>842</v>
      </c>
      <c r="E2398" s="1">
        <v>0.0</v>
      </c>
      <c r="F2398" s="1">
        <v>0.0</v>
      </c>
      <c r="G2398" s="1">
        <v>0.0</v>
      </c>
    </row>
    <row r="2399" ht="15.75" customHeight="1">
      <c r="A2399" s="1" t="s">
        <v>126</v>
      </c>
      <c r="B2399" s="1" t="s">
        <v>846</v>
      </c>
      <c r="C2399" s="1">
        <v>0.0</v>
      </c>
      <c r="D2399" s="1" t="s">
        <v>842</v>
      </c>
      <c r="E2399" s="1">
        <v>0.0</v>
      </c>
      <c r="F2399" s="1">
        <v>0.0</v>
      </c>
      <c r="G2399" s="1">
        <v>0.0</v>
      </c>
    </row>
    <row r="2400" ht="15.75" customHeight="1">
      <c r="A2400" s="1" t="s">
        <v>128</v>
      </c>
      <c r="B2400" s="1" t="s">
        <v>846</v>
      </c>
      <c r="C2400" s="1">
        <v>0.0</v>
      </c>
      <c r="D2400" s="1" t="s">
        <v>842</v>
      </c>
      <c r="E2400" s="1">
        <v>0.0</v>
      </c>
      <c r="F2400" s="1">
        <v>0.0</v>
      </c>
      <c r="G2400" s="1">
        <v>0.0</v>
      </c>
    </row>
    <row r="2401" ht="15.75" customHeight="1"/>
    <row r="2402" ht="15.75" customHeight="1">
      <c r="A2402" s="1" t="s">
        <v>852</v>
      </c>
    </row>
    <row r="2403" ht="15.75" customHeight="1"/>
    <row r="2404" ht="15.75" customHeight="1">
      <c r="A2404" s="1" t="s">
        <v>853</v>
      </c>
    </row>
    <row r="2405" ht="15.75" customHeight="1"/>
    <row r="2406" ht="15.75" customHeight="1">
      <c r="A2406" s="1" t="s">
        <v>854</v>
      </c>
    </row>
    <row r="2407" ht="15.75" customHeight="1"/>
    <row r="2408" ht="15.75" customHeight="1">
      <c r="A2408" s="1" t="s">
        <v>855</v>
      </c>
    </row>
    <row r="2409" ht="15.75" customHeight="1"/>
    <row r="2410" ht="15.75" customHeight="1">
      <c r="A2410" s="1" t="s">
        <v>856</v>
      </c>
    </row>
    <row r="2411" ht="15.75" customHeight="1"/>
    <row r="2412" ht="15.75" customHeight="1">
      <c r="A2412" s="1" t="s">
        <v>857</v>
      </c>
    </row>
    <row r="2413" ht="15.75" customHeight="1"/>
    <row r="2414" ht="15.75" customHeight="1">
      <c r="A2414" s="1" t="s">
        <v>858</v>
      </c>
    </row>
    <row r="2415" ht="15.75" customHeight="1"/>
    <row r="2416" ht="15.75" customHeight="1">
      <c r="A2416" s="1" t="s">
        <v>859</v>
      </c>
    </row>
    <row r="2417" ht="15.75" customHeight="1"/>
    <row r="2418" ht="15.75" customHeight="1">
      <c r="A2418" s="1" t="s">
        <v>860</v>
      </c>
    </row>
    <row r="2419" ht="15.75" customHeight="1"/>
    <row r="2420" ht="15.75" customHeight="1">
      <c r="A2420" s="1" t="s">
        <v>867</v>
      </c>
    </row>
    <row r="2421" ht="15.75" customHeight="1"/>
    <row r="2422" ht="15.75" customHeight="1">
      <c r="A2422" s="1" t="s">
        <v>814</v>
      </c>
    </row>
    <row r="2423" ht="15.75" customHeight="1"/>
    <row r="2424" ht="15.75" customHeight="1">
      <c r="A2424" s="1" t="s">
        <v>815</v>
      </c>
    </row>
    <row r="2425" ht="15.75" customHeight="1">
      <c r="A2425" s="1" t="s">
        <v>816</v>
      </c>
    </row>
    <row r="2426" ht="15.75" customHeight="1"/>
    <row r="2427" ht="15.75" customHeight="1">
      <c r="A2427" s="1" t="s">
        <v>817</v>
      </c>
    </row>
    <row r="2428" ht="15.75" customHeight="1">
      <c r="A2428" s="1" t="s">
        <v>1048</v>
      </c>
    </row>
    <row r="2429" ht="15.75" customHeight="1"/>
    <row r="2430" ht="15.75" customHeight="1">
      <c r="A2430" s="1" t="s">
        <v>819</v>
      </c>
    </row>
    <row r="2431" ht="15.75" customHeight="1"/>
    <row r="2432" ht="15.75" customHeight="1"/>
    <row r="2433" ht="15.75" customHeight="1">
      <c r="A2433" s="1" t="s">
        <v>820</v>
      </c>
    </row>
    <row r="2434" ht="15.75" customHeight="1"/>
    <row r="2435" ht="15.75" customHeight="1"/>
    <row r="2436" ht="15.75" customHeight="1">
      <c r="A2436" s="1" t="s">
        <v>821</v>
      </c>
    </row>
    <row r="2437" ht="15.75" customHeight="1">
      <c r="A2437" s="1" t="s">
        <v>822</v>
      </c>
    </row>
    <row r="2438" ht="15.75" customHeight="1"/>
    <row r="2439" ht="15.75" customHeight="1">
      <c r="A2439" s="1" t="s">
        <v>823</v>
      </c>
    </row>
    <row r="2440" ht="15.75" customHeight="1">
      <c r="A2440" s="1" t="s">
        <v>822</v>
      </c>
    </row>
    <row r="2441" ht="15.75" customHeight="1"/>
    <row r="2442" ht="15.75" customHeight="1">
      <c r="A2442" s="1" t="s">
        <v>824</v>
      </c>
    </row>
    <row r="2443" ht="15.75" customHeight="1">
      <c r="A2443" s="1" t="s">
        <v>822</v>
      </c>
    </row>
    <row r="2444" ht="15.75" customHeight="1"/>
    <row r="2445" ht="15.75" customHeight="1">
      <c r="A2445" s="1" t="s">
        <v>825</v>
      </c>
    </row>
    <row r="2446" ht="15.75" customHeight="1">
      <c r="A2446" s="1" t="s">
        <v>822</v>
      </c>
    </row>
    <row r="2447" ht="15.75" customHeight="1"/>
    <row r="2448" ht="15.75" customHeight="1">
      <c r="A2448" s="1" t="s">
        <v>826</v>
      </c>
    </row>
    <row r="2449" ht="15.75" customHeight="1">
      <c r="A2449" s="1" t="s">
        <v>822</v>
      </c>
    </row>
    <row r="2450" ht="15.75" customHeight="1"/>
    <row r="2451" ht="15.75" customHeight="1">
      <c r="A2451" s="1" t="s">
        <v>827</v>
      </c>
    </row>
    <row r="2452" ht="15.75" customHeight="1">
      <c r="A2452" s="1" t="s">
        <v>822</v>
      </c>
    </row>
    <row r="2453" ht="15.75" customHeight="1"/>
    <row r="2454" ht="15.75" customHeight="1">
      <c r="A2454" s="1" t="s">
        <v>828</v>
      </c>
    </row>
    <row r="2455" ht="15.75" customHeight="1">
      <c r="A2455" s="1" t="s">
        <v>822</v>
      </c>
    </row>
    <row r="2456" ht="15.75" customHeight="1"/>
    <row r="2457" ht="15.75" customHeight="1">
      <c r="A2457" s="1" t="s">
        <v>829</v>
      </c>
    </row>
    <row r="2458" ht="15.75" customHeight="1">
      <c r="A2458" s="1" t="s">
        <v>822</v>
      </c>
    </row>
    <row r="2459" ht="15.75" customHeight="1"/>
    <row r="2460" ht="15.75" customHeight="1">
      <c r="A2460" s="1" t="s">
        <v>830</v>
      </c>
    </row>
    <row r="2461" ht="15.75" customHeight="1">
      <c r="A2461" s="1" t="s">
        <v>822</v>
      </c>
    </row>
    <row r="2462" ht="15.75" customHeight="1"/>
    <row r="2463" ht="15.75" customHeight="1">
      <c r="A2463" s="1" t="s">
        <v>831</v>
      </c>
    </row>
    <row r="2464" ht="15.75" customHeight="1">
      <c r="A2464" s="1" t="s">
        <v>832</v>
      </c>
    </row>
    <row r="2465" ht="15.75" customHeight="1"/>
    <row r="2466" ht="15.75" customHeight="1">
      <c r="A2466" s="1" t="s">
        <v>833</v>
      </c>
    </row>
    <row r="2467" ht="15.75" customHeight="1">
      <c r="A2467" s="49">
        <v>45119.0</v>
      </c>
    </row>
    <row r="2468" ht="15.75" customHeight="1"/>
    <row r="2469" ht="15.75" customHeight="1">
      <c r="A2469" s="1" t="s">
        <v>1049</v>
      </c>
    </row>
    <row r="2470" ht="15.75" customHeight="1">
      <c r="A2470" s="1" t="s">
        <v>1050</v>
      </c>
    </row>
    <row r="2471" ht="15.75" customHeight="1"/>
    <row r="2472" ht="15.75" customHeight="1">
      <c r="A2472" s="1" t="s">
        <v>834</v>
      </c>
    </row>
    <row r="2473" ht="15.75" customHeight="1">
      <c r="A2473" s="1" t="s">
        <v>1051</v>
      </c>
      <c r="B2473" s="1" t="s">
        <v>835</v>
      </c>
      <c r="C2473" s="1">
        <v>1.0</v>
      </c>
      <c r="D2473" s="1">
        <v>100.0</v>
      </c>
      <c r="E2473" s="1" t="s">
        <v>836</v>
      </c>
      <c r="F2473" s="1" t="s">
        <v>971</v>
      </c>
    </row>
    <row r="2474" ht="15.75" customHeight="1"/>
    <row r="2475" ht="15.75" customHeight="1">
      <c r="A2475" s="1" t="s">
        <v>838</v>
      </c>
    </row>
    <row r="2476" ht="15.75" customHeight="1"/>
    <row r="2477" ht="15.75" customHeight="1">
      <c r="A2477" s="1" t="s">
        <v>839</v>
      </c>
    </row>
    <row r="2478" ht="15.75" customHeight="1"/>
    <row r="2479" ht="15.75" customHeight="1">
      <c r="A2479" s="1" t="s">
        <v>840</v>
      </c>
    </row>
    <row r="2480" ht="15.75" customHeight="1">
      <c r="A2480" s="1" t="s">
        <v>327</v>
      </c>
      <c r="B2480" s="1" t="s">
        <v>835</v>
      </c>
      <c r="C2480" s="1">
        <v>1.0</v>
      </c>
      <c r="D2480" s="1" t="s">
        <v>842</v>
      </c>
      <c r="E2480" s="1">
        <v>0.0</v>
      </c>
      <c r="F2480" s="1">
        <v>0.0</v>
      </c>
      <c r="G2480" s="1">
        <v>0.0</v>
      </c>
    </row>
    <row r="2481" ht="15.75" customHeight="1">
      <c r="A2481" s="1" t="s">
        <v>976</v>
      </c>
      <c r="B2481" s="1" t="s">
        <v>835</v>
      </c>
      <c r="C2481" s="1">
        <v>0.0</v>
      </c>
      <c r="D2481" s="1" t="s">
        <v>842</v>
      </c>
      <c r="E2481" s="1">
        <v>0.0</v>
      </c>
      <c r="F2481" s="1">
        <v>0.0</v>
      </c>
      <c r="G2481" s="1">
        <v>0.0</v>
      </c>
    </row>
    <row r="2482" ht="15.75" customHeight="1">
      <c r="A2482" s="1" t="s">
        <v>124</v>
      </c>
      <c r="B2482" s="1" t="s">
        <v>835</v>
      </c>
      <c r="C2482" s="1">
        <v>1.0</v>
      </c>
      <c r="D2482" s="1" t="s">
        <v>842</v>
      </c>
      <c r="E2482" s="1">
        <v>0.0</v>
      </c>
      <c r="F2482" s="1">
        <v>0.0</v>
      </c>
      <c r="G2482" s="1">
        <v>0.0</v>
      </c>
    </row>
    <row r="2483" ht="15.75" customHeight="1">
      <c r="A2483" s="1" t="s">
        <v>125</v>
      </c>
      <c r="B2483" s="1" t="s">
        <v>846</v>
      </c>
      <c r="C2483" s="1">
        <v>0.0</v>
      </c>
      <c r="D2483" s="1" t="s">
        <v>842</v>
      </c>
      <c r="E2483" s="1">
        <v>0.0</v>
      </c>
      <c r="F2483" s="1">
        <v>0.0</v>
      </c>
      <c r="G2483" s="1">
        <v>0.0</v>
      </c>
    </row>
    <row r="2484" ht="15.75" customHeight="1">
      <c r="A2484" s="1" t="s">
        <v>127</v>
      </c>
      <c r="B2484" s="1" t="s">
        <v>846</v>
      </c>
      <c r="C2484" s="1">
        <v>0.0</v>
      </c>
      <c r="D2484" s="1" t="s">
        <v>842</v>
      </c>
      <c r="E2484" s="1">
        <v>0.0</v>
      </c>
      <c r="F2484" s="1">
        <v>0.0</v>
      </c>
      <c r="G2484" s="1">
        <v>0.0</v>
      </c>
    </row>
    <row r="2485" ht="15.75" customHeight="1">
      <c r="A2485" s="1" t="s">
        <v>130</v>
      </c>
      <c r="B2485" s="1" t="s">
        <v>849</v>
      </c>
      <c r="C2485" s="1">
        <v>0.0</v>
      </c>
      <c r="D2485" s="1" t="s">
        <v>842</v>
      </c>
      <c r="E2485" s="1">
        <v>0.0</v>
      </c>
      <c r="F2485" s="1">
        <v>0.0</v>
      </c>
      <c r="G2485" s="1">
        <v>0.0</v>
      </c>
    </row>
    <row r="2486" ht="15.75" customHeight="1">
      <c r="A2486" s="1" t="s">
        <v>129</v>
      </c>
      <c r="B2486" s="1" t="s">
        <v>849</v>
      </c>
      <c r="C2486" s="1">
        <v>1.0</v>
      </c>
      <c r="D2486" s="1" t="s">
        <v>842</v>
      </c>
      <c r="E2486" s="1">
        <v>0.0</v>
      </c>
      <c r="F2486" s="1">
        <v>0.0</v>
      </c>
      <c r="G2486" s="1">
        <v>0.0</v>
      </c>
    </row>
    <row r="2487" ht="15.75" customHeight="1">
      <c r="A2487" s="1" t="s">
        <v>126</v>
      </c>
      <c r="B2487" s="1" t="s">
        <v>846</v>
      </c>
      <c r="C2487" s="1">
        <v>0.0</v>
      </c>
      <c r="D2487" s="1" t="s">
        <v>842</v>
      </c>
      <c r="E2487" s="1">
        <v>0.0</v>
      </c>
      <c r="F2487" s="1">
        <v>0.0</v>
      </c>
      <c r="G2487" s="1">
        <v>0.0</v>
      </c>
    </row>
    <row r="2488" ht="15.75" customHeight="1">
      <c r="A2488" s="1" t="s">
        <v>128</v>
      </c>
      <c r="B2488" s="1" t="s">
        <v>846</v>
      </c>
      <c r="C2488" s="1">
        <v>0.0</v>
      </c>
      <c r="D2488" s="1" t="s">
        <v>842</v>
      </c>
      <c r="E2488" s="1">
        <v>0.0</v>
      </c>
      <c r="F2488" s="1">
        <v>0.0</v>
      </c>
      <c r="G2488" s="1">
        <v>0.0</v>
      </c>
    </row>
    <row r="2489" ht="15.75" customHeight="1"/>
    <row r="2490" ht="15.75" customHeight="1">
      <c r="A2490" s="1" t="s">
        <v>852</v>
      </c>
    </row>
    <row r="2491" ht="15.75" customHeight="1"/>
    <row r="2492" ht="15.75" customHeight="1">
      <c r="A2492" s="1" t="s">
        <v>853</v>
      </c>
    </row>
    <row r="2493" ht="15.75" customHeight="1"/>
    <row r="2494" ht="15.75" customHeight="1">
      <c r="A2494" s="1" t="s">
        <v>854</v>
      </c>
    </row>
    <row r="2495" ht="15.75" customHeight="1"/>
    <row r="2496" ht="15.75" customHeight="1">
      <c r="A2496" s="1" t="s">
        <v>855</v>
      </c>
    </row>
    <row r="2497" ht="15.75" customHeight="1"/>
    <row r="2498" ht="15.75" customHeight="1">
      <c r="A2498" s="1" t="s">
        <v>856</v>
      </c>
    </row>
    <row r="2499" ht="15.75" customHeight="1"/>
    <row r="2500" ht="15.75" customHeight="1">
      <c r="A2500" s="1" t="s">
        <v>857</v>
      </c>
    </row>
    <row r="2501" ht="15.75" customHeight="1"/>
    <row r="2502" ht="15.75" customHeight="1">
      <c r="A2502" s="1" t="s">
        <v>858</v>
      </c>
    </row>
    <row r="2503" ht="15.75" customHeight="1"/>
    <row r="2504" ht="15.75" customHeight="1">
      <c r="A2504" s="1" t="s">
        <v>859</v>
      </c>
    </row>
    <row r="2505" ht="15.75" customHeight="1"/>
    <row r="2506" ht="15.75" customHeight="1">
      <c r="A2506" s="1" t="s">
        <v>860</v>
      </c>
    </row>
    <row r="2507" ht="15.75" customHeight="1"/>
    <row r="2508" ht="15.75" customHeight="1">
      <c r="A2508" s="1" t="s">
        <v>867</v>
      </c>
    </row>
    <row r="2509" ht="15.75" customHeight="1"/>
    <row r="2510" ht="15.75" customHeight="1">
      <c r="A2510" s="1" t="s">
        <v>814</v>
      </c>
    </row>
    <row r="2511" ht="15.75" customHeight="1"/>
    <row r="2512" ht="15.75" customHeight="1">
      <c r="A2512" s="1" t="s">
        <v>815</v>
      </c>
    </row>
    <row r="2513" ht="15.75" customHeight="1">
      <c r="A2513" s="1" t="s">
        <v>816</v>
      </c>
    </row>
    <row r="2514" ht="15.75" customHeight="1"/>
    <row r="2515" ht="15.75" customHeight="1">
      <c r="A2515" s="1" t="s">
        <v>817</v>
      </c>
    </row>
    <row r="2516" ht="15.75" customHeight="1">
      <c r="A2516" s="1" t="s">
        <v>1052</v>
      </c>
    </row>
    <row r="2517" ht="15.75" customHeight="1"/>
    <row r="2518" ht="15.75" customHeight="1">
      <c r="A2518" s="1" t="s">
        <v>819</v>
      </c>
    </row>
    <row r="2519" ht="15.75" customHeight="1"/>
    <row r="2520" ht="15.75" customHeight="1"/>
    <row r="2521" ht="15.75" customHeight="1">
      <c r="A2521" s="1" t="s">
        <v>820</v>
      </c>
    </row>
    <row r="2522" ht="15.75" customHeight="1"/>
    <row r="2523" ht="15.75" customHeight="1"/>
    <row r="2524" ht="15.75" customHeight="1">
      <c r="A2524" s="1" t="s">
        <v>821</v>
      </c>
    </row>
    <row r="2525" ht="15.75" customHeight="1">
      <c r="A2525" s="1" t="s">
        <v>822</v>
      </c>
    </row>
    <row r="2526" ht="15.75" customHeight="1"/>
    <row r="2527" ht="15.75" customHeight="1">
      <c r="A2527" s="1" t="s">
        <v>823</v>
      </c>
    </row>
    <row r="2528" ht="15.75" customHeight="1">
      <c r="A2528" s="1" t="s">
        <v>822</v>
      </c>
    </row>
    <row r="2529" ht="15.75" customHeight="1"/>
    <row r="2530" ht="15.75" customHeight="1">
      <c r="A2530" s="1" t="s">
        <v>824</v>
      </c>
    </row>
    <row r="2531" ht="15.75" customHeight="1">
      <c r="A2531" s="1" t="s">
        <v>822</v>
      </c>
    </row>
    <row r="2532" ht="15.75" customHeight="1"/>
    <row r="2533" ht="15.75" customHeight="1">
      <c r="A2533" s="1" t="s">
        <v>825</v>
      </c>
    </row>
    <row r="2534" ht="15.75" customHeight="1">
      <c r="A2534" s="1" t="s">
        <v>822</v>
      </c>
    </row>
    <row r="2535" ht="15.75" customHeight="1"/>
    <row r="2536" ht="15.75" customHeight="1">
      <c r="A2536" s="1" t="s">
        <v>826</v>
      </c>
    </row>
    <row r="2537" ht="15.75" customHeight="1">
      <c r="A2537" s="1" t="s">
        <v>822</v>
      </c>
    </row>
    <row r="2538" ht="15.75" customHeight="1"/>
    <row r="2539" ht="15.75" customHeight="1">
      <c r="A2539" s="1" t="s">
        <v>827</v>
      </c>
    </row>
    <row r="2540" ht="15.75" customHeight="1">
      <c r="A2540" s="1" t="s">
        <v>822</v>
      </c>
    </row>
    <row r="2541" ht="15.75" customHeight="1"/>
    <row r="2542" ht="15.75" customHeight="1">
      <c r="A2542" s="1" t="s">
        <v>828</v>
      </c>
    </row>
    <row r="2543" ht="15.75" customHeight="1">
      <c r="A2543" s="1" t="s">
        <v>822</v>
      </c>
    </row>
    <row r="2544" ht="15.75" customHeight="1"/>
    <row r="2545" ht="15.75" customHeight="1">
      <c r="A2545" s="1" t="s">
        <v>829</v>
      </c>
    </row>
    <row r="2546" ht="15.75" customHeight="1">
      <c r="A2546" s="1" t="s">
        <v>822</v>
      </c>
    </row>
    <row r="2547" ht="15.75" customHeight="1"/>
    <row r="2548" ht="15.75" customHeight="1">
      <c r="A2548" s="1" t="s">
        <v>830</v>
      </c>
    </row>
    <row r="2549" ht="15.75" customHeight="1">
      <c r="A2549" s="1" t="s">
        <v>822</v>
      </c>
    </row>
    <row r="2550" ht="15.75" customHeight="1"/>
    <row r="2551" ht="15.75" customHeight="1">
      <c r="A2551" s="1" t="s">
        <v>831</v>
      </c>
    </row>
    <row r="2552" ht="15.75" customHeight="1">
      <c r="A2552" s="1" t="s">
        <v>832</v>
      </c>
    </row>
    <row r="2553" ht="15.75" customHeight="1"/>
    <row r="2554" ht="15.75" customHeight="1">
      <c r="A2554" s="1" t="s">
        <v>833</v>
      </c>
    </row>
    <row r="2555" ht="15.75" customHeight="1">
      <c r="A2555" s="49">
        <v>45119.0</v>
      </c>
    </row>
    <row r="2556" ht="15.75" customHeight="1"/>
    <row r="2557" ht="15.75" customHeight="1">
      <c r="A2557" s="1" t="s">
        <v>834</v>
      </c>
    </row>
    <row r="2558" ht="15.75" customHeight="1">
      <c r="A2558" s="1" t="s">
        <v>1053</v>
      </c>
      <c r="B2558" s="1" t="s">
        <v>835</v>
      </c>
      <c r="C2558" s="1">
        <v>1.0</v>
      </c>
      <c r="D2558" s="1">
        <v>100.0</v>
      </c>
      <c r="E2558" s="1" t="s">
        <v>836</v>
      </c>
      <c r="F2558" s="1" t="s">
        <v>971</v>
      </c>
    </row>
    <row r="2559" ht="15.75" customHeight="1"/>
    <row r="2560" ht="15.75" customHeight="1">
      <c r="A2560" s="1" t="s">
        <v>838</v>
      </c>
    </row>
    <row r="2561" ht="15.75" customHeight="1"/>
    <row r="2562" ht="15.75" customHeight="1">
      <c r="A2562" s="1" t="s">
        <v>839</v>
      </c>
    </row>
    <row r="2563" ht="15.75" customHeight="1"/>
    <row r="2564" ht="15.75" customHeight="1">
      <c r="A2564" s="1" t="s">
        <v>840</v>
      </c>
    </row>
    <row r="2565" ht="15.75" customHeight="1">
      <c r="A2565" s="1" t="s">
        <v>331</v>
      </c>
      <c r="B2565" s="1" t="s">
        <v>835</v>
      </c>
      <c r="C2565" s="1">
        <v>1.0</v>
      </c>
      <c r="D2565" s="1" t="s">
        <v>842</v>
      </c>
      <c r="E2565" s="1">
        <v>0.0</v>
      </c>
      <c r="F2565" s="1">
        <v>0.0</v>
      </c>
      <c r="G2565" s="1">
        <v>0.0</v>
      </c>
    </row>
    <row r="2566" ht="15.75" customHeight="1">
      <c r="A2566" s="1" t="s">
        <v>124</v>
      </c>
      <c r="B2566" s="1" t="s">
        <v>835</v>
      </c>
      <c r="C2566" s="1">
        <v>1.0</v>
      </c>
      <c r="D2566" s="1" t="s">
        <v>842</v>
      </c>
      <c r="E2566" s="1">
        <v>0.0</v>
      </c>
      <c r="F2566" s="1">
        <v>0.0</v>
      </c>
      <c r="G2566" s="1">
        <v>0.0</v>
      </c>
    </row>
    <row r="2567" ht="15.75" customHeight="1">
      <c r="A2567" s="1" t="s">
        <v>125</v>
      </c>
      <c r="B2567" s="1" t="s">
        <v>846</v>
      </c>
      <c r="C2567" s="1">
        <v>0.0</v>
      </c>
      <c r="D2567" s="1" t="s">
        <v>842</v>
      </c>
      <c r="E2567" s="1">
        <v>0.0</v>
      </c>
      <c r="F2567" s="1">
        <v>0.0</v>
      </c>
      <c r="G2567" s="1">
        <v>0.0</v>
      </c>
    </row>
    <row r="2568" ht="15.75" customHeight="1">
      <c r="A2568" s="1" t="s">
        <v>127</v>
      </c>
      <c r="B2568" s="1" t="s">
        <v>846</v>
      </c>
      <c r="C2568" s="1">
        <v>0.0</v>
      </c>
      <c r="D2568" s="1" t="s">
        <v>842</v>
      </c>
      <c r="E2568" s="1">
        <v>0.0</v>
      </c>
      <c r="F2568" s="1">
        <v>0.0</v>
      </c>
      <c r="G2568" s="1">
        <v>0.0</v>
      </c>
    </row>
    <row r="2569" ht="15.75" customHeight="1">
      <c r="A2569" s="1" t="s">
        <v>130</v>
      </c>
      <c r="B2569" s="1" t="s">
        <v>849</v>
      </c>
      <c r="C2569" s="1">
        <v>0.0</v>
      </c>
      <c r="D2569" s="1" t="s">
        <v>842</v>
      </c>
      <c r="E2569" s="1">
        <v>0.0</v>
      </c>
      <c r="F2569" s="1">
        <v>0.0</v>
      </c>
      <c r="G2569" s="1">
        <v>0.0</v>
      </c>
    </row>
    <row r="2570" ht="15.75" customHeight="1">
      <c r="A2570" s="1" t="s">
        <v>129</v>
      </c>
      <c r="B2570" s="1" t="s">
        <v>849</v>
      </c>
      <c r="C2570" s="1">
        <v>1.0</v>
      </c>
      <c r="D2570" s="1" t="s">
        <v>842</v>
      </c>
      <c r="E2570" s="1">
        <v>0.0</v>
      </c>
      <c r="F2570" s="1">
        <v>0.0</v>
      </c>
      <c r="G2570" s="1">
        <v>0.0</v>
      </c>
    </row>
    <row r="2571" ht="15.75" customHeight="1">
      <c r="A2571" s="1" t="s">
        <v>126</v>
      </c>
      <c r="B2571" s="1" t="s">
        <v>846</v>
      </c>
      <c r="C2571" s="1">
        <v>0.0</v>
      </c>
      <c r="D2571" s="1" t="s">
        <v>842</v>
      </c>
      <c r="E2571" s="1">
        <v>0.0</v>
      </c>
      <c r="F2571" s="1">
        <v>0.0</v>
      </c>
      <c r="G2571" s="1">
        <v>0.0</v>
      </c>
    </row>
    <row r="2572" ht="15.75" customHeight="1">
      <c r="A2572" s="1" t="s">
        <v>128</v>
      </c>
      <c r="B2572" s="1" t="s">
        <v>846</v>
      </c>
      <c r="C2572" s="1">
        <v>0.0</v>
      </c>
      <c r="D2572" s="1" t="s">
        <v>842</v>
      </c>
      <c r="E2572" s="1">
        <v>0.0</v>
      </c>
      <c r="F2572" s="1">
        <v>0.0</v>
      </c>
      <c r="G2572" s="1">
        <v>0.0</v>
      </c>
    </row>
    <row r="2573" ht="15.75" customHeight="1"/>
    <row r="2574" ht="15.75" customHeight="1">
      <c r="A2574" s="1" t="s">
        <v>852</v>
      </c>
    </row>
    <row r="2575" ht="15.75" customHeight="1"/>
    <row r="2576" ht="15.75" customHeight="1">
      <c r="A2576" s="1" t="s">
        <v>853</v>
      </c>
    </row>
    <row r="2577" ht="15.75" customHeight="1"/>
    <row r="2578" ht="15.75" customHeight="1">
      <c r="A2578" s="1" t="s">
        <v>854</v>
      </c>
    </row>
    <row r="2579" ht="15.75" customHeight="1"/>
    <row r="2580" ht="15.75" customHeight="1">
      <c r="A2580" s="1" t="s">
        <v>855</v>
      </c>
    </row>
    <row r="2581" ht="15.75" customHeight="1"/>
    <row r="2582" ht="15.75" customHeight="1">
      <c r="A2582" s="1" t="s">
        <v>856</v>
      </c>
    </row>
    <row r="2583" ht="15.75" customHeight="1"/>
    <row r="2584" ht="15.75" customHeight="1">
      <c r="A2584" s="1" t="s">
        <v>857</v>
      </c>
    </row>
    <row r="2585" ht="15.75" customHeight="1"/>
    <row r="2586" ht="15.75" customHeight="1">
      <c r="A2586" s="1" t="s">
        <v>858</v>
      </c>
    </row>
    <row r="2587" ht="15.75" customHeight="1"/>
    <row r="2588" ht="15.75" customHeight="1">
      <c r="A2588" s="1" t="s">
        <v>859</v>
      </c>
    </row>
    <row r="2589" ht="15.75" customHeight="1"/>
    <row r="2590" ht="15.75" customHeight="1">
      <c r="A2590" s="1" t="s">
        <v>860</v>
      </c>
    </row>
    <row r="2591" ht="15.75" customHeight="1"/>
    <row r="2592" ht="15.75" customHeight="1">
      <c r="A2592" s="1" t="s">
        <v>867</v>
      </c>
    </row>
    <row r="2593" ht="15.75" customHeight="1"/>
    <row r="2594" ht="15.75" customHeight="1">
      <c r="A2594" s="1" t="s">
        <v>814</v>
      </c>
    </row>
    <row r="2595" ht="15.75" customHeight="1"/>
    <row r="2596" ht="15.75" customHeight="1">
      <c r="A2596" s="1" t="s">
        <v>815</v>
      </c>
    </row>
    <row r="2597" ht="15.75" customHeight="1">
      <c r="A2597" s="1" t="s">
        <v>816</v>
      </c>
    </row>
    <row r="2598" ht="15.75" customHeight="1"/>
    <row r="2599" ht="15.75" customHeight="1">
      <c r="A2599" s="1" t="s">
        <v>817</v>
      </c>
    </row>
    <row r="2600" ht="15.75" customHeight="1">
      <c r="A2600" s="1" t="s">
        <v>1054</v>
      </c>
    </row>
    <row r="2601" ht="15.75" customHeight="1"/>
    <row r="2602" ht="15.75" customHeight="1">
      <c r="A2602" s="1" t="s">
        <v>819</v>
      </c>
    </row>
    <row r="2603" ht="15.75" customHeight="1"/>
    <row r="2604" ht="15.75" customHeight="1"/>
    <row r="2605" ht="15.75" customHeight="1">
      <c r="A2605" s="1" t="s">
        <v>820</v>
      </c>
    </row>
    <row r="2606" ht="15.75" customHeight="1"/>
    <row r="2607" ht="15.75" customHeight="1"/>
    <row r="2608" ht="15.75" customHeight="1">
      <c r="A2608" s="1" t="s">
        <v>821</v>
      </c>
    </row>
    <row r="2609" ht="15.75" customHeight="1">
      <c r="A2609" s="1" t="s">
        <v>822</v>
      </c>
    </row>
    <row r="2610" ht="15.75" customHeight="1"/>
    <row r="2611" ht="15.75" customHeight="1">
      <c r="A2611" s="1" t="s">
        <v>823</v>
      </c>
    </row>
    <row r="2612" ht="15.75" customHeight="1">
      <c r="A2612" s="1" t="s">
        <v>822</v>
      </c>
    </row>
    <row r="2613" ht="15.75" customHeight="1"/>
    <row r="2614" ht="15.75" customHeight="1">
      <c r="A2614" s="1" t="s">
        <v>824</v>
      </c>
    </row>
    <row r="2615" ht="15.75" customHeight="1">
      <c r="A2615" s="1" t="s">
        <v>822</v>
      </c>
    </row>
    <row r="2616" ht="15.75" customHeight="1"/>
    <row r="2617" ht="15.75" customHeight="1">
      <c r="A2617" s="1" t="s">
        <v>825</v>
      </c>
    </row>
    <row r="2618" ht="15.75" customHeight="1">
      <c r="A2618" s="1" t="s">
        <v>822</v>
      </c>
    </row>
    <row r="2619" ht="15.75" customHeight="1"/>
    <row r="2620" ht="15.75" customHeight="1">
      <c r="A2620" s="1" t="s">
        <v>826</v>
      </c>
    </row>
    <row r="2621" ht="15.75" customHeight="1">
      <c r="A2621" s="1" t="s">
        <v>822</v>
      </c>
    </row>
    <row r="2622" ht="15.75" customHeight="1"/>
    <row r="2623" ht="15.75" customHeight="1">
      <c r="A2623" s="1" t="s">
        <v>827</v>
      </c>
    </row>
    <row r="2624" ht="15.75" customHeight="1">
      <c r="A2624" s="1" t="s">
        <v>822</v>
      </c>
    </row>
    <row r="2625" ht="15.75" customHeight="1"/>
    <row r="2626" ht="15.75" customHeight="1">
      <c r="A2626" s="1" t="s">
        <v>828</v>
      </c>
    </row>
    <row r="2627" ht="15.75" customHeight="1">
      <c r="A2627" s="1" t="s">
        <v>822</v>
      </c>
    </row>
    <row r="2628" ht="15.75" customHeight="1"/>
    <row r="2629" ht="15.75" customHeight="1">
      <c r="A2629" s="1" t="s">
        <v>829</v>
      </c>
    </row>
    <row r="2630" ht="15.75" customHeight="1">
      <c r="A2630" s="1" t="s">
        <v>822</v>
      </c>
    </row>
    <row r="2631" ht="15.75" customHeight="1"/>
    <row r="2632" ht="15.75" customHeight="1">
      <c r="A2632" s="1" t="s">
        <v>830</v>
      </c>
    </row>
    <row r="2633" ht="15.75" customHeight="1">
      <c r="A2633" s="1" t="s">
        <v>822</v>
      </c>
    </row>
    <row r="2634" ht="15.75" customHeight="1"/>
    <row r="2635" ht="15.75" customHeight="1">
      <c r="A2635" s="1" t="s">
        <v>831</v>
      </c>
    </row>
    <row r="2636" ht="15.75" customHeight="1">
      <c r="A2636" s="1" t="s">
        <v>832</v>
      </c>
    </row>
    <row r="2637" ht="15.75" customHeight="1"/>
    <row r="2638" ht="15.75" customHeight="1">
      <c r="A2638" s="1" t="s">
        <v>833</v>
      </c>
    </row>
    <row r="2639" ht="15.75" customHeight="1">
      <c r="A2639" s="49">
        <v>45119.0</v>
      </c>
    </row>
    <row r="2640" ht="15.75" customHeight="1"/>
    <row r="2641" ht="15.75" customHeight="1">
      <c r="A2641" s="1" t="s">
        <v>834</v>
      </c>
    </row>
    <row r="2642" ht="15.75" customHeight="1">
      <c r="A2642" s="1" t="s">
        <v>1055</v>
      </c>
      <c r="B2642" s="1" t="s">
        <v>835</v>
      </c>
      <c r="C2642" s="1">
        <v>1.0</v>
      </c>
      <c r="D2642" s="1">
        <v>100.0</v>
      </c>
      <c r="E2642" s="1" t="s">
        <v>836</v>
      </c>
      <c r="F2642" s="1" t="s">
        <v>971</v>
      </c>
    </row>
    <row r="2643" ht="15.75" customHeight="1"/>
    <row r="2644" ht="15.75" customHeight="1">
      <c r="A2644" s="1" t="s">
        <v>838</v>
      </c>
    </row>
    <row r="2645" ht="15.75" customHeight="1"/>
    <row r="2646" ht="15.75" customHeight="1">
      <c r="A2646" s="1" t="s">
        <v>839</v>
      </c>
    </row>
    <row r="2647" ht="15.75" customHeight="1"/>
    <row r="2648" ht="15.75" customHeight="1">
      <c r="A2648" s="1" t="s">
        <v>840</v>
      </c>
    </row>
    <row r="2649" ht="15.75" customHeight="1">
      <c r="A2649" s="1" t="s">
        <v>337</v>
      </c>
      <c r="B2649" s="1" t="s">
        <v>835</v>
      </c>
      <c r="C2649" s="1">
        <v>1.0</v>
      </c>
      <c r="D2649" s="1" t="s">
        <v>842</v>
      </c>
      <c r="E2649" s="1">
        <v>0.0</v>
      </c>
      <c r="F2649" s="1">
        <v>0.0</v>
      </c>
      <c r="G2649" s="1">
        <v>0.0</v>
      </c>
    </row>
    <row r="2650" ht="15.75" customHeight="1">
      <c r="A2650" s="1" t="s">
        <v>124</v>
      </c>
      <c r="B2650" s="1" t="s">
        <v>835</v>
      </c>
      <c r="C2650" s="1">
        <v>1.0</v>
      </c>
      <c r="D2650" s="1" t="s">
        <v>842</v>
      </c>
      <c r="E2650" s="1">
        <v>0.0</v>
      </c>
      <c r="F2650" s="1">
        <v>0.0</v>
      </c>
      <c r="G2650" s="1">
        <v>0.0</v>
      </c>
    </row>
    <row r="2651" ht="15.75" customHeight="1">
      <c r="A2651" s="1" t="s">
        <v>125</v>
      </c>
      <c r="B2651" s="1" t="s">
        <v>846</v>
      </c>
      <c r="C2651" s="1">
        <v>0.0</v>
      </c>
      <c r="D2651" s="1" t="s">
        <v>842</v>
      </c>
      <c r="E2651" s="1">
        <v>0.0</v>
      </c>
      <c r="F2651" s="1">
        <v>0.0</v>
      </c>
      <c r="G2651" s="1">
        <v>0.0</v>
      </c>
    </row>
    <row r="2652" ht="15.75" customHeight="1">
      <c r="A2652" s="1" t="s">
        <v>127</v>
      </c>
      <c r="B2652" s="1" t="s">
        <v>846</v>
      </c>
      <c r="C2652" s="1">
        <v>0.0</v>
      </c>
      <c r="D2652" s="1" t="s">
        <v>842</v>
      </c>
      <c r="E2652" s="1">
        <v>0.0</v>
      </c>
      <c r="F2652" s="1">
        <v>0.0</v>
      </c>
      <c r="G2652" s="1">
        <v>0.0</v>
      </c>
    </row>
    <row r="2653" ht="15.75" customHeight="1">
      <c r="A2653" s="1" t="s">
        <v>130</v>
      </c>
      <c r="B2653" s="1" t="s">
        <v>849</v>
      </c>
      <c r="C2653" s="1">
        <v>0.0</v>
      </c>
      <c r="D2653" s="1" t="s">
        <v>842</v>
      </c>
      <c r="E2653" s="1">
        <v>0.0</v>
      </c>
      <c r="F2653" s="1">
        <v>0.0</v>
      </c>
      <c r="G2653" s="1">
        <v>0.0</v>
      </c>
    </row>
    <row r="2654" ht="15.75" customHeight="1">
      <c r="A2654" s="1" t="s">
        <v>129</v>
      </c>
      <c r="B2654" s="1" t="s">
        <v>849</v>
      </c>
      <c r="C2654" s="1">
        <v>2.0</v>
      </c>
      <c r="D2654" s="1" t="s">
        <v>842</v>
      </c>
      <c r="E2654" s="1">
        <v>0.0</v>
      </c>
      <c r="F2654" s="1">
        <v>0.0</v>
      </c>
      <c r="G2654" s="1">
        <v>0.0</v>
      </c>
    </row>
    <row r="2655" ht="15.75" customHeight="1">
      <c r="A2655" s="1" t="s">
        <v>126</v>
      </c>
      <c r="B2655" s="1" t="s">
        <v>846</v>
      </c>
      <c r="C2655" s="1">
        <v>0.0</v>
      </c>
      <c r="D2655" s="1" t="s">
        <v>842</v>
      </c>
      <c r="E2655" s="1">
        <v>0.0</v>
      </c>
      <c r="F2655" s="1">
        <v>0.0</v>
      </c>
      <c r="G2655" s="1">
        <v>0.0</v>
      </c>
    </row>
    <row r="2656" ht="15.75" customHeight="1">
      <c r="A2656" s="1" t="s">
        <v>128</v>
      </c>
      <c r="B2656" s="1" t="s">
        <v>846</v>
      </c>
      <c r="C2656" s="1">
        <v>0.0</v>
      </c>
      <c r="D2656" s="1" t="s">
        <v>842</v>
      </c>
      <c r="E2656" s="1">
        <v>0.0</v>
      </c>
      <c r="F2656" s="1">
        <v>0.0</v>
      </c>
      <c r="G2656" s="1">
        <v>0.0</v>
      </c>
    </row>
    <row r="2657" ht="15.75" customHeight="1"/>
    <row r="2658" ht="15.75" customHeight="1">
      <c r="A2658" s="1" t="s">
        <v>852</v>
      </c>
    </row>
    <row r="2659" ht="15.75" customHeight="1"/>
    <row r="2660" ht="15.75" customHeight="1">
      <c r="A2660" s="1" t="s">
        <v>853</v>
      </c>
    </row>
    <row r="2661" ht="15.75" customHeight="1"/>
    <row r="2662" ht="15.75" customHeight="1">
      <c r="A2662" s="1" t="s">
        <v>854</v>
      </c>
    </row>
    <row r="2663" ht="15.75" customHeight="1"/>
    <row r="2664" ht="15.75" customHeight="1">
      <c r="A2664" s="1" t="s">
        <v>855</v>
      </c>
    </row>
    <row r="2665" ht="15.75" customHeight="1"/>
    <row r="2666" ht="15.75" customHeight="1">
      <c r="A2666" s="1" t="s">
        <v>856</v>
      </c>
    </row>
    <row r="2667" ht="15.75" customHeight="1"/>
    <row r="2668" ht="15.75" customHeight="1">
      <c r="A2668" s="1" t="s">
        <v>857</v>
      </c>
    </row>
    <row r="2669" ht="15.75" customHeight="1"/>
    <row r="2670" ht="15.75" customHeight="1">
      <c r="A2670" s="1" t="s">
        <v>858</v>
      </c>
    </row>
    <row r="2671" ht="15.75" customHeight="1"/>
    <row r="2672" ht="15.75" customHeight="1">
      <c r="A2672" s="1" t="s">
        <v>859</v>
      </c>
    </row>
    <row r="2673" ht="15.75" customHeight="1"/>
    <row r="2674" ht="15.75" customHeight="1">
      <c r="A2674" s="1" t="s">
        <v>860</v>
      </c>
    </row>
    <row r="2675" ht="15.75" customHeight="1"/>
    <row r="2676" ht="15.75" customHeight="1">
      <c r="A2676" s="1" t="s">
        <v>867</v>
      </c>
    </row>
    <row r="2677" ht="15.75" customHeight="1"/>
    <row r="2678" ht="15.75" customHeight="1">
      <c r="A2678" s="1" t="s">
        <v>814</v>
      </c>
    </row>
    <row r="2679" ht="15.75" customHeight="1"/>
    <row r="2680" ht="15.75" customHeight="1">
      <c r="A2680" s="1" t="s">
        <v>815</v>
      </c>
    </row>
    <row r="2681" ht="15.75" customHeight="1">
      <c r="A2681" s="1" t="s">
        <v>816</v>
      </c>
    </row>
    <row r="2682" ht="15.75" customHeight="1"/>
    <row r="2683" ht="15.75" customHeight="1">
      <c r="A2683" s="1" t="s">
        <v>817</v>
      </c>
    </row>
    <row r="2684" ht="15.75" customHeight="1">
      <c r="A2684" s="1" t="s">
        <v>1056</v>
      </c>
    </row>
    <row r="2685" ht="15.75" customHeight="1"/>
    <row r="2686" ht="15.75" customHeight="1">
      <c r="A2686" s="1" t="s">
        <v>819</v>
      </c>
    </row>
    <row r="2687" ht="15.75" customHeight="1"/>
    <row r="2688" ht="15.75" customHeight="1"/>
    <row r="2689" ht="15.75" customHeight="1">
      <c r="A2689" s="1" t="s">
        <v>820</v>
      </c>
    </row>
    <row r="2690" ht="15.75" customHeight="1"/>
    <row r="2691" ht="15.75" customHeight="1"/>
    <row r="2692" ht="15.75" customHeight="1">
      <c r="A2692" s="1" t="s">
        <v>821</v>
      </c>
    </row>
    <row r="2693" ht="15.75" customHeight="1">
      <c r="A2693" s="1" t="s">
        <v>822</v>
      </c>
    </row>
    <row r="2694" ht="15.75" customHeight="1"/>
    <row r="2695" ht="15.75" customHeight="1">
      <c r="A2695" s="1" t="s">
        <v>823</v>
      </c>
    </row>
    <row r="2696" ht="15.75" customHeight="1">
      <c r="A2696" s="1" t="s">
        <v>822</v>
      </c>
    </row>
    <row r="2697" ht="15.75" customHeight="1"/>
    <row r="2698" ht="15.75" customHeight="1">
      <c r="A2698" s="1" t="s">
        <v>824</v>
      </c>
    </row>
    <row r="2699" ht="15.75" customHeight="1">
      <c r="A2699" s="1" t="s">
        <v>822</v>
      </c>
    </row>
    <row r="2700" ht="15.75" customHeight="1"/>
    <row r="2701" ht="15.75" customHeight="1">
      <c r="A2701" s="1" t="s">
        <v>825</v>
      </c>
    </row>
    <row r="2702" ht="15.75" customHeight="1">
      <c r="A2702" s="1" t="s">
        <v>822</v>
      </c>
    </row>
    <row r="2703" ht="15.75" customHeight="1"/>
    <row r="2704" ht="15.75" customHeight="1">
      <c r="A2704" s="1" t="s">
        <v>826</v>
      </c>
    </row>
    <row r="2705" ht="15.75" customHeight="1">
      <c r="A2705" s="1" t="s">
        <v>822</v>
      </c>
    </row>
    <row r="2706" ht="15.75" customHeight="1"/>
    <row r="2707" ht="15.75" customHeight="1">
      <c r="A2707" s="1" t="s">
        <v>827</v>
      </c>
    </row>
    <row r="2708" ht="15.75" customHeight="1">
      <c r="A2708" s="1" t="s">
        <v>822</v>
      </c>
    </row>
    <row r="2709" ht="15.75" customHeight="1"/>
    <row r="2710" ht="15.75" customHeight="1">
      <c r="A2710" s="1" t="s">
        <v>828</v>
      </c>
    </row>
    <row r="2711" ht="15.75" customHeight="1">
      <c r="A2711" s="1" t="s">
        <v>822</v>
      </c>
    </row>
    <row r="2712" ht="15.75" customHeight="1"/>
    <row r="2713" ht="15.75" customHeight="1">
      <c r="A2713" s="1" t="s">
        <v>829</v>
      </c>
    </row>
    <row r="2714" ht="15.75" customHeight="1">
      <c r="A2714" s="1" t="s">
        <v>822</v>
      </c>
    </row>
    <row r="2715" ht="15.75" customHeight="1"/>
    <row r="2716" ht="15.75" customHeight="1">
      <c r="A2716" s="1" t="s">
        <v>830</v>
      </c>
    </row>
    <row r="2717" ht="15.75" customHeight="1">
      <c r="A2717" s="1" t="s">
        <v>822</v>
      </c>
    </row>
    <row r="2718" ht="15.75" customHeight="1"/>
    <row r="2719" ht="15.75" customHeight="1">
      <c r="A2719" s="1" t="s">
        <v>831</v>
      </c>
    </row>
    <row r="2720" ht="15.75" customHeight="1">
      <c r="A2720" s="1" t="s">
        <v>832</v>
      </c>
    </row>
    <row r="2721" ht="15.75" customHeight="1"/>
    <row r="2722" ht="15.75" customHeight="1">
      <c r="A2722" s="1" t="s">
        <v>833</v>
      </c>
    </row>
    <row r="2723" ht="15.75" customHeight="1">
      <c r="A2723" s="49">
        <v>45119.0</v>
      </c>
    </row>
    <row r="2724" ht="15.75" customHeight="1"/>
    <row r="2725" ht="15.75" customHeight="1">
      <c r="A2725" s="1" t="s">
        <v>834</v>
      </c>
    </row>
    <row r="2726" ht="15.75" customHeight="1">
      <c r="A2726" s="1" t="s">
        <v>1057</v>
      </c>
      <c r="B2726" s="1" t="s">
        <v>835</v>
      </c>
      <c r="C2726" s="1">
        <v>1.0</v>
      </c>
      <c r="D2726" s="1">
        <v>100.0</v>
      </c>
      <c r="E2726" s="1" t="s">
        <v>836</v>
      </c>
      <c r="F2726" s="1" t="s">
        <v>971</v>
      </c>
    </row>
    <row r="2727" ht="15.75" customHeight="1"/>
    <row r="2728" ht="15.75" customHeight="1">
      <c r="A2728" s="1" t="s">
        <v>838</v>
      </c>
    </row>
    <row r="2729" ht="15.75" customHeight="1"/>
    <row r="2730" ht="15.75" customHeight="1">
      <c r="A2730" s="1" t="s">
        <v>839</v>
      </c>
    </row>
    <row r="2731" ht="15.75" customHeight="1"/>
    <row r="2732" ht="15.75" customHeight="1">
      <c r="A2732" s="1" t="s">
        <v>840</v>
      </c>
    </row>
    <row r="2733" ht="15.75" customHeight="1">
      <c r="A2733" s="1" t="s">
        <v>331</v>
      </c>
      <c r="B2733" s="1" t="s">
        <v>835</v>
      </c>
      <c r="C2733" s="1">
        <v>1.0</v>
      </c>
      <c r="D2733" s="1" t="s">
        <v>842</v>
      </c>
      <c r="E2733" s="1">
        <v>0.0</v>
      </c>
      <c r="F2733" s="1">
        <v>0.0</v>
      </c>
      <c r="G2733" s="1">
        <v>0.0</v>
      </c>
    </row>
    <row r="2734" ht="15.75" customHeight="1">
      <c r="A2734" s="1" t="s">
        <v>124</v>
      </c>
      <c r="B2734" s="1" t="s">
        <v>835</v>
      </c>
      <c r="C2734" s="1">
        <v>1.0</v>
      </c>
      <c r="D2734" s="1" t="s">
        <v>842</v>
      </c>
      <c r="E2734" s="1">
        <v>0.0</v>
      </c>
      <c r="F2734" s="1">
        <v>0.0</v>
      </c>
      <c r="G2734" s="1">
        <v>0.0</v>
      </c>
    </row>
    <row r="2735" ht="15.75" customHeight="1">
      <c r="A2735" s="1" t="s">
        <v>125</v>
      </c>
      <c r="B2735" s="1" t="s">
        <v>846</v>
      </c>
      <c r="C2735" s="1">
        <v>0.0</v>
      </c>
      <c r="D2735" s="1" t="s">
        <v>842</v>
      </c>
      <c r="E2735" s="1">
        <v>0.0</v>
      </c>
      <c r="F2735" s="1">
        <v>0.0</v>
      </c>
      <c r="G2735" s="1">
        <v>0.0</v>
      </c>
    </row>
    <row r="2736" ht="15.75" customHeight="1">
      <c r="A2736" s="1" t="s">
        <v>127</v>
      </c>
      <c r="B2736" s="1" t="s">
        <v>846</v>
      </c>
      <c r="C2736" s="1">
        <v>0.0</v>
      </c>
      <c r="D2736" s="1" t="s">
        <v>842</v>
      </c>
      <c r="E2736" s="1">
        <v>0.0</v>
      </c>
      <c r="F2736" s="1">
        <v>0.0</v>
      </c>
      <c r="G2736" s="1">
        <v>0.0</v>
      </c>
    </row>
    <row r="2737" ht="15.75" customHeight="1">
      <c r="A2737" s="1" t="s">
        <v>130</v>
      </c>
      <c r="B2737" s="1" t="s">
        <v>849</v>
      </c>
      <c r="C2737" s="1">
        <v>0.0</v>
      </c>
      <c r="D2737" s="1" t="s">
        <v>842</v>
      </c>
      <c r="E2737" s="1">
        <v>0.0</v>
      </c>
      <c r="F2737" s="1">
        <v>0.0</v>
      </c>
      <c r="G2737" s="1">
        <v>0.0</v>
      </c>
    </row>
    <row r="2738" ht="15.75" customHeight="1">
      <c r="A2738" s="1" t="s">
        <v>129</v>
      </c>
      <c r="B2738" s="1" t="s">
        <v>849</v>
      </c>
      <c r="C2738" s="1">
        <v>1.0</v>
      </c>
      <c r="D2738" s="1" t="s">
        <v>842</v>
      </c>
      <c r="E2738" s="1">
        <v>0.0</v>
      </c>
      <c r="F2738" s="1">
        <v>0.0</v>
      </c>
      <c r="G2738" s="1">
        <v>0.0</v>
      </c>
    </row>
    <row r="2739" ht="15.75" customHeight="1">
      <c r="A2739" s="1" t="s">
        <v>126</v>
      </c>
      <c r="B2739" s="1" t="s">
        <v>846</v>
      </c>
      <c r="C2739" s="1">
        <v>0.0</v>
      </c>
      <c r="D2739" s="1" t="s">
        <v>842</v>
      </c>
      <c r="E2739" s="1">
        <v>0.0</v>
      </c>
      <c r="F2739" s="1">
        <v>0.0</v>
      </c>
      <c r="G2739" s="1">
        <v>0.0</v>
      </c>
    </row>
    <row r="2740" ht="15.75" customHeight="1">
      <c r="A2740" s="1" t="s">
        <v>128</v>
      </c>
      <c r="B2740" s="1" t="s">
        <v>846</v>
      </c>
      <c r="C2740" s="1">
        <v>0.0</v>
      </c>
      <c r="D2740" s="1" t="s">
        <v>842</v>
      </c>
      <c r="E2740" s="1">
        <v>0.0</v>
      </c>
      <c r="F2740" s="1">
        <v>0.0</v>
      </c>
      <c r="G2740" s="1">
        <v>0.0</v>
      </c>
    </row>
    <row r="2741" ht="15.75" customHeight="1"/>
    <row r="2742" ht="15.75" customHeight="1">
      <c r="A2742" s="1" t="s">
        <v>852</v>
      </c>
    </row>
    <row r="2743" ht="15.75" customHeight="1"/>
    <row r="2744" ht="15.75" customHeight="1">
      <c r="A2744" s="1" t="s">
        <v>853</v>
      </c>
    </row>
    <row r="2745" ht="15.75" customHeight="1"/>
    <row r="2746" ht="15.75" customHeight="1">
      <c r="A2746" s="1" t="s">
        <v>854</v>
      </c>
    </row>
    <row r="2747" ht="15.75" customHeight="1"/>
    <row r="2748" ht="15.75" customHeight="1">
      <c r="A2748" s="1" t="s">
        <v>855</v>
      </c>
    </row>
    <row r="2749" ht="15.75" customHeight="1"/>
    <row r="2750" ht="15.75" customHeight="1">
      <c r="A2750" s="1" t="s">
        <v>856</v>
      </c>
    </row>
    <row r="2751" ht="15.75" customHeight="1"/>
    <row r="2752" ht="15.75" customHeight="1">
      <c r="A2752" s="1" t="s">
        <v>857</v>
      </c>
    </row>
    <row r="2753" ht="15.75" customHeight="1"/>
    <row r="2754" ht="15.75" customHeight="1">
      <c r="A2754" s="1" t="s">
        <v>858</v>
      </c>
    </row>
    <row r="2755" ht="15.75" customHeight="1"/>
    <row r="2756" ht="15.75" customHeight="1">
      <c r="A2756" s="1" t="s">
        <v>859</v>
      </c>
    </row>
    <row r="2757" ht="15.75" customHeight="1"/>
    <row r="2758" ht="15.75" customHeight="1">
      <c r="A2758" s="1" t="s">
        <v>860</v>
      </c>
    </row>
    <row r="2759" ht="15.75" customHeight="1"/>
    <row r="2760" ht="15.75" customHeight="1">
      <c r="A2760" s="1" t="s">
        <v>867</v>
      </c>
    </row>
    <row r="2761" ht="15.75" customHeight="1"/>
    <row r="2762" ht="15.75" customHeight="1">
      <c r="A2762" s="1" t="s">
        <v>814</v>
      </c>
    </row>
    <row r="2763" ht="15.75" customHeight="1"/>
    <row r="2764" ht="15.75" customHeight="1">
      <c r="A2764" s="1" t="s">
        <v>815</v>
      </c>
    </row>
    <row r="2765" ht="15.75" customHeight="1">
      <c r="A2765" s="1" t="s">
        <v>816</v>
      </c>
    </row>
    <row r="2766" ht="15.75" customHeight="1"/>
    <row r="2767" ht="15.75" customHeight="1">
      <c r="A2767" s="1" t="s">
        <v>817</v>
      </c>
    </row>
    <row r="2768" ht="15.75" customHeight="1">
      <c r="A2768" s="1" t="s">
        <v>1058</v>
      </c>
    </row>
    <row r="2769" ht="15.75" customHeight="1"/>
    <row r="2770" ht="15.75" customHeight="1">
      <c r="A2770" s="1" t="s">
        <v>819</v>
      </c>
    </row>
    <row r="2771" ht="15.75" customHeight="1"/>
    <row r="2772" ht="15.75" customHeight="1"/>
    <row r="2773" ht="15.75" customHeight="1">
      <c r="A2773" s="1" t="s">
        <v>820</v>
      </c>
    </row>
    <row r="2774" ht="15.75" customHeight="1"/>
    <row r="2775" ht="15.75" customHeight="1"/>
    <row r="2776" ht="15.75" customHeight="1">
      <c r="A2776" s="1" t="s">
        <v>821</v>
      </c>
    </row>
    <row r="2777" ht="15.75" customHeight="1">
      <c r="A2777" s="1" t="s">
        <v>822</v>
      </c>
    </row>
    <row r="2778" ht="15.75" customHeight="1"/>
    <row r="2779" ht="15.75" customHeight="1">
      <c r="A2779" s="1" t="s">
        <v>823</v>
      </c>
    </row>
    <row r="2780" ht="15.75" customHeight="1">
      <c r="A2780" s="1" t="s">
        <v>822</v>
      </c>
    </row>
    <row r="2781" ht="15.75" customHeight="1"/>
    <row r="2782" ht="15.75" customHeight="1">
      <c r="A2782" s="1" t="s">
        <v>824</v>
      </c>
    </row>
    <row r="2783" ht="15.75" customHeight="1">
      <c r="A2783" s="1" t="s">
        <v>822</v>
      </c>
    </row>
    <row r="2784" ht="15.75" customHeight="1"/>
    <row r="2785" ht="15.75" customHeight="1">
      <c r="A2785" s="1" t="s">
        <v>825</v>
      </c>
    </row>
    <row r="2786" ht="15.75" customHeight="1">
      <c r="A2786" s="1" t="s">
        <v>822</v>
      </c>
    </row>
    <row r="2787" ht="15.75" customHeight="1"/>
    <row r="2788" ht="15.75" customHeight="1">
      <c r="A2788" s="1" t="s">
        <v>826</v>
      </c>
    </row>
    <row r="2789" ht="15.75" customHeight="1">
      <c r="A2789" s="1" t="s">
        <v>822</v>
      </c>
    </row>
    <row r="2790" ht="15.75" customHeight="1"/>
    <row r="2791" ht="15.75" customHeight="1">
      <c r="A2791" s="1" t="s">
        <v>827</v>
      </c>
    </row>
    <row r="2792" ht="15.75" customHeight="1">
      <c r="A2792" s="1" t="s">
        <v>822</v>
      </c>
    </row>
    <row r="2793" ht="15.75" customHeight="1"/>
    <row r="2794" ht="15.75" customHeight="1">
      <c r="A2794" s="1" t="s">
        <v>828</v>
      </c>
    </row>
    <row r="2795" ht="15.75" customHeight="1">
      <c r="A2795" s="1" t="s">
        <v>822</v>
      </c>
    </row>
    <row r="2796" ht="15.75" customHeight="1"/>
    <row r="2797" ht="15.75" customHeight="1">
      <c r="A2797" s="1" t="s">
        <v>829</v>
      </c>
    </row>
    <row r="2798" ht="15.75" customHeight="1">
      <c r="A2798" s="1" t="s">
        <v>822</v>
      </c>
    </row>
    <row r="2799" ht="15.75" customHeight="1"/>
    <row r="2800" ht="15.75" customHeight="1">
      <c r="A2800" s="1" t="s">
        <v>830</v>
      </c>
    </row>
    <row r="2801" ht="15.75" customHeight="1">
      <c r="A2801" s="1" t="s">
        <v>822</v>
      </c>
    </row>
    <row r="2802" ht="15.75" customHeight="1"/>
    <row r="2803" ht="15.75" customHeight="1">
      <c r="A2803" s="1" t="s">
        <v>831</v>
      </c>
    </row>
    <row r="2804" ht="15.75" customHeight="1">
      <c r="A2804" s="1" t="s">
        <v>832</v>
      </c>
    </row>
    <row r="2805" ht="15.75" customHeight="1"/>
    <row r="2806" ht="15.75" customHeight="1">
      <c r="A2806" s="1" t="s">
        <v>833</v>
      </c>
    </row>
    <row r="2807" ht="15.75" customHeight="1">
      <c r="A2807" s="49">
        <v>45119.0</v>
      </c>
    </row>
    <row r="2808" ht="15.75" customHeight="1"/>
    <row r="2809" ht="15.75" customHeight="1">
      <c r="A2809" s="1" t="s">
        <v>834</v>
      </c>
    </row>
    <row r="2810" ht="15.75" customHeight="1">
      <c r="A2810" s="1" t="s">
        <v>1059</v>
      </c>
      <c r="B2810" s="1" t="s">
        <v>835</v>
      </c>
      <c r="C2810" s="1">
        <v>1.0</v>
      </c>
      <c r="D2810" s="1">
        <v>100.0</v>
      </c>
      <c r="E2810" s="1" t="s">
        <v>836</v>
      </c>
      <c r="F2810" s="1" t="s">
        <v>971</v>
      </c>
    </row>
    <row r="2811" ht="15.75" customHeight="1"/>
    <row r="2812" ht="15.75" customHeight="1">
      <c r="A2812" s="1" t="s">
        <v>838</v>
      </c>
    </row>
    <row r="2813" ht="15.75" customHeight="1"/>
    <row r="2814" ht="15.75" customHeight="1">
      <c r="A2814" s="1" t="s">
        <v>839</v>
      </c>
    </row>
    <row r="2815" ht="15.75" customHeight="1"/>
    <row r="2816" ht="15.75" customHeight="1">
      <c r="A2816" s="1" t="s">
        <v>840</v>
      </c>
    </row>
    <row r="2817" ht="15.75" customHeight="1">
      <c r="A2817" s="1" t="s">
        <v>345</v>
      </c>
      <c r="B2817" s="1" t="s">
        <v>835</v>
      </c>
      <c r="C2817" s="1">
        <v>1.0</v>
      </c>
      <c r="D2817" s="1" t="s">
        <v>842</v>
      </c>
      <c r="E2817" s="1">
        <v>0.0</v>
      </c>
      <c r="F2817" s="1">
        <v>0.0</v>
      </c>
      <c r="G2817" s="1">
        <v>0.0</v>
      </c>
    </row>
    <row r="2818" ht="15.75" customHeight="1">
      <c r="A2818" s="1" t="s">
        <v>124</v>
      </c>
      <c r="B2818" s="1" t="s">
        <v>835</v>
      </c>
      <c r="C2818" s="1">
        <v>1.0</v>
      </c>
      <c r="D2818" s="1" t="s">
        <v>842</v>
      </c>
      <c r="E2818" s="1">
        <v>0.0</v>
      </c>
      <c r="F2818" s="1">
        <v>0.0</v>
      </c>
      <c r="G2818" s="1">
        <v>0.0</v>
      </c>
    </row>
    <row r="2819" ht="15.75" customHeight="1">
      <c r="A2819" s="1" t="s">
        <v>125</v>
      </c>
      <c r="B2819" s="1" t="s">
        <v>846</v>
      </c>
      <c r="C2819" s="1">
        <v>0.0</v>
      </c>
      <c r="D2819" s="1" t="s">
        <v>842</v>
      </c>
      <c r="E2819" s="1">
        <v>0.0</v>
      </c>
      <c r="F2819" s="1">
        <v>0.0</v>
      </c>
      <c r="G2819" s="1">
        <v>0.0</v>
      </c>
    </row>
    <row r="2820" ht="15.75" customHeight="1">
      <c r="A2820" s="1" t="s">
        <v>127</v>
      </c>
      <c r="B2820" s="1" t="s">
        <v>846</v>
      </c>
      <c r="C2820" s="1">
        <v>0.0</v>
      </c>
      <c r="D2820" s="1" t="s">
        <v>842</v>
      </c>
      <c r="E2820" s="1">
        <v>0.0</v>
      </c>
      <c r="F2820" s="1">
        <v>0.0</v>
      </c>
      <c r="G2820" s="1">
        <v>0.0</v>
      </c>
    </row>
    <row r="2821" ht="15.75" customHeight="1">
      <c r="A2821" s="1" t="s">
        <v>130</v>
      </c>
      <c r="B2821" s="1" t="s">
        <v>849</v>
      </c>
      <c r="C2821" s="1">
        <v>0.0</v>
      </c>
      <c r="D2821" s="1" t="s">
        <v>842</v>
      </c>
      <c r="E2821" s="1">
        <v>0.0</v>
      </c>
      <c r="F2821" s="1">
        <v>0.0</v>
      </c>
      <c r="G2821" s="1">
        <v>0.0</v>
      </c>
    </row>
    <row r="2822" ht="15.75" customHeight="1">
      <c r="A2822" s="1" t="s">
        <v>129</v>
      </c>
      <c r="B2822" s="1" t="s">
        <v>849</v>
      </c>
      <c r="C2822" s="1">
        <v>2.0</v>
      </c>
      <c r="D2822" s="1" t="s">
        <v>842</v>
      </c>
      <c r="E2822" s="1">
        <v>0.0</v>
      </c>
      <c r="F2822" s="1">
        <v>0.0</v>
      </c>
      <c r="G2822" s="1">
        <v>0.0</v>
      </c>
    </row>
    <row r="2823" ht="15.75" customHeight="1">
      <c r="A2823" s="1" t="s">
        <v>126</v>
      </c>
      <c r="B2823" s="1" t="s">
        <v>846</v>
      </c>
      <c r="C2823" s="1">
        <v>0.0</v>
      </c>
      <c r="D2823" s="1" t="s">
        <v>842</v>
      </c>
      <c r="E2823" s="1">
        <v>0.0</v>
      </c>
      <c r="F2823" s="1">
        <v>0.0</v>
      </c>
      <c r="G2823" s="1">
        <v>0.0</v>
      </c>
    </row>
    <row r="2824" ht="15.75" customHeight="1">
      <c r="A2824" s="1" t="s">
        <v>128</v>
      </c>
      <c r="B2824" s="1" t="s">
        <v>846</v>
      </c>
      <c r="C2824" s="1">
        <v>0.0</v>
      </c>
      <c r="D2824" s="1" t="s">
        <v>842</v>
      </c>
      <c r="E2824" s="1">
        <v>0.0</v>
      </c>
      <c r="F2824" s="1">
        <v>0.0</v>
      </c>
      <c r="G2824" s="1">
        <v>0.0</v>
      </c>
    </row>
    <row r="2825" ht="15.75" customHeight="1"/>
    <row r="2826" ht="15.75" customHeight="1">
      <c r="A2826" s="1" t="s">
        <v>852</v>
      </c>
    </row>
    <row r="2827" ht="15.75" customHeight="1"/>
    <row r="2828" ht="15.75" customHeight="1">
      <c r="A2828" s="1" t="s">
        <v>853</v>
      </c>
    </row>
    <row r="2829" ht="15.75" customHeight="1"/>
    <row r="2830" ht="15.75" customHeight="1">
      <c r="A2830" s="1" t="s">
        <v>854</v>
      </c>
    </row>
    <row r="2831" ht="15.75" customHeight="1"/>
    <row r="2832" ht="15.75" customHeight="1">
      <c r="A2832" s="1" t="s">
        <v>855</v>
      </c>
    </row>
    <row r="2833" ht="15.75" customHeight="1"/>
    <row r="2834" ht="15.75" customHeight="1">
      <c r="A2834" s="1" t="s">
        <v>856</v>
      </c>
    </row>
    <row r="2835" ht="15.75" customHeight="1"/>
    <row r="2836" ht="15.75" customHeight="1">
      <c r="A2836" s="1" t="s">
        <v>857</v>
      </c>
    </row>
    <row r="2837" ht="15.75" customHeight="1"/>
    <row r="2838" ht="15.75" customHeight="1">
      <c r="A2838" s="1" t="s">
        <v>858</v>
      </c>
    </row>
    <row r="2839" ht="15.75" customHeight="1"/>
    <row r="2840" ht="15.75" customHeight="1">
      <c r="A2840" s="1" t="s">
        <v>859</v>
      </c>
    </row>
    <row r="2841" ht="15.75" customHeight="1"/>
    <row r="2842" ht="15.75" customHeight="1">
      <c r="A2842" s="1" t="s">
        <v>860</v>
      </c>
    </row>
    <row r="2843" ht="15.75" customHeight="1"/>
    <row r="2844" ht="15.75" customHeight="1">
      <c r="A2844" s="1" t="s">
        <v>867</v>
      </c>
    </row>
    <row r="2845" ht="15.75" customHeight="1"/>
    <row r="2846" ht="15.75" customHeight="1">
      <c r="A2846" s="1" t="s">
        <v>814</v>
      </c>
    </row>
    <row r="2847" ht="15.75" customHeight="1"/>
    <row r="2848" ht="15.75" customHeight="1">
      <c r="A2848" s="1" t="s">
        <v>815</v>
      </c>
    </row>
    <row r="2849" ht="15.75" customHeight="1">
      <c r="A2849" s="1" t="s">
        <v>816</v>
      </c>
    </row>
    <row r="2850" ht="15.75" customHeight="1"/>
    <row r="2851" ht="15.75" customHeight="1">
      <c r="A2851" s="1" t="s">
        <v>817</v>
      </c>
    </row>
    <row r="2852" ht="15.75" customHeight="1">
      <c r="A2852" s="1" t="s">
        <v>1060</v>
      </c>
    </row>
    <row r="2853" ht="15.75" customHeight="1"/>
    <row r="2854" ht="15.75" customHeight="1">
      <c r="A2854" s="1" t="s">
        <v>819</v>
      </c>
    </row>
    <row r="2855" ht="15.75" customHeight="1"/>
    <row r="2856" ht="15.75" customHeight="1"/>
    <row r="2857" ht="15.75" customHeight="1">
      <c r="A2857" s="1" t="s">
        <v>820</v>
      </c>
    </row>
    <row r="2858" ht="15.75" customHeight="1"/>
    <row r="2859" ht="15.75" customHeight="1"/>
    <row r="2860" ht="15.75" customHeight="1">
      <c r="A2860" s="1" t="s">
        <v>821</v>
      </c>
    </row>
    <row r="2861" ht="15.75" customHeight="1">
      <c r="A2861" s="1" t="s">
        <v>822</v>
      </c>
    </row>
    <row r="2862" ht="15.75" customHeight="1"/>
    <row r="2863" ht="15.75" customHeight="1">
      <c r="A2863" s="1" t="s">
        <v>823</v>
      </c>
    </row>
    <row r="2864" ht="15.75" customHeight="1">
      <c r="A2864" s="1" t="s">
        <v>822</v>
      </c>
    </row>
    <row r="2865" ht="15.75" customHeight="1"/>
    <row r="2866" ht="15.75" customHeight="1">
      <c r="A2866" s="1" t="s">
        <v>824</v>
      </c>
    </row>
    <row r="2867" ht="15.75" customHeight="1">
      <c r="A2867" s="1" t="s">
        <v>822</v>
      </c>
    </row>
    <row r="2868" ht="15.75" customHeight="1"/>
    <row r="2869" ht="15.75" customHeight="1">
      <c r="A2869" s="1" t="s">
        <v>825</v>
      </c>
    </row>
    <row r="2870" ht="15.75" customHeight="1">
      <c r="A2870" s="1" t="s">
        <v>822</v>
      </c>
    </row>
    <row r="2871" ht="15.75" customHeight="1"/>
    <row r="2872" ht="15.75" customHeight="1">
      <c r="A2872" s="1" t="s">
        <v>826</v>
      </c>
    </row>
    <row r="2873" ht="15.75" customHeight="1">
      <c r="A2873" s="1" t="s">
        <v>822</v>
      </c>
    </row>
    <row r="2874" ht="15.75" customHeight="1"/>
    <row r="2875" ht="15.75" customHeight="1">
      <c r="A2875" s="1" t="s">
        <v>827</v>
      </c>
    </row>
    <row r="2876" ht="15.75" customHeight="1">
      <c r="A2876" s="1" t="s">
        <v>822</v>
      </c>
    </row>
    <row r="2877" ht="15.75" customHeight="1"/>
    <row r="2878" ht="15.75" customHeight="1">
      <c r="A2878" s="1" t="s">
        <v>828</v>
      </c>
    </row>
    <row r="2879" ht="15.75" customHeight="1">
      <c r="A2879" s="1" t="s">
        <v>822</v>
      </c>
    </row>
    <row r="2880" ht="15.75" customHeight="1"/>
    <row r="2881" ht="15.75" customHeight="1">
      <c r="A2881" s="1" t="s">
        <v>829</v>
      </c>
    </row>
    <row r="2882" ht="15.75" customHeight="1">
      <c r="A2882" s="1" t="s">
        <v>822</v>
      </c>
    </row>
    <row r="2883" ht="15.75" customHeight="1"/>
    <row r="2884" ht="15.75" customHeight="1">
      <c r="A2884" s="1" t="s">
        <v>830</v>
      </c>
    </row>
    <row r="2885" ht="15.75" customHeight="1">
      <c r="A2885" s="1" t="s">
        <v>822</v>
      </c>
    </row>
    <row r="2886" ht="15.75" customHeight="1"/>
    <row r="2887" ht="15.75" customHeight="1">
      <c r="A2887" s="1" t="s">
        <v>831</v>
      </c>
    </row>
    <row r="2888" ht="15.75" customHeight="1">
      <c r="A2888" s="1" t="s">
        <v>832</v>
      </c>
    </row>
    <row r="2889" ht="15.75" customHeight="1"/>
    <row r="2890" ht="15.75" customHeight="1">
      <c r="A2890" s="1" t="s">
        <v>833</v>
      </c>
    </row>
    <row r="2891" ht="15.75" customHeight="1">
      <c r="A2891" s="49">
        <v>45119.0</v>
      </c>
    </row>
    <row r="2892" ht="15.75" customHeight="1"/>
    <row r="2893" ht="15.75" customHeight="1">
      <c r="A2893" s="1" t="s">
        <v>834</v>
      </c>
    </row>
    <row r="2894" ht="15.75" customHeight="1">
      <c r="A2894" s="1" t="s">
        <v>1061</v>
      </c>
      <c r="B2894" s="1" t="s">
        <v>835</v>
      </c>
      <c r="C2894" s="1">
        <v>1.0</v>
      </c>
      <c r="D2894" s="1">
        <v>100.0</v>
      </c>
      <c r="E2894" s="1" t="s">
        <v>836</v>
      </c>
      <c r="F2894" s="1" t="s">
        <v>971</v>
      </c>
    </row>
    <row r="2895" ht="15.75" customHeight="1"/>
    <row r="2896" ht="15.75" customHeight="1">
      <c r="A2896" s="1" t="s">
        <v>838</v>
      </c>
    </row>
    <row r="2897" ht="15.75" customHeight="1"/>
    <row r="2898" ht="15.75" customHeight="1">
      <c r="A2898" s="1" t="s">
        <v>839</v>
      </c>
    </row>
    <row r="2899" ht="15.75" customHeight="1"/>
    <row r="2900" ht="15.75" customHeight="1">
      <c r="A2900" s="1" t="s">
        <v>840</v>
      </c>
    </row>
    <row r="2901" ht="15.75" customHeight="1">
      <c r="A2901" s="1" t="s">
        <v>349</v>
      </c>
      <c r="B2901" s="1" t="s">
        <v>835</v>
      </c>
      <c r="C2901" s="1">
        <v>1.0</v>
      </c>
      <c r="D2901" s="1" t="s">
        <v>842</v>
      </c>
      <c r="E2901" s="1">
        <v>0.0</v>
      </c>
      <c r="F2901" s="1">
        <v>0.0</v>
      </c>
      <c r="G2901" s="1">
        <v>0.0</v>
      </c>
    </row>
    <row r="2902" ht="15.75" customHeight="1">
      <c r="A2902" s="1" t="s">
        <v>124</v>
      </c>
      <c r="B2902" s="1" t="s">
        <v>835</v>
      </c>
      <c r="C2902" s="1">
        <v>1.0</v>
      </c>
      <c r="D2902" s="1" t="s">
        <v>842</v>
      </c>
      <c r="E2902" s="1">
        <v>0.0</v>
      </c>
      <c r="F2902" s="1">
        <v>0.0</v>
      </c>
      <c r="G2902" s="1">
        <v>0.0</v>
      </c>
    </row>
    <row r="2903" ht="15.75" customHeight="1">
      <c r="A2903" s="1" t="s">
        <v>125</v>
      </c>
      <c r="B2903" s="1" t="s">
        <v>846</v>
      </c>
      <c r="C2903" s="1">
        <v>0.0</v>
      </c>
      <c r="D2903" s="1" t="s">
        <v>842</v>
      </c>
      <c r="E2903" s="1">
        <v>0.0</v>
      </c>
      <c r="F2903" s="1">
        <v>0.0</v>
      </c>
      <c r="G2903" s="1">
        <v>0.0</v>
      </c>
    </row>
    <row r="2904" ht="15.75" customHeight="1">
      <c r="A2904" s="1" t="s">
        <v>127</v>
      </c>
      <c r="B2904" s="1" t="s">
        <v>846</v>
      </c>
      <c r="C2904" s="1">
        <v>0.0</v>
      </c>
      <c r="D2904" s="1" t="s">
        <v>842</v>
      </c>
      <c r="E2904" s="1">
        <v>0.0</v>
      </c>
      <c r="F2904" s="1">
        <v>0.0</v>
      </c>
      <c r="G2904" s="1">
        <v>0.0</v>
      </c>
    </row>
    <row r="2905" ht="15.75" customHeight="1">
      <c r="A2905" s="1" t="s">
        <v>130</v>
      </c>
      <c r="B2905" s="1" t="s">
        <v>849</v>
      </c>
      <c r="C2905" s="1">
        <v>0.0</v>
      </c>
      <c r="D2905" s="1" t="s">
        <v>842</v>
      </c>
      <c r="E2905" s="1">
        <v>0.0</v>
      </c>
      <c r="F2905" s="1">
        <v>0.0</v>
      </c>
      <c r="G2905" s="1">
        <v>0.0</v>
      </c>
    </row>
    <row r="2906" ht="15.75" customHeight="1">
      <c r="A2906" s="1" t="s">
        <v>129</v>
      </c>
      <c r="B2906" s="1" t="s">
        <v>849</v>
      </c>
      <c r="C2906" s="1">
        <v>2.0</v>
      </c>
      <c r="D2906" s="1" t="s">
        <v>842</v>
      </c>
      <c r="E2906" s="1">
        <v>0.0</v>
      </c>
      <c r="F2906" s="1">
        <v>0.0</v>
      </c>
      <c r="G2906" s="1">
        <v>0.0</v>
      </c>
    </row>
    <row r="2907" ht="15.75" customHeight="1">
      <c r="A2907" s="1" t="s">
        <v>126</v>
      </c>
      <c r="B2907" s="1" t="s">
        <v>846</v>
      </c>
      <c r="C2907" s="1">
        <v>0.0</v>
      </c>
      <c r="D2907" s="1" t="s">
        <v>842</v>
      </c>
      <c r="E2907" s="1">
        <v>0.0</v>
      </c>
      <c r="F2907" s="1">
        <v>0.0</v>
      </c>
      <c r="G2907" s="1">
        <v>0.0</v>
      </c>
    </row>
    <row r="2908" ht="15.75" customHeight="1">
      <c r="A2908" s="1" t="s">
        <v>128</v>
      </c>
      <c r="B2908" s="1" t="s">
        <v>846</v>
      </c>
      <c r="C2908" s="1">
        <v>0.0</v>
      </c>
      <c r="D2908" s="1" t="s">
        <v>842</v>
      </c>
      <c r="E2908" s="1">
        <v>0.0</v>
      </c>
      <c r="F2908" s="1">
        <v>0.0</v>
      </c>
      <c r="G2908" s="1">
        <v>0.0</v>
      </c>
    </row>
    <row r="2909" ht="15.75" customHeight="1"/>
    <row r="2910" ht="15.75" customHeight="1">
      <c r="A2910" s="1" t="s">
        <v>852</v>
      </c>
    </row>
    <row r="2911" ht="15.75" customHeight="1"/>
    <row r="2912" ht="15.75" customHeight="1">
      <c r="A2912" s="1" t="s">
        <v>853</v>
      </c>
    </row>
    <row r="2913" ht="15.75" customHeight="1"/>
    <row r="2914" ht="15.75" customHeight="1">
      <c r="A2914" s="1" t="s">
        <v>854</v>
      </c>
    </row>
    <row r="2915" ht="15.75" customHeight="1"/>
    <row r="2916" ht="15.75" customHeight="1">
      <c r="A2916" s="1" t="s">
        <v>855</v>
      </c>
    </row>
    <row r="2917" ht="15.75" customHeight="1"/>
    <row r="2918" ht="15.75" customHeight="1">
      <c r="A2918" s="1" t="s">
        <v>856</v>
      </c>
    </row>
    <row r="2919" ht="15.75" customHeight="1"/>
    <row r="2920" ht="15.75" customHeight="1">
      <c r="A2920" s="1" t="s">
        <v>857</v>
      </c>
    </row>
    <row r="2921" ht="15.75" customHeight="1"/>
    <row r="2922" ht="15.75" customHeight="1">
      <c r="A2922" s="1" t="s">
        <v>858</v>
      </c>
    </row>
    <row r="2923" ht="15.75" customHeight="1"/>
    <row r="2924" ht="15.75" customHeight="1">
      <c r="A2924" s="1" t="s">
        <v>859</v>
      </c>
    </row>
    <row r="2925" ht="15.75" customHeight="1"/>
    <row r="2926" ht="15.75" customHeight="1">
      <c r="A2926" s="1" t="s">
        <v>860</v>
      </c>
    </row>
    <row r="2927" ht="15.75" customHeight="1"/>
    <row r="2928" ht="15.75" customHeight="1">
      <c r="A2928" s="1" t="s">
        <v>867</v>
      </c>
    </row>
    <row r="2929" ht="15.75" customHeight="1"/>
    <row r="2930" ht="15.75" customHeight="1">
      <c r="A2930" s="1" t="s">
        <v>814</v>
      </c>
    </row>
    <row r="2931" ht="15.75" customHeight="1"/>
    <row r="2932" ht="15.75" customHeight="1">
      <c r="A2932" s="1" t="s">
        <v>815</v>
      </c>
    </row>
    <row r="2933" ht="15.75" customHeight="1">
      <c r="A2933" s="1" t="s">
        <v>816</v>
      </c>
    </row>
    <row r="2934" ht="15.75" customHeight="1"/>
    <row r="2935" ht="15.75" customHeight="1">
      <c r="A2935" s="1" t="s">
        <v>817</v>
      </c>
    </row>
    <row r="2936" ht="15.75" customHeight="1">
      <c r="A2936" s="1" t="s">
        <v>1062</v>
      </c>
    </row>
    <row r="2937" ht="15.75" customHeight="1"/>
    <row r="2938" ht="15.75" customHeight="1">
      <c r="A2938" s="1" t="s">
        <v>819</v>
      </c>
    </row>
    <row r="2939" ht="15.75" customHeight="1"/>
    <row r="2940" ht="15.75" customHeight="1"/>
    <row r="2941" ht="15.75" customHeight="1">
      <c r="A2941" s="1" t="s">
        <v>820</v>
      </c>
    </row>
    <row r="2942" ht="15.75" customHeight="1"/>
    <row r="2943" ht="15.75" customHeight="1"/>
    <row r="2944" ht="15.75" customHeight="1">
      <c r="A2944" s="1" t="s">
        <v>821</v>
      </c>
    </row>
    <row r="2945" ht="15.75" customHeight="1">
      <c r="A2945" s="1" t="s">
        <v>822</v>
      </c>
    </row>
    <row r="2946" ht="15.75" customHeight="1"/>
    <row r="2947" ht="15.75" customHeight="1">
      <c r="A2947" s="1" t="s">
        <v>823</v>
      </c>
    </row>
    <row r="2948" ht="15.75" customHeight="1">
      <c r="A2948" s="1" t="s">
        <v>822</v>
      </c>
    </row>
    <row r="2949" ht="15.75" customHeight="1"/>
    <row r="2950" ht="15.75" customHeight="1">
      <c r="A2950" s="1" t="s">
        <v>824</v>
      </c>
    </row>
    <row r="2951" ht="15.75" customHeight="1">
      <c r="A2951" s="1" t="s">
        <v>822</v>
      </c>
    </row>
    <row r="2952" ht="15.75" customHeight="1"/>
    <row r="2953" ht="15.75" customHeight="1">
      <c r="A2953" s="1" t="s">
        <v>825</v>
      </c>
    </row>
    <row r="2954" ht="15.75" customHeight="1">
      <c r="A2954" s="1" t="s">
        <v>822</v>
      </c>
    </row>
    <row r="2955" ht="15.75" customHeight="1"/>
    <row r="2956" ht="15.75" customHeight="1">
      <c r="A2956" s="1" t="s">
        <v>826</v>
      </c>
    </row>
    <row r="2957" ht="15.75" customHeight="1">
      <c r="A2957" s="1" t="s">
        <v>822</v>
      </c>
    </row>
    <row r="2958" ht="15.75" customHeight="1"/>
    <row r="2959" ht="15.75" customHeight="1">
      <c r="A2959" s="1" t="s">
        <v>827</v>
      </c>
    </row>
    <row r="2960" ht="15.75" customHeight="1">
      <c r="A2960" s="1" t="s">
        <v>822</v>
      </c>
    </row>
    <row r="2961" ht="15.75" customHeight="1"/>
    <row r="2962" ht="15.75" customHeight="1">
      <c r="A2962" s="1" t="s">
        <v>828</v>
      </c>
    </row>
    <row r="2963" ht="15.75" customHeight="1">
      <c r="A2963" s="1" t="s">
        <v>822</v>
      </c>
    </row>
    <row r="2964" ht="15.75" customHeight="1"/>
    <row r="2965" ht="15.75" customHeight="1">
      <c r="A2965" s="1" t="s">
        <v>829</v>
      </c>
    </row>
    <row r="2966" ht="15.75" customHeight="1">
      <c r="A2966" s="1" t="s">
        <v>822</v>
      </c>
    </row>
    <row r="2967" ht="15.75" customHeight="1"/>
    <row r="2968" ht="15.75" customHeight="1">
      <c r="A2968" s="1" t="s">
        <v>830</v>
      </c>
    </row>
    <row r="2969" ht="15.75" customHeight="1">
      <c r="A2969" s="1" t="s">
        <v>822</v>
      </c>
    </row>
    <row r="2970" ht="15.75" customHeight="1"/>
    <row r="2971" ht="15.75" customHeight="1">
      <c r="A2971" s="1" t="s">
        <v>831</v>
      </c>
    </row>
    <row r="2972" ht="15.75" customHeight="1">
      <c r="A2972" s="1" t="s">
        <v>832</v>
      </c>
    </row>
    <row r="2973" ht="15.75" customHeight="1"/>
    <row r="2974" ht="15.75" customHeight="1">
      <c r="A2974" s="1" t="s">
        <v>833</v>
      </c>
    </row>
    <row r="2975" ht="15.75" customHeight="1">
      <c r="A2975" s="49">
        <v>45119.0</v>
      </c>
    </row>
    <row r="2976" ht="15.75" customHeight="1"/>
    <row r="2977" ht="15.75" customHeight="1">
      <c r="A2977" s="1" t="s">
        <v>834</v>
      </c>
    </row>
    <row r="2978" ht="15.75" customHeight="1">
      <c r="A2978" s="1" t="s">
        <v>1063</v>
      </c>
      <c r="B2978" s="1" t="s">
        <v>835</v>
      </c>
      <c r="C2978" s="1">
        <v>1.0</v>
      </c>
      <c r="D2978" s="1">
        <v>100.0</v>
      </c>
      <c r="E2978" s="1" t="s">
        <v>836</v>
      </c>
      <c r="F2978" s="1" t="s">
        <v>971</v>
      </c>
    </row>
    <row r="2979" ht="15.75" customHeight="1"/>
    <row r="2980" ht="15.75" customHeight="1">
      <c r="A2980" s="1" t="s">
        <v>838</v>
      </c>
    </row>
    <row r="2981" ht="15.75" customHeight="1"/>
    <row r="2982" ht="15.75" customHeight="1">
      <c r="A2982" s="1" t="s">
        <v>839</v>
      </c>
    </row>
    <row r="2983" ht="15.75" customHeight="1"/>
    <row r="2984" ht="15.75" customHeight="1">
      <c r="A2984" s="1" t="s">
        <v>840</v>
      </c>
    </row>
    <row r="2985" ht="15.75" customHeight="1">
      <c r="A2985" s="1" t="s">
        <v>124</v>
      </c>
      <c r="B2985" s="1" t="s">
        <v>835</v>
      </c>
      <c r="C2985" s="1">
        <v>1.0</v>
      </c>
      <c r="D2985" s="1" t="s">
        <v>842</v>
      </c>
      <c r="E2985" s="1">
        <v>0.0</v>
      </c>
      <c r="F2985" s="1">
        <v>0.0</v>
      </c>
      <c r="G2985" s="1">
        <v>0.0</v>
      </c>
    </row>
    <row r="2986" ht="15.75" customHeight="1">
      <c r="A2986" s="1" t="s">
        <v>125</v>
      </c>
      <c r="B2986" s="1" t="s">
        <v>846</v>
      </c>
      <c r="C2986" s="1">
        <v>0.0</v>
      </c>
      <c r="D2986" s="1" t="s">
        <v>842</v>
      </c>
      <c r="E2986" s="1">
        <v>0.0</v>
      </c>
      <c r="F2986" s="1">
        <v>0.0</v>
      </c>
      <c r="G2986" s="1">
        <v>0.0</v>
      </c>
    </row>
    <row r="2987" ht="15.75" customHeight="1">
      <c r="A2987" s="1" t="s">
        <v>127</v>
      </c>
      <c r="B2987" s="1" t="s">
        <v>846</v>
      </c>
      <c r="C2987" s="1">
        <v>0.0</v>
      </c>
      <c r="D2987" s="1" t="s">
        <v>842</v>
      </c>
      <c r="E2987" s="1">
        <v>0.0</v>
      </c>
      <c r="F2987" s="1">
        <v>0.0</v>
      </c>
      <c r="G2987" s="1">
        <v>0.0</v>
      </c>
    </row>
    <row r="2988" ht="15.75" customHeight="1">
      <c r="A2988" s="1" t="s">
        <v>130</v>
      </c>
      <c r="B2988" s="1" t="s">
        <v>849</v>
      </c>
      <c r="C2988" s="1">
        <v>0.0</v>
      </c>
      <c r="D2988" s="1" t="s">
        <v>842</v>
      </c>
      <c r="E2988" s="1">
        <v>0.0</v>
      </c>
      <c r="F2988" s="1">
        <v>0.0</v>
      </c>
      <c r="G2988" s="1">
        <v>0.0</v>
      </c>
    </row>
    <row r="2989" ht="15.75" customHeight="1">
      <c r="A2989" s="1" t="s">
        <v>129</v>
      </c>
      <c r="B2989" s="1" t="s">
        <v>849</v>
      </c>
      <c r="C2989" s="1">
        <v>1.0</v>
      </c>
      <c r="D2989" s="1" t="s">
        <v>842</v>
      </c>
      <c r="E2989" s="1">
        <v>0.0</v>
      </c>
      <c r="F2989" s="1">
        <v>0.0</v>
      </c>
      <c r="G2989" s="1">
        <v>0.0</v>
      </c>
    </row>
    <row r="2990" ht="15.75" customHeight="1">
      <c r="A2990" s="1" t="s">
        <v>126</v>
      </c>
      <c r="B2990" s="1" t="s">
        <v>846</v>
      </c>
      <c r="C2990" s="1">
        <v>0.0</v>
      </c>
      <c r="D2990" s="1" t="s">
        <v>842</v>
      </c>
      <c r="E2990" s="1">
        <v>0.0</v>
      </c>
      <c r="F2990" s="1">
        <v>0.0</v>
      </c>
      <c r="G2990" s="1">
        <v>0.0</v>
      </c>
    </row>
    <row r="2991" ht="15.75" customHeight="1">
      <c r="A2991" s="1" t="s">
        <v>128</v>
      </c>
      <c r="B2991" s="1" t="s">
        <v>846</v>
      </c>
      <c r="C2991" s="1">
        <v>0.0</v>
      </c>
      <c r="D2991" s="1" t="s">
        <v>842</v>
      </c>
      <c r="E2991" s="1">
        <v>0.0</v>
      </c>
      <c r="F2991" s="1">
        <v>0.0</v>
      </c>
      <c r="G2991" s="1">
        <v>0.0</v>
      </c>
    </row>
    <row r="2992" ht="15.75" customHeight="1"/>
    <row r="2993" ht="15.75" customHeight="1">
      <c r="A2993" s="1" t="s">
        <v>852</v>
      </c>
    </row>
    <row r="2994" ht="15.75" customHeight="1"/>
    <row r="2995" ht="15.75" customHeight="1">
      <c r="A2995" s="1" t="s">
        <v>853</v>
      </c>
    </row>
    <row r="2996" ht="15.75" customHeight="1"/>
    <row r="2997" ht="15.75" customHeight="1">
      <c r="A2997" s="1" t="s">
        <v>854</v>
      </c>
    </row>
    <row r="2998" ht="15.75" customHeight="1"/>
    <row r="2999" ht="15.75" customHeight="1">
      <c r="A2999" s="1" t="s">
        <v>855</v>
      </c>
    </row>
    <row r="3000" ht="15.75" customHeight="1"/>
    <row r="3001" ht="15.75" customHeight="1">
      <c r="A3001" s="1" t="s">
        <v>856</v>
      </c>
    </row>
    <row r="3002" ht="15.75" customHeight="1"/>
    <row r="3003" ht="15.75" customHeight="1">
      <c r="A3003" s="1" t="s">
        <v>857</v>
      </c>
    </row>
    <row r="3004" ht="15.75" customHeight="1"/>
    <row r="3005" ht="15.75" customHeight="1">
      <c r="A3005" s="1" t="s">
        <v>858</v>
      </c>
    </row>
    <row r="3006" ht="15.75" customHeight="1"/>
    <row r="3007" ht="15.75" customHeight="1">
      <c r="A3007" s="1" t="s">
        <v>859</v>
      </c>
    </row>
    <row r="3008" ht="15.75" customHeight="1"/>
    <row r="3009" ht="15.75" customHeight="1">
      <c r="A3009" s="1" t="s">
        <v>860</v>
      </c>
    </row>
    <row r="3010" ht="15.75" customHeight="1"/>
    <row r="3011" ht="15.75" customHeight="1">
      <c r="A3011" s="1" t="s">
        <v>867</v>
      </c>
    </row>
    <row r="3012" ht="15.75" customHeight="1"/>
    <row r="3013" ht="15.75" customHeight="1">
      <c r="A3013" s="1" t="s">
        <v>814</v>
      </c>
    </row>
    <row r="3014" ht="15.75" customHeight="1"/>
    <row r="3015" ht="15.75" customHeight="1">
      <c r="A3015" s="1" t="s">
        <v>815</v>
      </c>
    </row>
    <row r="3016" ht="15.75" customHeight="1">
      <c r="A3016" s="1" t="s">
        <v>816</v>
      </c>
    </row>
    <row r="3017" ht="15.75" customHeight="1"/>
    <row r="3018" ht="15.75" customHeight="1">
      <c r="A3018" s="1" t="s">
        <v>817</v>
      </c>
    </row>
    <row r="3019" ht="15.75" customHeight="1">
      <c r="A3019" s="1" t="s">
        <v>1064</v>
      </c>
    </row>
    <row r="3020" ht="15.75" customHeight="1"/>
    <row r="3021" ht="15.75" customHeight="1">
      <c r="A3021" s="1" t="s">
        <v>819</v>
      </c>
    </row>
    <row r="3022" ht="15.75" customHeight="1"/>
    <row r="3023" ht="15.75" customHeight="1"/>
    <row r="3024" ht="15.75" customHeight="1">
      <c r="A3024" s="1" t="s">
        <v>820</v>
      </c>
    </row>
    <row r="3025" ht="15.75" customHeight="1"/>
    <row r="3026" ht="15.75" customHeight="1"/>
    <row r="3027" ht="15.75" customHeight="1">
      <c r="A3027" s="1" t="s">
        <v>821</v>
      </c>
    </row>
    <row r="3028" ht="15.75" customHeight="1">
      <c r="A3028" s="1" t="s">
        <v>822</v>
      </c>
    </row>
    <row r="3029" ht="15.75" customHeight="1"/>
    <row r="3030" ht="15.75" customHeight="1">
      <c r="A3030" s="1" t="s">
        <v>823</v>
      </c>
    </row>
    <row r="3031" ht="15.75" customHeight="1">
      <c r="A3031" s="1" t="s">
        <v>822</v>
      </c>
    </row>
    <row r="3032" ht="15.75" customHeight="1"/>
    <row r="3033" ht="15.75" customHeight="1">
      <c r="A3033" s="1" t="s">
        <v>824</v>
      </c>
    </row>
    <row r="3034" ht="15.75" customHeight="1">
      <c r="A3034" s="1" t="s">
        <v>822</v>
      </c>
    </row>
    <row r="3035" ht="15.75" customHeight="1"/>
    <row r="3036" ht="15.75" customHeight="1">
      <c r="A3036" s="1" t="s">
        <v>825</v>
      </c>
    </row>
    <row r="3037" ht="15.75" customHeight="1">
      <c r="A3037" s="1" t="s">
        <v>822</v>
      </c>
    </row>
    <row r="3038" ht="15.75" customHeight="1"/>
    <row r="3039" ht="15.75" customHeight="1">
      <c r="A3039" s="1" t="s">
        <v>826</v>
      </c>
    </row>
    <row r="3040" ht="15.75" customHeight="1">
      <c r="A3040" s="1" t="s">
        <v>822</v>
      </c>
    </row>
    <row r="3041" ht="15.75" customHeight="1"/>
    <row r="3042" ht="15.75" customHeight="1">
      <c r="A3042" s="1" t="s">
        <v>827</v>
      </c>
    </row>
    <row r="3043" ht="15.75" customHeight="1">
      <c r="A3043" s="1" t="s">
        <v>822</v>
      </c>
    </row>
    <row r="3044" ht="15.75" customHeight="1"/>
    <row r="3045" ht="15.75" customHeight="1">
      <c r="A3045" s="1" t="s">
        <v>828</v>
      </c>
    </row>
    <row r="3046" ht="15.75" customHeight="1">
      <c r="A3046" s="1" t="s">
        <v>822</v>
      </c>
    </row>
    <row r="3047" ht="15.75" customHeight="1"/>
    <row r="3048" ht="15.75" customHeight="1">
      <c r="A3048" s="1" t="s">
        <v>829</v>
      </c>
    </row>
    <row r="3049" ht="15.75" customHeight="1">
      <c r="A3049" s="1" t="s">
        <v>822</v>
      </c>
    </row>
    <row r="3050" ht="15.75" customHeight="1"/>
    <row r="3051" ht="15.75" customHeight="1">
      <c r="A3051" s="1" t="s">
        <v>830</v>
      </c>
    </row>
    <row r="3052" ht="15.75" customHeight="1">
      <c r="A3052" s="1" t="s">
        <v>822</v>
      </c>
    </row>
    <row r="3053" ht="15.75" customHeight="1"/>
    <row r="3054" ht="15.75" customHeight="1">
      <c r="A3054" s="1" t="s">
        <v>831</v>
      </c>
    </row>
    <row r="3055" ht="15.75" customHeight="1">
      <c r="A3055" s="1" t="s">
        <v>832</v>
      </c>
    </row>
    <row r="3056" ht="15.75" customHeight="1"/>
    <row r="3057" ht="15.75" customHeight="1">
      <c r="A3057" s="1" t="s">
        <v>833</v>
      </c>
    </row>
    <row r="3058" ht="15.75" customHeight="1">
      <c r="A3058" s="49">
        <v>45119.0</v>
      </c>
    </row>
    <row r="3059" ht="15.75" customHeight="1"/>
    <row r="3060" ht="15.75" customHeight="1">
      <c r="A3060" s="1" t="s">
        <v>834</v>
      </c>
    </row>
    <row r="3061" ht="15.75" customHeight="1">
      <c r="A3061" s="1" t="s">
        <v>1065</v>
      </c>
      <c r="B3061" s="1" t="s">
        <v>835</v>
      </c>
      <c r="C3061" s="1">
        <v>1.0</v>
      </c>
      <c r="D3061" s="1">
        <v>100.0</v>
      </c>
      <c r="E3061" s="1" t="s">
        <v>836</v>
      </c>
      <c r="F3061" s="1" t="s">
        <v>971</v>
      </c>
    </row>
    <row r="3062" ht="15.75" customHeight="1"/>
    <row r="3063" ht="15.75" customHeight="1">
      <c r="A3063" s="1" t="s">
        <v>838</v>
      </c>
    </row>
    <row r="3064" ht="15.75" customHeight="1"/>
    <row r="3065" ht="15.75" customHeight="1">
      <c r="A3065" s="1" t="s">
        <v>839</v>
      </c>
    </row>
    <row r="3066" ht="15.75" customHeight="1"/>
    <row r="3067" ht="15.75" customHeight="1">
      <c r="A3067" s="1" t="s">
        <v>840</v>
      </c>
    </row>
    <row r="3068" ht="15.75" customHeight="1">
      <c r="A3068" s="1" t="s">
        <v>124</v>
      </c>
      <c r="B3068" s="1" t="s">
        <v>835</v>
      </c>
      <c r="C3068" s="1">
        <v>1.0</v>
      </c>
      <c r="D3068" s="1" t="s">
        <v>842</v>
      </c>
      <c r="E3068" s="1">
        <v>0.0</v>
      </c>
      <c r="F3068" s="1">
        <v>0.0</v>
      </c>
      <c r="G3068" s="1">
        <v>0.0</v>
      </c>
    </row>
    <row r="3069" ht="15.75" customHeight="1">
      <c r="A3069" s="1" t="s">
        <v>125</v>
      </c>
      <c r="B3069" s="1" t="s">
        <v>846</v>
      </c>
      <c r="C3069" s="1">
        <v>0.0</v>
      </c>
      <c r="D3069" s="1" t="s">
        <v>842</v>
      </c>
      <c r="E3069" s="1">
        <v>0.0</v>
      </c>
      <c r="F3069" s="1">
        <v>0.0</v>
      </c>
      <c r="G3069" s="1">
        <v>0.0</v>
      </c>
    </row>
    <row r="3070" ht="15.75" customHeight="1">
      <c r="A3070" s="1" t="s">
        <v>127</v>
      </c>
      <c r="B3070" s="1" t="s">
        <v>846</v>
      </c>
      <c r="C3070" s="1">
        <v>0.0</v>
      </c>
      <c r="D3070" s="1" t="s">
        <v>842</v>
      </c>
      <c r="E3070" s="1">
        <v>0.0</v>
      </c>
      <c r="F3070" s="1">
        <v>0.0</v>
      </c>
      <c r="G3070" s="1">
        <v>0.0</v>
      </c>
    </row>
    <row r="3071" ht="15.75" customHeight="1">
      <c r="A3071" s="1" t="s">
        <v>130</v>
      </c>
      <c r="B3071" s="1" t="s">
        <v>849</v>
      </c>
      <c r="C3071" s="1">
        <v>0.0</v>
      </c>
      <c r="D3071" s="1" t="s">
        <v>842</v>
      </c>
      <c r="E3071" s="1">
        <v>0.0</v>
      </c>
      <c r="F3071" s="1">
        <v>0.0</v>
      </c>
      <c r="G3071" s="1">
        <v>0.0</v>
      </c>
    </row>
    <row r="3072" ht="15.75" customHeight="1">
      <c r="A3072" s="1" t="s">
        <v>129</v>
      </c>
      <c r="B3072" s="1" t="s">
        <v>849</v>
      </c>
      <c r="C3072" s="1">
        <v>1.0</v>
      </c>
      <c r="D3072" s="1" t="s">
        <v>842</v>
      </c>
      <c r="E3072" s="1">
        <v>0.0</v>
      </c>
      <c r="F3072" s="1">
        <v>0.0</v>
      </c>
      <c r="G3072" s="1">
        <v>0.0</v>
      </c>
    </row>
    <row r="3073" ht="15.75" customHeight="1">
      <c r="A3073" s="1" t="s">
        <v>126</v>
      </c>
      <c r="B3073" s="1" t="s">
        <v>846</v>
      </c>
      <c r="C3073" s="1">
        <v>0.0</v>
      </c>
      <c r="D3073" s="1" t="s">
        <v>842</v>
      </c>
      <c r="E3073" s="1">
        <v>0.0</v>
      </c>
      <c r="F3073" s="1">
        <v>0.0</v>
      </c>
      <c r="G3073" s="1">
        <v>0.0</v>
      </c>
    </row>
    <row r="3074" ht="15.75" customHeight="1">
      <c r="A3074" s="1" t="s">
        <v>128</v>
      </c>
      <c r="B3074" s="1" t="s">
        <v>846</v>
      </c>
      <c r="C3074" s="1">
        <v>0.0</v>
      </c>
      <c r="D3074" s="1" t="s">
        <v>842</v>
      </c>
      <c r="E3074" s="1">
        <v>0.0</v>
      </c>
      <c r="F3074" s="1">
        <v>0.0</v>
      </c>
      <c r="G3074" s="1">
        <v>0.0</v>
      </c>
    </row>
    <row r="3075" ht="15.75" customHeight="1"/>
    <row r="3076" ht="15.75" customHeight="1">
      <c r="A3076" s="1" t="s">
        <v>852</v>
      </c>
    </row>
    <row r="3077" ht="15.75" customHeight="1"/>
    <row r="3078" ht="15.75" customHeight="1">
      <c r="A3078" s="1" t="s">
        <v>853</v>
      </c>
    </row>
    <row r="3079" ht="15.75" customHeight="1"/>
    <row r="3080" ht="15.75" customHeight="1">
      <c r="A3080" s="1" t="s">
        <v>854</v>
      </c>
    </row>
    <row r="3081" ht="15.75" customHeight="1"/>
    <row r="3082" ht="15.75" customHeight="1">
      <c r="A3082" s="1" t="s">
        <v>855</v>
      </c>
    </row>
    <row r="3083" ht="15.75" customHeight="1"/>
    <row r="3084" ht="15.75" customHeight="1">
      <c r="A3084" s="1" t="s">
        <v>856</v>
      </c>
    </row>
    <row r="3085" ht="15.75" customHeight="1"/>
    <row r="3086" ht="15.75" customHeight="1">
      <c r="A3086" s="1" t="s">
        <v>857</v>
      </c>
    </row>
    <row r="3087" ht="15.75" customHeight="1"/>
    <row r="3088" ht="15.75" customHeight="1">
      <c r="A3088" s="1" t="s">
        <v>858</v>
      </c>
    </row>
    <row r="3089" ht="15.75" customHeight="1"/>
    <row r="3090" ht="15.75" customHeight="1">
      <c r="A3090" s="1" t="s">
        <v>859</v>
      </c>
    </row>
    <row r="3091" ht="15.75" customHeight="1"/>
    <row r="3092" ht="15.75" customHeight="1">
      <c r="A3092" s="1" t="s">
        <v>860</v>
      </c>
    </row>
    <row r="3093" ht="15.75" customHeight="1"/>
    <row r="3094" ht="15.75" customHeight="1">
      <c r="A3094" s="1" t="s">
        <v>867</v>
      </c>
    </row>
    <row r="3095" ht="15.75" customHeight="1"/>
    <row r="3096" ht="15.75" customHeight="1">
      <c r="A3096" s="1" t="s">
        <v>814</v>
      </c>
    </row>
    <row r="3097" ht="15.75" customHeight="1"/>
    <row r="3098" ht="15.75" customHeight="1">
      <c r="A3098" s="1" t="s">
        <v>815</v>
      </c>
    </row>
    <row r="3099" ht="15.75" customHeight="1">
      <c r="A3099" s="1" t="s">
        <v>816</v>
      </c>
    </row>
    <row r="3100" ht="15.75" customHeight="1"/>
    <row r="3101" ht="15.75" customHeight="1">
      <c r="A3101" s="1" t="s">
        <v>817</v>
      </c>
    </row>
    <row r="3102" ht="15.75" customHeight="1">
      <c r="A3102" s="1" t="s">
        <v>1066</v>
      </c>
    </row>
    <row r="3103" ht="15.75" customHeight="1"/>
    <row r="3104" ht="15.75" customHeight="1">
      <c r="A3104" s="1" t="s">
        <v>819</v>
      </c>
    </row>
    <row r="3105" ht="15.75" customHeight="1"/>
    <row r="3106" ht="15.75" customHeight="1"/>
    <row r="3107" ht="15.75" customHeight="1">
      <c r="A3107" s="1" t="s">
        <v>820</v>
      </c>
    </row>
    <row r="3108" ht="15.75" customHeight="1"/>
    <row r="3109" ht="15.75" customHeight="1"/>
    <row r="3110" ht="15.75" customHeight="1">
      <c r="A3110" s="1" t="s">
        <v>821</v>
      </c>
    </row>
    <row r="3111" ht="15.75" customHeight="1">
      <c r="A3111" s="1" t="s">
        <v>822</v>
      </c>
    </row>
    <row r="3112" ht="15.75" customHeight="1"/>
    <row r="3113" ht="15.75" customHeight="1">
      <c r="A3113" s="1" t="s">
        <v>823</v>
      </c>
    </row>
    <row r="3114" ht="15.75" customHeight="1">
      <c r="A3114" s="1" t="s">
        <v>822</v>
      </c>
    </row>
    <row r="3115" ht="15.75" customHeight="1"/>
    <row r="3116" ht="15.75" customHeight="1">
      <c r="A3116" s="1" t="s">
        <v>824</v>
      </c>
    </row>
    <row r="3117" ht="15.75" customHeight="1">
      <c r="A3117" s="1" t="s">
        <v>822</v>
      </c>
    </row>
    <row r="3118" ht="15.75" customHeight="1"/>
    <row r="3119" ht="15.75" customHeight="1">
      <c r="A3119" s="1" t="s">
        <v>825</v>
      </c>
    </row>
    <row r="3120" ht="15.75" customHeight="1">
      <c r="A3120" s="1" t="s">
        <v>822</v>
      </c>
    </row>
    <row r="3121" ht="15.75" customHeight="1"/>
    <row r="3122" ht="15.75" customHeight="1">
      <c r="A3122" s="1" t="s">
        <v>826</v>
      </c>
    </row>
    <row r="3123" ht="15.75" customHeight="1">
      <c r="A3123" s="1" t="s">
        <v>822</v>
      </c>
    </row>
    <row r="3124" ht="15.75" customHeight="1"/>
    <row r="3125" ht="15.75" customHeight="1">
      <c r="A3125" s="1" t="s">
        <v>827</v>
      </c>
    </row>
    <row r="3126" ht="15.75" customHeight="1">
      <c r="A3126" s="1" t="s">
        <v>822</v>
      </c>
    </row>
    <row r="3127" ht="15.75" customHeight="1"/>
    <row r="3128" ht="15.75" customHeight="1">
      <c r="A3128" s="1" t="s">
        <v>828</v>
      </c>
    </row>
    <row r="3129" ht="15.75" customHeight="1">
      <c r="A3129" s="1" t="s">
        <v>822</v>
      </c>
    </row>
    <row r="3130" ht="15.75" customHeight="1"/>
    <row r="3131" ht="15.75" customHeight="1">
      <c r="A3131" s="1" t="s">
        <v>829</v>
      </c>
    </row>
    <row r="3132" ht="15.75" customHeight="1">
      <c r="A3132" s="1" t="s">
        <v>822</v>
      </c>
    </row>
    <row r="3133" ht="15.75" customHeight="1"/>
    <row r="3134" ht="15.75" customHeight="1">
      <c r="A3134" s="1" t="s">
        <v>830</v>
      </c>
    </row>
    <row r="3135" ht="15.75" customHeight="1">
      <c r="A3135" s="1" t="s">
        <v>822</v>
      </c>
    </row>
    <row r="3136" ht="15.75" customHeight="1"/>
    <row r="3137" ht="15.75" customHeight="1">
      <c r="A3137" s="1" t="s">
        <v>831</v>
      </c>
    </row>
    <row r="3138" ht="15.75" customHeight="1">
      <c r="A3138" s="1" t="s">
        <v>832</v>
      </c>
    </row>
    <row r="3139" ht="15.75" customHeight="1"/>
    <row r="3140" ht="15.75" customHeight="1">
      <c r="A3140" s="1" t="s">
        <v>833</v>
      </c>
    </row>
    <row r="3141" ht="15.75" customHeight="1">
      <c r="A3141" s="49">
        <v>45119.0</v>
      </c>
    </row>
    <row r="3142" ht="15.75" customHeight="1"/>
    <row r="3143" ht="15.75" customHeight="1">
      <c r="A3143" s="1" t="s">
        <v>834</v>
      </c>
    </row>
    <row r="3144" ht="15.75" customHeight="1">
      <c r="A3144" s="1" t="s">
        <v>1067</v>
      </c>
      <c r="B3144" s="1" t="s">
        <v>835</v>
      </c>
      <c r="C3144" s="1">
        <v>1.0</v>
      </c>
      <c r="D3144" s="1">
        <v>100.0</v>
      </c>
      <c r="E3144" s="1" t="s">
        <v>836</v>
      </c>
      <c r="F3144" s="1" t="s">
        <v>971</v>
      </c>
    </row>
    <row r="3145" ht="15.75" customHeight="1"/>
    <row r="3146" ht="15.75" customHeight="1">
      <c r="A3146" s="1" t="s">
        <v>838</v>
      </c>
    </row>
    <row r="3147" ht="15.75" customHeight="1"/>
    <row r="3148" ht="15.75" customHeight="1">
      <c r="A3148" s="1" t="s">
        <v>839</v>
      </c>
    </row>
    <row r="3149" ht="15.75" customHeight="1"/>
    <row r="3150" ht="15.75" customHeight="1">
      <c r="A3150" s="1" t="s">
        <v>840</v>
      </c>
    </row>
    <row r="3151" ht="15.75" customHeight="1">
      <c r="A3151" s="1" t="s">
        <v>124</v>
      </c>
      <c r="B3151" s="1" t="s">
        <v>835</v>
      </c>
      <c r="C3151" s="1">
        <v>1.0</v>
      </c>
      <c r="D3151" s="1" t="s">
        <v>842</v>
      </c>
      <c r="E3151" s="1">
        <v>0.0</v>
      </c>
      <c r="F3151" s="1">
        <v>0.0</v>
      </c>
      <c r="G3151" s="1">
        <v>0.0</v>
      </c>
    </row>
    <row r="3152" ht="15.75" customHeight="1">
      <c r="A3152" s="1" t="s">
        <v>125</v>
      </c>
      <c r="B3152" s="1" t="s">
        <v>846</v>
      </c>
      <c r="C3152" s="1">
        <v>0.0</v>
      </c>
      <c r="D3152" s="1" t="s">
        <v>842</v>
      </c>
      <c r="E3152" s="1">
        <v>0.0</v>
      </c>
      <c r="F3152" s="1">
        <v>0.0</v>
      </c>
      <c r="G3152" s="1">
        <v>0.0</v>
      </c>
    </row>
    <row r="3153" ht="15.75" customHeight="1">
      <c r="A3153" s="1" t="s">
        <v>127</v>
      </c>
      <c r="B3153" s="1" t="s">
        <v>846</v>
      </c>
      <c r="C3153" s="1">
        <v>0.0</v>
      </c>
      <c r="D3153" s="1" t="s">
        <v>842</v>
      </c>
      <c r="E3153" s="1">
        <v>0.0</v>
      </c>
      <c r="F3153" s="1">
        <v>0.0</v>
      </c>
      <c r="G3153" s="1">
        <v>0.0</v>
      </c>
    </row>
    <row r="3154" ht="15.75" customHeight="1">
      <c r="A3154" s="1" t="s">
        <v>130</v>
      </c>
      <c r="B3154" s="1" t="s">
        <v>849</v>
      </c>
      <c r="C3154" s="1">
        <v>0.0</v>
      </c>
      <c r="D3154" s="1" t="s">
        <v>842</v>
      </c>
      <c r="E3154" s="1">
        <v>0.0</v>
      </c>
      <c r="F3154" s="1">
        <v>0.0</v>
      </c>
      <c r="G3154" s="1">
        <v>0.0</v>
      </c>
    </row>
    <row r="3155" ht="15.75" customHeight="1">
      <c r="A3155" s="1" t="s">
        <v>129</v>
      </c>
      <c r="B3155" s="1" t="s">
        <v>849</v>
      </c>
      <c r="C3155" s="1">
        <v>1.0</v>
      </c>
      <c r="D3155" s="1" t="s">
        <v>842</v>
      </c>
      <c r="E3155" s="1">
        <v>0.0</v>
      </c>
      <c r="F3155" s="1">
        <v>0.0</v>
      </c>
      <c r="G3155" s="1">
        <v>0.0</v>
      </c>
    </row>
    <row r="3156" ht="15.75" customHeight="1">
      <c r="A3156" s="1" t="s">
        <v>126</v>
      </c>
      <c r="B3156" s="1" t="s">
        <v>846</v>
      </c>
      <c r="C3156" s="1">
        <v>0.0</v>
      </c>
      <c r="D3156" s="1" t="s">
        <v>842</v>
      </c>
      <c r="E3156" s="1">
        <v>0.0</v>
      </c>
      <c r="F3156" s="1">
        <v>0.0</v>
      </c>
      <c r="G3156" s="1">
        <v>0.0</v>
      </c>
    </row>
    <row r="3157" ht="15.75" customHeight="1">
      <c r="A3157" s="1" t="s">
        <v>128</v>
      </c>
      <c r="B3157" s="1" t="s">
        <v>846</v>
      </c>
      <c r="C3157" s="1">
        <v>0.0</v>
      </c>
      <c r="D3157" s="1" t="s">
        <v>842</v>
      </c>
      <c r="E3157" s="1">
        <v>0.0</v>
      </c>
      <c r="F3157" s="1">
        <v>0.0</v>
      </c>
      <c r="G3157" s="1">
        <v>0.0</v>
      </c>
    </row>
    <row r="3158" ht="15.75" customHeight="1"/>
    <row r="3159" ht="15.75" customHeight="1">
      <c r="A3159" s="1" t="s">
        <v>852</v>
      </c>
    </row>
    <row r="3160" ht="15.75" customHeight="1"/>
    <row r="3161" ht="15.75" customHeight="1">
      <c r="A3161" s="1" t="s">
        <v>853</v>
      </c>
    </row>
    <row r="3162" ht="15.75" customHeight="1"/>
    <row r="3163" ht="15.75" customHeight="1">
      <c r="A3163" s="1" t="s">
        <v>854</v>
      </c>
    </row>
    <row r="3164" ht="15.75" customHeight="1"/>
    <row r="3165" ht="15.75" customHeight="1">
      <c r="A3165" s="1" t="s">
        <v>855</v>
      </c>
    </row>
    <row r="3166" ht="15.75" customHeight="1"/>
    <row r="3167" ht="15.75" customHeight="1">
      <c r="A3167" s="1" t="s">
        <v>856</v>
      </c>
    </row>
    <row r="3168" ht="15.75" customHeight="1"/>
    <row r="3169" ht="15.75" customHeight="1">
      <c r="A3169" s="1" t="s">
        <v>857</v>
      </c>
    </row>
    <row r="3170" ht="15.75" customHeight="1"/>
    <row r="3171" ht="15.75" customHeight="1">
      <c r="A3171" s="1" t="s">
        <v>858</v>
      </c>
    </row>
    <row r="3172" ht="15.75" customHeight="1"/>
    <row r="3173" ht="15.75" customHeight="1">
      <c r="A3173" s="1" t="s">
        <v>859</v>
      </c>
    </row>
    <row r="3174" ht="15.75" customHeight="1"/>
    <row r="3175" ht="15.75" customHeight="1">
      <c r="A3175" s="1" t="s">
        <v>860</v>
      </c>
    </row>
    <row r="3176" ht="15.75" customHeight="1"/>
    <row r="3177" ht="15.75" customHeight="1">
      <c r="A3177" s="1" t="s">
        <v>867</v>
      </c>
    </row>
    <row r="3178" ht="15.75" customHeight="1"/>
    <row r="3179" ht="15.75" customHeight="1">
      <c r="A3179" s="1" t="s">
        <v>814</v>
      </c>
    </row>
    <row r="3180" ht="15.75" customHeight="1"/>
    <row r="3181" ht="15.75" customHeight="1">
      <c r="A3181" s="1" t="s">
        <v>815</v>
      </c>
    </row>
    <row r="3182" ht="15.75" customHeight="1">
      <c r="A3182" s="1" t="s">
        <v>816</v>
      </c>
    </row>
    <row r="3183" ht="15.75" customHeight="1"/>
    <row r="3184" ht="15.75" customHeight="1">
      <c r="A3184" s="1" t="s">
        <v>817</v>
      </c>
    </row>
    <row r="3185" ht="15.75" customHeight="1">
      <c r="A3185" s="1" t="s">
        <v>1068</v>
      </c>
    </row>
    <row r="3186" ht="15.75" customHeight="1"/>
    <row r="3187" ht="15.75" customHeight="1">
      <c r="A3187" s="1" t="s">
        <v>819</v>
      </c>
    </row>
    <row r="3188" ht="15.75" customHeight="1"/>
    <row r="3189" ht="15.75" customHeight="1"/>
    <row r="3190" ht="15.75" customHeight="1">
      <c r="A3190" s="1" t="s">
        <v>820</v>
      </c>
    </row>
    <row r="3191" ht="15.75" customHeight="1"/>
    <row r="3192" ht="15.75" customHeight="1"/>
    <row r="3193" ht="15.75" customHeight="1">
      <c r="A3193" s="1" t="s">
        <v>821</v>
      </c>
    </row>
    <row r="3194" ht="15.75" customHeight="1">
      <c r="A3194" s="1" t="s">
        <v>822</v>
      </c>
    </row>
    <row r="3195" ht="15.75" customHeight="1"/>
    <row r="3196" ht="15.75" customHeight="1">
      <c r="A3196" s="1" t="s">
        <v>823</v>
      </c>
    </row>
    <row r="3197" ht="15.75" customHeight="1">
      <c r="A3197" s="1" t="s">
        <v>822</v>
      </c>
    </row>
    <row r="3198" ht="15.75" customHeight="1"/>
    <row r="3199" ht="15.75" customHeight="1">
      <c r="A3199" s="1" t="s">
        <v>824</v>
      </c>
    </row>
    <row r="3200" ht="15.75" customHeight="1">
      <c r="A3200" s="1" t="s">
        <v>822</v>
      </c>
    </row>
    <row r="3201" ht="15.75" customHeight="1"/>
    <row r="3202" ht="15.75" customHeight="1">
      <c r="A3202" s="1" t="s">
        <v>825</v>
      </c>
    </row>
    <row r="3203" ht="15.75" customHeight="1">
      <c r="A3203" s="1" t="s">
        <v>822</v>
      </c>
    </row>
    <row r="3204" ht="15.75" customHeight="1"/>
    <row r="3205" ht="15.75" customHeight="1">
      <c r="A3205" s="1" t="s">
        <v>826</v>
      </c>
    </row>
    <row r="3206" ht="15.75" customHeight="1">
      <c r="A3206" s="1" t="s">
        <v>822</v>
      </c>
    </row>
    <row r="3207" ht="15.75" customHeight="1"/>
    <row r="3208" ht="15.75" customHeight="1">
      <c r="A3208" s="1" t="s">
        <v>827</v>
      </c>
    </row>
    <row r="3209" ht="15.75" customHeight="1">
      <c r="A3209" s="1" t="s">
        <v>822</v>
      </c>
    </row>
    <row r="3210" ht="15.75" customHeight="1"/>
    <row r="3211" ht="15.75" customHeight="1">
      <c r="A3211" s="1" t="s">
        <v>828</v>
      </c>
    </row>
    <row r="3212" ht="15.75" customHeight="1">
      <c r="A3212" s="1" t="s">
        <v>822</v>
      </c>
    </row>
    <row r="3213" ht="15.75" customHeight="1"/>
    <row r="3214" ht="15.75" customHeight="1">
      <c r="A3214" s="1" t="s">
        <v>829</v>
      </c>
    </row>
    <row r="3215" ht="15.75" customHeight="1">
      <c r="A3215" s="1" t="s">
        <v>822</v>
      </c>
    </row>
    <row r="3216" ht="15.75" customHeight="1"/>
    <row r="3217" ht="15.75" customHeight="1">
      <c r="A3217" s="1" t="s">
        <v>830</v>
      </c>
    </row>
    <row r="3218" ht="15.75" customHeight="1">
      <c r="A3218" s="1" t="s">
        <v>822</v>
      </c>
    </row>
    <row r="3219" ht="15.75" customHeight="1"/>
    <row r="3220" ht="15.75" customHeight="1">
      <c r="A3220" s="1" t="s">
        <v>831</v>
      </c>
    </row>
    <row r="3221" ht="15.75" customHeight="1">
      <c r="A3221" s="1" t="s">
        <v>832</v>
      </c>
    </row>
    <row r="3222" ht="15.75" customHeight="1"/>
    <row r="3223" ht="15.75" customHeight="1">
      <c r="A3223" s="1" t="s">
        <v>833</v>
      </c>
    </row>
    <row r="3224" ht="15.75" customHeight="1">
      <c r="A3224" s="49">
        <v>45119.0</v>
      </c>
    </row>
    <row r="3225" ht="15.75" customHeight="1"/>
    <row r="3226" ht="15.75" customHeight="1">
      <c r="A3226" s="1" t="s">
        <v>834</v>
      </c>
    </row>
    <row r="3227" ht="15.75" customHeight="1">
      <c r="A3227" s="1" t="s">
        <v>1069</v>
      </c>
      <c r="B3227" s="1" t="s">
        <v>835</v>
      </c>
      <c r="C3227" s="1">
        <v>1.0</v>
      </c>
      <c r="D3227" s="1">
        <v>100.0</v>
      </c>
      <c r="E3227" s="1" t="s">
        <v>836</v>
      </c>
      <c r="F3227" s="1" t="s">
        <v>971</v>
      </c>
    </row>
    <row r="3228" ht="15.75" customHeight="1"/>
    <row r="3229" ht="15.75" customHeight="1">
      <c r="A3229" s="1" t="s">
        <v>838</v>
      </c>
    </row>
    <row r="3230" ht="15.75" customHeight="1"/>
    <row r="3231" ht="15.75" customHeight="1">
      <c r="A3231" s="1" t="s">
        <v>839</v>
      </c>
    </row>
    <row r="3232" ht="15.75" customHeight="1"/>
    <row r="3233" ht="15.75" customHeight="1">
      <c r="A3233" s="1" t="s">
        <v>840</v>
      </c>
    </row>
    <row r="3234" ht="15.75" customHeight="1">
      <c r="A3234" s="1" t="s">
        <v>124</v>
      </c>
      <c r="B3234" s="1" t="s">
        <v>835</v>
      </c>
      <c r="C3234" s="1">
        <v>1.0</v>
      </c>
      <c r="D3234" s="1" t="s">
        <v>842</v>
      </c>
      <c r="E3234" s="1">
        <v>0.0</v>
      </c>
      <c r="F3234" s="1">
        <v>0.0</v>
      </c>
      <c r="G3234" s="1">
        <v>0.0</v>
      </c>
    </row>
    <row r="3235" ht="15.75" customHeight="1">
      <c r="A3235" s="1" t="s">
        <v>125</v>
      </c>
      <c r="B3235" s="1" t="s">
        <v>846</v>
      </c>
      <c r="C3235" s="1">
        <v>0.0</v>
      </c>
      <c r="D3235" s="1" t="s">
        <v>842</v>
      </c>
      <c r="E3235" s="1">
        <v>0.0</v>
      </c>
      <c r="F3235" s="1">
        <v>0.0</v>
      </c>
      <c r="G3235" s="1">
        <v>0.0</v>
      </c>
    </row>
    <row r="3236" ht="15.75" customHeight="1">
      <c r="A3236" s="1" t="s">
        <v>127</v>
      </c>
      <c r="B3236" s="1" t="s">
        <v>846</v>
      </c>
      <c r="C3236" s="1">
        <v>0.0</v>
      </c>
      <c r="D3236" s="1" t="s">
        <v>842</v>
      </c>
      <c r="E3236" s="1">
        <v>0.0</v>
      </c>
      <c r="F3236" s="1">
        <v>0.0</v>
      </c>
      <c r="G3236" s="1">
        <v>0.0</v>
      </c>
    </row>
    <row r="3237" ht="15.75" customHeight="1">
      <c r="A3237" s="1" t="s">
        <v>130</v>
      </c>
      <c r="B3237" s="1" t="s">
        <v>849</v>
      </c>
      <c r="C3237" s="1">
        <v>0.0</v>
      </c>
      <c r="D3237" s="1" t="s">
        <v>842</v>
      </c>
      <c r="E3237" s="1">
        <v>0.0</v>
      </c>
      <c r="F3237" s="1">
        <v>0.0</v>
      </c>
      <c r="G3237" s="1">
        <v>0.0</v>
      </c>
    </row>
    <row r="3238" ht="15.75" customHeight="1">
      <c r="A3238" s="1" t="s">
        <v>129</v>
      </c>
      <c r="B3238" s="1" t="s">
        <v>849</v>
      </c>
      <c r="C3238" s="1">
        <v>2.0</v>
      </c>
      <c r="D3238" s="1" t="s">
        <v>842</v>
      </c>
      <c r="E3238" s="1">
        <v>0.0</v>
      </c>
      <c r="F3238" s="1">
        <v>0.0</v>
      </c>
      <c r="G3238" s="1">
        <v>0.0</v>
      </c>
    </row>
    <row r="3239" ht="15.75" customHeight="1">
      <c r="A3239" s="1" t="s">
        <v>126</v>
      </c>
      <c r="B3239" s="1" t="s">
        <v>846</v>
      </c>
      <c r="C3239" s="1">
        <v>0.0</v>
      </c>
      <c r="D3239" s="1" t="s">
        <v>842</v>
      </c>
      <c r="E3239" s="1">
        <v>0.0</v>
      </c>
      <c r="F3239" s="1">
        <v>0.0</v>
      </c>
      <c r="G3239" s="1">
        <v>0.0</v>
      </c>
    </row>
    <row r="3240" ht="15.75" customHeight="1">
      <c r="A3240" s="1" t="s">
        <v>128</v>
      </c>
      <c r="B3240" s="1" t="s">
        <v>846</v>
      </c>
      <c r="C3240" s="1">
        <v>0.0</v>
      </c>
      <c r="D3240" s="1" t="s">
        <v>842</v>
      </c>
      <c r="E3240" s="1">
        <v>0.0</v>
      </c>
      <c r="F3240" s="1">
        <v>0.0</v>
      </c>
      <c r="G3240" s="1">
        <v>0.0</v>
      </c>
    </row>
    <row r="3241" ht="15.75" customHeight="1"/>
    <row r="3242" ht="15.75" customHeight="1">
      <c r="A3242" s="1" t="s">
        <v>852</v>
      </c>
    </row>
    <row r="3243" ht="15.75" customHeight="1"/>
    <row r="3244" ht="15.75" customHeight="1">
      <c r="A3244" s="1" t="s">
        <v>853</v>
      </c>
    </row>
    <row r="3245" ht="15.75" customHeight="1"/>
    <row r="3246" ht="15.75" customHeight="1">
      <c r="A3246" s="1" t="s">
        <v>854</v>
      </c>
    </row>
    <row r="3247" ht="15.75" customHeight="1"/>
    <row r="3248" ht="15.75" customHeight="1">
      <c r="A3248" s="1" t="s">
        <v>855</v>
      </c>
    </row>
    <row r="3249" ht="15.75" customHeight="1"/>
    <row r="3250" ht="15.75" customHeight="1">
      <c r="A3250" s="1" t="s">
        <v>856</v>
      </c>
    </row>
    <row r="3251" ht="15.75" customHeight="1"/>
    <row r="3252" ht="15.75" customHeight="1">
      <c r="A3252" s="1" t="s">
        <v>857</v>
      </c>
    </row>
    <row r="3253" ht="15.75" customHeight="1"/>
    <row r="3254" ht="15.75" customHeight="1">
      <c r="A3254" s="1" t="s">
        <v>858</v>
      </c>
    </row>
    <row r="3255" ht="15.75" customHeight="1"/>
    <row r="3256" ht="15.75" customHeight="1">
      <c r="A3256" s="1" t="s">
        <v>859</v>
      </c>
    </row>
    <row r="3257" ht="15.75" customHeight="1"/>
    <row r="3258" ht="15.75" customHeight="1">
      <c r="A3258" s="1" t="s">
        <v>860</v>
      </c>
    </row>
    <row r="3259" ht="15.75" customHeight="1"/>
    <row r="3260" ht="15.75" customHeight="1">
      <c r="A3260" s="1" t="s">
        <v>867</v>
      </c>
    </row>
    <row r="3261" ht="15.75" customHeight="1"/>
    <row r="3262" ht="15.75" customHeight="1">
      <c r="A3262" s="1" t="s">
        <v>814</v>
      </c>
    </row>
    <row r="3263" ht="15.75" customHeight="1"/>
    <row r="3264" ht="15.75" customHeight="1">
      <c r="A3264" s="1" t="s">
        <v>815</v>
      </c>
    </row>
    <row r="3265" ht="15.75" customHeight="1">
      <c r="A3265" s="1" t="s">
        <v>816</v>
      </c>
    </row>
    <row r="3266" ht="15.75" customHeight="1"/>
    <row r="3267" ht="15.75" customHeight="1">
      <c r="A3267" s="1" t="s">
        <v>817</v>
      </c>
    </row>
    <row r="3268" ht="15.75" customHeight="1">
      <c r="A3268" s="1" t="s">
        <v>1070</v>
      </c>
    </row>
    <row r="3269" ht="15.75" customHeight="1"/>
    <row r="3270" ht="15.75" customHeight="1">
      <c r="A3270" s="1" t="s">
        <v>819</v>
      </c>
    </row>
    <row r="3271" ht="15.75" customHeight="1"/>
    <row r="3272" ht="15.75" customHeight="1"/>
    <row r="3273" ht="15.75" customHeight="1">
      <c r="A3273" s="1" t="s">
        <v>820</v>
      </c>
    </row>
    <row r="3274" ht="15.75" customHeight="1"/>
    <row r="3275" ht="15.75" customHeight="1"/>
    <row r="3276" ht="15.75" customHeight="1">
      <c r="A3276" s="1" t="s">
        <v>821</v>
      </c>
    </row>
    <row r="3277" ht="15.75" customHeight="1">
      <c r="A3277" s="1" t="s">
        <v>822</v>
      </c>
    </row>
    <row r="3278" ht="15.75" customHeight="1"/>
    <row r="3279" ht="15.75" customHeight="1">
      <c r="A3279" s="1" t="s">
        <v>823</v>
      </c>
    </row>
    <row r="3280" ht="15.75" customHeight="1">
      <c r="A3280" s="1" t="s">
        <v>822</v>
      </c>
    </row>
    <row r="3281" ht="15.75" customHeight="1"/>
    <row r="3282" ht="15.75" customHeight="1">
      <c r="A3282" s="1" t="s">
        <v>824</v>
      </c>
    </row>
    <row r="3283" ht="15.75" customHeight="1">
      <c r="A3283" s="1" t="s">
        <v>822</v>
      </c>
    </row>
    <row r="3284" ht="15.75" customHeight="1"/>
    <row r="3285" ht="15.75" customHeight="1">
      <c r="A3285" s="1" t="s">
        <v>825</v>
      </c>
    </row>
    <row r="3286" ht="15.75" customHeight="1">
      <c r="A3286" s="1" t="s">
        <v>822</v>
      </c>
    </row>
    <row r="3287" ht="15.75" customHeight="1"/>
    <row r="3288" ht="15.75" customHeight="1">
      <c r="A3288" s="1" t="s">
        <v>826</v>
      </c>
    </row>
    <row r="3289" ht="15.75" customHeight="1">
      <c r="A3289" s="1" t="s">
        <v>822</v>
      </c>
    </row>
    <row r="3290" ht="15.75" customHeight="1"/>
    <row r="3291" ht="15.75" customHeight="1">
      <c r="A3291" s="1" t="s">
        <v>827</v>
      </c>
    </row>
    <row r="3292" ht="15.75" customHeight="1">
      <c r="A3292" s="1" t="s">
        <v>822</v>
      </c>
    </row>
    <row r="3293" ht="15.75" customHeight="1"/>
    <row r="3294" ht="15.75" customHeight="1">
      <c r="A3294" s="1" t="s">
        <v>828</v>
      </c>
    </row>
    <row r="3295" ht="15.75" customHeight="1">
      <c r="A3295" s="1" t="s">
        <v>822</v>
      </c>
    </row>
    <row r="3296" ht="15.75" customHeight="1"/>
    <row r="3297" ht="15.75" customHeight="1">
      <c r="A3297" s="1" t="s">
        <v>829</v>
      </c>
    </row>
    <row r="3298" ht="15.75" customHeight="1">
      <c r="A3298" s="1" t="s">
        <v>822</v>
      </c>
    </row>
    <row r="3299" ht="15.75" customHeight="1"/>
    <row r="3300" ht="15.75" customHeight="1">
      <c r="A3300" s="1" t="s">
        <v>830</v>
      </c>
    </row>
    <row r="3301" ht="15.75" customHeight="1">
      <c r="A3301" s="1" t="s">
        <v>822</v>
      </c>
    </row>
    <row r="3302" ht="15.75" customHeight="1"/>
    <row r="3303" ht="15.75" customHeight="1">
      <c r="A3303" s="1" t="s">
        <v>831</v>
      </c>
    </row>
    <row r="3304" ht="15.75" customHeight="1">
      <c r="A3304" s="1" t="s">
        <v>832</v>
      </c>
    </row>
    <row r="3305" ht="15.75" customHeight="1"/>
    <row r="3306" ht="15.75" customHeight="1">
      <c r="A3306" s="1" t="s">
        <v>833</v>
      </c>
    </row>
    <row r="3307" ht="15.75" customHeight="1">
      <c r="A3307" s="49">
        <v>45119.0</v>
      </c>
    </row>
    <row r="3308" ht="15.75" customHeight="1"/>
    <row r="3309" ht="15.75" customHeight="1">
      <c r="A3309" s="1" t="s">
        <v>834</v>
      </c>
    </row>
    <row r="3310" ht="15.75" customHeight="1">
      <c r="A3310" s="1" t="s">
        <v>1071</v>
      </c>
      <c r="B3310" s="1" t="s">
        <v>835</v>
      </c>
      <c r="C3310" s="1">
        <v>1.0</v>
      </c>
      <c r="D3310" s="1">
        <v>100.0</v>
      </c>
      <c r="E3310" s="1" t="s">
        <v>836</v>
      </c>
      <c r="F3310" s="1" t="s">
        <v>971</v>
      </c>
    </row>
    <row r="3311" ht="15.75" customHeight="1"/>
    <row r="3312" ht="15.75" customHeight="1">
      <c r="A3312" s="1" t="s">
        <v>838</v>
      </c>
    </row>
    <row r="3313" ht="15.75" customHeight="1"/>
    <row r="3314" ht="15.75" customHeight="1">
      <c r="A3314" s="1" t="s">
        <v>839</v>
      </c>
    </row>
    <row r="3315" ht="15.75" customHeight="1"/>
    <row r="3316" ht="15.75" customHeight="1">
      <c r="A3316" s="1" t="s">
        <v>840</v>
      </c>
    </row>
    <row r="3317" ht="15.75" customHeight="1">
      <c r="A3317" s="1" t="s">
        <v>367</v>
      </c>
      <c r="B3317" s="1" t="s">
        <v>835</v>
      </c>
      <c r="C3317" s="1">
        <v>1.0</v>
      </c>
      <c r="D3317" s="1" t="s">
        <v>842</v>
      </c>
      <c r="E3317" s="1">
        <v>0.0</v>
      </c>
      <c r="F3317" s="1">
        <v>0.0</v>
      </c>
      <c r="G3317" s="1">
        <v>0.0</v>
      </c>
    </row>
    <row r="3318" ht="15.75" customHeight="1">
      <c r="A3318" s="1" t="s">
        <v>125</v>
      </c>
      <c r="B3318" s="1" t="s">
        <v>846</v>
      </c>
      <c r="C3318" s="1">
        <v>0.0</v>
      </c>
      <c r="D3318" s="1" t="s">
        <v>842</v>
      </c>
      <c r="E3318" s="1">
        <v>0.0</v>
      </c>
      <c r="F3318" s="1">
        <v>0.0</v>
      </c>
      <c r="G3318" s="1">
        <v>0.0</v>
      </c>
    </row>
    <row r="3319" ht="15.75" customHeight="1">
      <c r="A3319" s="1" t="s">
        <v>127</v>
      </c>
      <c r="B3319" s="1" t="s">
        <v>846</v>
      </c>
      <c r="C3319" s="1">
        <v>0.0</v>
      </c>
      <c r="D3319" s="1" t="s">
        <v>842</v>
      </c>
      <c r="E3319" s="1">
        <v>0.0</v>
      </c>
      <c r="F3319" s="1">
        <v>0.0</v>
      </c>
      <c r="G3319" s="1">
        <v>0.0</v>
      </c>
    </row>
    <row r="3320" ht="15.75" customHeight="1">
      <c r="A3320" s="1" t="s">
        <v>130</v>
      </c>
      <c r="B3320" s="1" t="s">
        <v>849</v>
      </c>
      <c r="C3320" s="1">
        <v>0.0</v>
      </c>
      <c r="D3320" s="1" t="s">
        <v>842</v>
      </c>
      <c r="E3320" s="1">
        <v>0.0</v>
      </c>
      <c r="F3320" s="1">
        <v>0.0</v>
      </c>
      <c r="G3320" s="1">
        <v>0.0</v>
      </c>
    </row>
    <row r="3321" ht="15.75" customHeight="1">
      <c r="A3321" s="1" t="s">
        <v>129</v>
      </c>
      <c r="B3321" s="1" t="s">
        <v>849</v>
      </c>
      <c r="C3321" s="1">
        <v>2.0</v>
      </c>
      <c r="D3321" s="1" t="s">
        <v>842</v>
      </c>
      <c r="E3321" s="1">
        <v>0.0</v>
      </c>
      <c r="F3321" s="1">
        <v>0.0</v>
      </c>
      <c r="G3321" s="1">
        <v>0.0</v>
      </c>
    </row>
    <row r="3322" ht="15.75" customHeight="1">
      <c r="A3322" s="1" t="s">
        <v>126</v>
      </c>
      <c r="B3322" s="1" t="s">
        <v>846</v>
      </c>
      <c r="C3322" s="1">
        <v>0.0</v>
      </c>
      <c r="D3322" s="1" t="s">
        <v>842</v>
      </c>
      <c r="E3322" s="1">
        <v>0.0</v>
      </c>
      <c r="F3322" s="1">
        <v>0.0</v>
      </c>
      <c r="G3322" s="1">
        <v>0.0</v>
      </c>
    </row>
    <row r="3323" ht="15.75" customHeight="1">
      <c r="A3323" s="1" t="s">
        <v>128</v>
      </c>
      <c r="B3323" s="1" t="s">
        <v>846</v>
      </c>
      <c r="C3323" s="1">
        <v>0.0</v>
      </c>
      <c r="D3323" s="1" t="s">
        <v>842</v>
      </c>
      <c r="E3323" s="1">
        <v>0.0</v>
      </c>
      <c r="F3323" s="1">
        <v>0.0</v>
      </c>
      <c r="G3323" s="1">
        <v>0.0</v>
      </c>
    </row>
    <row r="3324" ht="15.75" customHeight="1"/>
    <row r="3325" ht="15.75" customHeight="1">
      <c r="A3325" s="1" t="s">
        <v>852</v>
      </c>
    </row>
    <row r="3326" ht="15.75" customHeight="1"/>
    <row r="3327" ht="15.75" customHeight="1">
      <c r="A3327" s="1" t="s">
        <v>853</v>
      </c>
    </row>
    <row r="3328" ht="15.75" customHeight="1"/>
    <row r="3329" ht="15.75" customHeight="1">
      <c r="A3329" s="1" t="s">
        <v>854</v>
      </c>
    </row>
    <row r="3330" ht="15.75" customHeight="1"/>
    <row r="3331" ht="15.75" customHeight="1">
      <c r="A3331" s="1" t="s">
        <v>855</v>
      </c>
    </row>
    <row r="3332" ht="15.75" customHeight="1"/>
    <row r="3333" ht="15.75" customHeight="1">
      <c r="A3333" s="1" t="s">
        <v>856</v>
      </c>
    </row>
    <row r="3334" ht="15.75" customHeight="1"/>
    <row r="3335" ht="15.75" customHeight="1">
      <c r="A3335" s="1" t="s">
        <v>857</v>
      </c>
    </row>
    <row r="3336" ht="15.75" customHeight="1"/>
    <row r="3337" ht="15.75" customHeight="1">
      <c r="A3337" s="1" t="s">
        <v>858</v>
      </c>
    </row>
    <row r="3338" ht="15.75" customHeight="1"/>
    <row r="3339" ht="15.75" customHeight="1">
      <c r="A3339" s="1" t="s">
        <v>859</v>
      </c>
    </row>
    <row r="3340" ht="15.75" customHeight="1"/>
    <row r="3341" ht="15.75" customHeight="1">
      <c r="A3341" s="1" t="s">
        <v>860</v>
      </c>
    </row>
    <row r="3342" ht="15.75" customHeight="1"/>
    <row r="3343" ht="15.75" customHeight="1">
      <c r="A3343" s="1" t="s">
        <v>867</v>
      </c>
    </row>
    <row r="3344" ht="15.75" customHeight="1"/>
    <row r="3345" ht="15.75" customHeight="1">
      <c r="A3345" s="1" t="s">
        <v>814</v>
      </c>
    </row>
    <row r="3346" ht="15.75" customHeight="1"/>
    <row r="3347" ht="15.75" customHeight="1">
      <c r="A3347" s="1" t="s">
        <v>815</v>
      </c>
    </row>
    <row r="3348" ht="15.75" customHeight="1">
      <c r="A3348" s="1" t="s">
        <v>816</v>
      </c>
    </row>
    <row r="3349" ht="15.75" customHeight="1"/>
    <row r="3350" ht="15.75" customHeight="1">
      <c r="A3350" s="1" t="s">
        <v>817</v>
      </c>
    </row>
    <row r="3351" ht="15.75" customHeight="1">
      <c r="A3351" s="1" t="s">
        <v>1072</v>
      </c>
    </row>
    <row r="3352" ht="15.75" customHeight="1"/>
    <row r="3353" ht="15.75" customHeight="1">
      <c r="A3353" s="1" t="s">
        <v>819</v>
      </c>
    </row>
    <row r="3354" ht="15.75" customHeight="1"/>
    <row r="3355" ht="15.75" customHeight="1"/>
    <row r="3356" ht="15.75" customHeight="1">
      <c r="A3356" s="1" t="s">
        <v>820</v>
      </c>
    </row>
    <row r="3357" ht="15.75" customHeight="1"/>
    <row r="3358" ht="15.75" customHeight="1"/>
    <row r="3359" ht="15.75" customHeight="1">
      <c r="A3359" s="1" t="s">
        <v>821</v>
      </c>
    </row>
    <row r="3360" ht="15.75" customHeight="1">
      <c r="A3360" s="1" t="s">
        <v>822</v>
      </c>
    </row>
    <row r="3361" ht="15.75" customHeight="1"/>
    <row r="3362" ht="15.75" customHeight="1">
      <c r="A3362" s="1" t="s">
        <v>823</v>
      </c>
    </row>
    <row r="3363" ht="15.75" customHeight="1">
      <c r="A3363" s="1" t="s">
        <v>822</v>
      </c>
    </row>
    <row r="3364" ht="15.75" customHeight="1"/>
    <row r="3365" ht="15.75" customHeight="1">
      <c r="A3365" s="1" t="s">
        <v>824</v>
      </c>
    </row>
    <row r="3366" ht="15.75" customHeight="1">
      <c r="A3366" s="1" t="s">
        <v>822</v>
      </c>
    </row>
    <row r="3367" ht="15.75" customHeight="1"/>
    <row r="3368" ht="15.75" customHeight="1">
      <c r="A3368" s="1" t="s">
        <v>825</v>
      </c>
    </row>
    <row r="3369" ht="15.75" customHeight="1">
      <c r="A3369" s="1" t="s">
        <v>822</v>
      </c>
    </row>
    <row r="3370" ht="15.75" customHeight="1"/>
    <row r="3371" ht="15.75" customHeight="1">
      <c r="A3371" s="1" t="s">
        <v>826</v>
      </c>
    </row>
    <row r="3372" ht="15.75" customHeight="1">
      <c r="A3372" s="1" t="s">
        <v>822</v>
      </c>
    </row>
    <row r="3373" ht="15.75" customHeight="1"/>
    <row r="3374" ht="15.75" customHeight="1">
      <c r="A3374" s="1" t="s">
        <v>827</v>
      </c>
    </row>
    <row r="3375" ht="15.75" customHeight="1">
      <c r="A3375" s="1" t="s">
        <v>822</v>
      </c>
    </row>
    <row r="3376" ht="15.75" customHeight="1"/>
    <row r="3377" ht="15.75" customHeight="1">
      <c r="A3377" s="1" t="s">
        <v>828</v>
      </c>
    </row>
    <row r="3378" ht="15.75" customHeight="1">
      <c r="A3378" s="1" t="s">
        <v>822</v>
      </c>
    </row>
    <row r="3379" ht="15.75" customHeight="1"/>
    <row r="3380" ht="15.75" customHeight="1">
      <c r="A3380" s="1" t="s">
        <v>829</v>
      </c>
    </row>
    <row r="3381" ht="15.75" customHeight="1">
      <c r="A3381" s="1" t="s">
        <v>822</v>
      </c>
    </row>
    <row r="3382" ht="15.75" customHeight="1"/>
    <row r="3383" ht="15.75" customHeight="1">
      <c r="A3383" s="1" t="s">
        <v>830</v>
      </c>
    </row>
    <row r="3384" ht="15.75" customHeight="1">
      <c r="A3384" s="1" t="s">
        <v>822</v>
      </c>
    </row>
    <row r="3385" ht="15.75" customHeight="1"/>
    <row r="3386" ht="15.75" customHeight="1">
      <c r="A3386" s="1" t="s">
        <v>831</v>
      </c>
    </row>
    <row r="3387" ht="15.75" customHeight="1">
      <c r="A3387" s="1" t="s">
        <v>832</v>
      </c>
    </row>
    <row r="3388" ht="15.75" customHeight="1"/>
    <row r="3389" ht="15.75" customHeight="1">
      <c r="A3389" s="1" t="s">
        <v>833</v>
      </c>
    </row>
    <row r="3390" ht="15.75" customHeight="1">
      <c r="A3390" s="49">
        <v>45119.0</v>
      </c>
    </row>
    <row r="3391" ht="15.75" customHeight="1"/>
    <row r="3392" ht="15.75" customHeight="1">
      <c r="A3392" s="1" t="s">
        <v>834</v>
      </c>
    </row>
    <row r="3393" ht="15.75" customHeight="1">
      <c r="A3393" s="1" t="s">
        <v>1073</v>
      </c>
      <c r="B3393" s="1" t="s">
        <v>835</v>
      </c>
      <c r="C3393" s="1">
        <v>1.0</v>
      </c>
      <c r="D3393" s="1">
        <v>100.0</v>
      </c>
      <c r="E3393" s="1" t="s">
        <v>836</v>
      </c>
      <c r="F3393" s="1" t="s">
        <v>971</v>
      </c>
    </row>
    <row r="3394" ht="15.75" customHeight="1"/>
    <row r="3395" ht="15.75" customHeight="1">
      <c r="A3395" s="1" t="s">
        <v>838</v>
      </c>
    </row>
    <row r="3396" ht="15.75" customHeight="1"/>
    <row r="3397" ht="15.75" customHeight="1">
      <c r="A3397" s="1" t="s">
        <v>839</v>
      </c>
    </row>
    <row r="3398" ht="15.75" customHeight="1"/>
    <row r="3399" ht="15.75" customHeight="1">
      <c r="A3399" s="1" t="s">
        <v>840</v>
      </c>
    </row>
    <row r="3400" ht="15.75" customHeight="1">
      <c r="A3400" s="1" t="s">
        <v>372</v>
      </c>
      <c r="B3400" s="1" t="s">
        <v>835</v>
      </c>
      <c r="C3400" s="1">
        <v>1.0</v>
      </c>
      <c r="D3400" s="1" t="s">
        <v>842</v>
      </c>
      <c r="E3400" s="1">
        <v>0.0</v>
      </c>
      <c r="F3400" s="1">
        <v>0.0</v>
      </c>
      <c r="G3400" s="1">
        <v>0.0</v>
      </c>
    </row>
    <row r="3401" ht="15.75" customHeight="1">
      <c r="A3401" s="1" t="s">
        <v>125</v>
      </c>
      <c r="B3401" s="1" t="s">
        <v>846</v>
      </c>
      <c r="C3401" s="1">
        <v>0.0</v>
      </c>
      <c r="D3401" s="1" t="s">
        <v>842</v>
      </c>
      <c r="E3401" s="1">
        <v>0.0</v>
      </c>
      <c r="F3401" s="1">
        <v>0.0</v>
      </c>
      <c r="G3401" s="1">
        <v>0.0</v>
      </c>
    </row>
    <row r="3402" ht="15.75" customHeight="1">
      <c r="A3402" s="1" t="s">
        <v>127</v>
      </c>
      <c r="B3402" s="1" t="s">
        <v>846</v>
      </c>
      <c r="C3402" s="1">
        <v>0.0</v>
      </c>
      <c r="D3402" s="1" t="s">
        <v>842</v>
      </c>
      <c r="E3402" s="1">
        <v>0.0</v>
      </c>
      <c r="F3402" s="1">
        <v>0.0</v>
      </c>
      <c r="G3402" s="1">
        <v>0.0</v>
      </c>
    </row>
    <row r="3403" ht="15.75" customHeight="1">
      <c r="A3403" s="1" t="s">
        <v>130</v>
      </c>
      <c r="B3403" s="1" t="s">
        <v>849</v>
      </c>
      <c r="C3403" s="1">
        <v>0.0</v>
      </c>
      <c r="D3403" s="1" t="s">
        <v>842</v>
      </c>
      <c r="E3403" s="1">
        <v>0.0</v>
      </c>
      <c r="F3403" s="1">
        <v>0.0</v>
      </c>
      <c r="G3403" s="1">
        <v>0.0</v>
      </c>
    </row>
    <row r="3404" ht="15.75" customHeight="1">
      <c r="A3404" s="1" t="s">
        <v>129</v>
      </c>
      <c r="B3404" s="1" t="s">
        <v>849</v>
      </c>
      <c r="C3404" s="1">
        <v>1.0</v>
      </c>
      <c r="D3404" s="1" t="s">
        <v>842</v>
      </c>
      <c r="E3404" s="1">
        <v>0.0</v>
      </c>
      <c r="F3404" s="1">
        <v>0.0</v>
      </c>
      <c r="G3404" s="1">
        <v>0.0</v>
      </c>
    </row>
    <row r="3405" ht="15.75" customHeight="1">
      <c r="A3405" s="1" t="s">
        <v>126</v>
      </c>
      <c r="B3405" s="1" t="s">
        <v>846</v>
      </c>
      <c r="C3405" s="1">
        <v>0.0</v>
      </c>
      <c r="D3405" s="1" t="s">
        <v>842</v>
      </c>
      <c r="E3405" s="1">
        <v>0.0</v>
      </c>
      <c r="F3405" s="1">
        <v>0.0</v>
      </c>
      <c r="G3405" s="1">
        <v>0.0</v>
      </c>
    </row>
    <row r="3406" ht="15.75" customHeight="1">
      <c r="A3406" s="1" t="s">
        <v>128</v>
      </c>
      <c r="B3406" s="1" t="s">
        <v>846</v>
      </c>
      <c r="C3406" s="1">
        <v>0.0</v>
      </c>
      <c r="D3406" s="1" t="s">
        <v>842</v>
      </c>
      <c r="E3406" s="1">
        <v>0.0</v>
      </c>
      <c r="F3406" s="1">
        <v>0.0</v>
      </c>
      <c r="G3406" s="1">
        <v>0.0</v>
      </c>
    </row>
    <row r="3407" ht="15.75" customHeight="1"/>
    <row r="3408" ht="15.75" customHeight="1">
      <c r="A3408" s="1" t="s">
        <v>852</v>
      </c>
    </row>
    <row r="3409" ht="15.75" customHeight="1"/>
    <row r="3410" ht="15.75" customHeight="1">
      <c r="A3410" s="1" t="s">
        <v>853</v>
      </c>
    </row>
    <row r="3411" ht="15.75" customHeight="1"/>
    <row r="3412" ht="15.75" customHeight="1">
      <c r="A3412" s="1" t="s">
        <v>854</v>
      </c>
    </row>
    <row r="3413" ht="15.75" customHeight="1"/>
    <row r="3414" ht="15.75" customHeight="1">
      <c r="A3414" s="1" t="s">
        <v>855</v>
      </c>
    </row>
    <row r="3415" ht="15.75" customHeight="1"/>
    <row r="3416" ht="15.75" customHeight="1">
      <c r="A3416" s="1" t="s">
        <v>856</v>
      </c>
    </row>
    <row r="3417" ht="15.75" customHeight="1"/>
    <row r="3418" ht="15.75" customHeight="1">
      <c r="A3418" s="1" t="s">
        <v>857</v>
      </c>
    </row>
    <row r="3419" ht="15.75" customHeight="1"/>
    <row r="3420" ht="15.75" customHeight="1">
      <c r="A3420" s="1" t="s">
        <v>858</v>
      </c>
    </row>
    <row r="3421" ht="15.75" customHeight="1"/>
    <row r="3422" ht="15.75" customHeight="1">
      <c r="A3422" s="1" t="s">
        <v>859</v>
      </c>
    </row>
    <row r="3423" ht="15.75" customHeight="1"/>
    <row r="3424" ht="15.75" customHeight="1">
      <c r="A3424" s="1" t="s">
        <v>860</v>
      </c>
    </row>
    <row r="3425" ht="15.75" customHeight="1"/>
    <row r="3426" ht="15.75" customHeight="1">
      <c r="A3426" s="1" t="s">
        <v>867</v>
      </c>
    </row>
    <row r="3427" ht="15.75" customHeight="1"/>
    <row r="3428" ht="15.75" customHeight="1">
      <c r="A3428" s="1" t="s">
        <v>814</v>
      </c>
    </row>
    <row r="3429" ht="15.75" customHeight="1"/>
    <row r="3430" ht="15.75" customHeight="1">
      <c r="A3430" s="1" t="s">
        <v>815</v>
      </c>
    </row>
    <row r="3431" ht="15.75" customHeight="1">
      <c r="A3431" s="1" t="s">
        <v>816</v>
      </c>
    </row>
    <row r="3432" ht="15.75" customHeight="1"/>
    <row r="3433" ht="15.75" customHeight="1">
      <c r="A3433" s="1" t="s">
        <v>817</v>
      </c>
    </row>
    <row r="3434" ht="15.75" customHeight="1">
      <c r="A3434" s="1" t="s">
        <v>1074</v>
      </c>
    </row>
    <row r="3435" ht="15.75" customHeight="1"/>
    <row r="3436" ht="15.75" customHeight="1">
      <c r="A3436" s="1" t="s">
        <v>819</v>
      </c>
    </row>
    <row r="3437" ht="15.75" customHeight="1"/>
    <row r="3438" ht="15.75" customHeight="1"/>
    <row r="3439" ht="15.75" customHeight="1">
      <c r="A3439" s="1" t="s">
        <v>820</v>
      </c>
    </row>
    <row r="3440" ht="15.75" customHeight="1"/>
    <row r="3441" ht="15.75" customHeight="1"/>
    <row r="3442" ht="15.75" customHeight="1">
      <c r="A3442" s="1" t="s">
        <v>821</v>
      </c>
    </row>
    <row r="3443" ht="15.75" customHeight="1">
      <c r="A3443" s="1" t="s">
        <v>822</v>
      </c>
    </row>
    <row r="3444" ht="15.75" customHeight="1"/>
    <row r="3445" ht="15.75" customHeight="1">
      <c r="A3445" s="1" t="s">
        <v>823</v>
      </c>
    </row>
    <row r="3446" ht="15.75" customHeight="1">
      <c r="A3446" s="1" t="s">
        <v>822</v>
      </c>
    </row>
    <row r="3447" ht="15.75" customHeight="1"/>
    <row r="3448" ht="15.75" customHeight="1">
      <c r="A3448" s="1" t="s">
        <v>824</v>
      </c>
    </row>
    <row r="3449" ht="15.75" customHeight="1">
      <c r="A3449" s="1" t="s">
        <v>822</v>
      </c>
    </row>
    <row r="3450" ht="15.75" customHeight="1"/>
    <row r="3451" ht="15.75" customHeight="1">
      <c r="A3451" s="1" t="s">
        <v>825</v>
      </c>
    </row>
    <row r="3452" ht="15.75" customHeight="1">
      <c r="A3452" s="1" t="s">
        <v>822</v>
      </c>
    </row>
    <row r="3453" ht="15.75" customHeight="1"/>
    <row r="3454" ht="15.75" customHeight="1">
      <c r="A3454" s="1" t="s">
        <v>826</v>
      </c>
    </row>
    <row r="3455" ht="15.75" customHeight="1">
      <c r="A3455" s="1" t="s">
        <v>822</v>
      </c>
    </row>
    <row r="3456" ht="15.75" customHeight="1"/>
    <row r="3457" ht="15.75" customHeight="1">
      <c r="A3457" s="1" t="s">
        <v>827</v>
      </c>
    </row>
    <row r="3458" ht="15.75" customHeight="1">
      <c r="A3458" s="1" t="s">
        <v>822</v>
      </c>
    </row>
    <row r="3459" ht="15.75" customHeight="1"/>
    <row r="3460" ht="15.75" customHeight="1">
      <c r="A3460" s="1" t="s">
        <v>828</v>
      </c>
    </row>
    <row r="3461" ht="15.75" customHeight="1">
      <c r="A3461" s="1" t="s">
        <v>822</v>
      </c>
    </row>
    <row r="3462" ht="15.75" customHeight="1"/>
    <row r="3463" ht="15.75" customHeight="1">
      <c r="A3463" s="1" t="s">
        <v>829</v>
      </c>
    </row>
    <row r="3464" ht="15.75" customHeight="1">
      <c r="A3464" s="1" t="s">
        <v>822</v>
      </c>
    </row>
    <row r="3465" ht="15.75" customHeight="1"/>
    <row r="3466" ht="15.75" customHeight="1">
      <c r="A3466" s="1" t="s">
        <v>830</v>
      </c>
    </row>
    <row r="3467" ht="15.75" customHeight="1">
      <c r="A3467" s="1" t="s">
        <v>822</v>
      </c>
    </row>
    <row r="3468" ht="15.75" customHeight="1"/>
    <row r="3469" ht="15.75" customHeight="1">
      <c r="A3469" s="1" t="s">
        <v>831</v>
      </c>
    </row>
    <row r="3470" ht="15.75" customHeight="1">
      <c r="A3470" s="1" t="s">
        <v>832</v>
      </c>
    </row>
    <row r="3471" ht="15.75" customHeight="1"/>
    <row r="3472" ht="15.75" customHeight="1">
      <c r="A3472" s="1" t="s">
        <v>833</v>
      </c>
    </row>
    <row r="3473" ht="15.75" customHeight="1">
      <c r="A3473" s="49">
        <v>45119.0</v>
      </c>
    </row>
    <row r="3474" ht="15.75" customHeight="1"/>
    <row r="3475" ht="15.75" customHeight="1">
      <c r="A3475" s="1" t="s">
        <v>834</v>
      </c>
    </row>
    <row r="3476" ht="15.75" customHeight="1">
      <c r="A3476" s="1" t="s">
        <v>1075</v>
      </c>
      <c r="B3476" s="1" t="s">
        <v>835</v>
      </c>
      <c r="C3476" s="1">
        <v>1.0</v>
      </c>
      <c r="D3476" s="1">
        <v>100.0</v>
      </c>
      <c r="E3476" s="1" t="s">
        <v>836</v>
      </c>
      <c r="F3476" s="1" t="s">
        <v>971</v>
      </c>
    </row>
    <row r="3477" ht="15.75" customHeight="1"/>
    <row r="3478" ht="15.75" customHeight="1">
      <c r="A3478" s="1" t="s">
        <v>838</v>
      </c>
    </row>
    <row r="3479" ht="15.75" customHeight="1"/>
    <row r="3480" ht="15.75" customHeight="1">
      <c r="A3480" s="1" t="s">
        <v>839</v>
      </c>
    </row>
    <row r="3481" ht="15.75" customHeight="1"/>
    <row r="3482" ht="15.75" customHeight="1">
      <c r="A3482" s="1" t="s">
        <v>840</v>
      </c>
    </row>
    <row r="3483" ht="15.75" customHeight="1">
      <c r="A3483" s="1" t="s">
        <v>323</v>
      </c>
      <c r="B3483" s="1" t="s">
        <v>835</v>
      </c>
      <c r="C3483" s="1">
        <v>1.0</v>
      </c>
      <c r="D3483" s="1" t="s">
        <v>842</v>
      </c>
      <c r="E3483" s="1">
        <v>0.0</v>
      </c>
      <c r="F3483" s="1">
        <v>0.0</v>
      </c>
      <c r="G3483" s="1">
        <v>0.0</v>
      </c>
    </row>
    <row r="3484" ht="15.75" customHeight="1">
      <c r="A3484" s="1" t="s">
        <v>125</v>
      </c>
      <c r="B3484" s="1" t="s">
        <v>846</v>
      </c>
      <c r="C3484" s="1">
        <v>0.0</v>
      </c>
      <c r="D3484" s="1" t="s">
        <v>842</v>
      </c>
      <c r="E3484" s="1">
        <v>0.0</v>
      </c>
      <c r="F3484" s="1">
        <v>0.0</v>
      </c>
      <c r="G3484" s="1">
        <v>0.0</v>
      </c>
    </row>
    <row r="3485" ht="15.75" customHeight="1">
      <c r="A3485" s="1" t="s">
        <v>127</v>
      </c>
      <c r="B3485" s="1" t="s">
        <v>846</v>
      </c>
      <c r="C3485" s="1">
        <v>0.0</v>
      </c>
      <c r="D3485" s="1" t="s">
        <v>842</v>
      </c>
      <c r="E3485" s="1">
        <v>0.0</v>
      </c>
      <c r="F3485" s="1">
        <v>0.0</v>
      </c>
      <c r="G3485" s="1">
        <v>0.0</v>
      </c>
    </row>
    <row r="3486" ht="15.75" customHeight="1">
      <c r="A3486" s="1" t="s">
        <v>130</v>
      </c>
      <c r="B3486" s="1" t="s">
        <v>849</v>
      </c>
      <c r="C3486" s="1">
        <v>0.0</v>
      </c>
      <c r="D3486" s="1" t="s">
        <v>842</v>
      </c>
      <c r="E3486" s="1">
        <v>0.0</v>
      </c>
      <c r="F3486" s="1">
        <v>0.0</v>
      </c>
      <c r="G3486" s="1">
        <v>0.0</v>
      </c>
    </row>
    <row r="3487" ht="15.75" customHeight="1">
      <c r="A3487" s="1" t="s">
        <v>129</v>
      </c>
      <c r="B3487" s="1" t="s">
        <v>849</v>
      </c>
      <c r="C3487" s="1">
        <v>1.0</v>
      </c>
      <c r="D3487" s="1" t="s">
        <v>842</v>
      </c>
      <c r="E3487" s="1">
        <v>0.0</v>
      </c>
      <c r="F3487" s="1">
        <v>0.0</v>
      </c>
      <c r="G3487" s="1">
        <v>0.0</v>
      </c>
    </row>
    <row r="3488" ht="15.75" customHeight="1">
      <c r="A3488" s="1" t="s">
        <v>126</v>
      </c>
      <c r="B3488" s="1" t="s">
        <v>846</v>
      </c>
      <c r="C3488" s="1">
        <v>0.0</v>
      </c>
      <c r="D3488" s="1" t="s">
        <v>842</v>
      </c>
      <c r="E3488" s="1">
        <v>0.0</v>
      </c>
      <c r="F3488" s="1">
        <v>0.0</v>
      </c>
      <c r="G3488" s="1">
        <v>0.0</v>
      </c>
    </row>
    <row r="3489" ht="15.75" customHeight="1">
      <c r="A3489" s="1" t="s">
        <v>128</v>
      </c>
      <c r="B3489" s="1" t="s">
        <v>846</v>
      </c>
      <c r="C3489" s="1">
        <v>0.0</v>
      </c>
      <c r="D3489" s="1" t="s">
        <v>842</v>
      </c>
      <c r="E3489" s="1">
        <v>0.0</v>
      </c>
      <c r="F3489" s="1">
        <v>0.0</v>
      </c>
      <c r="G3489" s="1">
        <v>0.0</v>
      </c>
    </row>
    <row r="3490" ht="15.75" customHeight="1"/>
    <row r="3491" ht="15.75" customHeight="1">
      <c r="A3491" s="1" t="s">
        <v>852</v>
      </c>
    </row>
    <row r="3492" ht="15.75" customHeight="1"/>
    <row r="3493" ht="15.75" customHeight="1">
      <c r="A3493" s="1" t="s">
        <v>853</v>
      </c>
    </row>
    <row r="3494" ht="15.75" customHeight="1"/>
    <row r="3495" ht="15.75" customHeight="1">
      <c r="A3495" s="1" t="s">
        <v>854</v>
      </c>
    </row>
    <row r="3496" ht="15.75" customHeight="1"/>
    <row r="3497" ht="15.75" customHeight="1">
      <c r="A3497" s="1" t="s">
        <v>855</v>
      </c>
    </row>
    <row r="3498" ht="15.75" customHeight="1"/>
    <row r="3499" ht="15.75" customHeight="1">
      <c r="A3499" s="1" t="s">
        <v>856</v>
      </c>
    </row>
    <row r="3500" ht="15.75" customHeight="1"/>
    <row r="3501" ht="15.75" customHeight="1">
      <c r="A3501" s="1" t="s">
        <v>857</v>
      </c>
    </row>
    <row r="3502" ht="15.75" customHeight="1"/>
    <row r="3503" ht="15.75" customHeight="1">
      <c r="A3503" s="1" t="s">
        <v>858</v>
      </c>
    </row>
    <row r="3504" ht="15.75" customHeight="1"/>
    <row r="3505" ht="15.75" customHeight="1">
      <c r="A3505" s="1" t="s">
        <v>859</v>
      </c>
    </row>
    <row r="3506" ht="15.75" customHeight="1"/>
    <row r="3507" ht="15.75" customHeight="1">
      <c r="A3507" s="1" t="s">
        <v>860</v>
      </c>
    </row>
    <row r="3508" ht="15.75" customHeight="1"/>
    <row r="3509" ht="15.75" customHeight="1">
      <c r="A3509" s="1" t="s">
        <v>867</v>
      </c>
    </row>
    <row r="3510" ht="15.75" customHeight="1"/>
    <row r="3511" ht="15.75" customHeight="1">
      <c r="A3511" s="1" t="s">
        <v>814</v>
      </c>
    </row>
    <row r="3512" ht="15.75" customHeight="1"/>
    <row r="3513" ht="15.75" customHeight="1">
      <c r="A3513" s="1" t="s">
        <v>815</v>
      </c>
    </row>
    <row r="3514" ht="15.75" customHeight="1">
      <c r="A3514" s="1" t="s">
        <v>816</v>
      </c>
    </row>
    <row r="3515" ht="15.75" customHeight="1"/>
    <row r="3516" ht="15.75" customHeight="1">
      <c r="A3516" s="1" t="s">
        <v>817</v>
      </c>
    </row>
    <row r="3517" ht="15.75" customHeight="1">
      <c r="A3517" s="1" t="s">
        <v>1076</v>
      </c>
    </row>
    <row r="3518" ht="15.75" customHeight="1"/>
    <row r="3519" ht="15.75" customHeight="1">
      <c r="A3519" s="1" t="s">
        <v>819</v>
      </c>
    </row>
    <row r="3520" ht="15.75" customHeight="1"/>
    <row r="3521" ht="15.75" customHeight="1"/>
    <row r="3522" ht="15.75" customHeight="1">
      <c r="A3522" s="1" t="s">
        <v>820</v>
      </c>
    </row>
    <row r="3523" ht="15.75" customHeight="1"/>
    <row r="3524" ht="15.75" customHeight="1"/>
    <row r="3525" ht="15.75" customHeight="1">
      <c r="A3525" s="1" t="s">
        <v>821</v>
      </c>
    </row>
    <row r="3526" ht="15.75" customHeight="1">
      <c r="A3526" s="1" t="s">
        <v>822</v>
      </c>
    </row>
    <row r="3527" ht="15.75" customHeight="1"/>
    <row r="3528" ht="15.75" customHeight="1">
      <c r="A3528" s="1" t="s">
        <v>823</v>
      </c>
    </row>
    <row r="3529" ht="15.75" customHeight="1">
      <c r="A3529" s="1" t="s">
        <v>822</v>
      </c>
    </row>
    <row r="3530" ht="15.75" customHeight="1"/>
    <row r="3531" ht="15.75" customHeight="1">
      <c r="A3531" s="1" t="s">
        <v>824</v>
      </c>
    </row>
    <row r="3532" ht="15.75" customHeight="1">
      <c r="A3532" s="1" t="s">
        <v>822</v>
      </c>
    </row>
    <row r="3533" ht="15.75" customHeight="1"/>
    <row r="3534" ht="15.75" customHeight="1">
      <c r="A3534" s="1" t="s">
        <v>825</v>
      </c>
    </row>
    <row r="3535" ht="15.75" customHeight="1">
      <c r="A3535" s="1" t="s">
        <v>822</v>
      </c>
    </row>
    <row r="3536" ht="15.75" customHeight="1"/>
    <row r="3537" ht="15.75" customHeight="1">
      <c r="A3537" s="1" t="s">
        <v>826</v>
      </c>
    </row>
    <row r="3538" ht="15.75" customHeight="1">
      <c r="A3538" s="1" t="s">
        <v>822</v>
      </c>
    </row>
    <row r="3539" ht="15.75" customHeight="1"/>
    <row r="3540" ht="15.75" customHeight="1">
      <c r="A3540" s="1" t="s">
        <v>827</v>
      </c>
    </row>
    <row r="3541" ht="15.75" customHeight="1">
      <c r="A3541" s="1" t="s">
        <v>822</v>
      </c>
    </row>
    <row r="3542" ht="15.75" customHeight="1"/>
    <row r="3543" ht="15.75" customHeight="1">
      <c r="A3543" s="1" t="s">
        <v>828</v>
      </c>
    </row>
    <row r="3544" ht="15.75" customHeight="1">
      <c r="A3544" s="1" t="s">
        <v>822</v>
      </c>
    </row>
    <row r="3545" ht="15.75" customHeight="1"/>
    <row r="3546" ht="15.75" customHeight="1">
      <c r="A3546" s="1" t="s">
        <v>829</v>
      </c>
    </row>
    <row r="3547" ht="15.75" customHeight="1">
      <c r="A3547" s="1" t="s">
        <v>822</v>
      </c>
    </row>
    <row r="3548" ht="15.75" customHeight="1"/>
    <row r="3549" ht="15.75" customHeight="1">
      <c r="A3549" s="1" t="s">
        <v>830</v>
      </c>
    </row>
    <row r="3550" ht="15.75" customHeight="1">
      <c r="A3550" s="1" t="s">
        <v>822</v>
      </c>
    </row>
    <row r="3551" ht="15.75" customHeight="1"/>
    <row r="3552" ht="15.75" customHeight="1">
      <c r="A3552" s="1" t="s">
        <v>831</v>
      </c>
    </row>
    <row r="3553" ht="15.75" customHeight="1">
      <c r="A3553" s="1" t="s">
        <v>832</v>
      </c>
    </row>
    <row r="3554" ht="15.75" customHeight="1"/>
    <row r="3555" ht="15.75" customHeight="1">
      <c r="A3555" s="1" t="s">
        <v>833</v>
      </c>
    </row>
    <row r="3556" ht="15.75" customHeight="1">
      <c r="A3556" s="49">
        <v>45119.0</v>
      </c>
    </row>
    <row r="3557" ht="15.75" customHeight="1"/>
    <row r="3558" ht="15.75" customHeight="1">
      <c r="A3558" s="1" t="s">
        <v>834</v>
      </c>
    </row>
    <row r="3559" ht="15.75" customHeight="1">
      <c r="A3559" s="1" t="s">
        <v>1077</v>
      </c>
      <c r="B3559" s="1" t="s">
        <v>835</v>
      </c>
      <c r="C3559" s="1">
        <v>1.0</v>
      </c>
      <c r="D3559" s="1">
        <v>100.0</v>
      </c>
      <c r="E3559" s="1" t="s">
        <v>836</v>
      </c>
      <c r="F3559" s="1" t="s">
        <v>971</v>
      </c>
    </row>
    <row r="3560" ht="15.75" customHeight="1"/>
    <row r="3561" ht="15.75" customHeight="1">
      <c r="A3561" s="1" t="s">
        <v>838</v>
      </c>
    </row>
    <row r="3562" ht="15.75" customHeight="1"/>
    <row r="3563" ht="15.75" customHeight="1">
      <c r="A3563" s="1" t="s">
        <v>839</v>
      </c>
    </row>
    <row r="3564" ht="15.75" customHeight="1"/>
    <row r="3565" ht="15.75" customHeight="1">
      <c r="A3565" s="1" t="s">
        <v>840</v>
      </c>
    </row>
    <row r="3566" ht="15.75" customHeight="1">
      <c r="A3566" s="1" t="s">
        <v>379</v>
      </c>
      <c r="B3566" s="1" t="s">
        <v>835</v>
      </c>
      <c r="C3566" s="1">
        <v>1.0</v>
      </c>
      <c r="D3566" s="1" t="s">
        <v>842</v>
      </c>
      <c r="E3566" s="1">
        <v>0.0</v>
      </c>
      <c r="F3566" s="1">
        <v>0.0</v>
      </c>
      <c r="G3566" s="1">
        <v>0.0</v>
      </c>
    </row>
    <row r="3567" ht="15.75" customHeight="1">
      <c r="A3567" s="1" t="s">
        <v>125</v>
      </c>
      <c r="B3567" s="1" t="s">
        <v>846</v>
      </c>
      <c r="C3567" s="1">
        <v>0.0</v>
      </c>
      <c r="D3567" s="1" t="s">
        <v>842</v>
      </c>
      <c r="E3567" s="1">
        <v>0.0</v>
      </c>
      <c r="F3567" s="1">
        <v>0.0</v>
      </c>
      <c r="G3567" s="1">
        <v>0.0</v>
      </c>
    </row>
    <row r="3568" ht="15.75" customHeight="1">
      <c r="A3568" s="1" t="s">
        <v>127</v>
      </c>
      <c r="B3568" s="1" t="s">
        <v>846</v>
      </c>
      <c r="C3568" s="1">
        <v>0.0</v>
      </c>
      <c r="D3568" s="1" t="s">
        <v>842</v>
      </c>
      <c r="E3568" s="1">
        <v>0.0</v>
      </c>
      <c r="F3568" s="1">
        <v>0.0</v>
      </c>
      <c r="G3568" s="1">
        <v>0.0</v>
      </c>
    </row>
    <row r="3569" ht="15.75" customHeight="1">
      <c r="A3569" s="1" t="s">
        <v>130</v>
      </c>
      <c r="B3569" s="1" t="s">
        <v>849</v>
      </c>
      <c r="C3569" s="1">
        <v>0.0</v>
      </c>
      <c r="D3569" s="1" t="s">
        <v>842</v>
      </c>
      <c r="E3569" s="1">
        <v>0.0</v>
      </c>
      <c r="F3569" s="1">
        <v>0.0</v>
      </c>
      <c r="G3569" s="1">
        <v>0.0</v>
      </c>
    </row>
    <row r="3570" ht="15.75" customHeight="1">
      <c r="A3570" s="1" t="s">
        <v>129</v>
      </c>
      <c r="B3570" s="1" t="s">
        <v>849</v>
      </c>
      <c r="C3570" s="1">
        <v>1.0</v>
      </c>
      <c r="D3570" s="1" t="s">
        <v>842</v>
      </c>
      <c r="E3570" s="1">
        <v>0.0</v>
      </c>
      <c r="F3570" s="1">
        <v>0.0</v>
      </c>
      <c r="G3570" s="1">
        <v>0.0</v>
      </c>
    </row>
    <row r="3571" ht="15.75" customHeight="1">
      <c r="A3571" s="1" t="s">
        <v>126</v>
      </c>
      <c r="B3571" s="1" t="s">
        <v>846</v>
      </c>
      <c r="C3571" s="1">
        <v>0.0</v>
      </c>
      <c r="D3571" s="1" t="s">
        <v>842</v>
      </c>
      <c r="E3571" s="1">
        <v>0.0</v>
      </c>
      <c r="F3571" s="1">
        <v>0.0</v>
      </c>
      <c r="G3571" s="1">
        <v>0.0</v>
      </c>
    </row>
    <row r="3572" ht="15.75" customHeight="1">
      <c r="A3572" s="1" t="s">
        <v>128</v>
      </c>
      <c r="B3572" s="1" t="s">
        <v>846</v>
      </c>
      <c r="C3572" s="1">
        <v>0.0</v>
      </c>
      <c r="D3572" s="1" t="s">
        <v>842</v>
      </c>
      <c r="E3572" s="1">
        <v>0.0</v>
      </c>
      <c r="F3572" s="1">
        <v>0.0</v>
      </c>
      <c r="G3572" s="1">
        <v>0.0</v>
      </c>
    </row>
    <row r="3573" ht="15.75" customHeight="1"/>
    <row r="3574" ht="15.75" customHeight="1">
      <c r="A3574" s="1" t="s">
        <v>852</v>
      </c>
    </row>
    <row r="3575" ht="15.75" customHeight="1"/>
    <row r="3576" ht="15.75" customHeight="1">
      <c r="A3576" s="1" t="s">
        <v>853</v>
      </c>
    </row>
    <row r="3577" ht="15.75" customHeight="1"/>
    <row r="3578" ht="15.75" customHeight="1">
      <c r="A3578" s="1" t="s">
        <v>854</v>
      </c>
    </row>
    <row r="3579" ht="15.75" customHeight="1"/>
    <row r="3580" ht="15.75" customHeight="1">
      <c r="A3580" s="1" t="s">
        <v>855</v>
      </c>
    </row>
    <row r="3581" ht="15.75" customHeight="1"/>
    <row r="3582" ht="15.75" customHeight="1">
      <c r="A3582" s="1" t="s">
        <v>856</v>
      </c>
    </row>
    <row r="3583" ht="15.75" customHeight="1"/>
    <row r="3584" ht="15.75" customHeight="1">
      <c r="A3584" s="1" t="s">
        <v>857</v>
      </c>
    </row>
    <row r="3585" ht="15.75" customHeight="1"/>
    <row r="3586" ht="15.75" customHeight="1">
      <c r="A3586" s="1" t="s">
        <v>858</v>
      </c>
    </row>
    <row r="3587" ht="15.75" customHeight="1"/>
    <row r="3588" ht="15.75" customHeight="1">
      <c r="A3588" s="1" t="s">
        <v>859</v>
      </c>
    </row>
    <row r="3589" ht="15.75" customHeight="1"/>
    <row r="3590" ht="15.75" customHeight="1">
      <c r="A3590" s="1" t="s">
        <v>860</v>
      </c>
    </row>
    <row r="3591" ht="15.75" customHeight="1"/>
    <row r="3592" ht="15.75" customHeight="1">
      <c r="A3592" s="1" t="s">
        <v>867</v>
      </c>
    </row>
    <row r="3593" ht="15.75" customHeight="1"/>
    <row r="3594" ht="15.75" customHeight="1">
      <c r="A3594" s="1" t="s">
        <v>814</v>
      </c>
    </row>
    <row r="3595" ht="15.75" customHeight="1"/>
    <row r="3596" ht="15.75" customHeight="1">
      <c r="A3596" s="1" t="s">
        <v>815</v>
      </c>
    </row>
    <row r="3597" ht="15.75" customHeight="1">
      <c r="A3597" s="1" t="s">
        <v>816</v>
      </c>
    </row>
    <row r="3598" ht="15.75" customHeight="1"/>
    <row r="3599" ht="15.75" customHeight="1">
      <c r="A3599" s="1" t="s">
        <v>817</v>
      </c>
    </row>
    <row r="3600" ht="15.75" customHeight="1">
      <c r="A3600" s="1" t="s">
        <v>1078</v>
      </c>
    </row>
    <row r="3601" ht="15.75" customHeight="1"/>
    <row r="3602" ht="15.75" customHeight="1">
      <c r="A3602" s="1" t="s">
        <v>819</v>
      </c>
    </row>
    <row r="3603" ht="15.75" customHeight="1"/>
    <row r="3604" ht="15.75" customHeight="1"/>
    <row r="3605" ht="15.75" customHeight="1">
      <c r="A3605" s="1" t="s">
        <v>820</v>
      </c>
    </row>
    <row r="3606" ht="15.75" customHeight="1"/>
    <row r="3607" ht="15.75" customHeight="1"/>
    <row r="3608" ht="15.75" customHeight="1">
      <c r="A3608" s="1" t="s">
        <v>821</v>
      </c>
    </row>
    <row r="3609" ht="15.75" customHeight="1">
      <c r="A3609" s="1" t="s">
        <v>822</v>
      </c>
    </row>
    <row r="3610" ht="15.75" customHeight="1"/>
    <row r="3611" ht="15.75" customHeight="1">
      <c r="A3611" s="1" t="s">
        <v>823</v>
      </c>
    </row>
    <row r="3612" ht="15.75" customHeight="1">
      <c r="A3612" s="1" t="s">
        <v>822</v>
      </c>
    </row>
    <row r="3613" ht="15.75" customHeight="1"/>
    <row r="3614" ht="15.75" customHeight="1">
      <c r="A3614" s="1" t="s">
        <v>824</v>
      </c>
    </row>
    <row r="3615" ht="15.75" customHeight="1">
      <c r="A3615" s="1" t="s">
        <v>822</v>
      </c>
    </row>
    <row r="3616" ht="15.75" customHeight="1"/>
    <row r="3617" ht="15.75" customHeight="1">
      <c r="A3617" s="1" t="s">
        <v>825</v>
      </c>
    </row>
    <row r="3618" ht="15.75" customHeight="1">
      <c r="A3618" s="1" t="s">
        <v>822</v>
      </c>
    </row>
    <row r="3619" ht="15.75" customHeight="1"/>
    <row r="3620" ht="15.75" customHeight="1">
      <c r="A3620" s="1" t="s">
        <v>826</v>
      </c>
    </row>
    <row r="3621" ht="15.75" customHeight="1">
      <c r="A3621" s="1" t="s">
        <v>822</v>
      </c>
    </row>
    <row r="3622" ht="15.75" customHeight="1"/>
    <row r="3623" ht="15.75" customHeight="1">
      <c r="A3623" s="1" t="s">
        <v>827</v>
      </c>
    </row>
    <row r="3624" ht="15.75" customHeight="1">
      <c r="A3624" s="1" t="s">
        <v>822</v>
      </c>
    </row>
    <row r="3625" ht="15.75" customHeight="1"/>
    <row r="3626" ht="15.75" customHeight="1">
      <c r="A3626" s="1" t="s">
        <v>828</v>
      </c>
    </row>
    <row r="3627" ht="15.75" customHeight="1">
      <c r="A3627" s="1" t="s">
        <v>822</v>
      </c>
    </row>
    <row r="3628" ht="15.75" customHeight="1"/>
    <row r="3629" ht="15.75" customHeight="1">
      <c r="A3629" s="1" t="s">
        <v>829</v>
      </c>
    </row>
    <row r="3630" ht="15.75" customHeight="1">
      <c r="A3630" s="1" t="s">
        <v>822</v>
      </c>
    </row>
    <row r="3631" ht="15.75" customHeight="1"/>
    <row r="3632" ht="15.75" customHeight="1">
      <c r="A3632" s="1" t="s">
        <v>830</v>
      </c>
    </row>
    <row r="3633" ht="15.75" customHeight="1">
      <c r="A3633" s="1" t="s">
        <v>822</v>
      </c>
    </row>
    <row r="3634" ht="15.75" customHeight="1"/>
    <row r="3635" ht="15.75" customHeight="1">
      <c r="A3635" s="1" t="s">
        <v>831</v>
      </c>
    </row>
    <row r="3636" ht="15.75" customHeight="1">
      <c r="A3636" s="1" t="s">
        <v>832</v>
      </c>
    </row>
    <row r="3637" ht="15.75" customHeight="1"/>
    <row r="3638" ht="15.75" customHeight="1">
      <c r="A3638" s="1" t="s">
        <v>833</v>
      </c>
    </row>
    <row r="3639" ht="15.75" customHeight="1">
      <c r="A3639" s="49">
        <v>45119.0</v>
      </c>
    </row>
    <row r="3640" ht="15.75" customHeight="1"/>
    <row r="3641" ht="15.75" customHeight="1">
      <c r="A3641" s="1" t="s">
        <v>834</v>
      </c>
    </row>
    <row r="3642" ht="15.75" customHeight="1">
      <c r="A3642" s="1" t="s">
        <v>1079</v>
      </c>
      <c r="B3642" s="1" t="s">
        <v>835</v>
      </c>
      <c r="C3642" s="1">
        <v>1.0</v>
      </c>
      <c r="D3642" s="1">
        <v>100.0</v>
      </c>
      <c r="E3642" s="1" t="s">
        <v>836</v>
      </c>
      <c r="F3642" s="1" t="s">
        <v>971</v>
      </c>
    </row>
    <row r="3643" ht="15.75" customHeight="1"/>
    <row r="3644" ht="15.75" customHeight="1">
      <c r="A3644" s="1" t="s">
        <v>838</v>
      </c>
    </row>
    <row r="3645" ht="15.75" customHeight="1"/>
    <row r="3646" ht="15.75" customHeight="1">
      <c r="A3646" s="1" t="s">
        <v>839</v>
      </c>
    </row>
    <row r="3647" ht="15.75" customHeight="1"/>
    <row r="3648" ht="15.75" customHeight="1">
      <c r="A3648" s="1" t="s">
        <v>840</v>
      </c>
    </row>
    <row r="3649" ht="15.75" customHeight="1">
      <c r="A3649" s="1" t="s">
        <v>367</v>
      </c>
      <c r="B3649" s="1" t="s">
        <v>835</v>
      </c>
      <c r="C3649" s="1">
        <v>1.0</v>
      </c>
      <c r="D3649" s="1" t="s">
        <v>842</v>
      </c>
      <c r="E3649" s="1">
        <v>0.0</v>
      </c>
      <c r="F3649" s="1">
        <v>0.0</v>
      </c>
      <c r="G3649" s="1">
        <v>0.0</v>
      </c>
    </row>
    <row r="3650" ht="15.75" customHeight="1">
      <c r="A3650" s="1" t="s">
        <v>125</v>
      </c>
      <c r="B3650" s="1" t="s">
        <v>846</v>
      </c>
      <c r="C3650" s="1">
        <v>0.0</v>
      </c>
      <c r="D3650" s="1" t="s">
        <v>842</v>
      </c>
      <c r="E3650" s="1">
        <v>0.0</v>
      </c>
      <c r="F3650" s="1">
        <v>0.0</v>
      </c>
      <c r="G3650" s="1">
        <v>0.0</v>
      </c>
    </row>
    <row r="3651" ht="15.75" customHeight="1">
      <c r="A3651" s="1" t="s">
        <v>127</v>
      </c>
      <c r="B3651" s="1" t="s">
        <v>846</v>
      </c>
      <c r="C3651" s="1">
        <v>0.0</v>
      </c>
      <c r="D3651" s="1" t="s">
        <v>842</v>
      </c>
      <c r="E3651" s="1">
        <v>0.0</v>
      </c>
      <c r="F3651" s="1">
        <v>0.0</v>
      </c>
      <c r="G3651" s="1">
        <v>0.0</v>
      </c>
    </row>
    <row r="3652" ht="15.75" customHeight="1">
      <c r="A3652" s="1" t="s">
        <v>130</v>
      </c>
      <c r="B3652" s="1" t="s">
        <v>849</v>
      </c>
      <c r="C3652" s="1">
        <v>0.0</v>
      </c>
      <c r="D3652" s="1" t="s">
        <v>842</v>
      </c>
      <c r="E3652" s="1">
        <v>0.0</v>
      </c>
      <c r="F3652" s="1">
        <v>0.0</v>
      </c>
      <c r="G3652" s="1">
        <v>0.0</v>
      </c>
    </row>
    <row r="3653" ht="15.75" customHeight="1">
      <c r="A3653" s="1" t="s">
        <v>129</v>
      </c>
      <c r="B3653" s="1" t="s">
        <v>849</v>
      </c>
      <c r="C3653" s="1">
        <v>2.0</v>
      </c>
      <c r="D3653" s="1" t="s">
        <v>842</v>
      </c>
      <c r="E3653" s="1">
        <v>0.0</v>
      </c>
      <c r="F3653" s="1">
        <v>0.0</v>
      </c>
      <c r="G3653" s="1">
        <v>0.0</v>
      </c>
    </row>
    <row r="3654" ht="15.75" customHeight="1">
      <c r="A3654" s="1" t="s">
        <v>126</v>
      </c>
      <c r="B3654" s="1" t="s">
        <v>846</v>
      </c>
      <c r="C3654" s="1">
        <v>0.0</v>
      </c>
      <c r="D3654" s="1" t="s">
        <v>842</v>
      </c>
      <c r="E3654" s="1">
        <v>0.0</v>
      </c>
      <c r="F3654" s="1">
        <v>0.0</v>
      </c>
      <c r="G3654" s="1">
        <v>0.0</v>
      </c>
    </row>
    <row r="3655" ht="15.75" customHeight="1">
      <c r="A3655" s="1" t="s">
        <v>128</v>
      </c>
      <c r="B3655" s="1" t="s">
        <v>846</v>
      </c>
      <c r="C3655" s="1">
        <v>0.0</v>
      </c>
      <c r="D3655" s="1" t="s">
        <v>842</v>
      </c>
      <c r="E3655" s="1">
        <v>0.0</v>
      </c>
      <c r="F3655" s="1">
        <v>0.0</v>
      </c>
      <c r="G3655" s="1">
        <v>0.0</v>
      </c>
    </row>
    <row r="3656" ht="15.75" customHeight="1"/>
    <row r="3657" ht="15.75" customHeight="1">
      <c r="A3657" s="1" t="s">
        <v>852</v>
      </c>
    </row>
    <row r="3658" ht="15.75" customHeight="1"/>
    <row r="3659" ht="15.75" customHeight="1">
      <c r="A3659" s="1" t="s">
        <v>853</v>
      </c>
    </row>
    <row r="3660" ht="15.75" customHeight="1"/>
    <row r="3661" ht="15.75" customHeight="1">
      <c r="A3661" s="1" t="s">
        <v>854</v>
      </c>
    </row>
    <row r="3662" ht="15.75" customHeight="1"/>
    <row r="3663" ht="15.75" customHeight="1">
      <c r="A3663" s="1" t="s">
        <v>855</v>
      </c>
    </row>
    <row r="3664" ht="15.75" customHeight="1"/>
    <row r="3665" ht="15.75" customHeight="1">
      <c r="A3665" s="1" t="s">
        <v>856</v>
      </c>
    </row>
    <row r="3666" ht="15.75" customHeight="1"/>
    <row r="3667" ht="15.75" customHeight="1">
      <c r="A3667" s="1" t="s">
        <v>857</v>
      </c>
    </row>
    <row r="3668" ht="15.75" customHeight="1"/>
    <row r="3669" ht="15.75" customHeight="1">
      <c r="A3669" s="1" t="s">
        <v>858</v>
      </c>
    </row>
    <row r="3670" ht="15.75" customHeight="1"/>
    <row r="3671" ht="15.75" customHeight="1">
      <c r="A3671" s="1" t="s">
        <v>859</v>
      </c>
    </row>
    <row r="3672" ht="15.75" customHeight="1"/>
    <row r="3673" ht="15.75" customHeight="1">
      <c r="A3673" s="1" t="s">
        <v>860</v>
      </c>
    </row>
    <row r="3674" ht="15.75" customHeight="1"/>
    <row r="3675" ht="15.75" customHeight="1">
      <c r="A3675" s="1" t="s">
        <v>867</v>
      </c>
    </row>
    <row r="3676" ht="15.75" customHeight="1"/>
    <row r="3677" ht="15.75" customHeight="1">
      <c r="A3677" s="1" t="s">
        <v>814</v>
      </c>
    </row>
    <row r="3678" ht="15.75" customHeight="1"/>
    <row r="3679" ht="15.75" customHeight="1">
      <c r="A3679" s="1" t="s">
        <v>815</v>
      </c>
    </row>
    <row r="3680" ht="15.75" customHeight="1">
      <c r="A3680" s="1" t="s">
        <v>816</v>
      </c>
    </row>
    <row r="3681" ht="15.75" customHeight="1"/>
    <row r="3682" ht="15.75" customHeight="1">
      <c r="A3682" s="1" t="s">
        <v>817</v>
      </c>
    </row>
    <row r="3683" ht="15.75" customHeight="1">
      <c r="A3683" s="1" t="s">
        <v>1080</v>
      </c>
    </row>
    <row r="3684" ht="15.75" customHeight="1"/>
    <row r="3685" ht="15.75" customHeight="1">
      <c r="A3685" s="1" t="s">
        <v>819</v>
      </c>
    </row>
    <row r="3686" ht="15.75" customHeight="1"/>
    <row r="3687" ht="15.75" customHeight="1"/>
    <row r="3688" ht="15.75" customHeight="1">
      <c r="A3688" s="1" t="s">
        <v>820</v>
      </c>
    </row>
    <row r="3689" ht="15.75" customHeight="1"/>
    <row r="3690" ht="15.75" customHeight="1"/>
    <row r="3691" ht="15.75" customHeight="1">
      <c r="A3691" s="1" t="s">
        <v>821</v>
      </c>
    </row>
    <row r="3692" ht="15.75" customHeight="1">
      <c r="A3692" s="1" t="s">
        <v>822</v>
      </c>
    </row>
    <row r="3693" ht="15.75" customHeight="1"/>
    <row r="3694" ht="15.75" customHeight="1">
      <c r="A3694" s="1" t="s">
        <v>823</v>
      </c>
    </row>
    <row r="3695" ht="15.75" customHeight="1">
      <c r="A3695" s="1" t="s">
        <v>822</v>
      </c>
    </row>
    <row r="3696" ht="15.75" customHeight="1"/>
    <row r="3697" ht="15.75" customHeight="1">
      <c r="A3697" s="1" t="s">
        <v>824</v>
      </c>
    </row>
    <row r="3698" ht="15.75" customHeight="1">
      <c r="A3698" s="1" t="s">
        <v>822</v>
      </c>
    </row>
    <row r="3699" ht="15.75" customHeight="1"/>
    <row r="3700" ht="15.75" customHeight="1">
      <c r="A3700" s="1" t="s">
        <v>825</v>
      </c>
    </row>
    <row r="3701" ht="15.75" customHeight="1">
      <c r="A3701" s="1" t="s">
        <v>822</v>
      </c>
    </row>
    <row r="3702" ht="15.75" customHeight="1"/>
    <row r="3703" ht="15.75" customHeight="1">
      <c r="A3703" s="1" t="s">
        <v>826</v>
      </c>
    </row>
    <row r="3704" ht="15.75" customHeight="1">
      <c r="A3704" s="1" t="s">
        <v>822</v>
      </c>
    </row>
    <row r="3705" ht="15.75" customHeight="1"/>
    <row r="3706" ht="15.75" customHeight="1">
      <c r="A3706" s="1" t="s">
        <v>827</v>
      </c>
    </row>
    <row r="3707" ht="15.75" customHeight="1">
      <c r="A3707" s="1" t="s">
        <v>822</v>
      </c>
    </row>
    <row r="3708" ht="15.75" customHeight="1"/>
    <row r="3709" ht="15.75" customHeight="1">
      <c r="A3709" s="1" t="s">
        <v>828</v>
      </c>
    </row>
    <row r="3710" ht="15.75" customHeight="1">
      <c r="A3710" s="1" t="s">
        <v>822</v>
      </c>
    </row>
    <row r="3711" ht="15.75" customHeight="1"/>
    <row r="3712" ht="15.75" customHeight="1">
      <c r="A3712" s="1" t="s">
        <v>829</v>
      </c>
    </row>
    <row r="3713" ht="15.75" customHeight="1">
      <c r="A3713" s="1" t="s">
        <v>822</v>
      </c>
    </row>
    <row r="3714" ht="15.75" customHeight="1"/>
    <row r="3715" ht="15.75" customHeight="1">
      <c r="A3715" s="1" t="s">
        <v>830</v>
      </c>
    </row>
    <row r="3716" ht="15.75" customHeight="1">
      <c r="A3716" s="1" t="s">
        <v>822</v>
      </c>
    </row>
    <row r="3717" ht="15.75" customHeight="1"/>
    <row r="3718" ht="15.75" customHeight="1">
      <c r="A3718" s="1" t="s">
        <v>831</v>
      </c>
    </row>
    <row r="3719" ht="15.75" customHeight="1">
      <c r="A3719" s="1" t="s">
        <v>832</v>
      </c>
    </row>
    <row r="3720" ht="15.75" customHeight="1"/>
    <row r="3721" ht="15.75" customHeight="1">
      <c r="A3721" s="1" t="s">
        <v>833</v>
      </c>
    </row>
    <row r="3722" ht="15.75" customHeight="1">
      <c r="A3722" s="49">
        <v>45119.0</v>
      </c>
    </row>
    <row r="3723" ht="15.75" customHeight="1"/>
    <row r="3724" ht="15.75" customHeight="1">
      <c r="A3724" s="1" t="s">
        <v>834</v>
      </c>
    </row>
    <row r="3725" ht="15.75" customHeight="1">
      <c r="A3725" s="1" t="s">
        <v>1081</v>
      </c>
      <c r="B3725" s="1" t="s">
        <v>835</v>
      </c>
      <c r="C3725" s="1">
        <v>1.0</v>
      </c>
      <c r="D3725" s="1">
        <v>100.0</v>
      </c>
      <c r="E3725" s="1" t="s">
        <v>836</v>
      </c>
      <c r="F3725" s="1" t="s">
        <v>971</v>
      </c>
    </row>
    <row r="3726" ht="15.75" customHeight="1"/>
    <row r="3727" ht="15.75" customHeight="1">
      <c r="A3727" s="1" t="s">
        <v>838</v>
      </c>
    </row>
    <row r="3728" ht="15.75" customHeight="1"/>
    <row r="3729" ht="15.75" customHeight="1">
      <c r="A3729" s="1" t="s">
        <v>839</v>
      </c>
    </row>
    <row r="3730" ht="15.75" customHeight="1"/>
    <row r="3731" ht="15.75" customHeight="1">
      <c r="A3731" s="1" t="s">
        <v>840</v>
      </c>
    </row>
    <row r="3732" ht="15.75" customHeight="1">
      <c r="A3732" s="1" t="s">
        <v>386</v>
      </c>
      <c r="B3732" s="1" t="s">
        <v>835</v>
      </c>
      <c r="C3732" s="1">
        <v>1.0</v>
      </c>
      <c r="D3732" s="1" t="s">
        <v>842</v>
      </c>
      <c r="E3732" s="1">
        <v>0.0</v>
      </c>
      <c r="F3732" s="1">
        <v>0.0</v>
      </c>
      <c r="G3732" s="1">
        <v>0.0</v>
      </c>
    </row>
    <row r="3733" ht="15.75" customHeight="1">
      <c r="A3733" s="1" t="s">
        <v>125</v>
      </c>
      <c r="B3733" s="1" t="s">
        <v>846</v>
      </c>
      <c r="C3733" s="1">
        <v>0.0</v>
      </c>
      <c r="D3733" s="1" t="s">
        <v>842</v>
      </c>
      <c r="E3733" s="1">
        <v>0.0</v>
      </c>
      <c r="F3733" s="1">
        <v>0.0</v>
      </c>
      <c r="G3733" s="1">
        <v>0.0</v>
      </c>
    </row>
    <row r="3734" ht="15.75" customHeight="1">
      <c r="A3734" s="1" t="s">
        <v>127</v>
      </c>
      <c r="B3734" s="1" t="s">
        <v>846</v>
      </c>
      <c r="C3734" s="1">
        <v>0.0</v>
      </c>
      <c r="D3734" s="1" t="s">
        <v>842</v>
      </c>
      <c r="E3734" s="1">
        <v>0.0</v>
      </c>
      <c r="F3734" s="1">
        <v>0.0</v>
      </c>
      <c r="G3734" s="1">
        <v>0.0</v>
      </c>
    </row>
    <row r="3735" ht="15.75" customHeight="1">
      <c r="A3735" s="1" t="s">
        <v>130</v>
      </c>
      <c r="B3735" s="1" t="s">
        <v>849</v>
      </c>
      <c r="C3735" s="1">
        <v>0.0</v>
      </c>
      <c r="D3735" s="1" t="s">
        <v>842</v>
      </c>
      <c r="E3735" s="1">
        <v>0.0</v>
      </c>
      <c r="F3735" s="1">
        <v>0.0</v>
      </c>
      <c r="G3735" s="1">
        <v>0.0</v>
      </c>
    </row>
    <row r="3736" ht="15.75" customHeight="1">
      <c r="A3736" s="1" t="s">
        <v>129</v>
      </c>
      <c r="B3736" s="1" t="s">
        <v>849</v>
      </c>
      <c r="C3736" s="1">
        <v>2.0</v>
      </c>
      <c r="D3736" s="1" t="s">
        <v>842</v>
      </c>
      <c r="E3736" s="1">
        <v>0.0</v>
      </c>
      <c r="F3736" s="1">
        <v>0.0</v>
      </c>
      <c r="G3736" s="1">
        <v>0.0</v>
      </c>
    </row>
    <row r="3737" ht="15.75" customHeight="1">
      <c r="A3737" s="1" t="s">
        <v>126</v>
      </c>
      <c r="B3737" s="1" t="s">
        <v>846</v>
      </c>
      <c r="C3737" s="1">
        <v>0.0</v>
      </c>
      <c r="D3737" s="1" t="s">
        <v>842</v>
      </c>
      <c r="E3737" s="1">
        <v>0.0</v>
      </c>
      <c r="F3737" s="1">
        <v>0.0</v>
      </c>
      <c r="G3737" s="1">
        <v>0.0</v>
      </c>
    </row>
    <row r="3738" ht="15.75" customHeight="1">
      <c r="A3738" s="1" t="s">
        <v>128</v>
      </c>
      <c r="B3738" s="1" t="s">
        <v>846</v>
      </c>
      <c r="C3738" s="1">
        <v>0.0</v>
      </c>
      <c r="D3738" s="1" t="s">
        <v>842</v>
      </c>
      <c r="E3738" s="1">
        <v>0.0</v>
      </c>
      <c r="F3738" s="1">
        <v>0.0</v>
      </c>
      <c r="G3738" s="1">
        <v>0.0</v>
      </c>
    </row>
    <row r="3739" ht="15.75" customHeight="1"/>
    <row r="3740" ht="15.75" customHeight="1">
      <c r="A3740" s="1" t="s">
        <v>852</v>
      </c>
    </row>
    <row r="3741" ht="15.75" customHeight="1"/>
    <row r="3742" ht="15.75" customHeight="1">
      <c r="A3742" s="1" t="s">
        <v>853</v>
      </c>
    </row>
    <row r="3743" ht="15.75" customHeight="1"/>
    <row r="3744" ht="15.75" customHeight="1">
      <c r="A3744" s="1" t="s">
        <v>854</v>
      </c>
    </row>
    <row r="3745" ht="15.75" customHeight="1"/>
    <row r="3746" ht="15.75" customHeight="1">
      <c r="A3746" s="1" t="s">
        <v>855</v>
      </c>
    </row>
    <row r="3747" ht="15.75" customHeight="1"/>
    <row r="3748" ht="15.75" customHeight="1">
      <c r="A3748" s="1" t="s">
        <v>856</v>
      </c>
    </row>
    <row r="3749" ht="15.75" customHeight="1"/>
    <row r="3750" ht="15.75" customHeight="1">
      <c r="A3750" s="1" t="s">
        <v>857</v>
      </c>
    </row>
    <row r="3751" ht="15.75" customHeight="1"/>
    <row r="3752" ht="15.75" customHeight="1">
      <c r="A3752" s="1" t="s">
        <v>858</v>
      </c>
    </row>
    <row r="3753" ht="15.75" customHeight="1"/>
    <row r="3754" ht="15.75" customHeight="1">
      <c r="A3754" s="1" t="s">
        <v>859</v>
      </c>
    </row>
    <row r="3755" ht="15.75" customHeight="1"/>
    <row r="3756" ht="15.75" customHeight="1">
      <c r="A3756" s="1" t="s">
        <v>860</v>
      </c>
    </row>
    <row r="3757" ht="15.75" customHeight="1"/>
    <row r="3758" ht="15.75" customHeight="1">
      <c r="A3758" s="1" t="s">
        <v>867</v>
      </c>
    </row>
    <row r="3759" ht="15.75" customHeight="1"/>
    <row r="3760" ht="15.75" customHeight="1">
      <c r="A3760" s="1" t="s">
        <v>814</v>
      </c>
    </row>
    <row r="3761" ht="15.75" customHeight="1"/>
    <row r="3762" ht="15.75" customHeight="1">
      <c r="A3762" s="1" t="s">
        <v>815</v>
      </c>
    </row>
    <row r="3763" ht="15.75" customHeight="1">
      <c r="A3763" s="1" t="s">
        <v>816</v>
      </c>
    </row>
    <row r="3764" ht="15.75" customHeight="1"/>
    <row r="3765" ht="15.75" customHeight="1">
      <c r="A3765" s="1" t="s">
        <v>817</v>
      </c>
    </row>
    <row r="3766" ht="15.75" customHeight="1">
      <c r="A3766" s="1" t="s">
        <v>1082</v>
      </c>
    </row>
    <row r="3767" ht="15.75" customHeight="1"/>
    <row r="3768" ht="15.75" customHeight="1">
      <c r="A3768" s="1" t="s">
        <v>819</v>
      </c>
    </row>
    <row r="3769" ht="15.75" customHeight="1"/>
    <row r="3770" ht="15.75" customHeight="1"/>
    <row r="3771" ht="15.75" customHeight="1">
      <c r="A3771" s="1" t="s">
        <v>820</v>
      </c>
    </row>
    <row r="3772" ht="15.75" customHeight="1"/>
    <row r="3773" ht="15.75" customHeight="1"/>
    <row r="3774" ht="15.75" customHeight="1">
      <c r="A3774" s="1" t="s">
        <v>821</v>
      </c>
    </row>
    <row r="3775" ht="15.75" customHeight="1">
      <c r="A3775" s="1" t="s">
        <v>822</v>
      </c>
    </row>
    <row r="3776" ht="15.75" customHeight="1"/>
    <row r="3777" ht="15.75" customHeight="1">
      <c r="A3777" s="1" t="s">
        <v>823</v>
      </c>
    </row>
    <row r="3778" ht="15.75" customHeight="1">
      <c r="A3778" s="1" t="s">
        <v>822</v>
      </c>
    </row>
    <row r="3779" ht="15.75" customHeight="1"/>
    <row r="3780" ht="15.75" customHeight="1">
      <c r="A3780" s="1" t="s">
        <v>824</v>
      </c>
    </row>
    <row r="3781" ht="15.75" customHeight="1">
      <c r="A3781" s="1" t="s">
        <v>822</v>
      </c>
    </row>
    <row r="3782" ht="15.75" customHeight="1"/>
    <row r="3783" ht="15.75" customHeight="1">
      <c r="A3783" s="1" t="s">
        <v>825</v>
      </c>
    </row>
    <row r="3784" ht="15.75" customHeight="1">
      <c r="A3784" s="1" t="s">
        <v>822</v>
      </c>
    </row>
    <row r="3785" ht="15.75" customHeight="1"/>
    <row r="3786" ht="15.75" customHeight="1">
      <c r="A3786" s="1" t="s">
        <v>826</v>
      </c>
    </row>
    <row r="3787" ht="15.75" customHeight="1">
      <c r="A3787" s="1" t="s">
        <v>822</v>
      </c>
    </row>
    <row r="3788" ht="15.75" customHeight="1"/>
    <row r="3789" ht="15.75" customHeight="1">
      <c r="A3789" s="1" t="s">
        <v>827</v>
      </c>
    </row>
    <row r="3790" ht="15.75" customHeight="1">
      <c r="A3790" s="1" t="s">
        <v>822</v>
      </c>
    </row>
    <row r="3791" ht="15.75" customHeight="1"/>
    <row r="3792" ht="15.75" customHeight="1">
      <c r="A3792" s="1" t="s">
        <v>828</v>
      </c>
    </row>
    <row r="3793" ht="15.75" customHeight="1">
      <c r="A3793" s="1" t="s">
        <v>822</v>
      </c>
    </row>
    <row r="3794" ht="15.75" customHeight="1"/>
    <row r="3795" ht="15.75" customHeight="1">
      <c r="A3795" s="1" t="s">
        <v>829</v>
      </c>
    </row>
    <row r="3796" ht="15.75" customHeight="1">
      <c r="A3796" s="1" t="s">
        <v>822</v>
      </c>
    </row>
    <row r="3797" ht="15.75" customHeight="1"/>
    <row r="3798" ht="15.75" customHeight="1">
      <c r="A3798" s="1" t="s">
        <v>830</v>
      </c>
    </row>
    <row r="3799" ht="15.75" customHeight="1">
      <c r="A3799" s="1" t="s">
        <v>822</v>
      </c>
    </row>
    <row r="3800" ht="15.75" customHeight="1"/>
    <row r="3801" ht="15.75" customHeight="1">
      <c r="A3801" s="1" t="s">
        <v>831</v>
      </c>
    </row>
    <row r="3802" ht="15.75" customHeight="1">
      <c r="A3802" s="1" t="s">
        <v>832</v>
      </c>
    </row>
    <row r="3803" ht="15.75" customHeight="1"/>
    <row r="3804" ht="15.75" customHeight="1">
      <c r="A3804" s="1" t="s">
        <v>833</v>
      </c>
    </row>
    <row r="3805" ht="15.75" customHeight="1">
      <c r="A3805" s="49">
        <v>45119.0</v>
      </c>
    </row>
    <row r="3806" ht="15.75" customHeight="1"/>
    <row r="3807" ht="15.75" customHeight="1">
      <c r="A3807" s="1" t="s">
        <v>834</v>
      </c>
    </row>
    <row r="3808" ht="15.75" customHeight="1">
      <c r="A3808" s="1" t="s">
        <v>1083</v>
      </c>
      <c r="B3808" s="1" t="s">
        <v>835</v>
      </c>
      <c r="C3808" s="1">
        <v>1.0</v>
      </c>
      <c r="D3808" s="1">
        <v>100.0</v>
      </c>
      <c r="E3808" s="1" t="s">
        <v>836</v>
      </c>
      <c r="F3808" s="1" t="s">
        <v>971</v>
      </c>
    </row>
    <row r="3809" ht="15.75" customHeight="1"/>
    <row r="3810" ht="15.75" customHeight="1">
      <c r="A3810" s="1" t="s">
        <v>838</v>
      </c>
    </row>
    <row r="3811" ht="15.75" customHeight="1"/>
    <row r="3812" ht="15.75" customHeight="1">
      <c r="A3812" s="1" t="s">
        <v>839</v>
      </c>
    </row>
    <row r="3813" ht="15.75" customHeight="1"/>
    <row r="3814" ht="15.75" customHeight="1">
      <c r="A3814" s="1" t="s">
        <v>840</v>
      </c>
    </row>
    <row r="3815" ht="15.75" customHeight="1">
      <c r="A3815" s="1" t="s">
        <v>390</v>
      </c>
      <c r="B3815" s="1" t="s">
        <v>835</v>
      </c>
      <c r="C3815" s="1">
        <v>1.0</v>
      </c>
      <c r="D3815" s="1" t="s">
        <v>842</v>
      </c>
      <c r="E3815" s="1">
        <v>0.0</v>
      </c>
      <c r="F3815" s="1">
        <v>0.0</v>
      </c>
      <c r="G3815" s="1">
        <v>0.0</v>
      </c>
    </row>
    <row r="3816" ht="15.75" customHeight="1">
      <c r="A3816" s="1" t="s">
        <v>125</v>
      </c>
      <c r="B3816" s="1" t="s">
        <v>846</v>
      </c>
      <c r="C3816" s="1">
        <v>0.0</v>
      </c>
      <c r="D3816" s="1" t="s">
        <v>842</v>
      </c>
      <c r="E3816" s="1">
        <v>0.0</v>
      </c>
      <c r="F3816" s="1">
        <v>0.0</v>
      </c>
      <c r="G3816" s="1">
        <v>0.0</v>
      </c>
    </row>
    <row r="3817" ht="15.75" customHeight="1">
      <c r="A3817" s="1" t="s">
        <v>127</v>
      </c>
      <c r="B3817" s="1" t="s">
        <v>846</v>
      </c>
      <c r="C3817" s="1">
        <v>0.0</v>
      </c>
      <c r="D3817" s="1" t="s">
        <v>842</v>
      </c>
      <c r="E3817" s="1">
        <v>0.0</v>
      </c>
      <c r="F3817" s="1">
        <v>0.0</v>
      </c>
      <c r="G3817" s="1">
        <v>0.0</v>
      </c>
    </row>
    <row r="3818" ht="15.75" customHeight="1">
      <c r="A3818" s="1" t="s">
        <v>130</v>
      </c>
      <c r="B3818" s="1" t="s">
        <v>849</v>
      </c>
      <c r="C3818" s="1">
        <v>1.0</v>
      </c>
      <c r="D3818" s="1" t="s">
        <v>842</v>
      </c>
      <c r="E3818" s="1">
        <v>0.0</v>
      </c>
      <c r="F3818" s="1">
        <v>0.0</v>
      </c>
      <c r="G3818" s="1">
        <v>0.0</v>
      </c>
    </row>
    <row r="3819" ht="15.75" customHeight="1">
      <c r="A3819" s="1" t="s">
        <v>129</v>
      </c>
      <c r="B3819" s="1" t="s">
        <v>849</v>
      </c>
      <c r="C3819" s="1">
        <v>1.0</v>
      </c>
      <c r="D3819" s="1" t="s">
        <v>842</v>
      </c>
      <c r="E3819" s="1">
        <v>0.0</v>
      </c>
      <c r="F3819" s="1">
        <v>0.0</v>
      </c>
      <c r="G3819" s="1">
        <v>0.0</v>
      </c>
    </row>
    <row r="3820" ht="15.75" customHeight="1">
      <c r="A3820" s="1" t="s">
        <v>126</v>
      </c>
      <c r="B3820" s="1" t="s">
        <v>846</v>
      </c>
      <c r="C3820" s="1">
        <v>0.0</v>
      </c>
      <c r="D3820" s="1" t="s">
        <v>842</v>
      </c>
      <c r="E3820" s="1">
        <v>0.0</v>
      </c>
      <c r="F3820" s="1">
        <v>0.0</v>
      </c>
      <c r="G3820" s="1">
        <v>0.0</v>
      </c>
    </row>
    <row r="3821" ht="15.75" customHeight="1">
      <c r="A3821" s="1" t="s">
        <v>128</v>
      </c>
      <c r="B3821" s="1" t="s">
        <v>846</v>
      </c>
      <c r="C3821" s="1">
        <v>0.0</v>
      </c>
      <c r="D3821" s="1" t="s">
        <v>842</v>
      </c>
      <c r="E3821" s="1">
        <v>0.0</v>
      </c>
      <c r="F3821" s="1">
        <v>0.0</v>
      </c>
      <c r="G3821" s="1">
        <v>0.0</v>
      </c>
    </row>
    <row r="3822" ht="15.75" customHeight="1"/>
    <row r="3823" ht="15.75" customHeight="1">
      <c r="A3823" s="1" t="s">
        <v>852</v>
      </c>
    </row>
    <row r="3824" ht="15.75" customHeight="1"/>
    <row r="3825" ht="15.75" customHeight="1">
      <c r="A3825" s="1" t="s">
        <v>853</v>
      </c>
    </row>
    <row r="3826" ht="15.75" customHeight="1"/>
    <row r="3827" ht="15.75" customHeight="1">
      <c r="A3827" s="1" t="s">
        <v>854</v>
      </c>
    </row>
    <row r="3828" ht="15.75" customHeight="1"/>
    <row r="3829" ht="15.75" customHeight="1">
      <c r="A3829" s="1" t="s">
        <v>855</v>
      </c>
    </row>
    <row r="3830" ht="15.75" customHeight="1"/>
    <row r="3831" ht="15.75" customHeight="1">
      <c r="A3831" s="1" t="s">
        <v>856</v>
      </c>
    </row>
    <row r="3832" ht="15.75" customHeight="1"/>
    <row r="3833" ht="15.75" customHeight="1">
      <c r="A3833" s="1" t="s">
        <v>857</v>
      </c>
    </row>
    <row r="3834" ht="15.75" customHeight="1"/>
    <row r="3835" ht="15.75" customHeight="1">
      <c r="A3835" s="1" t="s">
        <v>858</v>
      </c>
    </row>
    <row r="3836" ht="15.75" customHeight="1"/>
    <row r="3837" ht="15.75" customHeight="1">
      <c r="A3837" s="1" t="s">
        <v>859</v>
      </c>
    </row>
    <row r="3838" ht="15.75" customHeight="1"/>
    <row r="3839" ht="15.75" customHeight="1">
      <c r="A3839" s="1" t="s">
        <v>860</v>
      </c>
    </row>
    <row r="3840" ht="15.75" customHeight="1"/>
    <row r="3841" ht="15.75" customHeight="1">
      <c r="A3841" s="1" t="s">
        <v>867</v>
      </c>
    </row>
    <row r="3842" ht="15.75" customHeight="1"/>
    <row r="3843" ht="15.75" customHeight="1">
      <c r="A3843" s="1" t="s">
        <v>814</v>
      </c>
    </row>
    <row r="3844" ht="15.75" customHeight="1"/>
    <row r="3845" ht="15.75" customHeight="1">
      <c r="A3845" s="1" t="s">
        <v>815</v>
      </c>
    </row>
    <row r="3846" ht="15.75" customHeight="1">
      <c r="A3846" s="1" t="s">
        <v>816</v>
      </c>
    </row>
    <row r="3847" ht="15.75" customHeight="1"/>
    <row r="3848" ht="15.75" customHeight="1">
      <c r="A3848" s="1" t="s">
        <v>817</v>
      </c>
    </row>
    <row r="3849" ht="15.75" customHeight="1">
      <c r="A3849" s="1" t="s">
        <v>1084</v>
      </c>
    </row>
    <row r="3850" ht="15.75" customHeight="1"/>
    <row r="3851" ht="15.75" customHeight="1">
      <c r="A3851" s="1" t="s">
        <v>819</v>
      </c>
    </row>
    <row r="3852" ht="15.75" customHeight="1"/>
    <row r="3853" ht="15.75" customHeight="1"/>
    <row r="3854" ht="15.75" customHeight="1">
      <c r="A3854" s="1" t="s">
        <v>820</v>
      </c>
    </row>
    <row r="3855" ht="15.75" customHeight="1"/>
    <row r="3856" ht="15.75" customHeight="1"/>
    <row r="3857" ht="15.75" customHeight="1">
      <c r="A3857" s="1" t="s">
        <v>821</v>
      </c>
    </row>
    <row r="3858" ht="15.75" customHeight="1">
      <c r="A3858" s="1" t="s">
        <v>822</v>
      </c>
    </row>
    <row r="3859" ht="15.75" customHeight="1"/>
    <row r="3860" ht="15.75" customHeight="1">
      <c r="A3860" s="1" t="s">
        <v>823</v>
      </c>
    </row>
    <row r="3861" ht="15.75" customHeight="1">
      <c r="A3861" s="1" t="s">
        <v>822</v>
      </c>
    </row>
    <row r="3862" ht="15.75" customHeight="1"/>
    <row r="3863" ht="15.75" customHeight="1">
      <c r="A3863" s="1" t="s">
        <v>824</v>
      </c>
    </row>
    <row r="3864" ht="15.75" customHeight="1">
      <c r="A3864" s="1" t="s">
        <v>822</v>
      </c>
    </row>
    <row r="3865" ht="15.75" customHeight="1"/>
    <row r="3866" ht="15.75" customHeight="1">
      <c r="A3866" s="1" t="s">
        <v>825</v>
      </c>
    </row>
    <row r="3867" ht="15.75" customHeight="1">
      <c r="A3867" s="1" t="s">
        <v>822</v>
      </c>
    </row>
    <row r="3868" ht="15.75" customHeight="1"/>
    <row r="3869" ht="15.75" customHeight="1">
      <c r="A3869" s="1" t="s">
        <v>826</v>
      </c>
    </row>
    <row r="3870" ht="15.75" customHeight="1">
      <c r="A3870" s="1" t="s">
        <v>822</v>
      </c>
    </row>
    <row r="3871" ht="15.75" customHeight="1"/>
    <row r="3872" ht="15.75" customHeight="1">
      <c r="A3872" s="1" t="s">
        <v>827</v>
      </c>
    </row>
    <row r="3873" ht="15.75" customHeight="1">
      <c r="A3873" s="1" t="s">
        <v>822</v>
      </c>
    </row>
    <row r="3874" ht="15.75" customHeight="1"/>
    <row r="3875" ht="15.75" customHeight="1">
      <c r="A3875" s="1" t="s">
        <v>828</v>
      </c>
    </row>
    <row r="3876" ht="15.75" customHeight="1">
      <c r="A3876" s="1" t="s">
        <v>822</v>
      </c>
    </row>
    <row r="3877" ht="15.75" customHeight="1"/>
    <row r="3878" ht="15.75" customHeight="1">
      <c r="A3878" s="1" t="s">
        <v>829</v>
      </c>
    </row>
    <row r="3879" ht="15.75" customHeight="1">
      <c r="A3879" s="1" t="s">
        <v>822</v>
      </c>
    </row>
    <row r="3880" ht="15.75" customHeight="1"/>
    <row r="3881" ht="15.75" customHeight="1">
      <c r="A3881" s="1" t="s">
        <v>830</v>
      </c>
    </row>
    <row r="3882" ht="15.75" customHeight="1">
      <c r="A3882" s="1" t="s">
        <v>822</v>
      </c>
    </row>
    <row r="3883" ht="15.75" customHeight="1"/>
    <row r="3884" ht="15.75" customHeight="1">
      <c r="A3884" s="1" t="s">
        <v>831</v>
      </c>
    </row>
    <row r="3885" ht="15.75" customHeight="1">
      <c r="A3885" s="1" t="s">
        <v>832</v>
      </c>
    </row>
    <row r="3886" ht="15.75" customHeight="1"/>
    <row r="3887" ht="15.75" customHeight="1">
      <c r="A3887" s="1" t="s">
        <v>833</v>
      </c>
    </row>
    <row r="3888" ht="15.75" customHeight="1">
      <c r="A3888" s="49">
        <v>45119.0</v>
      </c>
    </row>
    <row r="3889" ht="15.75" customHeight="1"/>
    <row r="3890" ht="15.75" customHeight="1">
      <c r="A3890" s="1" t="s">
        <v>834</v>
      </c>
    </row>
    <row r="3891" ht="15.75" customHeight="1">
      <c r="A3891" s="1" t="s">
        <v>1085</v>
      </c>
      <c r="B3891" s="1" t="s">
        <v>835</v>
      </c>
      <c r="C3891" s="1">
        <v>1.0</v>
      </c>
      <c r="D3891" s="1">
        <v>100.0</v>
      </c>
      <c r="E3891" s="1" t="s">
        <v>836</v>
      </c>
      <c r="F3891" s="1" t="s">
        <v>971</v>
      </c>
    </row>
    <row r="3892" ht="15.75" customHeight="1"/>
    <row r="3893" ht="15.75" customHeight="1">
      <c r="A3893" s="1" t="s">
        <v>838</v>
      </c>
    </row>
    <row r="3894" ht="15.75" customHeight="1"/>
    <row r="3895" ht="15.75" customHeight="1">
      <c r="A3895" s="1" t="s">
        <v>839</v>
      </c>
    </row>
    <row r="3896" ht="15.75" customHeight="1"/>
    <row r="3897" ht="15.75" customHeight="1">
      <c r="A3897" s="1" t="s">
        <v>840</v>
      </c>
    </row>
    <row r="3898" ht="15.75" customHeight="1">
      <c r="A3898" s="1" t="s">
        <v>395</v>
      </c>
      <c r="B3898" s="1" t="s">
        <v>835</v>
      </c>
      <c r="C3898" s="1">
        <v>1.0</v>
      </c>
      <c r="D3898" s="1" t="s">
        <v>842</v>
      </c>
      <c r="E3898" s="1">
        <v>0.0</v>
      </c>
      <c r="F3898" s="1">
        <v>0.0</v>
      </c>
      <c r="G3898" s="1">
        <v>0.0</v>
      </c>
    </row>
    <row r="3899" ht="15.75" customHeight="1">
      <c r="A3899" s="1" t="s">
        <v>125</v>
      </c>
      <c r="B3899" s="1" t="s">
        <v>846</v>
      </c>
      <c r="C3899" s="1">
        <v>0.0</v>
      </c>
      <c r="D3899" s="1" t="s">
        <v>842</v>
      </c>
      <c r="E3899" s="1">
        <v>0.0</v>
      </c>
      <c r="F3899" s="1">
        <v>0.0</v>
      </c>
      <c r="G3899" s="1">
        <v>0.0</v>
      </c>
    </row>
    <row r="3900" ht="15.75" customHeight="1">
      <c r="A3900" s="1" t="s">
        <v>127</v>
      </c>
      <c r="B3900" s="1" t="s">
        <v>846</v>
      </c>
      <c r="C3900" s="1">
        <v>0.0</v>
      </c>
      <c r="D3900" s="1" t="s">
        <v>842</v>
      </c>
      <c r="E3900" s="1">
        <v>0.0</v>
      </c>
      <c r="F3900" s="1">
        <v>0.0</v>
      </c>
      <c r="G3900" s="1">
        <v>0.0</v>
      </c>
    </row>
    <row r="3901" ht="15.75" customHeight="1">
      <c r="A3901" s="1" t="s">
        <v>130</v>
      </c>
      <c r="B3901" s="1" t="s">
        <v>849</v>
      </c>
      <c r="C3901" s="1">
        <v>0.0</v>
      </c>
      <c r="D3901" s="1" t="s">
        <v>842</v>
      </c>
      <c r="E3901" s="1">
        <v>0.0</v>
      </c>
      <c r="F3901" s="1">
        <v>0.0</v>
      </c>
      <c r="G3901" s="1">
        <v>0.0</v>
      </c>
    </row>
    <row r="3902" ht="15.75" customHeight="1">
      <c r="A3902" s="1" t="s">
        <v>129</v>
      </c>
      <c r="B3902" s="1" t="s">
        <v>849</v>
      </c>
      <c r="C3902" s="1">
        <v>1.0</v>
      </c>
      <c r="D3902" s="1" t="s">
        <v>842</v>
      </c>
      <c r="E3902" s="1">
        <v>0.0</v>
      </c>
      <c r="F3902" s="1">
        <v>0.0</v>
      </c>
      <c r="G3902" s="1">
        <v>0.0</v>
      </c>
    </row>
    <row r="3903" ht="15.75" customHeight="1">
      <c r="A3903" s="1" t="s">
        <v>126</v>
      </c>
      <c r="B3903" s="1" t="s">
        <v>846</v>
      </c>
      <c r="C3903" s="1">
        <v>0.0</v>
      </c>
      <c r="D3903" s="1" t="s">
        <v>842</v>
      </c>
      <c r="E3903" s="1">
        <v>0.0</v>
      </c>
      <c r="F3903" s="1">
        <v>0.0</v>
      </c>
      <c r="G3903" s="1">
        <v>0.0</v>
      </c>
    </row>
    <row r="3904" ht="15.75" customHeight="1">
      <c r="A3904" s="1" t="s">
        <v>128</v>
      </c>
      <c r="B3904" s="1" t="s">
        <v>846</v>
      </c>
      <c r="C3904" s="1">
        <v>0.0</v>
      </c>
      <c r="D3904" s="1" t="s">
        <v>842</v>
      </c>
      <c r="E3904" s="1">
        <v>0.0</v>
      </c>
      <c r="F3904" s="1">
        <v>0.0</v>
      </c>
      <c r="G3904" s="1">
        <v>0.0</v>
      </c>
    </row>
    <row r="3905" ht="15.75" customHeight="1">
      <c r="A3905" s="1" t="s">
        <v>124</v>
      </c>
      <c r="B3905" s="1" t="s">
        <v>835</v>
      </c>
      <c r="C3905" s="1">
        <v>1.0</v>
      </c>
      <c r="D3905" s="1" t="s">
        <v>842</v>
      </c>
      <c r="E3905" s="1">
        <v>0.0</v>
      </c>
      <c r="F3905" s="1">
        <v>0.0</v>
      </c>
      <c r="G3905" s="1">
        <v>0.0</v>
      </c>
    </row>
    <row r="3906" ht="15.75" customHeight="1"/>
    <row r="3907" ht="15.75" customHeight="1">
      <c r="A3907" s="1" t="s">
        <v>852</v>
      </c>
    </row>
    <row r="3908" ht="15.75" customHeight="1"/>
    <row r="3909" ht="15.75" customHeight="1">
      <c r="A3909" s="1" t="s">
        <v>853</v>
      </c>
    </row>
    <row r="3910" ht="15.75" customHeight="1"/>
    <row r="3911" ht="15.75" customHeight="1">
      <c r="A3911" s="1" t="s">
        <v>854</v>
      </c>
    </row>
    <row r="3912" ht="15.75" customHeight="1"/>
    <row r="3913" ht="15.75" customHeight="1">
      <c r="A3913" s="1" t="s">
        <v>855</v>
      </c>
    </row>
    <row r="3914" ht="15.75" customHeight="1"/>
    <row r="3915" ht="15.75" customHeight="1">
      <c r="A3915" s="1" t="s">
        <v>856</v>
      </c>
    </row>
    <row r="3916" ht="15.75" customHeight="1"/>
    <row r="3917" ht="15.75" customHeight="1">
      <c r="A3917" s="1" t="s">
        <v>857</v>
      </c>
    </row>
    <row r="3918" ht="15.75" customHeight="1"/>
    <row r="3919" ht="15.75" customHeight="1">
      <c r="A3919" s="1" t="s">
        <v>858</v>
      </c>
    </row>
    <row r="3920" ht="15.75" customHeight="1"/>
    <row r="3921" ht="15.75" customHeight="1">
      <c r="A3921" s="1" t="s">
        <v>859</v>
      </c>
    </row>
    <row r="3922" ht="15.75" customHeight="1"/>
    <row r="3923" ht="15.75" customHeight="1">
      <c r="A3923" s="1" t="s">
        <v>860</v>
      </c>
    </row>
    <row r="3924" ht="15.75" customHeight="1"/>
    <row r="3925" ht="15.75" customHeight="1">
      <c r="A3925" s="1" t="s">
        <v>867</v>
      </c>
    </row>
    <row r="3926" ht="15.75" customHeight="1"/>
    <row r="3927" ht="15.75" customHeight="1">
      <c r="A3927" s="1" t="s">
        <v>814</v>
      </c>
    </row>
    <row r="3928" ht="15.75" customHeight="1"/>
    <row r="3929" ht="15.75" customHeight="1">
      <c r="A3929" s="1" t="s">
        <v>815</v>
      </c>
    </row>
    <row r="3930" ht="15.75" customHeight="1">
      <c r="A3930" s="1" t="s">
        <v>816</v>
      </c>
    </row>
    <row r="3931" ht="15.75" customHeight="1"/>
    <row r="3932" ht="15.75" customHeight="1">
      <c r="A3932" s="1" t="s">
        <v>817</v>
      </c>
    </row>
    <row r="3933" ht="15.75" customHeight="1">
      <c r="A3933" s="1" t="s">
        <v>1086</v>
      </c>
    </row>
    <row r="3934" ht="15.75" customHeight="1"/>
    <row r="3935" ht="15.75" customHeight="1">
      <c r="A3935" s="1" t="s">
        <v>819</v>
      </c>
    </row>
    <row r="3936" ht="15.75" customHeight="1"/>
    <row r="3937" ht="15.75" customHeight="1"/>
    <row r="3938" ht="15.75" customHeight="1">
      <c r="A3938" s="1" t="s">
        <v>820</v>
      </c>
    </row>
    <row r="3939" ht="15.75" customHeight="1"/>
    <row r="3940" ht="15.75" customHeight="1"/>
    <row r="3941" ht="15.75" customHeight="1">
      <c r="A3941" s="1" t="s">
        <v>821</v>
      </c>
    </row>
    <row r="3942" ht="15.75" customHeight="1">
      <c r="A3942" s="1" t="s">
        <v>822</v>
      </c>
    </row>
    <row r="3943" ht="15.75" customHeight="1"/>
    <row r="3944" ht="15.75" customHeight="1">
      <c r="A3944" s="1" t="s">
        <v>823</v>
      </c>
    </row>
    <row r="3945" ht="15.75" customHeight="1">
      <c r="A3945" s="1" t="s">
        <v>822</v>
      </c>
    </row>
    <row r="3946" ht="15.75" customHeight="1"/>
    <row r="3947" ht="15.75" customHeight="1">
      <c r="A3947" s="1" t="s">
        <v>824</v>
      </c>
    </row>
    <row r="3948" ht="15.75" customHeight="1">
      <c r="A3948" s="1" t="s">
        <v>822</v>
      </c>
    </row>
    <row r="3949" ht="15.75" customHeight="1"/>
    <row r="3950" ht="15.75" customHeight="1">
      <c r="A3950" s="1" t="s">
        <v>825</v>
      </c>
    </row>
    <row r="3951" ht="15.75" customHeight="1">
      <c r="A3951" s="1" t="s">
        <v>822</v>
      </c>
    </row>
    <row r="3952" ht="15.75" customHeight="1"/>
    <row r="3953" ht="15.75" customHeight="1">
      <c r="A3953" s="1" t="s">
        <v>826</v>
      </c>
    </row>
    <row r="3954" ht="15.75" customHeight="1">
      <c r="A3954" s="1" t="s">
        <v>822</v>
      </c>
    </row>
    <row r="3955" ht="15.75" customHeight="1"/>
    <row r="3956" ht="15.75" customHeight="1">
      <c r="A3956" s="1" t="s">
        <v>827</v>
      </c>
    </row>
    <row r="3957" ht="15.75" customHeight="1">
      <c r="A3957" s="1" t="s">
        <v>822</v>
      </c>
    </row>
    <row r="3958" ht="15.75" customHeight="1"/>
    <row r="3959" ht="15.75" customHeight="1">
      <c r="A3959" s="1" t="s">
        <v>828</v>
      </c>
    </row>
    <row r="3960" ht="15.75" customHeight="1">
      <c r="A3960" s="1" t="s">
        <v>822</v>
      </c>
    </row>
    <row r="3961" ht="15.75" customHeight="1"/>
    <row r="3962" ht="15.75" customHeight="1">
      <c r="A3962" s="1" t="s">
        <v>829</v>
      </c>
    </row>
    <row r="3963" ht="15.75" customHeight="1">
      <c r="A3963" s="1" t="s">
        <v>822</v>
      </c>
    </row>
    <row r="3964" ht="15.75" customHeight="1"/>
    <row r="3965" ht="15.75" customHeight="1">
      <c r="A3965" s="1" t="s">
        <v>830</v>
      </c>
    </row>
    <row r="3966" ht="15.75" customHeight="1">
      <c r="A3966" s="1" t="s">
        <v>822</v>
      </c>
    </row>
    <row r="3967" ht="15.75" customHeight="1"/>
    <row r="3968" ht="15.75" customHeight="1">
      <c r="A3968" s="1" t="s">
        <v>831</v>
      </c>
    </row>
    <row r="3969" ht="15.75" customHeight="1">
      <c r="A3969" s="1" t="s">
        <v>832</v>
      </c>
    </row>
    <row r="3970" ht="15.75" customHeight="1"/>
    <row r="3971" ht="15.75" customHeight="1">
      <c r="A3971" s="1" t="s">
        <v>833</v>
      </c>
    </row>
    <row r="3972" ht="15.75" customHeight="1">
      <c r="A3972" s="49">
        <v>45119.0</v>
      </c>
    </row>
    <row r="3973" ht="15.75" customHeight="1"/>
    <row r="3974" ht="15.75" customHeight="1">
      <c r="A3974" s="1" t="s">
        <v>834</v>
      </c>
    </row>
    <row r="3975" ht="15.75" customHeight="1">
      <c r="A3975" s="1" t="s">
        <v>1087</v>
      </c>
      <c r="B3975" s="1" t="s">
        <v>835</v>
      </c>
      <c r="C3975" s="1">
        <v>1.0</v>
      </c>
      <c r="D3975" s="1">
        <v>100.0</v>
      </c>
      <c r="E3975" s="1" t="s">
        <v>836</v>
      </c>
      <c r="F3975" s="1" t="s">
        <v>971</v>
      </c>
    </row>
    <row r="3976" ht="15.75" customHeight="1"/>
    <row r="3977" ht="15.75" customHeight="1">
      <c r="A3977" s="1" t="s">
        <v>838</v>
      </c>
    </row>
    <row r="3978" ht="15.75" customHeight="1"/>
    <row r="3979" ht="15.75" customHeight="1">
      <c r="A3979" s="1" t="s">
        <v>839</v>
      </c>
    </row>
    <row r="3980" ht="15.75" customHeight="1"/>
    <row r="3981" ht="15.75" customHeight="1">
      <c r="A3981" s="1" t="s">
        <v>840</v>
      </c>
    </row>
    <row r="3982" ht="15.75" customHeight="1">
      <c r="A3982" s="1" t="s">
        <v>397</v>
      </c>
      <c r="B3982" s="1" t="s">
        <v>835</v>
      </c>
      <c r="C3982" s="1">
        <v>1.0</v>
      </c>
      <c r="D3982" s="1" t="s">
        <v>842</v>
      </c>
      <c r="E3982" s="1">
        <v>0.0</v>
      </c>
      <c r="F3982" s="1">
        <v>0.0</v>
      </c>
      <c r="G3982" s="1">
        <v>0.0</v>
      </c>
    </row>
    <row r="3983" ht="15.75" customHeight="1">
      <c r="A3983" s="1" t="s">
        <v>125</v>
      </c>
      <c r="B3983" s="1" t="s">
        <v>846</v>
      </c>
      <c r="C3983" s="1">
        <v>0.0</v>
      </c>
      <c r="D3983" s="1" t="s">
        <v>842</v>
      </c>
      <c r="E3983" s="1">
        <v>0.0</v>
      </c>
      <c r="F3983" s="1">
        <v>0.0</v>
      </c>
      <c r="G3983" s="1">
        <v>0.0</v>
      </c>
    </row>
    <row r="3984" ht="15.75" customHeight="1">
      <c r="A3984" s="1" t="s">
        <v>127</v>
      </c>
      <c r="B3984" s="1" t="s">
        <v>846</v>
      </c>
      <c r="C3984" s="1">
        <v>0.0</v>
      </c>
      <c r="D3984" s="1" t="s">
        <v>842</v>
      </c>
      <c r="E3984" s="1">
        <v>0.0</v>
      </c>
      <c r="F3984" s="1">
        <v>0.0</v>
      </c>
      <c r="G3984" s="1">
        <v>0.0</v>
      </c>
    </row>
    <row r="3985" ht="15.75" customHeight="1">
      <c r="A3985" s="1" t="s">
        <v>130</v>
      </c>
      <c r="B3985" s="1" t="s">
        <v>849</v>
      </c>
      <c r="C3985" s="1">
        <v>1.0</v>
      </c>
      <c r="D3985" s="1" t="s">
        <v>842</v>
      </c>
      <c r="E3985" s="1">
        <v>0.0</v>
      </c>
      <c r="F3985" s="1">
        <v>0.0</v>
      </c>
      <c r="G3985" s="1">
        <v>0.0</v>
      </c>
    </row>
    <row r="3986" ht="15.75" customHeight="1">
      <c r="A3986" s="1" t="s">
        <v>129</v>
      </c>
      <c r="B3986" s="1" t="s">
        <v>849</v>
      </c>
      <c r="C3986" s="1">
        <v>1.0</v>
      </c>
      <c r="D3986" s="1" t="s">
        <v>842</v>
      </c>
      <c r="E3986" s="1">
        <v>0.0</v>
      </c>
      <c r="F3986" s="1">
        <v>0.0</v>
      </c>
      <c r="G3986" s="1">
        <v>0.0</v>
      </c>
    </row>
    <row r="3987" ht="15.75" customHeight="1">
      <c r="A3987" s="1" t="s">
        <v>126</v>
      </c>
      <c r="B3987" s="1" t="s">
        <v>846</v>
      </c>
      <c r="C3987" s="1">
        <v>0.0</v>
      </c>
      <c r="D3987" s="1" t="s">
        <v>842</v>
      </c>
      <c r="E3987" s="1">
        <v>0.0</v>
      </c>
      <c r="F3987" s="1">
        <v>0.0</v>
      </c>
      <c r="G3987" s="1">
        <v>0.0</v>
      </c>
    </row>
    <row r="3988" ht="15.75" customHeight="1">
      <c r="A3988" s="1" t="s">
        <v>128</v>
      </c>
      <c r="B3988" s="1" t="s">
        <v>846</v>
      </c>
      <c r="C3988" s="1">
        <v>0.0</v>
      </c>
      <c r="D3988" s="1" t="s">
        <v>842</v>
      </c>
      <c r="E3988" s="1">
        <v>0.0</v>
      </c>
      <c r="F3988" s="1">
        <v>0.0</v>
      </c>
      <c r="G3988" s="1">
        <v>0.0</v>
      </c>
    </row>
    <row r="3989" ht="15.75" customHeight="1">
      <c r="A3989" s="1" t="s">
        <v>124</v>
      </c>
      <c r="B3989" s="1" t="s">
        <v>835</v>
      </c>
      <c r="C3989" s="1">
        <v>1.0</v>
      </c>
      <c r="D3989" s="1" t="s">
        <v>842</v>
      </c>
      <c r="E3989" s="1">
        <v>0.0</v>
      </c>
      <c r="F3989" s="1">
        <v>0.0</v>
      </c>
      <c r="G3989" s="1">
        <v>0.0</v>
      </c>
    </row>
    <row r="3990" ht="15.75" customHeight="1"/>
    <row r="3991" ht="15.75" customHeight="1">
      <c r="A3991" s="1" t="s">
        <v>852</v>
      </c>
    </row>
    <row r="3992" ht="15.75" customHeight="1"/>
    <row r="3993" ht="15.75" customHeight="1">
      <c r="A3993" s="1" t="s">
        <v>853</v>
      </c>
    </row>
    <row r="3994" ht="15.75" customHeight="1"/>
    <row r="3995" ht="15.75" customHeight="1">
      <c r="A3995" s="1" t="s">
        <v>854</v>
      </c>
    </row>
    <row r="3996" ht="15.75" customHeight="1"/>
    <row r="3997" ht="15.75" customHeight="1">
      <c r="A3997" s="1" t="s">
        <v>855</v>
      </c>
    </row>
    <row r="3998" ht="15.75" customHeight="1"/>
    <row r="3999" ht="15.75" customHeight="1">
      <c r="A3999" s="1" t="s">
        <v>856</v>
      </c>
    </row>
    <row r="4000" ht="15.75" customHeight="1"/>
    <row r="4001" ht="15.75" customHeight="1">
      <c r="A4001" s="1" t="s">
        <v>857</v>
      </c>
    </row>
    <row r="4002" ht="15.75" customHeight="1"/>
    <row r="4003" ht="15.75" customHeight="1">
      <c r="A4003" s="1" t="s">
        <v>858</v>
      </c>
    </row>
    <row r="4004" ht="15.75" customHeight="1"/>
    <row r="4005" ht="15.75" customHeight="1">
      <c r="A4005" s="1" t="s">
        <v>859</v>
      </c>
    </row>
    <row r="4006" ht="15.75" customHeight="1"/>
    <row r="4007" ht="15.75" customHeight="1">
      <c r="A4007" s="1" t="s">
        <v>860</v>
      </c>
    </row>
    <row r="4008" ht="15.75" customHeight="1"/>
    <row r="4009" ht="15.75" customHeight="1">
      <c r="A4009" s="1" t="s">
        <v>867</v>
      </c>
    </row>
    <row r="4010" ht="15.75" customHeight="1"/>
    <row r="4011" ht="15.75" customHeight="1">
      <c r="A4011" s="1" t="s">
        <v>814</v>
      </c>
    </row>
    <row r="4012" ht="15.75" customHeight="1"/>
    <row r="4013" ht="15.75" customHeight="1">
      <c r="A4013" s="1" t="s">
        <v>815</v>
      </c>
    </row>
    <row r="4014" ht="15.75" customHeight="1">
      <c r="A4014" s="1" t="s">
        <v>816</v>
      </c>
    </row>
    <row r="4015" ht="15.75" customHeight="1"/>
    <row r="4016" ht="15.75" customHeight="1">
      <c r="A4016" s="1" t="s">
        <v>817</v>
      </c>
    </row>
    <row r="4017" ht="15.75" customHeight="1">
      <c r="A4017" s="1" t="s">
        <v>1088</v>
      </c>
    </row>
    <row r="4018" ht="15.75" customHeight="1"/>
    <row r="4019" ht="15.75" customHeight="1">
      <c r="A4019" s="1" t="s">
        <v>819</v>
      </c>
    </row>
    <row r="4020" ht="15.75" customHeight="1"/>
    <row r="4021" ht="15.75" customHeight="1"/>
    <row r="4022" ht="15.75" customHeight="1">
      <c r="A4022" s="1" t="s">
        <v>820</v>
      </c>
    </row>
    <row r="4023" ht="15.75" customHeight="1"/>
    <row r="4024" ht="15.75" customHeight="1"/>
    <row r="4025" ht="15.75" customHeight="1">
      <c r="A4025" s="1" t="s">
        <v>821</v>
      </c>
    </row>
    <row r="4026" ht="15.75" customHeight="1">
      <c r="A4026" s="1" t="s">
        <v>822</v>
      </c>
    </row>
    <row r="4027" ht="15.75" customHeight="1"/>
    <row r="4028" ht="15.75" customHeight="1">
      <c r="A4028" s="1" t="s">
        <v>823</v>
      </c>
    </row>
    <row r="4029" ht="15.75" customHeight="1">
      <c r="A4029" s="1" t="s">
        <v>822</v>
      </c>
    </row>
    <row r="4030" ht="15.75" customHeight="1"/>
    <row r="4031" ht="15.75" customHeight="1">
      <c r="A4031" s="1" t="s">
        <v>824</v>
      </c>
    </row>
    <row r="4032" ht="15.75" customHeight="1">
      <c r="A4032" s="1" t="s">
        <v>822</v>
      </c>
    </row>
    <row r="4033" ht="15.75" customHeight="1"/>
    <row r="4034" ht="15.75" customHeight="1">
      <c r="A4034" s="1" t="s">
        <v>825</v>
      </c>
    </row>
    <row r="4035" ht="15.75" customHeight="1">
      <c r="A4035" s="1" t="s">
        <v>822</v>
      </c>
    </row>
    <row r="4036" ht="15.75" customHeight="1"/>
    <row r="4037" ht="15.75" customHeight="1">
      <c r="A4037" s="1" t="s">
        <v>826</v>
      </c>
    </row>
    <row r="4038" ht="15.75" customHeight="1">
      <c r="A4038" s="1" t="s">
        <v>822</v>
      </c>
    </row>
    <row r="4039" ht="15.75" customHeight="1"/>
    <row r="4040" ht="15.75" customHeight="1">
      <c r="A4040" s="1" t="s">
        <v>827</v>
      </c>
    </row>
    <row r="4041" ht="15.75" customHeight="1">
      <c r="A4041" s="1" t="s">
        <v>822</v>
      </c>
    </row>
    <row r="4042" ht="15.75" customHeight="1"/>
    <row r="4043" ht="15.75" customHeight="1">
      <c r="A4043" s="1" t="s">
        <v>828</v>
      </c>
    </row>
    <row r="4044" ht="15.75" customHeight="1">
      <c r="A4044" s="1" t="s">
        <v>822</v>
      </c>
    </row>
    <row r="4045" ht="15.75" customHeight="1"/>
    <row r="4046" ht="15.75" customHeight="1">
      <c r="A4046" s="1" t="s">
        <v>829</v>
      </c>
    </row>
    <row r="4047" ht="15.75" customHeight="1">
      <c r="A4047" s="1" t="s">
        <v>822</v>
      </c>
    </row>
    <row r="4048" ht="15.75" customHeight="1"/>
    <row r="4049" ht="15.75" customHeight="1">
      <c r="A4049" s="1" t="s">
        <v>830</v>
      </c>
    </row>
    <row r="4050" ht="15.75" customHeight="1">
      <c r="A4050" s="1" t="s">
        <v>822</v>
      </c>
    </row>
    <row r="4051" ht="15.75" customHeight="1"/>
    <row r="4052" ht="15.75" customHeight="1">
      <c r="A4052" s="1" t="s">
        <v>831</v>
      </c>
    </row>
    <row r="4053" ht="15.75" customHeight="1">
      <c r="A4053" s="1" t="s">
        <v>832</v>
      </c>
    </row>
    <row r="4054" ht="15.75" customHeight="1"/>
    <row r="4055" ht="15.75" customHeight="1">
      <c r="A4055" s="1" t="s">
        <v>833</v>
      </c>
    </row>
    <row r="4056" ht="15.75" customHeight="1">
      <c r="A4056" s="49">
        <v>45119.0</v>
      </c>
    </row>
    <row r="4057" ht="15.75" customHeight="1"/>
    <row r="4058" ht="15.75" customHeight="1">
      <c r="A4058" s="1" t="s">
        <v>834</v>
      </c>
    </row>
    <row r="4059" ht="15.75" customHeight="1">
      <c r="A4059" s="1" t="s">
        <v>1089</v>
      </c>
      <c r="B4059" s="1" t="s">
        <v>835</v>
      </c>
      <c r="C4059" s="1">
        <v>1.0</v>
      </c>
      <c r="D4059" s="1">
        <v>100.0</v>
      </c>
      <c r="E4059" s="1" t="s">
        <v>836</v>
      </c>
      <c r="F4059" s="1" t="s">
        <v>971</v>
      </c>
    </row>
    <row r="4060" ht="15.75" customHeight="1"/>
    <row r="4061" ht="15.75" customHeight="1">
      <c r="A4061" s="1" t="s">
        <v>838</v>
      </c>
    </row>
    <row r="4062" ht="15.75" customHeight="1"/>
    <row r="4063" ht="15.75" customHeight="1">
      <c r="A4063" s="1" t="s">
        <v>839</v>
      </c>
    </row>
    <row r="4064" ht="15.75" customHeight="1"/>
    <row r="4065" ht="15.75" customHeight="1">
      <c r="A4065" s="1" t="s">
        <v>840</v>
      </c>
    </row>
    <row r="4066" ht="15.75" customHeight="1">
      <c r="A4066" s="1" t="s">
        <v>401</v>
      </c>
      <c r="B4066" s="1" t="s">
        <v>835</v>
      </c>
      <c r="C4066" s="1">
        <v>1.0</v>
      </c>
      <c r="D4066" s="1" t="s">
        <v>842</v>
      </c>
      <c r="E4066" s="1">
        <v>0.0</v>
      </c>
      <c r="F4066" s="1">
        <v>0.0</v>
      </c>
      <c r="G4066" s="1">
        <v>0.0</v>
      </c>
    </row>
    <row r="4067" ht="15.75" customHeight="1">
      <c r="A4067" s="1" t="s">
        <v>125</v>
      </c>
      <c r="B4067" s="1" t="s">
        <v>846</v>
      </c>
      <c r="C4067" s="1">
        <v>0.0</v>
      </c>
      <c r="D4067" s="1" t="s">
        <v>842</v>
      </c>
      <c r="E4067" s="1">
        <v>0.0</v>
      </c>
      <c r="F4067" s="1">
        <v>0.0</v>
      </c>
      <c r="G4067" s="1">
        <v>0.0</v>
      </c>
    </row>
    <row r="4068" ht="15.75" customHeight="1">
      <c r="A4068" s="1" t="s">
        <v>127</v>
      </c>
      <c r="B4068" s="1" t="s">
        <v>846</v>
      </c>
      <c r="C4068" s="1">
        <v>0.0</v>
      </c>
      <c r="D4068" s="1" t="s">
        <v>842</v>
      </c>
      <c r="E4068" s="1">
        <v>0.0</v>
      </c>
      <c r="F4068" s="1">
        <v>0.0</v>
      </c>
      <c r="G4068" s="1">
        <v>0.0</v>
      </c>
    </row>
    <row r="4069" ht="15.75" customHeight="1">
      <c r="A4069" s="1" t="s">
        <v>130</v>
      </c>
      <c r="B4069" s="1" t="s">
        <v>849</v>
      </c>
      <c r="C4069" s="1">
        <v>1.0</v>
      </c>
      <c r="D4069" s="1" t="s">
        <v>842</v>
      </c>
      <c r="E4069" s="1">
        <v>0.0</v>
      </c>
      <c r="F4069" s="1">
        <v>0.0</v>
      </c>
      <c r="G4069" s="1">
        <v>0.0</v>
      </c>
    </row>
    <row r="4070" ht="15.75" customHeight="1">
      <c r="A4070" s="1" t="s">
        <v>129</v>
      </c>
      <c r="B4070" s="1" t="s">
        <v>849</v>
      </c>
      <c r="C4070" s="1">
        <v>1.0</v>
      </c>
      <c r="D4070" s="1" t="s">
        <v>842</v>
      </c>
      <c r="E4070" s="1">
        <v>0.0</v>
      </c>
      <c r="F4070" s="1">
        <v>0.0</v>
      </c>
      <c r="G4070" s="1">
        <v>0.0</v>
      </c>
    </row>
    <row r="4071" ht="15.75" customHeight="1">
      <c r="A4071" s="1" t="s">
        <v>126</v>
      </c>
      <c r="B4071" s="1" t="s">
        <v>846</v>
      </c>
      <c r="C4071" s="1">
        <v>0.0</v>
      </c>
      <c r="D4071" s="1" t="s">
        <v>842</v>
      </c>
      <c r="E4071" s="1">
        <v>0.0</v>
      </c>
      <c r="F4071" s="1">
        <v>0.0</v>
      </c>
      <c r="G4071" s="1">
        <v>0.0</v>
      </c>
    </row>
    <row r="4072" ht="15.75" customHeight="1">
      <c r="A4072" s="1" t="s">
        <v>128</v>
      </c>
      <c r="B4072" s="1" t="s">
        <v>846</v>
      </c>
      <c r="C4072" s="1">
        <v>0.0</v>
      </c>
      <c r="D4072" s="1" t="s">
        <v>842</v>
      </c>
      <c r="E4072" s="1">
        <v>0.0</v>
      </c>
      <c r="F4072" s="1">
        <v>0.0</v>
      </c>
      <c r="G4072" s="1">
        <v>0.0</v>
      </c>
    </row>
    <row r="4073" ht="15.75" customHeight="1">
      <c r="A4073" s="1" t="s">
        <v>124</v>
      </c>
      <c r="B4073" s="1" t="s">
        <v>835</v>
      </c>
      <c r="C4073" s="1">
        <v>1.0</v>
      </c>
      <c r="D4073" s="1" t="s">
        <v>842</v>
      </c>
      <c r="E4073" s="1">
        <v>0.0</v>
      </c>
      <c r="F4073" s="1">
        <v>0.0</v>
      </c>
      <c r="G4073" s="1">
        <v>0.0</v>
      </c>
    </row>
    <row r="4074" ht="15.75" customHeight="1"/>
    <row r="4075" ht="15.75" customHeight="1">
      <c r="A4075" s="1" t="s">
        <v>852</v>
      </c>
    </row>
    <row r="4076" ht="15.75" customHeight="1"/>
    <row r="4077" ht="15.75" customHeight="1">
      <c r="A4077" s="1" t="s">
        <v>853</v>
      </c>
    </row>
    <row r="4078" ht="15.75" customHeight="1"/>
    <row r="4079" ht="15.75" customHeight="1">
      <c r="A4079" s="1" t="s">
        <v>854</v>
      </c>
    </row>
    <row r="4080" ht="15.75" customHeight="1"/>
    <row r="4081" ht="15.75" customHeight="1">
      <c r="A4081" s="1" t="s">
        <v>855</v>
      </c>
    </row>
    <row r="4082" ht="15.75" customHeight="1"/>
    <row r="4083" ht="15.75" customHeight="1">
      <c r="A4083" s="1" t="s">
        <v>856</v>
      </c>
    </row>
    <row r="4084" ht="15.75" customHeight="1"/>
    <row r="4085" ht="15.75" customHeight="1">
      <c r="A4085" s="1" t="s">
        <v>857</v>
      </c>
    </row>
    <row r="4086" ht="15.75" customHeight="1"/>
    <row r="4087" ht="15.75" customHeight="1">
      <c r="A4087" s="1" t="s">
        <v>858</v>
      </c>
    </row>
    <row r="4088" ht="15.75" customHeight="1"/>
    <row r="4089" ht="15.75" customHeight="1">
      <c r="A4089" s="1" t="s">
        <v>859</v>
      </c>
    </row>
    <row r="4090" ht="15.75" customHeight="1"/>
    <row r="4091" ht="15.75" customHeight="1">
      <c r="A4091" s="1" t="s">
        <v>860</v>
      </c>
    </row>
    <row r="4092" ht="15.75" customHeight="1"/>
    <row r="4093" ht="15.75" customHeight="1">
      <c r="A4093" s="1" t="s">
        <v>867</v>
      </c>
    </row>
    <row r="4094" ht="15.75" customHeight="1"/>
    <row r="4095" ht="15.75" customHeight="1">
      <c r="A4095" s="1" t="s">
        <v>814</v>
      </c>
    </row>
    <row r="4096" ht="15.75" customHeight="1"/>
    <row r="4097" ht="15.75" customHeight="1">
      <c r="A4097" s="1" t="s">
        <v>815</v>
      </c>
    </row>
    <row r="4098" ht="15.75" customHeight="1">
      <c r="A4098" s="1" t="s">
        <v>816</v>
      </c>
    </row>
    <row r="4099" ht="15.75" customHeight="1"/>
    <row r="4100" ht="15.75" customHeight="1">
      <c r="A4100" s="1" t="s">
        <v>817</v>
      </c>
    </row>
    <row r="4101" ht="15.75" customHeight="1">
      <c r="A4101" s="1" t="s">
        <v>1090</v>
      </c>
    </row>
    <row r="4102" ht="15.75" customHeight="1"/>
    <row r="4103" ht="15.75" customHeight="1">
      <c r="A4103" s="1" t="s">
        <v>819</v>
      </c>
    </row>
    <row r="4104" ht="15.75" customHeight="1"/>
    <row r="4105" ht="15.75" customHeight="1"/>
    <row r="4106" ht="15.75" customHeight="1">
      <c r="A4106" s="1" t="s">
        <v>820</v>
      </c>
    </row>
    <row r="4107" ht="15.75" customHeight="1"/>
    <row r="4108" ht="15.75" customHeight="1"/>
    <row r="4109" ht="15.75" customHeight="1">
      <c r="A4109" s="1" t="s">
        <v>821</v>
      </c>
    </row>
    <row r="4110" ht="15.75" customHeight="1">
      <c r="A4110" s="1" t="s">
        <v>822</v>
      </c>
    </row>
    <row r="4111" ht="15.75" customHeight="1"/>
    <row r="4112" ht="15.75" customHeight="1">
      <c r="A4112" s="1" t="s">
        <v>823</v>
      </c>
    </row>
    <row r="4113" ht="15.75" customHeight="1">
      <c r="A4113" s="1" t="s">
        <v>822</v>
      </c>
    </row>
    <row r="4114" ht="15.75" customHeight="1"/>
    <row r="4115" ht="15.75" customHeight="1">
      <c r="A4115" s="1" t="s">
        <v>824</v>
      </c>
    </row>
    <row r="4116" ht="15.75" customHeight="1">
      <c r="A4116" s="1" t="s">
        <v>822</v>
      </c>
    </row>
    <row r="4117" ht="15.75" customHeight="1"/>
    <row r="4118" ht="15.75" customHeight="1">
      <c r="A4118" s="1" t="s">
        <v>825</v>
      </c>
    </row>
    <row r="4119" ht="15.75" customHeight="1">
      <c r="A4119" s="1" t="s">
        <v>822</v>
      </c>
    </row>
    <row r="4120" ht="15.75" customHeight="1"/>
    <row r="4121" ht="15.75" customHeight="1">
      <c r="A4121" s="1" t="s">
        <v>826</v>
      </c>
    </row>
    <row r="4122" ht="15.75" customHeight="1">
      <c r="A4122" s="1" t="s">
        <v>822</v>
      </c>
    </row>
    <row r="4123" ht="15.75" customHeight="1"/>
    <row r="4124" ht="15.75" customHeight="1">
      <c r="A4124" s="1" t="s">
        <v>827</v>
      </c>
    </row>
    <row r="4125" ht="15.75" customHeight="1">
      <c r="A4125" s="1" t="s">
        <v>822</v>
      </c>
    </row>
    <row r="4126" ht="15.75" customHeight="1"/>
    <row r="4127" ht="15.75" customHeight="1">
      <c r="A4127" s="1" t="s">
        <v>828</v>
      </c>
    </row>
    <row r="4128" ht="15.75" customHeight="1">
      <c r="A4128" s="1" t="s">
        <v>822</v>
      </c>
    </row>
    <row r="4129" ht="15.75" customHeight="1"/>
    <row r="4130" ht="15.75" customHeight="1">
      <c r="A4130" s="1" t="s">
        <v>829</v>
      </c>
    </row>
    <row r="4131" ht="15.75" customHeight="1">
      <c r="A4131" s="1" t="s">
        <v>822</v>
      </c>
    </row>
    <row r="4132" ht="15.75" customHeight="1"/>
    <row r="4133" ht="15.75" customHeight="1">
      <c r="A4133" s="1" t="s">
        <v>830</v>
      </c>
    </row>
    <row r="4134" ht="15.75" customHeight="1">
      <c r="A4134" s="1" t="s">
        <v>822</v>
      </c>
    </row>
    <row r="4135" ht="15.75" customHeight="1"/>
    <row r="4136" ht="15.75" customHeight="1">
      <c r="A4136" s="1" t="s">
        <v>831</v>
      </c>
    </row>
    <row r="4137" ht="15.75" customHeight="1">
      <c r="A4137" s="1" t="s">
        <v>832</v>
      </c>
    </row>
    <row r="4138" ht="15.75" customHeight="1"/>
    <row r="4139" ht="15.75" customHeight="1">
      <c r="A4139" s="1" t="s">
        <v>833</v>
      </c>
    </row>
    <row r="4140" ht="15.75" customHeight="1">
      <c r="A4140" s="49">
        <v>45119.0</v>
      </c>
    </row>
    <row r="4141" ht="15.75" customHeight="1"/>
    <row r="4142" ht="15.75" customHeight="1">
      <c r="A4142" s="1" t="s">
        <v>834</v>
      </c>
    </row>
    <row r="4143" ht="15.75" customHeight="1">
      <c r="A4143" s="1" t="s">
        <v>1091</v>
      </c>
      <c r="B4143" s="1" t="s">
        <v>835</v>
      </c>
      <c r="C4143" s="1">
        <v>1.0</v>
      </c>
      <c r="D4143" s="1">
        <v>100.0</v>
      </c>
      <c r="E4143" s="1" t="s">
        <v>836</v>
      </c>
      <c r="F4143" s="1" t="s">
        <v>971</v>
      </c>
    </row>
    <row r="4144" ht="15.75" customHeight="1"/>
    <row r="4145" ht="15.75" customHeight="1">
      <c r="A4145" s="1" t="s">
        <v>838</v>
      </c>
    </row>
    <row r="4146" ht="15.75" customHeight="1"/>
    <row r="4147" ht="15.75" customHeight="1">
      <c r="A4147" s="1" t="s">
        <v>839</v>
      </c>
    </row>
    <row r="4148" ht="15.75" customHeight="1"/>
    <row r="4149" ht="15.75" customHeight="1">
      <c r="A4149" s="1" t="s">
        <v>840</v>
      </c>
    </row>
    <row r="4150" ht="15.75" customHeight="1">
      <c r="A4150" s="1" t="s">
        <v>406</v>
      </c>
      <c r="B4150" s="1" t="s">
        <v>835</v>
      </c>
      <c r="C4150" s="1">
        <v>1.0</v>
      </c>
      <c r="D4150" s="1" t="s">
        <v>842</v>
      </c>
      <c r="E4150" s="1">
        <v>0.0</v>
      </c>
      <c r="F4150" s="1">
        <v>0.0</v>
      </c>
      <c r="G4150" s="1">
        <v>0.0</v>
      </c>
    </row>
    <row r="4151" ht="15.75" customHeight="1">
      <c r="A4151" s="1" t="s">
        <v>125</v>
      </c>
      <c r="B4151" s="1" t="s">
        <v>846</v>
      </c>
      <c r="C4151" s="1">
        <v>0.0</v>
      </c>
      <c r="D4151" s="1" t="s">
        <v>842</v>
      </c>
      <c r="E4151" s="1">
        <v>0.0</v>
      </c>
      <c r="F4151" s="1">
        <v>0.0</v>
      </c>
      <c r="G4151" s="1">
        <v>0.0</v>
      </c>
    </row>
    <row r="4152" ht="15.75" customHeight="1">
      <c r="A4152" s="1" t="s">
        <v>127</v>
      </c>
      <c r="B4152" s="1" t="s">
        <v>846</v>
      </c>
      <c r="C4152" s="1">
        <v>0.0</v>
      </c>
      <c r="D4152" s="1" t="s">
        <v>842</v>
      </c>
      <c r="E4152" s="1">
        <v>0.0</v>
      </c>
      <c r="F4152" s="1">
        <v>0.0</v>
      </c>
      <c r="G4152" s="1">
        <v>0.0</v>
      </c>
    </row>
    <row r="4153" ht="15.75" customHeight="1">
      <c r="A4153" s="1" t="s">
        <v>130</v>
      </c>
      <c r="B4153" s="1" t="s">
        <v>849</v>
      </c>
      <c r="C4153" s="1">
        <v>0.0</v>
      </c>
      <c r="D4153" s="1" t="s">
        <v>842</v>
      </c>
      <c r="E4153" s="1">
        <v>0.0</v>
      </c>
      <c r="F4153" s="1">
        <v>0.0</v>
      </c>
      <c r="G4153" s="1">
        <v>0.0</v>
      </c>
    </row>
    <row r="4154" ht="15.75" customHeight="1">
      <c r="A4154" s="1" t="s">
        <v>129</v>
      </c>
      <c r="B4154" s="1" t="s">
        <v>849</v>
      </c>
      <c r="C4154" s="1">
        <v>1.0</v>
      </c>
      <c r="D4154" s="1" t="s">
        <v>842</v>
      </c>
      <c r="E4154" s="1">
        <v>0.0</v>
      </c>
      <c r="F4154" s="1">
        <v>0.0</v>
      </c>
      <c r="G4154" s="1">
        <v>0.0</v>
      </c>
    </row>
    <row r="4155" ht="15.75" customHeight="1">
      <c r="A4155" s="1" t="s">
        <v>126</v>
      </c>
      <c r="B4155" s="1" t="s">
        <v>846</v>
      </c>
      <c r="C4155" s="1">
        <v>0.0</v>
      </c>
      <c r="D4155" s="1" t="s">
        <v>842</v>
      </c>
      <c r="E4155" s="1">
        <v>0.0</v>
      </c>
      <c r="F4155" s="1">
        <v>0.0</v>
      </c>
      <c r="G4155" s="1">
        <v>0.0</v>
      </c>
    </row>
    <row r="4156" ht="15.75" customHeight="1">
      <c r="A4156" s="1" t="s">
        <v>128</v>
      </c>
      <c r="B4156" s="1" t="s">
        <v>846</v>
      </c>
      <c r="C4156" s="1">
        <v>0.0</v>
      </c>
      <c r="D4156" s="1" t="s">
        <v>842</v>
      </c>
      <c r="E4156" s="1">
        <v>0.0</v>
      </c>
      <c r="F4156" s="1">
        <v>0.0</v>
      </c>
      <c r="G4156" s="1">
        <v>0.0</v>
      </c>
    </row>
    <row r="4157" ht="15.75" customHeight="1">
      <c r="A4157" s="1" t="s">
        <v>124</v>
      </c>
      <c r="B4157" s="1" t="s">
        <v>835</v>
      </c>
      <c r="C4157" s="1">
        <v>1.0</v>
      </c>
      <c r="D4157" s="1" t="s">
        <v>842</v>
      </c>
      <c r="E4157" s="1">
        <v>0.0</v>
      </c>
      <c r="F4157" s="1">
        <v>0.0</v>
      </c>
      <c r="G4157" s="1">
        <v>0.0</v>
      </c>
    </row>
    <row r="4158" ht="15.75" customHeight="1"/>
    <row r="4159" ht="15.75" customHeight="1">
      <c r="A4159" s="1" t="s">
        <v>852</v>
      </c>
    </row>
    <row r="4160" ht="15.75" customHeight="1"/>
    <row r="4161" ht="15.75" customHeight="1">
      <c r="A4161" s="1" t="s">
        <v>853</v>
      </c>
    </row>
    <row r="4162" ht="15.75" customHeight="1"/>
    <row r="4163" ht="15.75" customHeight="1">
      <c r="A4163" s="1" t="s">
        <v>854</v>
      </c>
    </row>
    <row r="4164" ht="15.75" customHeight="1"/>
    <row r="4165" ht="15.75" customHeight="1">
      <c r="A4165" s="1" t="s">
        <v>855</v>
      </c>
    </row>
    <row r="4166" ht="15.75" customHeight="1"/>
    <row r="4167" ht="15.75" customHeight="1">
      <c r="A4167" s="1" t="s">
        <v>856</v>
      </c>
    </row>
    <row r="4168" ht="15.75" customHeight="1"/>
    <row r="4169" ht="15.75" customHeight="1">
      <c r="A4169" s="1" t="s">
        <v>857</v>
      </c>
    </row>
    <row r="4170" ht="15.75" customHeight="1"/>
    <row r="4171" ht="15.75" customHeight="1">
      <c r="A4171" s="1" t="s">
        <v>858</v>
      </c>
    </row>
    <row r="4172" ht="15.75" customHeight="1"/>
    <row r="4173" ht="15.75" customHeight="1">
      <c r="A4173" s="1" t="s">
        <v>859</v>
      </c>
    </row>
    <row r="4174" ht="15.75" customHeight="1"/>
    <row r="4175" ht="15.75" customHeight="1">
      <c r="A4175" s="1" t="s">
        <v>860</v>
      </c>
    </row>
    <row r="4176" ht="15.75" customHeight="1"/>
    <row r="4177" ht="15.75" customHeight="1">
      <c r="A4177" s="1" t="s">
        <v>867</v>
      </c>
    </row>
    <row r="4178" ht="15.75" customHeight="1"/>
    <row r="4179" ht="15.75" customHeight="1">
      <c r="A4179" s="1" t="s">
        <v>814</v>
      </c>
    </row>
    <row r="4180" ht="15.75" customHeight="1"/>
    <row r="4181" ht="15.75" customHeight="1">
      <c r="A4181" s="1" t="s">
        <v>815</v>
      </c>
    </row>
    <row r="4182" ht="15.75" customHeight="1">
      <c r="A4182" s="1" t="s">
        <v>816</v>
      </c>
    </row>
    <row r="4183" ht="15.75" customHeight="1"/>
    <row r="4184" ht="15.75" customHeight="1">
      <c r="A4184" s="1" t="s">
        <v>817</v>
      </c>
    </row>
    <row r="4185" ht="15.75" customHeight="1">
      <c r="A4185" s="1" t="s">
        <v>1092</v>
      </c>
    </row>
    <row r="4186" ht="15.75" customHeight="1"/>
    <row r="4187" ht="15.75" customHeight="1">
      <c r="A4187" s="1" t="s">
        <v>819</v>
      </c>
    </row>
    <row r="4188" ht="15.75" customHeight="1"/>
    <row r="4189" ht="15.75" customHeight="1"/>
    <row r="4190" ht="15.75" customHeight="1">
      <c r="A4190" s="1" t="s">
        <v>820</v>
      </c>
    </row>
    <row r="4191" ht="15.75" customHeight="1"/>
    <row r="4192" ht="15.75" customHeight="1"/>
    <row r="4193" ht="15.75" customHeight="1">
      <c r="A4193" s="1" t="s">
        <v>821</v>
      </c>
    </row>
    <row r="4194" ht="15.75" customHeight="1">
      <c r="A4194" s="1" t="s">
        <v>822</v>
      </c>
    </row>
    <row r="4195" ht="15.75" customHeight="1"/>
    <row r="4196" ht="15.75" customHeight="1">
      <c r="A4196" s="1" t="s">
        <v>823</v>
      </c>
    </row>
    <row r="4197" ht="15.75" customHeight="1">
      <c r="A4197" s="1" t="s">
        <v>822</v>
      </c>
    </row>
    <row r="4198" ht="15.75" customHeight="1"/>
    <row r="4199" ht="15.75" customHeight="1">
      <c r="A4199" s="1" t="s">
        <v>824</v>
      </c>
    </row>
    <row r="4200" ht="15.75" customHeight="1">
      <c r="A4200" s="1" t="s">
        <v>822</v>
      </c>
    </row>
    <row r="4201" ht="15.75" customHeight="1"/>
    <row r="4202" ht="15.75" customHeight="1">
      <c r="A4202" s="1" t="s">
        <v>825</v>
      </c>
    </row>
    <row r="4203" ht="15.75" customHeight="1">
      <c r="A4203" s="1" t="s">
        <v>822</v>
      </c>
    </row>
    <row r="4204" ht="15.75" customHeight="1"/>
    <row r="4205" ht="15.75" customHeight="1">
      <c r="A4205" s="1" t="s">
        <v>826</v>
      </c>
    </row>
    <row r="4206" ht="15.75" customHeight="1">
      <c r="A4206" s="1" t="s">
        <v>822</v>
      </c>
    </row>
    <row r="4207" ht="15.75" customHeight="1"/>
    <row r="4208" ht="15.75" customHeight="1">
      <c r="A4208" s="1" t="s">
        <v>827</v>
      </c>
    </row>
    <row r="4209" ht="15.75" customHeight="1">
      <c r="A4209" s="1" t="s">
        <v>822</v>
      </c>
    </row>
    <row r="4210" ht="15.75" customHeight="1"/>
    <row r="4211" ht="15.75" customHeight="1">
      <c r="A4211" s="1" t="s">
        <v>828</v>
      </c>
    </row>
    <row r="4212" ht="15.75" customHeight="1">
      <c r="A4212" s="1" t="s">
        <v>822</v>
      </c>
    </row>
    <row r="4213" ht="15.75" customHeight="1"/>
    <row r="4214" ht="15.75" customHeight="1">
      <c r="A4214" s="1" t="s">
        <v>829</v>
      </c>
    </row>
    <row r="4215" ht="15.75" customHeight="1">
      <c r="A4215" s="1" t="s">
        <v>822</v>
      </c>
    </row>
    <row r="4216" ht="15.75" customHeight="1"/>
    <row r="4217" ht="15.75" customHeight="1">
      <c r="A4217" s="1" t="s">
        <v>830</v>
      </c>
    </row>
    <row r="4218" ht="15.75" customHeight="1">
      <c r="A4218" s="1" t="s">
        <v>822</v>
      </c>
    </row>
    <row r="4219" ht="15.75" customHeight="1"/>
    <row r="4220" ht="15.75" customHeight="1">
      <c r="A4220" s="1" t="s">
        <v>831</v>
      </c>
    </row>
    <row r="4221" ht="15.75" customHeight="1">
      <c r="A4221" s="1" t="s">
        <v>832</v>
      </c>
    </row>
    <row r="4222" ht="15.75" customHeight="1"/>
    <row r="4223" ht="15.75" customHeight="1">
      <c r="A4223" s="1" t="s">
        <v>833</v>
      </c>
    </row>
    <row r="4224" ht="15.75" customHeight="1">
      <c r="A4224" s="49">
        <v>45119.0</v>
      </c>
    </row>
    <row r="4225" ht="15.75" customHeight="1"/>
    <row r="4226" ht="15.75" customHeight="1">
      <c r="A4226" s="1" t="s">
        <v>834</v>
      </c>
    </row>
    <row r="4227" ht="15.75" customHeight="1">
      <c r="A4227" s="1" t="s">
        <v>1093</v>
      </c>
      <c r="B4227" s="1" t="s">
        <v>835</v>
      </c>
      <c r="C4227" s="1">
        <v>1.0</v>
      </c>
      <c r="D4227" s="1">
        <v>100.0</v>
      </c>
      <c r="E4227" s="1" t="s">
        <v>836</v>
      </c>
      <c r="F4227" s="1" t="s">
        <v>971</v>
      </c>
    </row>
    <row r="4228" ht="15.75" customHeight="1"/>
    <row r="4229" ht="15.75" customHeight="1">
      <c r="A4229" s="1" t="s">
        <v>838</v>
      </c>
    </row>
    <row r="4230" ht="15.75" customHeight="1"/>
    <row r="4231" ht="15.75" customHeight="1">
      <c r="A4231" s="1" t="s">
        <v>839</v>
      </c>
    </row>
    <row r="4232" ht="15.75" customHeight="1"/>
    <row r="4233" ht="15.75" customHeight="1">
      <c r="A4233" s="1" t="s">
        <v>840</v>
      </c>
    </row>
    <row r="4234" ht="15.75" customHeight="1">
      <c r="A4234" s="1" t="s">
        <v>410</v>
      </c>
      <c r="B4234" s="1" t="s">
        <v>835</v>
      </c>
      <c r="C4234" s="1">
        <v>1.0</v>
      </c>
      <c r="D4234" s="1" t="s">
        <v>842</v>
      </c>
      <c r="E4234" s="1">
        <v>0.0</v>
      </c>
      <c r="F4234" s="1">
        <v>0.0</v>
      </c>
      <c r="G4234" s="1">
        <v>0.0</v>
      </c>
    </row>
    <row r="4235" ht="15.75" customHeight="1">
      <c r="A4235" s="1" t="s">
        <v>125</v>
      </c>
      <c r="B4235" s="1" t="s">
        <v>846</v>
      </c>
      <c r="C4235" s="1">
        <v>0.0</v>
      </c>
      <c r="D4235" s="1" t="s">
        <v>842</v>
      </c>
      <c r="E4235" s="1">
        <v>0.0</v>
      </c>
      <c r="F4235" s="1">
        <v>0.0</v>
      </c>
      <c r="G4235" s="1">
        <v>0.0</v>
      </c>
    </row>
    <row r="4236" ht="15.75" customHeight="1">
      <c r="A4236" s="1" t="s">
        <v>127</v>
      </c>
      <c r="B4236" s="1" t="s">
        <v>846</v>
      </c>
      <c r="C4236" s="1">
        <v>0.0</v>
      </c>
      <c r="D4236" s="1" t="s">
        <v>842</v>
      </c>
      <c r="E4236" s="1">
        <v>0.0</v>
      </c>
      <c r="F4236" s="1">
        <v>0.0</v>
      </c>
      <c r="G4236" s="1">
        <v>0.0</v>
      </c>
    </row>
    <row r="4237" ht="15.75" customHeight="1">
      <c r="A4237" s="1" t="s">
        <v>130</v>
      </c>
      <c r="B4237" s="1" t="s">
        <v>849</v>
      </c>
      <c r="C4237" s="1">
        <v>0.0</v>
      </c>
      <c r="D4237" s="1" t="s">
        <v>842</v>
      </c>
      <c r="E4237" s="1">
        <v>0.0</v>
      </c>
      <c r="F4237" s="1">
        <v>0.0</v>
      </c>
      <c r="G4237" s="1">
        <v>0.0</v>
      </c>
    </row>
    <row r="4238" ht="15.75" customHeight="1">
      <c r="A4238" s="1" t="s">
        <v>129</v>
      </c>
      <c r="B4238" s="1" t="s">
        <v>849</v>
      </c>
      <c r="C4238" s="1">
        <v>2.0</v>
      </c>
      <c r="D4238" s="1" t="s">
        <v>842</v>
      </c>
      <c r="E4238" s="1">
        <v>0.0</v>
      </c>
      <c r="F4238" s="1">
        <v>0.0</v>
      </c>
      <c r="G4238" s="1">
        <v>0.0</v>
      </c>
    </row>
    <row r="4239" ht="15.75" customHeight="1">
      <c r="A4239" s="1" t="s">
        <v>126</v>
      </c>
      <c r="B4239" s="1" t="s">
        <v>846</v>
      </c>
      <c r="C4239" s="1">
        <v>0.0</v>
      </c>
      <c r="D4239" s="1" t="s">
        <v>842</v>
      </c>
      <c r="E4239" s="1">
        <v>0.0</v>
      </c>
      <c r="F4239" s="1">
        <v>0.0</v>
      </c>
      <c r="G4239" s="1">
        <v>0.0</v>
      </c>
    </row>
    <row r="4240" ht="15.75" customHeight="1">
      <c r="A4240" s="1" t="s">
        <v>128</v>
      </c>
      <c r="B4240" s="1" t="s">
        <v>846</v>
      </c>
      <c r="C4240" s="1">
        <v>0.0</v>
      </c>
      <c r="D4240" s="1" t="s">
        <v>842</v>
      </c>
      <c r="E4240" s="1">
        <v>0.0</v>
      </c>
      <c r="F4240" s="1">
        <v>0.0</v>
      </c>
      <c r="G4240" s="1">
        <v>0.0</v>
      </c>
    </row>
    <row r="4241" ht="15.75" customHeight="1">
      <c r="A4241" s="1" t="s">
        <v>124</v>
      </c>
      <c r="B4241" s="1" t="s">
        <v>835</v>
      </c>
      <c r="C4241" s="1">
        <v>1.0</v>
      </c>
      <c r="D4241" s="1" t="s">
        <v>842</v>
      </c>
      <c r="E4241" s="1">
        <v>0.0</v>
      </c>
      <c r="F4241" s="1">
        <v>0.0</v>
      </c>
      <c r="G4241" s="1">
        <v>0.0</v>
      </c>
    </row>
    <row r="4242" ht="15.75" customHeight="1"/>
    <row r="4243" ht="15.75" customHeight="1">
      <c r="A4243" s="1" t="s">
        <v>852</v>
      </c>
    </row>
    <row r="4244" ht="15.75" customHeight="1"/>
    <row r="4245" ht="15.75" customHeight="1">
      <c r="A4245" s="1" t="s">
        <v>853</v>
      </c>
    </row>
    <row r="4246" ht="15.75" customHeight="1"/>
    <row r="4247" ht="15.75" customHeight="1">
      <c r="A4247" s="1" t="s">
        <v>854</v>
      </c>
    </row>
    <row r="4248" ht="15.75" customHeight="1"/>
    <row r="4249" ht="15.75" customHeight="1">
      <c r="A4249" s="1" t="s">
        <v>855</v>
      </c>
    </row>
    <row r="4250" ht="15.75" customHeight="1"/>
    <row r="4251" ht="15.75" customHeight="1">
      <c r="A4251" s="1" t="s">
        <v>856</v>
      </c>
    </row>
    <row r="4252" ht="15.75" customHeight="1"/>
    <row r="4253" ht="15.75" customHeight="1">
      <c r="A4253" s="1" t="s">
        <v>857</v>
      </c>
    </row>
    <row r="4254" ht="15.75" customHeight="1"/>
    <row r="4255" ht="15.75" customHeight="1">
      <c r="A4255" s="1" t="s">
        <v>858</v>
      </c>
    </row>
    <row r="4256" ht="15.75" customHeight="1"/>
    <row r="4257" ht="15.75" customHeight="1">
      <c r="A4257" s="1" t="s">
        <v>859</v>
      </c>
    </row>
    <row r="4258" ht="15.75" customHeight="1"/>
    <row r="4259" ht="15.75" customHeight="1">
      <c r="A4259" s="1" t="s">
        <v>860</v>
      </c>
    </row>
    <row r="4260" ht="15.75" customHeight="1"/>
    <row r="4261" ht="15.75" customHeight="1">
      <c r="A4261" s="1" t="s">
        <v>867</v>
      </c>
    </row>
    <row r="4262" ht="15.75" customHeight="1"/>
    <row r="4263" ht="15.75" customHeight="1">
      <c r="A4263" s="1" t="s">
        <v>814</v>
      </c>
    </row>
    <row r="4264" ht="15.75" customHeight="1"/>
    <row r="4265" ht="15.75" customHeight="1">
      <c r="A4265" s="1" t="s">
        <v>815</v>
      </c>
    </row>
    <row r="4266" ht="15.75" customHeight="1">
      <c r="A4266" s="1" t="s">
        <v>816</v>
      </c>
    </row>
    <row r="4267" ht="15.75" customHeight="1"/>
    <row r="4268" ht="15.75" customHeight="1">
      <c r="A4268" s="1" t="s">
        <v>817</v>
      </c>
    </row>
    <row r="4269" ht="15.75" customHeight="1">
      <c r="A4269" s="1" t="s">
        <v>1094</v>
      </c>
    </row>
    <row r="4270" ht="15.75" customHeight="1"/>
    <row r="4271" ht="15.75" customHeight="1">
      <c r="A4271" s="1" t="s">
        <v>819</v>
      </c>
    </row>
    <row r="4272" ht="15.75" customHeight="1"/>
    <row r="4273" ht="15.75" customHeight="1"/>
    <row r="4274" ht="15.75" customHeight="1">
      <c r="A4274" s="1" t="s">
        <v>820</v>
      </c>
    </row>
    <row r="4275" ht="15.75" customHeight="1"/>
    <row r="4276" ht="15.75" customHeight="1"/>
    <row r="4277" ht="15.75" customHeight="1">
      <c r="A4277" s="1" t="s">
        <v>821</v>
      </c>
    </row>
    <row r="4278" ht="15.75" customHeight="1">
      <c r="A4278" s="1" t="s">
        <v>822</v>
      </c>
    </row>
    <row r="4279" ht="15.75" customHeight="1"/>
    <row r="4280" ht="15.75" customHeight="1">
      <c r="A4280" s="1" t="s">
        <v>823</v>
      </c>
    </row>
    <row r="4281" ht="15.75" customHeight="1">
      <c r="A4281" s="1" t="s">
        <v>822</v>
      </c>
    </row>
    <row r="4282" ht="15.75" customHeight="1"/>
    <row r="4283" ht="15.75" customHeight="1">
      <c r="A4283" s="1" t="s">
        <v>824</v>
      </c>
    </row>
    <row r="4284" ht="15.75" customHeight="1">
      <c r="A4284" s="1" t="s">
        <v>822</v>
      </c>
    </row>
    <row r="4285" ht="15.75" customHeight="1"/>
    <row r="4286" ht="15.75" customHeight="1">
      <c r="A4286" s="1" t="s">
        <v>825</v>
      </c>
    </row>
    <row r="4287" ht="15.75" customHeight="1">
      <c r="A4287" s="1" t="s">
        <v>822</v>
      </c>
    </row>
    <row r="4288" ht="15.75" customHeight="1"/>
    <row r="4289" ht="15.75" customHeight="1">
      <c r="A4289" s="1" t="s">
        <v>826</v>
      </c>
    </row>
    <row r="4290" ht="15.75" customHeight="1">
      <c r="A4290" s="1" t="s">
        <v>822</v>
      </c>
    </row>
    <row r="4291" ht="15.75" customHeight="1"/>
    <row r="4292" ht="15.75" customHeight="1">
      <c r="A4292" s="1" t="s">
        <v>827</v>
      </c>
    </row>
    <row r="4293" ht="15.75" customHeight="1">
      <c r="A4293" s="1" t="s">
        <v>822</v>
      </c>
    </row>
    <row r="4294" ht="15.75" customHeight="1"/>
    <row r="4295" ht="15.75" customHeight="1">
      <c r="A4295" s="1" t="s">
        <v>828</v>
      </c>
    </row>
    <row r="4296" ht="15.75" customHeight="1">
      <c r="A4296" s="1" t="s">
        <v>822</v>
      </c>
    </row>
    <row r="4297" ht="15.75" customHeight="1"/>
    <row r="4298" ht="15.75" customHeight="1">
      <c r="A4298" s="1" t="s">
        <v>829</v>
      </c>
    </row>
    <row r="4299" ht="15.75" customHeight="1">
      <c r="A4299" s="1" t="s">
        <v>822</v>
      </c>
    </row>
    <row r="4300" ht="15.75" customHeight="1"/>
    <row r="4301" ht="15.75" customHeight="1">
      <c r="A4301" s="1" t="s">
        <v>830</v>
      </c>
    </row>
    <row r="4302" ht="15.75" customHeight="1">
      <c r="A4302" s="1" t="s">
        <v>822</v>
      </c>
    </row>
    <row r="4303" ht="15.75" customHeight="1"/>
    <row r="4304" ht="15.75" customHeight="1">
      <c r="A4304" s="1" t="s">
        <v>831</v>
      </c>
    </row>
    <row r="4305" ht="15.75" customHeight="1">
      <c r="A4305" s="1" t="s">
        <v>832</v>
      </c>
    </row>
    <row r="4306" ht="15.75" customHeight="1"/>
    <row r="4307" ht="15.75" customHeight="1">
      <c r="A4307" s="1" t="s">
        <v>833</v>
      </c>
    </row>
    <row r="4308" ht="15.75" customHeight="1">
      <c r="A4308" s="49">
        <v>45119.0</v>
      </c>
    </row>
    <row r="4309" ht="15.75" customHeight="1"/>
    <row r="4310" ht="15.75" customHeight="1">
      <c r="A4310" s="1" t="s">
        <v>834</v>
      </c>
    </row>
    <row r="4311" ht="15.75" customHeight="1">
      <c r="A4311" s="1" t="s">
        <v>1095</v>
      </c>
      <c r="B4311" s="1" t="s">
        <v>835</v>
      </c>
      <c r="C4311" s="1">
        <v>1.0</v>
      </c>
      <c r="D4311" s="1">
        <v>100.0</v>
      </c>
      <c r="E4311" s="1" t="s">
        <v>836</v>
      </c>
      <c r="F4311" s="1" t="s">
        <v>971</v>
      </c>
    </row>
    <row r="4312" ht="15.75" customHeight="1"/>
    <row r="4313" ht="15.75" customHeight="1">
      <c r="A4313" s="1" t="s">
        <v>838</v>
      </c>
    </row>
    <row r="4314" ht="15.75" customHeight="1"/>
    <row r="4315" ht="15.75" customHeight="1">
      <c r="A4315" s="1" t="s">
        <v>839</v>
      </c>
    </row>
    <row r="4316" ht="15.75" customHeight="1"/>
    <row r="4317" ht="15.75" customHeight="1">
      <c r="A4317" s="1" t="s">
        <v>840</v>
      </c>
    </row>
    <row r="4318" ht="15.75" customHeight="1">
      <c r="A4318" s="1" t="s">
        <v>415</v>
      </c>
      <c r="B4318" s="1" t="s">
        <v>835</v>
      </c>
      <c r="C4318" s="1">
        <v>1.0</v>
      </c>
      <c r="D4318" s="1" t="s">
        <v>842</v>
      </c>
      <c r="E4318" s="1">
        <v>0.0</v>
      </c>
      <c r="F4318" s="1">
        <v>0.0</v>
      </c>
      <c r="G4318" s="1">
        <v>0.0</v>
      </c>
    </row>
    <row r="4319" ht="15.75" customHeight="1">
      <c r="A4319" s="1" t="s">
        <v>125</v>
      </c>
      <c r="B4319" s="1" t="s">
        <v>846</v>
      </c>
      <c r="C4319" s="1">
        <v>0.0</v>
      </c>
      <c r="D4319" s="1" t="s">
        <v>842</v>
      </c>
      <c r="E4319" s="1">
        <v>0.0</v>
      </c>
      <c r="F4319" s="1">
        <v>0.0</v>
      </c>
      <c r="G4319" s="1">
        <v>0.0</v>
      </c>
    </row>
    <row r="4320" ht="15.75" customHeight="1">
      <c r="A4320" s="1" t="s">
        <v>127</v>
      </c>
      <c r="B4320" s="1" t="s">
        <v>846</v>
      </c>
      <c r="C4320" s="1">
        <v>0.0</v>
      </c>
      <c r="D4320" s="1" t="s">
        <v>842</v>
      </c>
      <c r="E4320" s="1">
        <v>0.0</v>
      </c>
      <c r="F4320" s="1">
        <v>0.0</v>
      </c>
      <c r="G4320" s="1">
        <v>0.0</v>
      </c>
    </row>
    <row r="4321" ht="15.75" customHeight="1">
      <c r="A4321" s="1" t="s">
        <v>130</v>
      </c>
      <c r="B4321" s="1" t="s">
        <v>849</v>
      </c>
      <c r="C4321" s="1">
        <v>0.0</v>
      </c>
      <c r="D4321" s="1" t="s">
        <v>842</v>
      </c>
      <c r="E4321" s="1">
        <v>0.0</v>
      </c>
      <c r="F4321" s="1">
        <v>0.0</v>
      </c>
      <c r="G4321" s="1">
        <v>0.0</v>
      </c>
    </row>
    <row r="4322" ht="15.75" customHeight="1">
      <c r="A4322" s="1" t="s">
        <v>129</v>
      </c>
      <c r="B4322" s="1" t="s">
        <v>849</v>
      </c>
      <c r="C4322" s="1">
        <v>0.0</v>
      </c>
      <c r="D4322" s="1" t="s">
        <v>842</v>
      </c>
      <c r="E4322" s="1">
        <v>0.0</v>
      </c>
      <c r="F4322" s="1">
        <v>0.0</v>
      </c>
      <c r="G4322" s="1">
        <v>0.0</v>
      </c>
    </row>
    <row r="4323" ht="15.75" customHeight="1">
      <c r="A4323" s="1" t="s">
        <v>126</v>
      </c>
      <c r="B4323" s="1" t="s">
        <v>846</v>
      </c>
      <c r="C4323" s="1">
        <v>0.0</v>
      </c>
      <c r="D4323" s="1" t="s">
        <v>842</v>
      </c>
      <c r="E4323" s="1">
        <v>0.0</v>
      </c>
      <c r="F4323" s="1">
        <v>0.0</v>
      </c>
      <c r="G4323" s="1">
        <v>0.0</v>
      </c>
    </row>
    <row r="4324" ht="15.75" customHeight="1">
      <c r="A4324" s="1" t="s">
        <v>128</v>
      </c>
      <c r="B4324" s="1" t="s">
        <v>846</v>
      </c>
      <c r="C4324" s="1">
        <v>0.0</v>
      </c>
      <c r="D4324" s="1" t="s">
        <v>842</v>
      </c>
      <c r="E4324" s="1">
        <v>0.0</v>
      </c>
      <c r="F4324" s="1">
        <v>0.0</v>
      </c>
      <c r="G4324" s="1">
        <v>0.0</v>
      </c>
    </row>
    <row r="4325" ht="15.75" customHeight="1">
      <c r="A4325" s="1" t="s">
        <v>124</v>
      </c>
      <c r="B4325" s="1" t="s">
        <v>835</v>
      </c>
      <c r="C4325" s="1">
        <v>1.0</v>
      </c>
      <c r="D4325" s="1" t="s">
        <v>842</v>
      </c>
      <c r="E4325" s="1">
        <v>0.0</v>
      </c>
      <c r="F4325" s="1">
        <v>0.0</v>
      </c>
      <c r="G4325" s="1">
        <v>0.0</v>
      </c>
    </row>
    <row r="4326" ht="15.75" customHeight="1"/>
    <row r="4327" ht="15.75" customHeight="1">
      <c r="A4327" s="1" t="s">
        <v>852</v>
      </c>
    </row>
    <row r="4328" ht="15.75" customHeight="1"/>
    <row r="4329" ht="15.75" customHeight="1">
      <c r="A4329" s="1" t="s">
        <v>853</v>
      </c>
    </row>
    <row r="4330" ht="15.75" customHeight="1"/>
    <row r="4331" ht="15.75" customHeight="1">
      <c r="A4331" s="1" t="s">
        <v>854</v>
      </c>
    </row>
    <row r="4332" ht="15.75" customHeight="1"/>
    <row r="4333" ht="15.75" customHeight="1">
      <c r="A4333" s="1" t="s">
        <v>855</v>
      </c>
    </row>
    <row r="4334" ht="15.75" customHeight="1"/>
    <row r="4335" ht="15.75" customHeight="1">
      <c r="A4335" s="1" t="s">
        <v>856</v>
      </c>
    </row>
    <row r="4336" ht="15.75" customHeight="1"/>
    <row r="4337" ht="15.75" customHeight="1">
      <c r="A4337" s="1" t="s">
        <v>857</v>
      </c>
    </row>
    <row r="4338" ht="15.75" customHeight="1"/>
    <row r="4339" ht="15.75" customHeight="1">
      <c r="A4339" s="1" t="s">
        <v>858</v>
      </c>
    </row>
    <row r="4340" ht="15.75" customHeight="1"/>
    <row r="4341" ht="15.75" customHeight="1">
      <c r="A4341" s="1" t="s">
        <v>859</v>
      </c>
    </row>
    <row r="4342" ht="15.75" customHeight="1"/>
    <row r="4343" ht="15.75" customHeight="1">
      <c r="A4343" s="1" t="s">
        <v>860</v>
      </c>
    </row>
    <row r="4344" ht="15.75" customHeight="1"/>
    <row r="4345" ht="15.75" customHeight="1">
      <c r="A4345" s="1" t="s">
        <v>867</v>
      </c>
    </row>
    <row r="4346" ht="15.75" customHeight="1"/>
    <row r="4347" ht="15.75" customHeight="1">
      <c r="A4347" s="1" t="s">
        <v>814</v>
      </c>
    </row>
    <row r="4348" ht="15.75" customHeight="1"/>
    <row r="4349" ht="15.75" customHeight="1">
      <c r="A4349" s="1" t="s">
        <v>815</v>
      </c>
    </row>
    <row r="4350" ht="15.75" customHeight="1">
      <c r="A4350" s="1" t="s">
        <v>816</v>
      </c>
    </row>
    <row r="4351" ht="15.75" customHeight="1"/>
    <row r="4352" ht="15.75" customHeight="1">
      <c r="A4352" s="1" t="s">
        <v>817</v>
      </c>
    </row>
    <row r="4353" ht="15.75" customHeight="1">
      <c r="A4353" s="1" t="s">
        <v>1096</v>
      </c>
    </row>
    <row r="4354" ht="15.75" customHeight="1"/>
    <row r="4355" ht="15.75" customHeight="1">
      <c r="A4355" s="1" t="s">
        <v>819</v>
      </c>
    </row>
    <row r="4356" ht="15.75" customHeight="1"/>
    <row r="4357" ht="15.75" customHeight="1"/>
    <row r="4358" ht="15.75" customHeight="1">
      <c r="A4358" s="1" t="s">
        <v>820</v>
      </c>
    </row>
    <row r="4359" ht="15.75" customHeight="1"/>
    <row r="4360" ht="15.75" customHeight="1"/>
    <row r="4361" ht="15.75" customHeight="1">
      <c r="A4361" s="1" t="s">
        <v>821</v>
      </c>
    </row>
    <row r="4362" ht="15.75" customHeight="1">
      <c r="A4362" s="1" t="s">
        <v>822</v>
      </c>
    </row>
    <row r="4363" ht="15.75" customHeight="1"/>
    <row r="4364" ht="15.75" customHeight="1">
      <c r="A4364" s="1" t="s">
        <v>823</v>
      </c>
    </row>
    <row r="4365" ht="15.75" customHeight="1">
      <c r="A4365" s="1" t="s">
        <v>822</v>
      </c>
    </row>
    <row r="4366" ht="15.75" customHeight="1"/>
    <row r="4367" ht="15.75" customHeight="1">
      <c r="A4367" s="1" t="s">
        <v>824</v>
      </c>
    </row>
    <row r="4368" ht="15.75" customHeight="1">
      <c r="A4368" s="1" t="s">
        <v>822</v>
      </c>
    </row>
    <row r="4369" ht="15.75" customHeight="1"/>
    <row r="4370" ht="15.75" customHeight="1">
      <c r="A4370" s="1" t="s">
        <v>825</v>
      </c>
    </row>
    <row r="4371" ht="15.75" customHeight="1">
      <c r="A4371" s="1" t="s">
        <v>822</v>
      </c>
    </row>
    <row r="4372" ht="15.75" customHeight="1"/>
    <row r="4373" ht="15.75" customHeight="1">
      <c r="A4373" s="1" t="s">
        <v>826</v>
      </c>
    </row>
    <row r="4374" ht="15.75" customHeight="1">
      <c r="A4374" s="1" t="s">
        <v>822</v>
      </c>
    </row>
    <row r="4375" ht="15.75" customHeight="1"/>
    <row r="4376" ht="15.75" customHeight="1">
      <c r="A4376" s="1" t="s">
        <v>827</v>
      </c>
    </row>
    <row r="4377" ht="15.75" customHeight="1">
      <c r="A4377" s="1" t="s">
        <v>822</v>
      </c>
    </row>
    <row r="4378" ht="15.75" customHeight="1"/>
    <row r="4379" ht="15.75" customHeight="1">
      <c r="A4379" s="1" t="s">
        <v>828</v>
      </c>
    </row>
    <row r="4380" ht="15.75" customHeight="1">
      <c r="A4380" s="1" t="s">
        <v>822</v>
      </c>
    </row>
    <row r="4381" ht="15.75" customHeight="1"/>
    <row r="4382" ht="15.75" customHeight="1">
      <c r="A4382" s="1" t="s">
        <v>829</v>
      </c>
    </row>
    <row r="4383" ht="15.75" customHeight="1">
      <c r="A4383" s="1" t="s">
        <v>822</v>
      </c>
    </row>
    <row r="4384" ht="15.75" customHeight="1"/>
    <row r="4385" ht="15.75" customHeight="1">
      <c r="A4385" s="1" t="s">
        <v>830</v>
      </c>
    </row>
    <row r="4386" ht="15.75" customHeight="1">
      <c r="A4386" s="1" t="s">
        <v>822</v>
      </c>
    </row>
    <row r="4387" ht="15.75" customHeight="1"/>
    <row r="4388" ht="15.75" customHeight="1">
      <c r="A4388" s="1" t="s">
        <v>831</v>
      </c>
    </row>
    <row r="4389" ht="15.75" customHeight="1">
      <c r="A4389" s="1" t="s">
        <v>832</v>
      </c>
    </row>
    <row r="4390" ht="15.75" customHeight="1"/>
    <row r="4391" ht="15.75" customHeight="1">
      <c r="A4391" s="1" t="s">
        <v>833</v>
      </c>
    </row>
    <row r="4392" ht="15.75" customHeight="1">
      <c r="A4392" s="49">
        <v>45119.0</v>
      </c>
    </row>
    <row r="4393" ht="15.75" customHeight="1"/>
    <row r="4394" ht="15.75" customHeight="1">
      <c r="A4394" s="1" t="s">
        <v>834</v>
      </c>
    </row>
    <row r="4395" ht="15.75" customHeight="1">
      <c r="A4395" s="1" t="s">
        <v>1097</v>
      </c>
      <c r="B4395" s="1" t="s">
        <v>835</v>
      </c>
      <c r="C4395" s="1">
        <v>1.0</v>
      </c>
      <c r="D4395" s="1">
        <v>100.0</v>
      </c>
      <c r="E4395" s="1" t="s">
        <v>836</v>
      </c>
      <c r="F4395" s="1" t="s">
        <v>971</v>
      </c>
    </row>
    <row r="4396" ht="15.75" customHeight="1"/>
    <row r="4397" ht="15.75" customHeight="1">
      <c r="A4397" s="1" t="s">
        <v>838</v>
      </c>
    </row>
    <row r="4398" ht="15.75" customHeight="1"/>
    <row r="4399" ht="15.75" customHeight="1">
      <c r="A4399" s="1" t="s">
        <v>839</v>
      </c>
    </row>
    <row r="4400" ht="15.75" customHeight="1"/>
    <row r="4401" ht="15.75" customHeight="1">
      <c r="A4401" s="1" t="s">
        <v>840</v>
      </c>
    </row>
    <row r="4402" ht="15.75" customHeight="1">
      <c r="A4402" s="1" t="s">
        <v>419</v>
      </c>
      <c r="B4402" s="1" t="s">
        <v>835</v>
      </c>
      <c r="C4402" s="1">
        <v>1.0</v>
      </c>
      <c r="D4402" s="1" t="s">
        <v>842</v>
      </c>
      <c r="E4402" s="1">
        <v>0.0</v>
      </c>
      <c r="F4402" s="1">
        <v>0.0</v>
      </c>
      <c r="G4402" s="1">
        <v>0.0</v>
      </c>
    </row>
    <row r="4403" ht="15.75" customHeight="1">
      <c r="A4403" s="1" t="s">
        <v>125</v>
      </c>
      <c r="B4403" s="1" t="s">
        <v>846</v>
      </c>
      <c r="C4403" s="1">
        <v>0.0</v>
      </c>
      <c r="D4403" s="1" t="s">
        <v>842</v>
      </c>
      <c r="E4403" s="1">
        <v>0.0</v>
      </c>
      <c r="F4403" s="1">
        <v>0.0</v>
      </c>
      <c r="G4403" s="1">
        <v>0.0</v>
      </c>
    </row>
    <row r="4404" ht="15.75" customHeight="1">
      <c r="A4404" s="1" t="s">
        <v>127</v>
      </c>
      <c r="B4404" s="1" t="s">
        <v>846</v>
      </c>
      <c r="C4404" s="1">
        <v>0.0</v>
      </c>
      <c r="D4404" s="1" t="s">
        <v>842</v>
      </c>
      <c r="E4404" s="1">
        <v>0.0</v>
      </c>
      <c r="F4404" s="1">
        <v>0.0</v>
      </c>
      <c r="G4404" s="1">
        <v>0.0</v>
      </c>
    </row>
    <row r="4405" ht="15.75" customHeight="1">
      <c r="A4405" s="1" t="s">
        <v>130</v>
      </c>
      <c r="B4405" s="1" t="s">
        <v>849</v>
      </c>
      <c r="C4405" s="1">
        <v>1.0</v>
      </c>
      <c r="D4405" s="1" t="s">
        <v>842</v>
      </c>
      <c r="E4405" s="1">
        <v>0.0</v>
      </c>
      <c r="F4405" s="1">
        <v>0.0</v>
      </c>
      <c r="G4405" s="1">
        <v>0.0</v>
      </c>
    </row>
    <row r="4406" ht="15.75" customHeight="1">
      <c r="A4406" s="1" t="s">
        <v>129</v>
      </c>
      <c r="B4406" s="1" t="s">
        <v>849</v>
      </c>
      <c r="C4406" s="1">
        <v>1.0</v>
      </c>
      <c r="D4406" s="1" t="s">
        <v>842</v>
      </c>
      <c r="E4406" s="1">
        <v>0.0</v>
      </c>
      <c r="F4406" s="1">
        <v>0.0</v>
      </c>
      <c r="G4406" s="1">
        <v>0.0</v>
      </c>
    </row>
    <row r="4407" ht="15.75" customHeight="1">
      <c r="A4407" s="1" t="s">
        <v>126</v>
      </c>
      <c r="B4407" s="1" t="s">
        <v>846</v>
      </c>
      <c r="C4407" s="1">
        <v>0.0</v>
      </c>
      <c r="D4407" s="1" t="s">
        <v>842</v>
      </c>
      <c r="E4407" s="1">
        <v>0.0</v>
      </c>
      <c r="F4407" s="1">
        <v>0.0</v>
      </c>
      <c r="G4407" s="1">
        <v>0.0</v>
      </c>
    </row>
    <row r="4408" ht="15.75" customHeight="1">
      <c r="A4408" s="1" t="s">
        <v>128</v>
      </c>
      <c r="B4408" s="1" t="s">
        <v>846</v>
      </c>
      <c r="C4408" s="1">
        <v>0.0</v>
      </c>
      <c r="D4408" s="1" t="s">
        <v>842</v>
      </c>
      <c r="E4408" s="1">
        <v>0.0</v>
      </c>
      <c r="F4408" s="1">
        <v>0.0</v>
      </c>
      <c r="G4408" s="1">
        <v>0.0</v>
      </c>
    </row>
    <row r="4409" ht="15.75" customHeight="1">
      <c r="A4409" s="1" t="s">
        <v>124</v>
      </c>
      <c r="B4409" s="1" t="s">
        <v>835</v>
      </c>
      <c r="C4409" s="1">
        <v>1.0</v>
      </c>
      <c r="D4409" s="1" t="s">
        <v>842</v>
      </c>
      <c r="E4409" s="1">
        <v>0.0</v>
      </c>
      <c r="F4409" s="1">
        <v>0.0</v>
      </c>
      <c r="G4409" s="1">
        <v>0.0</v>
      </c>
    </row>
    <row r="4410" ht="15.75" customHeight="1"/>
    <row r="4411" ht="15.75" customHeight="1">
      <c r="A4411" s="1" t="s">
        <v>852</v>
      </c>
    </row>
    <row r="4412" ht="15.75" customHeight="1"/>
    <row r="4413" ht="15.75" customHeight="1">
      <c r="A4413" s="1" t="s">
        <v>853</v>
      </c>
    </row>
    <row r="4414" ht="15.75" customHeight="1"/>
    <row r="4415" ht="15.75" customHeight="1">
      <c r="A4415" s="1" t="s">
        <v>854</v>
      </c>
    </row>
    <row r="4416" ht="15.75" customHeight="1"/>
    <row r="4417" ht="15.75" customHeight="1">
      <c r="A4417" s="1" t="s">
        <v>855</v>
      </c>
    </row>
    <row r="4418" ht="15.75" customHeight="1"/>
    <row r="4419" ht="15.75" customHeight="1">
      <c r="A4419" s="1" t="s">
        <v>856</v>
      </c>
    </row>
    <row r="4420" ht="15.75" customHeight="1"/>
    <row r="4421" ht="15.75" customHeight="1">
      <c r="A4421" s="1" t="s">
        <v>857</v>
      </c>
    </row>
    <row r="4422" ht="15.75" customHeight="1"/>
    <row r="4423" ht="15.75" customHeight="1">
      <c r="A4423" s="1" t="s">
        <v>858</v>
      </c>
    </row>
    <row r="4424" ht="15.75" customHeight="1"/>
    <row r="4425" ht="15.75" customHeight="1">
      <c r="A4425" s="1" t="s">
        <v>859</v>
      </c>
    </row>
    <row r="4426" ht="15.75" customHeight="1"/>
    <row r="4427" ht="15.75" customHeight="1">
      <c r="A4427" s="1" t="s">
        <v>860</v>
      </c>
    </row>
    <row r="4428" ht="15.75" customHeight="1"/>
    <row r="4429" ht="15.75" customHeight="1">
      <c r="A4429" s="1" t="s">
        <v>867</v>
      </c>
    </row>
    <row r="4430" ht="15.75" customHeight="1"/>
    <row r="4431" ht="15.75" customHeight="1">
      <c r="A4431" s="1" t="s">
        <v>814</v>
      </c>
    </row>
    <row r="4432" ht="15.75" customHeight="1"/>
    <row r="4433" ht="15.75" customHeight="1">
      <c r="A4433" s="1" t="s">
        <v>815</v>
      </c>
    </row>
    <row r="4434" ht="15.75" customHeight="1">
      <c r="A4434" s="1" t="s">
        <v>816</v>
      </c>
    </row>
    <row r="4435" ht="15.75" customHeight="1"/>
    <row r="4436" ht="15.75" customHeight="1">
      <c r="A4436" s="1" t="s">
        <v>817</v>
      </c>
    </row>
    <row r="4437" ht="15.75" customHeight="1">
      <c r="A4437" s="1" t="s">
        <v>1098</v>
      </c>
    </row>
    <row r="4438" ht="15.75" customHeight="1"/>
    <row r="4439" ht="15.75" customHeight="1">
      <c r="A4439" s="1" t="s">
        <v>819</v>
      </c>
    </row>
    <row r="4440" ht="15.75" customHeight="1"/>
    <row r="4441" ht="15.75" customHeight="1"/>
    <row r="4442" ht="15.75" customHeight="1">
      <c r="A4442" s="1" t="s">
        <v>820</v>
      </c>
    </row>
    <row r="4443" ht="15.75" customHeight="1"/>
    <row r="4444" ht="15.75" customHeight="1"/>
    <row r="4445" ht="15.75" customHeight="1">
      <c r="A4445" s="1" t="s">
        <v>821</v>
      </c>
    </row>
    <row r="4446" ht="15.75" customHeight="1">
      <c r="A4446" s="1" t="s">
        <v>822</v>
      </c>
    </row>
    <row r="4447" ht="15.75" customHeight="1"/>
    <row r="4448" ht="15.75" customHeight="1">
      <c r="A4448" s="1" t="s">
        <v>823</v>
      </c>
    </row>
    <row r="4449" ht="15.75" customHeight="1">
      <c r="A4449" s="1" t="s">
        <v>822</v>
      </c>
    </row>
    <row r="4450" ht="15.75" customHeight="1"/>
    <row r="4451" ht="15.75" customHeight="1">
      <c r="A4451" s="1" t="s">
        <v>824</v>
      </c>
    </row>
    <row r="4452" ht="15.75" customHeight="1">
      <c r="A4452" s="1" t="s">
        <v>822</v>
      </c>
    </row>
    <row r="4453" ht="15.75" customHeight="1"/>
    <row r="4454" ht="15.75" customHeight="1">
      <c r="A4454" s="1" t="s">
        <v>825</v>
      </c>
    </row>
    <row r="4455" ht="15.75" customHeight="1">
      <c r="A4455" s="1" t="s">
        <v>822</v>
      </c>
    </row>
    <row r="4456" ht="15.75" customHeight="1"/>
    <row r="4457" ht="15.75" customHeight="1">
      <c r="A4457" s="1" t="s">
        <v>826</v>
      </c>
    </row>
    <row r="4458" ht="15.75" customHeight="1">
      <c r="A4458" s="1" t="s">
        <v>822</v>
      </c>
    </row>
    <row r="4459" ht="15.75" customHeight="1"/>
    <row r="4460" ht="15.75" customHeight="1">
      <c r="A4460" s="1" t="s">
        <v>827</v>
      </c>
    </row>
    <row r="4461" ht="15.75" customHeight="1">
      <c r="A4461" s="1" t="s">
        <v>822</v>
      </c>
    </row>
    <row r="4462" ht="15.75" customHeight="1"/>
    <row r="4463" ht="15.75" customHeight="1">
      <c r="A4463" s="1" t="s">
        <v>828</v>
      </c>
    </row>
    <row r="4464" ht="15.75" customHeight="1">
      <c r="A4464" s="1" t="s">
        <v>822</v>
      </c>
    </row>
    <row r="4465" ht="15.75" customHeight="1"/>
    <row r="4466" ht="15.75" customHeight="1">
      <c r="A4466" s="1" t="s">
        <v>829</v>
      </c>
    </row>
    <row r="4467" ht="15.75" customHeight="1">
      <c r="A4467" s="1" t="s">
        <v>822</v>
      </c>
    </row>
    <row r="4468" ht="15.75" customHeight="1"/>
    <row r="4469" ht="15.75" customHeight="1">
      <c r="A4469" s="1" t="s">
        <v>830</v>
      </c>
    </row>
    <row r="4470" ht="15.75" customHeight="1">
      <c r="A4470" s="1" t="s">
        <v>822</v>
      </c>
    </row>
    <row r="4471" ht="15.75" customHeight="1"/>
    <row r="4472" ht="15.75" customHeight="1">
      <c r="A4472" s="1" t="s">
        <v>831</v>
      </c>
    </row>
    <row r="4473" ht="15.75" customHeight="1">
      <c r="A4473" s="1" t="s">
        <v>832</v>
      </c>
    </row>
    <row r="4474" ht="15.75" customHeight="1"/>
    <row r="4475" ht="15.75" customHeight="1">
      <c r="A4475" s="1" t="s">
        <v>833</v>
      </c>
    </row>
    <row r="4476" ht="15.75" customHeight="1">
      <c r="A4476" s="49">
        <v>45119.0</v>
      </c>
    </row>
    <row r="4477" ht="15.75" customHeight="1"/>
    <row r="4478" ht="15.75" customHeight="1">
      <c r="A4478" s="1" t="s">
        <v>834</v>
      </c>
    </row>
    <row r="4479" ht="15.75" customHeight="1">
      <c r="A4479" s="1" t="s">
        <v>1099</v>
      </c>
      <c r="B4479" s="1" t="s">
        <v>835</v>
      </c>
      <c r="C4479" s="1">
        <v>1.0</v>
      </c>
      <c r="D4479" s="1">
        <v>100.0</v>
      </c>
      <c r="E4479" s="1" t="s">
        <v>836</v>
      </c>
      <c r="F4479" s="1" t="s">
        <v>971</v>
      </c>
    </row>
    <row r="4480" ht="15.75" customHeight="1"/>
    <row r="4481" ht="15.75" customHeight="1">
      <c r="A4481" s="1" t="s">
        <v>838</v>
      </c>
    </row>
    <row r="4482" ht="15.75" customHeight="1"/>
    <row r="4483" ht="15.75" customHeight="1">
      <c r="A4483" s="1" t="s">
        <v>839</v>
      </c>
    </row>
    <row r="4484" ht="15.75" customHeight="1"/>
    <row r="4485" ht="15.75" customHeight="1">
      <c r="A4485" s="1" t="s">
        <v>840</v>
      </c>
    </row>
    <row r="4486" ht="15.75" customHeight="1">
      <c r="A4486" s="1" t="s">
        <v>410</v>
      </c>
      <c r="B4486" s="1" t="s">
        <v>835</v>
      </c>
      <c r="C4486" s="1">
        <v>1.0</v>
      </c>
      <c r="D4486" s="1" t="s">
        <v>842</v>
      </c>
      <c r="E4486" s="1">
        <v>0.0</v>
      </c>
      <c r="F4486" s="1">
        <v>0.0</v>
      </c>
      <c r="G4486" s="1">
        <v>0.0</v>
      </c>
    </row>
    <row r="4487" ht="15.75" customHeight="1">
      <c r="A4487" s="1" t="s">
        <v>125</v>
      </c>
      <c r="B4487" s="1" t="s">
        <v>846</v>
      </c>
      <c r="C4487" s="1">
        <v>0.0</v>
      </c>
      <c r="D4487" s="1" t="s">
        <v>842</v>
      </c>
      <c r="E4487" s="1">
        <v>0.0</v>
      </c>
      <c r="F4487" s="1">
        <v>0.0</v>
      </c>
      <c r="G4487" s="1">
        <v>0.0</v>
      </c>
    </row>
    <row r="4488" ht="15.75" customHeight="1">
      <c r="A4488" s="1" t="s">
        <v>127</v>
      </c>
      <c r="B4488" s="1" t="s">
        <v>846</v>
      </c>
      <c r="C4488" s="1">
        <v>0.0</v>
      </c>
      <c r="D4488" s="1" t="s">
        <v>842</v>
      </c>
      <c r="E4488" s="1">
        <v>0.0</v>
      </c>
      <c r="F4488" s="1">
        <v>0.0</v>
      </c>
      <c r="G4488" s="1">
        <v>0.0</v>
      </c>
    </row>
    <row r="4489" ht="15.75" customHeight="1">
      <c r="A4489" s="1" t="s">
        <v>130</v>
      </c>
      <c r="B4489" s="1" t="s">
        <v>849</v>
      </c>
      <c r="C4489" s="1">
        <v>0.0</v>
      </c>
      <c r="D4489" s="1" t="s">
        <v>842</v>
      </c>
      <c r="E4489" s="1">
        <v>0.0</v>
      </c>
      <c r="F4489" s="1">
        <v>0.0</v>
      </c>
      <c r="G4489" s="1">
        <v>0.0</v>
      </c>
    </row>
    <row r="4490" ht="15.75" customHeight="1">
      <c r="A4490" s="1" t="s">
        <v>129</v>
      </c>
      <c r="B4490" s="1" t="s">
        <v>849</v>
      </c>
      <c r="C4490" s="1">
        <v>1.0</v>
      </c>
      <c r="D4490" s="1" t="s">
        <v>842</v>
      </c>
      <c r="E4490" s="1">
        <v>0.0</v>
      </c>
      <c r="F4490" s="1">
        <v>0.0</v>
      </c>
      <c r="G4490" s="1">
        <v>0.0</v>
      </c>
    </row>
    <row r="4491" ht="15.75" customHeight="1">
      <c r="A4491" s="1" t="s">
        <v>126</v>
      </c>
      <c r="B4491" s="1" t="s">
        <v>846</v>
      </c>
      <c r="C4491" s="1">
        <v>0.0</v>
      </c>
      <c r="D4491" s="1" t="s">
        <v>842</v>
      </c>
      <c r="E4491" s="1">
        <v>0.0</v>
      </c>
      <c r="F4491" s="1">
        <v>0.0</v>
      </c>
      <c r="G4491" s="1">
        <v>0.0</v>
      </c>
    </row>
    <row r="4492" ht="15.75" customHeight="1">
      <c r="A4492" s="1" t="s">
        <v>128</v>
      </c>
      <c r="B4492" s="1" t="s">
        <v>846</v>
      </c>
      <c r="C4492" s="1">
        <v>0.0</v>
      </c>
      <c r="D4492" s="1" t="s">
        <v>842</v>
      </c>
      <c r="E4492" s="1">
        <v>0.0</v>
      </c>
      <c r="F4492" s="1">
        <v>0.0</v>
      </c>
      <c r="G4492" s="1">
        <v>0.0</v>
      </c>
    </row>
    <row r="4493" ht="15.75" customHeight="1">
      <c r="A4493" s="1" t="s">
        <v>124</v>
      </c>
      <c r="B4493" s="1" t="s">
        <v>835</v>
      </c>
      <c r="C4493" s="1">
        <v>1.0</v>
      </c>
      <c r="D4493" s="1" t="s">
        <v>842</v>
      </c>
      <c r="E4493" s="1">
        <v>0.0</v>
      </c>
      <c r="F4493" s="1">
        <v>0.0</v>
      </c>
      <c r="G4493" s="1">
        <v>0.0</v>
      </c>
    </row>
    <row r="4494" ht="15.75" customHeight="1"/>
    <row r="4495" ht="15.75" customHeight="1">
      <c r="A4495" s="1" t="s">
        <v>852</v>
      </c>
    </row>
    <row r="4496" ht="15.75" customHeight="1"/>
    <row r="4497" ht="15.75" customHeight="1">
      <c r="A4497" s="1" t="s">
        <v>853</v>
      </c>
    </row>
    <row r="4498" ht="15.75" customHeight="1"/>
    <row r="4499" ht="15.75" customHeight="1">
      <c r="A4499" s="1" t="s">
        <v>854</v>
      </c>
    </row>
    <row r="4500" ht="15.75" customHeight="1"/>
    <row r="4501" ht="15.75" customHeight="1">
      <c r="A4501" s="1" t="s">
        <v>855</v>
      </c>
    </row>
    <row r="4502" ht="15.75" customHeight="1"/>
    <row r="4503" ht="15.75" customHeight="1">
      <c r="A4503" s="1" t="s">
        <v>856</v>
      </c>
    </row>
    <row r="4504" ht="15.75" customHeight="1"/>
    <row r="4505" ht="15.75" customHeight="1">
      <c r="A4505" s="1" t="s">
        <v>857</v>
      </c>
    </row>
    <row r="4506" ht="15.75" customHeight="1"/>
    <row r="4507" ht="15.75" customHeight="1">
      <c r="A4507" s="1" t="s">
        <v>858</v>
      </c>
    </row>
    <row r="4508" ht="15.75" customHeight="1"/>
    <row r="4509" ht="15.75" customHeight="1">
      <c r="A4509" s="1" t="s">
        <v>859</v>
      </c>
    </row>
    <row r="4510" ht="15.75" customHeight="1"/>
    <row r="4511" ht="15.75" customHeight="1">
      <c r="A4511" s="1" t="s">
        <v>860</v>
      </c>
    </row>
    <row r="4512" ht="15.75" customHeight="1"/>
    <row r="4513" ht="15.75" customHeight="1">
      <c r="A4513" s="1" t="s">
        <v>867</v>
      </c>
    </row>
    <row r="4514" ht="15.75" customHeight="1"/>
    <row r="4515" ht="15.75" customHeight="1">
      <c r="A4515" s="1" t="s">
        <v>814</v>
      </c>
    </row>
    <row r="4516" ht="15.75" customHeight="1"/>
    <row r="4517" ht="15.75" customHeight="1">
      <c r="A4517" s="1" t="s">
        <v>815</v>
      </c>
    </row>
    <row r="4518" ht="15.75" customHeight="1">
      <c r="A4518" s="1" t="s">
        <v>816</v>
      </c>
    </row>
    <row r="4519" ht="15.75" customHeight="1"/>
    <row r="4520" ht="15.75" customHeight="1">
      <c r="A4520" s="1" t="s">
        <v>817</v>
      </c>
    </row>
    <row r="4521" ht="15.75" customHeight="1">
      <c r="A4521" s="1" t="s">
        <v>1100</v>
      </c>
    </row>
    <row r="4522" ht="15.75" customHeight="1"/>
    <row r="4523" ht="15.75" customHeight="1">
      <c r="A4523" s="1" t="s">
        <v>819</v>
      </c>
    </row>
    <row r="4524" ht="15.75" customHeight="1"/>
    <row r="4525" ht="15.75" customHeight="1"/>
    <row r="4526" ht="15.75" customHeight="1">
      <c r="A4526" s="1" t="s">
        <v>820</v>
      </c>
    </row>
    <row r="4527" ht="15.75" customHeight="1"/>
    <row r="4528" ht="15.75" customHeight="1"/>
    <row r="4529" ht="15.75" customHeight="1">
      <c r="A4529" s="1" t="s">
        <v>821</v>
      </c>
    </row>
    <row r="4530" ht="15.75" customHeight="1">
      <c r="A4530" s="1" t="s">
        <v>822</v>
      </c>
    </row>
    <row r="4531" ht="15.75" customHeight="1"/>
    <row r="4532" ht="15.75" customHeight="1">
      <c r="A4532" s="1" t="s">
        <v>823</v>
      </c>
    </row>
    <row r="4533" ht="15.75" customHeight="1">
      <c r="A4533" s="1" t="s">
        <v>822</v>
      </c>
    </row>
    <row r="4534" ht="15.75" customHeight="1"/>
    <row r="4535" ht="15.75" customHeight="1">
      <c r="A4535" s="1" t="s">
        <v>824</v>
      </c>
    </row>
    <row r="4536" ht="15.75" customHeight="1">
      <c r="A4536" s="1" t="s">
        <v>822</v>
      </c>
    </row>
    <row r="4537" ht="15.75" customHeight="1"/>
    <row r="4538" ht="15.75" customHeight="1">
      <c r="A4538" s="1" t="s">
        <v>825</v>
      </c>
    </row>
    <row r="4539" ht="15.75" customHeight="1">
      <c r="A4539" s="1" t="s">
        <v>822</v>
      </c>
    </row>
    <row r="4540" ht="15.75" customHeight="1"/>
    <row r="4541" ht="15.75" customHeight="1">
      <c r="A4541" s="1" t="s">
        <v>826</v>
      </c>
    </row>
    <row r="4542" ht="15.75" customHeight="1">
      <c r="A4542" s="1" t="s">
        <v>822</v>
      </c>
    </row>
    <row r="4543" ht="15.75" customHeight="1"/>
    <row r="4544" ht="15.75" customHeight="1">
      <c r="A4544" s="1" t="s">
        <v>827</v>
      </c>
    </row>
    <row r="4545" ht="15.75" customHeight="1">
      <c r="A4545" s="1" t="s">
        <v>822</v>
      </c>
    </row>
    <row r="4546" ht="15.75" customHeight="1"/>
    <row r="4547" ht="15.75" customHeight="1">
      <c r="A4547" s="1" t="s">
        <v>828</v>
      </c>
    </row>
    <row r="4548" ht="15.75" customHeight="1">
      <c r="A4548" s="1" t="s">
        <v>822</v>
      </c>
    </row>
    <row r="4549" ht="15.75" customHeight="1"/>
    <row r="4550" ht="15.75" customHeight="1">
      <c r="A4550" s="1" t="s">
        <v>829</v>
      </c>
    </row>
    <row r="4551" ht="15.75" customHeight="1">
      <c r="A4551" s="1" t="s">
        <v>822</v>
      </c>
    </row>
    <row r="4552" ht="15.75" customHeight="1"/>
    <row r="4553" ht="15.75" customHeight="1">
      <c r="A4553" s="1" t="s">
        <v>830</v>
      </c>
    </row>
    <row r="4554" ht="15.75" customHeight="1">
      <c r="A4554" s="1" t="s">
        <v>822</v>
      </c>
    </row>
    <row r="4555" ht="15.75" customHeight="1"/>
    <row r="4556" ht="15.75" customHeight="1">
      <c r="A4556" s="1" t="s">
        <v>831</v>
      </c>
    </row>
    <row r="4557" ht="15.75" customHeight="1">
      <c r="A4557" s="1" t="s">
        <v>832</v>
      </c>
    </row>
    <row r="4558" ht="15.75" customHeight="1"/>
    <row r="4559" ht="15.75" customHeight="1">
      <c r="A4559" s="1" t="s">
        <v>833</v>
      </c>
    </row>
    <row r="4560" ht="15.75" customHeight="1">
      <c r="A4560" s="49">
        <v>45119.0</v>
      </c>
    </row>
    <row r="4561" ht="15.75" customHeight="1"/>
    <row r="4562" ht="15.75" customHeight="1">
      <c r="A4562" s="1" t="s">
        <v>834</v>
      </c>
    </row>
    <row r="4563" ht="15.75" customHeight="1">
      <c r="A4563" s="1" t="s">
        <v>1101</v>
      </c>
      <c r="B4563" s="1" t="s">
        <v>835</v>
      </c>
      <c r="C4563" s="1">
        <v>1.0</v>
      </c>
      <c r="D4563" s="1">
        <v>100.0</v>
      </c>
      <c r="E4563" s="1" t="s">
        <v>836</v>
      </c>
      <c r="F4563" s="1" t="s">
        <v>971</v>
      </c>
    </row>
    <row r="4564" ht="15.75" customHeight="1"/>
    <row r="4565" ht="15.75" customHeight="1">
      <c r="A4565" s="1" t="s">
        <v>838</v>
      </c>
    </row>
    <row r="4566" ht="15.75" customHeight="1"/>
    <row r="4567" ht="15.75" customHeight="1">
      <c r="A4567" s="1" t="s">
        <v>839</v>
      </c>
    </row>
    <row r="4568" ht="15.75" customHeight="1"/>
    <row r="4569" ht="15.75" customHeight="1">
      <c r="A4569" s="1" t="s">
        <v>840</v>
      </c>
    </row>
    <row r="4570" ht="15.75" customHeight="1">
      <c r="A4570" s="1" t="s">
        <v>426</v>
      </c>
      <c r="B4570" s="1" t="s">
        <v>835</v>
      </c>
      <c r="C4570" s="1" t="s">
        <v>1102</v>
      </c>
      <c r="D4570" s="1" t="s">
        <v>842</v>
      </c>
      <c r="E4570" s="1">
        <v>0.0</v>
      </c>
      <c r="F4570" s="1">
        <v>0.0</v>
      </c>
      <c r="G4570" s="1">
        <v>0.0</v>
      </c>
    </row>
    <row r="4571" ht="15.75" customHeight="1">
      <c r="A4571" s="1" t="s">
        <v>125</v>
      </c>
      <c r="B4571" s="1" t="s">
        <v>846</v>
      </c>
      <c r="C4571" s="1">
        <v>0.0</v>
      </c>
      <c r="D4571" s="1" t="s">
        <v>842</v>
      </c>
      <c r="E4571" s="1">
        <v>0.0</v>
      </c>
      <c r="F4571" s="1">
        <v>0.0</v>
      </c>
      <c r="G4571" s="1">
        <v>0.0</v>
      </c>
    </row>
    <row r="4572" ht="15.75" customHeight="1">
      <c r="A4572" s="1" t="s">
        <v>127</v>
      </c>
      <c r="B4572" s="1" t="s">
        <v>846</v>
      </c>
      <c r="C4572" s="1">
        <v>0.0</v>
      </c>
      <c r="D4572" s="1" t="s">
        <v>842</v>
      </c>
      <c r="E4572" s="1">
        <v>0.0</v>
      </c>
      <c r="F4572" s="1">
        <v>0.0</v>
      </c>
      <c r="G4572" s="1">
        <v>0.0</v>
      </c>
    </row>
    <row r="4573" ht="15.75" customHeight="1">
      <c r="A4573" s="1" t="s">
        <v>126</v>
      </c>
      <c r="B4573" s="1" t="s">
        <v>846</v>
      </c>
      <c r="C4573" s="1">
        <v>0.0</v>
      </c>
      <c r="D4573" s="1" t="s">
        <v>842</v>
      </c>
      <c r="E4573" s="1">
        <v>0.0</v>
      </c>
      <c r="F4573" s="1">
        <v>0.0</v>
      </c>
      <c r="G4573" s="1">
        <v>0.0</v>
      </c>
    </row>
    <row r="4574" ht="15.75" customHeight="1">
      <c r="A4574" s="1" t="s">
        <v>128</v>
      </c>
      <c r="B4574" s="1" t="s">
        <v>846</v>
      </c>
      <c r="C4574" s="1">
        <v>0.0</v>
      </c>
      <c r="D4574" s="1" t="s">
        <v>842</v>
      </c>
      <c r="E4574" s="1">
        <v>0.0</v>
      </c>
      <c r="F4574" s="1">
        <v>0.0</v>
      </c>
      <c r="G4574" s="1">
        <v>0.0</v>
      </c>
    </row>
    <row r="4575" ht="15.75" customHeight="1">
      <c r="A4575" s="1" t="s">
        <v>124</v>
      </c>
      <c r="B4575" s="1" t="s">
        <v>835</v>
      </c>
      <c r="C4575" s="1" t="s">
        <v>1103</v>
      </c>
      <c r="D4575" s="1" t="s">
        <v>842</v>
      </c>
      <c r="E4575" s="1">
        <v>0.0</v>
      </c>
      <c r="F4575" s="1">
        <v>0.0</v>
      </c>
      <c r="G4575" s="1">
        <v>0.0</v>
      </c>
    </row>
    <row r="4576" ht="15.75" customHeight="1">
      <c r="A4576" s="1" t="s">
        <v>129</v>
      </c>
      <c r="B4576" s="1" t="s">
        <v>849</v>
      </c>
      <c r="C4576" s="1">
        <v>1.0</v>
      </c>
      <c r="D4576" s="1" t="s">
        <v>842</v>
      </c>
      <c r="E4576" s="1">
        <v>0.0</v>
      </c>
      <c r="F4576" s="1">
        <v>0.0</v>
      </c>
      <c r="G4576" s="1">
        <v>0.0</v>
      </c>
    </row>
    <row r="4577" ht="15.75" customHeight="1">
      <c r="A4577" s="1" t="s">
        <v>130</v>
      </c>
      <c r="B4577" s="1" t="s">
        <v>849</v>
      </c>
      <c r="C4577" s="1">
        <v>0.0</v>
      </c>
      <c r="D4577" s="1" t="s">
        <v>842</v>
      </c>
      <c r="E4577" s="1">
        <v>0.0</v>
      </c>
      <c r="F4577" s="1">
        <v>0.0</v>
      </c>
      <c r="G4577" s="1">
        <v>0.0</v>
      </c>
    </row>
    <row r="4578" ht="15.75" customHeight="1"/>
    <row r="4579" ht="15.75" customHeight="1">
      <c r="A4579" s="1" t="s">
        <v>852</v>
      </c>
    </row>
    <row r="4580" ht="15.75" customHeight="1"/>
    <row r="4581" ht="15.75" customHeight="1">
      <c r="A4581" s="1" t="s">
        <v>853</v>
      </c>
    </row>
    <row r="4582" ht="15.75" customHeight="1"/>
    <row r="4583" ht="15.75" customHeight="1">
      <c r="A4583" s="1" t="s">
        <v>854</v>
      </c>
    </row>
    <row r="4584" ht="15.75" customHeight="1"/>
    <row r="4585" ht="15.75" customHeight="1">
      <c r="A4585" s="1" t="s">
        <v>855</v>
      </c>
    </row>
    <row r="4586" ht="15.75" customHeight="1"/>
    <row r="4587" ht="15.75" customHeight="1">
      <c r="A4587" s="1" t="s">
        <v>856</v>
      </c>
    </row>
    <row r="4588" ht="15.75" customHeight="1"/>
    <row r="4589" ht="15.75" customHeight="1">
      <c r="A4589" s="1" t="s">
        <v>857</v>
      </c>
    </row>
    <row r="4590" ht="15.75" customHeight="1"/>
    <row r="4591" ht="15.75" customHeight="1">
      <c r="A4591" s="1" t="s">
        <v>858</v>
      </c>
    </row>
    <row r="4592" ht="15.75" customHeight="1"/>
    <row r="4593" ht="15.75" customHeight="1">
      <c r="A4593" s="1" t="s">
        <v>859</v>
      </c>
    </row>
    <row r="4594" ht="15.75" customHeight="1"/>
    <row r="4595" ht="15.75" customHeight="1">
      <c r="A4595" s="1" t="s">
        <v>860</v>
      </c>
    </row>
    <row r="4596" ht="15.75" customHeight="1"/>
    <row r="4597" ht="15.75" customHeight="1">
      <c r="A4597" s="1" t="s">
        <v>867</v>
      </c>
    </row>
    <row r="4598" ht="15.75" customHeight="1"/>
    <row r="4599" ht="15.75" customHeight="1">
      <c r="A4599" s="1" t="s">
        <v>1104</v>
      </c>
    </row>
    <row r="4600" ht="15.75" customHeight="1"/>
    <row r="4601" ht="15.75" customHeight="1">
      <c r="A4601" s="1" t="s">
        <v>867</v>
      </c>
    </row>
    <row r="4602" ht="15.75" customHeight="1"/>
    <row r="4603" ht="15.75" customHeight="1">
      <c r="A4603" s="1" t="s">
        <v>1105</v>
      </c>
    </row>
    <row r="4604" ht="15.75" customHeight="1"/>
    <row r="4605" ht="15.75" customHeight="1">
      <c r="A4605" s="1" t="s">
        <v>867</v>
      </c>
    </row>
    <row r="4606" ht="15.75" customHeight="1"/>
    <row r="4607" ht="15.75" customHeight="1">
      <c r="A4607" s="1" t="s">
        <v>868</v>
      </c>
    </row>
    <row r="4608" ht="15.75" customHeight="1">
      <c r="A4608" s="1" t="s">
        <v>1106</v>
      </c>
      <c r="B4608" s="1">
        <v>0.05</v>
      </c>
      <c r="C4608" s="1" t="s">
        <v>842</v>
      </c>
      <c r="D4608" s="1">
        <v>1.0</v>
      </c>
      <c r="E4608" s="1">
        <v>0.0</v>
      </c>
      <c r="F4608" s="1">
        <v>0.0</v>
      </c>
      <c r="G4608" s="1" t="s">
        <v>832</v>
      </c>
    </row>
    <row r="4609" ht="15.75" customHeight="1">
      <c r="A4609" s="1" t="s">
        <v>1107</v>
      </c>
      <c r="B4609" s="1">
        <v>0.05</v>
      </c>
      <c r="C4609" s="1" t="s">
        <v>842</v>
      </c>
      <c r="D4609" s="1">
        <v>1.0</v>
      </c>
      <c r="E4609" s="1">
        <v>0.0</v>
      </c>
      <c r="F4609" s="1">
        <v>0.0</v>
      </c>
      <c r="G4609" s="1" t="s">
        <v>832</v>
      </c>
    </row>
    <row r="4610" ht="15.75" customHeight="1">
      <c r="A4610" s="1" t="s">
        <v>1108</v>
      </c>
      <c r="B4610" s="1">
        <v>0.05</v>
      </c>
      <c r="C4610" s="1" t="s">
        <v>842</v>
      </c>
      <c r="D4610" s="1">
        <v>1.0</v>
      </c>
      <c r="E4610" s="1">
        <v>0.0</v>
      </c>
      <c r="F4610" s="1">
        <v>0.0</v>
      </c>
      <c r="G4610" s="1" t="s">
        <v>832</v>
      </c>
    </row>
    <row r="4611" ht="15.75" customHeight="1">
      <c r="A4611" s="1" t="s">
        <v>40</v>
      </c>
      <c r="B4611" s="1">
        <v>0.05</v>
      </c>
      <c r="C4611" s="1" t="s">
        <v>842</v>
      </c>
      <c r="D4611" s="1">
        <v>1.0</v>
      </c>
      <c r="E4611" s="1">
        <v>0.0</v>
      </c>
      <c r="F4611" s="1">
        <v>0.0</v>
      </c>
      <c r="G4611" s="1" t="s">
        <v>832</v>
      </c>
    </row>
    <row r="4612" ht="15.75" customHeight="1"/>
    <row r="4613" ht="15.75" customHeight="1">
      <c r="A4613" s="1" t="s">
        <v>867</v>
      </c>
    </row>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63.86"/>
    <col customWidth="1" min="2" max="2" width="8.71"/>
    <col customWidth="1" min="3" max="3" width="48.43"/>
    <col customWidth="1" min="4" max="10" width="8.71"/>
    <col customWidth="1" min="11" max="11" width="14.57"/>
    <col customWidth="1" min="12" max="12" width="10.57"/>
    <col customWidth="1" min="13" max="13" width="8.71"/>
  </cols>
  <sheetData>
    <row r="1">
      <c r="A1" s="1" t="s">
        <v>804</v>
      </c>
      <c r="M1" s="1" t="str">
        <f>A1&amp;";"&amp;B1&amp;";"&amp;C1&amp;";"&amp;D1&amp;";"&amp;E1&amp;";"&amp;F1&amp;";"&amp;G1&amp;";"&amp;H1</f>
        <v>{SimaPro 9.5.0.0};;;;;;;</v>
      </c>
    </row>
    <row r="2">
      <c r="A2" s="1" t="s">
        <v>805</v>
      </c>
      <c r="I2" s="1" t="str">
        <f t="shared" ref="I2:I5595" si="1">IF(A1=$A$75,A2,I1)</f>
        <v/>
      </c>
      <c r="J2" s="1">
        <f t="shared" ref="J2:J5595" si="2">IF(A2=$A$82,1,IF(A2="",0,IF(J1=0,0,1+J1)))</f>
        <v>0</v>
      </c>
      <c r="K2" s="1" t="str">
        <f t="shared" ref="K2:K5595" si="3">I2&amp;J2</f>
        <v>0</v>
      </c>
      <c r="L2" s="1" t="str">
        <f t="shared" ref="L2:L5597" si="4">I2&amp;A2</f>
        <v>{processes}</v>
      </c>
      <c r="M2" s="1" t="str">
        <f t="array" ref="M2">IF(A1=$A$72,TEXT(A2,"dd/mm/yyyy"),A2)&amp;";"&amp;B2&amp;";"&amp;IF(J2=0,IFERROR(VLOOKUP(A2,default!$B$17:$C$19,2,0),C2),INDEX(default!$B$2:$B$12,Sheet2!J2,0))&amp;";"&amp;D2&amp;";"&amp;E2&amp;";"&amp;F2&amp;";"&amp;G2&amp;";"&amp;H2</f>
        <v>{processes};;;;;;;</v>
      </c>
    </row>
    <row r="3">
      <c r="A3" s="1" t="s">
        <v>806</v>
      </c>
      <c r="I3" s="1" t="str">
        <f t="shared" si="1"/>
        <v/>
      </c>
      <c r="J3" s="1">
        <f t="shared" si="2"/>
        <v>0</v>
      </c>
      <c r="K3" s="1" t="str">
        <f t="shared" si="3"/>
        <v>0</v>
      </c>
      <c r="L3" s="1" t="str">
        <f t="shared" si="4"/>
        <v>{Date: 21/08/2023}</v>
      </c>
      <c r="M3" s="1" t="str">
        <f t="array" ref="M3">IF(A2=$A$72,TEXT(A3,"dd/mm/yyyy"),A3)&amp;";"&amp;B3&amp;";"&amp;IF(J3=0,IFERROR(VLOOKUP(A3,default!$B$17:$C$19,2,0),C3),INDEX(default!$B$2:$B$12,Sheet2!J3,0))&amp;";"&amp;D3&amp;";"&amp;E3&amp;";"&amp;F3&amp;";"&amp;G3&amp;";"&amp;H3</f>
        <v>{Date: 21/08/2023};;;;;;;</v>
      </c>
    </row>
    <row r="4">
      <c r="A4" s="1" t="s">
        <v>807</v>
      </c>
      <c r="I4" s="1" t="str">
        <f t="shared" si="1"/>
        <v/>
      </c>
      <c r="J4" s="1">
        <f t="shared" si="2"/>
        <v>0</v>
      </c>
      <c r="K4" s="1" t="str">
        <f t="shared" si="3"/>
        <v>0</v>
      </c>
      <c r="L4" s="1" t="str">
        <f t="shared" si="4"/>
        <v>{Time: 13:09:49}</v>
      </c>
      <c r="M4" s="1" t="str">
        <f t="array" ref="M4">IF(A3=$A$72,TEXT(A4,"dd/mm/yyyy"),A4)&amp;";"&amp;B4&amp;";"&amp;IF(J4=0,IFERROR(VLOOKUP(A4,default!$B$17:$C$19,2,0),C4),INDEX(default!$B$2:$B$12,Sheet2!J4,0))&amp;";"&amp;D4&amp;";"&amp;E4&amp;";"&amp;F4&amp;";"&amp;G4&amp;";"&amp;H4</f>
        <v>{Time: 13:09:49};;;;;;;</v>
      </c>
    </row>
    <row r="5">
      <c r="A5" s="1" t="s">
        <v>808</v>
      </c>
      <c r="I5" s="1" t="str">
        <f t="shared" si="1"/>
        <v/>
      </c>
      <c r="J5" s="1">
        <f t="shared" si="2"/>
        <v>0</v>
      </c>
      <c r="K5" s="1" t="str">
        <f t="shared" si="3"/>
        <v>0</v>
      </c>
      <c r="L5" s="1" t="str">
        <f t="shared" si="4"/>
        <v>{Project: GAIN _ new}</v>
      </c>
      <c r="M5" s="1" t="str">
        <f t="array" ref="M5">IF(A4=$A$72,TEXT(A5,"dd/mm/yyyy"),A5)&amp;";"&amp;B5&amp;";"&amp;IF(J5=0,IFERROR(VLOOKUP(A5,default!$B$17:$C$19,2,0),C5),INDEX(default!$B$2:$B$12,Sheet2!J5,0))&amp;";"&amp;D5&amp;";"&amp;E5&amp;";"&amp;F5&amp;";"&amp;G5&amp;";"&amp;H5</f>
        <v>{Project: GAIN _ new};;;;;;;</v>
      </c>
    </row>
    <row r="6">
      <c r="A6" s="1" t="s">
        <v>809</v>
      </c>
      <c r="I6" s="1" t="str">
        <f t="shared" si="1"/>
        <v/>
      </c>
      <c r="J6" s="1">
        <f t="shared" si="2"/>
        <v>0</v>
      </c>
      <c r="K6" s="1" t="str">
        <f t="shared" si="3"/>
        <v>0</v>
      </c>
      <c r="L6" s="1" t="str">
        <f t="shared" si="4"/>
        <v>{CSV Format version: 9.0.0}</v>
      </c>
      <c r="M6" s="1" t="str">
        <f t="array" ref="M6">IF(A5=$A$72,TEXT(A6,"dd/mm/yyyy"),A6)&amp;";"&amp;B6&amp;";"&amp;IF(J6=0,IFERROR(VLOOKUP(A6,default!$B$17:$C$19,2,0),C6),INDEX(default!$B$2:$B$12,Sheet2!J6,0))&amp;";"&amp;D6&amp;";"&amp;E6&amp;";"&amp;F6&amp;";"&amp;G6&amp;";"&amp;H6</f>
        <v>{CSV Format version: 9.0.0};;;;;;;</v>
      </c>
    </row>
    <row r="7">
      <c r="A7" s="1" t="s">
        <v>810</v>
      </c>
      <c r="I7" s="1" t="str">
        <f t="shared" si="1"/>
        <v/>
      </c>
      <c r="J7" s="1">
        <f t="shared" si="2"/>
        <v>0</v>
      </c>
      <c r="K7" s="1" t="str">
        <f t="shared" si="3"/>
        <v>0</v>
      </c>
      <c r="L7" s="1" t="str">
        <f t="shared" si="4"/>
        <v>{CSV separator: Semicolon}</v>
      </c>
      <c r="M7" s="1" t="str">
        <f t="array" ref="M7">IF(A6=$A$72,TEXT(A7,"dd/mm/yyyy"),A7)&amp;";"&amp;B7&amp;";"&amp;IF(J7=0,IFERROR(VLOOKUP(A7,default!$B$17:$C$19,2,0),C7),INDEX(default!$B$2:$B$12,Sheet2!J7,0))&amp;";"&amp;D7&amp;";"&amp;E7&amp;";"&amp;F7&amp;";"&amp;G7&amp;";"&amp;H7</f>
        <v>{CSV separator: Semicolon};;;;;;;</v>
      </c>
    </row>
    <row r="8">
      <c r="A8" s="1" t="s">
        <v>811</v>
      </c>
      <c r="I8" s="1" t="str">
        <f t="shared" si="1"/>
        <v/>
      </c>
      <c r="J8" s="1">
        <f t="shared" si="2"/>
        <v>0</v>
      </c>
      <c r="K8" s="1" t="str">
        <f t="shared" si="3"/>
        <v>0</v>
      </c>
      <c r="L8" s="1" t="str">
        <f t="shared" si="4"/>
        <v>{Decimal separator: .}</v>
      </c>
      <c r="M8" s="1" t="str">
        <f t="array" ref="M8">IF(A7=$A$72,TEXT(A8,"dd/mm/yyyy"),A8)&amp;";"&amp;B8&amp;";"&amp;IF(J8=0,IFERROR(VLOOKUP(A8,default!$B$17:$C$19,2,0),C8),INDEX(default!$B$2:$B$12,Sheet2!J8,0))&amp;";"&amp;D8&amp;";"&amp;E8&amp;";"&amp;F8&amp;";"&amp;G8&amp;";"&amp;H8</f>
        <v>{Decimal separator: .};;;;;;;</v>
      </c>
    </row>
    <row r="9">
      <c r="A9" s="1" t="s">
        <v>812</v>
      </c>
      <c r="I9" s="1" t="str">
        <f t="shared" si="1"/>
        <v/>
      </c>
      <c r="J9" s="1">
        <f t="shared" si="2"/>
        <v>0</v>
      </c>
      <c r="K9" s="1" t="str">
        <f t="shared" si="3"/>
        <v>0</v>
      </c>
      <c r="L9" s="1" t="str">
        <f t="shared" si="4"/>
        <v>{Date separator: /}</v>
      </c>
      <c r="M9" s="1" t="str">
        <f t="array" ref="M9">IF(A8=$A$72,TEXT(A9,"dd/mm/yyyy"),A9)&amp;";"&amp;B9&amp;";"&amp;IF(J9=0,IFERROR(VLOOKUP(A9,default!$B$17:$C$19,2,0),C9),INDEX(default!$B$2:$B$12,Sheet2!J9,0))&amp;";"&amp;D9&amp;";"&amp;E9&amp;";"&amp;F9&amp;";"&amp;G9&amp;";"&amp;H9</f>
        <v>{Date separator: /};;;;;;;</v>
      </c>
    </row>
    <row r="10">
      <c r="A10" s="1" t="s">
        <v>813</v>
      </c>
      <c r="I10" s="1" t="str">
        <f t="shared" si="1"/>
        <v/>
      </c>
      <c r="J10" s="1">
        <f t="shared" si="2"/>
        <v>0</v>
      </c>
      <c r="K10" s="1" t="str">
        <f t="shared" si="3"/>
        <v>0</v>
      </c>
      <c r="L10" s="1" t="str">
        <f t="shared" si="4"/>
        <v>{Short date format: dd/MM/yyyy}</v>
      </c>
      <c r="M10" s="1" t="str">
        <f t="array" ref="M10">IF(A9=$A$72,TEXT(A10,"dd/mm/yyyy"),A10)&amp;";"&amp;B10&amp;";"&amp;IF(J10=0,IFERROR(VLOOKUP(A10,default!$B$17:$C$19,2,0),C10),INDEX(default!$B$2:$B$12,Sheet2!J10,0))&amp;";"&amp;D10&amp;";"&amp;E10&amp;";"&amp;F10&amp;";"&amp;G10&amp;";"&amp;H10</f>
        <v>{Short date format: dd/MM/yyyy};;;;;;;</v>
      </c>
    </row>
    <row r="11">
      <c r="A11" s="1" t="s">
        <v>955</v>
      </c>
      <c r="I11" s="1" t="str">
        <f t="shared" si="1"/>
        <v/>
      </c>
      <c r="J11" s="1">
        <f t="shared" si="2"/>
        <v>0</v>
      </c>
      <c r="K11" s="1" t="str">
        <f t="shared" si="3"/>
        <v>0</v>
      </c>
      <c r="L11" s="1" t="str">
        <f t="shared" si="4"/>
        <v>{Export platform IDs: No}</v>
      </c>
      <c r="M11" s="1" t="str">
        <f t="array" ref="M11">IF(A10=$A$72,TEXT(A11,"dd/mm/yyyy"),A11)&amp;";"&amp;B11&amp;";"&amp;IF(J11=0,IFERROR(VLOOKUP(A11,default!$B$17:$C$19,2,0),C11),INDEX(default!$B$2:$B$12,Sheet2!J11,0))&amp;";"&amp;D11&amp;";"&amp;E11&amp;";"&amp;F11&amp;";"&amp;G11&amp;";"&amp;H11</f>
        <v>{Export platform IDs: No};;;;;;;</v>
      </c>
    </row>
    <row r="12">
      <c r="A12" s="1" t="s">
        <v>956</v>
      </c>
      <c r="I12" s="1" t="str">
        <f t="shared" si="1"/>
        <v/>
      </c>
      <c r="J12" s="1">
        <f t="shared" si="2"/>
        <v>0</v>
      </c>
      <c r="K12" s="1" t="str">
        <f t="shared" si="3"/>
        <v>0</v>
      </c>
      <c r="L12" s="1" t="str">
        <f t="shared" si="4"/>
        <v>{Skip empty fields: Yes}</v>
      </c>
      <c r="M12" s="1" t="str">
        <f t="array" ref="M12">IF(A11=$A$72,TEXT(A12,"dd/mm/yyyy"),A12)&amp;";"&amp;B12&amp;";"&amp;IF(J12=0,IFERROR(VLOOKUP(A12,default!$B$17:$C$19,2,0),C12),INDEX(default!$B$2:$B$12,Sheet2!J12,0))&amp;";"&amp;D12&amp;";"&amp;E12&amp;";"&amp;F12&amp;";"&amp;G12&amp;";"&amp;H12</f>
        <v>{Skip empty fields: Yes};;;;;;;</v>
      </c>
    </row>
    <row r="13">
      <c r="A13" s="1" t="s">
        <v>957</v>
      </c>
      <c r="I13" s="1" t="str">
        <f t="shared" si="1"/>
        <v/>
      </c>
      <c r="J13" s="1">
        <f t="shared" si="2"/>
        <v>0</v>
      </c>
      <c r="K13" s="1" t="str">
        <f t="shared" si="3"/>
        <v>0</v>
      </c>
      <c r="L13" s="1" t="str">
        <f t="shared" si="4"/>
        <v>{Convert expressions to constants: No}</v>
      </c>
      <c r="M13" s="1" t="str">
        <f t="array" ref="M13">IF(A12=$A$72,TEXT(A13,"dd/mm/yyyy"),A13)&amp;";"&amp;B13&amp;";"&amp;IF(J13=0,IFERROR(VLOOKUP(A13,default!$B$17:$C$19,2,0),C13),INDEX(default!$B$2:$B$12,Sheet2!J13,0))&amp;";"&amp;D13&amp;";"&amp;E13&amp;";"&amp;F13&amp;";"&amp;G13&amp;";"&amp;H13</f>
        <v>{Convert expressions to constants: No};;;;;;;</v>
      </c>
    </row>
    <row r="14">
      <c r="A14" s="1" t="s">
        <v>958</v>
      </c>
      <c r="I14" s="1" t="str">
        <f t="shared" si="1"/>
        <v/>
      </c>
      <c r="J14" s="1">
        <f t="shared" si="2"/>
        <v>0</v>
      </c>
      <c r="K14" s="1" t="str">
        <f t="shared" si="3"/>
        <v>0</v>
      </c>
      <c r="L14" s="1" t="str">
        <f t="shared" si="4"/>
        <v>{Selection: Selection (54)}</v>
      </c>
      <c r="M14" s="1" t="str">
        <f t="array" ref="M14">IF(A13=$A$72,TEXT(A14,"dd/mm/yyyy"),A14)&amp;";"&amp;B14&amp;";"&amp;IF(J14=0,IFERROR(VLOOKUP(A14,default!$B$17:$C$19,2,0),C14),INDEX(default!$B$2:$B$12,Sheet2!J14,0))&amp;";"&amp;D14&amp;";"&amp;E14&amp;";"&amp;F14&amp;";"&amp;G14&amp;";"&amp;H14</f>
        <v>{Selection: Selection (54)};;;;;;;</v>
      </c>
    </row>
    <row r="15">
      <c r="A15" s="1" t="s">
        <v>959</v>
      </c>
      <c r="I15" s="1" t="str">
        <f t="shared" si="1"/>
        <v/>
      </c>
      <c r="J15" s="1">
        <f t="shared" si="2"/>
        <v>0</v>
      </c>
      <c r="K15" s="1" t="str">
        <f t="shared" si="3"/>
        <v>0</v>
      </c>
      <c r="L15" s="1" t="str">
        <f t="shared" si="4"/>
        <v>{Related objects (system descriptions, substances, units, etc.): No}</v>
      </c>
      <c r="M15" s="1" t="str">
        <f t="array" ref="M15">IF(A14=$A$72,TEXT(A15,"dd/mm/yyyy"),A15)&amp;";"&amp;B15&amp;";"&amp;IF(J15=0,IFERROR(VLOOKUP(A15,default!$B$17:$C$19,2,0),C15),INDEX(default!$B$2:$B$12,Sheet2!J15,0))&amp;";"&amp;D15&amp;";"&amp;E15&amp;";"&amp;F15&amp;";"&amp;G15&amp;";"&amp;H15</f>
        <v>{Related objects (system descriptions, substances, units, etc.): No};;;;;;;</v>
      </c>
    </row>
    <row r="16">
      <c r="A16" s="1" t="s">
        <v>960</v>
      </c>
      <c r="I16" s="1" t="str">
        <f t="shared" si="1"/>
        <v/>
      </c>
      <c r="J16" s="1">
        <f t="shared" si="2"/>
        <v>0</v>
      </c>
      <c r="K16" s="1" t="str">
        <f t="shared" si="3"/>
        <v>0</v>
      </c>
      <c r="L16" s="1" t="str">
        <f t="shared" si="4"/>
        <v>{Include sub product stages and processes: No}</v>
      </c>
      <c r="M16" s="1" t="str">
        <f t="array" ref="M16">IF(A15=$A$72,TEXT(A16,"dd/mm/yyyy"),A16)&amp;";"&amp;B16&amp;";"&amp;IF(J16=0,IFERROR(VLOOKUP(A16,default!$B$17:$C$19,2,0),C16),INDEX(default!$B$2:$B$12,Sheet2!J16,0))&amp;";"&amp;D16&amp;";"&amp;E16&amp;";"&amp;F16&amp;";"&amp;G16&amp;";"&amp;H16</f>
        <v>{Include sub product stages and processes: No};;;;;;;</v>
      </c>
    </row>
    <row r="17">
      <c r="A17" s="1" t="s">
        <v>961</v>
      </c>
      <c r="I17" s="1" t="str">
        <f t="shared" si="1"/>
        <v/>
      </c>
      <c r="J17" s="1">
        <f t="shared" si="2"/>
        <v>0</v>
      </c>
      <c r="K17" s="1" t="str">
        <f t="shared" si="3"/>
        <v>0</v>
      </c>
      <c r="L17" s="1" t="str">
        <f t="shared" si="4"/>
        <v>{Skip unused parameters: Yes}</v>
      </c>
      <c r="M17" s="1" t="str">
        <f t="array" ref="M17">IF(A16=$A$72,TEXT(A17,"dd/mm/yyyy"),A17)&amp;";"&amp;B17&amp;";"&amp;IF(J17=0,IFERROR(VLOOKUP(A17,default!$B$17:$C$19,2,0),C17),INDEX(default!$B$2:$B$12,Sheet2!J17,0))&amp;";"&amp;D17&amp;";"&amp;E17&amp;";"&amp;F17&amp;";"&amp;G17&amp;";"&amp;H17</f>
        <v>{Skip unused parameters: Yes};;;;;;;</v>
      </c>
    </row>
    <row r="18">
      <c r="A18" s="1" t="s">
        <v>962</v>
      </c>
      <c r="I18" s="1" t="str">
        <f t="shared" si="1"/>
        <v/>
      </c>
      <c r="J18" s="1">
        <f t="shared" si="2"/>
        <v>0</v>
      </c>
      <c r="K18" s="1" t="str">
        <f t="shared" si="3"/>
        <v>0</v>
      </c>
      <c r="L18" s="1" t="str">
        <f t="shared" si="4"/>
        <v>{Open project: 'GAIN _ new'}</v>
      </c>
      <c r="M18" s="1" t="str">
        <f t="array" ref="M18">IF(A17=$A$72,TEXT(A18,"dd/mm/yyyy"),A18)&amp;";"&amp;B18&amp;";"&amp;IF(J18=0,IFERROR(VLOOKUP(A18,default!$B$17:$C$19,2,0),C18),INDEX(default!$B$2:$B$12,Sheet2!J18,0))&amp;";"&amp;D18&amp;";"&amp;E18&amp;";"&amp;F18&amp;";"&amp;G18&amp;";"&amp;H18</f>
        <v>{Open project: 'GAIN _ new'};;;;;;;</v>
      </c>
    </row>
    <row r="19">
      <c r="A19" s="1" t="s">
        <v>963</v>
      </c>
      <c r="I19" s="1" t="str">
        <f t="shared" si="1"/>
        <v/>
      </c>
      <c r="J19" s="1">
        <f t="shared" si="2"/>
        <v>0</v>
      </c>
      <c r="K19" s="1" t="str">
        <f t="shared" si="3"/>
        <v>0</v>
      </c>
      <c r="L19" s="1" t="str">
        <f t="shared" si="4"/>
        <v>{Library 'Agri-footprint - economic - system'}</v>
      </c>
      <c r="M19" s="1" t="str">
        <f t="array" ref="M19">IF(A18=$A$72,TEXT(A19,"dd/mm/yyyy"),A19)&amp;";"&amp;B19&amp;";"&amp;IF(J19=0,IFERROR(VLOOKUP(A19,default!$B$17:$C$19,2,0),C19),INDEX(default!$B$2:$B$12,Sheet2!J19,0))&amp;";"&amp;D19&amp;";"&amp;E19&amp;";"&amp;F19&amp;";"&amp;G19&amp;";"&amp;H19</f>
        <v>{Library 'Agri-footprint - economic - system'};;;;;;;</v>
      </c>
    </row>
    <row r="20">
      <c r="A20" s="1" t="s">
        <v>1109</v>
      </c>
      <c r="I20" s="1" t="str">
        <f t="shared" si="1"/>
        <v/>
      </c>
      <c r="J20" s="1">
        <f t="shared" si="2"/>
        <v>0</v>
      </c>
      <c r="K20" s="1" t="str">
        <f t="shared" si="3"/>
        <v>0</v>
      </c>
      <c r="L20" s="1" t="str">
        <f t="shared" si="4"/>
        <v>{Library 'Agri-footprint - economic - unit'}</v>
      </c>
      <c r="M20" s="1" t="str">
        <f t="array" ref="M20">IF(A19=$A$72,TEXT(A20,"dd/mm/yyyy"),A20)&amp;";"&amp;B20&amp;";"&amp;IF(J20=0,IFERROR(VLOOKUP(A20,default!$B$17:$C$19,2,0),C20),INDEX(default!$B$2:$B$12,Sheet2!J20,0))&amp;";"&amp;D20&amp;";"&amp;E20&amp;";"&amp;F20&amp;";"&amp;G20&amp;";"&amp;H20</f>
        <v>{Library 'Agri-footprint - economic - unit'};;;;;;;</v>
      </c>
    </row>
    <row r="21" ht="15.75" customHeight="1">
      <c r="A21" s="1" t="s">
        <v>964</v>
      </c>
      <c r="I21" s="1" t="str">
        <f t="shared" si="1"/>
        <v/>
      </c>
      <c r="J21" s="1">
        <f t="shared" si="2"/>
        <v>0</v>
      </c>
      <c r="K21" s="1" t="str">
        <f t="shared" si="3"/>
        <v>0</v>
      </c>
      <c r="L21" s="1" t="str">
        <f t="shared" si="4"/>
        <v>{Library 'AGRIBALYSE - System'}</v>
      </c>
      <c r="M21" s="1" t="str">
        <f t="array" ref="M21">IF(A20=$A$72,TEXT(A21,"dd/mm/yyyy"),A21)&amp;";"&amp;B21&amp;";"&amp;IF(J21=0,IFERROR(VLOOKUP(A21,default!$B$17:$C$19,2,0),C21),INDEX(default!$B$2:$B$12,Sheet2!J21,0))&amp;";"&amp;D21&amp;";"&amp;E21&amp;";"&amp;F21&amp;";"&amp;G21&amp;";"&amp;H21</f>
        <v>{Library 'AGRIBALYSE - System'};;;;;;;</v>
      </c>
    </row>
    <row r="22" ht="15.75" customHeight="1">
      <c r="A22" s="1" t="s">
        <v>1110</v>
      </c>
      <c r="I22" s="1" t="str">
        <f t="shared" si="1"/>
        <v/>
      </c>
      <c r="J22" s="1">
        <f t="shared" si="2"/>
        <v>0</v>
      </c>
      <c r="K22" s="1" t="str">
        <f t="shared" si="3"/>
        <v>0</v>
      </c>
      <c r="L22" s="1" t="str">
        <f t="shared" si="4"/>
        <v>{Library 'AGRIBALYSE - Unit'}</v>
      </c>
      <c r="M22" s="1" t="str">
        <f t="array" ref="M22">IF(A21=$A$72,TEXT(A22,"dd/mm/yyyy"),A22)&amp;";"&amp;B22&amp;";"&amp;IF(J22=0,IFERROR(VLOOKUP(A22,default!$B$17:$C$19,2,0),C22),INDEX(default!$B$2:$B$12,Sheet2!J22,0))&amp;";"&amp;D22&amp;";"&amp;E22&amp;";"&amp;F22&amp;";"&amp;G22&amp;";"&amp;H22</f>
        <v>{Library 'AGRIBALYSE - Unit'};;;;;;;</v>
      </c>
    </row>
    <row r="23" ht="15.75" customHeight="1">
      <c r="A23" s="1" t="s">
        <v>965</v>
      </c>
      <c r="I23" s="1" t="str">
        <f t="shared" si="1"/>
        <v/>
      </c>
      <c r="J23" s="1">
        <f t="shared" si="2"/>
        <v>0</v>
      </c>
      <c r="K23" s="1" t="str">
        <f t="shared" si="3"/>
        <v>0</v>
      </c>
      <c r="L23" s="1" t="str">
        <f t="shared" si="4"/>
        <v>{Library 'AGRIBALYSE 3'}</v>
      </c>
      <c r="M23" s="1" t="str">
        <f t="array" ref="M23">IF(A22=$A$72,TEXT(A23,"dd/mm/yyyy"),A23)&amp;";"&amp;B23&amp;";"&amp;IF(J23=0,IFERROR(VLOOKUP(A23,default!$B$17:$C$19,2,0),C23),INDEX(default!$B$2:$B$12,Sheet2!J23,0))&amp;";"&amp;D23&amp;";"&amp;E23&amp;";"&amp;F23&amp;";"&amp;G23&amp;";"&amp;H23</f>
        <v>{Library 'AGRIBALYSE 3'};;;;;;;</v>
      </c>
    </row>
    <row r="24" ht="15.75" customHeight="1">
      <c r="A24" s="1" t="s">
        <v>966</v>
      </c>
      <c r="I24" s="1" t="str">
        <f t="shared" si="1"/>
        <v/>
      </c>
      <c r="J24" s="1">
        <f t="shared" si="2"/>
        <v>0</v>
      </c>
      <c r="K24" s="1" t="str">
        <f t="shared" si="3"/>
        <v>0</v>
      </c>
      <c r="L24" s="1" t="str">
        <f t="shared" si="4"/>
        <v>{Library 'Ecoinvent 3 - allocation, cut-off by classification - system'}</v>
      </c>
      <c r="M24" s="1" t="str">
        <f t="array" ref="M24">IF(A23=$A$72,TEXT(A24,"dd/mm/yyyy"),A24)&amp;";"&amp;B24&amp;";"&amp;IF(J24=0,IFERROR(VLOOKUP(A24,default!$B$17:$C$19,2,0),C24),INDEX(default!$B$2:$B$12,Sheet2!J24,0))&amp;";"&amp;D24&amp;";"&amp;E24&amp;";"&amp;F24&amp;";"&amp;G24&amp;";"&amp;H24</f>
        <v>{Library 'Ecoinvent 3 - allocation, cut-off by classification - system'};;;;;;;</v>
      </c>
    </row>
    <row r="25" ht="15.75" customHeight="1">
      <c r="A25" s="1" t="s">
        <v>967</v>
      </c>
      <c r="I25" s="1" t="str">
        <f t="shared" si="1"/>
        <v/>
      </c>
      <c r="J25" s="1">
        <f t="shared" si="2"/>
        <v>0</v>
      </c>
      <c r="K25" s="1" t="str">
        <f t="shared" si="3"/>
        <v>0</v>
      </c>
      <c r="L25" s="1" t="str">
        <f t="shared" si="4"/>
        <v>{Library 'Methods'}</v>
      </c>
      <c r="M25" s="1" t="str">
        <f t="array" ref="M25">IF(A24=$A$72,TEXT(A25,"dd/mm/yyyy"),A25)&amp;";"&amp;B25&amp;";"&amp;IF(J25=0,IFERROR(VLOOKUP(A25,default!$B$17:$C$19,2,0),C25),INDEX(default!$B$2:$B$12,Sheet2!J25,0))&amp;";"&amp;D25&amp;";"&amp;E25&amp;";"&amp;F25&amp;";"&amp;G25&amp;";"&amp;H25</f>
        <v>{Library 'Methods'};;;;;;;</v>
      </c>
    </row>
    <row r="26" ht="15.75" customHeight="1">
      <c r="A26" s="1" t="s">
        <v>968</v>
      </c>
      <c r="I26" s="1" t="str">
        <f t="shared" si="1"/>
        <v/>
      </c>
      <c r="J26" s="1">
        <f t="shared" si="2"/>
        <v>0</v>
      </c>
      <c r="K26" s="1" t="str">
        <f t="shared" si="3"/>
        <v>0</v>
      </c>
      <c r="L26" s="1" t="str">
        <f t="shared" si="4"/>
        <v>{Library 'World Food LCA Database'}</v>
      </c>
      <c r="M26" s="1" t="str">
        <f t="array" ref="M26">IF(A25=$A$72,TEXT(A26,"dd/mm/yyyy"),A26)&amp;";"&amp;B26&amp;";"&amp;IF(J26=0,IFERROR(VLOOKUP(A26,default!$B$17:$C$19,2,0),C26),INDEX(default!$B$2:$B$12,Sheet2!J26,0))&amp;";"&amp;D26&amp;";"&amp;E26&amp;";"&amp;F26&amp;";"&amp;G26&amp;";"&amp;H26</f>
        <v>{Library 'World Food LCA Database'};;;;;;;</v>
      </c>
    </row>
    <row r="27" ht="15.75" customHeight="1">
      <c r="I27" s="1" t="str">
        <f t="shared" si="1"/>
        <v/>
      </c>
      <c r="J27" s="1">
        <f t="shared" si="2"/>
        <v>0</v>
      </c>
      <c r="K27" s="1" t="str">
        <f t="shared" si="3"/>
        <v>0</v>
      </c>
      <c r="L27" s="1" t="str">
        <f t="shared" si="4"/>
        <v/>
      </c>
      <c r="M27" s="1" t="str">
        <f t="array" ref="M27">IF(A26=$A$72,TEXT(A27,"dd/mm/yyyy"),A27)&amp;";"&amp;B27&amp;";"&amp;IF(J27=0,IFERROR(VLOOKUP(A27,default!$B$17:$C$19,2,0),C27),INDEX(default!$B$2:$B$12,Sheet2!J27,0))&amp;";"&amp;D27&amp;";"&amp;E27&amp;";"&amp;F27&amp;";"&amp;G27&amp;";"&amp;H27</f>
        <v>;;;;;;;</v>
      </c>
    </row>
    <row r="28" ht="15.75" customHeight="1">
      <c r="A28" s="1" t="s">
        <v>814</v>
      </c>
      <c r="I28" s="1" t="str">
        <f t="shared" si="1"/>
        <v/>
      </c>
      <c r="J28" s="1">
        <f t="shared" si="2"/>
        <v>0</v>
      </c>
      <c r="K28" s="1" t="str">
        <f t="shared" si="3"/>
        <v>0</v>
      </c>
      <c r="L28" s="1" t="str">
        <f t="shared" si="4"/>
        <v>Process</v>
      </c>
      <c r="M28" s="1" t="str">
        <f t="array" ref="M28">IF(A27=$A$72,TEXT(A28,"dd/mm/yyyy"),A28)&amp;";"&amp;B28&amp;";"&amp;IF(J28=0,IFERROR(VLOOKUP(A28,default!$B$17:$C$19,2,0),C28),INDEX(default!$B$2:$B$12,Sheet2!J28,0))&amp;";"&amp;D28&amp;";"&amp;E28&amp;";"&amp;F28&amp;";"&amp;G28&amp;";"&amp;H28</f>
        <v>Process;;;;;;;</v>
      </c>
    </row>
    <row r="29" ht="15.75" customHeight="1">
      <c r="I29" s="1" t="str">
        <f t="shared" si="1"/>
        <v/>
      </c>
      <c r="J29" s="1">
        <f t="shared" si="2"/>
        <v>0</v>
      </c>
      <c r="K29" s="1" t="str">
        <f t="shared" si="3"/>
        <v>0</v>
      </c>
      <c r="L29" s="1" t="str">
        <f t="shared" si="4"/>
        <v/>
      </c>
      <c r="M29" s="1" t="str">
        <f t="array" ref="M29">IF(A28=$A$72,TEXT(A29,"dd/mm/yyyy"),A29)&amp;";"&amp;B29&amp;";"&amp;IF(J29=0,IFERROR(VLOOKUP(A29,default!$B$17:$C$19,2,0),C29),INDEX(default!$B$2:$B$12,Sheet2!J29,0))&amp;";"&amp;D29&amp;";"&amp;E29&amp;";"&amp;F29&amp;";"&amp;G29&amp;";"&amp;H29</f>
        <v>;;;;;;;</v>
      </c>
    </row>
    <row r="30" ht="15.75" customHeight="1">
      <c r="A30" s="1" t="s">
        <v>815</v>
      </c>
      <c r="I30" s="1" t="str">
        <f t="shared" si="1"/>
        <v/>
      </c>
      <c r="J30" s="1">
        <f t="shared" si="2"/>
        <v>0</v>
      </c>
      <c r="K30" s="1" t="str">
        <f t="shared" si="3"/>
        <v>0</v>
      </c>
      <c r="L30" s="1" t="str">
        <f t="shared" si="4"/>
        <v>Category type</v>
      </c>
      <c r="M30" s="1" t="str">
        <f t="array" ref="M30">IF(A29=$A$72,TEXT(A30,"dd/mm/yyyy"),A30)&amp;";"&amp;B30&amp;";"&amp;IF(J30=0,IFERROR(VLOOKUP(A30,default!$B$17:$C$19,2,0),C30),INDEX(default!$B$2:$B$12,Sheet2!J30,0))&amp;";"&amp;D30&amp;";"&amp;E30&amp;";"&amp;F30&amp;";"&amp;G30&amp;";"&amp;H30</f>
        <v>Category type;;;;;;;</v>
      </c>
    </row>
    <row r="31" ht="15.75" customHeight="1">
      <c r="A31" s="1" t="s">
        <v>816</v>
      </c>
      <c r="I31" s="1" t="str">
        <f t="shared" si="1"/>
        <v/>
      </c>
      <c r="J31" s="1">
        <f t="shared" si="2"/>
        <v>0</v>
      </c>
      <c r="K31" s="1" t="str">
        <f t="shared" si="3"/>
        <v>0</v>
      </c>
      <c r="L31" s="1" t="str">
        <f t="shared" si="4"/>
        <v>material</v>
      </c>
      <c r="M31" s="1" t="str">
        <f t="array" ref="M31">IF(A30=$A$72,TEXT(A31,"dd/mm/yyyy"),A31)&amp;";"&amp;B31&amp;";"&amp;IF(J31=0,IFERROR(VLOOKUP(A31,default!$B$17:$C$19,2,0),C31),INDEX(default!$B$2:$B$12,Sheet2!J31,0))&amp;";"&amp;D31&amp;";"&amp;E31&amp;";"&amp;F31&amp;";"&amp;G31&amp;";"&amp;H31</f>
        <v>material;;;;;;;</v>
      </c>
    </row>
    <row r="32" ht="15.75" customHeight="1">
      <c r="I32" s="1" t="str">
        <f t="shared" si="1"/>
        <v/>
      </c>
      <c r="J32" s="1">
        <f t="shared" si="2"/>
        <v>0</v>
      </c>
      <c r="K32" s="1" t="str">
        <f t="shared" si="3"/>
        <v>0</v>
      </c>
      <c r="L32" s="1" t="str">
        <f t="shared" si="4"/>
        <v/>
      </c>
      <c r="M32" s="1" t="str">
        <f t="array" ref="M32">IF(A31=$A$72,TEXT(A32,"dd/mm/yyyy"),A32)&amp;";"&amp;B32&amp;";"&amp;IF(J32=0,IFERROR(VLOOKUP(A32,default!$B$17:$C$19,2,0),C32),INDEX(default!$B$2:$B$12,Sheet2!J32,0))&amp;";"&amp;D32&amp;";"&amp;E32&amp;";"&amp;F32&amp;";"&amp;G32&amp;";"&amp;H32</f>
        <v>;;;;;;;</v>
      </c>
    </row>
    <row r="33" ht="15.75" customHeight="1">
      <c r="A33" s="1" t="s">
        <v>817</v>
      </c>
      <c r="I33" s="1" t="str">
        <f t="shared" si="1"/>
        <v/>
      </c>
      <c r="J33" s="1">
        <f t="shared" si="2"/>
        <v>0</v>
      </c>
      <c r="K33" s="1" t="str">
        <f t="shared" si="3"/>
        <v>0</v>
      </c>
      <c r="L33" s="1" t="str">
        <f t="shared" si="4"/>
        <v>Process identifier</v>
      </c>
      <c r="M33" s="1" t="str">
        <f t="array" ref="M33">IF(A32=$A$72,TEXT(A33,"dd/mm/yyyy"),A33)&amp;";"&amp;B33&amp;";"&amp;IF(J33=0,IFERROR(VLOOKUP(A33,default!$B$17:$C$19,2,0),C33),INDEX(default!$B$2:$B$12,Sheet2!J33,0))&amp;";"&amp;D33&amp;";"&amp;E33&amp;";"&amp;F33&amp;";"&amp;G33&amp;";"&amp;H33</f>
        <v>Process identifier;;;;;;;</v>
      </c>
    </row>
    <row r="34" ht="15.75" customHeight="1">
      <c r="A34" s="1" t="s">
        <v>818</v>
      </c>
      <c r="I34" s="1" t="str">
        <f t="shared" si="1"/>
        <v/>
      </c>
      <c r="J34" s="1">
        <f t="shared" si="2"/>
        <v>0</v>
      </c>
      <c r="K34" s="1" t="str">
        <f t="shared" si="3"/>
        <v>0</v>
      </c>
      <c r="L34" s="1" t="str">
        <f t="shared" si="4"/>
        <v>FootPrin000108900800231</v>
      </c>
      <c r="M34" s="1" t="str">
        <f t="array" ref="M34">IF(A33=$A$72,TEXT(A34,"dd/mm/yyyy"),A34)&amp;";"&amp;B34&amp;";"&amp;IF(J34=0,IFERROR(VLOOKUP(A34,default!$B$17:$C$19,2,0),C34),INDEX(default!$B$2:$B$12,Sheet2!J34,0))&amp;";"&amp;D34&amp;";"&amp;E34&amp;";"&amp;F34&amp;";"&amp;G34&amp;";"&amp;H34</f>
        <v>FootPrin000108900800231;;;;;;;</v>
      </c>
    </row>
    <row r="35" ht="15.75" customHeight="1">
      <c r="I35" s="1" t="str">
        <f t="shared" si="1"/>
        <v/>
      </c>
      <c r="J35" s="1">
        <f t="shared" si="2"/>
        <v>0</v>
      </c>
      <c r="K35" s="1" t="str">
        <f t="shared" si="3"/>
        <v>0</v>
      </c>
      <c r="L35" s="1" t="str">
        <f t="shared" si="4"/>
        <v/>
      </c>
      <c r="M35" s="1" t="str">
        <f t="array" ref="M35">IF(A34=$A$72,TEXT(A35,"dd/mm/yyyy"),A35)&amp;";"&amp;B35&amp;";"&amp;IF(J35=0,IFERROR(VLOOKUP(A35,default!$B$17:$C$19,2,0),C35),INDEX(default!$B$2:$B$12,Sheet2!J35,0))&amp;";"&amp;D35&amp;";"&amp;E35&amp;";"&amp;F35&amp;";"&amp;G35&amp;";"&amp;H35</f>
        <v>;;;;;;;</v>
      </c>
    </row>
    <row r="36" ht="15.75" customHeight="1">
      <c r="A36" s="1" t="s">
        <v>819</v>
      </c>
      <c r="I36" s="1" t="str">
        <f t="shared" si="1"/>
        <v/>
      </c>
      <c r="J36" s="1">
        <f t="shared" si="2"/>
        <v>0</v>
      </c>
      <c r="K36" s="1" t="str">
        <f t="shared" si="3"/>
        <v>0</v>
      </c>
      <c r="L36" s="1" t="str">
        <f t="shared" si="4"/>
        <v>Type</v>
      </c>
      <c r="M36" s="1" t="str">
        <f t="array" ref="M36">IF(A35=$A$72,TEXT(A36,"dd/mm/yyyy"),A36)&amp;";"&amp;B36&amp;";"&amp;IF(J36=0,IFERROR(VLOOKUP(A36,default!$B$17:$C$19,2,0),C36),INDEX(default!$B$2:$B$12,Sheet2!J36,0))&amp;";"&amp;D36&amp;";"&amp;E36&amp;";"&amp;F36&amp;";"&amp;G36&amp;";"&amp;H36</f>
        <v>Type;;;;;;;</v>
      </c>
    </row>
    <row r="37" ht="15.75" customHeight="1">
      <c r="I37" s="1" t="str">
        <f t="shared" si="1"/>
        <v/>
      </c>
      <c r="J37" s="1">
        <f t="shared" si="2"/>
        <v>0</v>
      </c>
      <c r="K37" s="1" t="str">
        <f t="shared" si="3"/>
        <v>0</v>
      </c>
      <c r="L37" s="1" t="str">
        <f t="shared" si="4"/>
        <v/>
      </c>
      <c r="M37" s="1" t="str">
        <f t="array" ref="M37">IF(A36=$A$72,TEXT(A37,"dd/mm/yyyy"),A37)&amp;";"&amp;B37&amp;";"&amp;IF(J37=0,IFERROR(VLOOKUP(A37,default!$B$17:$C$19,2,0),C37),INDEX(default!$B$2:$B$12,Sheet2!J37,0))&amp;";"&amp;D37&amp;";"&amp;E37&amp;";"&amp;F37&amp;";"&amp;G37&amp;";"&amp;H37</f>
        <v>;;;;;;;</v>
      </c>
    </row>
    <row r="38" ht="15.75" customHeight="1">
      <c r="I38" s="1" t="str">
        <f t="shared" si="1"/>
        <v/>
      </c>
      <c r="J38" s="1">
        <f t="shared" si="2"/>
        <v>0</v>
      </c>
      <c r="K38" s="1" t="str">
        <f t="shared" si="3"/>
        <v>0</v>
      </c>
      <c r="L38" s="1" t="str">
        <f t="shared" si="4"/>
        <v/>
      </c>
      <c r="M38" s="1" t="str">
        <f t="array" ref="M38">IF(A37=$A$72,TEXT(A38,"dd/mm/yyyy"),A38)&amp;";"&amp;B38&amp;";"&amp;IF(J38=0,IFERROR(VLOOKUP(A38,default!$B$17:$C$19,2,0),C38),INDEX(default!$B$2:$B$12,Sheet2!J38,0))&amp;";"&amp;D38&amp;";"&amp;E38&amp;";"&amp;F38&amp;";"&amp;G38&amp;";"&amp;H38</f>
        <v>;;;;;;;</v>
      </c>
    </row>
    <row r="39" ht="15.75" customHeight="1">
      <c r="A39" s="1" t="s">
        <v>820</v>
      </c>
      <c r="I39" s="1" t="str">
        <f t="shared" si="1"/>
        <v/>
      </c>
      <c r="J39" s="1">
        <f t="shared" si="2"/>
        <v>0</v>
      </c>
      <c r="K39" s="1" t="str">
        <f t="shared" si="3"/>
        <v>0</v>
      </c>
      <c r="L39" s="1" t="str">
        <f t="shared" si="4"/>
        <v>Status</v>
      </c>
      <c r="M39" s="1" t="str">
        <f t="array" ref="M39">IF(A38=$A$72,TEXT(A39,"dd/mm/yyyy"),A39)&amp;";"&amp;B39&amp;";"&amp;IF(J39=0,IFERROR(VLOOKUP(A39,default!$B$17:$C$19,2,0),C39),INDEX(default!$B$2:$B$12,Sheet2!J39,0))&amp;";"&amp;D39&amp;";"&amp;E39&amp;";"&amp;F39&amp;";"&amp;G39&amp;";"&amp;H39</f>
        <v>Status;;;;;;;</v>
      </c>
    </row>
    <row r="40" ht="15.75" customHeight="1">
      <c r="I40" s="1" t="str">
        <f t="shared" si="1"/>
        <v/>
      </c>
      <c r="J40" s="1">
        <f t="shared" si="2"/>
        <v>0</v>
      </c>
      <c r="K40" s="1" t="str">
        <f t="shared" si="3"/>
        <v>0</v>
      </c>
      <c r="L40" s="1" t="str">
        <f t="shared" si="4"/>
        <v/>
      </c>
      <c r="M40" s="1" t="str">
        <f t="array" ref="M40">IF(A39=$A$72,TEXT(A40,"dd/mm/yyyy"),A40)&amp;";"&amp;B40&amp;";"&amp;IF(J40=0,IFERROR(VLOOKUP(A40,default!$B$17:$C$19,2,0),C40),INDEX(default!$B$2:$B$12,Sheet2!J40,0))&amp;";"&amp;D40&amp;";"&amp;E40&amp;";"&amp;F40&amp;";"&amp;G40&amp;";"&amp;H40</f>
        <v>;;;;;;;</v>
      </c>
    </row>
    <row r="41" ht="15.75" customHeight="1">
      <c r="I41" s="1" t="str">
        <f t="shared" si="1"/>
        <v/>
      </c>
      <c r="J41" s="1">
        <f t="shared" si="2"/>
        <v>0</v>
      </c>
      <c r="K41" s="1" t="str">
        <f t="shared" si="3"/>
        <v>0</v>
      </c>
      <c r="L41" s="1" t="str">
        <f t="shared" si="4"/>
        <v/>
      </c>
      <c r="M41" s="1" t="str">
        <f t="array" ref="M41">IF(A40=$A$72,TEXT(A41,"dd/mm/yyyy"),A41)&amp;";"&amp;B41&amp;";"&amp;IF(J41=0,IFERROR(VLOOKUP(A41,default!$B$17:$C$19,2,0),C41),INDEX(default!$B$2:$B$12,Sheet2!J41,0))&amp;";"&amp;D41&amp;";"&amp;E41&amp;";"&amp;F41&amp;";"&amp;G41&amp;";"&amp;H41</f>
        <v>;;;;;;;</v>
      </c>
    </row>
    <row r="42" ht="15.75" customHeight="1">
      <c r="A42" s="1" t="s">
        <v>821</v>
      </c>
      <c r="I42" s="1" t="str">
        <f t="shared" si="1"/>
        <v/>
      </c>
      <c r="J42" s="1">
        <f t="shared" si="2"/>
        <v>0</v>
      </c>
      <c r="K42" s="1" t="str">
        <f t="shared" si="3"/>
        <v>0</v>
      </c>
      <c r="L42" s="1" t="str">
        <f t="shared" si="4"/>
        <v>Time period</v>
      </c>
      <c r="M42" s="1" t="str">
        <f t="array" ref="M42">IF(A41=$A$72,TEXT(A42,"dd/mm/yyyy"),A42)&amp;";"&amp;B42&amp;";"&amp;IF(J42=0,IFERROR(VLOOKUP(A42,default!$B$17:$C$19,2,0),C42),INDEX(default!$B$2:$B$12,Sheet2!J42,0))&amp;";"&amp;D42&amp;";"&amp;E42&amp;";"&amp;F42&amp;";"&amp;G42&amp;";"&amp;H42</f>
        <v>Time period;;;;;;;</v>
      </c>
    </row>
    <row r="43" ht="15.75" customHeight="1">
      <c r="A43" s="1" t="s">
        <v>822</v>
      </c>
      <c r="I43" s="1" t="str">
        <f t="shared" si="1"/>
        <v/>
      </c>
      <c r="J43" s="1">
        <f t="shared" si="2"/>
        <v>0</v>
      </c>
      <c r="K43" s="1" t="str">
        <f t="shared" si="3"/>
        <v>0</v>
      </c>
      <c r="L43" s="1" t="str">
        <f t="shared" si="4"/>
        <v>Unspecified</v>
      </c>
      <c r="M43" s="1" t="str">
        <f t="array" ref="M43">IF(A42=$A$72,TEXT(A43,"dd/mm/yyyy"),A43)&amp;";"&amp;B43&amp;";"&amp;IF(J43=0,IFERROR(VLOOKUP(A43,default!$B$17:$C$19,2,0),C43),INDEX(default!$B$2:$B$12,Sheet2!J43,0))&amp;";"&amp;D43&amp;";"&amp;E43&amp;";"&amp;F43&amp;";"&amp;G43&amp;";"&amp;H43</f>
        <v>Unspecified;;;;;;;</v>
      </c>
    </row>
    <row r="44" ht="15.75" customHeight="1">
      <c r="I44" s="1" t="str">
        <f t="shared" si="1"/>
        <v/>
      </c>
      <c r="J44" s="1">
        <f t="shared" si="2"/>
        <v>0</v>
      </c>
      <c r="K44" s="1" t="str">
        <f t="shared" si="3"/>
        <v>0</v>
      </c>
      <c r="L44" s="1" t="str">
        <f t="shared" si="4"/>
        <v/>
      </c>
      <c r="M44" s="1" t="str">
        <f t="array" ref="M44">IF(A43=$A$72,TEXT(A44,"dd/mm/yyyy"),A44)&amp;";"&amp;B44&amp;";"&amp;IF(J44=0,IFERROR(VLOOKUP(A44,default!$B$17:$C$19,2,0),C44),INDEX(default!$B$2:$B$12,Sheet2!J44,0))&amp;";"&amp;D44&amp;";"&amp;E44&amp;";"&amp;F44&amp;";"&amp;G44&amp;";"&amp;H44</f>
        <v>;;;;;;;</v>
      </c>
    </row>
    <row r="45" ht="15.75" customHeight="1">
      <c r="A45" s="1" t="s">
        <v>823</v>
      </c>
      <c r="I45" s="1" t="str">
        <f t="shared" si="1"/>
        <v/>
      </c>
      <c r="J45" s="1">
        <f t="shared" si="2"/>
        <v>0</v>
      </c>
      <c r="K45" s="1" t="str">
        <f t="shared" si="3"/>
        <v>0</v>
      </c>
      <c r="L45" s="1" t="str">
        <f t="shared" si="4"/>
        <v>Geography</v>
      </c>
      <c r="M45" s="1" t="str">
        <f t="array" ref="M45">IF(A44=$A$72,TEXT(A45,"dd/mm/yyyy"),A45)&amp;";"&amp;B45&amp;";"&amp;IF(J45=0,IFERROR(VLOOKUP(A45,default!$B$17:$C$19,2,0),C45),INDEX(default!$B$2:$B$12,Sheet2!J45,0))&amp;";"&amp;D45&amp;";"&amp;E45&amp;";"&amp;F45&amp;";"&amp;G45&amp;";"&amp;H45</f>
        <v>Geography;;;;;;;</v>
      </c>
    </row>
    <row r="46" ht="15.75" customHeight="1">
      <c r="A46" s="1" t="s">
        <v>822</v>
      </c>
      <c r="I46" s="1" t="str">
        <f t="shared" si="1"/>
        <v/>
      </c>
      <c r="J46" s="1">
        <f t="shared" si="2"/>
        <v>0</v>
      </c>
      <c r="K46" s="1" t="str">
        <f t="shared" si="3"/>
        <v>0</v>
      </c>
      <c r="L46" s="1" t="str">
        <f t="shared" si="4"/>
        <v>Unspecified</v>
      </c>
      <c r="M46" s="1" t="str">
        <f t="array" ref="M46">IF(A45=$A$72,TEXT(A46,"dd/mm/yyyy"),A46)&amp;";"&amp;B46&amp;";"&amp;IF(J46=0,IFERROR(VLOOKUP(A46,default!$B$17:$C$19,2,0),C46),INDEX(default!$B$2:$B$12,Sheet2!J46,0))&amp;";"&amp;D46&amp;";"&amp;E46&amp;";"&amp;F46&amp;";"&amp;G46&amp;";"&amp;H46</f>
        <v>Unspecified;;;;;;;</v>
      </c>
    </row>
    <row r="47" ht="15.75" customHeight="1">
      <c r="I47" s="1" t="str">
        <f t="shared" si="1"/>
        <v/>
      </c>
      <c r="J47" s="1">
        <f t="shared" si="2"/>
        <v>0</v>
      </c>
      <c r="K47" s="1" t="str">
        <f t="shared" si="3"/>
        <v>0</v>
      </c>
      <c r="L47" s="1" t="str">
        <f t="shared" si="4"/>
        <v/>
      </c>
      <c r="M47" s="1" t="str">
        <f t="array" ref="M47">IF(A46=$A$72,TEXT(A47,"dd/mm/yyyy"),A47)&amp;";"&amp;B47&amp;";"&amp;IF(J47=0,IFERROR(VLOOKUP(A47,default!$B$17:$C$19,2,0),C47),INDEX(default!$B$2:$B$12,Sheet2!J47,0))&amp;";"&amp;D47&amp;";"&amp;E47&amp;";"&amp;F47&amp;";"&amp;G47&amp;";"&amp;H47</f>
        <v>;;;;;;;</v>
      </c>
    </row>
    <row r="48" ht="15.75" customHeight="1">
      <c r="A48" s="1" t="s">
        <v>824</v>
      </c>
      <c r="I48" s="1" t="str">
        <f t="shared" si="1"/>
        <v/>
      </c>
      <c r="J48" s="1">
        <f t="shared" si="2"/>
        <v>0</v>
      </c>
      <c r="K48" s="1" t="str">
        <f t="shared" si="3"/>
        <v>0</v>
      </c>
      <c r="L48" s="1" t="str">
        <f t="shared" si="4"/>
        <v>Technology</v>
      </c>
      <c r="M48" s="1" t="str">
        <f t="array" ref="M48">IF(A47=$A$72,TEXT(A48,"dd/mm/yyyy"),A48)&amp;";"&amp;B48&amp;";"&amp;IF(J48=0,IFERROR(VLOOKUP(A48,default!$B$17:$C$19,2,0),C48),INDEX(default!$B$2:$B$12,Sheet2!J48,0))&amp;";"&amp;D48&amp;";"&amp;E48&amp;";"&amp;F48&amp;";"&amp;G48&amp;";"&amp;H48</f>
        <v>Technology;;;;;;;</v>
      </c>
    </row>
    <row r="49" ht="15.75" customHeight="1">
      <c r="A49" s="1" t="s">
        <v>822</v>
      </c>
      <c r="I49" s="1" t="str">
        <f t="shared" si="1"/>
        <v/>
      </c>
      <c r="J49" s="1">
        <f t="shared" si="2"/>
        <v>0</v>
      </c>
      <c r="K49" s="1" t="str">
        <f t="shared" si="3"/>
        <v>0</v>
      </c>
      <c r="L49" s="1" t="str">
        <f t="shared" si="4"/>
        <v>Unspecified</v>
      </c>
      <c r="M49" s="1" t="str">
        <f t="array" ref="M49">IF(A48=$A$72,TEXT(A49,"dd/mm/yyyy"),A49)&amp;";"&amp;B49&amp;";"&amp;IF(J49=0,IFERROR(VLOOKUP(A49,default!$B$17:$C$19,2,0),C49),INDEX(default!$B$2:$B$12,Sheet2!J49,0))&amp;";"&amp;D49&amp;";"&amp;E49&amp;";"&amp;F49&amp;";"&amp;G49&amp;";"&amp;H49</f>
        <v>Unspecified;;;;;;;</v>
      </c>
    </row>
    <row r="50" ht="15.75" customHeight="1">
      <c r="I50" s="1" t="str">
        <f t="shared" si="1"/>
        <v/>
      </c>
      <c r="J50" s="1">
        <f t="shared" si="2"/>
        <v>0</v>
      </c>
      <c r="K50" s="1" t="str">
        <f t="shared" si="3"/>
        <v>0</v>
      </c>
      <c r="L50" s="1" t="str">
        <f t="shared" si="4"/>
        <v/>
      </c>
      <c r="M50" s="1" t="str">
        <f t="array" ref="M50">IF(A49=$A$72,TEXT(A50,"dd/mm/yyyy"),A50)&amp;";"&amp;B50&amp;";"&amp;IF(J50=0,IFERROR(VLOOKUP(A50,default!$B$17:$C$19,2,0),C50),INDEX(default!$B$2:$B$12,Sheet2!J50,0))&amp;";"&amp;D50&amp;";"&amp;E50&amp;";"&amp;F50&amp;";"&amp;G50&amp;";"&amp;H50</f>
        <v>;;;;;;;</v>
      </c>
    </row>
    <row r="51" ht="15.75" customHeight="1">
      <c r="A51" s="1" t="s">
        <v>825</v>
      </c>
      <c r="I51" s="1" t="str">
        <f t="shared" si="1"/>
        <v/>
      </c>
      <c r="J51" s="1">
        <f t="shared" si="2"/>
        <v>0</v>
      </c>
      <c r="K51" s="1" t="str">
        <f t="shared" si="3"/>
        <v>0</v>
      </c>
      <c r="L51" s="1" t="str">
        <f t="shared" si="4"/>
        <v>Representativeness</v>
      </c>
      <c r="M51" s="1" t="str">
        <f t="array" ref="M51">IF(A50=$A$72,TEXT(A51,"dd/mm/yyyy"),A51)&amp;";"&amp;B51&amp;";"&amp;IF(J51=0,IFERROR(VLOOKUP(A51,default!$B$17:$C$19,2,0),C51),INDEX(default!$B$2:$B$12,Sheet2!J51,0))&amp;";"&amp;D51&amp;";"&amp;E51&amp;";"&amp;F51&amp;";"&amp;G51&amp;";"&amp;H51</f>
        <v>Representativeness;;;;;;;</v>
      </c>
    </row>
    <row r="52" ht="15.75" customHeight="1">
      <c r="A52" s="1" t="s">
        <v>822</v>
      </c>
      <c r="I52" s="1" t="str">
        <f t="shared" si="1"/>
        <v/>
      </c>
      <c r="J52" s="1">
        <f t="shared" si="2"/>
        <v>0</v>
      </c>
      <c r="K52" s="1" t="str">
        <f t="shared" si="3"/>
        <v>0</v>
      </c>
      <c r="L52" s="1" t="str">
        <f t="shared" si="4"/>
        <v>Unspecified</v>
      </c>
      <c r="M52" s="1" t="str">
        <f t="array" ref="M52">IF(A51=$A$72,TEXT(A52,"dd/mm/yyyy"),A52)&amp;";"&amp;B52&amp;";"&amp;IF(J52=0,IFERROR(VLOOKUP(A52,default!$B$17:$C$19,2,0),C52),INDEX(default!$B$2:$B$12,Sheet2!J52,0))&amp;";"&amp;D52&amp;";"&amp;E52&amp;";"&amp;F52&amp;";"&amp;G52&amp;";"&amp;H52</f>
        <v>Unspecified;;;;;;;</v>
      </c>
    </row>
    <row r="53" ht="15.75" customHeight="1">
      <c r="I53" s="1" t="str">
        <f t="shared" si="1"/>
        <v/>
      </c>
      <c r="J53" s="1">
        <f t="shared" si="2"/>
        <v>0</v>
      </c>
      <c r="K53" s="1" t="str">
        <f t="shared" si="3"/>
        <v>0</v>
      </c>
      <c r="L53" s="1" t="str">
        <f t="shared" si="4"/>
        <v/>
      </c>
      <c r="M53" s="1" t="str">
        <f t="array" ref="M53">IF(A52=$A$72,TEXT(A53,"dd/mm/yyyy"),A53)&amp;";"&amp;B53&amp;";"&amp;IF(J53=0,IFERROR(VLOOKUP(A53,default!$B$17:$C$19,2,0),C53),INDEX(default!$B$2:$B$12,Sheet2!J53,0))&amp;";"&amp;D53&amp;";"&amp;E53&amp;";"&amp;F53&amp;";"&amp;G53&amp;";"&amp;H53</f>
        <v>;;;;;;;</v>
      </c>
    </row>
    <row r="54" ht="15.75" customHeight="1">
      <c r="A54" s="1" t="s">
        <v>826</v>
      </c>
      <c r="I54" s="1" t="str">
        <f t="shared" si="1"/>
        <v/>
      </c>
      <c r="J54" s="1">
        <f t="shared" si="2"/>
        <v>0</v>
      </c>
      <c r="K54" s="1" t="str">
        <f t="shared" si="3"/>
        <v>0</v>
      </c>
      <c r="L54" s="1" t="str">
        <f t="shared" si="4"/>
        <v>Multiple output allocation</v>
      </c>
      <c r="M54" s="1" t="str">
        <f t="array" ref="M54">IF(A53=$A$72,TEXT(A54,"dd/mm/yyyy"),A54)&amp;";"&amp;B54&amp;";"&amp;IF(J54=0,IFERROR(VLOOKUP(A54,default!$B$17:$C$19,2,0),C54),INDEX(default!$B$2:$B$12,Sheet2!J54,0))&amp;";"&amp;D54&amp;";"&amp;E54&amp;";"&amp;F54&amp;";"&amp;G54&amp;";"&amp;H54</f>
        <v>Multiple output allocation;;;;;;;</v>
      </c>
    </row>
    <row r="55" ht="15.75" customHeight="1">
      <c r="A55" s="1" t="s">
        <v>822</v>
      </c>
      <c r="I55" s="1" t="str">
        <f t="shared" si="1"/>
        <v/>
      </c>
      <c r="J55" s="1">
        <f t="shared" si="2"/>
        <v>0</v>
      </c>
      <c r="K55" s="1" t="str">
        <f t="shared" si="3"/>
        <v>0</v>
      </c>
      <c r="L55" s="1" t="str">
        <f t="shared" si="4"/>
        <v>Unspecified</v>
      </c>
      <c r="M55" s="1" t="str">
        <f t="array" ref="M55">IF(A54=$A$72,TEXT(A55,"dd/mm/yyyy"),A55)&amp;";"&amp;B55&amp;";"&amp;IF(J55=0,IFERROR(VLOOKUP(A55,default!$B$17:$C$19,2,0),C55),INDEX(default!$B$2:$B$12,Sheet2!J55,0))&amp;";"&amp;D55&amp;";"&amp;E55&amp;";"&amp;F55&amp;";"&amp;G55&amp;";"&amp;H55</f>
        <v>Unspecified;;;;;;;</v>
      </c>
    </row>
    <row r="56" ht="15.75" customHeight="1">
      <c r="I56" s="1" t="str">
        <f t="shared" si="1"/>
        <v/>
      </c>
      <c r="J56" s="1">
        <f t="shared" si="2"/>
        <v>0</v>
      </c>
      <c r="K56" s="1" t="str">
        <f t="shared" si="3"/>
        <v>0</v>
      </c>
      <c r="L56" s="1" t="str">
        <f t="shared" si="4"/>
        <v/>
      </c>
      <c r="M56" s="1" t="str">
        <f t="array" ref="M56">IF(A55=$A$72,TEXT(A56,"dd/mm/yyyy"),A56)&amp;";"&amp;B56&amp;";"&amp;IF(J56=0,IFERROR(VLOOKUP(A56,default!$B$17:$C$19,2,0),C56),INDEX(default!$B$2:$B$12,Sheet2!J56,0))&amp;";"&amp;D56&amp;";"&amp;E56&amp;";"&amp;F56&amp;";"&amp;G56&amp;";"&amp;H56</f>
        <v>;;;;;;;</v>
      </c>
    </row>
    <row r="57" ht="15.75" customHeight="1">
      <c r="A57" s="1" t="s">
        <v>827</v>
      </c>
      <c r="I57" s="1" t="str">
        <f t="shared" si="1"/>
        <v/>
      </c>
      <c r="J57" s="1">
        <f t="shared" si="2"/>
        <v>0</v>
      </c>
      <c r="K57" s="1" t="str">
        <f t="shared" si="3"/>
        <v>0</v>
      </c>
      <c r="L57" s="1" t="str">
        <f t="shared" si="4"/>
        <v>Substitution allocation</v>
      </c>
      <c r="M57" s="1" t="str">
        <f t="array" ref="M57">IF(A56=$A$72,TEXT(A57,"dd/mm/yyyy"),A57)&amp;";"&amp;B57&amp;";"&amp;IF(J57=0,IFERROR(VLOOKUP(A57,default!$B$17:$C$19,2,0),C57),INDEX(default!$B$2:$B$12,Sheet2!J57,0))&amp;";"&amp;D57&amp;";"&amp;E57&amp;";"&amp;F57&amp;";"&amp;G57&amp;";"&amp;H57</f>
        <v>Substitution allocation;;;;;;;</v>
      </c>
    </row>
    <row r="58" ht="15.75" customHeight="1">
      <c r="A58" s="1" t="s">
        <v>822</v>
      </c>
      <c r="I58" s="1" t="str">
        <f t="shared" si="1"/>
        <v/>
      </c>
      <c r="J58" s="1">
        <f t="shared" si="2"/>
        <v>0</v>
      </c>
      <c r="K58" s="1" t="str">
        <f t="shared" si="3"/>
        <v>0</v>
      </c>
      <c r="L58" s="1" t="str">
        <f t="shared" si="4"/>
        <v>Unspecified</v>
      </c>
      <c r="M58" s="1" t="str">
        <f t="array" ref="M58">IF(A57=$A$72,TEXT(A58,"dd/mm/yyyy"),A58)&amp;";"&amp;B58&amp;";"&amp;IF(J58=0,IFERROR(VLOOKUP(A58,default!$B$17:$C$19,2,0),C58),INDEX(default!$B$2:$B$12,Sheet2!J58,0))&amp;";"&amp;D58&amp;";"&amp;E58&amp;";"&amp;F58&amp;";"&amp;G58&amp;";"&amp;H58</f>
        <v>Unspecified;;;;;;;</v>
      </c>
    </row>
    <row r="59" ht="15.75" customHeight="1">
      <c r="I59" s="1" t="str">
        <f t="shared" si="1"/>
        <v/>
      </c>
      <c r="J59" s="1">
        <f t="shared" si="2"/>
        <v>0</v>
      </c>
      <c r="K59" s="1" t="str">
        <f t="shared" si="3"/>
        <v>0</v>
      </c>
      <c r="L59" s="1" t="str">
        <f t="shared" si="4"/>
        <v/>
      </c>
      <c r="M59" s="1" t="str">
        <f t="array" ref="M59">IF(A58=$A$72,TEXT(A59,"dd/mm/yyyy"),A59)&amp;";"&amp;B59&amp;";"&amp;IF(J59=0,IFERROR(VLOOKUP(A59,default!$B$17:$C$19,2,0),C59),INDEX(default!$B$2:$B$12,Sheet2!J59,0))&amp;";"&amp;D59&amp;";"&amp;E59&amp;";"&amp;F59&amp;";"&amp;G59&amp;";"&amp;H59</f>
        <v>;;;;;;;</v>
      </c>
    </row>
    <row r="60" ht="15.75" customHeight="1">
      <c r="A60" s="1" t="s">
        <v>828</v>
      </c>
      <c r="I60" s="1" t="str">
        <f t="shared" si="1"/>
        <v/>
      </c>
      <c r="J60" s="1">
        <f t="shared" si="2"/>
        <v>0</v>
      </c>
      <c r="K60" s="1" t="str">
        <f t="shared" si="3"/>
        <v>0</v>
      </c>
      <c r="L60" s="1" t="str">
        <f t="shared" si="4"/>
        <v>Cut off rules</v>
      </c>
      <c r="M60" s="1" t="str">
        <f t="array" ref="M60">IF(A59=$A$72,TEXT(A60,"dd/mm/yyyy"),A60)&amp;";"&amp;B60&amp;";"&amp;IF(J60=0,IFERROR(VLOOKUP(A60,default!$B$17:$C$19,2,0),C60),INDEX(default!$B$2:$B$12,Sheet2!J60,0))&amp;";"&amp;D60&amp;";"&amp;E60&amp;";"&amp;F60&amp;";"&amp;G60&amp;";"&amp;H60</f>
        <v>Cut off rules;;;;;;;</v>
      </c>
    </row>
    <row r="61" ht="15.75" customHeight="1">
      <c r="A61" s="1" t="s">
        <v>822</v>
      </c>
      <c r="I61" s="1" t="str">
        <f t="shared" si="1"/>
        <v/>
      </c>
      <c r="J61" s="1">
        <f t="shared" si="2"/>
        <v>0</v>
      </c>
      <c r="K61" s="1" t="str">
        <f t="shared" si="3"/>
        <v>0</v>
      </c>
      <c r="L61" s="1" t="str">
        <f t="shared" si="4"/>
        <v>Unspecified</v>
      </c>
      <c r="M61" s="1" t="str">
        <f t="array" ref="M61">IF(A60=$A$72,TEXT(A61,"dd/mm/yyyy"),A61)&amp;";"&amp;B61&amp;";"&amp;IF(J61=0,IFERROR(VLOOKUP(A61,default!$B$17:$C$19,2,0),C61),INDEX(default!$B$2:$B$12,Sheet2!J61,0))&amp;";"&amp;D61&amp;";"&amp;E61&amp;";"&amp;F61&amp;";"&amp;G61&amp;";"&amp;H61</f>
        <v>Unspecified;;;;;;;</v>
      </c>
    </row>
    <row r="62" ht="15.75" customHeight="1">
      <c r="I62" s="1" t="str">
        <f t="shared" si="1"/>
        <v/>
      </c>
      <c r="J62" s="1">
        <f t="shared" si="2"/>
        <v>0</v>
      </c>
      <c r="K62" s="1" t="str">
        <f t="shared" si="3"/>
        <v>0</v>
      </c>
      <c r="L62" s="1" t="str">
        <f t="shared" si="4"/>
        <v/>
      </c>
      <c r="M62" s="1" t="str">
        <f t="array" ref="M62">IF(A61=$A$72,TEXT(A62,"dd/mm/yyyy"),A62)&amp;";"&amp;B62&amp;";"&amp;IF(J62=0,IFERROR(VLOOKUP(A62,default!$B$17:$C$19,2,0),C62),INDEX(default!$B$2:$B$12,Sheet2!J62,0))&amp;";"&amp;D62&amp;";"&amp;E62&amp;";"&amp;F62&amp;";"&amp;G62&amp;";"&amp;H62</f>
        <v>;;;;;;;</v>
      </c>
    </row>
    <row r="63" ht="15.75" customHeight="1">
      <c r="A63" s="1" t="s">
        <v>829</v>
      </c>
      <c r="I63" s="1" t="str">
        <f t="shared" si="1"/>
        <v/>
      </c>
      <c r="J63" s="1">
        <f t="shared" si="2"/>
        <v>0</v>
      </c>
      <c r="K63" s="1" t="str">
        <f t="shared" si="3"/>
        <v>0</v>
      </c>
      <c r="L63" s="1" t="str">
        <f t="shared" si="4"/>
        <v>Capital goods</v>
      </c>
      <c r="M63" s="1" t="str">
        <f t="array" ref="M63">IF(A62=$A$72,TEXT(A63,"dd/mm/yyyy"),A63)&amp;";"&amp;B63&amp;";"&amp;IF(J63=0,IFERROR(VLOOKUP(A63,default!$B$17:$C$19,2,0),C63),INDEX(default!$B$2:$B$12,Sheet2!J63,0))&amp;";"&amp;D63&amp;";"&amp;E63&amp;";"&amp;F63&amp;";"&amp;G63&amp;";"&amp;H63</f>
        <v>Capital goods;;;;;;;</v>
      </c>
    </row>
    <row r="64" ht="15.75" customHeight="1">
      <c r="A64" s="1" t="s">
        <v>822</v>
      </c>
      <c r="I64" s="1" t="str">
        <f t="shared" si="1"/>
        <v/>
      </c>
      <c r="J64" s="1">
        <f t="shared" si="2"/>
        <v>0</v>
      </c>
      <c r="K64" s="1" t="str">
        <f t="shared" si="3"/>
        <v>0</v>
      </c>
      <c r="L64" s="1" t="str">
        <f t="shared" si="4"/>
        <v>Unspecified</v>
      </c>
      <c r="M64" s="1" t="str">
        <f t="array" ref="M64">IF(A63=$A$72,TEXT(A64,"dd/mm/yyyy"),A64)&amp;";"&amp;B64&amp;";"&amp;IF(J64=0,IFERROR(VLOOKUP(A64,default!$B$17:$C$19,2,0),C64),INDEX(default!$B$2:$B$12,Sheet2!J64,0))&amp;";"&amp;D64&amp;";"&amp;E64&amp;";"&amp;F64&amp;";"&amp;G64&amp;";"&amp;H64</f>
        <v>Unspecified;;;;;;;</v>
      </c>
    </row>
    <row r="65" ht="15.75" customHeight="1">
      <c r="I65" s="1" t="str">
        <f t="shared" si="1"/>
        <v/>
      </c>
      <c r="J65" s="1">
        <f t="shared" si="2"/>
        <v>0</v>
      </c>
      <c r="K65" s="1" t="str">
        <f t="shared" si="3"/>
        <v>0</v>
      </c>
      <c r="L65" s="1" t="str">
        <f t="shared" si="4"/>
        <v/>
      </c>
      <c r="M65" s="1" t="str">
        <f t="array" ref="M65">IF(A64=$A$72,TEXT(A65,"dd/mm/yyyy"),A65)&amp;";"&amp;B65&amp;";"&amp;IF(J65=0,IFERROR(VLOOKUP(A65,default!$B$17:$C$19,2,0),C65),INDEX(default!$B$2:$B$12,Sheet2!J65,0))&amp;";"&amp;D65&amp;";"&amp;E65&amp;";"&amp;F65&amp;";"&amp;G65&amp;";"&amp;H65</f>
        <v>;;;;;;;</v>
      </c>
    </row>
    <row r="66" ht="15.75" customHeight="1">
      <c r="A66" s="1" t="s">
        <v>830</v>
      </c>
      <c r="I66" s="1" t="str">
        <f t="shared" si="1"/>
        <v/>
      </c>
      <c r="J66" s="1">
        <f t="shared" si="2"/>
        <v>0</v>
      </c>
      <c r="K66" s="1" t="str">
        <f t="shared" si="3"/>
        <v>0</v>
      </c>
      <c r="L66" s="1" t="str">
        <f t="shared" si="4"/>
        <v>Boundary with nature</v>
      </c>
      <c r="M66" s="1" t="str">
        <f t="array" ref="M66">IF(A65=$A$72,TEXT(A66,"dd/mm/yyyy"),A66)&amp;";"&amp;B66&amp;";"&amp;IF(J66=0,IFERROR(VLOOKUP(A66,default!$B$17:$C$19,2,0),C66),INDEX(default!$B$2:$B$12,Sheet2!J66,0))&amp;";"&amp;D66&amp;";"&amp;E66&amp;";"&amp;F66&amp;";"&amp;G66&amp;";"&amp;H66</f>
        <v>Boundary with nature;;;;;;;</v>
      </c>
    </row>
    <row r="67" ht="15.75" customHeight="1">
      <c r="A67" s="1" t="s">
        <v>822</v>
      </c>
      <c r="I67" s="1" t="str">
        <f t="shared" si="1"/>
        <v/>
      </c>
      <c r="J67" s="1">
        <f t="shared" si="2"/>
        <v>0</v>
      </c>
      <c r="K67" s="1" t="str">
        <f t="shared" si="3"/>
        <v>0</v>
      </c>
      <c r="L67" s="1" t="str">
        <f t="shared" si="4"/>
        <v>Unspecified</v>
      </c>
      <c r="M67" s="1" t="str">
        <f t="array" ref="M67">IF(A66=$A$72,TEXT(A67,"dd/mm/yyyy"),A67)&amp;";"&amp;B67&amp;";"&amp;IF(J67=0,IFERROR(VLOOKUP(A67,default!$B$17:$C$19,2,0),C67),INDEX(default!$B$2:$B$12,Sheet2!J67,0))&amp;";"&amp;D67&amp;";"&amp;E67&amp;";"&amp;F67&amp;";"&amp;G67&amp;";"&amp;H67</f>
        <v>Unspecified;;;;;;;</v>
      </c>
    </row>
    <row r="68" ht="15.75" customHeight="1">
      <c r="I68" s="1" t="str">
        <f t="shared" si="1"/>
        <v/>
      </c>
      <c r="J68" s="1">
        <f t="shared" si="2"/>
        <v>0</v>
      </c>
      <c r="K68" s="1" t="str">
        <f t="shared" si="3"/>
        <v>0</v>
      </c>
      <c r="L68" s="1" t="str">
        <f t="shared" si="4"/>
        <v/>
      </c>
      <c r="M68" s="1" t="str">
        <f t="array" ref="M68">IF(A67=$A$72,TEXT(A68,"dd/mm/yyyy"),A68)&amp;";"&amp;B68&amp;";"&amp;IF(J68=0,IFERROR(VLOOKUP(A68,default!$B$17:$C$19,2,0),C68),INDEX(default!$B$2:$B$12,Sheet2!J68,0))&amp;";"&amp;D68&amp;";"&amp;E68&amp;";"&amp;F68&amp;";"&amp;G68&amp;";"&amp;H68</f>
        <v>;;;;;;;</v>
      </c>
    </row>
    <row r="69" ht="15.75" customHeight="1">
      <c r="A69" s="1" t="s">
        <v>831</v>
      </c>
      <c r="I69" s="1" t="str">
        <f t="shared" si="1"/>
        <v/>
      </c>
      <c r="J69" s="1">
        <f t="shared" si="2"/>
        <v>0</v>
      </c>
      <c r="K69" s="1" t="str">
        <f t="shared" si="3"/>
        <v>0</v>
      </c>
      <c r="L69" s="1" t="str">
        <f t="shared" si="4"/>
        <v>Infrastructure</v>
      </c>
      <c r="M69" s="1" t="str">
        <f t="array" ref="M69">IF(A68=$A$72,TEXT(A69,"dd/mm/yyyy"),A69)&amp;";"&amp;B69&amp;";"&amp;IF(J69=0,IFERROR(VLOOKUP(A69,default!$B$17:$C$19,2,0),C69),INDEX(default!$B$2:$B$12,Sheet2!J69,0))&amp;";"&amp;D69&amp;";"&amp;E69&amp;";"&amp;F69&amp;";"&amp;G69&amp;";"&amp;H69</f>
        <v>Infrastructure;;;;;;;</v>
      </c>
    </row>
    <row r="70" ht="15.75" customHeight="1">
      <c r="A70" s="1" t="s">
        <v>832</v>
      </c>
      <c r="I70" s="1" t="str">
        <f t="shared" si="1"/>
        <v/>
      </c>
      <c r="J70" s="1">
        <f t="shared" si="2"/>
        <v>0</v>
      </c>
      <c r="K70" s="1" t="str">
        <f t="shared" si="3"/>
        <v>0</v>
      </c>
      <c r="L70" s="1" t="str">
        <f t="shared" si="4"/>
        <v>No</v>
      </c>
      <c r="M70" s="1" t="str">
        <f t="array" ref="M70">IF(A69=$A$72,TEXT(A70,"dd/mm/yyyy"),A70)&amp;";"&amp;B70&amp;";"&amp;IF(J70=0,IFERROR(VLOOKUP(A70,default!$B$17:$C$19,2,0),C70),INDEX(default!$B$2:$B$12,Sheet2!J70,0))&amp;";"&amp;D70&amp;";"&amp;E70&amp;";"&amp;F70&amp;";"&amp;G70&amp;";"&amp;H70</f>
        <v>No;;;;;;;</v>
      </c>
    </row>
    <row r="71" ht="15.75" customHeight="1">
      <c r="I71" s="1" t="str">
        <f t="shared" si="1"/>
        <v/>
      </c>
      <c r="J71" s="1">
        <f t="shared" si="2"/>
        <v>0</v>
      </c>
      <c r="K71" s="1" t="str">
        <f t="shared" si="3"/>
        <v>0</v>
      </c>
      <c r="L71" s="1" t="str">
        <f t="shared" si="4"/>
        <v/>
      </c>
      <c r="M71" s="1" t="str">
        <f t="array" ref="M71">IF(A70=$A$72,TEXT(A71,"dd/mm/yyyy"),A71)&amp;";"&amp;B71&amp;";"&amp;IF(J71=0,IFERROR(VLOOKUP(A71,default!$B$17:$C$19,2,0),C71),INDEX(default!$B$2:$B$12,Sheet2!J71,0))&amp;";"&amp;D71&amp;";"&amp;E71&amp;";"&amp;F71&amp;";"&amp;G71&amp;";"&amp;H71</f>
        <v>;;;;;;;</v>
      </c>
    </row>
    <row r="72" ht="15.75" customHeight="1">
      <c r="A72" s="1" t="s">
        <v>833</v>
      </c>
      <c r="I72" s="1" t="str">
        <f t="shared" si="1"/>
        <v/>
      </c>
      <c r="J72" s="1">
        <f t="shared" si="2"/>
        <v>0</v>
      </c>
      <c r="K72" s="1" t="str">
        <f t="shared" si="3"/>
        <v>0</v>
      </c>
      <c r="L72" s="1" t="str">
        <f t="shared" si="4"/>
        <v>Date</v>
      </c>
      <c r="M72" s="1" t="str">
        <f t="array" ref="M72">IF(A71=$A$72,TEXT(A72,"dd/mm/yyyy"),A72)&amp;";"&amp;B72&amp;";"&amp;IF(J72=0,IFERROR(VLOOKUP(A72,default!$B$17:$C$19,2,0),C72),INDEX(default!$B$2:$B$12,Sheet2!J72,0))&amp;";"&amp;D72&amp;";"&amp;E72&amp;";"&amp;F72&amp;";"&amp;G72&amp;";"&amp;H72</f>
        <v>Date;;;;;;;</v>
      </c>
    </row>
    <row r="73" ht="15.75" customHeight="1">
      <c r="A73" s="49">
        <v>45119.0</v>
      </c>
      <c r="I73" s="1" t="str">
        <f t="shared" si="1"/>
        <v/>
      </c>
      <c r="J73" s="1">
        <f t="shared" si="2"/>
        <v>0</v>
      </c>
      <c r="K73" s="1" t="str">
        <f t="shared" si="3"/>
        <v>0</v>
      </c>
      <c r="L73" s="1" t="str">
        <f t="shared" si="4"/>
        <v>45119</v>
      </c>
      <c r="M73" s="1" t="str">
        <f t="array" ref="M73">IF(A72=$A$72,TEXT(A73,"dd/mm/yyyy"),A73)&amp;";"&amp;B73&amp;";"&amp;IF(J73=0,IFERROR(VLOOKUP(A73,default!$B$17:$C$19,2,0),C73),INDEX(default!$B$2:$B$12,Sheet2!J73,0))&amp;";"&amp;D73&amp;";"&amp;E73&amp;";"&amp;F73&amp;";"&amp;G73&amp;";"&amp;H73</f>
        <v>12/07/2023;;;;;;;</v>
      </c>
    </row>
    <row r="74" ht="15.75" customHeight="1">
      <c r="I74" s="1" t="str">
        <f t="shared" si="1"/>
        <v/>
      </c>
      <c r="J74" s="1">
        <f t="shared" si="2"/>
        <v>0</v>
      </c>
      <c r="K74" s="1" t="str">
        <f t="shared" si="3"/>
        <v>0</v>
      </c>
      <c r="L74" s="1" t="str">
        <f t="shared" si="4"/>
        <v/>
      </c>
      <c r="M74" s="1" t="str">
        <f t="array" ref="M74">IF(A73=$A$72,TEXT(A74,"dd/mm/yyyy"),A74)&amp;";"&amp;B74&amp;";"&amp;IF(J74=0,IFERROR(VLOOKUP(A74,default!$B$17:$C$19,2,0),C74),INDEX(default!$B$2:$B$12,Sheet2!J74,0))&amp;";"&amp;D74&amp;";"&amp;E74&amp;";"&amp;F74&amp;";"&amp;G74&amp;";"&amp;H74</f>
        <v>;;;;;;;</v>
      </c>
    </row>
    <row r="75" ht="15.75" customHeight="1">
      <c r="A75" s="1" t="s">
        <v>834</v>
      </c>
      <c r="I75" s="1" t="str">
        <f t="shared" si="1"/>
        <v/>
      </c>
      <c r="J75" s="1">
        <f t="shared" si="2"/>
        <v>0</v>
      </c>
      <c r="K75" s="1" t="str">
        <f t="shared" si="3"/>
        <v>0</v>
      </c>
      <c r="L75" s="1" t="str">
        <f t="shared" si="4"/>
        <v>Products</v>
      </c>
      <c r="M75" s="1" t="str">
        <f t="array" ref="M75">IF(A74=$A$72,TEXT(A75,"dd/mm/yyyy"),A75)&amp;";"&amp;B75&amp;";"&amp;IF(J75=0,IFERROR(VLOOKUP(A75,default!$B$17:$C$19,2,0),C75),INDEX(default!$B$2:$B$12,Sheet2!J75,0))&amp;";"&amp;D75&amp;";"&amp;E75&amp;";"&amp;F75&amp;";"&amp;G75&amp;";"&amp;H75</f>
        <v>Products;;;;;;;</v>
      </c>
    </row>
    <row r="76" ht="15.75" customHeight="1">
      <c r="A76" s="1" t="s">
        <v>970</v>
      </c>
      <c r="B76" s="1" t="s">
        <v>835</v>
      </c>
      <c r="C76" s="1">
        <v>1.0</v>
      </c>
      <c r="D76" s="1">
        <v>100.0</v>
      </c>
      <c r="E76" s="1" t="s">
        <v>836</v>
      </c>
      <c r="F76" s="1" t="s">
        <v>971</v>
      </c>
      <c r="I76" s="1" t="str">
        <f t="shared" si="1"/>
        <v>Q13. Egg, average of various cooking methods (omelet, scrambled, boiled, fried)</v>
      </c>
      <c r="J76" s="1">
        <f t="shared" si="2"/>
        <v>0</v>
      </c>
      <c r="K76" s="1" t="str">
        <f t="shared" si="3"/>
        <v>Q13. Egg, average of various cooking methods (omelet, scrambled, boiled, fried)0</v>
      </c>
      <c r="L76" s="1" t="str">
        <f t="shared" si="4"/>
        <v>Q13. Egg, average of various cooking methods (omelet, scrambled, boiled, fried)Q13. Egg, average of various cooking methods (omelet, scrambled, boiled, fried)</v>
      </c>
      <c r="M76" s="1" t="str">
        <f t="array" ref="M76">IF(A75=$A$72,TEXT(A76,"dd/mm/yyyy"),A76)&amp;";"&amp;B76&amp;";"&amp;IF(J76=0,IFERROR(VLOOKUP(A76,default!$B$17:$C$19,2,0),C76),INDEX(default!$B$2:$B$12,Sheet2!J76,0))&amp;";"&amp;D76&amp;";"&amp;E76&amp;";"&amp;F76&amp;";"&amp;G76&amp;";"&amp;H76</f>
        <v>Q13. Egg, average of various cooking methods (omelet, scrambled, boiled, fried);kg;1;100;not defined;!My project\0. Life cycles;;</v>
      </c>
    </row>
    <row r="77" ht="15.75" customHeight="1">
      <c r="I77" s="1" t="str">
        <f t="shared" si="1"/>
        <v>Q13. Egg, average of various cooking methods (omelet, scrambled, boiled, fried)</v>
      </c>
      <c r="J77" s="1">
        <f t="shared" si="2"/>
        <v>0</v>
      </c>
      <c r="K77" s="1" t="str">
        <f t="shared" si="3"/>
        <v>Q13. Egg, average of various cooking methods (omelet, scrambled, boiled, fried)0</v>
      </c>
      <c r="L77" s="1" t="str">
        <f t="shared" si="4"/>
        <v>Q13. Egg, average of various cooking methods (omelet, scrambled, boiled, fried)</v>
      </c>
      <c r="M77" s="1" t="str">
        <f t="array" ref="M77">IF(A76=$A$72,TEXT(A77,"dd/mm/yyyy"),A77)&amp;";"&amp;B77&amp;";"&amp;IF(J77=0,IFERROR(VLOOKUP(A77,default!$B$17:$C$19,2,0),C77),INDEX(default!$B$2:$B$12,Sheet2!J77,0))&amp;";"&amp;D77&amp;";"&amp;E77&amp;";"&amp;F77&amp;";"&amp;G77&amp;";"&amp;H77</f>
        <v>;;;;;;;</v>
      </c>
    </row>
    <row r="78" ht="15.75" customHeight="1">
      <c r="A78" s="1" t="s">
        <v>838</v>
      </c>
      <c r="I78" s="1" t="str">
        <f t="shared" si="1"/>
        <v>Q13. Egg, average of various cooking methods (omelet, scrambled, boiled, fried)</v>
      </c>
      <c r="J78" s="1">
        <f t="shared" si="2"/>
        <v>0</v>
      </c>
      <c r="K78" s="1" t="str">
        <f t="shared" si="3"/>
        <v>Q13. Egg, average of various cooking methods (omelet, scrambled, boiled, fried)0</v>
      </c>
      <c r="L78" s="1" t="str">
        <f t="shared" si="4"/>
        <v>Q13. Egg, average of various cooking methods (omelet, scrambled, boiled, fried)Avoided products</v>
      </c>
      <c r="M78" s="1" t="str">
        <f t="array" ref="M78">IF(A77=$A$72,TEXT(A78,"dd/mm/yyyy"),A78)&amp;";"&amp;B78&amp;";"&amp;IF(J78=0,IFERROR(VLOOKUP(A78,default!$B$17:$C$19,2,0),C78),INDEX(default!$B$2:$B$12,Sheet2!J78,0))&amp;";"&amp;D78&amp;";"&amp;E78&amp;";"&amp;F78&amp;";"&amp;G78&amp;";"&amp;H78</f>
        <v>Avoided products;;;;;;;</v>
      </c>
    </row>
    <row r="79" ht="15.75" customHeight="1">
      <c r="I79" s="1" t="str">
        <f t="shared" si="1"/>
        <v>Q13. Egg, average of various cooking methods (omelet, scrambled, boiled, fried)</v>
      </c>
      <c r="J79" s="1">
        <f t="shared" si="2"/>
        <v>0</v>
      </c>
      <c r="K79" s="1" t="str">
        <f t="shared" si="3"/>
        <v>Q13. Egg, average of various cooking methods (omelet, scrambled, boiled, fried)0</v>
      </c>
      <c r="L79" s="1" t="str">
        <f t="shared" si="4"/>
        <v>Q13. Egg, average of various cooking methods (omelet, scrambled, boiled, fried)</v>
      </c>
      <c r="M79" s="1" t="str">
        <f t="array" ref="M79">IF(A78=$A$72,TEXT(A79,"dd/mm/yyyy"),A79)&amp;";"&amp;B79&amp;";"&amp;IF(J79=0,IFERROR(VLOOKUP(A79,default!$B$17:$C$19,2,0),C79),INDEX(default!$B$2:$B$12,Sheet2!J79,0))&amp;";"&amp;D79&amp;";"&amp;E79&amp;";"&amp;F79&amp;";"&amp;G79&amp;";"&amp;H79</f>
        <v>;;;;;;;</v>
      </c>
    </row>
    <row r="80" ht="15.75" customHeight="1">
      <c r="A80" s="1" t="s">
        <v>839</v>
      </c>
      <c r="I80" s="1" t="str">
        <f t="shared" si="1"/>
        <v>Q13. Egg, average of various cooking methods (omelet, scrambled, boiled, fried)</v>
      </c>
      <c r="J80" s="1">
        <f t="shared" si="2"/>
        <v>0</v>
      </c>
      <c r="K80" s="1" t="str">
        <f t="shared" si="3"/>
        <v>Q13. Egg, average of various cooking methods (omelet, scrambled, boiled, fried)0</v>
      </c>
      <c r="L80" s="1" t="str">
        <f t="shared" si="4"/>
        <v>Q13. Egg, average of various cooking methods (omelet, scrambled, boiled, fried)Resources</v>
      </c>
      <c r="M80" s="1" t="str">
        <f t="array" ref="M80">IF(A79=$A$72,TEXT(A80,"dd/mm/yyyy"),A80)&amp;";"&amp;B80&amp;";"&amp;IF(J80=0,IFERROR(VLOOKUP(A80,default!$B$17:$C$19,2,0),C80),INDEX(default!$B$2:$B$12,Sheet2!J80,0))&amp;";"&amp;D80&amp;";"&amp;E80&amp;";"&amp;F80&amp;";"&amp;G80&amp;";"&amp;H80</f>
        <v>Resources;;;;;;;</v>
      </c>
    </row>
    <row r="81" ht="15.75" customHeight="1">
      <c r="I81" s="1" t="str">
        <f t="shared" si="1"/>
        <v>Q13. Egg, average of various cooking methods (omelet, scrambled, boiled, fried)</v>
      </c>
      <c r="J81" s="1">
        <f t="shared" si="2"/>
        <v>0</v>
      </c>
      <c r="K81" s="1" t="str">
        <f t="shared" si="3"/>
        <v>Q13. Egg, average of various cooking methods (omelet, scrambled, boiled, fried)0</v>
      </c>
      <c r="L81" s="1" t="str">
        <f t="shared" si="4"/>
        <v>Q13. Egg, average of various cooking methods (omelet, scrambled, boiled, fried)</v>
      </c>
      <c r="M81" s="1" t="str">
        <f t="array" ref="M81">IF(A80=$A$72,TEXT(A81,"dd/mm/yyyy"),A81)&amp;";"&amp;B81&amp;";"&amp;IF(J81=0,IFERROR(VLOOKUP(A81,default!$B$17:$C$19,2,0),C81),INDEX(default!$B$2:$B$12,Sheet2!J81,0))&amp;";"&amp;D81&amp;";"&amp;E81&amp;";"&amp;F81&amp;";"&amp;G81&amp;";"&amp;H81</f>
        <v>;;;;;;;</v>
      </c>
    </row>
    <row r="82" ht="15.75" customHeight="1">
      <c r="A82" s="1" t="s">
        <v>840</v>
      </c>
      <c r="I82" s="1" t="str">
        <f t="shared" si="1"/>
        <v>Q13. Egg, average of various cooking methods (omelet, scrambled, boiled, fried)</v>
      </c>
      <c r="J82" s="1">
        <f t="shared" si="2"/>
        <v>1</v>
      </c>
      <c r="K82" s="1" t="str">
        <f t="shared" si="3"/>
        <v>Q13. Egg, average of various cooking methods (omelet, scrambled, boiled, fried)1</v>
      </c>
      <c r="L82" s="1" t="str">
        <f t="shared" si="4"/>
        <v>Q13. Egg, average of various cooking methods (omelet, scrambled, boiled, fried)Materials/fuels</v>
      </c>
      <c r="M82" s="1" t="str">
        <f t="array" ref="M82">IF(A81=$A$72,TEXT(A82,"dd/mm/yyyy"),A82)&amp;";"&amp;B82&amp;";"&amp;IF(J82=0,IFERROR(VLOOKUP(A82,default!$B$17:$C$19,2,0),C82),INDEX(default!$B$2:$B$12,Sheet2!J82,0))&amp;";"&amp;D82&amp;";"&amp;E82&amp;";"&amp;F82&amp;";"&amp;G82&amp;";"&amp;H82</f>
        <v>Materials/fuels;;;;;;;</v>
      </c>
    </row>
    <row r="83" ht="15.75" customHeight="1">
      <c r="A83" s="1" t="s">
        <v>972</v>
      </c>
      <c r="B83" s="1" t="s">
        <v>835</v>
      </c>
      <c r="C83" s="1" t="s">
        <v>1013</v>
      </c>
      <c r="D83" s="1" t="s">
        <v>842</v>
      </c>
      <c r="E83" s="1">
        <v>0.0</v>
      </c>
      <c r="F83" s="1">
        <v>0.0</v>
      </c>
      <c r="G83" s="1">
        <v>0.0</v>
      </c>
      <c r="I83" s="1" t="str">
        <f t="shared" si="1"/>
        <v>Q13. Egg, average of various cooking methods (omelet, scrambled, boiled, fried)</v>
      </c>
      <c r="J83" s="1">
        <f t="shared" si="2"/>
        <v>2</v>
      </c>
      <c r="K83" s="1" t="str">
        <f t="shared" si="3"/>
        <v>Q13. Egg, average of various cooking methods (omelet, scrambled, boiled, fried)2</v>
      </c>
      <c r="L83" s="1" t="str">
        <f t="shared" si="4"/>
        <v>Q13. Egg, average of various cooking methods (omelet, scrambled, boiled, fried)Chicken egg, poultry industrial laying systems, at farm (WFLDB)/CN U</v>
      </c>
      <c r="M83" s="1" t="str">
        <f t="array" ref="M83">IF(A82=$A$72,TEXT(A83,"dd/mm/yyyy"),A83)&amp;";"&amp;B83&amp;";"&amp;IF(J83=0,IFERROR(VLOOKUP(A83,default!$B$17:$C$19,2,0),C83),INDEX(default!$B$2:$B$12,Sheet2!J83,0))&amp;";"&amp;D83&amp;";"&amp;E83&amp;";"&amp;F83&amp;";"&amp;G83&amp;";"&amp;H83</f>
        <v>Chicken egg, poultry industrial laying systems, at farm (WFLDB)/CN U;kg;primary*(1+PHAR_loss_PNS+PROC_loss_PNS+TRAN_loss_PNS+RET_loss_PNS);Undefined;0;0;0;</v>
      </c>
    </row>
    <row r="84" ht="15.75" customHeight="1">
      <c r="A84" s="1" t="s">
        <v>122</v>
      </c>
      <c r="B84" s="1" t="s">
        <v>835</v>
      </c>
      <c r="C84" s="1">
        <v>0.0</v>
      </c>
      <c r="D84" s="1" t="s">
        <v>842</v>
      </c>
      <c r="E84" s="1">
        <v>0.0</v>
      </c>
      <c r="F84" s="1">
        <v>0.0</v>
      </c>
      <c r="G84" s="1">
        <v>0.0</v>
      </c>
      <c r="I84" s="1" t="str">
        <f t="shared" si="1"/>
        <v>Q13. Egg, average of various cooking methods (omelet, scrambled, boiled, fried)</v>
      </c>
      <c r="J84" s="1">
        <f t="shared" si="2"/>
        <v>3</v>
      </c>
      <c r="K84" s="1" t="str">
        <f t="shared" si="3"/>
        <v>Q13. Egg, average of various cooking methods (omelet, scrambled, boiled, fried)3</v>
      </c>
      <c r="L84" s="1" t="str">
        <f t="shared" si="4"/>
        <v>Q13. Egg, average of various cooking methods (omelet, scrambled, boiled, fried)Processing dummy</v>
      </c>
      <c r="M84" s="1" t="str">
        <f t="array" ref="M84">IF(A83=$A$72,TEXT(A84,"dd/mm/yyyy"),A84)&amp;";"&amp;B84&amp;";"&amp;IF(J84=0,IFERROR(VLOOKUP(A84,default!$B$17:$C$19,2,0),C84),INDEX(default!$B$2:$B$12,Sheet2!J84,0))&amp;";"&amp;D84&amp;";"&amp;E84&amp;";"&amp;F84&amp;";"&amp;G84&amp;";"&amp;H84</f>
        <v>Processing dummy;kg;processing*(1+PROC_loss_PNS+TRAN_loss_PNS+RET_loss_PNS);Undefined;0;0;0;</v>
      </c>
    </row>
    <row r="85" ht="15.75" customHeight="1">
      <c r="A85" s="1" t="s">
        <v>123</v>
      </c>
      <c r="B85" s="1" t="s">
        <v>835</v>
      </c>
      <c r="C85" s="1" t="s">
        <v>1111</v>
      </c>
      <c r="D85" s="1" t="s">
        <v>842</v>
      </c>
      <c r="E85" s="1">
        <v>0.0</v>
      </c>
      <c r="F85" s="1">
        <v>0.0</v>
      </c>
      <c r="G85" s="1">
        <v>0.0</v>
      </c>
      <c r="I85" s="1" t="str">
        <f t="shared" si="1"/>
        <v>Q13. Egg, average of various cooking methods (omelet, scrambled, boiled, fried)</v>
      </c>
      <c r="J85" s="1">
        <f t="shared" si="2"/>
        <v>4</v>
      </c>
      <c r="K85" s="1" t="str">
        <f t="shared" si="3"/>
        <v>Q13. Egg, average of various cooking methods (omelet, scrambled, boiled, fried)4</v>
      </c>
      <c r="L85" s="1" t="str">
        <f t="shared" si="4"/>
        <v>Q13. Egg, average of various cooking methods (omelet, scrambled, boiled, fried)Egg, raw, processed in FR | Ambient (average) | Cardboard | at packaging {FR} U {ID}| GAIN</v>
      </c>
      <c r="M85" s="1" t="str">
        <f t="array" ref="M85">IF(A84=$A$72,TEXT(A85,"dd/mm/yyyy"),A85)&amp;";"&amp;B85&amp;";"&amp;IF(J85=0,IFERROR(VLOOKUP(A85,default!$B$17:$C$19,2,0),C85),INDEX(default!$B$2:$B$12,Sheet2!J85,0))&amp;";"&amp;D85&amp;";"&amp;E85&amp;";"&amp;F85&amp;";"&amp;G85&amp;";"&amp;H85</f>
        <v>Egg, raw, processed in FR | Ambient (average) | Cardboard | at packaging {FR} U {ID}| GAIN;kg;packaging*(1+TRAN_loss_PNS+RET_loss_PNS);Undefined;0;0;0;</v>
      </c>
    </row>
    <row r="86" ht="15.75" customHeight="1">
      <c r="A86" s="1" t="s">
        <v>124</v>
      </c>
      <c r="B86" s="1" t="s">
        <v>835</v>
      </c>
      <c r="C86" s="1" t="s">
        <v>1015</v>
      </c>
      <c r="D86" s="1" t="s">
        <v>842</v>
      </c>
      <c r="E86" s="1">
        <v>0.0</v>
      </c>
      <c r="F86" s="1">
        <v>0.0</v>
      </c>
      <c r="G86" s="1">
        <v>0.0</v>
      </c>
      <c r="I86" s="1" t="str">
        <f t="shared" si="1"/>
        <v>Q13. Egg, average of various cooking methods (omelet, scrambled, boiled, fried)</v>
      </c>
      <c r="J86" s="1">
        <f t="shared" si="2"/>
        <v>5</v>
      </c>
      <c r="K86" s="1" t="str">
        <f t="shared" si="3"/>
        <v>Q13. Egg, average of various cooking methods (omelet, scrambled, boiled, fried)5</v>
      </c>
      <c r="L86" s="1" t="str">
        <f t="shared" si="4"/>
        <v>Q13. Egg, average of various cooking methods (omelet, scrambled, boiled, fried)Domestic distribution {ID}| GAIN</v>
      </c>
      <c r="M86" s="1" t="str">
        <f t="array" ref="M86">IF(A85=$A$72,TEXT(A86,"dd/mm/yyyy"),A86)&amp;";"&amp;B86&amp;";"&amp;IF(J86=0,IFERROR(VLOOKUP(A86,default!$B$17:$C$19,2,0),C86),INDEX(default!$B$2:$B$12,Sheet2!J86,0))&amp;";"&amp;D86&amp;";"&amp;E86&amp;";"&amp;F86&amp;";"&amp;G86&amp;";"&amp;H86</f>
        <v>Domestic distribution {ID}| GAIN;kg;distrib*(1+TRAN_loss_PNS+RET_loss_PNS);Undefined;0;0;0;</v>
      </c>
    </row>
    <row r="87" ht="15.75" customHeight="1">
      <c r="A87" s="1" t="s">
        <v>125</v>
      </c>
      <c r="B87" s="1" t="s">
        <v>846</v>
      </c>
      <c r="C87" s="1" t="s">
        <v>1016</v>
      </c>
      <c r="D87" s="1" t="s">
        <v>842</v>
      </c>
      <c r="E87" s="1">
        <v>0.0</v>
      </c>
      <c r="F87" s="1">
        <v>0.0</v>
      </c>
      <c r="G87" s="1">
        <v>0.0</v>
      </c>
      <c r="I87" s="1" t="str">
        <f t="shared" si="1"/>
        <v>Q13. Egg, average of various cooking methods (omelet, scrambled, boiled, fried)</v>
      </c>
      <c r="J87" s="1">
        <f t="shared" si="2"/>
        <v>6</v>
      </c>
      <c r="K87" s="1" t="str">
        <f t="shared" si="3"/>
        <v>Q13. Egg, average of various cooking methods (omelet, scrambled, boiled, fried)6</v>
      </c>
      <c r="L87" s="1" t="str">
        <f t="shared" si="4"/>
        <v>Q13. Egg, average of various cooking methods (omelet, scrambled, boiled, fried)Storage, in closed refrigerator, at retail (WFLDB)/RER U {ID}| GAIN</v>
      </c>
      <c r="M87" s="1" t="str">
        <f t="array" ref="M87">IF(A86=$A$72,TEXT(A87,"dd/mm/yyyy"),A87)&amp;";"&amp;B87&amp;";"&amp;IF(J87=0,IFERROR(VLOOKUP(A87,default!$B$17:$C$19,2,0),C87),INDEX(default!$B$2:$B$12,Sheet2!J87,0))&amp;";"&amp;D87&amp;";"&amp;E87&amp;";"&amp;F87&amp;";"&amp;G87&amp;";"&amp;H87</f>
        <v>Storage, in closed refrigerator, at retail (WFLDB)/RER U {ID}| GAIN;l*day;retail_cool*(1+RET_loss_PNS);Undefined;0;0;0;</v>
      </c>
    </row>
    <row r="88" ht="15.75" customHeight="1">
      <c r="A88" s="1" t="s">
        <v>126</v>
      </c>
      <c r="B88" s="1" t="s">
        <v>846</v>
      </c>
      <c r="C88" s="1" t="s">
        <v>1017</v>
      </c>
      <c r="D88" s="1" t="s">
        <v>842</v>
      </c>
      <c r="E88" s="1">
        <v>0.0</v>
      </c>
      <c r="F88" s="1">
        <v>0.0</v>
      </c>
      <c r="G88" s="1">
        <v>0.0</v>
      </c>
      <c r="I88" s="1" t="str">
        <f t="shared" si="1"/>
        <v>Q13. Egg, average of various cooking methods (omelet, scrambled, boiled, fried)</v>
      </c>
      <c r="J88" s="1">
        <f t="shared" si="2"/>
        <v>7</v>
      </c>
      <c r="K88" s="1" t="str">
        <f t="shared" si="3"/>
        <v>Q13. Egg, average of various cooking methods (omelet, scrambled, boiled, fried)7</v>
      </c>
      <c r="L88" s="1" t="str">
        <f t="shared" si="4"/>
        <v>Q13. Egg, average of various cooking methods (omelet, scrambled, boiled, fried)Storage, in closed freezer, at retail (WFLDB)/RER U {ID}| GAIN</v>
      </c>
      <c r="M88" s="1" t="str">
        <f t="array" ref="M88">IF(A87=$A$72,TEXT(A88,"dd/mm/yyyy"),A88)&amp;";"&amp;B88&amp;";"&amp;IF(J88=0,IFERROR(VLOOKUP(A88,default!$B$17:$C$19,2,0),C88),INDEX(default!$B$2:$B$12,Sheet2!J88,0))&amp;";"&amp;D88&amp;";"&amp;E88&amp;";"&amp;F88&amp;";"&amp;G88&amp;";"&amp;H88</f>
        <v>Storage, in closed freezer, at retail (WFLDB)/RER U {ID}| GAIN;l*day;retail_freez*(1+RET_loss_PNS);Undefined;0;0;0;</v>
      </c>
    </row>
    <row r="89" ht="15.75" customHeight="1">
      <c r="A89" s="1" t="s">
        <v>127</v>
      </c>
      <c r="B89" s="1" t="s">
        <v>846</v>
      </c>
      <c r="C89" s="1" t="s">
        <v>1018</v>
      </c>
      <c r="D89" s="1" t="s">
        <v>842</v>
      </c>
      <c r="E89" s="1">
        <v>0.0</v>
      </c>
      <c r="F89" s="1">
        <v>0.0</v>
      </c>
      <c r="G89" s="1">
        <v>0.0</v>
      </c>
      <c r="I89" s="1" t="str">
        <f t="shared" si="1"/>
        <v>Q13. Egg, average of various cooking methods (omelet, scrambled, boiled, fried)</v>
      </c>
      <c r="J89" s="1">
        <f t="shared" si="2"/>
        <v>8</v>
      </c>
      <c r="K89" s="1" t="str">
        <f t="shared" si="3"/>
        <v>Q13. Egg, average of various cooking methods (omelet, scrambled, boiled, fried)8</v>
      </c>
      <c r="L89" s="1" t="str">
        <f t="shared" si="4"/>
        <v>Q13. Egg, average of various cooking methods (omelet, scrambled, boiled, fried)Storage, in refrigerator, at home (WFLDB)/RER U {ID}| GAIN</v>
      </c>
      <c r="M89" s="1" t="str">
        <f t="array" ref="M89">IF(A88=$A$72,TEXT(A89,"dd/mm/yyyy"),A89)&amp;";"&amp;B89&amp;";"&amp;IF(J89=0,IFERROR(VLOOKUP(A89,default!$B$17:$C$19,2,0),C89),INDEX(default!$B$2:$B$12,Sheet2!J89,0))&amp;";"&amp;D89&amp;";"&amp;E89&amp;";"&amp;F89&amp;";"&amp;G89&amp;";"&amp;H89</f>
        <v>Storage, in refrigerator, at home (WFLDB)/RER U {ID}| GAIN;l*day;home_cool;Undefined;0;0;0;</v>
      </c>
    </row>
    <row r="90" ht="15.75" customHeight="1">
      <c r="A90" s="1" t="s">
        <v>128</v>
      </c>
      <c r="B90" s="1" t="s">
        <v>846</v>
      </c>
      <c r="C90" s="1" t="s">
        <v>1018</v>
      </c>
      <c r="D90" s="1" t="s">
        <v>842</v>
      </c>
      <c r="E90" s="1">
        <v>0.0</v>
      </c>
      <c r="F90" s="1">
        <v>0.0</v>
      </c>
      <c r="G90" s="1">
        <v>0.0</v>
      </c>
      <c r="I90" s="1" t="str">
        <f t="shared" si="1"/>
        <v>Q13. Egg, average of various cooking methods (omelet, scrambled, boiled, fried)</v>
      </c>
      <c r="J90" s="1">
        <f t="shared" si="2"/>
        <v>9</v>
      </c>
      <c r="K90" s="1" t="str">
        <f t="shared" si="3"/>
        <v>Q13. Egg, average of various cooking methods (omelet, scrambled, boiled, fried)9</v>
      </c>
      <c r="L90" s="1" t="str">
        <f t="shared" si="4"/>
        <v>Q13. Egg, average of various cooking methods (omelet, scrambled, boiled, fried)Storage, in freezer, at home (WFLDB)/RER U {ID}| GAIN</v>
      </c>
      <c r="M90" s="1" t="str">
        <f t="array" ref="M90">IF(A89=$A$72,TEXT(A90,"dd/mm/yyyy"),A90)&amp;";"&amp;B90&amp;";"&amp;IF(J90=0,IFERROR(VLOOKUP(A90,default!$B$17:$C$19,2,0),C90),INDEX(default!$B$2:$B$12,Sheet2!J90,0))&amp;";"&amp;D90&amp;";"&amp;E90&amp;";"&amp;F90&amp;";"&amp;G90&amp;";"&amp;H90</f>
        <v>Storage, in freezer, at home (WFLDB)/RER U {ID}| GAIN;l*day;home_freez;Undefined;0;0;0;</v>
      </c>
    </row>
    <row r="91" ht="15.75" customHeight="1">
      <c r="A91" s="1" t="s">
        <v>129</v>
      </c>
      <c r="B91" s="1" t="s">
        <v>849</v>
      </c>
      <c r="C91" s="1" t="s">
        <v>37</v>
      </c>
      <c r="D91" s="1" t="s">
        <v>842</v>
      </c>
      <c r="E91" s="1">
        <v>0.0</v>
      </c>
      <c r="F91" s="1">
        <v>0.0</v>
      </c>
      <c r="G91" s="1">
        <v>0.0</v>
      </c>
      <c r="I91" s="1" t="str">
        <f t="shared" si="1"/>
        <v>Q13. Egg, average of various cooking methods (omelet, scrambled, boiled, fried)</v>
      </c>
      <c r="J91" s="1">
        <f t="shared" si="2"/>
        <v>10</v>
      </c>
      <c r="K91" s="1" t="str">
        <f t="shared" si="3"/>
        <v>Q13. Egg, average of various cooking methods (omelet, scrambled, boiled, fried)10</v>
      </c>
      <c r="L91" s="1" t="str">
        <f t="shared" si="4"/>
        <v>Q13. Egg, average of various cooking methods (omelet, scrambled, boiled, fried)Boiling, vegetables, with LPG stove, at consumer home (WFLDB)/GLO U</v>
      </c>
      <c r="M91" s="1" t="str">
        <f t="array" ref="M91">IF(A90=$A$72,TEXT(A91,"dd/mm/yyyy"),A91)&amp;";"&amp;B91&amp;";"&amp;IF(J91=0,IFERROR(VLOOKUP(A91,default!$B$17:$C$19,2,0),C91),INDEX(default!$B$2:$B$12,Sheet2!J91,0))&amp;";"&amp;D91&amp;";"&amp;E91&amp;";"&amp;F91&amp;";"&amp;G91&amp;";"&amp;H91</f>
        <v>Boiling, vegetables, with LPG stove, at consumer home (WFLDB)/GLO U;p;boil*(1-USER_loss);Undefined;0;0;0;</v>
      </c>
    </row>
    <row r="92" ht="15.75" customHeight="1">
      <c r="A92" s="1" t="s">
        <v>130</v>
      </c>
      <c r="B92" s="1" t="s">
        <v>849</v>
      </c>
      <c r="C92" s="1" t="s">
        <v>38</v>
      </c>
      <c r="D92" s="1" t="s">
        <v>842</v>
      </c>
      <c r="E92" s="1">
        <v>0.0</v>
      </c>
      <c r="F92" s="1">
        <v>0.0</v>
      </c>
      <c r="G92" s="1">
        <v>0.0</v>
      </c>
      <c r="I92" s="1" t="str">
        <f t="shared" si="1"/>
        <v>Q13. Egg, average of various cooking methods (omelet, scrambled, boiled, fried)</v>
      </c>
      <c r="J92" s="1">
        <f t="shared" si="2"/>
        <v>11</v>
      </c>
      <c r="K92" s="1" t="str">
        <f t="shared" si="3"/>
        <v>Q13. Egg, average of various cooking methods (omelet, scrambled, boiled, fried)11</v>
      </c>
      <c r="L92" s="1" t="str">
        <f t="shared" si="4"/>
        <v>Q13. Egg, average of various cooking methods (omelet, scrambled, boiled, fried)Frying, vegetables, with LPG stove, at consumer home (WFLDB)/GLO U</v>
      </c>
      <c r="M92" s="1" t="str">
        <f t="array" ref="M92">IF(A91=$A$72,TEXT(A92,"dd/mm/yyyy"),A92)&amp;";"&amp;B92&amp;";"&amp;IF(J92=0,IFERROR(VLOOKUP(A92,default!$B$17:$C$19,2,0),C92),INDEX(default!$B$2:$B$12,Sheet2!J92,0))&amp;";"&amp;D92&amp;";"&amp;E92&amp;";"&amp;F92&amp;";"&amp;G92&amp;";"&amp;H92</f>
        <v>Frying, vegetables, with LPG stove, at consumer home (WFLDB)/GLO U;p;fry*(1-USER_loss);Undefined;0;0;0;</v>
      </c>
    </row>
    <row r="93" ht="15.75" customHeight="1">
      <c r="I93" s="1" t="str">
        <f t="shared" si="1"/>
        <v>Q13. Egg, average of various cooking methods (omelet, scrambled, boiled, fried)</v>
      </c>
      <c r="J93" s="1">
        <f t="shared" si="2"/>
        <v>0</v>
      </c>
      <c r="K93" s="1" t="str">
        <f t="shared" si="3"/>
        <v>Q13. Egg, average of various cooking methods (omelet, scrambled, boiled, fried)0</v>
      </c>
      <c r="L93" s="1" t="str">
        <f t="shared" si="4"/>
        <v>Q13. Egg, average of various cooking methods (omelet, scrambled, boiled, fried)</v>
      </c>
      <c r="M93" s="1" t="str">
        <f t="array" ref="M93">IF(A92=$A$72,TEXT(A93,"dd/mm/yyyy"),A93)&amp;";"&amp;B93&amp;";"&amp;IF(J93=0,IFERROR(VLOOKUP(A93,default!$B$17:$C$19,2,0),C93),INDEX(default!$B$2:$B$12,Sheet2!J93,0))&amp;";"&amp;D93&amp;";"&amp;E93&amp;";"&amp;F93&amp;";"&amp;G93&amp;";"&amp;H93</f>
        <v>;;;;;;;</v>
      </c>
    </row>
    <row r="94" ht="15.75" customHeight="1">
      <c r="A94" s="1" t="s">
        <v>852</v>
      </c>
      <c r="I94" s="1" t="str">
        <f t="shared" si="1"/>
        <v>Q13. Egg, average of various cooking methods (omelet, scrambled, boiled, fried)</v>
      </c>
      <c r="J94" s="1">
        <f t="shared" si="2"/>
        <v>0</v>
      </c>
      <c r="K94" s="1" t="str">
        <f t="shared" si="3"/>
        <v>Q13. Egg, average of various cooking methods (omelet, scrambled, boiled, fried)0</v>
      </c>
      <c r="L94" s="1" t="str">
        <f t="shared" si="4"/>
        <v>Q13. Egg, average of various cooking methods (omelet, scrambled, boiled, fried)Electricity/heat</v>
      </c>
      <c r="M94" s="1" t="str">
        <f t="array" ref="M94">IF(A93=$A$72,TEXT(A94,"dd/mm/yyyy"),A94)&amp;";"&amp;B94&amp;";"&amp;IF(J94=0,IFERROR(VLOOKUP(A94,default!$B$17:$C$19,2,0),C94),INDEX(default!$B$2:$B$12,Sheet2!J94,0))&amp;";"&amp;D94&amp;";"&amp;E94&amp;";"&amp;F94&amp;";"&amp;G94&amp;";"&amp;H94</f>
        <v>Electricity/heat;;;;;;;</v>
      </c>
    </row>
    <row r="95" ht="15.75" customHeight="1">
      <c r="I95" s="1" t="str">
        <f t="shared" si="1"/>
        <v>Q13. Egg, average of various cooking methods (omelet, scrambled, boiled, fried)</v>
      </c>
      <c r="J95" s="1">
        <f t="shared" si="2"/>
        <v>0</v>
      </c>
      <c r="K95" s="1" t="str">
        <f t="shared" si="3"/>
        <v>Q13. Egg, average of various cooking methods (omelet, scrambled, boiled, fried)0</v>
      </c>
      <c r="L95" s="1" t="str">
        <f t="shared" si="4"/>
        <v>Q13. Egg, average of various cooking methods (omelet, scrambled, boiled, fried)</v>
      </c>
      <c r="M95" s="1" t="str">
        <f t="array" ref="M95">IF(A94=$A$72,TEXT(A95,"dd/mm/yyyy"),A95)&amp;";"&amp;B95&amp;";"&amp;IF(J95=0,IFERROR(VLOOKUP(A95,default!$B$17:$C$19,2,0),C95),INDEX(default!$B$2:$B$12,Sheet2!J95,0))&amp;";"&amp;D95&amp;";"&amp;E95&amp;";"&amp;F95&amp;";"&amp;G95&amp;";"&amp;H95</f>
        <v>;;;;;;;</v>
      </c>
    </row>
    <row r="96" ht="15.75" customHeight="1">
      <c r="A96" s="1" t="s">
        <v>853</v>
      </c>
      <c r="I96" s="1" t="str">
        <f t="shared" si="1"/>
        <v>Q13. Egg, average of various cooking methods (omelet, scrambled, boiled, fried)</v>
      </c>
      <c r="J96" s="1">
        <f t="shared" si="2"/>
        <v>0</v>
      </c>
      <c r="K96" s="1" t="str">
        <f t="shared" si="3"/>
        <v>Q13. Egg, average of various cooking methods (omelet, scrambled, boiled, fried)0</v>
      </c>
      <c r="L96" s="1" t="str">
        <f t="shared" si="4"/>
        <v>Q13. Egg, average of various cooking methods (omelet, scrambled, boiled, fried)Emissions to air</v>
      </c>
      <c r="M96" s="1" t="str">
        <f t="array" ref="M96">IF(A95=$A$72,TEXT(A96,"dd/mm/yyyy"),A96)&amp;";"&amp;B96&amp;";"&amp;IF(J96=0,IFERROR(VLOOKUP(A96,default!$B$17:$C$19,2,0),C96),INDEX(default!$B$2:$B$12,Sheet2!J96,0))&amp;";"&amp;D96&amp;";"&amp;E96&amp;";"&amp;F96&amp;";"&amp;G96&amp;";"&amp;H96</f>
        <v>Emissions to air;;;;;;;</v>
      </c>
    </row>
    <row r="97" ht="15.75" customHeight="1">
      <c r="I97" s="1" t="str">
        <f t="shared" si="1"/>
        <v>Q13. Egg, average of various cooking methods (omelet, scrambled, boiled, fried)</v>
      </c>
      <c r="J97" s="1">
        <f t="shared" si="2"/>
        <v>0</v>
      </c>
      <c r="K97" s="1" t="str">
        <f t="shared" si="3"/>
        <v>Q13. Egg, average of various cooking methods (omelet, scrambled, boiled, fried)0</v>
      </c>
      <c r="L97" s="1" t="str">
        <f t="shared" si="4"/>
        <v>Q13. Egg, average of various cooking methods (omelet, scrambled, boiled, fried)</v>
      </c>
      <c r="M97" s="1" t="str">
        <f t="array" ref="M97">IF(A96=$A$72,TEXT(A97,"dd/mm/yyyy"),A97)&amp;";"&amp;B97&amp;";"&amp;IF(J97=0,IFERROR(VLOOKUP(A97,default!$B$17:$C$19,2,0),C97),INDEX(default!$B$2:$B$12,Sheet2!J97,0))&amp;";"&amp;D97&amp;";"&amp;E97&amp;";"&amp;F97&amp;";"&amp;G97&amp;";"&amp;H97</f>
        <v>;;;;;;;</v>
      </c>
    </row>
    <row r="98" ht="15.75" customHeight="1">
      <c r="A98" s="1" t="s">
        <v>854</v>
      </c>
      <c r="I98" s="1" t="str">
        <f t="shared" si="1"/>
        <v>Q13. Egg, average of various cooking methods (omelet, scrambled, boiled, fried)</v>
      </c>
      <c r="J98" s="1">
        <f t="shared" si="2"/>
        <v>0</v>
      </c>
      <c r="K98" s="1" t="str">
        <f t="shared" si="3"/>
        <v>Q13. Egg, average of various cooking methods (omelet, scrambled, boiled, fried)0</v>
      </c>
      <c r="L98" s="1" t="str">
        <f t="shared" si="4"/>
        <v>Q13. Egg, average of various cooking methods (omelet, scrambled, boiled, fried)Emissions to water</v>
      </c>
      <c r="M98" s="1" t="str">
        <f t="array" ref="M98">IF(A97=$A$72,TEXT(A98,"dd/mm/yyyy"),A98)&amp;";"&amp;B98&amp;";"&amp;IF(J98=0,IFERROR(VLOOKUP(A98,default!$B$17:$C$19,2,0),C98),INDEX(default!$B$2:$B$12,Sheet2!J98,0))&amp;";"&amp;D98&amp;";"&amp;E98&amp;";"&amp;F98&amp;";"&amp;G98&amp;";"&amp;H98</f>
        <v>Emissions to water;;;;;;;</v>
      </c>
    </row>
    <row r="99" ht="15.75" customHeight="1">
      <c r="I99" s="1" t="str">
        <f t="shared" si="1"/>
        <v>Q13. Egg, average of various cooking methods (omelet, scrambled, boiled, fried)</v>
      </c>
      <c r="J99" s="1">
        <f t="shared" si="2"/>
        <v>0</v>
      </c>
      <c r="K99" s="1" t="str">
        <f t="shared" si="3"/>
        <v>Q13. Egg, average of various cooking methods (omelet, scrambled, boiled, fried)0</v>
      </c>
      <c r="L99" s="1" t="str">
        <f t="shared" si="4"/>
        <v>Q13. Egg, average of various cooking methods (omelet, scrambled, boiled, fried)</v>
      </c>
      <c r="M99" s="1" t="str">
        <f t="array" ref="M99">IF(A98=$A$72,TEXT(A99,"dd/mm/yyyy"),A99)&amp;";"&amp;B99&amp;";"&amp;IF(J99=0,IFERROR(VLOOKUP(A99,default!$B$17:$C$19,2,0),C99),INDEX(default!$B$2:$B$12,Sheet2!J99,0))&amp;";"&amp;D99&amp;";"&amp;E99&amp;";"&amp;F99&amp;";"&amp;G99&amp;";"&amp;H99</f>
        <v>;;;;;;;</v>
      </c>
    </row>
    <row r="100" ht="15.75" customHeight="1">
      <c r="A100" s="1" t="s">
        <v>855</v>
      </c>
      <c r="I100" s="1" t="str">
        <f t="shared" si="1"/>
        <v>Q13. Egg, average of various cooking methods (omelet, scrambled, boiled, fried)</v>
      </c>
      <c r="J100" s="1">
        <f t="shared" si="2"/>
        <v>0</v>
      </c>
      <c r="K100" s="1" t="str">
        <f t="shared" si="3"/>
        <v>Q13. Egg, average of various cooking methods (omelet, scrambled, boiled, fried)0</v>
      </c>
      <c r="L100" s="1" t="str">
        <f t="shared" si="4"/>
        <v>Q13. Egg, average of various cooking methods (omelet, scrambled, boiled, fried)Emissions to soil</v>
      </c>
      <c r="M100" s="1" t="str">
        <f t="array" ref="M100">IF(A99=$A$72,TEXT(A100,"dd/mm/yyyy"),A100)&amp;";"&amp;B100&amp;";"&amp;IF(J100=0,IFERROR(VLOOKUP(A100,default!$B$17:$C$19,2,0),C100),INDEX(default!$B$2:$B$12,Sheet2!J100,0))&amp;";"&amp;D100&amp;";"&amp;E100&amp;";"&amp;F100&amp;";"&amp;G100&amp;";"&amp;H100</f>
        <v>Emissions to soil;;;;;;;</v>
      </c>
    </row>
    <row r="101" ht="15.75" customHeight="1">
      <c r="I101" s="1" t="str">
        <f t="shared" si="1"/>
        <v>Q13. Egg, average of various cooking methods (omelet, scrambled, boiled, fried)</v>
      </c>
      <c r="J101" s="1">
        <f t="shared" si="2"/>
        <v>0</v>
      </c>
      <c r="K101" s="1" t="str">
        <f t="shared" si="3"/>
        <v>Q13. Egg, average of various cooking methods (omelet, scrambled, boiled, fried)0</v>
      </c>
      <c r="L101" s="1" t="str">
        <f t="shared" si="4"/>
        <v>Q13. Egg, average of various cooking methods (omelet, scrambled, boiled, fried)</v>
      </c>
      <c r="M101" s="1" t="str">
        <f t="array" ref="M101">IF(A100=$A$72,TEXT(A101,"dd/mm/yyyy"),A101)&amp;";"&amp;B101&amp;";"&amp;IF(J101=0,IFERROR(VLOOKUP(A101,default!$B$17:$C$19,2,0),C101),INDEX(default!$B$2:$B$12,Sheet2!J101,0))&amp;";"&amp;D101&amp;";"&amp;E101&amp;";"&amp;F101&amp;";"&amp;G101&amp;";"&amp;H101</f>
        <v>;;;;;;;</v>
      </c>
    </row>
    <row r="102" ht="15.75" customHeight="1">
      <c r="A102" s="1" t="s">
        <v>856</v>
      </c>
      <c r="I102" s="1" t="str">
        <f t="shared" si="1"/>
        <v>Q13. Egg, average of various cooking methods (omelet, scrambled, boiled, fried)</v>
      </c>
      <c r="J102" s="1">
        <f t="shared" si="2"/>
        <v>0</v>
      </c>
      <c r="K102" s="1" t="str">
        <f t="shared" si="3"/>
        <v>Q13. Egg, average of various cooking methods (omelet, scrambled, boiled, fried)0</v>
      </c>
      <c r="L102" s="1" t="str">
        <f t="shared" si="4"/>
        <v>Q13. Egg, average of various cooking methods (omelet, scrambled, boiled, fried)Final waste flows</v>
      </c>
      <c r="M102" s="1" t="str">
        <f t="array" ref="M102">IF(A101=$A$72,TEXT(A102,"dd/mm/yyyy"),A102)&amp;";"&amp;B102&amp;";"&amp;IF(J102=0,IFERROR(VLOOKUP(A102,default!$B$17:$C$19,2,0),C102),INDEX(default!$B$2:$B$12,Sheet2!J102,0))&amp;";"&amp;D102&amp;";"&amp;E102&amp;";"&amp;F102&amp;";"&amp;G102&amp;";"&amp;H102</f>
        <v>Final waste flows;;;;;;;</v>
      </c>
    </row>
    <row r="103" ht="15.75" customHeight="1">
      <c r="I103" s="1" t="str">
        <f t="shared" si="1"/>
        <v>Q13. Egg, average of various cooking methods (omelet, scrambled, boiled, fried)</v>
      </c>
      <c r="J103" s="1">
        <f t="shared" si="2"/>
        <v>0</v>
      </c>
      <c r="K103" s="1" t="str">
        <f t="shared" si="3"/>
        <v>Q13. Egg, average of various cooking methods (omelet, scrambled, boiled, fried)0</v>
      </c>
      <c r="L103" s="1" t="str">
        <f t="shared" si="4"/>
        <v>Q13. Egg, average of various cooking methods (omelet, scrambled, boiled, fried)</v>
      </c>
      <c r="M103" s="1" t="str">
        <f t="array" ref="M103">IF(A102=$A$72,TEXT(A103,"dd/mm/yyyy"),A103)&amp;";"&amp;B103&amp;";"&amp;IF(J103=0,IFERROR(VLOOKUP(A103,default!$B$17:$C$19,2,0),C103),INDEX(default!$B$2:$B$12,Sheet2!J103,0))&amp;";"&amp;D103&amp;";"&amp;E103&amp;";"&amp;F103&amp;";"&amp;G103&amp;";"&amp;H103</f>
        <v>;;;;;;;</v>
      </c>
    </row>
    <row r="104" ht="15.75" customHeight="1">
      <c r="A104" s="1" t="s">
        <v>857</v>
      </c>
      <c r="I104" s="1" t="str">
        <f t="shared" si="1"/>
        <v>Q13. Egg, average of various cooking methods (omelet, scrambled, boiled, fried)</v>
      </c>
      <c r="J104" s="1">
        <f t="shared" si="2"/>
        <v>0</v>
      </c>
      <c r="K104" s="1" t="str">
        <f t="shared" si="3"/>
        <v>Q13. Egg, average of various cooking methods (omelet, scrambled, boiled, fried)0</v>
      </c>
      <c r="L104" s="1" t="str">
        <f t="shared" si="4"/>
        <v>Q13. Egg, average of various cooking methods (omelet, scrambled, boiled, fried)Non material emissions</v>
      </c>
      <c r="M104" s="1" t="str">
        <f t="array" ref="M104">IF(A103=$A$72,TEXT(A104,"dd/mm/yyyy"),A104)&amp;";"&amp;B104&amp;";"&amp;IF(J104=0,IFERROR(VLOOKUP(A104,default!$B$17:$C$19,2,0),C104),INDEX(default!$B$2:$B$12,Sheet2!J104,0))&amp;";"&amp;D104&amp;";"&amp;E104&amp;";"&amp;F104&amp;";"&amp;G104&amp;";"&amp;H104</f>
        <v>Non material emissions;;;;;;;</v>
      </c>
    </row>
    <row r="105" ht="15.75" customHeight="1">
      <c r="I105" s="1" t="str">
        <f t="shared" si="1"/>
        <v>Q13. Egg, average of various cooking methods (omelet, scrambled, boiled, fried)</v>
      </c>
      <c r="J105" s="1">
        <f t="shared" si="2"/>
        <v>0</v>
      </c>
      <c r="K105" s="1" t="str">
        <f t="shared" si="3"/>
        <v>Q13. Egg, average of various cooking methods (omelet, scrambled, boiled, fried)0</v>
      </c>
      <c r="L105" s="1" t="str">
        <f t="shared" si="4"/>
        <v>Q13. Egg, average of various cooking methods (omelet, scrambled, boiled, fried)</v>
      </c>
      <c r="M105" s="1" t="str">
        <f t="array" ref="M105">IF(A104=$A$72,TEXT(A105,"dd/mm/yyyy"),A105)&amp;";"&amp;B105&amp;";"&amp;IF(J105=0,IFERROR(VLOOKUP(A105,default!$B$17:$C$19,2,0),C105),INDEX(default!$B$2:$B$12,Sheet2!J105,0))&amp;";"&amp;D105&amp;";"&amp;E105&amp;";"&amp;F105&amp;";"&amp;G105&amp;";"&amp;H105</f>
        <v>;;;;;;;</v>
      </c>
    </row>
    <row r="106" ht="15.75" customHeight="1">
      <c r="A106" s="1" t="s">
        <v>858</v>
      </c>
      <c r="I106" s="1" t="str">
        <f t="shared" si="1"/>
        <v>Q13. Egg, average of various cooking methods (omelet, scrambled, boiled, fried)</v>
      </c>
      <c r="J106" s="1">
        <f t="shared" si="2"/>
        <v>0</v>
      </c>
      <c r="K106" s="1" t="str">
        <f t="shared" si="3"/>
        <v>Q13. Egg, average of various cooking methods (omelet, scrambled, boiled, fried)0</v>
      </c>
      <c r="L106" s="1" t="str">
        <f t="shared" si="4"/>
        <v>Q13. Egg, average of various cooking methods (omelet, scrambled, boiled, fried)Social issues</v>
      </c>
      <c r="M106" s="1" t="str">
        <f t="array" ref="M106">IF(A105=$A$72,TEXT(A106,"dd/mm/yyyy"),A106)&amp;";"&amp;B106&amp;";"&amp;IF(J106=0,IFERROR(VLOOKUP(A106,default!$B$17:$C$19,2,0),C106),INDEX(default!$B$2:$B$12,Sheet2!J106,0))&amp;";"&amp;D106&amp;";"&amp;E106&amp;";"&amp;F106&amp;";"&amp;G106&amp;";"&amp;H106</f>
        <v>Social issues;;;;;;;</v>
      </c>
    </row>
    <row r="107" ht="15.75" customHeight="1">
      <c r="I107" s="1" t="str">
        <f t="shared" si="1"/>
        <v>Q13. Egg, average of various cooking methods (omelet, scrambled, boiled, fried)</v>
      </c>
      <c r="J107" s="1">
        <f t="shared" si="2"/>
        <v>0</v>
      </c>
      <c r="K107" s="1" t="str">
        <f t="shared" si="3"/>
        <v>Q13. Egg, average of various cooking methods (omelet, scrambled, boiled, fried)0</v>
      </c>
      <c r="L107" s="1" t="str">
        <f t="shared" si="4"/>
        <v>Q13. Egg, average of various cooking methods (omelet, scrambled, boiled, fried)</v>
      </c>
      <c r="M107" s="1" t="str">
        <f t="array" ref="M107">IF(A106=$A$72,TEXT(A107,"dd/mm/yyyy"),A107)&amp;";"&amp;B107&amp;";"&amp;IF(J107=0,IFERROR(VLOOKUP(A107,default!$B$17:$C$19,2,0),C107),INDEX(default!$B$2:$B$12,Sheet2!J107,0))&amp;";"&amp;D107&amp;";"&amp;E107&amp;";"&amp;F107&amp;";"&amp;G107&amp;";"&amp;H107</f>
        <v>;;;;;;;</v>
      </c>
    </row>
    <row r="108" ht="15.75" customHeight="1">
      <c r="A108" s="1" t="s">
        <v>859</v>
      </c>
      <c r="I108" s="1" t="str">
        <f t="shared" si="1"/>
        <v>Q13. Egg, average of various cooking methods (omelet, scrambled, boiled, fried)</v>
      </c>
      <c r="J108" s="1">
        <f t="shared" si="2"/>
        <v>0</v>
      </c>
      <c r="K108" s="1" t="str">
        <f t="shared" si="3"/>
        <v>Q13. Egg, average of various cooking methods (omelet, scrambled, boiled, fried)0</v>
      </c>
      <c r="L108" s="1" t="str">
        <f t="shared" si="4"/>
        <v>Q13. Egg, average of various cooking methods (omelet, scrambled, boiled, fried)Economic issues</v>
      </c>
      <c r="M108" s="1" t="str">
        <f t="array" ref="M108">IF(A107=$A$72,TEXT(A108,"dd/mm/yyyy"),A108)&amp;";"&amp;B108&amp;";"&amp;IF(J108=0,IFERROR(VLOOKUP(A108,default!$B$17:$C$19,2,0),C108),INDEX(default!$B$2:$B$12,Sheet2!J108,0))&amp;";"&amp;D108&amp;";"&amp;E108&amp;";"&amp;F108&amp;";"&amp;G108&amp;";"&amp;H108</f>
        <v>Economic issues;;;;;;;</v>
      </c>
    </row>
    <row r="109" ht="15.75" customHeight="1">
      <c r="I109" s="1" t="str">
        <f t="shared" si="1"/>
        <v>Q13. Egg, average of various cooking methods (omelet, scrambled, boiled, fried)</v>
      </c>
      <c r="J109" s="1">
        <f t="shared" si="2"/>
        <v>0</v>
      </c>
      <c r="K109" s="1" t="str">
        <f t="shared" si="3"/>
        <v>Q13. Egg, average of various cooking methods (omelet, scrambled, boiled, fried)0</v>
      </c>
      <c r="L109" s="1" t="str">
        <f t="shared" si="4"/>
        <v>Q13. Egg, average of various cooking methods (omelet, scrambled, boiled, fried)</v>
      </c>
      <c r="M109" s="1" t="str">
        <f t="array" ref="M109">IF(A108=$A$72,TEXT(A109,"dd/mm/yyyy"),A109)&amp;";"&amp;B109&amp;";"&amp;IF(J109=0,IFERROR(VLOOKUP(A109,default!$B$17:$C$19,2,0),C109),INDEX(default!$B$2:$B$12,Sheet2!J109,0))&amp;";"&amp;D109&amp;";"&amp;E109&amp;";"&amp;F109&amp;";"&amp;G109&amp;";"&amp;H109</f>
        <v>;;;;;;;</v>
      </c>
    </row>
    <row r="110" ht="15.75" customHeight="1">
      <c r="A110" s="1" t="s">
        <v>860</v>
      </c>
      <c r="I110" s="1" t="str">
        <f t="shared" si="1"/>
        <v>Q13. Egg, average of various cooking methods (omelet, scrambled, boiled, fried)</v>
      </c>
      <c r="J110" s="1">
        <f t="shared" si="2"/>
        <v>0</v>
      </c>
      <c r="K110" s="1" t="str">
        <f t="shared" si="3"/>
        <v>Q13. Egg, average of various cooking methods (omelet, scrambled, boiled, fried)0</v>
      </c>
      <c r="L110" s="1" t="str">
        <f t="shared" si="4"/>
        <v>Q13. Egg, average of various cooking methods (omelet, scrambled, boiled, fried)Waste to treatment</v>
      </c>
      <c r="M110" s="1" t="str">
        <f t="array" ref="M110">IF(A109=$A$72,TEXT(A110,"dd/mm/yyyy"),A110)&amp;";"&amp;B110&amp;";"&amp;IF(J110=0,IFERROR(VLOOKUP(A110,default!$B$17:$C$19,2,0),C110),INDEX(default!$B$2:$B$12,Sheet2!J110,0))&amp;";"&amp;D110&amp;";"&amp;E110&amp;";"&amp;F110&amp;";"&amp;G110&amp;";"&amp;H110</f>
        <v>Waste to treatment;;;;;;;</v>
      </c>
    </row>
    <row r="111" ht="15.75" customHeight="1">
      <c r="A111" s="1" t="s">
        <v>8</v>
      </c>
      <c r="B111" s="1" t="s">
        <v>835</v>
      </c>
      <c r="C111" s="1" t="s">
        <v>1112</v>
      </c>
      <c r="D111" s="1" t="s">
        <v>842</v>
      </c>
      <c r="E111" s="1">
        <v>0.0</v>
      </c>
      <c r="F111" s="1">
        <v>0.0</v>
      </c>
      <c r="G111" s="1">
        <v>0.0</v>
      </c>
      <c r="I111" s="1" t="str">
        <f t="shared" si="1"/>
        <v>Q13. Egg, average of various cooking methods (omelet, scrambled, boiled, fried)</v>
      </c>
      <c r="J111" s="1">
        <f t="shared" si="2"/>
        <v>0</v>
      </c>
      <c r="K111" s="1" t="str">
        <f t="shared" si="3"/>
        <v>Q13. Egg, average of various cooking methods (omelet, scrambled, boiled, fried)0</v>
      </c>
      <c r="L111" s="1" t="str">
        <f t="shared" si="4"/>
        <v>Q13. Egg, average of various cooking methods (omelet, scrambled, boiled, fried)Municipal solid waste {RoW}| treatment of municipal solid waste, sanitary landfill | Cut-off, S</v>
      </c>
      <c r="M111" s="1" t="str">
        <f t="array" ref="M111">IF(A110=$A$72,TEXT(A111,"dd/mm/yyyy"),A111)&amp;";"&amp;B111&amp;";"&amp;IF(J111=0,IFERROR(VLOOKUP(A111,default!$B$17:$C$19,2,0),C111),INDEX(default!$B$2:$B$12,Sheet2!J111,0))&amp;";"&amp;D111&amp;";"&amp;E111&amp;";"&amp;F111&amp;";"&amp;G111&amp;";"&amp;H111</f>
        <v>Municipal solid waste {RoW}| treatment of municipal solid waste, sanitary landfill | Cut-off, S;kg;(packwt*packaging*(1+TRAN_loss_PNS+RET_loss_PNS)+PHAR_loss_PNS+PROC_loss_PNS+TRAN_loss_PNS+RET_loss_PNS+USER_loss)*landfill;Undefined;0;0;0;</v>
      </c>
    </row>
    <row r="112" ht="15.75" customHeight="1">
      <c r="A112" s="1" t="s">
        <v>9</v>
      </c>
      <c r="B112" s="1" t="s">
        <v>835</v>
      </c>
      <c r="C112" s="1" t="s">
        <v>1113</v>
      </c>
      <c r="D112" s="1" t="s">
        <v>842</v>
      </c>
      <c r="E112" s="1">
        <v>0.0</v>
      </c>
      <c r="F112" s="1">
        <v>0.0</v>
      </c>
      <c r="G112" s="1">
        <v>0.0</v>
      </c>
      <c r="I112" s="1" t="str">
        <f t="shared" si="1"/>
        <v>Q13. Egg, average of various cooking methods (omelet, scrambled, boiled, fried)</v>
      </c>
      <c r="J112" s="1">
        <f t="shared" si="2"/>
        <v>0</v>
      </c>
      <c r="K112" s="1" t="str">
        <f t="shared" si="3"/>
        <v>Q13. Egg, average of various cooking methods (omelet, scrambled, boiled, fried)0</v>
      </c>
      <c r="L112" s="1" t="str">
        <f t="shared" si="4"/>
        <v>Q13. Egg, average of various cooking methods (omelet, scrambled, boiled, fried)Municipal solid waste {GLO}| treatment of municipal solid waste, open dump, wet infiltration class (500mm) | Cut-off, S</v>
      </c>
      <c r="M112" s="1" t="str">
        <f t="array" ref="M112">IF(A111=$A$72,TEXT(A112,"dd/mm/yyyy"),A112)&amp;";"&amp;B112&amp;";"&amp;IF(J112=0,IFERROR(VLOOKUP(A112,default!$B$17:$C$19,2,0),C112),INDEX(default!$B$2:$B$12,Sheet2!J112,0))&amp;";"&amp;D112&amp;";"&amp;E112&amp;";"&amp;F112&amp;";"&amp;G112&amp;";"&amp;H112</f>
        <v>Municipal solid waste {GLO}| treatment of municipal solid waste, open dump, wet infiltration class (500mm) | Cut-off, S;kg;(packwt*packaging*(1+TRAN_loss_PNS+RET_loss_PNS)+PHAR_loss_PNS+PROC_loss_PNS+TRAN_loss_PNS+RET_loss_PNS+USER_loss)*opendump;Undefined;0;0;0;</v>
      </c>
    </row>
    <row r="113" ht="15.75" customHeight="1">
      <c r="A113" s="1" t="s">
        <v>10</v>
      </c>
      <c r="B113" s="1" t="s">
        <v>835</v>
      </c>
      <c r="C113" s="1" t="s">
        <v>1113</v>
      </c>
      <c r="D113" s="1" t="s">
        <v>842</v>
      </c>
      <c r="E113" s="1">
        <v>0.0</v>
      </c>
      <c r="F113" s="1">
        <v>0.0</v>
      </c>
      <c r="G113" s="1">
        <v>0.0</v>
      </c>
      <c r="I113" s="1" t="str">
        <f t="shared" si="1"/>
        <v>Q13. Egg, average of various cooking methods (omelet, scrambled, boiled, fried)</v>
      </c>
      <c r="J113" s="1">
        <f t="shared" si="2"/>
        <v>0</v>
      </c>
      <c r="K113" s="1" t="str">
        <f t="shared" si="3"/>
        <v>Q13. Egg, average of various cooking methods (omelet, scrambled, boiled, fried)0</v>
      </c>
      <c r="L113" s="1" t="str">
        <f t="shared" si="4"/>
        <v>Q13. Egg, average of various cooking methods (omelet, scrambled, boiled, fried)Municipal solid waste {GLO}| treatment of municipal solid waste, open burning | Cut-off, S</v>
      </c>
      <c r="M113" s="1" t="str">
        <f t="array" ref="M113">IF(A112=$A$72,TEXT(A113,"dd/mm/yyyy"),A113)&amp;";"&amp;B113&amp;";"&amp;IF(J113=0,IFERROR(VLOOKUP(A113,default!$B$17:$C$19,2,0),C113),INDEX(default!$B$2:$B$12,Sheet2!J113,0))&amp;";"&amp;D113&amp;";"&amp;E113&amp;";"&amp;F113&amp;";"&amp;G113&amp;";"&amp;H113</f>
        <v>Municipal solid waste {GLO}| treatment of municipal solid waste, open burning | Cut-off, S;kg;(packwt*packaging*(1+TRAN_loss_PNS+RET_loss_PNS)+PHAR_loss_PNS+PROC_loss_PNS+TRAN_loss_PNS+RET_loss_PNS+USER_loss)*openburn;Undefined;0;0;0;</v>
      </c>
    </row>
    <row r="114" ht="15.75" customHeight="1">
      <c r="I114" s="1" t="str">
        <f t="shared" si="1"/>
        <v>Q13. Egg, average of various cooking methods (omelet, scrambled, boiled, fried)</v>
      </c>
      <c r="J114" s="1">
        <f t="shared" si="2"/>
        <v>0</v>
      </c>
      <c r="K114" s="1" t="str">
        <f t="shared" si="3"/>
        <v>Q13. Egg, average of various cooking methods (omelet, scrambled, boiled, fried)0</v>
      </c>
      <c r="L114" s="1" t="str">
        <f t="shared" si="4"/>
        <v>Q13. Egg, average of various cooking methods (omelet, scrambled, boiled, fried)</v>
      </c>
      <c r="M114" s="1" t="str">
        <f t="array" ref="M114">IF(A113=$A$72,TEXT(A114,"dd/mm/yyyy"),A114)&amp;";"&amp;B114&amp;";"&amp;IF(J114=0,IFERROR(VLOOKUP(A114,default!$B$17:$C$19,2,0),C114),INDEX(default!$B$2:$B$12,Sheet2!J114,0))&amp;";"&amp;D114&amp;";"&amp;E114&amp;";"&amp;F114&amp;";"&amp;G114&amp;";"&amp;H114</f>
        <v>;;;;;;;</v>
      </c>
    </row>
    <row r="115" ht="15.75" customHeight="1">
      <c r="A115" s="1" t="s">
        <v>865</v>
      </c>
      <c r="I115" s="1" t="str">
        <f t="shared" si="1"/>
        <v>Q13. Egg, average of various cooking methods (omelet, scrambled, boiled, fried)</v>
      </c>
      <c r="J115" s="1">
        <f t="shared" si="2"/>
        <v>0</v>
      </c>
      <c r="K115" s="1" t="str">
        <f t="shared" si="3"/>
        <v>Q13. Egg, average of various cooking methods (omelet, scrambled, boiled, fried)0</v>
      </c>
      <c r="L115" s="1" t="str">
        <f t="shared" si="4"/>
        <v>Q13. Egg, average of various cooking methods (omelet, scrambled, boiled, fried)Input parameters</v>
      </c>
      <c r="M115" s="1" t="str">
        <f t="array" ref="M115">IF(A114=$A$72,TEXT(A115,"dd/mm/yyyy"),A115)&amp;";"&amp;B115&amp;";"&amp;IF(J115=0,IFERROR(VLOOKUP(A115,default!$B$17:$C$19,2,0),C115),INDEX(default!$B$2:$B$12,Sheet2!J115,0))&amp;";"&amp;D115&amp;";"&amp;E115&amp;";"&amp;F115&amp;";"&amp;G115&amp;";"&amp;H115</f>
        <v>Input parameters;;;;;;;</v>
      </c>
    </row>
    <row r="116" ht="15.75" customHeight="1">
      <c r="A116" s="1" t="s">
        <v>31</v>
      </c>
      <c r="B116" s="1">
        <v>1.0</v>
      </c>
      <c r="C116" s="1" t="s">
        <v>866</v>
      </c>
      <c r="D116" s="1">
        <v>1.11</v>
      </c>
      <c r="E116" s="1">
        <v>0.0</v>
      </c>
      <c r="F116" s="1">
        <v>0.0</v>
      </c>
      <c r="G116" s="1" t="s">
        <v>832</v>
      </c>
      <c r="H116" s="1" t="s">
        <v>134</v>
      </c>
      <c r="I116" s="1" t="str">
        <f t="shared" si="1"/>
        <v>Q13. Egg, average of various cooking methods (omelet, scrambled, boiled, fried)</v>
      </c>
      <c r="J116" s="1">
        <f t="shared" si="2"/>
        <v>0</v>
      </c>
      <c r="K116" s="1" t="str">
        <f t="shared" si="3"/>
        <v>Q13. Egg, average of various cooking methods (omelet, scrambled, boiled, fried)0</v>
      </c>
      <c r="L116" s="1" t="str">
        <f t="shared" si="4"/>
        <v>Q13. Egg, average of various cooking methods (omelet, scrambled, boiled, fried)primary</v>
      </c>
      <c r="M116" s="1" t="str">
        <f t="array" ref="M116">IF(A115=$A$72,TEXT(A116,"dd/mm/yyyy"),A116)&amp;";"&amp;B116&amp;";"&amp;IF(J116=0,IFERROR(VLOOKUP(A116,default!$B$17:$C$19,2,0),C116),INDEX(default!$B$2:$B$12,Sheet2!J116,0))&amp;";"&amp;D116&amp;";"&amp;E116&amp;";"&amp;F116&amp;";"&amp;G116&amp;";"&amp;H116</f>
        <v>primary;1;Lognormal;1,11;0;0;No;(2,3,2,2,2,na)_x007f_</v>
      </c>
    </row>
    <row r="117" ht="15.75" customHeight="1">
      <c r="A117" s="1" t="s">
        <v>23</v>
      </c>
      <c r="B117" s="1">
        <v>1.0</v>
      </c>
      <c r="C117" s="1" t="s">
        <v>866</v>
      </c>
      <c r="D117" s="1">
        <v>1.25</v>
      </c>
      <c r="E117" s="1">
        <v>0.0</v>
      </c>
      <c r="F117" s="1">
        <v>0.0</v>
      </c>
      <c r="G117" s="1" t="s">
        <v>832</v>
      </c>
      <c r="H117" s="1" t="s">
        <v>131</v>
      </c>
      <c r="I117" s="1" t="str">
        <f t="shared" si="1"/>
        <v>Q13. Egg, average of various cooking methods (omelet, scrambled, boiled, fried)</v>
      </c>
      <c r="J117" s="1">
        <f t="shared" si="2"/>
        <v>0</v>
      </c>
      <c r="K117" s="1" t="str">
        <f t="shared" si="3"/>
        <v>Q13. Egg, average of various cooking methods (omelet, scrambled, boiled, fried)0</v>
      </c>
      <c r="L117" s="1" t="str">
        <f t="shared" si="4"/>
        <v>Q13. Egg, average of various cooking methods (omelet, scrambled, boiled, fried)packaging</v>
      </c>
      <c r="M117" s="1" t="str">
        <f t="array" ref="M117">IF(A116=$A$72,TEXT(A117,"dd/mm/yyyy"),A117)&amp;";"&amp;B117&amp;";"&amp;IF(J117=0,IFERROR(VLOOKUP(A117,default!$B$17:$C$19,2,0),C117),INDEX(default!$B$2:$B$12,Sheet2!J117,0))&amp;";"&amp;D117&amp;";"&amp;E117&amp;";"&amp;F117&amp;";"&amp;G117&amp;";"&amp;H117</f>
        <v>packaging;1;Lognormal;1,25;0;0;No;(2,4,2,4,3,na)_x007f_</v>
      </c>
    </row>
    <row r="118" ht="15.75" customHeight="1">
      <c r="A118" s="1" t="s">
        <v>32</v>
      </c>
      <c r="B118" s="1">
        <v>1.0</v>
      </c>
      <c r="C118" s="1" t="s">
        <v>866</v>
      </c>
      <c r="D118" s="1">
        <v>1.23</v>
      </c>
      <c r="E118" s="1">
        <v>0.0</v>
      </c>
      <c r="F118" s="1">
        <v>0.0</v>
      </c>
      <c r="G118" s="1" t="s">
        <v>832</v>
      </c>
      <c r="H118" s="1" t="s">
        <v>132</v>
      </c>
      <c r="I118" s="1" t="str">
        <f t="shared" si="1"/>
        <v>Q13. Egg, average of various cooking methods (omelet, scrambled, boiled, fried)</v>
      </c>
      <c r="J118" s="1">
        <f t="shared" si="2"/>
        <v>0</v>
      </c>
      <c r="K118" s="1" t="str">
        <f t="shared" si="3"/>
        <v>Q13. Egg, average of various cooking methods (omelet, scrambled, boiled, fried)0</v>
      </c>
      <c r="L118" s="1" t="str">
        <f t="shared" si="4"/>
        <v>Q13. Egg, average of various cooking methods (omelet, scrambled, boiled, fried)distrib</v>
      </c>
      <c r="M118" s="1" t="str">
        <f t="array" ref="M118">IF(A117=$A$72,TEXT(A118,"dd/mm/yyyy"),A118)&amp;";"&amp;B118&amp;";"&amp;IF(J118=0,IFERROR(VLOOKUP(A118,default!$B$17:$C$19,2,0),C118),INDEX(default!$B$2:$B$12,Sheet2!J118,0))&amp;";"&amp;D118&amp;";"&amp;E118&amp;";"&amp;F118&amp;";"&amp;G118&amp;";"&amp;H118</f>
        <v>distrib;1;Lognormal;1,23;0;0;No;(2,3,2,4,3,na)_x007f_</v>
      </c>
    </row>
    <row r="119" ht="15.75" customHeight="1">
      <c r="A119" s="1" t="s">
        <v>33</v>
      </c>
      <c r="B119" s="1">
        <v>0.0</v>
      </c>
      <c r="C119" s="1" t="s">
        <v>866</v>
      </c>
      <c r="D119" s="1">
        <v>1.12</v>
      </c>
      <c r="E119" s="1">
        <v>0.0</v>
      </c>
      <c r="F119" s="1">
        <v>0.0</v>
      </c>
      <c r="G119" s="1" t="s">
        <v>832</v>
      </c>
      <c r="H119" s="1" t="s">
        <v>133</v>
      </c>
      <c r="I119" s="1" t="str">
        <f t="shared" si="1"/>
        <v>Q13. Egg, average of various cooking methods (omelet, scrambled, boiled, fried)</v>
      </c>
      <c r="J119" s="1">
        <f t="shared" si="2"/>
        <v>0</v>
      </c>
      <c r="K119" s="1" t="str">
        <f t="shared" si="3"/>
        <v>Q13. Egg, average of various cooking methods (omelet, scrambled, boiled, fried)0</v>
      </c>
      <c r="L119" s="1" t="str">
        <f t="shared" si="4"/>
        <v>Q13. Egg, average of various cooking methods (omelet, scrambled, boiled, fried)retail_cool</v>
      </c>
      <c r="M119" s="1" t="str">
        <f t="array" ref="M119">IF(A118=$A$72,TEXT(A119,"dd/mm/yyyy"),A119)&amp;";"&amp;B119&amp;";"&amp;IF(J119=0,IFERROR(VLOOKUP(A119,default!$B$17:$C$19,2,0),C119),INDEX(default!$B$2:$B$12,Sheet2!J119,0))&amp;";"&amp;D119&amp;";"&amp;E119&amp;";"&amp;F119&amp;";"&amp;G119&amp;";"&amp;H119</f>
        <v>retail_cool;0;Lognormal;1,12;0;0;No;(2,3,2,4,2,na)_x007f_</v>
      </c>
    </row>
    <row r="120" ht="15.75" customHeight="1">
      <c r="A120" s="1" t="s">
        <v>34</v>
      </c>
      <c r="B120" s="1">
        <v>0.0</v>
      </c>
      <c r="C120" s="1" t="s">
        <v>866</v>
      </c>
      <c r="D120" s="1">
        <v>1.12</v>
      </c>
      <c r="E120" s="1">
        <v>0.0</v>
      </c>
      <c r="F120" s="1">
        <v>0.0</v>
      </c>
      <c r="G120" s="1" t="s">
        <v>832</v>
      </c>
      <c r="H120" s="1" t="s">
        <v>133</v>
      </c>
      <c r="I120" s="1" t="str">
        <f t="shared" si="1"/>
        <v>Q13. Egg, average of various cooking methods (omelet, scrambled, boiled, fried)</v>
      </c>
      <c r="J120" s="1">
        <f t="shared" si="2"/>
        <v>0</v>
      </c>
      <c r="K120" s="1" t="str">
        <f t="shared" si="3"/>
        <v>Q13. Egg, average of various cooking methods (omelet, scrambled, boiled, fried)0</v>
      </c>
      <c r="L120" s="1" t="str">
        <f t="shared" si="4"/>
        <v>Q13. Egg, average of various cooking methods (omelet, scrambled, boiled, fried)retail_freez</v>
      </c>
      <c r="M120" s="1" t="str">
        <f t="array" ref="M120">IF(A119=$A$72,TEXT(A120,"dd/mm/yyyy"),A120)&amp;";"&amp;B120&amp;";"&amp;IF(J120=0,IFERROR(VLOOKUP(A120,default!$B$17:$C$19,2,0),C120),INDEX(default!$B$2:$B$12,Sheet2!J120,0))&amp;";"&amp;D120&amp;";"&amp;E120&amp;";"&amp;F120&amp;";"&amp;G120&amp;";"&amp;H120</f>
        <v>retail_freez;0;Lognormal;1,12;0;0;No;(2,3,2,4,2,na)_x007f_</v>
      </c>
    </row>
    <row r="121" ht="15.75" customHeight="1">
      <c r="A121" s="1" t="s">
        <v>35</v>
      </c>
      <c r="B121" s="1">
        <v>0.0</v>
      </c>
      <c r="C121" s="1" t="s">
        <v>866</v>
      </c>
      <c r="D121" s="1">
        <v>1.12</v>
      </c>
      <c r="E121" s="1">
        <v>0.0</v>
      </c>
      <c r="F121" s="1">
        <v>0.0</v>
      </c>
      <c r="G121" s="1" t="s">
        <v>832</v>
      </c>
      <c r="H121" s="1" t="s">
        <v>133</v>
      </c>
      <c r="I121" s="1" t="str">
        <f t="shared" si="1"/>
        <v>Q13. Egg, average of various cooking methods (omelet, scrambled, boiled, fried)</v>
      </c>
      <c r="J121" s="1">
        <f t="shared" si="2"/>
        <v>0</v>
      </c>
      <c r="K121" s="1" t="str">
        <f t="shared" si="3"/>
        <v>Q13. Egg, average of various cooking methods (omelet, scrambled, boiled, fried)0</v>
      </c>
      <c r="L121" s="1" t="str">
        <f t="shared" si="4"/>
        <v>Q13. Egg, average of various cooking methods (omelet, scrambled, boiled, fried)home_cool</v>
      </c>
      <c r="M121" s="1" t="str">
        <f t="array" ref="M121">IF(A120=$A$72,TEXT(A121,"dd/mm/yyyy"),A121)&amp;";"&amp;B121&amp;";"&amp;IF(J121=0,IFERROR(VLOOKUP(A121,default!$B$17:$C$19,2,0),C121),INDEX(default!$B$2:$B$12,Sheet2!J121,0))&amp;";"&amp;D121&amp;";"&amp;E121&amp;";"&amp;F121&amp;";"&amp;G121&amp;";"&amp;H121</f>
        <v>home_cool;0;Lognormal;1,12;0;0;No;(2,3,2,4,2,na)_x007f_</v>
      </c>
    </row>
    <row r="122" ht="15.75" customHeight="1">
      <c r="A122" s="1" t="s">
        <v>36</v>
      </c>
      <c r="B122" s="1">
        <v>0.0</v>
      </c>
      <c r="C122" s="1" t="s">
        <v>866</v>
      </c>
      <c r="D122" s="1">
        <v>1.12</v>
      </c>
      <c r="E122" s="1">
        <v>0.0</v>
      </c>
      <c r="F122" s="1">
        <v>0.0</v>
      </c>
      <c r="G122" s="1" t="s">
        <v>832</v>
      </c>
      <c r="H122" s="1" t="s">
        <v>133</v>
      </c>
      <c r="I122" s="1" t="str">
        <f t="shared" si="1"/>
        <v>Q13. Egg, average of various cooking methods (omelet, scrambled, boiled, fried)</v>
      </c>
      <c r="J122" s="1">
        <f t="shared" si="2"/>
        <v>0</v>
      </c>
      <c r="K122" s="1" t="str">
        <f t="shared" si="3"/>
        <v>Q13. Egg, average of various cooking methods (omelet, scrambled, boiled, fried)0</v>
      </c>
      <c r="L122" s="1" t="str">
        <f t="shared" si="4"/>
        <v>Q13. Egg, average of various cooking methods (omelet, scrambled, boiled, fried)home_freez</v>
      </c>
      <c r="M122" s="1" t="str">
        <f t="array" ref="M122">IF(A121=$A$72,TEXT(A122,"dd/mm/yyyy"),A122)&amp;";"&amp;B122&amp;";"&amp;IF(J122=0,IFERROR(VLOOKUP(A122,default!$B$17:$C$19,2,0),C122),INDEX(default!$B$2:$B$12,Sheet2!J122,0))&amp;";"&amp;D122&amp;";"&amp;E122&amp;";"&amp;F122&amp;";"&amp;G122&amp;";"&amp;H122</f>
        <v>home_freez;0;Lognormal;1,12;0;0;No;(2,3,2,4,2,na)_x007f_</v>
      </c>
    </row>
    <row r="123" ht="15.75" customHeight="1">
      <c r="A123" s="1" t="s">
        <v>37</v>
      </c>
      <c r="B123" s="1">
        <v>0.5</v>
      </c>
      <c r="C123" s="1" t="s">
        <v>866</v>
      </c>
      <c r="D123" s="1">
        <v>1.11</v>
      </c>
      <c r="E123" s="1">
        <v>0.0</v>
      </c>
      <c r="F123" s="1">
        <v>0.0</v>
      </c>
      <c r="G123" s="1" t="s">
        <v>832</v>
      </c>
      <c r="H123" s="1" t="s">
        <v>134</v>
      </c>
      <c r="I123" s="1" t="str">
        <f t="shared" si="1"/>
        <v>Q13. Egg, average of various cooking methods (omelet, scrambled, boiled, fried)</v>
      </c>
      <c r="J123" s="1">
        <f t="shared" si="2"/>
        <v>0</v>
      </c>
      <c r="K123" s="1" t="str">
        <f t="shared" si="3"/>
        <v>Q13. Egg, average of various cooking methods (omelet, scrambled, boiled, fried)0</v>
      </c>
      <c r="L123" s="1" t="str">
        <f t="shared" si="4"/>
        <v>Q13. Egg, average of various cooking methods (omelet, scrambled, boiled, fried)boil</v>
      </c>
      <c r="M123" s="1" t="str">
        <f t="array" ref="M123">IF(A122=$A$72,TEXT(A123,"dd/mm/yyyy"),A123)&amp;";"&amp;B123&amp;";"&amp;IF(J123=0,IFERROR(VLOOKUP(A123,default!$B$17:$C$19,2,0),C123),INDEX(default!$B$2:$B$12,Sheet2!J123,0))&amp;";"&amp;D123&amp;";"&amp;E123&amp;";"&amp;F123&amp;";"&amp;G123&amp;";"&amp;H123</f>
        <v>boil;0,5;Lognormal;1,11;0;0;No;(2,3,2,2,2,na)_x007f_</v>
      </c>
    </row>
    <row r="124" ht="15.75" customHeight="1">
      <c r="A124" s="1" t="s">
        <v>38</v>
      </c>
      <c r="B124" s="1">
        <v>1.5</v>
      </c>
      <c r="C124" s="1" t="s">
        <v>866</v>
      </c>
      <c r="D124" s="1">
        <v>1.11</v>
      </c>
      <c r="E124" s="1">
        <v>0.0</v>
      </c>
      <c r="F124" s="1">
        <v>0.0</v>
      </c>
      <c r="G124" s="1" t="s">
        <v>832</v>
      </c>
      <c r="H124" s="1" t="s">
        <v>134</v>
      </c>
      <c r="I124" s="1" t="str">
        <f t="shared" si="1"/>
        <v>Q13. Egg, average of various cooking methods (omelet, scrambled, boiled, fried)</v>
      </c>
      <c r="J124" s="1">
        <f t="shared" si="2"/>
        <v>0</v>
      </c>
      <c r="K124" s="1" t="str">
        <f t="shared" si="3"/>
        <v>Q13. Egg, average of various cooking methods (omelet, scrambled, boiled, fried)0</v>
      </c>
      <c r="L124" s="1" t="str">
        <f t="shared" si="4"/>
        <v>Q13. Egg, average of various cooking methods (omelet, scrambled, boiled, fried)fry</v>
      </c>
      <c r="M124" s="1" t="str">
        <f t="array" ref="M124">IF(A123=$A$72,TEXT(A124,"dd/mm/yyyy"),A124)&amp;";"&amp;B124&amp;";"&amp;IF(J124=0,IFERROR(VLOOKUP(A124,default!$B$17:$C$19,2,0),C124),INDEX(default!$B$2:$B$12,Sheet2!J124,0))&amp;";"&amp;D124&amp;";"&amp;E124&amp;";"&amp;F124&amp;";"&amp;G124&amp;";"&amp;H124</f>
        <v>fry;1,5;Lognormal;1,11;0;0;No;(2,3,2,2,2,na)_x007f_</v>
      </c>
    </row>
    <row r="125" ht="15.75" customHeight="1">
      <c r="A125" s="1" t="s">
        <v>22</v>
      </c>
      <c r="B125" s="1">
        <v>1.0</v>
      </c>
      <c r="C125" s="1" t="s">
        <v>842</v>
      </c>
      <c r="D125" s="1">
        <v>1.0</v>
      </c>
      <c r="E125" s="1">
        <v>0.0</v>
      </c>
      <c r="F125" s="1">
        <v>0.0</v>
      </c>
      <c r="G125" s="1" t="s">
        <v>832</v>
      </c>
      <c r="I125" s="1" t="str">
        <f t="shared" si="1"/>
        <v>Q13. Egg, average of various cooking methods (omelet, scrambled, boiled, fried)</v>
      </c>
      <c r="J125" s="1">
        <f t="shared" si="2"/>
        <v>0</v>
      </c>
      <c r="K125" s="1" t="str">
        <f t="shared" si="3"/>
        <v>Q13. Egg, average of various cooking methods (omelet, scrambled, boiled, fried)0</v>
      </c>
      <c r="L125" s="1" t="str">
        <f t="shared" si="4"/>
        <v>Q13. Egg, average of various cooking methods (omelet, scrambled, boiled, fried)processing</v>
      </c>
      <c r="M125" s="1" t="str">
        <f t="array" ref="M125">IF(A124=$A$72,TEXT(A125,"dd/mm/yyyy"),A125)&amp;";"&amp;B125&amp;";"&amp;IF(J125=0,IFERROR(VLOOKUP(A125,default!$B$17:$C$19,2,0),C125),INDEX(default!$B$2:$B$12,Sheet2!J125,0))&amp;";"&amp;D125&amp;";"&amp;E125&amp;";"&amp;F125&amp;";"&amp;G125&amp;";"&amp;H125</f>
        <v>processing;1;Undefined;1;0;0;No;</v>
      </c>
    </row>
    <row r="126" ht="15.75" customHeight="1">
      <c r="A126" s="1" t="s">
        <v>39</v>
      </c>
      <c r="B126" s="1">
        <v>0.05</v>
      </c>
      <c r="C126" s="1" t="s">
        <v>842</v>
      </c>
      <c r="D126" s="1">
        <v>1.0</v>
      </c>
      <c r="E126" s="1">
        <v>0.0</v>
      </c>
      <c r="F126" s="1">
        <v>0.0</v>
      </c>
      <c r="G126" s="1" t="s">
        <v>832</v>
      </c>
      <c r="I126" s="1" t="str">
        <f t="shared" si="1"/>
        <v>Q13. Egg, average of various cooking methods (omelet, scrambled, boiled, fried)</v>
      </c>
      <c r="J126" s="1">
        <f t="shared" si="2"/>
        <v>0</v>
      </c>
      <c r="K126" s="1" t="str">
        <f t="shared" si="3"/>
        <v>Q13. Egg, average of various cooking methods (omelet, scrambled, boiled, fried)0</v>
      </c>
      <c r="L126" s="1" t="str">
        <f t="shared" si="4"/>
        <v>Q13. Egg, average of various cooking methods (omelet, scrambled, boiled, fried)packwt</v>
      </c>
      <c r="M126" s="1" t="str">
        <f t="array" ref="M126">IF(A125=$A$72,TEXT(A126,"dd/mm/yyyy"),A126)&amp;";"&amp;B126&amp;";"&amp;IF(J126=0,IFERROR(VLOOKUP(A126,default!$B$17:$C$19,2,0),C126),INDEX(default!$B$2:$B$12,Sheet2!J126,0))&amp;";"&amp;D126&amp;";"&amp;E126&amp;";"&amp;F126&amp;";"&amp;G126&amp;";"&amp;H126</f>
        <v>packwt;0,05;Undefined;1;0;0;No;</v>
      </c>
    </row>
    <row r="127" ht="15.75" customHeight="1">
      <c r="A127" s="1" t="s">
        <v>40</v>
      </c>
      <c r="B127" s="1">
        <v>0.0</v>
      </c>
      <c r="C127" s="1" t="s">
        <v>842</v>
      </c>
      <c r="D127" s="1">
        <v>1.0</v>
      </c>
      <c r="E127" s="1">
        <v>0.0</v>
      </c>
      <c r="F127" s="1">
        <v>0.0</v>
      </c>
      <c r="G127" s="1" t="s">
        <v>832</v>
      </c>
      <c r="I127" s="1" t="str">
        <f t="shared" si="1"/>
        <v>Q13. Egg, average of various cooking methods (omelet, scrambled, boiled, fried)</v>
      </c>
      <c r="J127" s="1">
        <f t="shared" si="2"/>
        <v>0</v>
      </c>
      <c r="K127" s="1" t="str">
        <f t="shared" si="3"/>
        <v>Q13. Egg, average of various cooking methods (omelet, scrambled, boiled, fried)0</v>
      </c>
      <c r="L127" s="1" t="str">
        <f t="shared" si="4"/>
        <v>Q13. Egg, average of various cooking methods (omelet, scrambled, boiled, fried)USER_loss</v>
      </c>
      <c r="M127" s="1" t="str">
        <f t="array" ref="M127">IF(A126=$A$72,TEXT(A127,"dd/mm/yyyy"),A127)&amp;";"&amp;B127&amp;";"&amp;IF(J127=0,IFERROR(VLOOKUP(A127,default!$B$17:$C$19,2,0),C127),INDEX(default!$B$2:$B$12,Sheet2!J127,0))&amp;";"&amp;D127&amp;";"&amp;E127&amp;";"&amp;F127&amp;";"&amp;G127&amp;";"&amp;H127</f>
        <v>USER_loss;0;Undefined;1;0;0;No;</v>
      </c>
    </row>
    <row r="128" ht="15.75" customHeight="1">
      <c r="I128" s="1" t="str">
        <f t="shared" si="1"/>
        <v>Q13. Egg, average of various cooking methods (omelet, scrambled, boiled, fried)</v>
      </c>
      <c r="J128" s="1">
        <f t="shared" si="2"/>
        <v>0</v>
      </c>
      <c r="K128" s="1" t="str">
        <f t="shared" si="3"/>
        <v>Q13. Egg, average of various cooking methods (omelet, scrambled, boiled, fried)0</v>
      </c>
      <c r="L128" s="1" t="str">
        <f t="shared" si="4"/>
        <v>Q13. Egg, average of various cooking methods (omelet, scrambled, boiled, fried)</v>
      </c>
      <c r="M128" s="1" t="str">
        <f t="array" ref="M128">IF(A127=$A$72,TEXT(A128,"dd/mm/yyyy"),A128)&amp;";"&amp;B128&amp;";"&amp;IF(J128=0,IFERROR(VLOOKUP(A128,default!$B$17:$C$19,2,0),C128),INDEX(default!$B$2:$B$12,Sheet2!J128,0))&amp;";"&amp;D128&amp;";"&amp;E128&amp;";"&amp;F128&amp;";"&amp;G128&amp;";"&amp;H128</f>
        <v>;;;;;;;</v>
      </c>
    </row>
    <row r="129" ht="15.75" customHeight="1">
      <c r="A129" s="1" t="s">
        <v>867</v>
      </c>
      <c r="I129" s="1" t="str">
        <f t="shared" si="1"/>
        <v>Q13. Egg, average of various cooking methods (omelet, scrambled, boiled, fried)</v>
      </c>
      <c r="J129" s="1">
        <f t="shared" si="2"/>
        <v>0</v>
      </c>
      <c r="K129" s="1" t="str">
        <f t="shared" si="3"/>
        <v>Q13. Egg, average of various cooking methods (omelet, scrambled, boiled, fried)0</v>
      </c>
      <c r="L129" s="1" t="str">
        <f t="shared" si="4"/>
        <v>Q13. Egg, average of various cooking methods (omelet, scrambled, boiled, fried)End</v>
      </c>
      <c r="M129" s="1" t="str">
        <f t="array" ref="M129">IF(A128=$A$72,TEXT(A129,"dd/mm/yyyy"),A129)&amp;";"&amp;B129&amp;";"&amp;IF(J129=0,IFERROR(VLOOKUP(A129,default!$B$17:$C$19,2,0),C129),INDEX(default!$B$2:$B$12,Sheet2!J129,0))&amp;";"&amp;D129&amp;";"&amp;E129&amp;";"&amp;F129&amp;";"&amp;G129&amp;";"&amp;H129</f>
        <v>End;;;;;;;</v>
      </c>
    </row>
    <row r="130" ht="15.75" customHeight="1">
      <c r="I130" s="1" t="str">
        <f t="shared" si="1"/>
        <v>Q13. Egg, average of various cooking methods (omelet, scrambled, boiled, fried)</v>
      </c>
      <c r="J130" s="1">
        <f t="shared" si="2"/>
        <v>0</v>
      </c>
      <c r="K130" s="1" t="str">
        <f t="shared" si="3"/>
        <v>Q13. Egg, average of various cooking methods (omelet, scrambled, boiled, fried)0</v>
      </c>
      <c r="L130" s="1" t="str">
        <f t="shared" si="4"/>
        <v>Q13. Egg, average of various cooking methods (omelet, scrambled, boiled, fried)</v>
      </c>
      <c r="M130" s="1" t="str">
        <f t="array" ref="M130">IF(A129=$A$72,TEXT(A130,"dd/mm/yyyy"),A130)&amp;";"&amp;B130&amp;";"&amp;IF(J130=0,IFERROR(VLOOKUP(A130,default!$B$17:$C$19,2,0),C130),INDEX(default!$B$2:$B$12,Sheet2!J130,0))&amp;";"&amp;D130&amp;";"&amp;E130&amp;";"&amp;F130&amp;";"&amp;G130&amp;";"&amp;H130</f>
        <v>;;;;;;;</v>
      </c>
    </row>
    <row r="131" ht="15.75" customHeight="1">
      <c r="A131" s="1" t="s">
        <v>814</v>
      </c>
      <c r="I131" s="1" t="str">
        <f t="shared" si="1"/>
        <v>Q13. Egg, average of various cooking methods (omelet, scrambled, boiled, fried)</v>
      </c>
      <c r="J131" s="1">
        <f t="shared" si="2"/>
        <v>0</v>
      </c>
      <c r="K131" s="1" t="str">
        <f t="shared" si="3"/>
        <v>Q13. Egg, average of various cooking methods (omelet, scrambled, boiled, fried)0</v>
      </c>
      <c r="L131" s="1" t="str">
        <f t="shared" si="4"/>
        <v>Q13. Egg, average of various cooking methods (omelet, scrambled, boiled, fried)Process</v>
      </c>
      <c r="M131" s="1" t="str">
        <f t="array" ref="M131">IF(A130=$A$72,TEXT(A131,"dd/mm/yyyy"),A131)&amp;";"&amp;B131&amp;";"&amp;IF(J131=0,IFERROR(VLOOKUP(A131,default!$B$17:$C$19,2,0),C131),INDEX(default!$B$2:$B$12,Sheet2!J131,0))&amp;";"&amp;D131&amp;";"&amp;E131&amp;";"&amp;F131&amp;";"&amp;G131&amp;";"&amp;H131</f>
        <v>Process;;;;;;;</v>
      </c>
    </row>
    <row r="132" ht="15.75" customHeight="1">
      <c r="I132" s="1" t="str">
        <f t="shared" si="1"/>
        <v>Q13. Egg, average of various cooking methods (omelet, scrambled, boiled, fried)</v>
      </c>
      <c r="J132" s="1">
        <f t="shared" si="2"/>
        <v>0</v>
      </c>
      <c r="K132" s="1" t="str">
        <f t="shared" si="3"/>
        <v>Q13. Egg, average of various cooking methods (omelet, scrambled, boiled, fried)0</v>
      </c>
      <c r="L132" s="1" t="str">
        <f t="shared" si="4"/>
        <v>Q13. Egg, average of various cooking methods (omelet, scrambled, boiled, fried)</v>
      </c>
      <c r="M132" s="1" t="str">
        <f t="array" ref="M132">IF(A131=$A$72,TEXT(A132,"dd/mm/yyyy"),A132)&amp;";"&amp;B132&amp;";"&amp;IF(J132=0,IFERROR(VLOOKUP(A132,default!$B$17:$C$19,2,0),C132),INDEX(default!$B$2:$B$12,Sheet2!J132,0))&amp;";"&amp;D132&amp;";"&amp;E132&amp;";"&amp;F132&amp;";"&amp;G132&amp;";"&amp;H132</f>
        <v>;;;;;;;</v>
      </c>
    </row>
    <row r="133" ht="15.75" customHeight="1">
      <c r="A133" s="1" t="s">
        <v>815</v>
      </c>
      <c r="I133" s="1" t="str">
        <f t="shared" si="1"/>
        <v>Q13. Egg, average of various cooking methods (omelet, scrambled, boiled, fried)</v>
      </c>
      <c r="J133" s="1">
        <f t="shared" si="2"/>
        <v>0</v>
      </c>
      <c r="K133" s="1" t="str">
        <f t="shared" si="3"/>
        <v>Q13. Egg, average of various cooking methods (omelet, scrambled, boiled, fried)0</v>
      </c>
      <c r="L133" s="1" t="str">
        <f t="shared" si="4"/>
        <v>Q13. Egg, average of various cooking methods (omelet, scrambled, boiled, fried)Category type</v>
      </c>
      <c r="M133" s="1" t="str">
        <f t="array" ref="M133">IF(A132=$A$72,TEXT(A133,"dd/mm/yyyy"),A133)&amp;";"&amp;B133&amp;";"&amp;IF(J133=0,IFERROR(VLOOKUP(A133,default!$B$17:$C$19,2,0),C133),INDEX(default!$B$2:$B$12,Sheet2!J133,0))&amp;";"&amp;D133&amp;";"&amp;E133&amp;";"&amp;F133&amp;";"&amp;G133&amp;";"&amp;H133</f>
        <v>Category type;;;;;;;</v>
      </c>
    </row>
    <row r="134" ht="15.75" customHeight="1">
      <c r="A134" s="1" t="s">
        <v>816</v>
      </c>
      <c r="I134" s="1" t="str">
        <f t="shared" si="1"/>
        <v>Q13. Egg, average of various cooking methods (omelet, scrambled, boiled, fried)</v>
      </c>
      <c r="J134" s="1">
        <f t="shared" si="2"/>
        <v>0</v>
      </c>
      <c r="K134" s="1" t="str">
        <f t="shared" si="3"/>
        <v>Q13. Egg, average of various cooking methods (omelet, scrambled, boiled, fried)0</v>
      </c>
      <c r="L134" s="1" t="str">
        <f t="shared" si="4"/>
        <v>Q13. Egg, average of various cooking methods (omelet, scrambled, boiled, fried)material</v>
      </c>
      <c r="M134" s="1" t="str">
        <f t="array" ref="M134">IF(A133=$A$72,TEXT(A134,"dd/mm/yyyy"),A134)&amp;";"&amp;B134&amp;";"&amp;IF(J134=0,IFERROR(VLOOKUP(A134,default!$B$17:$C$19,2,0),C134),INDEX(default!$B$2:$B$12,Sheet2!J134,0))&amp;";"&amp;D134&amp;";"&amp;E134&amp;";"&amp;F134&amp;";"&amp;G134&amp;";"&amp;H134</f>
        <v>material;;;;;;;</v>
      </c>
    </row>
    <row r="135" ht="15.75" customHeight="1">
      <c r="I135" s="1" t="str">
        <f t="shared" si="1"/>
        <v>Q13. Egg, average of various cooking methods (omelet, scrambled, boiled, fried)</v>
      </c>
      <c r="J135" s="1">
        <f t="shared" si="2"/>
        <v>0</v>
      </c>
      <c r="K135" s="1" t="str">
        <f t="shared" si="3"/>
        <v>Q13. Egg, average of various cooking methods (omelet, scrambled, boiled, fried)0</v>
      </c>
      <c r="L135" s="1" t="str">
        <f t="shared" si="4"/>
        <v>Q13. Egg, average of various cooking methods (omelet, scrambled, boiled, fried)</v>
      </c>
      <c r="M135" s="1" t="str">
        <f t="array" ref="M135">IF(A134=$A$72,TEXT(A135,"dd/mm/yyyy"),A135)&amp;";"&amp;B135&amp;";"&amp;IF(J135=0,IFERROR(VLOOKUP(A135,default!$B$17:$C$19,2,0),C135),INDEX(default!$B$2:$B$12,Sheet2!J135,0))&amp;";"&amp;D135&amp;";"&amp;E135&amp;";"&amp;F135&amp;";"&amp;G135&amp;";"&amp;H135</f>
        <v>;;;;;;;</v>
      </c>
    </row>
    <row r="136" ht="15.75" customHeight="1">
      <c r="A136" s="1" t="s">
        <v>817</v>
      </c>
      <c r="I136" s="1" t="str">
        <f t="shared" si="1"/>
        <v>Q13. Egg, average of various cooking methods (omelet, scrambled, boiled, fried)</v>
      </c>
      <c r="J136" s="1">
        <f t="shared" si="2"/>
        <v>0</v>
      </c>
      <c r="K136" s="1" t="str">
        <f t="shared" si="3"/>
        <v>Q13. Egg, average of various cooking methods (omelet, scrambled, boiled, fried)0</v>
      </c>
      <c r="L136" s="1" t="str">
        <f t="shared" si="4"/>
        <v>Q13. Egg, average of various cooking methods (omelet, scrambled, boiled, fried)Process identifier</v>
      </c>
      <c r="M136" s="1" t="str">
        <f t="array" ref="M136">IF(A135=$A$72,TEXT(A136,"dd/mm/yyyy"),A136)&amp;";"&amp;B136&amp;";"&amp;IF(J136=0,IFERROR(VLOOKUP(A136,default!$B$17:$C$19,2,0),C136),INDEX(default!$B$2:$B$12,Sheet2!J136,0))&amp;";"&amp;D136&amp;";"&amp;E136&amp;";"&amp;F136&amp;";"&amp;G136&amp;";"&amp;H136</f>
        <v>Process identifier;;;;;;;</v>
      </c>
    </row>
    <row r="137" ht="15.75" customHeight="1">
      <c r="A137" s="1" t="s">
        <v>1114</v>
      </c>
      <c r="I137" s="1" t="str">
        <f t="shared" si="1"/>
        <v>Q13. Egg, average of various cooking methods (omelet, scrambled, boiled, fried)</v>
      </c>
      <c r="J137" s="1">
        <f t="shared" si="2"/>
        <v>0</v>
      </c>
      <c r="K137" s="1" t="str">
        <f t="shared" si="3"/>
        <v>Q13. Egg, average of various cooking methods (omelet, scrambled, boiled, fried)0</v>
      </c>
      <c r="L137" s="1" t="str">
        <f t="shared" si="4"/>
        <v>Q13. Egg, average of various cooking methods (omelet, scrambled, boiled, fried)FootPrin000108900800232</v>
      </c>
      <c r="M137" s="1" t="str">
        <f t="array" ref="M137">IF(A136=$A$72,TEXT(A137,"dd/mm/yyyy"),A137)&amp;";"&amp;B137&amp;";"&amp;IF(J137=0,IFERROR(VLOOKUP(A137,default!$B$17:$C$19,2,0),C137),INDEX(default!$B$2:$B$12,Sheet2!J137,0))&amp;";"&amp;D137&amp;";"&amp;E137&amp;";"&amp;F137&amp;";"&amp;G137&amp;";"&amp;H137</f>
        <v>FootPrin000108900800232;;;;;;;</v>
      </c>
    </row>
    <row r="138" ht="15.75" customHeight="1">
      <c r="I138" s="1" t="str">
        <f t="shared" si="1"/>
        <v>Q13. Egg, average of various cooking methods (omelet, scrambled, boiled, fried)</v>
      </c>
      <c r="J138" s="1">
        <f t="shared" si="2"/>
        <v>0</v>
      </c>
      <c r="K138" s="1" t="str">
        <f t="shared" si="3"/>
        <v>Q13. Egg, average of various cooking methods (omelet, scrambled, boiled, fried)0</v>
      </c>
      <c r="L138" s="1" t="str">
        <f t="shared" si="4"/>
        <v>Q13. Egg, average of various cooking methods (omelet, scrambled, boiled, fried)</v>
      </c>
      <c r="M138" s="1" t="str">
        <f t="array" ref="M138">IF(A137=$A$72,TEXT(A138,"dd/mm/yyyy"),A138)&amp;";"&amp;B138&amp;";"&amp;IF(J138=0,IFERROR(VLOOKUP(A138,default!$B$17:$C$19,2,0),C138),INDEX(default!$B$2:$B$12,Sheet2!J138,0))&amp;";"&amp;D138&amp;";"&amp;E138&amp;";"&amp;F138&amp;";"&amp;G138&amp;";"&amp;H138</f>
        <v>;;;;;;;</v>
      </c>
    </row>
    <row r="139" ht="15.75" customHeight="1">
      <c r="A139" s="1" t="s">
        <v>819</v>
      </c>
      <c r="I139" s="1" t="str">
        <f t="shared" si="1"/>
        <v>Q13. Egg, average of various cooking methods (omelet, scrambled, boiled, fried)</v>
      </c>
      <c r="J139" s="1">
        <f t="shared" si="2"/>
        <v>0</v>
      </c>
      <c r="K139" s="1" t="str">
        <f t="shared" si="3"/>
        <v>Q13. Egg, average of various cooking methods (omelet, scrambled, boiled, fried)0</v>
      </c>
      <c r="L139" s="1" t="str">
        <f t="shared" si="4"/>
        <v>Q13. Egg, average of various cooking methods (omelet, scrambled, boiled, fried)Type</v>
      </c>
      <c r="M139" s="1" t="str">
        <f t="array" ref="M139">IF(A138=$A$72,TEXT(A139,"dd/mm/yyyy"),A139)&amp;";"&amp;B139&amp;";"&amp;IF(J139=0,IFERROR(VLOOKUP(A139,default!$B$17:$C$19,2,0),C139),INDEX(default!$B$2:$B$12,Sheet2!J139,0))&amp;";"&amp;D139&amp;";"&amp;E139&amp;";"&amp;F139&amp;";"&amp;G139&amp;";"&amp;H139</f>
        <v>Type;;;;;;;</v>
      </c>
    </row>
    <row r="140" ht="15.75" customHeight="1">
      <c r="I140" s="1" t="str">
        <f t="shared" si="1"/>
        <v>Q13. Egg, average of various cooking methods (omelet, scrambled, boiled, fried)</v>
      </c>
      <c r="J140" s="1">
        <f t="shared" si="2"/>
        <v>0</v>
      </c>
      <c r="K140" s="1" t="str">
        <f t="shared" si="3"/>
        <v>Q13. Egg, average of various cooking methods (omelet, scrambled, boiled, fried)0</v>
      </c>
      <c r="L140" s="1" t="str">
        <f t="shared" si="4"/>
        <v>Q13. Egg, average of various cooking methods (omelet, scrambled, boiled, fried)</v>
      </c>
      <c r="M140" s="1" t="str">
        <f t="array" ref="M140">IF(A139=$A$72,TEXT(A140,"dd/mm/yyyy"),A140)&amp;";"&amp;B140&amp;";"&amp;IF(J140=0,IFERROR(VLOOKUP(A140,default!$B$17:$C$19,2,0),C140),INDEX(default!$B$2:$B$12,Sheet2!J140,0))&amp;";"&amp;D140&amp;";"&amp;E140&amp;";"&amp;F140&amp;";"&amp;G140&amp;";"&amp;H140</f>
        <v>;;;;;;;</v>
      </c>
    </row>
    <row r="141" ht="15.75" customHeight="1">
      <c r="I141" s="1" t="str">
        <f t="shared" si="1"/>
        <v>Q13. Egg, average of various cooking methods (omelet, scrambled, boiled, fried)</v>
      </c>
      <c r="J141" s="1">
        <f t="shared" si="2"/>
        <v>0</v>
      </c>
      <c r="K141" s="1" t="str">
        <f t="shared" si="3"/>
        <v>Q13. Egg, average of various cooking methods (omelet, scrambled, boiled, fried)0</v>
      </c>
      <c r="L141" s="1" t="str">
        <f t="shared" si="4"/>
        <v>Q13. Egg, average of various cooking methods (omelet, scrambled, boiled, fried)</v>
      </c>
      <c r="M141" s="1" t="str">
        <f t="array" ref="M141">IF(A140=$A$72,TEXT(A141,"dd/mm/yyyy"),A141)&amp;";"&amp;B141&amp;";"&amp;IF(J141=0,IFERROR(VLOOKUP(A141,default!$B$17:$C$19,2,0),C141),INDEX(default!$B$2:$B$12,Sheet2!J141,0))&amp;";"&amp;D141&amp;";"&amp;E141&amp;";"&amp;F141&amp;";"&amp;G141&amp;";"&amp;H141</f>
        <v>;;;;;;;</v>
      </c>
    </row>
    <row r="142" ht="15.75" customHeight="1">
      <c r="A142" s="1" t="s">
        <v>820</v>
      </c>
      <c r="I142" s="1" t="str">
        <f t="shared" si="1"/>
        <v>Q13. Egg, average of various cooking methods (omelet, scrambled, boiled, fried)</v>
      </c>
      <c r="J142" s="1">
        <f t="shared" si="2"/>
        <v>0</v>
      </c>
      <c r="K142" s="1" t="str">
        <f t="shared" si="3"/>
        <v>Q13. Egg, average of various cooking methods (omelet, scrambled, boiled, fried)0</v>
      </c>
      <c r="L142" s="1" t="str">
        <f t="shared" si="4"/>
        <v>Q13. Egg, average of various cooking methods (omelet, scrambled, boiled, fried)Status</v>
      </c>
      <c r="M142" s="1" t="str">
        <f t="array" ref="M142">IF(A141=$A$72,TEXT(A142,"dd/mm/yyyy"),A142)&amp;";"&amp;B142&amp;";"&amp;IF(J142=0,IFERROR(VLOOKUP(A142,default!$B$17:$C$19,2,0),C142),INDEX(default!$B$2:$B$12,Sheet2!J142,0))&amp;";"&amp;D142&amp;";"&amp;E142&amp;";"&amp;F142&amp;";"&amp;G142&amp;";"&amp;H142</f>
        <v>Status;;;;;;;</v>
      </c>
    </row>
    <row r="143" ht="15.75" customHeight="1">
      <c r="I143" s="1" t="str">
        <f t="shared" si="1"/>
        <v>Q13. Egg, average of various cooking methods (omelet, scrambled, boiled, fried)</v>
      </c>
      <c r="J143" s="1">
        <f t="shared" si="2"/>
        <v>0</v>
      </c>
      <c r="K143" s="1" t="str">
        <f t="shared" si="3"/>
        <v>Q13. Egg, average of various cooking methods (omelet, scrambled, boiled, fried)0</v>
      </c>
      <c r="L143" s="1" t="str">
        <f t="shared" si="4"/>
        <v>Q13. Egg, average of various cooking methods (omelet, scrambled, boiled, fried)</v>
      </c>
      <c r="M143" s="1" t="str">
        <f t="array" ref="M143">IF(A142=$A$72,TEXT(A143,"dd/mm/yyyy"),A143)&amp;";"&amp;B143&amp;";"&amp;IF(J143=0,IFERROR(VLOOKUP(A143,default!$B$17:$C$19,2,0),C143),INDEX(default!$B$2:$B$12,Sheet2!J143,0))&amp;";"&amp;D143&amp;";"&amp;E143&amp;";"&amp;F143&amp;";"&amp;G143&amp;";"&amp;H143</f>
        <v>;;;;;;;</v>
      </c>
    </row>
    <row r="144" ht="15.75" customHeight="1">
      <c r="I144" s="1" t="str">
        <f t="shared" si="1"/>
        <v>Q13. Egg, average of various cooking methods (omelet, scrambled, boiled, fried)</v>
      </c>
      <c r="J144" s="1">
        <f t="shared" si="2"/>
        <v>0</v>
      </c>
      <c r="K144" s="1" t="str">
        <f t="shared" si="3"/>
        <v>Q13. Egg, average of various cooking methods (omelet, scrambled, boiled, fried)0</v>
      </c>
      <c r="L144" s="1" t="str">
        <f t="shared" si="4"/>
        <v>Q13. Egg, average of various cooking methods (omelet, scrambled, boiled, fried)</v>
      </c>
      <c r="M144" s="1" t="str">
        <f t="array" ref="M144">IF(A143=$A$72,TEXT(A144,"dd/mm/yyyy"),A144)&amp;";"&amp;B144&amp;";"&amp;IF(J144=0,IFERROR(VLOOKUP(A144,default!$B$17:$C$19,2,0),C144),INDEX(default!$B$2:$B$12,Sheet2!J144,0))&amp;";"&amp;D144&amp;";"&amp;E144&amp;";"&amp;F144&amp;";"&amp;G144&amp;";"&amp;H144</f>
        <v>;;;;;;;</v>
      </c>
    </row>
    <row r="145" ht="15.75" customHeight="1">
      <c r="A145" s="1" t="s">
        <v>821</v>
      </c>
      <c r="I145" s="1" t="str">
        <f t="shared" si="1"/>
        <v>Q13. Egg, average of various cooking methods (omelet, scrambled, boiled, fried)</v>
      </c>
      <c r="J145" s="1">
        <f t="shared" si="2"/>
        <v>0</v>
      </c>
      <c r="K145" s="1" t="str">
        <f t="shared" si="3"/>
        <v>Q13. Egg, average of various cooking methods (omelet, scrambled, boiled, fried)0</v>
      </c>
      <c r="L145" s="1" t="str">
        <f t="shared" si="4"/>
        <v>Q13. Egg, average of various cooking methods (omelet, scrambled, boiled, fried)Time period</v>
      </c>
      <c r="M145" s="1" t="str">
        <f t="array" ref="M145">IF(A144=$A$72,TEXT(A145,"dd/mm/yyyy"),A145)&amp;";"&amp;B145&amp;";"&amp;IF(J145=0,IFERROR(VLOOKUP(A145,default!$B$17:$C$19,2,0),C145),INDEX(default!$B$2:$B$12,Sheet2!J145,0))&amp;";"&amp;D145&amp;";"&amp;E145&amp;";"&amp;F145&amp;";"&amp;G145&amp;";"&amp;H145</f>
        <v>Time period;;;;;;;</v>
      </c>
    </row>
    <row r="146" ht="15.75" customHeight="1">
      <c r="A146" s="1" t="s">
        <v>822</v>
      </c>
      <c r="I146" s="1" t="str">
        <f t="shared" si="1"/>
        <v>Q13. Egg, average of various cooking methods (omelet, scrambled, boiled, fried)</v>
      </c>
      <c r="J146" s="1">
        <f t="shared" si="2"/>
        <v>0</v>
      </c>
      <c r="K146" s="1" t="str">
        <f t="shared" si="3"/>
        <v>Q13. Egg, average of various cooking methods (omelet, scrambled, boiled, fried)0</v>
      </c>
      <c r="L146" s="1" t="str">
        <f t="shared" si="4"/>
        <v>Q13. Egg, average of various cooking methods (omelet, scrambled, boiled, fried)Unspecified</v>
      </c>
      <c r="M146" s="1" t="str">
        <f t="array" ref="M146">IF(A145=$A$72,TEXT(A146,"dd/mm/yyyy"),A146)&amp;";"&amp;B146&amp;";"&amp;IF(J146=0,IFERROR(VLOOKUP(A146,default!$B$17:$C$19,2,0),C146),INDEX(default!$B$2:$B$12,Sheet2!J146,0))&amp;";"&amp;D146&amp;";"&amp;E146&amp;";"&amp;F146&amp;";"&amp;G146&amp;";"&amp;H146</f>
        <v>Unspecified;;;;;;;</v>
      </c>
    </row>
    <row r="147" ht="15.75" customHeight="1">
      <c r="I147" s="1" t="str">
        <f t="shared" si="1"/>
        <v>Q13. Egg, average of various cooking methods (omelet, scrambled, boiled, fried)</v>
      </c>
      <c r="J147" s="1">
        <f t="shared" si="2"/>
        <v>0</v>
      </c>
      <c r="K147" s="1" t="str">
        <f t="shared" si="3"/>
        <v>Q13. Egg, average of various cooking methods (omelet, scrambled, boiled, fried)0</v>
      </c>
      <c r="L147" s="1" t="str">
        <f t="shared" si="4"/>
        <v>Q13. Egg, average of various cooking methods (omelet, scrambled, boiled, fried)</v>
      </c>
      <c r="M147" s="1" t="str">
        <f t="array" ref="M147">IF(A146=$A$72,TEXT(A147,"dd/mm/yyyy"),A147)&amp;";"&amp;B147&amp;";"&amp;IF(J147=0,IFERROR(VLOOKUP(A147,default!$B$17:$C$19,2,0),C147),INDEX(default!$B$2:$B$12,Sheet2!J147,0))&amp;";"&amp;D147&amp;";"&amp;E147&amp;";"&amp;F147&amp;";"&amp;G147&amp;";"&amp;H147</f>
        <v>;;;;;;;</v>
      </c>
    </row>
    <row r="148" ht="15.75" customHeight="1">
      <c r="A148" s="1" t="s">
        <v>823</v>
      </c>
      <c r="I148" s="1" t="str">
        <f t="shared" si="1"/>
        <v>Q13. Egg, average of various cooking methods (omelet, scrambled, boiled, fried)</v>
      </c>
      <c r="J148" s="1">
        <f t="shared" si="2"/>
        <v>0</v>
      </c>
      <c r="K148" s="1" t="str">
        <f t="shared" si="3"/>
        <v>Q13. Egg, average of various cooking methods (omelet, scrambled, boiled, fried)0</v>
      </c>
      <c r="L148" s="1" t="str">
        <f t="shared" si="4"/>
        <v>Q13. Egg, average of various cooking methods (omelet, scrambled, boiled, fried)Geography</v>
      </c>
      <c r="M148" s="1" t="str">
        <f t="array" ref="M148">IF(A147=$A$72,TEXT(A148,"dd/mm/yyyy"),A148)&amp;";"&amp;B148&amp;";"&amp;IF(J148=0,IFERROR(VLOOKUP(A148,default!$B$17:$C$19,2,0),C148),INDEX(default!$B$2:$B$12,Sheet2!J148,0))&amp;";"&amp;D148&amp;";"&amp;E148&amp;";"&amp;F148&amp;";"&amp;G148&amp;";"&amp;H148</f>
        <v>Geography;;;;;;;</v>
      </c>
    </row>
    <row r="149" ht="15.75" customHeight="1">
      <c r="A149" s="1" t="s">
        <v>822</v>
      </c>
      <c r="I149" s="1" t="str">
        <f t="shared" si="1"/>
        <v>Q13. Egg, average of various cooking methods (omelet, scrambled, boiled, fried)</v>
      </c>
      <c r="J149" s="1">
        <f t="shared" si="2"/>
        <v>0</v>
      </c>
      <c r="K149" s="1" t="str">
        <f t="shared" si="3"/>
        <v>Q13. Egg, average of various cooking methods (omelet, scrambled, boiled, fried)0</v>
      </c>
      <c r="L149" s="1" t="str">
        <f t="shared" si="4"/>
        <v>Q13. Egg, average of various cooking methods (omelet, scrambled, boiled, fried)Unspecified</v>
      </c>
      <c r="M149" s="1" t="str">
        <f t="array" ref="M149">IF(A148=$A$72,TEXT(A149,"dd/mm/yyyy"),A149)&amp;";"&amp;B149&amp;";"&amp;IF(J149=0,IFERROR(VLOOKUP(A149,default!$B$17:$C$19,2,0),C149),INDEX(default!$B$2:$B$12,Sheet2!J149,0))&amp;";"&amp;D149&amp;";"&amp;E149&amp;";"&amp;F149&amp;";"&amp;G149&amp;";"&amp;H149</f>
        <v>Unspecified;;;;;;;</v>
      </c>
    </row>
    <row r="150" ht="15.75" customHeight="1">
      <c r="I150" s="1" t="str">
        <f t="shared" si="1"/>
        <v>Q13. Egg, average of various cooking methods (omelet, scrambled, boiled, fried)</v>
      </c>
      <c r="J150" s="1">
        <f t="shared" si="2"/>
        <v>0</v>
      </c>
      <c r="K150" s="1" t="str">
        <f t="shared" si="3"/>
        <v>Q13. Egg, average of various cooking methods (omelet, scrambled, boiled, fried)0</v>
      </c>
      <c r="L150" s="1" t="str">
        <f t="shared" si="4"/>
        <v>Q13. Egg, average of various cooking methods (omelet, scrambled, boiled, fried)</v>
      </c>
      <c r="M150" s="1" t="str">
        <f t="array" ref="M150">IF(A149=$A$72,TEXT(A150,"dd/mm/yyyy"),A150)&amp;";"&amp;B150&amp;";"&amp;IF(J150=0,IFERROR(VLOOKUP(A150,default!$B$17:$C$19,2,0),C150),INDEX(default!$B$2:$B$12,Sheet2!J150,0))&amp;";"&amp;D150&amp;";"&amp;E150&amp;";"&amp;F150&amp;";"&amp;G150&amp;";"&amp;H150</f>
        <v>;;;;;;;</v>
      </c>
    </row>
    <row r="151" ht="15.75" customHeight="1">
      <c r="A151" s="1" t="s">
        <v>824</v>
      </c>
      <c r="I151" s="1" t="str">
        <f t="shared" si="1"/>
        <v>Q13. Egg, average of various cooking methods (omelet, scrambled, boiled, fried)</v>
      </c>
      <c r="J151" s="1">
        <f t="shared" si="2"/>
        <v>0</v>
      </c>
      <c r="K151" s="1" t="str">
        <f t="shared" si="3"/>
        <v>Q13. Egg, average of various cooking methods (omelet, scrambled, boiled, fried)0</v>
      </c>
      <c r="L151" s="1" t="str">
        <f t="shared" si="4"/>
        <v>Q13. Egg, average of various cooking methods (omelet, scrambled, boiled, fried)Technology</v>
      </c>
      <c r="M151" s="1" t="str">
        <f t="array" ref="M151">IF(A150=$A$72,TEXT(A151,"dd/mm/yyyy"),A151)&amp;";"&amp;B151&amp;";"&amp;IF(J151=0,IFERROR(VLOOKUP(A151,default!$B$17:$C$19,2,0),C151),INDEX(default!$B$2:$B$12,Sheet2!J151,0))&amp;";"&amp;D151&amp;";"&amp;E151&amp;";"&amp;F151&amp;";"&amp;G151&amp;";"&amp;H151</f>
        <v>Technology;;;;;;;</v>
      </c>
    </row>
    <row r="152" ht="15.75" customHeight="1">
      <c r="A152" s="1" t="s">
        <v>822</v>
      </c>
      <c r="I152" s="1" t="str">
        <f t="shared" si="1"/>
        <v>Q13. Egg, average of various cooking methods (omelet, scrambled, boiled, fried)</v>
      </c>
      <c r="J152" s="1">
        <f t="shared" si="2"/>
        <v>0</v>
      </c>
      <c r="K152" s="1" t="str">
        <f t="shared" si="3"/>
        <v>Q13. Egg, average of various cooking methods (omelet, scrambled, boiled, fried)0</v>
      </c>
      <c r="L152" s="1" t="str">
        <f t="shared" si="4"/>
        <v>Q13. Egg, average of various cooking methods (omelet, scrambled, boiled, fried)Unspecified</v>
      </c>
      <c r="M152" s="1" t="str">
        <f t="array" ref="M152">IF(A151=$A$72,TEXT(A152,"dd/mm/yyyy"),A152)&amp;";"&amp;B152&amp;";"&amp;IF(J152=0,IFERROR(VLOOKUP(A152,default!$B$17:$C$19,2,0),C152),INDEX(default!$B$2:$B$12,Sheet2!J152,0))&amp;";"&amp;D152&amp;";"&amp;E152&amp;";"&amp;F152&amp;";"&amp;G152&amp;";"&amp;H152</f>
        <v>Unspecified;;;;;;;</v>
      </c>
    </row>
    <row r="153" ht="15.75" customHeight="1">
      <c r="I153" s="1" t="str">
        <f t="shared" si="1"/>
        <v>Q13. Egg, average of various cooking methods (omelet, scrambled, boiled, fried)</v>
      </c>
      <c r="J153" s="1">
        <f t="shared" si="2"/>
        <v>0</v>
      </c>
      <c r="K153" s="1" t="str">
        <f t="shared" si="3"/>
        <v>Q13. Egg, average of various cooking methods (omelet, scrambled, boiled, fried)0</v>
      </c>
      <c r="L153" s="1" t="str">
        <f t="shared" si="4"/>
        <v>Q13. Egg, average of various cooking methods (omelet, scrambled, boiled, fried)</v>
      </c>
      <c r="M153" s="1" t="str">
        <f t="array" ref="M153">IF(A152=$A$72,TEXT(A153,"dd/mm/yyyy"),A153)&amp;";"&amp;B153&amp;";"&amp;IF(J153=0,IFERROR(VLOOKUP(A153,default!$B$17:$C$19,2,0),C153),INDEX(default!$B$2:$B$12,Sheet2!J153,0))&amp;";"&amp;D153&amp;";"&amp;E153&amp;";"&amp;F153&amp;";"&amp;G153&amp;";"&amp;H153</f>
        <v>;;;;;;;</v>
      </c>
    </row>
    <row r="154" ht="15.75" customHeight="1">
      <c r="A154" s="1" t="s">
        <v>825</v>
      </c>
      <c r="I154" s="1" t="str">
        <f t="shared" si="1"/>
        <v>Q13. Egg, average of various cooking methods (omelet, scrambled, boiled, fried)</v>
      </c>
      <c r="J154" s="1">
        <f t="shared" si="2"/>
        <v>0</v>
      </c>
      <c r="K154" s="1" t="str">
        <f t="shared" si="3"/>
        <v>Q13. Egg, average of various cooking methods (omelet, scrambled, boiled, fried)0</v>
      </c>
      <c r="L154" s="1" t="str">
        <f t="shared" si="4"/>
        <v>Q13. Egg, average of various cooking methods (omelet, scrambled, boiled, fried)Representativeness</v>
      </c>
      <c r="M154" s="1" t="str">
        <f t="array" ref="M154">IF(A153=$A$72,TEXT(A154,"dd/mm/yyyy"),A154)&amp;";"&amp;B154&amp;";"&amp;IF(J154=0,IFERROR(VLOOKUP(A154,default!$B$17:$C$19,2,0),C154),INDEX(default!$B$2:$B$12,Sheet2!J154,0))&amp;";"&amp;D154&amp;";"&amp;E154&amp;";"&amp;F154&amp;";"&amp;G154&amp;";"&amp;H154</f>
        <v>Representativeness;;;;;;;</v>
      </c>
    </row>
    <row r="155" ht="15.75" customHeight="1">
      <c r="A155" s="1" t="s">
        <v>822</v>
      </c>
      <c r="I155" s="1" t="str">
        <f t="shared" si="1"/>
        <v>Q13. Egg, average of various cooking methods (omelet, scrambled, boiled, fried)</v>
      </c>
      <c r="J155" s="1">
        <f t="shared" si="2"/>
        <v>0</v>
      </c>
      <c r="K155" s="1" t="str">
        <f t="shared" si="3"/>
        <v>Q13. Egg, average of various cooking methods (omelet, scrambled, boiled, fried)0</v>
      </c>
      <c r="L155" s="1" t="str">
        <f t="shared" si="4"/>
        <v>Q13. Egg, average of various cooking methods (omelet, scrambled, boiled, fried)Unspecified</v>
      </c>
      <c r="M155" s="1" t="str">
        <f t="array" ref="M155">IF(A154=$A$72,TEXT(A155,"dd/mm/yyyy"),A155)&amp;";"&amp;B155&amp;";"&amp;IF(J155=0,IFERROR(VLOOKUP(A155,default!$B$17:$C$19,2,0),C155),INDEX(default!$B$2:$B$12,Sheet2!J155,0))&amp;";"&amp;D155&amp;";"&amp;E155&amp;";"&amp;F155&amp;";"&amp;G155&amp;";"&amp;H155</f>
        <v>Unspecified;;;;;;;</v>
      </c>
    </row>
    <row r="156" ht="15.75" customHeight="1">
      <c r="I156" s="1" t="str">
        <f t="shared" si="1"/>
        <v>Q13. Egg, average of various cooking methods (omelet, scrambled, boiled, fried)</v>
      </c>
      <c r="J156" s="1">
        <f t="shared" si="2"/>
        <v>0</v>
      </c>
      <c r="K156" s="1" t="str">
        <f t="shared" si="3"/>
        <v>Q13. Egg, average of various cooking methods (omelet, scrambled, boiled, fried)0</v>
      </c>
      <c r="L156" s="1" t="str">
        <f t="shared" si="4"/>
        <v>Q13. Egg, average of various cooking methods (omelet, scrambled, boiled, fried)</v>
      </c>
      <c r="M156" s="1" t="str">
        <f t="array" ref="M156">IF(A155=$A$72,TEXT(A156,"dd/mm/yyyy"),A156)&amp;";"&amp;B156&amp;";"&amp;IF(J156=0,IFERROR(VLOOKUP(A156,default!$B$17:$C$19,2,0),C156),INDEX(default!$B$2:$B$12,Sheet2!J156,0))&amp;";"&amp;D156&amp;";"&amp;E156&amp;";"&amp;F156&amp;";"&amp;G156&amp;";"&amp;H156</f>
        <v>;;;;;;;</v>
      </c>
    </row>
    <row r="157" ht="15.75" customHeight="1">
      <c r="A157" s="1" t="s">
        <v>826</v>
      </c>
      <c r="I157" s="1" t="str">
        <f t="shared" si="1"/>
        <v>Q13. Egg, average of various cooking methods (omelet, scrambled, boiled, fried)</v>
      </c>
      <c r="J157" s="1">
        <f t="shared" si="2"/>
        <v>0</v>
      </c>
      <c r="K157" s="1" t="str">
        <f t="shared" si="3"/>
        <v>Q13. Egg, average of various cooking methods (omelet, scrambled, boiled, fried)0</v>
      </c>
      <c r="L157" s="1" t="str">
        <f t="shared" si="4"/>
        <v>Q13. Egg, average of various cooking methods (omelet, scrambled, boiled, fried)Multiple output allocation</v>
      </c>
      <c r="M157" s="1" t="str">
        <f t="array" ref="M157">IF(A156=$A$72,TEXT(A157,"dd/mm/yyyy"),A157)&amp;";"&amp;B157&amp;";"&amp;IF(J157=0,IFERROR(VLOOKUP(A157,default!$B$17:$C$19,2,0),C157),INDEX(default!$B$2:$B$12,Sheet2!J157,0))&amp;";"&amp;D157&amp;";"&amp;E157&amp;";"&amp;F157&amp;";"&amp;G157&amp;";"&amp;H157</f>
        <v>Multiple output allocation;;;;;;;</v>
      </c>
    </row>
    <row r="158" ht="15.75" customHeight="1">
      <c r="A158" s="1" t="s">
        <v>822</v>
      </c>
      <c r="I158" s="1" t="str">
        <f t="shared" si="1"/>
        <v>Q13. Egg, average of various cooking methods (omelet, scrambled, boiled, fried)</v>
      </c>
      <c r="J158" s="1">
        <f t="shared" si="2"/>
        <v>0</v>
      </c>
      <c r="K158" s="1" t="str">
        <f t="shared" si="3"/>
        <v>Q13. Egg, average of various cooking methods (omelet, scrambled, boiled, fried)0</v>
      </c>
      <c r="L158" s="1" t="str">
        <f t="shared" si="4"/>
        <v>Q13. Egg, average of various cooking methods (omelet, scrambled, boiled, fried)Unspecified</v>
      </c>
      <c r="M158" s="1" t="str">
        <f t="array" ref="M158">IF(A157=$A$72,TEXT(A158,"dd/mm/yyyy"),A158)&amp;";"&amp;B158&amp;";"&amp;IF(J158=0,IFERROR(VLOOKUP(A158,default!$B$17:$C$19,2,0),C158),INDEX(default!$B$2:$B$12,Sheet2!J158,0))&amp;";"&amp;D158&amp;";"&amp;E158&amp;";"&amp;F158&amp;";"&amp;G158&amp;";"&amp;H158</f>
        <v>Unspecified;;;;;;;</v>
      </c>
    </row>
    <row r="159" ht="15.75" customHeight="1">
      <c r="I159" s="1" t="str">
        <f t="shared" si="1"/>
        <v>Q13. Egg, average of various cooking methods (omelet, scrambled, boiled, fried)</v>
      </c>
      <c r="J159" s="1">
        <f t="shared" si="2"/>
        <v>0</v>
      </c>
      <c r="K159" s="1" t="str">
        <f t="shared" si="3"/>
        <v>Q13. Egg, average of various cooking methods (omelet, scrambled, boiled, fried)0</v>
      </c>
      <c r="L159" s="1" t="str">
        <f t="shared" si="4"/>
        <v>Q13. Egg, average of various cooking methods (omelet, scrambled, boiled, fried)</v>
      </c>
      <c r="M159" s="1" t="str">
        <f t="array" ref="M159">IF(A158=$A$72,TEXT(A159,"dd/mm/yyyy"),A159)&amp;";"&amp;B159&amp;";"&amp;IF(J159=0,IFERROR(VLOOKUP(A159,default!$B$17:$C$19,2,0),C159),INDEX(default!$B$2:$B$12,Sheet2!J159,0))&amp;";"&amp;D159&amp;";"&amp;E159&amp;";"&amp;F159&amp;";"&amp;G159&amp;";"&amp;H159</f>
        <v>;;;;;;;</v>
      </c>
    </row>
    <row r="160" ht="15.75" customHeight="1">
      <c r="A160" s="1" t="s">
        <v>827</v>
      </c>
      <c r="I160" s="1" t="str">
        <f t="shared" si="1"/>
        <v>Q13. Egg, average of various cooking methods (omelet, scrambled, boiled, fried)</v>
      </c>
      <c r="J160" s="1">
        <f t="shared" si="2"/>
        <v>0</v>
      </c>
      <c r="K160" s="1" t="str">
        <f t="shared" si="3"/>
        <v>Q13. Egg, average of various cooking methods (omelet, scrambled, boiled, fried)0</v>
      </c>
      <c r="L160" s="1" t="str">
        <f t="shared" si="4"/>
        <v>Q13. Egg, average of various cooking methods (omelet, scrambled, boiled, fried)Substitution allocation</v>
      </c>
      <c r="M160" s="1" t="str">
        <f t="array" ref="M160">IF(A159=$A$72,TEXT(A160,"dd/mm/yyyy"),A160)&amp;";"&amp;B160&amp;";"&amp;IF(J160=0,IFERROR(VLOOKUP(A160,default!$B$17:$C$19,2,0),C160),INDEX(default!$B$2:$B$12,Sheet2!J160,0))&amp;";"&amp;D160&amp;";"&amp;E160&amp;";"&amp;F160&amp;";"&amp;G160&amp;";"&amp;H160</f>
        <v>Substitution allocation;;;;;;;</v>
      </c>
    </row>
    <row r="161" ht="15.75" customHeight="1">
      <c r="A161" s="1" t="s">
        <v>822</v>
      </c>
      <c r="I161" s="1" t="str">
        <f t="shared" si="1"/>
        <v>Q13. Egg, average of various cooking methods (omelet, scrambled, boiled, fried)</v>
      </c>
      <c r="J161" s="1">
        <f t="shared" si="2"/>
        <v>0</v>
      </c>
      <c r="K161" s="1" t="str">
        <f t="shared" si="3"/>
        <v>Q13. Egg, average of various cooking methods (omelet, scrambled, boiled, fried)0</v>
      </c>
      <c r="L161" s="1" t="str">
        <f t="shared" si="4"/>
        <v>Q13. Egg, average of various cooking methods (omelet, scrambled, boiled, fried)Unspecified</v>
      </c>
      <c r="M161" s="1" t="str">
        <f t="array" ref="M161">IF(A160=$A$72,TEXT(A161,"dd/mm/yyyy"),A161)&amp;";"&amp;B161&amp;";"&amp;IF(J161=0,IFERROR(VLOOKUP(A161,default!$B$17:$C$19,2,0),C161),INDEX(default!$B$2:$B$12,Sheet2!J161,0))&amp;";"&amp;D161&amp;";"&amp;E161&amp;";"&amp;F161&amp;";"&amp;G161&amp;";"&amp;H161</f>
        <v>Unspecified;;;;;;;</v>
      </c>
    </row>
    <row r="162" ht="15.75" customHeight="1">
      <c r="I162" s="1" t="str">
        <f t="shared" si="1"/>
        <v>Q13. Egg, average of various cooking methods (omelet, scrambled, boiled, fried)</v>
      </c>
      <c r="J162" s="1">
        <f t="shared" si="2"/>
        <v>0</v>
      </c>
      <c r="K162" s="1" t="str">
        <f t="shared" si="3"/>
        <v>Q13. Egg, average of various cooking methods (omelet, scrambled, boiled, fried)0</v>
      </c>
      <c r="L162" s="1" t="str">
        <f t="shared" si="4"/>
        <v>Q13. Egg, average of various cooking methods (omelet, scrambled, boiled, fried)</v>
      </c>
      <c r="M162" s="1" t="str">
        <f t="array" ref="M162">IF(A161=$A$72,TEXT(A162,"dd/mm/yyyy"),A162)&amp;";"&amp;B162&amp;";"&amp;IF(J162=0,IFERROR(VLOOKUP(A162,default!$B$17:$C$19,2,0),C162),INDEX(default!$B$2:$B$12,Sheet2!J162,0))&amp;";"&amp;D162&amp;";"&amp;E162&amp;";"&amp;F162&amp;";"&amp;G162&amp;";"&amp;H162</f>
        <v>;;;;;;;</v>
      </c>
    </row>
    <row r="163" ht="15.75" customHeight="1">
      <c r="A163" s="1" t="s">
        <v>828</v>
      </c>
      <c r="I163" s="1" t="str">
        <f t="shared" si="1"/>
        <v>Q13. Egg, average of various cooking methods (omelet, scrambled, boiled, fried)</v>
      </c>
      <c r="J163" s="1">
        <f t="shared" si="2"/>
        <v>0</v>
      </c>
      <c r="K163" s="1" t="str">
        <f t="shared" si="3"/>
        <v>Q13. Egg, average of various cooking methods (omelet, scrambled, boiled, fried)0</v>
      </c>
      <c r="L163" s="1" t="str">
        <f t="shared" si="4"/>
        <v>Q13. Egg, average of various cooking methods (omelet, scrambled, boiled, fried)Cut off rules</v>
      </c>
      <c r="M163" s="1" t="str">
        <f t="array" ref="M163">IF(A162=$A$72,TEXT(A163,"dd/mm/yyyy"),A163)&amp;";"&amp;B163&amp;";"&amp;IF(J163=0,IFERROR(VLOOKUP(A163,default!$B$17:$C$19,2,0),C163),INDEX(default!$B$2:$B$12,Sheet2!J163,0))&amp;";"&amp;D163&amp;";"&amp;E163&amp;";"&amp;F163&amp;";"&amp;G163&amp;";"&amp;H163</f>
        <v>Cut off rules;;;;;;;</v>
      </c>
    </row>
    <row r="164" ht="15.75" customHeight="1">
      <c r="A164" s="1" t="s">
        <v>822</v>
      </c>
      <c r="I164" s="1" t="str">
        <f t="shared" si="1"/>
        <v>Q13. Egg, average of various cooking methods (omelet, scrambled, boiled, fried)</v>
      </c>
      <c r="J164" s="1">
        <f t="shared" si="2"/>
        <v>0</v>
      </c>
      <c r="K164" s="1" t="str">
        <f t="shared" si="3"/>
        <v>Q13. Egg, average of various cooking methods (omelet, scrambled, boiled, fried)0</v>
      </c>
      <c r="L164" s="1" t="str">
        <f t="shared" si="4"/>
        <v>Q13. Egg, average of various cooking methods (omelet, scrambled, boiled, fried)Unspecified</v>
      </c>
      <c r="M164" s="1" t="str">
        <f t="array" ref="M164">IF(A163=$A$72,TEXT(A164,"dd/mm/yyyy"),A164)&amp;";"&amp;B164&amp;";"&amp;IF(J164=0,IFERROR(VLOOKUP(A164,default!$B$17:$C$19,2,0),C164),INDEX(default!$B$2:$B$12,Sheet2!J164,0))&amp;";"&amp;D164&amp;";"&amp;E164&amp;";"&amp;F164&amp;";"&amp;G164&amp;";"&amp;H164</f>
        <v>Unspecified;;;;;;;</v>
      </c>
    </row>
    <row r="165" ht="15.75" customHeight="1">
      <c r="I165" s="1" t="str">
        <f t="shared" si="1"/>
        <v>Q13. Egg, average of various cooking methods (omelet, scrambled, boiled, fried)</v>
      </c>
      <c r="J165" s="1">
        <f t="shared" si="2"/>
        <v>0</v>
      </c>
      <c r="K165" s="1" t="str">
        <f t="shared" si="3"/>
        <v>Q13. Egg, average of various cooking methods (omelet, scrambled, boiled, fried)0</v>
      </c>
      <c r="L165" s="1" t="str">
        <f t="shared" si="4"/>
        <v>Q13. Egg, average of various cooking methods (omelet, scrambled, boiled, fried)</v>
      </c>
      <c r="M165" s="1" t="str">
        <f t="array" ref="M165">IF(A164=$A$72,TEXT(A165,"dd/mm/yyyy"),A165)&amp;";"&amp;B165&amp;";"&amp;IF(J165=0,IFERROR(VLOOKUP(A165,default!$B$17:$C$19,2,0),C165),INDEX(default!$B$2:$B$12,Sheet2!J165,0))&amp;";"&amp;D165&amp;";"&amp;E165&amp;";"&amp;F165&amp;";"&amp;G165&amp;";"&amp;H165</f>
        <v>;;;;;;;</v>
      </c>
    </row>
    <row r="166" ht="15.75" customHeight="1">
      <c r="A166" s="1" t="s">
        <v>829</v>
      </c>
      <c r="I166" s="1" t="str">
        <f t="shared" si="1"/>
        <v>Q13. Egg, average of various cooking methods (omelet, scrambled, boiled, fried)</v>
      </c>
      <c r="J166" s="1">
        <f t="shared" si="2"/>
        <v>0</v>
      </c>
      <c r="K166" s="1" t="str">
        <f t="shared" si="3"/>
        <v>Q13. Egg, average of various cooking methods (omelet, scrambled, boiled, fried)0</v>
      </c>
      <c r="L166" s="1" t="str">
        <f t="shared" si="4"/>
        <v>Q13. Egg, average of various cooking methods (omelet, scrambled, boiled, fried)Capital goods</v>
      </c>
      <c r="M166" s="1" t="str">
        <f t="array" ref="M166">IF(A165=$A$72,TEXT(A166,"dd/mm/yyyy"),A166)&amp;";"&amp;B166&amp;";"&amp;IF(J166=0,IFERROR(VLOOKUP(A166,default!$B$17:$C$19,2,0),C166),INDEX(default!$B$2:$B$12,Sheet2!J166,0))&amp;";"&amp;D166&amp;";"&amp;E166&amp;";"&amp;F166&amp;";"&amp;G166&amp;";"&amp;H166</f>
        <v>Capital goods;;;;;;;</v>
      </c>
    </row>
    <row r="167" ht="15.75" customHeight="1">
      <c r="A167" s="1" t="s">
        <v>822</v>
      </c>
      <c r="I167" s="1" t="str">
        <f t="shared" si="1"/>
        <v>Q13. Egg, average of various cooking methods (omelet, scrambled, boiled, fried)</v>
      </c>
      <c r="J167" s="1">
        <f t="shared" si="2"/>
        <v>0</v>
      </c>
      <c r="K167" s="1" t="str">
        <f t="shared" si="3"/>
        <v>Q13. Egg, average of various cooking methods (omelet, scrambled, boiled, fried)0</v>
      </c>
      <c r="L167" s="1" t="str">
        <f t="shared" si="4"/>
        <v>Q13. Egg, average of various cooking methods (omelet, scrambled, boiled, fried)Unspecified</v>
      </c>
      <c r="M167" s="1" t="str">
        <f t="array" ref="M167">IF(A166=$A$72,TEXT(A167,"dd/mm/yyyy"),A167)&amp;";"&amp;B167&amp;";"&amp;IF(J167=0,IFERROR(VLOOKUP(A167,default!$B$17:$C$19,2,0),C167),INDEX(default!$B$2:$B$12,Sheet2!J167,0))&amp;";"&amp;D167&amp;";"&amp;E167&amp;";"&amp;F167&amp;";"&amp;G167&amp;";"&amp;H167</f>
        <v>Unspecified;;;;;;;</v>
      </c>
    </row>
    <row r="168" ht="15.75" customHeight="1">
      <c r="I168" s="1" t="str">
        <f t="shared" si="1"/>
        <v>Q13. Egg, average of various cooking methods (omelet, scrambled, boiled, fried)</v>
      </c>
      <c r="J168" s="1">
        <f t="shared" si="2"/>
        <v>0</v>
      </c>
      <c r="K168" s="1" t="str">
        <f t="shared" si="3"/>
        <v>Q13. Egg, average of various cooking methods (omelet, scrambled, boiled, fried)0</v>
      </c>
      <c r="L168" s="1" t="str">
        <f t="shared" si="4"/>
        <v>Q13. Egg, average of various cooking methods (omelet, scrambled, boiled, fried)</v>
      </c>
      <c r="M168" s="1" t="str">
        <f t="array" ref="M168">IF(A167=$A$72,TEXT(A168,"dd/mm/yyyy"),A168)&amp;";"&amp;B168&amp;";"&amp;IF(J168=0,IFERROR(VLOOKUP(A168,default!$B$17:$C$19,2,0),C168),INDEX(default!$B$2:$B$12,Sheet2!J168,0))&amp;";"&amp;D168&amp;";"&amp;E168&amp;";"&amp;F168&amp;";"&amp;G168&amp;";"&amp;H168</f>
        <v>;;;;;;;</v>
      </c>
    </row>
    <row r="169" ht="15.75" customHeight="1">
      <c r="A169" s="1" t="s">
        <v>830</v>
      </c>
      <c r="I169" s="1" t="str">
        <f t="shared" si="1"/>
        <v>Q13. Egg, average of various cooking methods (omelet, scrambled, boiled, fried)</v>
      </c>
      <c r="J169" s="1">
        <f t="shared" si="2"/>
        <v>0</v>
      </c>
      <c r="K169" s="1" t="str">
        <f t="shared" si="3"/>
        <v>Q13. Egg, average of various cooking methods (omelet, scrambled, boiled, fried)0</v>
      </c>
      <c r="L169" s="1" t="str">
        <f t="shared" si="4"/>
        <v>Q13. Egg, average of various cooking methods (omelet, scrambled, boiled, fried)Boundary with nature</v>
      </c>
      <c r="M169" s="1" t="str">
        <f t="array" ref="M169">IF(A168=$A$72,TEXT(A169,"dd/mm/yyyy"),A169)&amp;";"&amp;B169&amp;";"&amp;IF(J169=0,IFERROR(VLOOKUP(A169,default!$B$17:$C$19,2,0),C169),INDEX(default!$B$2:$B$12,Sheet2!J169,0))&amp;";"&amp;D169&amp;";"&amp;E169&amp;";"&amp;F169&amp;";"&amp;G169&amp;";"&amp;H169</f>
        <v>Boundary with nature;;;;;;;</v>
      </c>
    </row>
    <row r="170" ht="15.75" customHeight="1">
      <c r="A170" s="1" t="s">
        <v>822</v>
      </c>
      <c r="I170" s="1" t="str">
        <f t="shared" si="1"/>
        <v>Q13. Egg, average of various cooking methods (omelet, scrambled, boiled, fried)</v>
      </c>
      <c r="J170" s="1">
        <f t="shared" si="2"/>
        <v>0</v>
      </c>
      <c r="K170" s="1" t="str">
        <f t="shared" si="3"/>
        <v>Q13. Egg, average of various cooking methods (omelet, scrambled, boiled, fried)0</v>
      </c>
      <c r="L170" s="1" t="str">
        <f t="shared" si="4"/>
        <v>Q13. Egg, average of various cooking methods (omelet, scrambled, boiled, fried)Unspecified</v>
      </c>
      <c r="M170" s="1" t="str">
        <f t="array" ref="M170">IF(A169=$A$72,TEXT(A170,"dd/mm/yyyy"),A170)&amp;";"&amp;B170&amp;";"&amp;IF(J170=0,IFERROR(VLOOKUP(A170,default!$B$17:$C$19,2,0),C170),INDEX(default!$B$2:$B$12,Sheet2!J170,0))&amp;";"&amp;D170&amp;";"&amp;E170&amp;";"&amp;F170&amp;";"&amp;G170&amp;";"&amp;H170</f>
        <v>Unspecified;;;;;;;</v>
      </c>
    </row>
    <row r="171" ht="15.75" customHeight="1">
      <c r="I171" s="1" t="str">
        <f t="shared" si="1"/>
        <v>Q13. Egg, average of various cooking methods (omelet, scrambled, boiled, fried)</v>
      </c>
      <c r="J171" s="1">
        <f t="shared" si="2"/>
        <v>0</v>
      </c>
      <c r="K171" s="1" t="str">
        <f t="shared" si="3"/>
        <v>Q13. Egg, average of various cooking methods (omelet, scrambled, boiled, fried)0</v>
      </c>
      <c r="L171" s="1" t="str">
        <f t="shared" si="4"/>
        <v>Q13. Egg, average of various cooking methods (omelet, scrambled, boiled, fried)</v>
      </c>
      <c r="M171" s="1" t="str">
        <f t="array" ref="M171">IF(A170=$A$72,TEXT(A171,"dd/mm/yyyy"),A171)&amp;";"&amp;B171&amp;";"&amp;IF(J171=0,IFERROR(VLOOKUP(A171,default!$B$17:$C$19,2,0),C171),INDEX(default!$B$2:$B$12,Sheet2!J171,0))&amp;";"&amp;D171&amp;";"&amp;E171&amp;";"&amp;F171&amp;";"&amp;G171&amp;";"&amp;H171</f>
        <v>;;;;;;;</v>
      </c>
    </row>
    <row r="172" ht="15.75" customHeight="1">
      <c r="A172" s="1" t="s">
        <v>831</v>
      </c>
      <c r="I172" s="1" t="str">
        <f t="shared" si="1"/>
        <v>Q13. Egg, average of various cooking methods (omelet, scrambled, boiled, fried)</v>
      </c>
      <c r="J172" s="1">
        <f t="shared" si="2"/>
        <v>0</v>
      </c>
      <c r="K172" s="1" t="str">
        <f t="shared" si="3"/>
        <v>Q13. Egg, average of various cooking methods (omelet, scrambled, boiled, fried)0</v>
      </c>
      <c r="L172" s="1" t="str">
        <f t="shared" si="4"/>
        <v>Q13. Egg, average of various cooking methods (omelet, scrambled, boiled, fried)Infrastructure</v>
      </c>
      <c r="M172" s="1" t="str">
        <f t="array" ref="M172">IF(A171=$A$72,TEXT(A172,"dd/mm/yyyy"),A172)&amp;";"&amp;B172&amp;";"&amp;IF(J172=0,IFERROR(VLOOKUP(A172,default!$B$17:$C$19,2,0),C172),INDEX(default!$B$2:$B$12,Sheet2!J172,0))&amp;";"&amp;D172&amp;";"&amp;E172&amp;";"&amp;F172&amp;";"&amp;G172&amp;";"&amp;H172</f>
        <v>Infrastructure;;;;;;;</v>
      </c>
    </row>
    <row r="173" ht="15.75" customHeight="1">
      <c r="A173" s="1" t="s">
        <v>832</v>
      </c>
      <c r="I173" s="1" t="str">
        <f t="shared" si="1"/>
        <v>Q13. Egg, average of various cooking methods (omelet, scrambled, boiled, fried)</v>
      </c>
      <c r="J173" s="1">
        <f t="shared" si="2"/>
        <v>0</v>
      </c>
      <c r="K173" s="1" t="str">
        <f t="shared" si="3"/>
        <v>Q13. Egg, average of various cooking methods (omelet, scrambled, boiled, fried)0</v>
      </c>
      <c r="L173" s="1" t="str">
        <f t="shared" si="4"/>
        <v>Q13. Egg, average of various cooking methods (omelet, scrambled, boiled, fried)No</v>
      </c>
      <c r="M173" s="1" t="str">
        <f t="array" ref="M173">IF(A172=$A$72,TEXT(A173,"dd/mm/yyyy"),A173)&amp;";"&amp;B173&amp;";"&amp;IF(J173=0,IFERROR(VLOOKUP(A173,default!$B$17:$C$19,2,0),C173),INDEX(default!$B$2:$B$12,Sheet2!J173,0))&amp;";"&amp;D173&amp;";"&amp;E173&amp;";"&amp;F173&amp;";"&amp;G173&amp;";"&amp;H173</f>
        <v>No;;;;;;;</v>
      </c>
    </row>
    <row r="174" ht="15.75" customHeight="1">
      <c r="I174" s="1" t="str">
        <f t="shared" si="1"/>
        <v>Q13. Egg, average of various cooking methods (omelet, scrambled, boiled, fried)</v>
      </c>
      <c r="J174" s="1">
        <f t="shared" si="2"/>
        <v>0</v>
      </c>
      <c r="K174" s="1" t="str">
        <f t="shared" si="3"/>
        <v>Q13. Egg, average of various cooking methods (omelet, scrambled, boiled, fried)0</v>
      </c>
      <c r="L174" s="1" t="str">
        <f t="shared" si="4"/>
        <v>Q13. Egg, average of various cooking methods (omelet, scrambled, boiled, fried)</v>
      </c>
      <c r="M174" s="1" t="str">
        <f t="array" ref="M174">IF(A173=$A$72,TEXT(A174,"dd/mm/yyyy"),A174)&amp;";"&amp;B174&amp;";"&amp;IF(J174=0,IFERROR(VLOOKUP(A174,default!$B$17:$C$19,2,0),C174),INDEX(default!$B$2:$B$12,Sheet2!J174,0))&amp;";"&amp;D174&amp;";"&amp;E174&amp;";"&amp;F174&amp;";"&amp;G174&amp;";"&amp;H174</f>
        <v>;;;;;;;</v>
      </c>
    </row>
    <row r="175" ht="15.75" customHeight="1">
      <c r="A175" s="1" t="s">
        <v>833</v>
      </c>
      <c r="I175" s="1" t="str">
        <f t="shared" si="1"/>
        <v>Q13. Egg, average of various cooking methods (omelet, scrambled, boiled, fried)</v>
      </c>
      <c r="J175" s="1">
        <f t="shared" si="2"/>
        <v>0</v>
      </c>
      <c r="K175" s="1" t="str">
        <f t="shared" si="3"/>
        <v>Q13. Egg, average of various cooking methods (omelet, scrambled, boiled, fried)0</v>
      </c>
      <c r="L175" s="1" t="str">
        <f t="shared" si="4"/>
        <v>Q13. Egg, average of various cooking methods (omelet, scrambled, boiled, fried)Date</v>
      </c>
      <c r="M175" s="1" t="str">
        <f t="array" ref="M175">IF(A174=$A$72,TEXT(A175,"dd/mm/yyyy"),A175)&amp;";"&amp;B175&amp;";"&amp;IF(J175=0,IFERROR(VLOOKUP(A175,default!$B$17:$C$19,2,0),C175),INDEX(default!$B$2:$B$12,Sheet2!J175,0))&amp;";"&amp;D175&amp;";"&amp;E175&amp;";"&amp;F175&amp;";"&amp;G175&amp;";"&amp;H175</f>
        <v>Date;;;;;;;</v>
      </c>
    </row>
    <row r="176" ht="15.75" customHeight="1">
      <c r="A176" s="49">
        <v>45119.0</v>
      </c>
      <c r="I176" s="1" t="str">
        <f t="shared" si="1"/>
        <v>Q13. Egg, average of various cooking methods (omelet, scrambled, boiled, fried)</v>
      </c>
      <c r="J176" s="1">
        <f t="shared" si="2"/>
        <v>0</v>
      </c>
      <c r="K176" s="1" t="str">
        <f t="shared" si="3"/>
        <v>Q13. Egg, average of various cooking methods (omelet, scrambled, boiled, fried)0</v>
      </c>
      <c r="L176" s="1" t="str">
        <f t="shared" si="4"/>
        <v>Q13. Egg, average of various cooking methods (omelet, scrambled, boiled, fried)45119</v>
      </c>
      <c r="M176" s="1" t="str">
        <f t="array" ref="M176">IF(A175=$A$72,TEXT(A176,"dd/mm/yyyy"),A176)&amp;";"&amp;B176&amp;";"&amp;IF(J176=0,IFERROR(VLOOKUP(A176,default!$B$17:$C$19,2,0),C176),INDEX(default!$B$2:$B$12,Sheet2!J176,0))&amp;";"&amp;D176&amp;";"&amp;E176&amp;";"&amp;F176&amp;";"&amp;G176&amp;";"&amp;H176</f>
        <v>12/07/2023;;;;;;;</v>
      </c>
    </row>
    <row r="177" ht="15.75" customHeight="1">
      <c r="I177" s="1" t="str">
        <f t="shared" si="1"/>
        <v>Q13. Egg, average of various cooking methods (omelet, scrambled, boiled, fried)</v>
      </c>
      <c r="J177" s="1">
        <f t="shared" si="2"/>
        <v>0</v>
      </c>
      <c r="K177" s="1" t="str">
        <f t="shared" si="3"/>
        <v>Q13. Egg, average of various cooking methods (omelet, scrambled, boiled, fried)0</v>
      </c>
      <c r="L177" s="1" t="str">
        <f t="shared" si="4"/>
        <v>Q13. Egg, average of various cooking methods (omelet, scrambled, boiled, fried)</v>
      </c>
      <c r="M177" s="1" t="str">
        <f t="array" ref="M177">IF(A176=$A$72,TEXT(A177,"dd/mm/yyyy"),A177)&amp;";"&amp;B177&amp;";"&amp;IF(J177=0,IFERROR(VLOOKUP(A177,default!$B$17:$C$19,2,0),C177),INDEX(default!$B$2:$B$12,Sheet2!J177,0))&amp;";"&amp;D177&amp;";"&amp;E177&amp;";"&amp;F177&amp;";"&amp;G177&amp;";"&amp;H177</f>
        <v>;;;;;;;</v>
      </c>
    </row>
    <row r="178" ht="15.75" customHeight="1">
      <c r="A178" s="1" t="s">
        <v>834</v>
      </c>
      <c r="I178" s="1" t="str">
        <f t="shared" si="1"/>
        <v>Q13. Egg, average of various cooking methods (omelet, scrambled, boiled, fried)</v>
      </c>
      <c r="J178" s="1">
        <f t="shared" si="2"/>
        <v>0</v>
      </c>
      <c r="K178" s="1" t="str">
        <f t="shared" si="3"/>
        <v>Q13. Egg, average of various cooking methods (omelet, scrambled, boiled, fried)0</v>
      </c>
      <c r="L178" s="1" t="str">
        <f t="shared" si="4"/>
        <v>Q13. Egg, average of various cooking methods (omelet, scrambled, boiled, fried)Products</v>
      </c>
      <c r="M178" s="1" t="str">
        <f t="array" ref="M178">IF(A177=$A$72,TEXT(A178,"dd/mm/yyyy"),A178)&amp;";"&amp;B178&amp;";"&amp;IF(J178=0,IFERROR(VLOOKUP(A178,default!$B$17:$C$19,2,0),C178),INDEX(default!$B$2:$B$12,Sheet2!J178,0))&amp;";"&amp;D178&amp;";"&amp;E178&amp;";"&amp;F178&amp;";"&amp;G178&amp;";"&amp;H178</f>
        <v>Products;;;;;;;</v>
      </c>
    </row>
    <row r="179" ht="15.75" customHeight="1">
      <c r="A179" s="1" t="s">
        <v>974</v>
      </c>
      <c r="B179" s="1" t="s">
        <v>835</v>
      </c>
      <c r="C179" s="1">
        <v>1.0</v>
      </c>
      <c r="D179" s="1">
        <v>100.0</v>
      </c>
      <c r="E179" s="1" t="s">
        <v>836</v>
      </c>
      <c r="F179" s="1" t="s">
        <v>971</v>
      </c>
      <c r="I179" s="1" t="str">
        <f t="shared" si="1"/>
        <v>Q14. Cheese, average of multiple varieties of soft and hard cheeses</v>
      </c>
      <c r="J179" s="1">
        <f t="shared" si="2"/>
        <v>0</v>
      </c>
      <c r="K179" s="1" t="str">
        <f t="shared" si="3"/>
        <v>Q14. Cheese, average of multiple varieties of soft and hard cheeses0</v>
      </c>
      <c r="L179" s="1" t="str">
        <f t="shared" si="4"/>
        <v>Q14. Cheese, average of multiple varieties of soft and hard cheesesQ14. Cheese, average of multiple varieties of soft and hard cheeses</v>
      </c>
      <c r="M179" s="1" t="str">
        <f t="array" ref="M179">IF(A178=$A$72,TEXT(A179,"dd/mm/yyyy"),A179)&amp;";"&amp;B179&amp;";"&amp;IF(J179=0,IFERROR(VLOOKUP(A179,default!$B$17:$C$19,2,0),C179),INDEX(default!$B$2:$B$12,Sheet2!J179,0))&amp;";"&amp;D179&amp;";"&amp;E179&amp;";"&amp;F179&amp;";"&amp;G179&amp;";"&amp;H179</f>
        <v>Q14. Cheese, average of multiple varieties of soft and hard cheeses;kg;1;100;not defined;!My project\0. Life cycles;;</v>
      </c>
    </row>
    <row r="180" ht="15.75" customHeight="1">
      <c r="I180" s="1" t="str">
        <f t="shared" si="1"/>
        <v>Q14. Cheese, average of multiple varieties of soft and hard cheeses</v>
      </c>
      <c r="J180" s="1">
        <f t="shared" si="2"/>
        <v>0</v>
      </c>
      <c r="K180" s="1" t="str">
        <f t="shared" si="3"/>
        <v>Q14. Cheese, average of multiple varieties of soft and hard cheeses0</v>
      </c>
      <c r="L180" s="1" t="str">
        <f t="shared" si="4"/>
        <v>Q14. Cheese, average of multiple varieties of soft and hard cheeses</v>
      </c>
      <c r="M180" s="1" t="str">
        <f t="array" ref="M180">IF(A179=$A$72,TEXT(A180,"dd/mm/yyyy"),A180)&amp;";"&amp;B180&amp;";"&amp;IF(J180=0,IFERROR(VLOOKUP(A180,default!$B$17:$C$19,2,0),C180),INDEX(default!$B$2:$B$12,Sheet2!J180,0))&amp;";"&amp;D180&amp;";"&amp;E180&amp;";"&amp;F180&amp;";"&amp;G180&amp;";"&amp;H180</f>
        <v>;;;;;;;</v>
      </c>
    </row>
    <row r="181" ht="15.75" customHeight="1">
      <c r="A181" s="1" t="s">
        <v>838</v>
      </c>
      <c r="I181" s="1" t="str">
        <f t="shared" si="1"/>
        <v>Q14. Cheese, average of multiple varieties of soft and hard cheeses</v>
      </c>
      <c r="J181" s="1">
        <f t="shared" si="2"/>
        <v>0</v>
      </c>
      <c r="K181" s="1" t="str">
        <f t="shared" si="3"/>
        <v>Q14. Cheese, average of multiple varieties of soft and hard cheeses0</v>
      </c>
      <c r="L181" s="1" t="str">
        <f t="shared" si="4"/>
        <v>Q14. Cheese, average of multiple varieties of soft and hard cheesesAvoided products</v>
      </c>
      <c r="M181" s="1" t="str">
        <f t="array" ref="M181">IF(A180=$A$72,TEXT(A181,"dd/mm/yyyy"),A181)&amp;";"&amp;B181&amp;";"&amp;IF(J181=0,IFERROR(VLOOKUP(A181,default!$B$17:$C$19,2,0),C181),INDEX(default!$B$2:$B$12,Sheet2!J181,0))&amp;";"&amp;D181&amp;";"&amp;E181&amp;";"&amp;F181&amp;";"&amp;G181&amp;";"&amp;H181</f>
        <v>Avoided products;;;;;;;</v>
      </c>
    </row>
    <row r="182" ht="15.75" customHeight="1">
      <c r="I182" s="1" t="str">
        <f t="shared" si="1"/>
        <v>Q14. Cheese, average of multiple varieties of soft and hard cheeses</v>
      </c>
      <c r="J182" s="1">
        <f t="shared" si="2"/>
        <v>0</v>
      </c>
      <c r="K182" s="1" t="str">
        <f t="shared" si="3"/>
        <v>Q14. Cheese, average of multiple varieties of soft and hard cheeses0</v>
      </c>
      <c r="L182" s="1" t="str">
        <f t="shared" si="4"/>
        <v>Q14. Cheese, average of multiple varieties of soft and hard cheeses</v>
      </c>
      <c r="M182" s="1" t="str">
        <f t="array" ref="M182">IF(A181=$A$72,TEXT(A182,"dd/mm/yyyy"),A182)&amp;";"&amp;B182&amp;";"&amp;IF(J182=0,IFERROR(VLOOKUP(A182,default!$B$17:$C$19,2,0),C182),INDEX(default!$B$2:$B$12,Sheet2!J182,0))&amp;";"&amp;D182&amp;";"&amp;E182&amp;";"&amp;F182&amp;";"&amp;G182&amp;";"&amp;H182</f>
        <v>;;;;;;;</v>
      </c>
    </row>
    <row r="183" ht="15.75" customHeight="1">
      <c r="A183" s="1" t="s">
        <v>839</v>
      </c>
      <c r="I183" s="1" t="str">
        <f t="shared" si="1"/>
        <v>Q14. Cheese, average of multiple varieties of soft and hard cheeses</v>
      </c>
      <c r="J183" s="1">
        <f t="shared" si="2"/>
        <v>0</v>
      </c>
      <c r="K183" s="1" t="str">
        <f t="shared" si="3"/>
        <v>Q14. Cheese, average of multiple varieties of soft and hard cheeses0</v>
      </c>
      <c r="L183" s="1" t="str">
        <f t="shared" si="4"/>
        <v>Q14. Cheese, average of multiple varieties of soft and hard cheesesResources</v>
      </c>
      <c r="M183" s="1" t="str">
        <f t="array" ref="M183">IF(A182=$A$72,TEXT(A183,"dd/mm/yyyy"),A183)&amp;";"&amp;B183&amp;";"&amp;IF(J183=0,IFERROR(VLOOKUP(A183,default!$B$17:$C$19,2,0),C183),INDEX(default!$B$2:$B$12,Sheet2!J183,0))&amp;";"&amp;D183&amp;";"&amp;E183&amp;";"&amp;F183&amp;";"&amp;G183&amp;";"&amp;H183</f>
        <v>Resources;;;;;;;</v>
      </c>
    </row>
    <row r="184" ht="15.75" customHeight="1">
      <c r="I184" s="1" t="str">
        <f t="shared" si="1"/>
        <v>Q14. Cheese, average of multiple varieties of soft and hard cheeses</v>
      </c>
      <c r="J184" s="1">
        <f t="shared" si="2"/>
        <v>0</v>
      </c>
      <c r="K184" s="1" t="str">
        <f t="shared" si="3"/>
        <v>Q14. Cheese, average of multiple varieties of soft and hard cheeses0</v>
      </c>
      <c r="L184" s="1" t="str">
        <f t="shared" si="4"/>
        <v>Q14. Cheese, average of multiple varieties of soft and hard cheeses</v>
      </c>
      <c r="M184" s="1" t="str">
        <f t="array" ref="M184">IF(A183=$A$72,TEXT(A184,"dd/mm/yyyy"),A184)&amp;";"&amp;B184&amp;";"&amp;IF(J184=0,IFERROR(VLOOKUP(A184,default!$B$17:$C$19,2,0),C184),INDEX(default!$B$2:$B$12,Sheet2!J184,0))&amp;";"&amp;D184&amp;";"&amp;E184&amp;";"&amp;F184&amp;";"&amp;G184&amp;";"&amp;H184</f>
        <v>;;;;;;;</v>
      </c>
    </row>
    <row r="185" ht="15.75" customHeight="1">
      <c r="A185" s="1" t="s">
        <v>840</v>
      </c>
      <c r="I185" s="1" t="str">
        <f t="shared" si="1"/>
        <v>Q14. Cheese, average of multiple varieties of soft and hard cheeses</v>
      </c>
      <c r="J185" s="1">
        <f t="shared" si="2"/>
        <v>1</v>
      </c>
      <c r="K185" s="1" t="str">
        <f t="shared" si="3"/>
        <v>Q14. Cheese, average of multiple varieties of soft and hard cheeses1</v>
      </c>
      <c r="L185" s="1" t="str">
        <f t="shared" si="4"/>
        <v>Q14. Cheese, average of multiple varieties of soft and hard cheesesMaterials/fuels</v>
      </c>
      <c r="M185" s="1" t="str">
        <f t="array" ref="M185">IF(A184=$A$72,TEXT(A185,"dd/mm/yyyy"),A185)&amp;";"&amp;B185&amp;";"&amp;IF(J185=0,IFERROR(VLOOKUP(A185,default!$B$17:$C$19,2,0),C185),INDEX(default!$B$2:$B$12,Sheet2!J185,0))&amp;";"&amp;D185&amp;";"&amp;E185&amp;";"&amp;F185&amp;";"&amp;G185&amp;";"&amp;H185</f>
        <v>Materials/fuels;;;;;;;</v>
      </c>
    </row>
    <row r="186" ht="15.75" customHeight="1">
      <c r="A186" s="1" t="s">
        <v>975</v>
      </c>
      <c r="B186" s="1" t="s">
        <v>835</v>
      </c>
      <c r="C186" s="1" t="s">
        <v>1013</v>
      </c>
      <c r="D186" s="1" t="s">
        <v>842</v>
      </c>
      <c r="E186" s="1">
        <v>0.0</v>
      </c>
      <c r="F186" s="1">
        <v>0.0</v>
      </c>
      <c r="G186" s="1">
        <v>0.0</v>
      </c>
      <c r="I186" s="1" t="str">
        <f t="shared" si="1"/>
        <v>Q14. Cheese, average of multiple varieties of soft and hard cheeses</v>
      </c>
      <c r="J186" s="1">
        <f t="shared" si="2"/>
        <v>2</v>
      </c>
      <c r="K186" s="1" t="str">
        <f t="shared" si="3"/>
        <v>Q14. Cheese, average of multiple varieties of soft and hard cheeses2</v>
      </c>
      <c r="L186" s="1" t="str">
        <f t="shared" si="4"/>
        <v>Q14. Cheese, average of multiple varieties of soft and hard cheesesHard cheese, Emmental-style, at dairy (WFLDB)/NZ U</v>
      </c>
      <c r="M186" s="1" t="str">
        <f t="array" ref="M186">IF(A185=$A$72,TEXT(A186,"dd/mm/yyyy"),A186)&amp;";"&amp;B186&amp;";"&amp;IF(J186=0,IFERROR(VLOOKUP(A186,default!$B$17:$C$19,2,0),C186),INDEX(default!$B$2:$B$12,Sheet2!J186,0))&amp;";"&amp;D186&amp;";"&amp;E186&amp;";"&amp;F186&amp;";"&amp;G186&amp;";"&amp;H186</f>
        <v>Hard cheese, Emmental-style, at dairy (WFLDB)/NZ U;kg;primary*(1+PHAR_loss_PNS+PROC_loss_PNS+TRAN_loss_PNS+RET_loss_PNS);Undefined;0;0;0;</v>
      </c>
    </row>
    <row r="187" ht="15.75" customHeight="1">
      <c r="A187" s="1" t="s">
        <v>122</v>
      </c>
      <c r="B187" s="1" t="s">
        <v>835</v>
      </c>
      <c r="C187" s="1">
        <v>0.0</v>
      </c>
      <c r="D187" s="1" t="s">
        <v>842</v>
      </c>
      <c r="E187" s="1">
        <v>0.0</v>
      </c>
      <c r="F187" s="1">
        <v>0.0</v>
      </c>
      <c r="G187" s="1">
        <v>0.0</v>
      </c>
      <c r="I187" s="1" t="str">
        <f t="shared" si="1"/>
        <v>Q14. Cheese, average of multiple varieties of soft and hard cheeses</v>
      </c>
      <c r="J187" s="1">
        <f t="shared" si="2"/>
        <v>3</v>
      </c>
      <c r="K187" s="1" t="str">
        <f t="shared" si="3"/>
        <v>Q14. Cheese, average of multiple varieties of soft and hard cheeses3</v>
      </c>
      <c r="L187" s="1" t="str">
        <f t="shared" si="4"/>
        <v>Q14. Cheese, average of multiple varieties of soft and hard cheesesProcessing dummy</v>
      </c>
      <c r="M187" s="1" t="str">
        <f t="array" ref="M187">IF(A186=$A$72,TEXT(A187,"dd/mm/yyyy"),A187)&amp;";"&amp;B187&amp;";"&amp;IF(J187=0,IFERROR(VLOOKUP(A187,default!$B$17:$C$19,2,0),C187),INDEX(default!$B$2:$B$12,Sheet2!J187,0))&amp;";"&amp;D187&amp;";"&amp;E187&amp;";"&amp;F187&amp;";"&amp;G187&amp;";"&amp;H187</f>
        <v>Processing dummy;kg;processing*(1+PROC_loss_PNS+TRAN_loss_PNS+RET_loss_PNS);Undefined;0;0;0;</v>
      </c>
    </row>
    <row r="188" ht="15.75" customHeight="1">
      <c r="A188" s="1" t="s">
        <v>145</v>
      </c>
      <c r="B188" s="1" t="s">
        <v>835</v>
      </c>
      <c r="C188" s="1" t="s">
        <v>1111</v>
      </c>
      <c r="D188" s="1" t="s">
        <v>842</v>
      </c>
      <c r="E188" s="1">
        <v>0.0</v>
      </c>
      <c r="F188" s="1">
        <v>0.0</v>
      </c>
      <c r="G188" s="1">
        <v>0.0</v>
      </c>
      <c r="I188" s="1" t="str">
        <f t="shared" si="1"/>
        <v>Q14. Cheese, average of multiple varieties of soft and hard cheeses</v>
      </c>
      <c r="J188" s="1">
        <f t="shared" si="2"/>
        <v>4</v>
      </c>
      <c r="K188" s="1" t="str">
        <f t="shared" si="3"/>
        <v>Q14. Cheese, average of multiple varieties of soft and hard cheeses4</v>
      </c>
      <c r="L188" s="1" t="str">
        <f t="shared" si="4"/>
        <v>Q14. Cheese, average of multiple varieties of soft and hard cheesesHard cheese, emmental-type cheese, reduced fat, processed in FR | Chilled | LDPE | at packaging {FR} U {NZ}| GAIN</v>
      </c>
      <c r="M188" s="1" t="str">
        <f t="array" ref="M188">IF(A187=$A$72,TEXT(A188,"dd/mm/yyyy"),A188)&amp;";"&amp;B188&amp;";"&amp;IF(J188=0,IFERROR(VLOOKUP(A188,default!$B$17:$C$19,2,0),C188),INDEX(default!$B$2:$B$12,Sheet2!J188,0))&amp;";"&amp;D188&amp;";"&amp;E188&amp;";"&amp;F188&amp;";"&amp;G188&amp;";"&amp;H188</f>
        <v>Hard cheese, emmental-type cheese, reduced fat, processed in FR | Chilled | LDPE | at packaging {FR} U {NZ}| GAIN;kg;packaging*(1+TRAN_loss_PNS+RET_loss_PNS);Undefined;0;0;0;</v>
      </c>
    </row>
    <row r="189" ht="15.75" customHeight="1">
      <c r="A189" s="1" t="s">
        <v>976</v>
      </c>
      <c r="B189" s="1" t="s">
        <v>835</v>
      </c>
      <c r="C189" s="1" t="s">
        <v>1015</v>
      </c>
      <c r="D189" s="1" t="s">
        <v>842</v>
      </c>
      <c r="E189" s="1">
        <v>0.0</v>
      </c>
      <c r="F189" s="1">
        <v>0.0</v>
      </c>
      <c r="G189" s="1">
        <v>0.0</v>
      </c>
      <c r="I189" s="1" t="str">
        <f t="shared" si="1"/>
        <v>Q14. Cheese, average of multiple varieties of soft and hard cheeses</v>
      </c>
      <c r="J189" s="1">
        <f t="shared" si="2"/>
        <v>5</v>
      </c>
      <c r="K189" s="1" t="str">
        <f t="shared" si="3"/>
        <v>Q14. Cheese, average of multiple varieties of soft and hard cheeses5</v>
      </c>
      <c r="L189" s="1" t="str">
        <f t="shared" si="4"/>
        <v>Q14. Cheese, average of multiple varieties of soft and hard cheesesInternational distribution {ID}| GAIN</v>
      </c>
      <c r="M189" s="1" t="str">
        <f t="array" ref="M189">IF(A188=$A$72,TEXT(A189,"dd/mm/yyyy"),A189)&amp;";"&amp;B189&amp;";"&amp;IF(J189=0,IFERROR(VLOOKUP(A189,default!$B$17:$C$19,2,0),C189),INDEX(default!$B$2:$B$12,Sheet2!J189,0))&amp;";"&amp;D189&amp;";"&amp;E189&amp;";"&amp;F189&amp;";"&amp;G189&amp;";"&amp;H189</f>
        <v>International distribution {ID}| GAIN;kg;distrib*(1+TRAN_loss_PNS+RET_loss_PNS);Undefined;0;0;0;</v>
      </c>
    </row>
    <row r="190" ht="15.75" customHeight="1">
      <c r="A190" s="1" t="s">
        <v>125</v>
      </c>
      <c r="B190" s="1" t="s">
        <v>846</v>
      </c>
      <c r="C190" s="1" t="s">
        <v>1016</v>
      </c>
      <c r="D190" s="1" t="s">
        <v>842</v>
      </c>
      <c r="E190" s="1">
        <v>0.0</v>
      </c>
      <c r="F190" s="1">
        <v>0.0</v>
      </c>
      <c r="G190" s="1">
        <v>0.0</v>
      </c>
      <c r="I190" s="1" t="str">
        <f t="shared" si="1"/>
        <v>Q14. Cheese, average of multiple varieties of soft and hard cheeses</v>
      </c>
      <c r="J190" s="1">
        <f t="shared" si="2"/>
        <v>6</v>
      </c>
      <c r="K190" s="1" t="str">
        <f t="shared" si="3"/>
        <v>Q14. Cheese, average of multiple varieties of soft and hard cheeses6</v>
      </c>
      <c r="L190" s="1" t="str">
        <f t="shared" si="4"/>
        <v>Q14. Cheese, average of multiple varieties of soft and hard cheesesStorage, in closed refrigerator, at retail (WFLDB)/RER U {ID}| GAIN</v>
      </c>
      <c r="M190" s="1" t="str">
        <f t="array" ref="M190">IF(A189=$A$72,TEXT(A190,"dd/mm/yyyy"),A190)&amp;";"&amp;B190&amp;";"&amp;IF(J190=0,IFERROR(VLOOKUP(A190,default!$B$17:$C$19,2,0),C190),INDEX(default!$B$2:$B$12,Sheet2!J190,0))&amp;";"&amp;D190&amp;";"&amp;E190&amp;";"&amp;F190&amp;";"&amp;G190&amp;";"&amp;H190</f>
        <v>Storage, in closed refrigerator, at retail (WFLDB)/RER U {ID}| GAIN;l*day;retail_cool*(1+RET_loss_PNS);Undefined;0;0;0;</v>
      </c>
    </row>
    <row r="191" ht="15.75" customHeight="1">
      <c r="A191" s="1" t="s">
        <v>126</v>
      </c>
      <c r="B191" s="1" t="s">
        <v>846</v>
      </c>
      <c r="C191" s="1" t="s">
        <v>1017</v>
      </c>
      <c r="D191" s="1" t="s">
        <v>842</v>
      </c>
      <c r="E191" s="1">
        <v>0.0</v>
      </c>
      <c r="F191" s="1">
        <v>0.0</v>
      </c>
      <c r="G191" s="1">
        <v>0.0</v>
      </c>
      <c r="I191" s="1" t="str">
        <f t="shared" si="1"/>
        <v>Q14. Cheese, average of multiple varieties of soft and hard cheeses</v>
      </c>
      <c r="J191" s="1">
        <f t="shared" si="2"/>
        <v>7</v>
      </c>
      <c r="K191" s="1" t="str">
        <f t="shared" si="3"/>
        <v>Q14. Cheese, average of multiple varieties of soft and hard cheeses7</v>
      </c>
      <c r="L191" s="1" t="str">
        <f t="shared" si="4"/>
        <v>Q14. Cheese, average of multiple varieties of soft and hard cheesesStorage, in closed freezer, at retail (WFLDB)/RER U {ID}| GAIN</v>
      </c>
      <c r="M191" s="1" t="str">
        <f t="array" ref="M191">IF(A190=$A$72,TEXT(A191,"dd/mm/yyyy"),A191)&amp;";"&amp;B191&amp;";"&amp;IF(J191=0,IFERROR(VLOOKUP(A191,default!$B$17:$C$19,2,0),C191),INDEX(default!$B$2:$B$12,Sheet2!J191,0))&amp;";"&amp;D191&amp;";"&amp;E191&amp;";"&amp;F191&amp;";"&amp;G191&amp;";"&amp;H191</f>
        <v>Storage, in closed freezer, at retail (WFLDB)/RER U {ID}| GAIN;l*day;retail_freez*(1+RET_loss_PNS);Undefined;0;0;0;</v>
      </c>
    </row>
    <row r="192" ht="15.75" customHeight="1">
      <c r="A192" s="1" t="s">
        <v>127</v>
      </c>
      <c r="B192" s="1" t="s">
        <v>846</v>
      </c>
      <c r="C192" s="1" t="s">
        <v>1018</v>
      </c>
      <c r="D192" s="1" t="s">
        <v>842</v>
      </c>
      <c r="E192" s="1">
        <v>0.0</v>
      </c>
      <c r="F192" s="1">
        <v>0.0</v>
      </c>
      <c r="G192" s="1">
        <v>0.0</v>
      </c>
      <c r="I192" s="1" t="str">
        <f t="shared" si="1"/>
        <v>Q14. Cheese, average of multiple varieties of soft and hard cheeses</v>
      </c>
      <c r="J192" s="1">
        <f t="shared" si="2"/>
        <v>8</v>
      </c>
      <c r="K192" s="1" t="str">
        <f t="shared" si="3"/>
        <v>Q14. Cheese, average of multiple varieties of soft and hard cheeses8</v>
      </c>
      <c r="L192" s="1" t="str">
        <f t="shared" si="4"/>
        <v>Q14. Cheese, average of multiple varieties of soft and hard cheesesStorage, in refrigerator, at home (WFLDB)/RER U {ID}| GAIN</v>
      </c>
      <c r="M192" s="1" t="str">
        <f t="array" ref="M192">IF(A191=$A$72,TEXT(A192,"dd/mm/yyyy"),A192)&amp;";"&amp;B192&amp;";"&amp;IF(J192=0,IFERROR(VLOOKUP(A192,default!$B$17:$C$19,2,0),C192),INDEX(default!$B$2:$B$12,Sheet2!J192,0))&amp;";"&amp;D192&amp;";"&amp;E192&amp;";"&amp;F192&amp;";"&amp;G192&amp;";"&amp;H192</f>
        <v>Storage, in refrigerator, at home (WFLDB)/RER U {ID}| GAIN;l*day;home_cool;Undefined;0;0;0;</v>
      </c>
    </row>
    <row r="193" ht="15.75" customHeight="1">
      <c r="A193" s="1" t="s">
        <v>128</v>
      </c>
      <c r="B193" s="1" t="s">
        <v>846</v>
      </c>
      <c r="C193" s="1" t="s">
        <v>1018</v>
      </c>
      <c r="D193" s="1" t="s">
        <v>842</v>
      </c>
      <c r="E193" s="1">
        <v>0.0</v>
      </c>
      <c r="F193" s="1">
        <v>0.0</v>
      </c>
      <c r="G193" s="1">
        <v>0.0</v>
      </c>
      <c r="I193" s="1" t="str">
        <f t="shared" si="1"/>
        <v>Q14. Cheese, average of multiple varieties of soft and hard cheeses</v>
      </c>
      <c r="J193" s="1">
        <f t="shared" si="2"/>
        <v>9</v>
      </c>
      <c r="K193" s="1" t="str">
        <f t="shared" si="3"/>
        <v>Q14. Cheese, average of multiple varieties of soft and hard cheeses9</v>
      </c>
      <c r="L193" s="1" t="str">
        <f t="shared" si="4"/>
        <v>Q14. Cheese, average of multiple varieties of soft and hard cheesesStorage, in freezer, at home (WFLDB)/RER U {ID}| GAIN</v>
      </c>
      <c r="M193" s="1" t="str">
        <f t="array" ref="M193">IF(A192=$A$72,TEXT(A193,"dd/mm/yyyy"),A193)&amp;";"&amp;B193&amp;";"&amp;IF(J193=0,IFERROR(VLOOKUP(A193,default!$B$17:$C$19,2,0),C193),INDEX(default!$B$2:$B$12,Sheet2!J193,0))&amp;";"&amp;D193&amp;";"&amp;E193&amp;";"&amp;F193&amp;";"&amp;G193&amp;";"&amp;H193</f>
        <v>Storage, in freezer, at home (WFLDB)/RER U {ID}| GAIN;l*day;home_freez;Undefined;0;0;0;</v>
      </c>
    </row>
    <row r="194" ht="15.75" customHeight="1">
      <c r="A194" s="1" t="s">
        <v>129</v>
      </c>
      <c r="B194" s="1" t="s">
        <v>849</v>
      </c>
      <c r="C194" s="1" t="s">
        <v>37</v>
      </c>
      <c r="D194" s="1" t="s">
        <v>842</v>
      </c>
      <c r="E194" s="1">
        <v>0.0</v>
      </c>
      <c r="F194" s="1">
        <v>0.0</v>
      </c>
      <c r="G194" s="1">
        <v>0.0</v>
      </c>
      <c r="I194" s="1" t="str">
        <f t="shared" si="1"/>
        <v>Q14. Cheese, average of multiple varieties of soft and hard cheeses</v>
      </c>
      <c r="J194" s="1">
        <f t="shared" si="2"/>
        <v>10</v>
      </c>
      <c r="K194" s="1" t="str">
        <f t="shared" si="3"/>
        <v>Q14. Cheese, average of multiple varieties of soft and hard cheeses10</v>
      </c>
      <c r="L194" s="1" t="str">
        <f t="shared" si="4"/>
        <v>Q14. Cheese, average of multiple varieties of soft and hard cheesesBoiling, vegetables, with LPG stove, at consumer home (WFLDB)/GLO U</v>
      </c>
      <c r="M194" s="1" t="str">
        <f t="array" ref="M194">IF(A193=$A$72,TEXT(A194,"dd/mm/yyyy"),A194)&amp;";"&amp;B194&amp;";"&amp;IF(J194=0,IFERROR(VLOOKUP(A194,default!$B$17:$C$19,2,0),C194),INDEX(default!$B$2:$B$12,Sheet2!J194,0))&amp;";"&amp;D194&amp;";"&amp;E194&amp;";"&amp;F194&amp;";"&amp;G194&amp;";"&amp;H194</f>
        <v>Boiling, vegetables, with LPG stove, at consumer home (WFLDB)/GLO U;p;boil*(1-USER_loss);Undefined;0;0;0;</v>
      </c>
    </row>
    <row r="195" ht="15.75" customHeight="1">
      <c r="A195" s="1" t="s">
        <v>130</v>
      </c>
      <c r="B195" s="1" t="s">
        <v>849</v>
      </c>
      <c r="C195" s="1" t="s">
        <v>38</v>
      </c>
      <c r="D195" s="1" t="s">
        <v>842</v>
      </c>
      <c r="E195" s="1">
        <v>0.0</v>
      </c>
      <c r="F195" s="1">
        <v>0.0</v>
      </c>
      <c r="G195" s="1">
        <v>0.0</v>
      </c>
      <c r="I195" s="1" t="str">
        <f t="shared" si="1"/>
        <v>Q14. Cheese, average of multiple varieties of soft and hard cheeses</v>
      </c>
      <c r="J195" s="1">
        <f t="shared" si="2"/>
        <v>11</v>
      </c>
      <c r="K195" s="1" t="str">
        <f t="shared" si="3"/>
        <v>Q14. Cheese, average of multiple varieties of soft and hard cheeses11</v>
      </c>
      <c r="L195" s="1" t="str">
        <f t="shared" si="4"/>
        <v>Q14. Cheese, average of multiple varieties of soft and hard cheesesFrying, vegetables, with LPG stove, at consumer home (WFLDB)/GLO U</v>
      </c>
      <c r="M195" s="1" t="str">
        <f t="array" ref="M195">IF(A194=$A$72,TEXT(A195,"dd/mm/yyyy"),A195)&amp;";"&amp;B195&amp;";"&amp;IF(J195=0,IFERROR(VLOOKUP(A195,default!$B$17:$C$19,2,0),C195),INDEX(default!$B$2:$B$12,Sheet2!J195,0))&amp;";"&amp;D195&amp;";"&amp;E195&amp;";"&amp;F195&amp;";"&amp;G195&amp;";"&amp;H195</f>
        <v>Frying, vegetables, with LPG stove, at consumer home (WFLDB)/GLO U;p;fry*(1-USER_loss);Undefined;0;0;0;</v>
      </c>
    </row>
    <row r="196" ht="15.75" customHeight="1">
      <c r="I196" s="1" t="str">
        <f t="shared" si="1"/>
        <v>Q14. Cheese, average of multiple varieties of soft and hard cheeses</v>
      </c>
      <c r="J196" s="1">
        <f t="shared" si="2"/>
        <v>0</v>
      </c>
      <c r="K196" s="1" t="str">
        <f t="shared" si="3"/>
        <v>Q14. Cheese, average of multiple varieties of soft and hard cheeses0</v>
      </c>
      <c r="L196" s="1" t="str">
        <f t="shared" si="4"/>
        <v>Q14. Cheese, average of multiple varieties of soft and hard cheeses</v>
      </c>
      <c r="M196" s="1" t="str">
        <f t="array" ref="M196">IF(A195=$A$72,TEXT(A196,"dd/mm/yyyy"),A196)&amp;";"&amp;B196&amp;";"&amp;IF(J196=0,IFERROR(VLOOKUP(A196,default!$B$17:$C$19,2,0),C196),INDEX(default!$B$2:$B$12,Sheet2!J196,0))&amp;";"&amp;D196&amp;";"&amp;E196&amp;";"&amp;F196&amp;";"&amp;G196&amp;";"&amp;H196</f>
        <v>;;;;;;;</v>
      </c>
    </row>
    <row r="197" ht="15.75" customHeight="1">
      <c r="A197" s="1" t="s">
        <v>852</v>
      </c>
      <c r="I197" s="1" t="str">
        <f t="shared" si="1"/>
        <v>Q14. Cheese, average of multiple varieties of soft and hard cheeses</v>
      </c>
      <c r="J197" s="1">
        <f t="shared" si="2"/>
        <v>0</v>
      </c>
      <c r="K197" s="1" t="str">
        <f t="shared" si="3"/>
        <v>Q14. Cheese, average of multiple varieties of soft and hard cheeses0</v>
      </c>
      <c r="L197" s="1" t="str">
        <f t="shared" si="4"/>
        <v>Q14. Cheese, average of multiple varieties of soft and hard cheesesElectricity/heat</v>
      </c>
      <c r="M197" s="1" t="str">
        <f t="array" ref="M197">IF(A196=$A$72,TEXT(A197,"dd/mm/yyyy"),A197)&amp;";"&amp;B197&amp;";"&amp;IF(J197=0,IFERROR(VLOOKUP(A197,default!$B$17:$C$19,2,0),C197),INDEX(default!$B$2:$B$12,Sheet2!J197,0))&amp;";"&amp;D197&amp;";"&amp;E197&amp;";"&amp;F197&amp;";"&amp;G197&amp;";"&amp;H197</f>
        <v>Electricity/heat;;;;;;;</v>
      </c>
    </row>
    <row r="198" ht="15.75" customHeight="1">
      <c r="I198" s="1" t="str">
        <f t="shared" si="1"/>
        <v>Q14. Cheese, average of multiple varieties of soft and hard cheeses</v>
      </c>
      <c r="J198" s="1">
        <f t="shared" si="2"/>
        <v>0</v>
      </c>
      <c r="K198" s="1" t="str">
        <f t="shared" si="3"/>
        <v>Q14. Cheese, average of multiple varieties of soft and hard cheeses0</v>
      </c>
      <c r="L198" s="1" t="str">
        <f t="shared" si="4"/>
        <v>Q14. Cheese, average of multiple varieties of soft and hard cheeses</v>
      </c>
      <c r="M198" s="1" t="str">
        <f t="array" ref="M198">IF(A197=$A$72,TEXT(A198,"dd/mm/yyyy"),A198)&amp;";"&amp;B198&amp;";"&amp;IF(J198=0,IFERROR(VLOOKUP(A198,default!$B$17:$C$19,2,0),C198),INDEX(default!$B$2:$B$12,Sheet2!J198,0))&amp;";"&amp;D198&amp;";"&amp;E198&amp;";"&amp;F198&amp;";"&amp;G198&amp;";"&amp;H198</f>
        <v>;;;;;;;</v>
      </c>
    </row>
    <row r="199" ht="15.75" customHeight="1">
      <c r="A199" s="1" t="s">
        <v>853</v>
      </c>
      <c r="I199" s="1" t="str">
        <f t="shared" si="1"/>
        <v>Q14. Cheese, average of multiple varieties of soft and hard cheeses</v>
      </c>
      <c r="J199" s="1">
        <f t="shared" si="2"/>
        <v>0</v>
      </c>
      <c r="K199" s="1" t="str">
        <f t="shared" si="3"/>
        <v>Q14. Cheese, average of multiple varieties of soft and hard cheeses0</v>
      </c>
      <c r="L199" s="1" t="str">
        <f t="shared" si="4"/>
        <v>Q14. Cheese, average of multiple varieties of soft and hard cheesesEmissions to air</v>
      </c>
      <c r="M199" s="1" t="str">
        <f t="array" ref="M199">IF(A198=$A$72,TEXT(A199,"dd/mm/yyyy"),A199)&amp;";"&amp;B199&amp;";"&amp;IF(J199=0,IFERROR(VLOOKUP(A199,default!$B$17:$C$19,2,0),C199),INDEX(default!$B$2:$B$12,Sheet2!J199,0))&amp;";"&amp;D199&amp;";"&amp;E199&amp;";"&amp;F199&amp;";"&amp;G199&amp;";"&amp;H199</f>
        <v>Emissions to air;;;;;;;</v>
      </c>
    </row>
    <row r="200" ht="15.75" customHeight="1">
      <c r="I200" s="1" t="str">
        <f t="shared" si="1"/>
        <v>Q14. Cheese, average of multiple varieties of soft and hard cheeses</v>
      </c>
      <c r="J200" s="1">
        <f t="shared" si="2"/>
        <v>0</v>
      </c>
      <c r="K200" s="1" t="str">
        <f t="shared" si="3"/>
        <v>Q14. Cheese, average of multiple varieties of soft and hard cheeses0</v>
      </c>
      <c r="L200" s="1" t="str">
        <f t="shared" si="4"/>
        <v>Q14. Cheese, average of multiple varieties of soft and hard cheeses</v>
      </c>
      <c r="M200" s="1" t="str">
        <f t="array" ref="M200">IF(A199=$A$72,TEXT(A200,"dd/mm/yyyy"),A200)&amp;";"&amp;B200&amp;";"&amp;IF(J200=0,IFERROR(VLOOKUP(A200,default!$B$17:$C$19,2,0),C200),INDEX(default!$B$2:$B$12,Sheet2!J200,0))&amp;";"&amp;D200&amp;";"&amp;E200&amp;";"&amp;F200&amp;";"&amp;G200&amp;";"&amp;H200</f>
        <v>;;;;;;;</v>
      </c>
    </row>
    <row r="201" ht="15.75" customHeight="1">
      <c r="A201" s="1" t="s">
        <v>854</v>
      </c>
      <c r="I201" s="1" t="str">
        <f t="shared" si="1"/>
        <v>Q14. Cheese, average of multiple varieties of soft and hard cheeses</v>
      </c>
      <c r="J201" s="1">
        <f t="shared" si="2"/>
        <v>0</v>
      </c>
      <c r="K201" s="1" t="str">
        <f t="shared" si="3"/>
        <v>Q14. Cheese, average of multiple varieties of soft and hard cheeses0</v>
      </c>
      <c r="L201" s="1" t="str">
        <f t="shared" si="4"/>
        <v>Q14. Cheese, average of multiple varieties of soft and hard cheesesEmissions to water</v>
      </c>
      <c r="M201" s="1" t="str">
        <f t="array" ref="M201">IF(A200=$A$72,TEXT(A201,"dd/mm/yyyy"),A201)&amp;";"&amp;B201&amp;";"&amp;IF(J201=0,IFERROR(VLOOKUP(A201,default!$B$17:$C$19,2,0),C201),INDEX(default!$B$2:$B$12,Sheet2!J201,0))&amp;";"&amp;D201&amp;";"&amp;E201&amp;";"&amp;F201&amp;";"&amp;G201&amp;";"&amp;H201</f>
        <v>Emissions to water;;;;;;;</v>
      </c>
    </row>
    <row r="202" ht="15.75" customHeight="1">
      <c r="I202" s="1" t="str">
        <f t="shared" si="1"/>
        <v>Q14. Cheese, average of multiple varieties of soft and hard cheeses</v>
      </c>
      <c r="J202" s="1">
        <f t="shared" si="2"/>
        <v>0</v>
      </c>
      <c r="K202" s="1" t="str">
        <f t="shared" si="3"/>
        <v>Q14. Cheese, average of multiple varieties of soft and hard cheeses0</v>
      </c>
      <c r="L202" s="1" t="str">
        <f t="shared" si="4"/>
        <v>Q14. Cheese, average of multiple varieties of soft and hard cheeses</v>
      </c>
      <c r="M202" s="1" t="str">
        <f t="array" ref="M202">IF(A201=$A$72,TEXT(A202,"dd/mm/yyyy"),A202)&amp;";"&amp;B202&amp;";"&amp;IF(J202=0,IFERROR(VLOOKUP(A202,default!$B$17:$C$19,2,0),C202),INDEX(default!$B$2:$B$12,Sheet2!J202,0))&amp;";"&amp;D202&amp;";"&amp;E202&amp;";"&amp;F202&amp;";"&amp;G202&amp;";"&amp;H202</f>
        <v>;;;;;;;</v>
      </c>
    </row>
    <row r="203" ht="15.75" customHeight="1">
      <c r="A203" s="1" t="s">
        <v>855</v>
      </c>
      <c r="I203" s="1" t="str">
        <f t="shared" si="1"/>
        <v>Q14. Cheese, average of multiple varieties of soft and hard cheeses</v>
      </c>
      <c r="J203" s="1">
        <f t="shared" si="2"/>
        <v>0</v>
      </c>
      <c r="K203" s="1" t="str">
        <f t="shared" si="3"/>
        <v>Q14. Cheese, average of multiple varieties of soft and hard cheeses0</v>
      </c>
      <c r="L203" s="1" t="str">
        <f t="shared" si="4"/>
        <v>Q14. Cheese, average of multiple varieties of soft and hard cheesesEmissions to soil</v>
      </c>
      <c r="M203" s="1" t="str">
        <f t="array" ref="M203">IF(A202=$A$72,TEXT(A203,"dd/mm/yyyy"),A203)&amp;";"&amp;B203&amp;";"&amp;IF(J203=0,IFERROR(VLOOKUP(A203,default!$B$17:$C$19,2,0),C203),INDEX(default!$B$2:$B$12,Sheet2!J203,0))&amp;";"&amp;D203&amp;";"&amp;E203&amp;";"&amp;F203&amp;";"&amp;G203&amp;";"&amp;H203</f>
        <v>Emissions to soil;;;;;;;</v>
      </c>
    </row>
    <row r="204" ht="15.75" customHeight="1">
      <c r="I204" s="1" t="str">
        <f t="shared" si="1"/>
        <v>Q14. Cheese, average of multiple varieties of soft and hard cheeses</v>
      </c>
      <c r="J204" s="1">
        <f t="shared" si="2"/>
        <v>0</v>
      </c>
      <c r="K204" s="1" t="str">
        <f t="shared" si="3"/>
        <v>Q14. Cheese, average of multiple varieties of soft and hard cheeses0</v>
      </c>
      <c r="L204" s="1" t="str">
        <f t="shared" si="4"/>
        <v>Q14. Cheese, average of multiple varieties of soft and hard cheeses</v>
      </c>
      <c r="M204" s="1" t="str">
        <f t="array" ref="M204">IF(A203=$A$72,TEXT(A204,"dd/mm/yyyy"),A204)&amp;";"&amp;B204&amp;";"&amp;IF(J204=0,IFERROR(VLOOKUP(A204,default!$B$17:$C$19,2,0),C204),INDEX(default!$B$2:$B$12,Sheet2!J204,0))&amp;";"&amp;D204&amp;";"&amp;E204&amp;";"&amp;F204&amp;";"&amp;G204&amp;";"&amp;H204</f>
        <v>;;;;;;;</v>
      </c>
    </row>
    <row r="205" ht="15.75" customHeight="1">
      <c r="A205" s="1" t="s">
        <v>856</v>
      </c>
      <c r="I205" s="1" t="str">
        <f t="shared" si="1"/>
        <v>Q14. Cheese, average of multiple varieties of soft and hard cheeses</v>
      </c>
      <c r="J205" s="1">
        <f t="shared" si="2"/>
        <v>0</v>
      </c>
      <c r="K205" s="1" t="str">
        <f t="shared" si="3"/>
        <v>Q14. Cheese, average of multiple varieties of soft and hard cheeses0</v>
      </c>
      <c r="L205" s="1" t="str">
        <f t="shared" si="4"/>
        <v>Q14. Cheese, average of multiple varieties of soft and hard cheesesFinal waste flows</v>
      </c>
      <c r="M205" s="1" t="str">
        <f t="array" ref="M205">IF(A204=$A$72,TEXT(A205,"dd/mm/yyyy"),A205)&amp;";"&amp;B205&amp;";"&amp;IF(J205=0,IFERROR(VLOOKUP(A205,default!$B$17:$C$19,2,0),C205),INDEX(default!$B$2:$B$12,Sheet2!J205,0))&amp;";"&amp;D205&amp;";"&amp;E205&amp;";"&amp;F205&amp;";"&amp;G205&amp;";"&amp;H205</f>
        <v>Final waste flows;;;;;;;</v>
      </c>
    </row>
    <row r="206" ht="15.75" customHeight="1">
      <c r="I206" s="1" t="str">
        <f t="shared" si="1"/>
        <v>Q14. Cheese, average of multiple varieties of soft and hard cheeses</v>
      </c>
      <c r="J206" s="1">
        <f t="shared" si="2"/>
        <v>0</v>
      </c>
      <c r="K206" s="1" t="str">
        <f t="shared" si="3"/>
        <v>Q14. Cheese, average of multiple varieties of soft and hard cheeses0</v>
      </c>
      <c r="L206" s="1" t="str">
        <f t="shared" si="4"/>
        <v>Q14. Cheese, average of multiple varieties of soft and hard cheeses</v>
      </c>
      <c r="M206" s="1" t="str">
        <f t="array" ref="M206">IF(A205=$A$72,TEXT(A206,"dd/mm/yyyy"),A206)&amp;";"&amp;B206&amp;";"&amp;IF(J206=0,IFERROR(VLOOKUP(A206,default!$B$17:$C$19,2,0),C206),INDEX(default!$B$2:$B$12,Sheet2!J206,0))&amp;";"&amp;D206&amp;";"&amp;E206&amp;";"&amp;F206&amp;";"&amp;G206&amp;";"&amp;H206</f>
        <v>;;;;;;;</v>
      </c>
    </row>
    <row r="207" ht="15.75" customHeight="1">
      <c r="A207" s="1" t="s">
        <v>857</v>
      </c>
      <c r="I207" s="1" t="str">
        <f t="shared" si="1"/>
        <v>Q14. Cheese, average of multiple varieties of soft and hard cheeses</v>
      </c>
      <c r="J207" s="1">
        <f t="shared" si="2"/>
        <v>0</v>
      </c>
      <c r="K207" s="1" t="str">
        <f t="shared" si="3"/>
        <v>Q14. Cheese, average of multiple varieties of soft and hard cheeses0</v>
      </c>
      <c r="L207" s="1" t="str">
        <f t="shared" si="4"/>
        <v>Q14. Cheese, average of multiple varieties of soft and hard cheesesNon material emissions</v>
      </c>
      <c r="M207" s="1" t="str">
        <f t="array" ref="M207">IF(A206=$A$72,TEXT(A207,"dd/mm/yyyy"),A207)&amp;";"&amp;B207&amp;";"&amp;IF(J207=0,IFERROR(VLOOKUP(A207,default!$B$17:$C$19,2,0),C207),INDEX(default!$B$2:$B$12,Sheet2!J207,0))&amp;";"&amp;D207&amp;";"&amp;E207&amp;";"&amp;F207&amp;";"&amp;G207&amp;";"&amp;H207</f>
        <v>Non material emissions;;;;;;;</v>
      </c>
    </row>
    <row r="208" ht="15.75" customHeight="1">
      <c r="I208" s="1" t="str">
        <f t="shared" si="1"/>
        <v>Q14. Cheese, average of multiple varieties of soft and hard cheeses</v>
      </c>
      <c r="J208" s="1">
        <f t="shared" si="2"/>
        <v>0</v>
      </c>
      <c r="K208" s="1" t="str">
        <f t="shared" si="3"/>
        <v>Q14. Cheese, average of multiple varieties of soft and hard cheeses0</v>
      </c>
      <c r="L208" s="1" t="str">
        <f t="shared" si="4"/>
        <v>Q14. Cheese, average of multiple varieties of soft and hard cheeses</v>
      </c>
      <c r="M208" s="1" t="str">
        <f t="array" ref="M208">IF(A207=$A$72,TEXT(A208,"dd/mm/yyyy"),A208)&amp;";"&amp;B208&amp;";"&amp;IF(J208=0,IFERROR(VLOOKUP(A208,default!$B$17:$C$19,2,0),C208),INDEX(default!$B$2:$B$12,Sheet2!J208,0))&amp;";"&amp;D208&amp;";"&amp;E208&amp;";"&amp;F208&amp;";"&amp;G208&amp;";"&amp;H208</f>
        <v>;;;;;;;</v>
      </c>
    </row>
    <row r="209" ht="15.75" customHeight="1">
      <c r="A209" s="1" t="s">
        <v>858</v>
      </c>
      <c r="I209" s="1" t="str">
        <f t="shared" si="1"/>
        <v>Q14. Cheese, average of multiple varieties of soft and hard cheeses</v>
      </c>
      <c r="J209" s="1">
        <f t="shared" si="2"/>
        <v>0</v>
      </c>
      <c r="K209" s="1" t="str">
        <f t="shared" si="3"/>
        <v>Q14. Cheese, average of multiple varieties of soft and hard cheeses0</v>
      </c>
      <c r="L209" s="1" t="str">
        <f t="shared" si="4"/>
        <v>Q14. Cheese, average of multiple varieties of soft and hard cheesesSocial issues</v>
      </c>
      <c r="M209" s="1" t="str">
        <f t="array" ref="M209">IF(A208=$A$72,TEXT(A209,"dd/mm/yyyy"),A209)&amp;";"&amp;B209&amp;";"&amp;IF(J209=0,IFERROR(VLOOKUP(A209,default!$B$17:$C$19,2,0),C209),INDEX(default!$B$2:$B$12,Sheet2!J209,0))&amp;";"&amp;D209&amp;";"&amp;E209&amp;";"&amp;F209&amp;";"&amp;G209&amp;";"&amp;H209</f>
        <v>Social issues;;;;;;;</v>
      </c>
    </row>
    <row r="210" ht="15.75" customHeight="1">
      <c r="I210" s="1" t="str">
        <f t="shared" si="1"/>
        <v>Q14. Cheese, average of multiple varieties of soft and hard cheeses</v>
      </c>
      <c r="J210" s="1">
        <f t="shared" si="2"/>
        <v>0</v>
      </c>
      <c r="K210" s="1" t="str">
        <f t="shared" si="3"/>
        <v>Q14. Cheese, average of multiple varieties of soft and hard cheeses0</v>
      </c>
      <c r="L210" s="1" t="str">
        <f t="shared" si="4"/>
        <v>Q14. Cheese, average of multiple varieties of soft and hard cheeses</v>
      </c>
      <c r="M210" s="1" t="str">
        <f t="array" ref="M210">IF(A209=$A$72,TEXT(A210,"dd/mm/yyyy"),A210)&amp;";"&amp;B210&amp;";"&amp;IF(J210=0,IFERROR(VLOOKUP(A210,default!$B$17:$C$19,2,0),C210),INDEX(default!$B$2:$B$12,Sheet2!J210,0))&amp;";"&amp;D210&amp;";"&amp;E210&amp;";"&amp;F210&amp;";"&amp;G210&amp;";"&amp;H210</f>
        <v>;;;;;;;</v>
      </c>
    </row>
    <row r="211" ht="15.75" customHeight="1">
      <c r="A211" s="1" t="s">
        <v>859</v>
      </c>
      <c r="I211" s="1" t="str">
        <f t="shared" si="1"/>
        <v>Q14. Cheese, average of multiple varieties of soft and hard cheeses</v>
      </c>
      <c r="J211" s="1">
        <f t="shared" si="2"/>
        <v>0</v>
      </c>
      <c r="K211" s="1" t="str">
        <f t="shared" si="3"/>
        <v>Q14. Cheese, average of multiple varieties of soft and hard cheeses0</v>
      </c>
      <c r="L211" s="1" t="str">
        <f t="shared" si="4"/>
        <v>Q14. Cheese, average of multiple varieties of soft and hard cheesesEconomic issues</v>
      </c>
      <c r="M211" s="1" t="str">
        <f t="array" ref="M211">IF(A210=$A$72,TEXT(A211,"dd/mm/yyyy"),A211)&amp;";"&amp;B211&amp;";"&amp;IF(J211=0,IFERROR(VLOOKUP(A211,default!$B$17:$C$19,2,0),C211),INDEX(default!$B$2:$B$12,Sheet2!J211,0))&amp;";"&amp;D211&amp;";"&amp;E211&amp;";"&amp;F211&amp;";"&amp;G211&amp;";"&amp;H211</f>
        <v>Economic issues;;;;;;;</v>
      </c>
    </row>
    <row r="212" ht="15.75" customHeight="1">
      <c r="I212" s="1" t="str">
        <f t="shared" si="1"/>
        <v>Q14. Cheese, average of multiple varieties of soft and hard cheeses</v>
      </c>
      <c r="J212" s="1">
        <f t="shared" si="2"/>
        <v>0</v>
      </c>
      <c r="K212" s="1" t="str">
        <f t="shared" si="3"/>
        <v>Q14. Cheese, average of multiple varieties of soft and hard cheeses0</v>
      </c>
      <c r="L212" s="1" t="str">
        <f t="shared" si="4"/>
        <v>Q14. Cheese, average of multiple varieties of soft and hard cheeses</v>
      </c>
      <c r="M212" s="1" t="str">
        <f t="array" ref="M212">IF(A211=$A$72,TEXT(A212,"dd/mm/yyyy"),A212)&amp;";"&amp;B212&amp;";"&amp;IF(J212=0,IFERROR(VLOOKUP(A212,default!$B$17:$C$19,2,0),C212),INDEX(default!$B$2:$B$12,Sheet2!J212,0))&amp;";"&amp;D212&amp;";"&amp;E212&amp;";"&amp;F212&amp;";"&amp;G212&amp;";"&amp;H212</f>
        <v>;;;;;;;</v>
      </c>
    </row>
    <row r="213" ht="15.75" customHeight="1">
      <c r="A213" s="1" t="s">
        <v>860</v>
      </c>
      <c r="I213" s="1" t="str">
        <f t="shared" si="1"/>
        <v>Q14. Cheese, average of multiple varieties of soft and hard cheeses</v>
      </c>
      <c r="J213" s="1">
        <f t="shared" si="2"/>
        <v>0</v>
      </c>
      <c r="K213" s="1" t="str">
        <f t="shared" si="3"/>
        <v>Q14. Cheese, average of multiple varieties of soft and hard cheeses0</v>
      </c>
      <c r="L213" s="1" t="str">
        <f t="shared" si="4"/>
        <v>Q14. Cheese, average of multiple varieties of soft and hard cheesesWaste to treatment</v>
      </c>
      <c r="M213" s="1" t="str">
        <f t="array" ref="M213">IF(A212=$A$72,TEXT(A213,"dd/mm/yyyy"),A213)&amp;";"&amp;B213&amp;";"&amp;IF(J213=0,IFERROR(VLOOKUP(A213,default!$B$17:$C$19,2,0),C213),INDEX(default!$B$2:$B$12,Sheet2!J213,0))&amp;";"&amp;D213&amp;";"&amp;E213&amp;";"&amp;F213&amp;";"&amp;G213&amp;";"&amp;H213</f>
        <v>Waste to treatment;;;;;;;</v>
      </c>
    </row>
    <row r="214" ht="15.75" customHeight="1">
      <c r="A214" s="1" t="s">
        <v>8</v>
      </c>
      <c r="B214" s="1" t="s">
        <v>835</v>
      </c>
      <c r="C214" s="1" t="s">
        <v>1112</v>
      </c>
      <c r="D214" s="1" t="s">
        <v>842</v>
      </c>
      <c r="E214" s="1">
        <v>0.0</v>
      </c>
      <c r="F214" s="1">
        <v>0.0</v>
      </c>
      <c r="G214" s="1">
        <v>0.0</v>
      </c>
      <c r="I214" s="1" t="str">
        <f t="shared" si="1"/>
        <v>Q14. Cheese, average of multiple varieties of soft and hard cheeses</v>
      </c>
      <c r="J214" s="1">
        <f t="shared" si="2"/>
        <v>0</v>
      </c>
      <c r="K214" s="1" t="str">
        <f t="shared" si="3"/>
        <v>Q14. Cheese, average of multiple varieties of soft and hard cheeses0</v>
      </c>
      <c r="L214" s="1" t="str">
        <f t="shared" si="4"/>
        <v>Q14. Cheese, average of multiple varieties of soft and hard cheesesMunicipal solid waste {RoW}| treatment of municipal solid waste, sanitary landfill | Cut-off, S</v>
      </c>
      <c r="M214" s="1" t="str">
        <f t="array" ref="M214">IF(A213=$A$72,TEXT(A214,"dd/mm/yyyy"),A214)&amp;";"&amp;B214&amp;";"&amp;IF(J214=0,IFERROR(VLOOKUP(A214,default!$B$17:$C$19,2,0),C214),INDEX(default!$B$2:$B$12,Sheet2!J214,0))&amp;";"&amp;D214&amp;";"&amp;E214&amp;";"&amp;F214&amp;";"&amp;G214&amp;";"&amp;H214</f>
        <v>Municipal solid waste {RoW}| treatment of municipal solid waste, sanitary landfill | Cut-off, S;kg;(packwt*packaging*(1+TRAN_loss_PNS+RET_loss_PNS)+PHAR_loss_PNS+PROC_loss_PNS+TRAN_loss_PNS+RET_loss_PNS+USER_loss)*landfill;Undefined;0;0;0;</v>
      </c>
    </row>
    <row r="215" ht="15.75" customHeight="1">
      <c r="A215" s="1" t="s">
        <v>9</v>
      </c>
      <c r="B215" s="1" t="s">
        <v>835</v>
      </c>
      <c r="C215" s="1" t="s">
        <v>1113</v>
      </c>
      <c r="D215" s="1" t="s">
        <v>842</v>
      </c>
      <c r="E215" s="1">
        <v>0.0</v>
      </c>
      <c r="F215" s="1">
        <v>0.0</v>
      </c>
      <c r="G215" s="1">
        <v>0.0</v>
      </c>
      <c r="I215" s="1" t="str">
        <f t="shared" si="1"/>
        <v>Q14. Cheese, average of multiple varieties of soft and hard cheeses</v>
      </c>
      <c r="J215" s="1">
        <f t="shared" si="2"/>
        <v>0</v>
      </c>
      <c r="K215" s="1" t="str">
        <f t="shared" si="3"/>
        <v>Q14. Cheese, average of multiple varieties of soft and hard cheeses0</v>
      </c>
      <c r="L215" s="1" t="str">
        <f t="shared" si="4"/>
        <v>Q14. Cheese, average of multiple varieties of soft and hard cheesesMunicipal solid waste {GLO}| treatment of municipal solid waste, open dump, wet infiltration class (500mm) | Cut-off, S</v>
      </c>
      <c r="M215" s="1" t="str">
        <f t="array" ref="M215">IF(A214=$A$72,TEXT(A215,"dd/mm/yyyy"),A215)&amp;";"&amp;B215&amp;";"&amp;IF(J215=0,IFERROR(VLOOKUP(A215,default!$B$17:$C$19,2,0),C215),INDEX(default!$B$2:$B$12,Sheet2!J215,0))&amp;";"&amp;D215&amp;";"&amp;E215&amp;";"&amp;F215&amp;";"&amp;G215&amp;";"&amp;H215</f>
        <v>Municipal solid waste {GLO}| treatment of municipal solid waste, open dump, wet infiltration class (500mm) | Cut-off, S;kg;(packwt*packaging*(1+TRAN_loss_PNS+RET_loss_PNS)+PHAR_loss_PNS+PROC_loss_PNS+TRAN_loss_PNS+RET_loss_PNS+USER_loss)*opendump;Undefined;0;0;0;</v>
      </c>
    </row>
    <row r="216" ht="15.75" customHeight="1">
      <c r="A216" s="1" t="s">
        <v>10</v>
      </c>
      <c r="B216" s="1" t="s">
        <v>835</v>
      </c>
      <c r="C216" s="1" t="s">
        <v>1113</v>
      </c>
      <c r="D216" s="1" t="s">
        <v>842</v>
      </c>
      <c r="E216" s="1">
        <v>0.0</v>
      </c>
      <c r="F216" s="1">
        <v>0.0</v>
      </c>
      <c r="G216" s="1">
        <v>0.0</v>
      </c>
      <c r="I216" s="1" t="str">
        <f t="shared" si="1"/>
        <v>Q14. Cheese, average of multiple varieties of soft and hard cheeses</v>
      </c>
      <c r="J216" s="1">
        <f t="shared" si="2"/>
        <v>0</v>
      </c>
      <c r="K216" s="1" t="str">
        <f t="shared" si="3"/>
        <v>Q14. Cheese, average of multiple varieties of soft and hard cheeses0</v>
      </c>
      <c r="L216" s="1" t="str">
        <f t="shared" si="4"/>
        <v>Q14. Cheese, average of multiple varieties of soft and hard cheesesMunicipal solid waste {GLO}| treatment of municipal solid waste, open burning | Cut-off, S</v>
      </c>
      <c r="M216" s="1" t="str">
        <f t="array" ref="M216">IF(A215=$A$72,TEXT(A216,"dd/mm/yyyy"),A216)&amp;";"&amp;B216&amp;";"&amp;IF(J216=0,IFERROR(VLOOKUP(A216,default!$B$17:$C$19,2,0),C216),INDEX(default!$B$2:$B$12,Sheet2!J216,0))&amp;";"&amp;D216&amp;";"&amp;E216&amp;";"&amp;F216&amp;";"&amp;G216&amp;";"&amp;H216</f>
        <v>Municipal solid waste {GLO}| treatment of municipal solid waste, open burning | Cut-off, S;kg;(packwt*packaging*(1+TRAN_loss_PNS+RET_loss_PNS)+PHAR_loss_PNS+PROC_loss_PNS+TRAN_loss_PNS+RET_loss_PNS+USER_loss)*openburn;Undefined;0;0;0;</v>
      </c>
    </row>
    <row r="217" ht="15.75" customHeight="1">
      <c r="I217" s="1" t="str">
        <f t="shared" si="1"/>
        <v>Q14. Cheese, average of multiple varieties of soft and hard cheeses</v>
      </c>
      <c r="J217" s="1">
        <f t="shared" si="2"/>
        <v>0</v>
      </c>
      <c r="K217" s="1" t="str">
        <f t="shared" si="3"/>
        <v>Q14. Cheese, average of multiple varieties of soft and hard cheeses0</v>
      </c>
      <c r="L217" s="1" t="str">
        <f t="shared" si="4"/>
        <v>Q14. Cheese, average of multiple varieties of soft and hard cheeses</v>
      </c>
      <c r="M217" s="1" t="str">
        <f t="array" ref="M217">IF(A216=$A$72,TEXT(A217,"dd/mm/yyyy"),A217)&amp;";"&amp;B217&amp;";"&amp;IF(J217=0,IFERROR(VLOOKUP(A217,default!$B$17:$C$19,2,0),C217),INDEX(default!$B$2:$B$12,Sheet2!J217,0))&amp;";"&amp;D217&amp;";"&amp;E217&amp;";"&amp;F217&amp;";"&amp;G217&amp;";"&amp;H217</f>
        <v>;;;;;;;</v>
      </c>
    </row>
    <row r="218" ht="15.75" customHeight="1">
      <c r="A218" s="1" t="s">
        <v>865</v>
      </c>
      <c r="I218" s="1" t="str">
        <f t="shared" si="1"/>
        <v>Q14. Cheese, average of multiple varieties of soft and hard cheeses</v>
      </c>
      <c r="J218" s="1">
        <f t="shared" si="2"/>
        <v>0</v>
      </c>
      <c r="K218" s="1" t="str">
        <f t="shared" si="3"/>
        <v>Q14. Cheese, average of multiple varieties of soft and hard cheeses0</v>
      </c>
      <c r="L218" s="1" t="str">
        <f t="shared" si="4"/>
        <v>Q14. Cheese, average of multiple varieties of soft and hard cheesesInput parameters</v>
      </c>
      <c r="M218" s="1" t="str">
        <f t="array" ref="M218">IF(A217=$A$72,TEXT(A218,"dd/mm/yyyy"),A218)&amp;";"&amp;B218&amp;";"&amp;IF(J218=0,IFERROR(VLOOKUP(A218,default!$B$17:$C$19,2,0),C218),INDEX(default!$B$2:$B$12,Sheet2!J218,0))&amp;";"&amp;D218&amp;";"&amp;E218&amp;";"&amp;F218&amp;";"&amp;G218&amp;";"&amp;H218</f>
        <v>Input parameters;;;;;;;</v>
      </c>
    </row>
    <row r="219" ht="15.75" customHeight="1">
      <c r="A219" s="1" t="s">
        <v>31</v>
      </c>
      <c r="B219" s="1">
        <v>1.0</v>
      </c>
      <c r="C219" s="1" t="s">
        <v>866</v>
      </c>
      <c r="D219" s="1">
        <v>1.11</v>
      </c>
      <c r="E219" s="1">
        <v>0.0</v>
      </c>
      <c r="F219" s="1">
        <v>0.0</v>
      </c>
      <c r="G219" s="1" t="s">
        <v>832</v>
      </c>
      <c r="H219" s="1" t="s">
        <v>134</v>
      </c>
      <c r="I219" s="1" t="str">
        <f t="shared" si="1"/>
        <v>Q14. Cheese, average of multiple varieties of soft and hard cheeses</v>
      </c>
      <c r="J219" s="1">
        <f t="shared" si="2"/>
        <v>0</v>
      </c>
      <c r="K219" s="1" t="str">
        <f t="shared" si="3"/>
        <v>Q14. Cheese, average of multiple varieties of soft and hard cheeses0</v>
      </c>
      <c r="L219" s="1" t="str">
        <f t="shared" si="4"/>
        <v>Q14. Cheese, average of multiple varieties of soft and hard cheesesprimary</v>
      </c>
      <c r="M219" s="1" t="str">
        <f t="array" ref="M219">IF(A218=$A$72,TEXT(A219,"dd/mm/yyyy"),A219)&amp;";"&amp;B219&amp;";"&amp;IF(J219=0,IFERROR(VLOOKUP(A219,default!$B$17:$C$19,2,0),C219),INDEX(default!$B$2:$B$12,Sheet2!J219,0))&amp;";"&amp;D219&amp;";"&amp;E219&amp;";"&amp;F219&amp;";"&amp;G219&amp;";"&amp;H219</f>
        <v>primary;1;Lognormal;1,11;0;0;No;(2,3,2,2,2,na)_x007f_</v>
      </c>
    </row>
    <row r="220" ht="15.75" customHeight="1">
      <c r="A220" s="1" t="s">
        <v>23</v>
      </c>
      <c r="B220" s="1">
        <v>1.0</v>
      </c>
      <c r="C220" s="1" t="s">
        <v>866</v>
      </c>
      <c r="D220" s="1">
        <v>1.25</v>
      </c>
      <c r="E220" s="1">
        <v>0.0</v>
      </c>
      <c r="F220" s="1">
        <v>0.0</v>
      </c>
      <c r="G220" s="1" t="s">
        <v>832</v>
      </c>
      <c r="H220" s="1" t="s">
        <v>131</v>
      </c>
      <c r="I220" s="1" t="str">
        <f t="shared" si="1"/>
        <v>Q14. Cheese, average of multiple varieties of soft and hard cheeses</v>
      </c>
      <c r="J220" s="1">
        <f t="shared" si="2"/>
        <v>0</v>
      </c>
      <c r="K220" s="1" t="str">
        <f t="shared" si="3"/>
        <v>Q14. Cheese, average of multiple varieties of soft and hard cheeses0</v>
      </c>
      <c r="L220" s="1" t="str">
        <f t="shared" si="4"/>
        <v>Q14. Cheese, average of multiple varieties of soft and hard cheesespackaging</v>
      </c>
      <c r="M220" s="1" t="str">
        <f t="array" ref="M220">IF(A219=$A$72,TEXT(A220,"dd/mm/yyyy"),A220)&amp;";"&amp;B220&amp;";"&amp;IF(J220=0,IFERROR(VLOOKUP(A220,default!$B$17:$C$19,2,0),C220),INDEX(default!$B$2:$B$12,Sheet2!J220,0))&amp;";"&amp;D220&amp;";"&amp;E220&amp;";"&amp;F220&amp;";"&amp;G220&amp;";"&amp;H220</f>
        <v>packaging;1;Lognormal;1,25;0;0;No;(2,4,2,4,3,na)_x007f_</v>
      </c>
    </row>
    <row r="221" ht="15.75" customHeight="1">
      <c r="A221" s="1" t="s">
        <v>32</v>
      </c>
      <c r="B221" s="1">
        <v>1.0</v>
      </c>
      <c r="C221" s="1" t="s">
        <v>866</v>
      </c>
      <c r="D221" s="1">
        <v>1.23</v>
      </c>
      <c r="E221" s="1">
        <v>0.0</v>
      </c>
      <c r="F221" s="1">
        <v>0.0</v>
      </c>
      <c r="G221" s="1" t="s">
        <v>832</v>
      </c>
      <c r="H221" s="1" t="s">
        <v>132</v>
      </c>
      <c r="I221" s="1" t="str">
        <f t="shared" si="1"/>
        <v>Q14. Cheese, average of multiple varieties of soft and hard cheeses</v>
      </c>
      <c r="J221" s="1">
        <f t="shared" si="2"/>
        <v>0</v>
      </c>
      <c r="K221" s="1" t="str">
        <f t="shared" si="3"/>
        <v>Q14. Cheese, average of multiple varieties of soft and hard cheeses0</v>
      </c>
      <c r="L221" s="1" t="str">
        <f t="shared" si="4"/>
        <v>Q14. Cheese, average of multiple varieties of soft and hard cheesesdistrib</v>
      </c>
      <c r="M221" s="1" t="str">
        <f t="array" ref="M221">IF(A220=$A$72,TEXT(A221,"dd/mm/yyyy"),A221)&amp;";"&amp;B221&amp;";"&amp;IF(J221=0,IFERROR(VLOOKUP(A221,default!$B$17:$C$19,2,0),C221),INDEX(default!$B$2:$B$12,Sheet2!J221,0))&amp;";"&amp;D221&amp;";"&amp;E221&amp;";"&amp;F221&amp;";"&amp;G221&amp;";"&amp;H221</f>
        <v>distrib;1;Lognormal;1,23;0;0;No;(2,3,2,4,3,na)_x007f_</v>
      </c>
    </row>
    <row r="222" ht="15.75" customHeight="1">
      <c r="A222" s="1" t="s">
        <v>33</v>
      </c>
      <c r="B222" s="1">
        <v>10.0</v>
      </c>
      <c r="C222" s="1" t="s">
        <v>866</v>
      </c>
      <c r="D222" s="1">
        <v>1.12</v>
      </c>
      <c r="E222" s="1">
        <v>0.0</v>
      </c>
      <c r="F222" s="1">
        <v>0.0</v>
      </c>
      <c r="G222" s="1" t="s">
        <v>832</v>
      </c>
      <c r="H222" s="1" t="s">
        <v>133</v>
      </c>
      <c r="I222" s="1" t="str">
        <f t="shared" si="1"/>
        <v>Q14. Cheese, average of multiple varieties of soft and hard cheeses</v>
      </c>
      <c r="J222" s="1">
        <f t="shared" si="2"/>
        <v>0</v>
      </c>
      <c r="K222" s="1" t="str">
        <f t="shared" si="3"/>
        <v>Q14. Cheese, average of multiple varieties of soft and hard cheeses0</v>
      </c>
      <c r="L222" s="1" t="str">
        <f t="shared" si="4"/>
        <v>Q14. Cheese, average of multiple varieties of soft and hard cheesesretail_cool</v>
      </c>
      <c r="M222" s="1" t="str">
        <f t="array" ref="M222">IF(A221=$A$72,TEXT(A222,"dd/mm/yyyy"),A222)&amp;";"&amp;B222&amp;";"&amp;IF(J222=0,IFERROR(VLOOKUP(A222,default!$B$17:$C$19,2,0),C222),INDEX(default!$B$2:$B$12,Sheet2!J222,0))&amp;";"&amp;D222&amp;";"&amp;E222&amp;";"&amp;F222&amp;";"&amp;G222&amp;";"&amp;H222</f>
        <v>retail_cool;10;Lognormal;1,12;0;0;No;(2,3,2,4,2,na)_x007f_</v>
      </c>
    </row>
    <row r="223" ht="15.75" customHeight="1">
      <c r="A223" s="1" t="s">
        <v>34</v>
      </c>
      <c r="B223" s="1">
        <v>0.0</v>
      </c>
      <c r="C223" s="1" t="s">
        <v>866</v>
      </c>
      <c r="D223" s="1">
        <v>1.12</v>
      </c>
      <c r="E223" s="1">
        <v>0.0</v>
      </c>
      <c r="F223" s="1">
        <v>0.0</v>
      </c>
      <c r="G223" s="1" t="s">
        <v>832</v>
      </c>
      <c r="H223" s="1" t="s">
        <v>133</v>
      </c>
      <c r="I223" s="1" t="str">
        <f t="shared" si="1"/>
        <v>Q14. Cheese, average of multiple varieties of soft and hard cheeses</v>
      </c>
      <c r="J223" s="1">
        <f t="shared" si="2"/>
        <v>0</v>
      </c>
      <c r="K223" s="1" t="str">
        <f t="shared" si="3"/>
        <v>Q14. Cheese, average of multiple varieties of soft and hard cheeses0</v>
      </c>
      <c r="L223" s="1" t="str">
        <f t="shared" si="4"/>
        <v>Q14. Cheese, average of multiple varieties of soft and hard cheesesretail_freez</v>
      </c>
      <c r="M223" s="1" t="str">
        <f t="array" ref="M223">IF(A222=$A$72,TEXT(A223,"dd/mm/yyyy"),A223)&amp;";"&amp;B223&amp;";"&amp;IF(J223=0,IFERROR(VLOOKUP(A223,default!$B$17:$C$19,2,0),C223),INDEX(default!$B$2:$B$12,Sheet2!J223,0))&amp;";"&amp;D223&amp;";"&amp;E223&amp;";"&amp;F223&amp;";"&amp;G223&amp;";"&amp;H223</f>
        <v>retail_freez;0;Lognormal;1,12;0;0;No;(2,3,2,4,2,na)_x007f_</v>
      </c>
    </row>
    <row r="224" ht="15.75" customHeight="1">
      <c r="A224" s="1" t="s">
        <v>35</v>
      </c>
      <c r="B224" s="1">
        <v>10.0</v>
      </c>
      <c r="C224" s="1" t="s">
        <v>866</v>
      </c>
      <c r="D224" s="1">
        <v>1.12</v>
      </c>
      <c r="E224" s="1">
        <v>0.0</v>
      </c>
      <c r="F224" s="1">
        <v>0.0</v>
      </c>
      <c r="G224" s="1" t="s">
        <v>832</v>
      </c>
      <c r="H224" s="1" t="s">
        <v>133</v>
      </c>
      <c r="I224" s="1" t="str">
        <f t="shared" si="1"/>
        <v>Q14. Cheese, average of multiple varieties of soft and hard cheeses</v>
      </c>
      <c r="J224" s="1">
        <f t="shared" si="2"/>
        <v>0</v>
      </c>
      <c r="K224" s="1" t="str">
        <f t="shared" si="3"/>
        <v>Q14. Cheese, average of multiple varieties of soft and hard cheeses0</v>
      </c>
      <c r="L224" s="1" t="str">
        <f t="shared" si="4"/>
        <v>Q14. Cheese, average of multiple varieties of soft and hard cheeseshome_cool</v>
      </c>
      <c r="M224" s="1" t="str">
        <f t="array" ref="M224">IF(A223=$A$72,TEXT(A224,"dd/mm/yyyy"),A224)&amp;";"&amp;B224&amp;";"&amp;IF(J224=0,IFERROR(VLOOKUP(A224,default!$B$17:$C$19,2,0),C224),INDEX(default!$B$2:$B$12,Sheet2!J224,0))&amp;";"&amp;D224&amp;";"&amp;E224&amp;";"&amp;F224&amp;";"&amp;G224&amp;";"&amp;H224</f>
        <v>home_cool;10;Lognormal;1,12;0;0;No;(2,3,2,4,2,na)_x007f_</v>
      </c>
    </row>
    <row r="225" ht="15.75" customHeight="1">
      <c r="A225" s="1" t="s">
        <v>36</v>
      </c>
      <c r="B225" s="1">
        <v>0.0</v>
      </c>
      <c r="C225" s="1" t="s">
        <v>866</v>
      </c>
      <c r="D225" s="1">
        <v>1.12</v>
      </c>
      <c r="E225" s="1">
        <v>0.0</v>
      </c>
      <c r="F225" s="1">
        <v>0.0</v>
      </c>
      <c r="G225" s="1" t="s">
        <v>832</v>
      </c>
      <c r="H225" s="1" t="s">
        <v>133</v>
      </c>
      <c r="I225" s="1" t="str">
        <f t="shared" si="1"/>
        <v>Q14. Cheese, average of multiple varieties of soft and hard cheeses</v>
      </c>
      <c r="J225" s="1">
        <f t="shared" si="2"/>
        <v>0</v>
      </c>
      <c r="K225" s="1" t="str">
        <f t="shared" si="3"/>
        <v>Q14. Cheese, average of multiple varieties of soft and hard cheeses0</v>
      </c>
      <c r="L225" s="1" t="str">
        <f t="shared" si="4"/>
        <v>Q14. Cheese, average of multiple varieties of soft and hard cheeseshome_freez</v>
      </c>
      <c r="M225" s="1" t="str">
        <f t="array" ref="M225">IF(A224=$A$72,TEXT(A225,"dd/mm/yyyy"),A225)&amp;";"&amp;B225&amp;";"&amp;IF(J225=0,IFERROR(VLOOKUP(A225,default!$B$17:$C$19,2,0),C225),INDEX(default!$B$2:$B$12,Sheet2!J225,0))&amp;";"&amp;D225&amp;";"&amp;E225&amp;";"&amp;F225&amp;";"&amp;G225&amp;";"&amp;H225</f>
        <v>home_freez;0;Lognormal;1,12;0;0;No;(2,3,2,4,2,na)_x007f_</v>
      </c>
    </row>
    <row r="226" ht="15.75" customHeight="1">
      <c r="A226" s="1" t="s">
        <v>37</v>
      </c>
      <c r="B226" s="1">
        <v>0.0</v>
      </c>
      <c r="C226" s="1" t="s">
        <v>866</v>
      </c>
      <c r="D226" s="1">
        <v>1.11</v>
      </c>
      <c r="E226" s="1">
        <v>0.0</v>
      </c>
      <c r="F226" s="1">
        <v>0.0</v>
      </c>
      <c r="G226" s="1" t="s">
        <v>832</v>
      </c>
      <c r="H226" s="1" t="s">
        <v>134</v>
      </c>
      <c r="I226" s="1" t="str">
        <f t="shared" si="1"/>
        <v>Q14. Cheese, average of multiple varieties of soft and hard cheeses</v>
      </c>
      <c r="J226" s="1">
        <f t="shared" si="2"/>
        <v>0</v>
      </c>
      <c r="K226" s="1" t="str">
        <f t="shared" si="3"/>
        <v>Q14. Cheese, average of multiple varieties of soft and hard cheeses0</v>
      </c>
      <c r="L226" s="1" t="str">
        <f t="shared" si="4"/>
        <v>Q14. Cheese, average of multiple varieties of soft and hard cheesesboil</v>
      </c>
      <c r="M226" s="1" t="str">
        <f t="array" ref="M226">IF(A225=$A$72,TEXT(A226,"dd/mm/yyyy"),A226)&amp;";"&amp;B226&amp;";"&amp;IF(J226=0,IFERROR(VLOOKUP(A226,default!$B$17:$C$19,2,0),C226),INDEX(default!$B$2:$B$12,Sheet2!J226,0))&amp;";"&amp;D226&amp;";"&amp;E226&amp;";"&amp;F226&amp;";"&amp;G226&amp;";"&amp;H226</f>
        <v>boil;0;Lognormal;1,11;0;0;No;(2,3,2,2,2,na)_x007f_</v>
      </c>
    </row>
    <row r="227" ht="15.75" customHeight="1">
      <c r="A227" s="1" t="s">
        <v>38</v>
      </c>
      <c r="B227" s="1">
        <v>0.0</v>
      </c>
      <c r="C227" s="1" t="s">
        <v>866</v>
      </c>
      <c r="D227" s="1">
        <v>1.11</v>
      </c>
      <c r="E227" s="1">
        <v>0.0</v>
      </c>
      <c r="F227" s="1">
        <v>0.0</v>
      </c>
      <c r="G227" s="1" t="s">
        <v>832</v>
      </c>
      <c r="H227" s="1" t="s">
        <v>134</v>
      </c>
      <c r="I227" s="1" t="str">
        <f t="shared" si="1"/>
        <v>Q14. Cheese, average of multiple varieties of soft and hard cheeses</v>
      </c>
      <c r="J227" s="1">
        <f t="shared" si="2"/>
        <v>0</v>
      </c>
      <c r="K227" s="1" t="str">
        <f t="shared" si="3"/>
        <v>Q14. Cheese, average of multiple varieties of soft and hard cheeses0</v>
      </c>
      <c r="L227" s="1" t="str">
        <f t="shared" si="4"/>
        <v>Q14. Cheese, average of multiple varieties of soft and hard cheesesfry</v>
      </c>
      <c r="M227" s="1" t="str">
        <f t="array" ref="M227">IF(A226=$A$72,TEXT(A227,"dd/mm/yyyy"),A227)&amp;";"&amp;B227&amp;";"&amp;IF(J227=0,IFERROR(VLOOKUP(A227,default!$B$17:$C$19,2,0),C227),INDEX(default!$B$2:$B$12,Sheet2!J227,0))&amp;";"&amp;D227&amp;";"&amp;E227&amp;";"&amp;F227&amp;";"&amp;G227&amp;";"&amp;H227</f>
        <v>fry;0;Lognormal;1,11;0;0;No;(2,3,2,2,2,na)_x007f_</v>
      </c>
    </row>
    <row r="228" ht="15.75" customHeight="1">
      <c r="A228" s="1" t="s">
        <v>22</v>
      </c>
      <c r="B228" s="1">
        <v>1.0</v>
      </c>
      <c r="C228" s="1" t="s">
        <v>842</v>
      </c>
      <c r="D228" s="1">
        <v>1.0</v>
      </c>
      <c r="E228" s="1">
        <v>0.0</v>
      </c>
      <c r="F228" s="1">
        <v>0.0</v>
      </c>
      <c r="G228" s="1" t="s">
        <v>832</v>
      </c>
      <c r="I228" s="1" t="str">
        <f t="shared" si="1"/>
        <v>Q14. Cheese, average of multiple varieties of soft and hard cheeses</v>
      </c>
      <c r="J228" s="1">
        <f t="shared" si="2"/>
        <v>0</v>
      </c>
      <c r="K228" s="1" t="str">
        <f t="shared" si="3"/>
        <v>Q14. Cheese, average of multiple varieties of soft and hard cheeses0</v>
      </c>
      <c r="L228" s="1" t="str">
        <f t="shared" si="4"/>
        <v>Q14. Cheese, average of multiple varieties of soft and hard cheesesprocessing</v>
      </c>
      <c r="M228" s="1" t="str">
        <f t="array" ref="M228">IF(A227=$A$72,TEXT(A228,"dd/mm/yyyy"),A228)&amp;";"&amp;B228&amp;";"&amp;IF(J228=0,IFERROR(VLOOKUP(A228,default!$B$17:$C$19,2,0),C228),INDEX(default!$B$2:$B$12,Sheet2!J228,0))&amp;";"&amp;D228&amp;";"&amp;E228&amp;";"&amp;F228&amp;";"&amp;G228&amp;";"&amp;H228</f>
        <v>processing;1;Undefined;1;0;0;No;</v>
      </c>
    </row>
    <row r="229" ht="15.75" customHeight="1">
      <c r="A229" s="1" t="s">
        <v>39</v>
      </c>
      <c r="B229" s="1">
        <v>0.05</v>
      </c>
      <c r="C229" s="1" t="s">
        <v>842</v>
      </c>
      <c r="D229" s="1">
        <v>1.0</v>
      </c>
      <c r="E229" s="1">
        <v>0.0</v>
      </c>
      <c r="F229" s="1">
        <v>0.0</v>
      </c>
      <c r="G229" s="1" t="s">
        <v>832</v>
      </c>
      <c r="I229" s="1" t="str">
        <f t="shared" si="1"/>
        <v>Q14. Cheese, average of multiple varieties of soft and hard cheeses</v>
      </c>
      <c r="J229" s="1">
        <f t="shared" si="2"/>
        <v>0</v>
      </c>
      <c r="K229" s="1" t="str">
        <f t="shared" si="3"/>
        <v>Q14. Cheese, average of multiple varieties of soft and hard cheeses0</v>
      </c>
      <c r="L229" s="1" t="str">
        <f t="shared" si="4"/>
        <v>Q14. Cheese, average of multiple varieties of soft and hard cheesespackwt</v>
      </c>
      <c r="M229" s="1" t="str">
        <f t="array" ref="M229">IF(A228=$A$72,TEXT(A229,"dd/mm/yyyy"),A229)&amp;";"&amp;B229&amp;";"&amp;IF(J229=0,IFERROR(VLOOKUP(A229,default!$B$17:$C$19,2,0),C229),INDEX(default!$B$2:$B$12,Sheet2!J229,0))&amp;";"&amp;D229&amp;";"&amp;E229&amp;";"&amp;F229&amp;";"&amp;G229&amp;";"&amp;H229</f>
        <v>packwt;0,05;Undefined;1;0;0;No;</v>
      </c>
    </row>
    <row r="230" ht="15.75" customHeight="1">
      <c r="A230" s="1" t="s">
        <v>40</v>
      </c>
      <c r="B230" s="1">
        <v>0.0</v>
      </c>
      <c r="C230" s="1" t="s">
        <v>842</v>
      </c>
      <c r="D230" s="1">
        <v>1.0</v>
      </c>
      <c r="E230" s="1">
        <v>0.0</v>
      </c>
      <c r="F230" s="1">
        <v>0.0</v>
      </c>
      <c r="G230" s="1" t="s">
        <v>832</v>
      </c>
      <c r="I230" s="1" t="str">
        <f t="shared" si="1"/>
        <v>Q14. Cheese, average of multiple varieties of soft and hard cheeses</v>
      </c>
      <c r="J230" s="1">
        <f t="shared" si="2"/>
        <v>0</v>
      </c>
      <c r="K230" s="1" t="str">
        <f t="shared" si="3"/>
        <v>Q14. Cheese, average of multiple varieties of soft and hard cheeses0</v>
      </c>
      <c r="L230" s="1" t="str">
        <f t="shared" si="4"/>
        <v>Q14. Cheese, average of multiple varieties of soft and hard cheesesUSER_loss</v>
      </c>
      <c r="M230" s="1" t="str">
        <f t="array" ref="M230">IF(A229=$A$72,TEXT(A230,"dd/mm/yyyy"),A230)&amp;";"&amp;B230&amp;";"&amp;IF(J230=0,IFERROR(VLOOKUP(A230,default!$B$17:$C$19,2,0),C230),INDEX(default!$B$2:$B$12,Sheet2!J230,0))&amp;";"&amp;D230&amp;";"&amp;E230&amp;";"&amp;F230&amp;";"&amp;G230&amp;";"&amp;H230</f>
        <v>USER_loss;0;Undefined;1;0;0;No;</v>
      </c>
    </row>
    <row r="231" ht="15.75" customHeight="1">
      <c r="I231" s="1" t="str">
        <f t="shared" si="1"/>
        <v>Q14. Cheese, average of multiple varieties of soft and hard cheeses</v>
      </c>
      <c r="J231" s="1">
        <f t="shared" si="2"/>
        <v>0</v>
      </c>
      <c r="K231" s="1" t="str">
        <f t="shared" si="3"/>
        <v>Q14. Cheese, average of multiple varieties of soft and hard cheeses0</v>
      </c>
      <c r="L231" s="1" t="str">
        <f t="shared" si="4"/>
        <v>Q14. Cheese, average of multiple varieties of soft and hard cheeses</v>
      </c>
      <c r="M231" s="1" t="str">
        <f t="array" ref="M231">IF(A230=$A$72,TEXT(A231,"dd/mm/yyyy"),A231)&amp;";"&amp;B231&amp;";"&amp;IF(J231=0,IFERROR(VLOOKUP(A231,default!$B$17:$C$19,2,0),C231),INDEX(default!$B$2:$B$12,Sheet2!J231,0))&amp;";"&amp;D231&amp;";"&amp;E231&amp;";"&amp;F231&amp;";"&amp;G231&amp;";"&amp;H231</f>
        <v>;;;;;;;</v>
      </c>
    </row>
    <row r="232" ht="15.75" customHeight="1">
      <c r="A232" s="1" t="s">
        <v>867</v>
      </c>
      <c r="I232" s="1" t="str">
        <f t="shared" si="1"/>
        <v>Q14. Cheese, average of multiple varieties of soft and hard cheeses</v>
      </c>
      <c r="J232" s="1">
        <f t="shared" si="2"/>
        <v>0</v>
      </c>
      <c r="K232" s="1" t="str">
        <f t="shared" si="3"/>
        <v>Q14. Cheese, average of multiple varieties of soft and hard cheeses0</v>
      </c>
      <c r="L232" s="1" t="str">
        <f t="shared" si="4"/>
        <v>Q14. Cheese, average of multiple varieties of soft and hard cheesesEnd</v>
      </c>
      <c r="M232" s="1" t="str">
        <f t="array" ref="M232">IF(A231=$A$72,TEXT(A232,"dd/mm/yyyy"),A232)&amp;";"&amp;B232&amp;";"&amp;IF(J232=0,IFERROR(VLOOKUP(A232,default!$B$17:$C$19,2,0),C232),INDEX(default!$B$2:$B$12,Sheet2!J232,0))&amp;";"&amp;D232&amp;";"&amp;E232&amp;";"&amp;F232&amp;";"&amp;G232&amp;";"&amp;H232</f>
        <v>End;;;;;;;</v>
      </c>
    </row>
    <row r="233" ht="15.75" customHeight="1">
      <c r="I233" s="1" t="str">
        <f t="shared" si="1"/>
        <v>Q14. Cheese, average of multiple varieties of soft and hard cheeses</v>
      </c>
      <c r="J233" s="1">
        <f t="shared" si="2"/>
        <v>0</v>
      </c>
      <c r="K233" s="1" t="str">
        <f t="shared" si="3"/>
        <v>Q14. Cheese, average of multiple varieties of soft and hard cheeses0</v>
      </c>
      <c r="L233" s="1" t="str">
        <f t="shared" si="4"/>
        <v>Q14. Cheese, average of multiple varieties of soft and hard cheeses</v>
      </c>
      <c r="M233" s="1" t="str">
        <f t="array" ref="M233">IF(A232=$A$72,TEXT(A233,"dd/mm/yyyy"),A233)&amp;";"&amp;B233&amp;";"&amp;IF(J233=0,IFERROR(VLOOKUP(A233,default!$B$17:$C$19,2,0),C233),INDEX(default!$B$2:$B$12,Sheet2!J233,0))&amp;";"&amp;D233&amp;";"&amp;E233&amp;";"&amp;F233&amp;";"&amp;G233&amp;";"&amp;H233</f>
        <v>;;;;;;;</v>
      </c>
    </row>
    <row r="234" ht="15.75" customHeight="1">
      <c r="A234" s="1" t="s">
        <v>814</v>
      </c>
      <c r="I234" s="1" t="str">
        <f t="shared" si="1"/>
        <v>Q14. Cheese, average of multiple varieties of soft and hard cheeses</v>
      </c>
      <c r="J234" s="1">
        <f t="shared" si="2"/>
        <v>0</v>
      </c>
      <c r="K234" s="1" t="str">
        <f t="shared" si="3"/>
        <v>Q14. Cheese, average of multiple varieties of soft and hard cheeses0</v>
      </c>
      <c r="L234" s="1" t="str">
        <f t="shared" si="4"/>
        <v>Q14. Cheese, average of multiple varieties of soft and hard cheesesProcess</v>
      </c>
      <c r="M234" s="1" t="str">
        <f t="array" ref="M234">IF(A233=$A$72,TEXT(A234,"dd/mm/yyyy"),A234)&amp;";"&amp;B234&amp;";"&amp;IF(J234=0,IFERROR(VLOOKUP(A234,default!$B$17:$C$19,2,0),C234),INDEX(default!$B$2:$B$12,Sheet2!J234,0))&amp;";"&amp;D234&amp;";"&amp;E234&amp;";"&amp;F234&amp;";"&amp;G234&amp;";"&amp;H234</f>
        <v>Process;;;;;;;</v>
      </c>
    </row>
    <row r="235" ht="15.75" customHeight="1">
      <c r="I235" s="1" t="str">
        <f t="shared" si="1"/>
        <v>Q14. Cheese, average of multiple varieties of soft and hard cheeses</v>
      </c>
      <c r="J235" s="1">
        <f t="shared" si="2"/>
        <v>0</v>
      </c>
      <c r="K235" s="1" t="str">
        <f t="shared" si="3"/>
        <v>Q14. Cheese, average of multiple varieties of soft and hard cheeses0</v>
      </c>
      <c r="L235" s="1" t="str">
        <f t="shared" si="4"/>
        <v>Q14. Cheese, average of multiple varieties of soft and hard cheeses</v>
      </c>
      <c r="M235" s="1" t="str">
        <f t="array" ref="M235">IF(A234=$A$72,TEXT(A235,"dd/mm/yyyy"),A235)&amp;";"&amp;B235&amp;";"&amp;IF(J235=0,IFERROR(VLOOKUP(A235,default!$B$17:$C$19,2,0),C235),INDEX(default!$B$2:$B$12,Sheet2!J235,0))&amp;";"&amp;D235&amp;";"&amp;E235&amp;";"&amp;F235&amp;";"&amp;G235&amp;";"&amp;H235</f>
        <v>;;;;;;;</v>
      </c>
    </row>
    <row r="236" ht="15.75" customHeight="1">
      <c r="A236" s="1" t="s">
        <v>815</v>
      </c>
      <c r="I236" s="1" t="str">
        <f t="shared" si="1"/>
        <v>Q14. Cheese, average of multiple varieties of soft and hard cheeses</v>
      </c>
      <c r="J236" s="1">
        <f t="shared" si="2"/>
        <v>0</v>
      </c>
      <c r="K236" s="1" t="str">
        <f t="shared" si="3"/>
        <v>Q14. Cheese, average of multiple varieties of soft and hard cheeses0</v>
      </c>
      <c r="L236" s="1" t="str">
        <f t="shared" si="4"/>
        <v>Q14. Cheese, average of multiple varieties of soft and hard cheesesCategory type</v>
      </c>
      <c r="M236" s="1" t="str">
        <f t="array" ref="M236">IF(A235=$A$72,TEXT(A236,"dd/mm/yyyy"),A236)&amp;";"&amp;B236&amp;";"&amp;IF(J236=0,IFERROR(VLOOKUP(A236,default!$B$17:$C$19,2,0),C236),INDEX(default!$B$2:$B$12,Sheet2!J236,0))&amp;";"&amp;D236&amp;";"&amp;E236&amp;";"&amp;F236&amp;";"&amp;G236&amp;";"&amp;H236</f>
        <v>Category type;;;;;;;</v>
      </c>
    </row>
    <row r="237" ht="15.75" customHeight="1">
      <c r="A237" s="1" t="s">
        <v>816</v>
      </c>
      <c r="I237" s="1" t="str">
        <f t="shared" si="1"/>
        <v>Q14. Cheese, average of multiple varieties of soft and hard cheeses</v>
      </c>
      <c r="J237" s="1">
        <f t="shared" si="2"/>
        <v>0</v>
      </c>
      <c r="K237" s="1" t="str">
        <f t="shared" si="3"/>
        <v>Q14. Cheese, average of multiple varieties of soft and hard cheeses0</v>
      </c>
      <c r="L237" s="1" t="str">
        <f t="shared" si="4"/>
        <v>Q14. Cheese, average of multiple varieties of soft and hard cheesesmaterial</v>
      </c>
      <c r="M237" s="1" t="str">
        <f t="array" ref="M237">IF(A236=$A$72,TEXT(A237,"dd/mm/yyyy"),A237)&amp;";"&amp;B237&amp;";"&amp;IF(J237=0,IFERROR(VLOOKUP(A237,default!$B$17:$C$19,2,0),C237),INDEX(default!$B$2:$B$12,Sheet2!J237,0))&amp;";"&amp;D237&amp;";"&amp;E237&amp;";"&amp;F237&amp;";"&amp;G237&amp;";"&amp;H237</f>
        <v>material;;;;;;;</v>
      </c>
    </row>
    <row r="238" ht="15.75" customHeight="1">
      <c r="I238" s="1" t="str">
        <f t="shared" si="1"/>
        <v>Q14. Cheese, average of multiple varieties of soft and hard cheeses</v>
      </c>
      <c r="J238" s="1">
        <f t="shared" si="2"/>
        <v>0</v>
      </c>
      <c r="K238" s="1" t="str">
        <f t="shared" si="3"/>
        <v>Q14. Cheese, average of multiple varieties of soft and hard cheeses0</v>
      </c>
      <c r="L238" s="1" t="str">
        <f t="shared" si="4"/>
        <v>Q14. Cheese, average of multiple varieties of soft and hard cheeses</v>
      </c>
      <c r="M238" s="1" t="str">
        <f t="array" ref="M238">IF(A237=$A$72,TEXT(A238,"dd/mm/yyyy"),A238)&amp;";"&amp;B238&amp;";"&amp;IF(J238=0,IFERROR(VLOOKUP(A238,default!$B$17:$C$19,2,0),C238),INDEX(default!$B$2:$B$12,Sheet2!J238,0))&amp;";"&amp;D238&amp;";"&amp;E238&amp;";"&amp;F238&amp;";"&amp;G238&amp;";"&amp;H238</f>
        <v>;;;;;;;</v>
      </c>
    </row>
    <row r="239" ht="15.75" customHeight="1">
      <c r="A239" s="1" t="s">
        <v>817</v>
      </c>
      <c r="I239" s="1" t="str">
        <f t="shared" si="1"/>
        <v>Q14. Cheese, average of multiple varieties of soft and hard cheeses</v>
      </c>
      <c r="J239" s="1">
        <f t="shared" si="2"/>
        <v>0</v>
      </c>
      <c r="K239" s="1" t="str">
        <f t="shared" si="3"/>
        <v>Q14. Cheese, average of multiple varieties of soft and hard cheeses0</v>
      </c>
      <c r="L239" s="1" t="str">
        <f t="shared" si="4"/>
        <v>Q14. Cheese, average of multiple varieties of soft and hard cheesesProcess identifier</v>
      </c>
      <c r="M239" s="1" t="str">
        <f t="array" ref="M239">IF(A238=$A$72,TEXT(A239,"dd/mm/yyyy"),A239)&amp;";"&amp;B239&amp;";"&amp;IF(J239=0,IFERROR(VLOOKUP(A239,default!$B$17:$C$19,2,0),C239),INDEX(default!$B$2:$B$12,Sheet2!J239,0))&amp;";"&amp;D239&amp;";"&amp;E239&amp;";"&amp;F239&amp;";"&amp;G239&amp;";"&amp;H239</f>
        <v>Process identifier;;;;;;;</v>
      </c>
    </row>
    <row r="240" ht="15.75" customHeight="1">
      <c r="A240" s="1" t="s">
        <v>1115</v>
      </c>
      <c r="I240" s="1" t="str">
        <f t="shared" si="1"/>
        <v>Q14. Cheese, average of multiple varieties of soft and hard cheeses</v>
      </c>
      <c r="J240" s="1">
        <f t="shared" si="2"/>
        <v>0</v>
      </c>
      <c r="K240" s="1" t="str">
        <f t="shared" si="3"/>
        <v>Q14. Cheese, average of multiple varieties of soft and hard cheeses0</v>
      </c>
      <c r="L240" s="1" t="str">
        <f t="shared" si="4"/>
        <v>Q14. Cheese, average of multiple varieties of soft and hard cheesesFootPrin000108900800233</v>
      </c>
      <c r="M240" s="1" t="str">
        <f t="array" ref="M240">IF(A239=$A$72,TEXT(A240,"dd/mm/yyyy"),A240)&amp;";"&amp;B240&amp;";"&amp;IF(J240=0,IFERROR(VLOOKUP(A240,default!$B$17:$C$19,2,0),C240),INDEX(default!$B$2:$B$12,Sheet2!J240,0))&amp;";"&amp;D240&amp;";"&amp;E240&amp;";"&amp;F240&amp;";"&amp;G240&amp;";"&amp;H240</f>
        <v>FootPrin000108900800233;;;;;;;</v>
      </c>
    </row>
    <row r="241" ht="15.75" customHeight="1">
      <c r="I241" s="1" t="str">
        <f t="shared" si="1"/>
        <v>Q14. Cheese, average of multiple varieties of soft and hard cheeses</v>
      </c>
      <c r="J241" s="1">
        <f t="shared" si="2"/>
        <v>0</v>
      </c>
      <c r="K241" s="1" t="str">
        <f t="shared" si="3"/>
        <v>Q14. Cheese, average of multiple varieties of soft and hard cheeses0</v>
      </c>
      <c r="L241" s="1" t="str">
        <f t="shared" si="4"/>
        <v>Q14. Cheese, average of multiple varieties of soft and hard cheeses</v>
      </c>
      <c r="M241" s="1" t="str">
        <f t="array" ref="M241">IF(A240=$A$72,TEXT(A241,"dd/mm/yyyy"),A241)&amp;";"&amp;B241&amp;";"&amp;IF(J241=0,IFERROR(VLOOKUP(A241,default!$B$17:$C$19,2,0),C241),INDEX(default!$B$2:$B$12,Sheet2!J241,0))&amp;";"&amp;D241&amp;";"&amp;E241&amp;";"&amp;F241&amp;";"&amp;G241&amp;";"&amp;H241</f>
        <v>;;;;;;;</v>
      </c>
    </row>
    <row r="242" ht="15.75" customHeight="1">
      <c r="A242" s="1" t="s">
        <v>819</v>
      </c>
      <c r="I242" s="1" t="str">
        <f t="shared" si="1"/>
        <v>Q14. Cheese, average of multiple varieties of soft and hard cheeses</v>
      </c>
      <c r="J242" s="1">
        <f t="shared" si="2"/>
        <v>0</v>
      </c>
      <c r="K242" s="1" t="str">
        <f t="shared" si="3"/>
        <v>Q14. Cheese, average of multiple varieties of soft and hard cheeses0</v>
      </c>
      <c r="L242" s="1" t="str">
        <f t="shared" si="4"/>
        <v>Q14. Cheese, average of multiple varieties of soft and hard cheesesType</v>
      </c>
      <c r="M242" s="1" t="str">
        <f t="array" ref="M242">IF(A241=$A$72,TEXT(A242,"dd/mm/yyyy"),A242)&amp;";"&amp;B242&amp;";"&amp;IF(J242=0,IFERROR(VLOOKUP(A242,default!$B$17:$C$19,2,0),C242),INDEX(default!$B$2:$B$12,Sheet2!J242,0))&amp;";"&amp;D242&amp;";"&amp;E242&amp;";"&amp;F242&amp;";"&amp;G242&amp;";"&amp;H242</f>
        <v>Type;;;;;;;</v>
      </c>
    </row>
    <row r="243" ht="15.75" customHeight="1">
      <c r="I243" s="1" t="str">
        <f t="shared" si="1"/>
        <v>Q14. Cheese, average of multiple varieties of soft and hard cheeses</v>
      </c>
      <c r="J243" s="1">
        <f t="shared" si="2"/>
        <v>0</v>
      </c>
      <c r="K243" s="1" t="str">
        <f t="shared" si="3"/>
        <v>Q14. Cheese, average of multiple varieties of soft and hard cheeses0</v>
      </c>
      <c r="L243" s="1" t="str">
        <f t="shared" si="4"/>
        <v>Q14. Cheese, average of multiple varieties of soft and hard cheeses</v>
      </c>
      <c r="M243" s="1" t="str">
        <f t="array" ref="M243">IF(A242=$A$72,TEXT(A243,"dd/mm/yyyy"),A243)&amp;";"&amp;B243&amp;";"&amp;IF(J243=0,IFERROR(VLOOKUP(A243,default!$B$17:$C$19,2,0),C243),INDEX(default!$B$2:$B$12,Sheet2!J243,0))&amp;";"&amp;D243&amp;";"&amp;E243&amp;";"&amp;F243&amp;";"&amp;G243&amp;";"&amp;H243</f>
        <v>;;;;;;;</v>
      </c>
    </row>
    <row r="244" ht="15.75" customHeight="1">
      <c r="I244" s="1" t="str">
        <f t="shared" si="1"/>
        <v>Q14. Cheese, average of multiple varieties of soft and hard cheeses</v>
      </c>
      <c r="J244" s="1">
        <f t="shared" si="2"/>
        <v>0</v>
      </c>
      <c r="K244" s="1" t="str">
        <f t="shared" si="3"/>
        <v>Q14. Cheese, average of multiple varieties of soft and hard cheeses0</v>
      </c>
      <c r="L244" s="1" t="str">
        <f t="shared" si="4"/>
        <v>Q14. Cheese, average of multiple varieties of soft and hard cheeses</v>
      </c>
      <c r="M244" s="1" t="str">
        <f t="array" ref="M244">IF(A243=$A$72,TEXT(A244,"dd/mm/yyyy"),A244)&amp;";"&amp;B244&amp;";"&amp;IF(J244=0,IFERROR(VLOOKUP(A244,default!$B$17:$C$19,2,0),C244),INDEX(default!$B$2:$B$12,Sheet2!J244,0))&amp;";"&amp;D244&amp;";"&amp;E244&amp;";"&amp;F244&amp;";"&amp;G244&amp;";"&amp;H244</f>
        <v>;;;;;;;</v>
      </c>
    </row>
    <row r="245" ht="15.75" customHeight="1">
      <c r="A245" s="1" t="s">
        <v>820</v>
      </c>
      <c r="I245" s="1" t="str">
        <f t="shared" si="1"/>
        <v>Q14. Cheese, average of multiple varieties of soft and hard cheeses</v>
      </c>
      <c r="J245" s="1">
        <f t="shared" si="2"/>
        <v>0</v>
      </c>
      <c r="K245" s="1" t="str">
        <f t="shared" si="3"/>
        <v>Q14. Cheese, average of multiple varieties of soft and hard cheeses0</v>
      </c>
      <c r="L245" s="1" t="str">
        <f t="shared" si="4"/>
        <v>Q14. Cheese, average of multiple varieties of soft and hard cheesesStatus</v>
      </c>
      <c r="M245" s="1" t="str">
        <f t="array" ref="M245">IF(A244=$A$72,TEXT(A245,"dd/mm/yyyy"),A245)&amp;";"&amp;B245&amp;";"&amp;IF(J245=0,IFERROR(VLOOKUP(A245,default!$B$17:$C$19,2,0),C245),INDEX(default!$B$2:$B$12,Sheet2!J245,0))&amp;";"&amp;D245&amp;";"&amp;E245&amp;";"&amp;F245&amp;";"&amp;G245&amp;";"&amp;H245</f>
        <v>Status;;;;;;;</v>
      </c>
    </row>
    <row r="246" ht="15.75" customHeight="1">
      <c r="I246" s="1" t="str">
        <f t="shared" si="1"/>
        <v>Q14. Cheese, average of multiple varieties of soft and hard cheeses</v>
      </c>
      <c r="J246" s="1">
        <f t="shared" si="2"/>
        <v>0</v>
      </c>
      <c r="K246" s="1" t="str">
        <f t="shared" si="3"/>
        <v>Q14. Cheese, average of multiple varieties of soft and hard cheeses0</v>
      </c>
      <c r="L246" s="1" t="str">
        <f t="shared" si="4"/>
        <v>Q14. Cheese, average of multiple varieties of soft and hard cheeses</v>
      </c>
      <c r="M246" s="1" t="str">
        <f t="array" ref="M246">IF(A245=$A$72,TEXT(A246,"dd/mm/yyyy"),A246)&amp;";"&amp;B246&amp;";"&amp;IF(J246=0,IFERROR(VLOOKUP(A246,default!$B$17:$C$19,2,0),C246),INDEX(default!$B$2:$B$12,Sheet2!J246,0))&amp;";"&amp;D246&amp;";"&amp;E246&amp;";"&amp;F246&amp;";"&amp;G246&amp;";"&amp;H246</f>
        <v>;;;;;;;</v>
      </c>
    </row>
    <row r="247" ht="15.75" customHeight="1">
      <c r="I247" s="1" t="str">
        <f t="shared" si="1"/>
        <v>Q14. Cheese, average of multiple varieties of soft and hard cheeses</v>
      </c>
      <c r="J247" s="1">
        <f t="shared" si="2"/>
        <v>0</v>
      </c>
      <c r="K247" s="1" t="str">
        <f t="shared" si="3"/>
        <v>Q14. Cheese, average of multiple varieties of soft and hard cheeses0</v>
      </c>
      <c r="L247" s="1" t="str">
        <f t="shared" si="4"/>
        <v>Q14. Cheese, average of multiple varieties of soft and hard cheeses</v>
      </c>
      <c r="M247" s="1" t="str">
        <f t="array" ref="M247">IF(A246=$A$72,TEXT(A247,"dd/mm/yyyy"),A247)&amp;";"&amp;B247&amp;";"&amp;IF(J247=0,IFERROR(VLOOKUP(A247,default!$B$17:$C$19,2,0),C247),INDEX(default!$B$2:$B$12,Sheet2!J247,0))&amp;";"&amp;D247&amp;";"&amp;E247&amp;";"&amp;F247&amp;";"&amp;G247&amp;";"&amp;H247</f>
        <v>;;;;;;;</v>
      </c>
    </row>
    <row r="248" ht="15.75" customHeight="1">
      <c r="A248" s="1" t="s">
        <v>821</v>
      </c>
      <c r="I248" s="1" t="str">
        <f t="shared" si="1"/>
        <v>Q14. Cheese, average of multiple varieties of soft and hard cheeses</v>
      </c>
      <c r="J248" s="1">
        <f t="shared" si="2"/>
        <v>0</v>
      </c>
      <c r="K248" s="1" t="str">
        <f t="shared" si="3"/>
        <v>Q14. Cheese, average of multiple varieties of soft and hard cheeses0</v>
      </c>
      <c r="L248" s="1" t="str">
        <f t="shared" si="4"/>
        <v>Q14. Cheese, average of multiple varieties of soft and hard cheesesTime period</v>
      </c>
      <c r="M248" s="1" t="str">
        <f t="array" ref="M248">IF(A247=$A$72,TEXT(A248,"dd/mm/yyyy"),A248)&amp;";"&amp;B248&amp;";"&amp;IF(J248=0,IFERROR(VLOOKUP(A248,default!$B$17:$C$19,2,0),C248),INDEX(default!$B$2:$B$12,Sheet2!J248,0))&amp;";"&amp;D248&amp;";"&amp;E248&amp;";"&amp;F248&amp;";"&amp;G248&amp;";"&amp;H248</f>
        <v>Time period;;;;;;;</v>
      </c>
    </row>
    <row r="249" ht="15.75" customHeight="1">
      <c r="A249" s="1" t="s">
        <v>822</v>
      </c>
      <c r="I249" s="1" t="str">
        <f t="shared" si="1"/>
        <v>Q14. Cheese, average of multiple varieties of soft and hard cheeses</v>
      </c>
      <c r="J249" s="1">
        <f t="shared" si="2"/>
        <v>0</v>
      </c>
      <c r="K249" s="1" t="str">
        <f t="shared" si="3"/>
        <v>Q14. Cheese, average of multiple varieties of soft and hard cheeses0</v>
      </c>
      <c r="L249" s="1" t="str">
        <f t="shared" si="4"/>
        <v>Q14. Cheese, average of multiple varieties of soft and hard cheesesUnspecified</v>
      </c>
      <c r="M249" s="1" t="str">
        <f t="array" ref="M249">IF(A248=$A$72,TEXT(A249,"dd/mm/yyyy"),A249)&amp;";"&amp;B249&amp;";"&amp;IF(J249=0,IFERROR(VLOOKUP(A249,default!$B$17:$C$19,2,0),C249),INDEX(default!$B$2:$B$12,Sheet2!J249,0))&amp;";"&amp;D249&amp;";"&amp;E249&amp;";"&amp;F249&amp;";"&amp;G249&amp;";"&amp;H249</f>
        <v>Unspecified;;;;;;;</v>
      </c>
    </row>
    <row r="250" ht="15.75" customHeight="1">
      <c r="I250" s="1" t="str">
        <f t="shared" si="1"/>
        <v>Q14. Cheese, average of multiple varieties of soft and hard cheeses</v>
      </c>
      <c r="J250" s="1">
        <f t="shared" si="2"/>
        <v>0</v>
      </c>
      <c r="K250" s="1" t="str">
        <f t="shared" si="3"/>
        <v>Q14. Cheese, average of multiple varieties of soft and hard cheeses0</v>
      </c>
      <c r="L250" s="1" t="str">
        <f t="shared" si="4"/>
        <v>Q14. Cheese, average of multiple varieties of soft and hard cheeses</v>
      </c>
      <c r="M250" s="1" t="str">
        <f t="array" ref="M250">IF(A249=$A$72,TEXT(A250,"dd/mm/yyyy"),A250)&amp;";"&amp;B250&amp;";"&amp;IF(J250=0,IFERROR(VLOOKUP(A250,default!$B$17:$C$19,2,0),C250),INDEX(default!$B$2:$B$12,Sheet2!J250,0))&amp;";"&amp;D250&amp;";"&amp;E250&amp;";"&amp;F250&amp;";"&amp;G250&amp;";"&amp;H250</f>
        <v>;;;;;;;</v>
      </c>
    </row>
    <row r="251" ht="15.75" customHeight="1">
      <c r="A251" s="1" t="s">
        <v>823</v>
      </c>
      <c r="I251" s="1" t="str">
        <f t="shared" si="1"/>
        <v>Q14. Cheese, average of multiple varieties of soft and hard cheeses</v>
      </c>
      <c r="J251" s="1">
        <f t="shared" si="2"/>
        <v>0</v>
      </c>
      <c r="K251" s="1" t="str">
        <f t="shared" si="3"/>
        <v>Q14. Cheese, average of multiple varieties of soft and hard cheeses0</v>
      </c>
      <c r="L251" s="1" t="str">
        <f t="shared" si="4"/>
        <v>Q14. Cheese, average of multiple varieties of soft and hard cheesesGeography</v>
      </c>
      <c r="M251" s="1" t="str">
        <f t="array" ref="M251">IF(A250=$A$72,TEXT(A251,"dd/mm/yyyy"),A251)&amp;";"&amp;B251&amp;";"&amp;IF(J251=0,IFERROR(VLOOKUP(A251,default!$B$17:$C$19,2,0),C251),INDEX(default!$B$2:$B$12,Sheet2!J251,0))&amp;";"&amp;D251&amp;";"&amp;E251&amp;";"&amp;F251&amp;";"&amp;G251&amp;";"&amp;H251</f>
        <v>Geography;;;;;;;</v>
      </c>
    </row>
    <row r="252" ht="15.75" customHeight="1">
      <c r="A252" s="1" t="s">
        <v>822</v>
      </c>
      <c r="I252" s="1" t="str">
        <f t="shared" si="1"/>
        <v>Q14. Cheese, average of multiple varieties of soft and hard cheeses</v>
      </c>
      <c r="J252" s="1">
        <f t="shared" si="2"/>
        <v>0</v>
      </c>
      <c r="K252" s="1" t="str">
        <f t="shared" si="3"/>
        <v>Q14. Cheese, average of multiple varieties of soft and hard cheeses0</v>
      </c>
      <c r="L252" s="1" t="str">
        <f t="shared" si="4"/>
        <v>Q14. Cheese, average of multiple varieties of soft and hard cheesesUnspecified</v>
      </c>
      <c r="M252" s="1" t="str">
        <f t="array" ref="M252">IF(A251=$A$72,TEXT(A252,"dd/mm/yyyy"),A252)&amp;";"&amp;B252&amp;";"&amp;IF(J252=0,IFERROR(VLOOKUP(A252,default!$B$17:$C$19,2,0),C252),INDEX(default!$B$2:$B$12,Sheet2!J252,0))&amp;";"&amp;D252&amp;";"&amp;E252&amp;";"&amp;F252&amp;";"&amp;G252&amp;";"&amp;H252</f>
        <v>Unspecified;;;;;;;</v>
      </c>
    </row>
    <row r="253" ht="15.75" customHeight="1">
      <c r="I253" s="1" t="str">
        <f t="shared" si="1"/>
        <v>Q14. Cheese, average of multiple varieties of soft and hard cheeses</v>
      </c>
      <c r="J253" s="1">
        <f t="shared" si="2"/>
        <v>0</v>
      </c>
      <c r="K253" s="1" t="str">
        <f t="shared" si="3"/>
        <v>Q14. Cheese, average of multiple varieties of soft and hard cheeses0</v>
      </c>
      <c r="L253" s="1" t="str">
        <f t="shared" si="4"/>
        <v>Q14. Cheese, average of multiple varieties of soft and hard cheeses</v>
      </c>
      <c r="M253" s="1" t="str">
        <f t="array" ref="M253">IF(A252=$A$72,TEXT(A253,"dd/mm/yyyy"),A253)&amp;";"&amp;B253&amp;";"&amp;IF(J253=0,IFERROR(VLOOKUP(A253,default!$B$17:$C$19,2,0),C253),INDEX(default!$B$2:$B$12,Sheet2!J253,0))&amp;";"&amp;D253&amp;";"&amp;E253&amp;";"&amp;F253&amp;";"&amp;G253&amp;";"&amp;H253</f>
        <v>;;;;;;;</v>
      </c>
    </row>
    <row r="254" ht="15.75" customHeight="1">
      <c r="A254" s="1" t="s">
        <v>824</v>
      </c>
      <c r="I254" s="1" t="str">
        <f t="shared" si="1"/>
        <v>Q14. Cheese, average of multiple varieties of soft and hard cheeses</v>
      </c>
      <c r="J254" s="1">
        <f t="shared" si="2"/>
        <v>0</v>
      </c>
      <c r="K254" s="1" t="str">
        <f t="shared" si="3"/>
        <v>Q14. Cheese, average of multiple varieties of soft and hard cheeses0</v>
      </c>
      <c r="L254" s="1" t="str">
        <f t="shared" si="4"/>
        <v>Q14. Cheese, average of multiple varieties of soft and hard cheesesTechnology</v>
      </c>
      <c r="M254" s="1" t="str">
        <f t="array" ref="M254">IF(A253=$A$72,TEXT(A254,"dd/mm/yyyy"),A254)&amp;";"&amp;B254&amp;";"&amp;IF(J254=0,IFERROR(VLOOKUP(A254,default!$B$17:$C$19,2,0),C254),INDEX(default!$B$2:$B$12,Sheet2!J254,0))&amp;";"&amp;D254&amp;";"&amp;E254&amp;";"&amp;F254&amp;";"&amp;G254&amp;";"&amp;H254</f>
        <v>Technology;;;;;;;</v>
      </c>
    </row>
    <row r="255" ht="15.75" customHeight="1">
      <c r="A255" s="1" t="s">
        <v>822</v>
      </c>
      <c r="I255" s="1" t="str">
        <f t="shared" si="1"/>
        <v>Q14. Cheese, average of multiple varieties of soft and hard cheeses</v>
      </c>
      <c r="J255" s="1">
        <f t="shared" si="2"/>
        <v>0</v>
      </c>
      <c r="K255" s="1" t="str">
        <f t="shared" si="3"/>
        <v>Q14. Cheese, average of multiple varieties of soft and hard cheeses0</v>
      </c>
      <c r="L255" s="1" t="str">
        <f t="shared" si="4"/>
        <v>Q14. Cheese, average of multiple varieties of soft and hard cheesesUnspecified</v>
      </c>
      <c r="M255" s="1" t="str">
        <f t="array" ref="M255">IF(A254=$A$72,TEXT(A255,"dd/mm/yyyy"),A255)&amp;";"&amp;B255&amp;";"&amp;IF(J255=0,IFERROR(VLOOKUP(A255,default!$B$17:$C$19,2,0),C255),INDEX(default!$B$2:$B$12,Sheet2!J255,0))&amp;";"&amp;D255&amp;";"&amp;E255&amp;";"&amp;F255&amp;";"&amp;G255&amp;";"&amp;H255</f>
        <v>Unspecified;;;;;;;</v>
      </c>
    </row>
    <row r="256" ht="15.75" customHeight="1">
      <c r="I256" s="1" t="str">
        <f t="shared" si="1"/>
        <v>Q14. Cheese, average of multiple varieties of soft and hard cheeses</v>
      </c>
      <c r="J256" s="1">
        <f t="shared" si="2"/>
        <v>0</v>
      </c>
      <c r="K256" s="1" t="str">
        <f t="shared" si="3"/>
        <v>Q14. Cheese, average of multiple varieties of soft and hard cheeses0</v>
      </c>
      <c r="L256" s="1" t="str">
        <f t="shared" si="4"/>
        <v>Q14. Cheese, average of multiple varieties of soft and hard cheeses</v>
      </c>
      <c r="M256" s="1" t="str">
        <f t="array" ref="M256">IF(A255=$A$72,TEXT(A256,"dd/mm/yyyy"),A256)&amp;";"&amp;B256&amp;";"&amp;IF(J256=0,IFERROR(VLOOKUP(A256,default!$B$17:$C$19,2,0),C256),INDEX(default!$B$2:$B$12,Sheet2!J256,0))&amp;";"&amp;D256&amp;";"&amp;E256&amp;";"&amp;F256&amp;";"&amp;G256&amp;";"&amp;H256</f>
        <v>;;;;;;;</v>
      </c>
    </row>
    <row r="257" ht="15.75" customHeight="1">
      <c r="A257" s="1" t="s">
        <v>825</v>
      </c>
      <c r="I257" s="1" t="str">
        <f t="shared" si="1"/>
        <v>Q14. Cheese, average of multiple varieties of soft and hard cheeses</v>
      </c>
      <c r="J257" s="1">
        <f t="shared" si="2"/>
        <v>0</v>
      </c>
      <c r="K257" s="1" t="str">
        <f t="shared" si="3"/>
        <v>Q14. Cheese, average of multiple varieties of soft and hard cheeses0</v>
      </c>
      <c r="L257" s="1" t="str">
        <f t="shared" si="4"/>
        <v>Q14. Cheese, average of multiple varieties of soft and hard cheesesRepresentativeness</v>
      </c>
      <c r="M257" s="1" t="str">
        <f t="array" ref="M257">IF(A256=$A$72,TEXT(A257,"dd/mm/yyyy"),A257)&amp;";"&amp;B257&amp;";"&amp;IF(J257=0,IFERROR(VLOOKUP(A257,default!$B$17:$C$19,2,0),C257),INDEX(default!$B$2:$B$12,Sheet2!J257,0))&amp;";"&amp;D257&amp;";"&amp;E257&amp;";"&amp;F257&amp;";"&amp;G257&amp;";"&amp;H257</f>
        <v>Representativeness;;;;;;;</v>
      </c>
    </row>
    <row r="258" ht="15.75" customHeight="1">
      <c r="A258" s="1" t="s">
        <v>822</v>
      </c>
      <c r="I258" s="1" t="str">
        <f t="shared" si="1"/>
        <v>Q14. Cheese, average of multiple varieties of soft and hard cheeses</v>
      </c>
      <c r="J258" s="1">
        <f t="shared" si="2"/>
        <v>0</v>
      </c>
      <c r="K258" s="1" t="str">
        <f t="shared" si="3"/>
        <v>Q14. Cheese, average of multiple varieties of soft and hard cheeses0</v>
      </c>
      <c r="L258" s="1" t="str">
        <f t="shared" si="4"/>
        <v>Q14. Cheese, average of multiple varieties of soft and hard cheesesUnspecified</v>
      </c>
      <c r="M258" s="1" t="str">
        <f t="array" ref="M258">IF(A257=$A$72,TEXT(A258,"dd/mm/yyyy"),A258)&amp;";"&amp;B258&amp;";"&amp;IF(J258=0,IFERROR(VLOOKUP(A258,default!$B$17:$C$19,2,0),C258),INDEX(default!$B$2:$B$12,Sheet2!J258,0))&amp;";"&amp;D258&amp;";"&amp;E258&amp;";"&amp;F258&amp;";"&amp;G258&amp;";"&amp;H258</f>
        <v>Unspecified;;;;;;;</v>
      </c>
    </row>
    <row r="259" ht="15.75" customHeight="1">
      <c r="I259" s="1" t="str">
        <f t="shared" si="1"/>
        <v>Q14. Cheese, average of multiple varieties of soft and hard cheeses</v>
      </c>
      <c r="J259" s="1">
        <f t="shared" si="2"/>
        <v>0</v>
      </c>
      <c r="K259" s="1" t="str">
        <f t="shared" si="3"/>
        <v>Q14. Cheese, average of multiple varieties of soft and hard cheeses0</v>
      </c>
      <c r="L259" s="1" t="str">
        <f t="shared" si="4"/>
        <v>Q14. Cheese, average of multiple varieties of soft and hard cheeses</v>
      </c>
      <c r="M259" s="1" t="str">
        <f t="array" ref="M259">IF(A258=$A$72,TEXT(A259,"dd/mm/yyyy"),A259)&amp;";"&amp;B259&amp;";"&amp;IF(J259=0,IFERROR(VLOOKUP(A259,default!$B$17:$C$19,2,0),C259),INDEX(default!$B$2:$B$12,Sheet2!J259,0))&amp;";"&amp;D259&amp;";"&amp;E259&amp;";"&amp;F259&amp;";"&amp;G259&amp;";"&amp;H259</f>
        <v>;;;;;;;</v>
      </c>
    </row>
    <row r="260" ht="15.75" customHeight="1">
      <c r="A260" s="1" t="s">
        <v>826</v>
      </c>
      <c r="I260" s="1" t="str">
        <f t="shared" si="1"/>
        <v>Q14. Cheese, average of multiple varieties of soft and hard cheeses</v>
      </c>
      <c r="J260" s="1">
        <f t="shared" si="2"/>
        <v>0</v>
      </c>
      <c r="K260" s="1" t="str">
        <f t="shared" si="3"/>
        <v>Q14. Cheese, average of multiple varieties of soft and hard cheeses0</v>
      </c>
      <c r="L260" s="1" t="str">
        <f t="shared" si="4"/>
        <v>Q14. Cheese, average of multiple varieties of soft and hard cheesesMultiple output allocation</v>
      </c>
      <c r="M260" s="1" t="str">
        <f t="array" ref="M260">IF(A259=$A$72,TEXT(A260,"dd/mm/yyyy"),A260)&amp;";"&amp;B260&amp;";"&amp;IF(J260=0,IFERROR(VLOOKUP(A260,default!$B$17:$C$19,2,0),C260),INDEX(default!$B$2:$B$12,Sheet2!J260,0))&amp;";"&amp;D260&amp;";"&amp;E260&amp;";"&amp;F260&amp;";"&amp;G260&amp;";"&amp;H260</f>
        <v>Multiple output allocation;;;;;;;</v>
      </c>
    </row>
    <row r="261" ht="15.75" customHeight="1">
      <c r="A261" s="1" t="s">
        <v>822</v>
      </c>
      <c r="I261" s="1" t="str">
        <f t="shared" si="1"/>
        <v>Q14. Cheese, average of multiple varieties of soft and hard cheeses</v>
      </c>
      <c r="J261" s="1">
        <f t="shared" si="2"/>
        <v>0</v>
      </c>
      <c r="K261" s="1" t="str">
        <f t="shared" si="3"/>
        <v>Q14. Cheese, average of multiple varieties of soft and hard cheeses0</v>
      </c>
      <c r="L261" s="1" t="str">
        <f t="shared" si="4"/>
        <v>Q14. Cheese, average of multiple varieties of soft and hard cheesesUnspecified</v>
      </c>
      <c r="M261" s="1" t="str">
        <f t="array" ref="M261">IF(A260=$A$72,TEXT(A261,"dd/mm/yyyy"),A261)&amp;";"&amp;B261&amp;";"&amp;IF(J261=0,IFERROR(VLOOKUP(A261,default!$B$17:$C$19,2,0),C261),INDEX(default!$B$2:$B$12,Sheet2!J261,0))&amp;";"&amp;D261&amp;";"&amp;E261&amp;";"&amp;F261&amp;";"&amp;G261&amp;";"&amp;H261</f>
        <v>Unspecified;;;;;;;</v>
      </c>
    </row>
    <row r="262" ht="15.75" customHeight="1">
      <c r="I262" s="1" t="str">
        <f t="shared" si="1"/>
        <v>Q14. Cheese, average of multiple varieties of soft and hard cheeses</v>
      </c>
      <c r="J262" s="1">
        <f t="shared" si="2"/>
        <v>0</v>
      </c>
      <c r="K262" s="1" t="str">
        <f t="shared" si="3"/>
        <v>Q14. Cheese, average of multiple varieties of soft and hard cheeses0</v>
      </c>
      <c r="L262" s="1" t="str">
        <f t="shared" si="4"/>
        <v>Q14. Cheese, average of multiple varieties of soft and hard cheeses</v>
      </c>
      <c r="M262" s="1" t="str">
        <f t="array" ref="M262">IF(A261=$A$72,TEXT(A262,"dd/mm/yyyy"),A262)&amp;";"&amp;B262&amp;";"&amp;IF(J262=0,IFERROR(VLOOKUP(A262,default!$B$17:$C$19,2,0),C262),INDEX(default!$B$2:$B$12,Sheet2!J262,0))&amp;";"&amp;D262&amp;";"&amp;E262&amp;";"&amp;F262&amp;";"&amp;G262&amp;";"&amp;H262</f>
        <v>;;;;;;;</v>
      </c>
    </row>
    <row r="263" ht="15.75" customHeight="1">
      <c r="A263" s="1" t="s">
        <v>827</v>
      </c>
      <c r="I263" s="1" t="str">
        <f t="shared" si="1"/>
        <v>Q14. Cheese, average of multiple varieties of soft and hard cheeses</v>
      </c>
      <c r="J263" s="1">
        <f t="shared" si="2"/>
        <v>0</v>
      </c>
      <c r="K263" s="1" t="str">
        <f t="shared" si="3"/>
        <v>Q14. Cheese, average of multiple varieties of soft and hard cheeses0</v>
      </c>
      <c r="L263" s="1" t="str">
        <f t="shared" si="4"/>
        <v>Q14. Cheese, average of multiple varieties of soft and hard cheesesSubstitution allocation</v>
      </c>
      <c r="M263" s="1" t="str">
        <f t="array" ref="M263">IF(A262=$A$72,TEXT(A263,"dd/mm/yyyy"),A263)&amp;";"&amp;B263&amp;";"&amp;IF(J263=0,IFERROR(VLOOKUP(A263,default!$B$17:$C$19,2,0),C263),INDEX(default!$B$2:$B$12,Sheet2!J263,0))&amp;";"&amp;D263&amp;";"&amp;E263&amp;";"&amp;F263&amp;";"&amp;G263&amp;";"&amp;H263</f>
        <v>Substitution allocation;;;;;;;</v>
      </c>
    </row>
    <row r="264" ht="15.75" customHeight="1">
      <c r="A264" s="1" t="s">
        <v>822</v>
      </c>
      <c r="I264" s="1" t="str">
        <f t="shared" si="1"/>
        <v>Q14. Cheese, average of multiple varieties of soft and hard cheeses</v>
      </c>
      <c r="J264" s="1">
        <f t="shared" si="2"/>
        <v>0</v>
      </c>
      <c r="K264" s="1" t="str">
        <f t="shared" si="3"/>
        <v>Q14. Cheese, average of multiple varieties of soft and hard cheeses0</v>
      </c>
      <c r="L264" s="1" t="str">
        <f t="shared" si="4"/>
        <v>Q14. Cheese, average of multiple varieties of soft and hard cheesesUnspecified</v>
      </c>
      <c r="M264" s="1" t="str">
        <f t="array" ref="M264">IF(A263=$A$72,TEXT(A264,"dd/mm/yyyy"),A264)&amp;";"&amp;B264&amp;";"&amp;IF(J264=0,IFERROR(VLOOKUP(A264,default!$B$17:$C$19,2,0),C264),INDEX(default!$B$2:$B$12,Sheet2!J264,0))&amp;";"&amp;D264&amp;";"&amp;E264&amp;";"&amp;F264&amp;";"&amp;G264&amp;";"&amp;H264</f>
        <v>Unspecified;;;;;;;</v>
      </c>
    </row>
    <row r="265" ht="15.75" customHeight="1">
      <c r="I265" s="1" t="str">
        <f t="shared" si="1"/>
        <v>Q14. Cheese, average of multiple varieties of soft and hard cheeses</v>
      </c>
      <c r="J265" s="1">
        <f t="shared" si="2"/>
        <v>0</v>
      </c>
      <c r="K265" s="1" t="str">
        <f t="shared" si="3"/>
        <v>Q14. Cheese, average of multiple varieties of soft and hard cheeses0</v>
      </c>
      <c r="L265" s="1" t="str">
        <f t="shared" si="4"/>
        <v>Q14. Cheese, average of multiple varieties of soft and hard cheeses</v>
      </c>
      <c r="M265" s="1" t="str">
        <f t="array" ref="M265">IF(A264=$A$72,TEXT(A265,"dd/mm/yyyy"),A265)&amp;";"&amp;B265&amp;";"&amp;IF(J265=0,IFERROR(VLOOKUP(A265,default!$B$17:$C$19,2,0),C265),INDEX(default!$B$2:$B$12,Sheet2!J265,0))&amp;";"&amp;D265&amp;";"&amp;E265&amp;";"&amp;F265&amp;";"&amp;G265&amp;";"&amp;H265</f>
        <v>;;;;;;;</v>
      </c>
    </row>
    <row r="266" ht="15.75" customHeight="1">
      <c r="A266" s="1" t="s">
        <v>828</v>
      </c>
      <c r="I266" s="1" t="str">
        <f t="shared" si="1"/>
        <v>Q14. Cheese, average of multiple varieties of soft and hard cheeses</v>
      </c>
      <c r="J266" s="1">
        <f t="shared" si="2"/>
        <v>0</v>
      </c>
      <c r="K266" s="1" t="str">
        <f t="shared" si="3"/>
        <v>Q14. Cheese, average of multiple varieties of soft and hard cheeses0</v>
      </c>
      <c r="L266" s="1" t="str">
        <f t="shared" si="4"/>
        <v>Q14. Cheese, average of multiple varieties of soft and hard cheesesCut off rules</v>
      </c>
      <c r="M266" s="1" t="str">
        <f t="array" ref="M266">IF(A265=$A$72,TEXT(A266,"dd/mm/yyyy"),A266)&amp;";"&amp;B266&amp;";"&amp;IF(J266=0,IFERROR(VLOOKUP(A266,default!$B$17:$C$19,2,0),C266),INDEX(default!$B$2:$B$12,Sheet2!J266,0))&amp;";"&amp;D266&amp;";"&amp;E266&amp;";"&amp;F266&amp;";"&amp;G266&amp;";"&amp;H266</f>
        <v>Cut off rules;;;;;;;</v>
      </c>
    </row>
    <row r="267" ht="15.75" customHeight="1">
      <c r="A267" s="1" t="s">
        <v>822</v>
      </c>
      <c r="I267" s="1" t="str">
        <f t="shared" si="1"/>
        <v>Q14. Cheese, average of multiple varieties of soft and hard cheeses</v>
      </c>
      <c r="J267" s="1">
        <f t="shared" si="2"/>
        <v>0</v>
      </c>
      <c r="K267" s="1" t="str">
        <f t="shared" si="3"/>
        <v>Q14. Cheese, average of multiple varieties of soft and hard cheeses0</v>
      </c>
      <c r="L267" s="1" t="str">
        <f t="shared" si="4"/>
        <v>Q14. Cheese, average of multiple varieties of soft and hard cheesesUnspecified</v>
      </c>
      <c r="M267" s="1" t="str">
        <f t="array" ref="M267">IF(A266=$A$72,TEXT(A267,"dd/mm/yyyy"),A267)&amp;";"&amp;B267&amp;";"&amp;IF(J267=0,IFERROR(VLOOKUP(A267,default!$B$17:$C$19,2,0),C267),INDEX(default!$B$2:$B$12,Sheet2!J267,0))&amp;";"&amp;D267&amp;";"&amp;E267&amp;";"&amp;F267&amp;";"&amp;G267&amp;";"&amp;H267</f>
        <v>Unspecified;;;;;;;</v>
      </c>
    </row>
    <row r="268" ht="15.75" customHeight="1">
      <c r="I268" s="1" t="str">
        <f t="shared" si="1"/>
        <v>Q14. Cheese, average of multiple varieties of soft and hard cheeses</v>
      </c>
      <c r="J268" s="1">
        <f t="shared" si="2"/>
        <v>0</v>
      </c>
      <c r="K268" s="1" t="str">
        <f t="shared" si="3"/>
        <v>Q14. Cheese, average of multiple varieties of soft and hard cheeses0</v>
      </c>
      <c r="L268" s="1" t="str">
        <f t="shared" si="4"/>
        <v>Q14. Cheese, average of multiple varieties of soft and hard cheeses</v>
      </c>
      <c r="M268" s="1" t="str">
        <f t="array" ref="M268">IF(A267=$A$72,TEXT(A268,"dd/mm/yyyy"),A268)&amp;";"&amp;B268&amp;";"&amp;IF(J268=0,IFERROR(VLOOKUP(A268,default!$B$17:$C$19,2,0),C268),INDEX(default!$B$2:$B$12,Sheet2!J268,0))&amp;";"&amp;D268&amp;";"&amp;E268&amp;";"&amp;F268&amp;";"&amp;G268&amp;";"&amp;H268</f>
        <v>;;;;;;;</v>
      </c>
    </row>
    <row r="269" ht="15.75" customHeight="1">
      <c r="A269" s="1" t="s">
        <v>829</v>
      </c>
      <c r="I269" s="1" t="str">
        <f t="shared" si="1"/>
        <v>Q14. Cheese, average of multiple varieties of soft and hard cheeses</v>
      </c>
      <c r="J269" s="1">
        <f t="shared" si="2"/>
        <v>0</v>
      </c>
      <c r="K269" s="1" t="str">
        <f t="shared" si="3"/>
        <v>Q14. Cheese, average of multiple varieties of soft and hard cheeses0</v>
      </c>
      <c r="L269" s="1" t="str">
        <f t="shared" si="4"/>
        <v>Q14. Cheese, average of multiple varieties of soft and hard cheesesCapital goods</v>
      </c>
      <c r="M269" s="1" t="str">
        <f t="array" ref="M269">IF(A268=$A$72,TEXT(A269,"dd/mm/yyyy"),A269)&amp;";"&amp;B269&amp;";"&amp;IF(J269=0,IFERROR(VLOOKUP(A269,default!$B$17:$C$19,2,0),C269),INDEX(default!$B$2:$B$12,Sheet2!J269,0))&amp;";"&amp;D269&amp;";"&amp;E269&amp;";"&amp;F269&amp;";"&amp;G269&amp;";"&amp;H269</f>
        <v>Capital goods;;;;;;;</v>
      </c>
    </row>
    <row r="270" ht="15.75" customHeight="1">
      <c r="A270" s="1" t="s">
        <v>822</v>
      </c>
      <c r="I270" s="1" t="str">
        <f t="shared" si="1"/>
        <v>Q14. Cheese, average of multiple varieties of soft and hard cheeses</v>
      </c>
      <c r="J270" s="1">
        <f t="shared" si="2"/>
        <v>0</v>
      </c>
      <c r="K270" s="1" t="str">
        <f t="shared" si="3"/>
        <v>Q14. Cheese, average of multiple varieties of soft and hard cheeses0</v>
      </c>
      <c r="L270" s="1" t="str">
        <f t="shared" si="4"/>
        <v>Q14. Cheese, average of multiple varieties of soft and hard cheesesUnspecified</v>
      </c>
      <c r="M270" s="1" t="str">
        <f t="array" ref="M270">IF(A269=$A$72,TEXT(A270,"dd/mm/yyyy"),A270)&amp;";"&amp;B270&amp;";"&amp;IF(J270=0,IFERROR(VLOOKUP(A270,default!$B$17:$C$19,2,0),C270),INDEX(default!$B$2:$B$12,Sheet2!J270,0))&amp;";"&amp;D270&amp;";"&amp;E270&amp;";"&amp;F270&amp;";"&amp;G270&amp;";"&amp;H270</f>
        <v>Unspecified;;;;;;;</v>
      </c>
    </row>
    <row r="271" ht="15.75" customHeight="1">
      <c r="I271" s="1" t="str">
        <f t="shared" si="1"/>
        <v>Q14. Cheese, average of multiple varieties of soft and hard cheeses</v>
      </c>
      <c r="J271" s="1">
        <f t="shared" si="2"/>
        <v>0</v>
      </c>
      <c r="K271" s="1" t="str">
        <f t="shared" si="3"/>
        <v>Q14. Cheese, average of multiple varieties of soft and hard cheeses0</v>
      </c>
      <c r="L271" s="1" t="str">
        <f t="shared" si="4"/>
        <v>Q14. Cheese, average of multiple varieties of soft and hard cheeses</v>
      </c>
      <c r="M271" s="1" t="str">
        <f t="array" ref="M271">IF(A270=$A$72,TEXT(A271,"dd/mm/yyyy"),A271)&amp;";"&amp;B271&amp;";"&amp;IF(J271=0,IFERROR(VLOOKUP(A271,default!$B$17:$C$19,2,0),C271),INDEX(default!$B$2:$B$12,Sheet2!J271,0))&amp;";"&amp;D271&amp;";"&amp;E271&amp;";"&amp;F271&amp;";"&amp;G271&amp;";"&amp;H271</f>
        <v>;;;;;;;</v>
      </c>
    </row>
    <row r="272" ht="15.75" customHeight="1">
      <c r="A272" s="1" t="s">
        <v>830</v>
      </c>
      <c r="I272" s="1" t="str">
        <f t="shared" si="1"/>
        <v>Q14. Cheese, average of multiple varieties of soft and hard cheeses</v>
      </c>
      <c r="J272" s="1">
        <f t="shared" si="2"/>
        <v>0</v>
      </c>
      <c r="K272" s="1" t="str">
        <f t="shared" si="3"/>
        <v>Q14. Cheese, average of multiple varieties of soft and hard cheeses0</v>
      </c>
      <c r="L272" s="1" t="str">
        <f t="shared" si="4"/>
        <v>Q14. Cheese, average of multiple varieties of soft and hard cheesesBoundary with nature</v>
      </c>
      <c r="M272" s="1" t="str">
        <f t="array" ref="M272">IF(A271=$A$72,TEXT(A272,"dd/mm/yyyy"),A272)&amp;";"&amp;B272&amp;";"&amp;IF(J272=0,IFERROR(VLOOKUP(A272,default!$B$17:$C$19,2,0),C272),INDEX(default!$B$2:$B$12,Sheet2!J272,0))&amp;";"&amp;D272&amp;";"&amp;E272&amp;";"&amp;F272&amp;";"&amp;G272&amp;";"&amp;H272</f>
        <v>Boundary with nature;;;;;;;</v>
      </c>
    </row>
    <row r="273" ht="15.75" customHeight="1">
      <c r="A273" s="1" t="s">
        <v>822</v>
      </c>
      <c r="I273" s="1" t="str">
        <f t="shared" si="1"/>
        <v>Q14. Cheese, average of multiple varieties of soft and hard cheeses</v>
      </c>
      <c r="J273" s="1">
        <f t="shared" si="2"/>
        <v>0</v>
      </c>
      <c r="K273" s="1" t="str">
        <f t="shared" si="3"/>
        <v>Q14. Cheese, average of multiple varieties of soft and hard cheeses0</v>
      </c>
      <c r="L273" s="1" t="str">
        <f t="shared" si="4"/>
        <v>Q14. Cheese, average of multiple varieties of soft and hard cheesesUnspecified</v>
      </c>
      <c r="M273" s="1" t="str">
        <f t="array" ref="M273">IF(A272=$A$72,TEXT(A273,"dd/mm/yyyy"),A273)&amp;";"&amp;B273&amp;";"&amp;IF(J273=0,IFERROR(VLOOKUP(A273,default!$B$17:$C$19,2,0),C273),INDEX(default!$B$2:$B$12,Sheet2!J273,0))&amp;";"&amp;D273&amp;";"&amp;E273&amp;";"&amp;F273&amp;";"&amp;G273&amp;";"&amp;H273</f>
        <v>Unspecified;;;;;;;</v>
      </c>
    </row>
    <row r="274" ht="15.75" customHeight="1">
      <c r="I274" s="1" t="str">
        <f t="shared" si="1"/>
        <v>Q14. Cheese, average of multiple varieties of soft and hard cheeses</v>
      </c>
      <c r="J274" s="1">
        <f t="shared" si="2"/>
        <v>0</v>
      </c>
      <c r="K274" s="1" t="str">
        <f t="shared" si="3"/>
        <v>Q14. Cheese, average of multiple varieties of soft and hard cheeses0</v>
      </c>
      <c r="L274" s="1" t="str">
        <f t="shared" si="4"/>
        <v>Q14. Cheese, average of multiple varieties of soft and hard cheeses</v>
      </c>
      <c r="M274" s="1" t="str">
        <f t="array" ref="M274">IF(A273=$A$72,TEXT(A274,"dd/mm/yyyy"),A274)&amp;";"&amp;B274&amp;";"&amp;IF(J274=0,IFERROR(VLOOKUP(A274,default!$B$17:$C$19,2,0),C274),INDEX(default!$B$2:$B$12,Sheet2!J274,0))&amp;";"&amp;D274&amp;";"&amp;E274&amp;";"&amp;F274&amp;";"&amp;G274&amp;";"&amp;H274</f>
        <v>;;;;;;;</v>
      </c>
    </row>
    <row r="275" ht="15.75" customHeight="1">
      <c r="A275" s="1" t="s">
        <v>831</v>
      </c>
      <c r="I275" s="1" t="str">
        <f t="shared" si="1"/>
        <v>Q14. Cheese, average of multiple varieties of soft and hard cheeses</v>
      </c>
      <c r="J275" s="1">
        <f t="shared" si="2"/>
        <v>0</v>
      </c>
      <c r="K275" s="1" t="str">
        <f t="shared" si="3"/>
        <v>Q14. Cheese, average of multiple varieties of soft and hard cheeses0</v>
      </c>
      <c r="L275" s="1" t="str">
        <f t="shared" si="4"/>
        <v>Q14. Cheese, average of multiple varieties of soft and hard cheesesInfrastructure</v>
      </c>
      <c r="M275" s="1" t="str">
        <f t="array" ref="M275">IF(A274=$A$72,TEXT(A275,"dd/mm/yyyy"),A275)&amp;";"&amp;B275&amp;";"&amp;IF(J275=0,IFERROR(VLOOKUP(A275,default!$B$17:$C$19,2,0),C275),INDEX(default!$B$2:$B$12,Sheet2!J275,0))&amp;";"&amp;D275&amp;";"&amp;E275&amp;";"&amp;F275&amp;";"&amp;G275&amp;";"&amp;H275</f>
        <v>Infrastructure;;;;;;;</v>
      </c>
    </row>
    <row r="276" ht="15.75" customHeight="1">
      <c r="A276" s="1" t="s">
        <v>832</v>
      </c>
      <c r="I276" s="1" t="str">
        <f t="shared" si="1"/>
        <v>Q14. Cheese, average of multiple varieties of soft and hard cheeses</v>
      </c>
      <c r="J276" s="1">
        <f t="shared" si="2"/>
        <v>0</v>
      </c>
      <c r="K276" s="1" t="str">
        <f t="shared" si="3"/>
        <v>Q14. Cheese, average of multiple varieties of soft and hard cheeses0</v>
      </c>
      <c r="L276" s="1" t="str">
        <f t="shared" si="4"/>
        <v>Q14. Cheese, average of multiple varieties of soft and hard cheesesNo</v>
      </c>
      <c r="M276" s="1" t="str">
        <f t="array" ref="M276">IF(A275=$A$72,TEXT(A276,"dd/mm/yyyy"),A276)&amp;";"&amp;B276&amp;";"&amp;IF(J276=0,IFERROR(VLOOKUP(A276,default!$B$17:$C$19,2,0),C276),INDEX(default!$B$2:$B$12,Sheet2!J276,0))&amp;";"&amp;D276&amp;";"&amp;E276&amp;";"&amp;F276&amp;";"&amp;G276&amp;";"&amp;H276</f>
        <v>No;;;;;;;</v>
      </c>
    </row>
    <row r="277" ht="15.75" customHeight="1">
      <c r="I277" s="1" t="str">
        <f t="shared" si="1"/>
        <v>Q14. Cheese, average of multiple varieties of soft and hard cheeses</v>
      </c>
      <c r="J277" s="1">
        <f t="shared" si="2"/>
        <v>0</v>
      </c>
      <c r="K277" s="1" t="str">
        <f t="shared" si="3"/>
        <v>Q14. Cheese, average of multiple varieties of soft and hard cheeses0</v>
      </c>
      <c r="L277" s="1" t="str">
        <f t="shared" si="4"/>
        <v>Q14. Cheese, average of multiple varieties of soft and hard cheeses</v>
      </c>
      <c r="M277" s="1" t="str">
        <f t="array" ref="M277">IF(A276=$A$72,TEXT(A277,"dd/mm/yyyy"),A277)&amp;";"&amp;B277&amp;";"&amp;IF(J277=0,IFERROR(VLOOKUP(A277,default!$B$17:$C$19,2,0),C277),INDEX(default!$B$2:$B$12,Sheet2!J277,0))&amp;";"&amp;D277&amp;";"&amp;E277&amp;";"&amp;F277&amp;";"&amp;G277&amp;";"&amp;H277</f>
        <v>;;;;;;;</v>
      </c>
    </row>
    <row r="278" ht="15.75" customHeight="1">
      <c r="A278" s="1" t="s">
        <v>833</v>
      </c>
      <c r="I278" s="1" t="str">
        <f t="shared" si="1"/>
        <v>Q14. Cheese, average of multiple varieties of soft and hard cheeses</v>
      </c>
      <c r="J278" s="1">
        <f t="shared" si="2"/>
        <v>0</v>
      </c>
      <c r="K278" s="1" t="str">
        <f t="shared" si="3"/>
        <v>Q14. Cheese, average of multiple varieties of soft and hard cheeses0</v>
      </c>
      <c r="L278" s="1" t="str">
        <f t="shared" si="4"/>
        <v>Q14. Cheese, average of multiple varieties of soft and hard cheesesDate</v>
      </c>
      <c r="M278" s="1" t="str">
        <f t="array" ref="M278">IF(A277=$A$72,TEXT(A278,"dd/mm/yyyy"),A278)&amp;";"&amp;B278&amp;";"&amp;IF(J278=0,IFERROR(VLOOKUP(A278,default!$B$17:$C$19,2,0),C278),INDEX(default!$B$2:$B$12,Sheet2!J278,0))&amp;";"&amp;D278&amp;";"&amp;E278&amp;";"&amp;F278&amp;";"&amp;G278&amp;";"&amp;H278</f>
        <v>Date;;;;;;;</v>
      </c>
    </row>
    <row r="279" ht="15.75" customHeight="1">
      <c r="A279" s="49">
        <v>45119.0</v>
      </c>
      <c r="I279" s="1" t="str">
        <f t="shared" si="1"/>
        <v>Q14. Cheese, average of multiple varieties of soft and hard cheeses</v>
      </c>
      <c r="J279" s="1">
        <f t="shared" si="2"/>
        <v>0</v>
      </c>
      <c r="K279" s="1" t="str">
        <f t="shared" si="3"/>
        <v>Q14. Cheese, average of multiple varieties of soft and hard cheeses0</v>
      </c>
      <c r="L279" s="1" t="str">
        <f t="shared" si="4"/>
        <v>Q14. Cheese, average of multiple varieties of soft and hard cheeses45119</v>
      </c>
      <c r="M279" s="1" t="str">
        <f t="array" ref="M279">IF(A278=$A$72,TEXT(A279,"dd/mm/yyyy"),A279)&amp;";"&amp;B279&amp;";"&amp;IF(J279=0,IFERROR(VLOOKUP(A279,default!$B$17:$C$19,2,0),C279),INDEX(default!$B$2:$B$12,Sheet2!J279,0))&amp;";"&amp;D279&amp;";"&amp;E279&amp;";"&amp;F279&amp;";"&amp;G279&amp;";"&amp;H279</f>
        <v>12/07/2023;;;;;;;</v>
      </c>
    </row>
    <row r="280" ht="15.75" customHeight="1">
      <c r="I280" s="1" t="str">
        <f t="shared" si="1"/>
        <v>Q14. Cheese, average of multiple varieties of soft and hard cheeses</v>
      </c>
      <c r="J280" s="1">
        <f t="shared" si="2"/>
        <v>0</v>
      </c>
      <c r="K280" s="1" t="str">
        <f t="shared" si="3"/>
        <v>Q14. Cheese, average of multiple varieties of soft and hard cheeses0</v>
      </c>
      <c r="L280" s="1" t="str">
        <f t="shared" si="4"/>
        <v>Q14. Cheese, average of multiple varieties of soft and hard cheeses</v>
      </c>
      <c r="M280" s="1" t="str">
        <f t="array" ref="M280">IF(A279=$A$72,TEXT(A280,"dd/mm/yyyy"),A280)&amp;";"&amp;B280&amp;";"&amp;IF(J280=0,IFERROR(VLOOKUP(A280,default!$B$17:$C$19,2,0),C280),INDEX(default!$B$2:$B$12,Sheet2!J280,0))&amp;";"&amp;D280&amp;";"&amp;E280&amp;";"&amp;F280&amp;";"&amp;G280&amp;";"&amp;H280</f>
        <v>;;;;;;;</v>
      </c>
    </row>
    <row r="281" ht="15.75" customHeight="1">
      <c r="A281" s="1" t="s">
        <v>834</v>
      </c>
      <c r="I281" s="1" t="str">
        <f t="shared" si="1"/>
        <v>Q14. Cheese, average of multiple varieties of soft and hard cheeses</v>
      </c>
      <c r="J281" s="1">
        <f t="shared" si="2"/>
        <v>0</v>
      </c>
      <c r="K281" s="1" t="str">
        <f t="shared" si="3"/>
        <v>Q14. Cheese, average of multiple varieties of soft and hard cheeses0</v>
      </c>
      <c r="L281" s="1" t="str">
        <f t="shared" si="4"/>
        <v>Q14. Cheese, average of multiple varieties of soft and hard cheesesProducts</v>
      </c>
      <c r="M281" s="1" t="str">
        <f t="array" ref="M281">IF(A280=$A$72,TEXT(A281,"dd/mm/yyyy"),A281)&amp;";"&amp;B281&amp;";"&amp;IF(J281=0,IFERROR(VLOOKUP(A281,default!$B$17:$C$19,2,0),C281),INDEX(default!$B$2:$B$12,Sheet2!J281,0))&amp;";"&amp;D281&amp;";"&amp;E281&amp;";"&amp;F281&amp;";"&amp;G281&amp;";"&amp;H281</f>
        <v>Products;;;;;;;</v>
      </c>
    </row>
    <row r="282" ht="15.75" customHeight="1">
      <c r="A282" s="1" t="s">
        <v>978</v>
      </c>
      <c r="B282" s="1" t="s">
        <v>835</v>
      </c>
      <c r="C282" s="1">
        <v>1.0</v>
      </c>
      <c r="D282" s="1">
        <v>100.0</v>
      </c>
      <c r="E282" s="1" t="s">
        <v>836</v>
      </c>
      <c r="F282" s="1" t="s">
        <v>971</v>
      </c>
      <c r="I282" s="1" t="str">
        <f t="shared" si="1"/>
        <v>Q15. Yogurt, plain, whole milk</v>
      </c>
      <c r="J282" s="1">
        <f t="shared" si="2"/>
        <v>0</v>
      </c>
      <c r="K282" s="1" t="str">
        <f t="shared" si="3"/>
        <v>Q15. Yogurt, plain, whole milk0</v>
      </c>
      <c r="L282" s="1" t="str">
        <f t="shared" si="4"/>
        <v>Q15. Yogurt, plain, whole milkQ15. Yogurt, plain, whole milk</v>
      </c>
      <c r="M282" s="1" t="str">
        <f t="array" ref="M282">IF(A281=$A$72,TEXT(A282,"dd/mm/yyyy"),A282)&amp;";"&amp;B282&amp;";"&amp;IF(J282=0,IFERROR(VLOOKUP(A282,default!$B$17:$C$19,2,0),C282),INDEX(default!$B$2:$B$12,Sheet2!J282,0))&amp;";"&amp;D282&amp;";"&amp;E282&amp;";"&amp;F282&amp;";"&amp;G282&amp;";"&amp;H282</f>
        <v>Q15. Yogurt, plain, whole milk;kg;1;100;not defined;!My project\0. Life cycles;;</v>
      </c>
    </row>
    <row r="283" ht="15.75" customHeight="1">
      <c r="I283" s="1" t="str">
        <f t="shared" si="1"/>
        <v>Q15. Yogurt, plain, whole milk</v>
      </c>
      <c r="J283" s="1">
        <f t="shared" si="2"/>
        <v>0</v>
      </c>
      <c r="K283" s="1" t="str">
        <f t="shared" si="3"/>
        <v>Q15. Yogurt, plain, whole milk0</v>
      </c>
      <c r="L283" s="1" t="str">
        <f t="shared" si="4"/>
        <v>Q15. Yogurt, plain, whole milk</v>
      </c>
      <c r="M283" s="1" t="str">
        <f t="array" ref="M283">IF(A282=$A$72,TEXT(A283,"dd/mm/yyyy"),A283)&amp;";"&amp;B283&amp;";"&amp;IF(J283=0,IFERROR(VLOOKUP(A283,default!$B$17:$C$19,2,0),C283),INDEX(default!$B$2:$B$12,Sheet2!J283,0))&amp;";"&amp;D283&amp;";"&amp;E283&amp;";"&amp;F283&amp;";"&amp;G283&amp;";"&amp;H283</f>
        <v>;;;;;;;</v>
      </c>
    </row>
    <row r="284" ht="15.75" customHeight="1">
      <c r="A284" s="1" t="s">
        <v>838</v>
      </c>
      <c r="I284" s="1" t="str">
        <f t="shared" si="1"/>
        <v>Q15. Yogurt, plain, whole milk</v>
      </c>
      <c r="J284" s="1">
        <f t="shared" si="2"/>
        <v>0</v>
      </c>
      <c r="K284" s="1" t="str">
        <f t="shared" si="3"/>
        <v>Q15. Yogurt, plain, whole milk0</v>
      </c>
      <c r="L284" s="1" t="str">
        <f t="shared" si="4"/>
        <v>Q15. Yogurt, plain, whole milkAvoided products</v>
      </c>
      <c r="M284" s="1" t="str">
        <f t="array" ref="M284">IF(A283=$A$72,TEXT(A284,"dd/mm/yyyy"),A284)&amp;";"&amp;B284&amp;";"&amp;IF(J284=0,IFERROR(VLOOKUP(A284,default!$B$17:$C$19,2,0),C284),INDEX(default!$B$2:$B$12,Sheet2!J284,0))&amp;";"&amp;D284&amp;";"&amp;E284&amp;";"&amp;F284&amp;";"&amp;G284&amp;";"&amp;H284</f>
        <v>Avoided products;;;;;;;</v>
      </c>
    </row>
    <row r="285" ht="15.75" customHeight="1">
      <c r="I285" s="1" t="str">
        <f t="shared" si="1"/>
        <v>Q15. Yogurt, plain, whole milk</v>
      </c>
      <c r="J285" s="1">
        <f t="shared" si="2"/>
        <v>0</v>
      </c>
      <c r="K285" s="1" t="str">
        <f t="shared" si="3"/>
        <v>Q15. Yogurt, plain, whole milk0</v>
      </c>
      <c r="L285" s="1" t="str">
        <f t="shared" si="4"/>
        <v>Q15. Yogurt, plain, whole milk</v>
      </c>
      <c r="M285" s="1" t="str">
        <f t="array" ref="M285">IF(A284=$A$72,TEXT(A285,"dd/mm/yyyy"),A285)&amp;";"&amp;B285&amp;";"&amp;IF(J285=0,IFERROR(VLOOKUP(A285,default!$B$17:$C$19,2,0),C285),INDEX(default!$B$2:$B$12,Sheet2!J285,0))&amp;";"&amp;D285&amp;";"&amp;E285&amp;";"&amp;F285&amp;";"&amp;G285&amp;";"&amp;H285</f>
        <v>;;;;;;;</v>
      </c>
    </row>
    <row r="286" ht="15.75" customHeight="1">
      <c r="A286" s="1" t="s">
        <v>839</v>
      </c>
      <c r="I286" s="1" t="str">
        <f t="shared" si="1"/>
        <v>Q15. Yogurt, plain, whole milk</v>
      </c>
      <c r="J286" s="1">
        <f t="shared" si="2"/>
        <v>0</v>
      </c>
      <c r="K286" s="1" t="str">
        <f t="shared" si="3"/>
        <v>Q15. Yogurt, plain, whole milk0</v>
      </c>
      <c r="L286" s="1" t="str">
        <f t="shared" si="4"/>
        <v>Q15. Yogurt, plain, whole milkResources</v>
      </c>
      <c r="M286" s="1" t="str">
        <f t="array" ref="M286">IF(A285=$A$72,TEXT(A286,"dd/mm/yyyy"),A286)&amp;";"&amp;B286&amp;";"&amp;IF(J286=0,IFERROR(VLOOKUP(A286,default!$B$17:$C$19,2,0),C286),INDEX(default!$B$2:$B$12,Sheet2!J286,0))&amp;";"&amp;D286&amp;";"&amp;E286&amp;";"&amp;F286&amp;";"&amp;G286&amp;";"&amp;H286</f>
        <v>Resources;;;;;;;</v>
      </c>
    </row>
    <row r="287" ht="15.75" customHeight="1">
      <c r="I287" s="1" t="str">
        <f t="shared" si="1"/>
        <v>Q15. Yogurt, plain, whole milk</v>
      </c>
      <c r="J287" s="1">
        <f t="shared" si="2"/>
        <v>0</v>
      </c>
      <c r="K287" s="1" t="str">
        <f t="shared" si="3"/>
        <v>Q15. Yogurt, plain, whole milk0</v>
      </c>
      <c r="L287" s="1" t="str">
        <f t="shared" si="4"/>
        <v>Q15. Yogurt, plain, whole milk</v>
      </c>
      <c r="M287" s="1" t="str">
        <f t="array" ref="M287">IF(A286=$A$72,TEXT(A287,"dd/mm/yyyy"),A287)&amp;";"&amp;B287&amp;";"&amp;IF(J287=0,IFERROR(VLOOKUP(A287,default!$B$17:$C$19,2,0),C287),INDEX(default!$B$2:$B$12,Sheet2!J287,0))&amp;";"&amp;D287&amp;";"&amp;E287&amp;";"&amp;F287&amp;";"&amp;G287&amp;";"&amp;H287</f>
        <v>;;;;;;;</v>
      </c>
    </row>
    <row r="288" ht="15.75" customHeight="1">
      <c r="A288" s="1" t="s">
        <v>840</v>
      </c>
      <c r="I288" s="1" t="str">
        <f t="shared" si="1"/>
        <v>Q15. Yogurt, plain, whole milk</v>
      </c>
      <c r="J288" s="1">
        <f t="shared" si="2"/>
        <v>1</v>
      </c>
      <c r="K288" s="1" t="str">
        <f t="shared" si="3"/>
        <v>Q15. Yogurt, plain, whole milk1</v>
      </c>
      <c r="L288" s="1" t="str">
        <f t="shared" si="4"/>
        <v>Q15. Yogurt, plain, whole milkMaterials/fuels</v>
      </c>
      <c r="M288" s="1" t="str">
        <f t="array" ref="M288">IF(A287=$A$72,TEXT(A288,"dd/mm/yyyy"),A288)&amp;";"&amp;B288&amp;";"&amp;IF(J288=0,IFERROR(VLOOKUP(A288,default!$B$17:$C$19,2,0),C288),INDEX(default!$B$2:$B$12,Sheet2!J288,0))&amp;";"&amp;D288&amp;";"&amp;E288&amp;";"&amp;F288&amp;";"&amp;G288&amp;";"&amp;H288</f>
        <v>Materials/fuels;;;;;;;</v>
      </c>
    </row>
    <row r="289" ht="15.75" customHeight="1">
      <c r="A289" s="1" t="s">
        <v>611</v>
      </c>
      <c r="B289" s="1" t="s">
        <v>835</v>
      </c>
      <c r="C289" s="1" t="s">
        <v>1013</v>
      </c>
      <c r="D289" s="1" t="s">
        <v>842</v>
      </c>
      <c r="E289" s="1">
        <v>0.0</v>
      </c>
      <c r="F289" s="1">
        <v>0.0</v>
      </c>
      <c r="G289" s="1">
        <v>0.0</v>
      </c>
      <c r="I289" s="1" t="str">
        <f t="shared" si="1"/>
        <v>Q15. Yogurt, plain, whole milk</v>
      </c>
      <c r="J289" s="1">
        <f t="shared" si="2"/>
        <v>2</v>
      </c>
      <c r="K289" s="1" t="str">
        <f t="shared" si="3"/>
        <v>Q15. Yogurt, plain, whole milk2</v>
      </c>
      <c r="L289" s="1" t="str">
        <f t="shared" si="4"/>
        <v>Q15. Yogurt, plain, whole milkYogurt, from cow milk {RoW}| yogurt production, from cow milk | Cut-off, S</v>
      </c>
      <c r="M289" s="1" t="str">
        <f t="array" ref="M289">IF(A288=$A$72,TEXT(A289,"dd/mm/yyyy"),A289)&amp;";"&amp;B289&amp;";"&amp;IF(J289=0,IFERROR(VLOOKUP(A289,default!$B$17:$C$19,2,0),C289),INDEX(default!$B$2:$B$12,Sheet2!J289,0))&amp;";"&amp;D289&amp;";"&amp;E289&amp;";"&amp;F289&amp;";"&amp;G289&amp;";"&amp;H289</f>
        <v>Yogurt, from cow milk {RoW}| yogurt production, from cow milk | Cut-off, S;kg;primary*(1+PHAR_loss_PNS+PROC_loss_PNS+TRAN_loss_PNS+RET_loss_PNS);Undefined;0;0;0;</v>
      </c>
    </row>
    <row r="290" ht="15.75" customHeight="1">
      <c r="A290" s="1" t="s">
        <v>122</v>
      </c>
      <c r="B290" s="1" t="s">
        <v>835</v>
      </c>
      <c r="C290" s="1">
        <v>0.0</v>
      </c>
      <c r="D290" s="1" t="s">
        <v>842</v>
      </c>
      <c r="E290" s="1">
        <v>0.0</v>
      </c>
      <c r="F290" s="1">
        <v>0.0</v>
      </c>
      <c r="G290" s="1">
        <v>0.0</v>
      </c>
      <c r="I290" s="1" t="str">
        <f t="shared" si="1"/>
        <v>Q15. Yogurt, plain, whole milk</v>
      </c>
      <c r="J290" s="1">
        <f t="shared" si="2"/>
        <v>3</v>
      </c>
      <c r="K290" s="1" t="str">
        <f t="shared" si="3"/>
        <v>Q15. Yogurt, plain, whole milk3</v>
      </c>
      <c r="L290" s="1" t="str">
        <f t="shared" si="4"/>
        <v>Q15. Yogurt, plain, whole milkProcessing dummy</v>
      </c>
      <c r="M290" s="1" t="str">
        <f t="array" ref="M290">IF(A289=$A$72,TEXT(A290,"dd/mm/yyyy"),A290)&amp;";"&amp;B290&amp;";"&amp;IF(J290=0,IFERROR(VLOOKUP(A290,default!$B$17:$C$19,2,0),C290),INDEX(default!$B$2:$B$12,Sheet2!J290,0))&amp;";"&amp;D290&amp;";"&amp;E290&amp;";"&amp;F290&amp;";"&amp;G290&amp;";"&amp;H290</f>
        <v>Processing dummy;kg;processing*(1+PROC_loss_PNS+TRAN_loss_PNS+RET_loss_PNS);Undefined;0;0;0;</v>
      </c>
    </row>
    <row r="291" ht="15.75" customHeight="1">
      <c r="A291" s="1" t="s">
        <v>161</v>
      </c>
      <c r="B291" s="1" t="s">
        <v>835</v>
      </c>
      <c r="C291" s="1" t="s">
        <v>1111</v>
      </c>
      <c r="D291" s="1" t="s">
        <v>842</v>
      </c>
      <c r="E291" s="1">
        <v>0.0</v>
      </c>
      <c r="F291" s="1">
        <v>0.0</v>
      </c>
      <c r="G291" s="1">
        <v>0.0</v>
      </c>
      <c r="I291" s="1" t="str">
        <f t="shared" si="1"/>
        <v>Q15. Yogurt, plain, whole milk</v>
      </c>
      <c r="J291" s="1">
        <f t="shared" si="2"/>
        <v>4</v>
      </c>
      <c r="K291" s="1" t="str">
        <f t="shared" si="3"/>
        <v>Q15. Yogurt, plain, whole milk4</v>
      </c>
      <c r="L291" s="1" t="str">
        <f t="shared" si="4"/>
        <v>Q15. Yogurt, plain, whole milkDairy drink or fermented milk or yogurt, flavoured, with sugar, processed in FR | Chilled | PET | at packaging/FR {ID}| GAIN</v>
      </c>
      <c r="M291" s="1" t="str">
        <f t="array" ref="M291">IF(A290=$A$72,TEXT(A291,"dd/mm/yyyy"),A291)&amp;";"&amp;B291&amp;";"&amp;IF(J291=0,IFERROR(VLOOKUP(A291,default!$B$17:$C$19,2,0),C291),INDEX(default!$B$2:$B$12,Sheet2!J291,0))&amp;";"&amp;D291&amp;";"&amp;E291&amp;";"&amp;F291&amp;";"&amp;G291&amp;";"&amp;H291</f>
        <v>Dairy drink or fermented milk or yogurt, flavoured, with sugar, processed in FR | Chilled | PET | at packaging/FR {ID}| GAIN;kg;packaging*(1+TRAN_loss_PNS+RET_loss_PNS);Undefined;0;0;0;</v>
      </c>
    </row>
    <row r="292" ht="15.75" customHeight="1">
      <c r="A292" s="1" t="s">
        <v>976</v>
      </c>
      <c r="B292" s="1" t="s">
        <v>835</v>
      </c>
      <c r="C292" s="1" t="s">
        <v>1015</v>
      </c>
      <c r="D292" s="1" t="s">
        <v>842</v>
      </c>
      <c r="E292" s="1">
        <v>0.0</v>
      </c>
      <c r="F292" s="1">
        <v>0.0</v>
      </c>
      <c r="G292" s="1">
        <v>0.0</v>
      </c>
      <c r="I292" s="1" t="str">
        <f t="shared" si="1"/>
        <v>Q15. Yogurt, plain, whole milk</v>
      </c>
      <c r="J292" s="1">
        <f t="shared" si="2"/>
        <v>5</v>
      </c>
      <c r="K292" s="1" t="str">
        <f t="shared" si="3"/>
        <v>Q15. Yogurt, plain, whole milk5</v>
      </c>
      <c r="L292" s="1" t="str">
        <f t="shared" si="4"/>
        <v>Q15. Yogurt, plain, whole milkInternational distribution {ID}| GAIN</v>
      </c>
      <c r="M292" s="1" t="str">
        <f t="array" ref="M292">IF(A291=$A$72,TEXT(A292,"dd/mm/yyyy"),A292)&amp;";"&amp;B292&amp;";"&amp;IF(J292=0,IFERROR(VLOOKUP(A292,default!$B$17:$C$19,2,0),C292),INDEX(default!$B$2:$B$12,Sheet2!J292,0))&amp;";"&amp;D292&amp;";"&amp;E292&amp;";"&amp;F292&amp;";"&amp;G292&amp;";"&amp;H292</f>
        <v>International distribution {ID}| GAIN;kg;distrib*(1+TRAN_loss_PNS+RET_loss_PNS);Undefined;0;0;0;</v>
      </c>
    </row>
    <row r="293" ht="15.75" customHeight="1">
      <c r="A293" s="1" t="s">
        <v>125</v>
      </c>
      <c r="B293" s="1" t="s">
        <v>846</v>
      </c>
      <c r="C293" s="1" t="s">
        <v>1016</v>
      </c>
      <c r="D293" s="1" t="s">
        <v>842</v>
      </c>
      <c r="E293" s="1">
        <v>0.0</v>
      </c>
      <c r="F293" s="1">
        <v>0.0</v>
      </c>
      <c r="G293" s="1">
        <v>0.0</v>
      </c>
      <c r="I293" s="1" t="str">
        <f t="shared" si="1"/>
        <v>Q15. Yogurt, plain, whole milk</v>
      </c>
      <c r="J293" s="1">
        <f t="shared" si="2"/>
        <v>6</v>
      </c>
      <c r="K293" s="1" t="str">
        <f t="shared" si="3"/>
        <v>Q15. Yogurt, plain, whole milk6</v>
      </c>
      <c r="L293" s="1" t="str">
        <f t="shared" si="4"/>
        <v>Q15. Yogurt, plain, whole milkStorage, in closed refrigerator, at retail (WFLDB)/RER U {ID}| GAIN</v>
      </c>
      <c r="M293" s="1" t="str">
        <f t="array" ref="M293">IF(A292=$A$72,TEXT(A293,"dd/mm/yyyy"),A293)&amp;";"&amp;B293&amp;";"&amp;IF(J293=0,IFERROR(VLOOKUP(A293,default!$B$17:$C$19,2,0),C293),INDEX(default!$B$2:$B$12,Sheet2!J293,0))&amp;";"&amp;D293&amp;";"&amp;E293&amp;";"&amp;F293&amp;";"&amp;G293&amp;";"&amp;H293</f>
        <v>Storage, in closed refrigerator, at retail (WFLDB)/RER U {ID}| GAIN;l*day;retail_cool*(1+RET_loss_PNS);Undefined;0;0;0;</v>
      </c>
    </row>
    <row r="294" ht="15.75" customHeight="1">
      <c r="A294" s="1" t="s">
        <v>126</v>
      </c>
      <c r="B294" s="1" t="s">
        <v>846</v>
      </c>
      <c r="C294" s="1" t="s">
        <v>1017</v>
      </c>
      <c r="D294" s="1" t="s">
        <v>842</v>
      </c>
      <c r="E294" s="1">
        <v>0.0</v>
      </c>
      <c r="F294" s="1">
        <v>0.0</v>
      </c>
      <c r="G294" s="1">
        <v>0.0</v>
      </c>
      <c r="I294" s="1" t="str">
        <f t="shared" si="1"/>
        <v>Q15. Yogurt, plain, whole milk</v>
      </c>
      <c r="J294" s="1">
        <f t="shared" si="2"/>
        <v>7</v>
      </c>
      <c r="K294" s="1" t="str">
        <f t="shared" si="3"/>
        <v>Q15. Yogurt, plain, whole milk7</v>
      </c>
      <c r="L294" s="1" t="str">
        <f t="shared" si="4"/>
        <v>Q15. Yogurt, plain, whole milkStorage, in closed freezer, at retail (WFLDB)/RER U {ID}| GAIN</v>
      </c>
      <c r="M294" s="1" t="str">
        <f t="array" ref="M294">IF(A293=$A$72,TEXT(A294,"dd/mm/yyyy"),A294)&amp;";"&amp;B294&amp;";"&amp;IF(J294=0,IFERROR(VLOOKUP(A294,default!$B$17:$C$19,2,0),C294),INDEX(default!$B$2:$B$12,Sheet2!J294,0))&amp;";"&amp;D294&amp;";"&amp;E294&amp;";"&amp;F294&amp;";"&amp;G294&amp;";"&amp;H294</f>
        <v>Storage, in closed freezer, at retail (WFLDB)/RER U {ID}| GAIN;l*day;retail_freez*(1+RET_loss_PNS);Undefined;0;0;0;</v>
      </c>
    </row>
    <row r="295" ht="15.75" customHeight="1">
      <c r="A295" s="1" t="s">
        <v>127</v>
      </c>
      <c r="B295" s="1" t="s">
        <v>846</v>
      </c>
      <c r="C295" s="1" t="s">
        <v>1018</v>
      </c>
      <c r="D295" s="1" t="s">
        <v>842</v>
      </c>
      <c r="E295" s="1">
        <v>0.0</v>
      </c>
      <c r="F295" s="1">
        <v>0.0</v>
      </c>
      <c r="G295" s="1">
        <v>0.0</v>
      </c>
      <c r="I295" s="1" t="str">
        <f t="shared" si="1"/>
        <v>Q15. Yogurt, plain, whole milk</v>
      </c>
      <c r="J295" s="1">
        <f t="shared" si="2"/>
        <v>8</v>
      </c>
      <c r="K295" s="1" t="str">
        <f t="shared" si="3"/>
        <v>Q15. Yogurt, plain, whole milk8</v>
      </c>
      <c r="L295" s="1" t="str">
        <f t="shared" si="4"/>
        <v>Q15. Yogurt, plain, whole milkStorage, in refrigerator, at home (WFLDB)/RER U {ID}| GAIN</v>
      </c>
      <c r="M295" s="1" t="str">
        <f t="array" ref="M295">IF(A294=$A$72,TEXT(A295,"dd/mm/yyyy"),A295)&amp;";"&amp;B295&amp;";"&amp;IF(J295=0,IFERROR(VLOOKUP(A295,default!$B$17:$C$19,2,0),C295),INDEX(default!$B$2:$B$12,Sheet2!J295,0))&amp;";"&amp;D295&amp;";"&amp;E295&amp;";"&amp;F295&amp;";"&amp;G295&amp;";"&amp;H295</f>
        <v>Storage, in refrigerator, at home (WFLDB)/RER U {ID}| GAIN;l*day;home_cool;Undefined;0;0;0;</v>
      </c>
    </row>
    <row r="296" ht="15.75" customHeight="1">
      <c r="A296" s="1" t="s">
        <v>128</v>
      </c>
      <c r="B296" s="1" t="s">
        <v>846</v>
      </c>
      <c r="C296" s="1" t="s">
        <v>1018</v>
      </c>
      <c r="D296" s="1" t="s">
        <v>842</v>
      </c>
      <c r="E296" s="1">
        <v>0.0</v>
      </c>
      <c r="F296" s="1">
        <v>0.0</v>
      </c>
      <c r="G296" s="1">
        <v>0.0</v>
      </c>
      <c r="I296" s="1" t="str">
        <f t="shared" si="1"/>
        <v>Q15. Yogurt, plain, whole milk</v>
      </c>
      <c r="J296" s="1">
        <f t="shared" si="2"/>
        <v>9</v>
      </c>
      <c r="K296" s="1" t="str">
        <f t="shared" si="3"/>
        <v>Q15. Yogurt, plain, whole milk9</v>
      </c>
      <c r="L296" s="1" t="str">
        <f t="shared" si="4"/>
        <v>Q15. Yogurt, plain, whole milkStorage, in freezer, at home (WFLDB)/RER U {ID}| GAIN</v>
      </c>
      <c r="M296" s="1" t="str">
        <f t="array" ref="M296">IF(A295=$A$72,TEXT(A296,"dd/mm/yyyy"),A296)&amp;";"&amp;B296&amp;";"&amp;IF(J296=0,IFERROR(VLOOKUP(A296,default!$B$17:$C$19,2,0),C296),INDEX(default!$B$2:$B$12,Sheet2!J296,0))&amp;";"&amp;D296&amp;";"&amp;E296&amp;";"&amp;F296&amp;";"&amp;G296&amp;";"&amp;H296</f>
        <v>Storage, in freezer, at home (WFLDB)/RER U {ID}| GAIN;l*day;home_freez;Undefined;0;0;0;</v>
      </c>
    </row>
    <row r="297" ht="15.75" customHeight="1">
      <c r="A297" s="1" t="s">
        <v>129</v>
      </c>
      <c r="B297" s="1" t="s">
        <v>849</v>
      </c>
      <c r="C297" s="1" t="s">
        <v>37</v>
      </c>
      <c r="D297" s="1" t="s">
        <v>842</v>
      </c>
      <c r="E297" s="1">
        <v>0.0</v>
      </c>
      <c r="F297" s="1">
        <v>0.0</v>
      </c>
      <c r="G297" s="1">
        <v>0.0</v>
      </c>
      <c r="I297" s="1" t="str">
        <f t="shared" si="1"/>
        <v>Q15. Yogurt, plain, whole milk</v>
      </c>
      <c r="J297" s="1">
        <f t="shared" si="2"/>
        <v>10</v>
      </c>
      <c r="K297" s="1" t="str">
        <f t="shared" si="3"/>
        <v>Q15. Yogurt, plain, whole milk10</v>
      </c>
      <c r="L297" s="1" t="str">
        <f t="shared" si="4"/>
        <v>Q15. Yogurt, plain, whole milkBoiling, vegetables, with LPG stove, at consumer home (WFLDB)/GLO U</v>
      </c>
      <c r="M297" s="1" t="str">
        <f t="array" ref="M297">IF(A296=$A$72,TEXT(A297,"dd/mm/yyyy"),A297)&amp;";"&amp;B297&amp;";"&amp;IF(J297=0,IFERROR(VLOOKUP(A297,default!$B$17:$C$19,2,0),C297),INDEX(default!$B$2:$B$12,Sheet2!J297,0))&amp;";"&amp;D297&amp;";"&amp;E297&amp;";"&amp;F297&amp;";"&amp;G297&amp;";"&amp;H297</f>
        <v>Boiling, vegetables, with LPG stove, at consumer home (WFLDB)/GLO U;p;boil*(1-USER_loss);Undefined;0;0;0;</v>
      </c>
    </row>
    <row r="298" ht="15.75" customHeight="1">
      <c r="A298" s="1" t="s">
        <v>130</v>
      </c>
      <c r="B298" s="1" t="s">
        <v>849</v>
      </c>
      <c r="C298" s="1" t="s">
        <v>38</v>
      </c>
      <c r="D298" s="1" t="s">
        <v>842</v>
      </c>
      <c r="E298" s="1">
        <v>0.0</v>
      </c>
      <c r="F298" s="1">
        <v>0.0</v>
      </c>
      <c r="G298" s="1">
        <v>0.0</v>
      </c>
      <c r="I298" s="1" t="str">
        <f t="shared" si="1"/>
        <v>Q15. Yogurt, plain, whole milk</v>
      </c>
      <c r="J298" s="1">
        <f t="shared" si="2"/>
        <v>11</v>
      </c>
      <c r="K298" s="1" t="str">
        <f t="shared" si="3"/>
        <v>Q15. Yogurt, plain, whole milk11</v>
      </c>
      <c r="L298" s="1" t="str">
        <f t="shared" si="4"/>
        <v>Q15. Yogurt, plain, whole milkFrying, vegetables, with LPG stove, at consumer home (WFLDB)/GLO U</v>
      </c>
      <c r="M298" s="1" t="str">
        <f t="array" ref="M298">IF(A297=$A$72,TEXT(A298,"dd/mm/yyyy"),A298)&amp;";"&amp;B298&amp;";"&amp;IF(J298=0,IFERROR(VLOOKUP(A298,default!$B$17:$C$19,2,0),C298),INDEX(default!$B$2:$B$12,Sheet2!J298,0))&amp;";"&amp;D298&amp;";"&amp;E298&amp;";"&amp;F298&amp;";"&amp;G298&amp;";"&amp;H298</f>
        <v>Frying, vegetables, with LPG stove, at consumer home (WFLDB)/GLO U;p;fry*(1-USER_loss);Undefined;0;0;0;</v>
      </c>
    </row>
    <row r="299" ht="15.75" customHeight="1">
      <c r="I299" s="1" t="str">
        <f t="shared" si="1"/>
        <v>Q15. Yogurt, plain, whole milk</v>
      </c>
      <c r="J299" s="1">
        <f t="shared" si="2"/>
        <v>0</v>
      </c>
      <c r="K299" s="1" t="str">
        <f t="shared" si="3"/>
        <v>Q15. Yogurt, plain, whole milk0</v>
      </c>
      <c r="L299" s="1" t="str">
        <f t="shared" si="4"/>
        <v>Q15. Yogurt, plain, whole milk</v>
      </c>
      <c r="M299" s="1" t="str">
        <f t="array" ref="M299">IF(A298=$A$72,TEXT(A299,"dd/mm/yyyy"),A299)&amp;";"&amp;B299&amp;";"&amp;IF(J299=0,IFERROR(VLOOKUP(A299,default!$B$17:$C$19,2,0),C299),INDEX(default!$B$2:$B$12,Sheet2!J299,0))&amp;";"&amp;D299&amp;";"&amp;E299&amp;";"&amp;F299&amp;";"&amp;G299&amp;";"&amp;H299</f>
        <v>;;;;;;;</v>
      </c>
    </row>
    <row r="300" ht="15.75" customHeight="1">
      <c r="A300" s="1" t="s">
        <v>852</v>
      </c>
      <c r="I300" s="1" t="str">
        <f t="shared" si="1"/>
        <v>Q15. Yogurt, plain, whole milk</v>
      </c>
      <c r="J300" s="1">
        <f t="shared" si="2"/>
        <v>0</v>
      </c>
      <c r="K300" s="1" t="str">
        <f t="shared" si="3"/>
        <v>Q15. Yogurt, plain, whole milk0</v>
      </c>
      <c r="L300" s="1" t="str">
        <f t="shared" si="4"/>
        <v>Q15. Yogurt, plain, whole milkElectricity/heat</v>
      </c>
      <c r="M300" s="1" t="str">
        <f t="array" ref="M300">IF(A299=$A$72,TEXT(A300,"dd/mm/yyyy"),A300)&amp;";"&amp;B300&amp;";"&amp;IF(J300=0,IFERROR(VLOOKUP(A300,default!$B$17:$C$19,2,0),C300),INDEX(default!$B$2:$B$12,Sheet2!J300,0))&amp;";"&amp;D300&amp;";"&amp;E300&amp;";"&amp;F300&amp;";"&amp;G300&amp;";"&amp;H300</f>
        <v>Electricity/heat;;;;;;;</v>
      </c>
    </row>
    <row r="301" ht="15.75" customHeight="1">
      <c r="I301" s="1" t="str">
        <f t="shared" si="1"/>
        <v>Q15. Yogurt, plain, whole milk</v>
      </c>
      <c r="J301" s="1">
        <f t="shared" si="2"/>
        <v>0</v>
      </c>
      <c r="K301" s="1" t="str">
        <f t="shared" si="3"/>
        <v>Q15. Yogurt, plain, whole milk0</v>
      </c>
      <c r="L301" s="1" t="str">
        <f t="shared" si="4"/>
        <v>Q15. Yogurt, plain, whole milk</v>
      </c>
      <c r="M301" s="1" t="str">
        <f t="array" ref="M301">IF(A300=$A$72,TEXT(A301,"dd/mm/yyyy"),A301)&amp;";"&amp;B301&amp;";"&amp;IF(J301=0,IFERROR(VLOOKUP(A301,default!$B$17:$C$19,2,0),C301),INDEX(default!$B$2:$B$12,Sheet2!J301,0))&amp;";"&amp;D301&amp;";"&amp;E301&amp;";"&amp;F301&amp;";"&amp;G301&amp;";"&amp;H301</f>
        <v>;;;;;;;</v>
      </c>
    </row>
    <row r="302" ht="15.75" customHeight="1">
      <c r="A302" s="1" t="s">
        <v>853</v>
      </c>
      <c r="I302" s="1" t="str">
        <f t="shared" si="1"/>
        <v>Q15. Yogurt, plain, whole milk</v>
      </c>
      <c r="J302" s="1">
        <f t="shared" si="2"/>
        <v>0</v>
      </c>
      <c r="K302" s="1" t="str">
        <f t="shared" si="3"/>
        <v>Q15. Yogurt, plain, whole milk0</v>
      </c>
      <c r="L302" s="1" t="str">
        <f t="shared" si="4"/>
        <v>Q15. Yogurt, plain, whole milkEmissions to air</v>
      </c>
      <c r="M302" s="1" t="str">
        <f t="array" ref="M302">IF(A301=$A$72,TEXT(A302,"dd/mm/yyyy"),A302)&amp;";"&amp;B302&amp;";"&amp;IF(J302=0,IFERROR(VLOOKUP(A302,default!$B$17:$C$19,2,0),C302),INDEX(default!$B$2:$B$12,Sheet2!J302,0))&amp;";"&amp;D302&amp;";"&amp;E302&amp;";"&amp;F302&amp;";"&amp;G302&amp;";"&amp;H302</f>
        <v>Emissions to air;;;;;;;</v>
      </c>
    </row>
    <row r="303" ht="15.75" customHeight="1">
      <c r="I303" s="1" t="str">
        <f t="shared" si="1"/>
        <v>Q15. Yogurt, plain, whole milk</v>
      </c>
      <c r="J303" s="1">
        <f t="shared" si="2"/>
        <v>0</v>
      </c>
      <c r="K303" s="1" t="str">
        <f t="shared" si="3"/>
        <v>Q15. Yogurt, plain, whole milk0</v>
      </c>
      <c r="L303" s="1" t="str">
        <f t="shared" si="4"/>
        <v>Q15. Yogurt, plain, whole milk</v>
      </c>
      <c r="M303" s="1" t="str">
        <f t="array" ref="M303">IF(A302=$A$72,TEXT(A303,"dd/mm/yyyy"),A303)&amp;";"&amp;B303&amp;";"&amp;IF(J303=0,IFERROR(VLOOKUP(A303,default!$B$17:$C$19,2,0),C303),INDEX(default!$B$2:$B$12,Sheet2!J303,0))&amp;";"&amp;D303&amp;";"&amp;E303&amp;";"&amp;F303&amp;";"&amp;G303&amp;";"&amp;H303</f>
        <v>;;;;;;;</v>
      </c>
    </row>
    <row r="304" ht="15.75" customHeight="1">
      <c r="A304" s="1" t="s">
        <v>854</v>
      </c>
      <c r="I304" s="1" t="str">
        <f t="shared" si="1"/>
        <v>Q15. Yogurt, plain, whole milk</v>
      </c>
      <c r="J304" s="1">
        <f t="shared" si="2"/>
        <v>0</v>
      </c>
      <c r="K304" s="1" t="str">
        <f t="shared" si="3"/>
        <v>Q15. Yogurt, plain, whole milk0</v>
      </c>
      <c r="L304" s="1" t="str">
        <f t="shared" si="4"/>
        <v>Q15. Yogurt, plain, whole milkEmissions to water</v>
      </c>
      <c r="M304" s="1" t="str">
        <f t="array" ref="M304">IF(A303=$A$72,TEXT(A304,"dd/mm/yyyy"),A304)&amp;";"&amp;B304&amp;";"&amp;IF(J304=0,IFERROR(VLOOKUP(A304,default!$B$17:$C$19,2,0),C304),INDEX(default!$B$2:$B$12,Sheet2!J304,0))&amp;";"&amp;D304&amp;";"&amp;E304&amp;";"&amp;F304&amp;";"&amp;G304&amp;";"&amp;H304</f>
        <v>Emissions to water;;;;;;;</v>
      </c>
    </row>
    <row r="305" ht="15.75" customHeight="1">
      <c r="I305" s="1" t="str">
        <f t="shared" si="1"/>
        <v>Q15. Yogurt, plain, whole milk</v>
      </c>
      <c r="J305" s="1">
        <f t="shared" si="2"/>
        <v>0</v>
      </c>
      <c r="K305" s="1" t="str">
        <f t="shared" si="3"/>
        <v>Q15. Yogurt, plain, whole milk0</v>
      </c>
      <c r="L305" s="1" t="str">
        <f t="shared" si="4"/>
        <v>Q15. Yogurt, plain, whole milk</v>
      </c>
      <c r="M305" s="1" t="str">
        <f t="array" ref="M305">IF(A304=$A$72,TEXT(A305,"dd/mm/yyyy"),A305)&amp;";"&amp;B305&amp;";"&amp;IF(J305=0,IFERROR(VLOOKUP(A305,default!$B$17:$C$19,2,0),C305),INDEX(default!$B$2:$B$12,Sheet2!J305,0))&amp;";"&amp;D305&amp;";"&amp;E305&amp;";"&amp;F305&amp;";"&amp;G305&amp;";"&amp;H305</f>
        <v>;;;;;;;</v>
      </c>
    </row>
    <row r="306" ht="15.75" customHeight="1">
      <c r="A306" s="1" t="s">
        <v>855</v>
      </c>
      <c r="I306" s="1" t="str">
        <f t="shared" si="1"/>
        <v>Q15. Yogurt, plain, whole milk</v>
      </c>
      <c r="J306" s="1">
        <f t="shared" si="2"/>
        <v>0</v>
      </c>
      <c r="K306" s="1" t="str">
        <f t="shared" si="3"/>
        <v>Q15. Yogurt, plain, whole milk0</v>
      </c>
      <c r="L306" s="1" t="str">
        <f t="shared" si="4"/>
        <v>Q15. Yogurt, plain, whole milkEmissions to soil</v>
      </c>
      <c r="M306" s="1" t="str">
        <f t="array" ref="M306">IF(A305=$A$72,TEXT(A306,"dd/mm/yyyy"),A306)&amp;";"&amp;B306&amp;";"&amp;IF(J306=0,IFERROR(VLOOKUP(A306,default!$B$17:$C$19,2,0),C306),INDEX(default!$B$2:$B$12,Sheet2!J306,0))&amp;";"&amp;D306&amp;";"&amp;E306&amp;";"&amp;F306&amp;";"&amp;G306&amp;";"&amp;H306</f>
        <v>Emissions to soil;;;;;;;</v>
      </c>
    </row>
    <row r="307" ht="15.75" customHeight="1">
      <c r="I307" s="1" t="str">
        <f t="shared" si="1"/>
        <v>Q15. Yogurt, plain, whole milk</v>
      </c>
      <c r="J307" s="1">
        <f t="shared" si="2"/>
        <v>0</v>
      </c>
      <c r="K307" s="1" t="str">
        <f t="shared" si="3"/>
        <v>Q15. Yogurt, plain, whole milk0</v>
      </c>
      <c r="L307" s="1" t="str">
        <f t="shared" si="4"/>
        <v>Q15. Yogurt, plain, whole milk</v>
      </c>
      <c r="M307" s="1" t="str">
        <f t="array" ref="M307">IF(A306=$A$72,TEXT(A307,"dd/mm/yyyy"),A307)&amp;";"&amp;B307&amp;";"&amp;IF(J307=0,IFERROR(VLOOKUP(A307,default!$B$17:$C$19,2,0),C307),INDEX(default!$B$2:$B$12,Sheet2!J307,0))&amp;";"&amp;D307&amp;";"&amp;E307&amp;";"&amp;F307&amp;";"&amp;G307&amp;";"&amp;H307</f>
        <v>;;;;;;;</v>
      </c>
    </row>
    <row r="308" ht="15.75" customHeight="1">
      <c r="A308" s="1" t="s">
        <v>856</v>
      </c>
      <c r="I308" s="1" t="str">
        <f t="shared" si="1"/>
        <v>Q15. Yogurt, plain, whole milk</v>
      </c>
      <c r="J308" s="1">
        <f t="shared" si="2"/>
        <v>0</v>
      </c>
      <c r="K308" s="1" t="str">
        <f t="shared" si="3"/>
        <v>Q15. Yogurt, plain, whole milk0</v>
      </c>
      <c r="L308" s="1" t="str">
        <f t="shared" si="4"/>
        <v>Q15. Yogurt, plain, whole milkFinal waste flows</v>
      </c>
      <c r="M308" s="1" t="str">
        <f t="array" ref="M308">IF(A307=$A$72,TEXT(A308,"dd/mm/yyyy"),A308)&amp;";"&amp;B308&amp;";"&amp;IF(J308=0,IFERROR(VLOOKUP(A308,default!$B$17:$C$19,2,0),C308),INDEX(default!$B$2:$B$12,Sheet2!J308,0))&amp;";"&amp;D308&amp;";"&amp;E308&amp;";"&amp;F308&amp;";"&amp;G308&amp;";"&amp;H308</f>
        <v>Final waste flows;;;;;;;</v>
      </c>
    </row>
    <row r="309" ht="15.75" customHeight="1">
      <c r="I309" s="1" t="str">
        <f t="shared" si="1"/>
        <v>Q15. Yogurt, plain, whole milk</v>
      </c>
      <c r="J309" s="1">
        <f t="shared" si="2"/>
        <v>0</v>
      </c>
      <c r="K309" s="1" t="str">
        <f t="shared" si="3"/>
        <v>Q15. Yogurt, plain, whole milk0</v>
      </c>
      <c r="L309" s="1" t="str">
        <f t="shared" si="4"/>
        <v>Q15. Yogurt, plain, whole milk</v>
      </c>
      <c r="M309" s="1" t="str">
        <f t="array" ref="M309">IF(A308=$A$72,TEXT(A309,"dd/mm/yyyy"),A309)&amp;";"&amp;B309&amp;";"&amp;IF(J309=0,IFERROR(VLOOKUP(A309,default!$B$17:$C$19,2,0),C309),INDEX(default!$B$2:$B$12,Sheet2!J309,0))&amp;";"&amp;D309&amp;";"&amp;E309&amp;";"&amp;F309&amp;";"&amp;G309&amp;";"&amp;H309</f>
        <v>;;;;;;;</v>
      </c>
    </row>
    <row r="310" ht="15.75" customHeight="1">
      <c r="A310" s="1" t="s">
        <v>857</v>
      </c>
      <c r="I310" s="1" t="str">
        <f t="shared" si="1"/>
        <v>Q15. Yogurt, plain, whole milk</v>
      </c>
      <c r="J310" s="1">
        <f t="shared" si="2"/>
        <v>0</v>
      </c>
      <c r="K310" s="1" t="str">
        <f t="shared" si="3"/>
        <v>Q15. Yogurt, plain, whole milk0</v>
      </c>
      <c r="L310" s="1" t="str">
        <f t="shared" si="4"/>
        <v>Q15. Yogurt, plain, whole milkNon material emissions</v>
      </c>
      <c r="M310" s="1" t="str">
        <f t="array" ref="M310">IF(A309=$A$72,TEXT(A310,"dd/mm/yyyy"),A310)&amp;";"&amp;B310&amp;";"&amp;IF(J310=0,IFERROR(VLOOKUP(A310,default!$B$17:$C$19,2,0),C310),INDEX(default!$B$2:$B$12,Sheet2!J310,0))&amp;";"&amp;D310&amp;";"&amp;E310&amp;";"&amp;F310&amp;";"&amp;G310&amp;";"&amp;H310</f>
        <v>Non material emissions;;;;;;;</v>
      </c>
    </row>
    <row r="311" ht="15.75" customHeight="1">
      <c r="I311" s="1" t="str">
        <f t="shared" si="1"/>
        <v>Q15. Yogurt, plain, whole milk</v>
      </c>
      <c r="J311" s="1">
        <f t="shared" si="2"/>
        <v>0</v>
      </c>
      <c r="K311" s="1" t="str">
        <f t="shared" si="3"/>
        <v>Q15. Yogurt, plain, whole milk0</v>
      </c>
      <c r="L311" s="1" t="str">
        <f t="shared" si="4"/>
        <v>Q15. Yogurt, plain, whole milk</v>
      </c>
      <c r="M311" s="1" t="str">
        <f t="array" ref="M311">IF(A310=$A$72,TEXT(A311,"dd/mm/yyyy"),A311)&amp;";"&amp;B311&amp;";"&amp;IF(J311=0,IFERROR(VLOOKUP(A311,default!$B$17:$C$19,2,0),C311),INDEX(default!$B$2:$B$12,Sheet2!J311,0))&amp;";"&amp;D311&amp;";"&amp;E311&amp;";"&amp;F311&amp;";"&amp;G311&amp;";"&amp;H311</f>
        <v>;;;;;;;</v>
      </c>
    </row>
    <row r="312" ht="15.75" customHeight="1">
      <c r="A312" s="1" t="s">
        <v>858</v>
      </c>
      <c r="I312" s="1" t="str">
        <f t="shared" si="1"/>
        <v>Q15. Yogurt, plain, whole milk</v>
      </c>
      <c r="J312" s="1">
        <f t="shared" si="2"/>
        <v>0</v>
      </c>
      <c r="K312" s="1" t="str">
        <f t="shared" si="3"/>
        <v>Q15. Yogurt, plain, whole milk0</v>
      </c>
      <c r="L312" s="1" t="str">
        <f t="shared" si="4"/>
        <v>Q15. Yogurt, plain, whole milkSocial issues</v>
      </c>
      <c r="M312" s="1" t="str">
        <f t="array" ref="M312">IF(A311=$A$72,TEXT(A312,"dd/mm/yyyy"),A312)&amp;";"&amp;B312&amp;";"&amp;IF(J312=0,IFERROR(VLOOKUP(A312,default!$B$17:$C$19,2,0),C312),INDEX(default!$B$2:$B$12,Sheet2!J312,0))&amp;";"&amp;D312&amp;";"&amp;E312&amp;";"&amp;F312&amp;";"&amp;G312&amp;";"&amp;H312</f>
        <v>Social issues;;;;;;;</v>
      </c>
    </row>
    <row r="313" ht="15.75" customHeight="1">
      <c r="I313" s="1" t="str">
        <f t="shared" si="1"/>
        <v>Q15. Yogurt, plain, whole milk</v>
      </c>
      <c r="J313" s="1">
        <f t="shared" si="2"/>
        <v>0</v>
      </c>
      <c r="K313" s="1" t="str">
        <f t="shared" si="3"/>
        <v>Q15. Yogurt, plain, whole milk0</v>
      </c>
      <c r="L313" s="1" t="str">
        <f t="shared" si="4"/>
        <v>Q15. Yogurt, plain, whole milk</v>
      </c>
      <c r="M313" s="1" t="str">
        <f t="array" ref="M313">IF(A312=$A$72,TEXT(A313,"dd/mm/yyyy"),A313)&amp;";"&amp;B313&amp;";"&amp;IF(J313=0,IFERROR(VLOOKUP(A313,default!$B$17:$C$19,2,0),C313),INDEX(default!$B$2:$B$12,Sheet2!J313,0))&amp;";"&amp;D313&amp;";"&amp;E313&amp;";"&amp;F313&amp;";"&amp;G313&amp;";"&amp;H313</f>
        <v>;;;;;;;</v>
      </c>
    </row>
    <row r="314" ht="15.75" customHeight="1">
      <c r="A314" s="1" t="s">
        <v>859</v>
      </c>
      <c r="I314" s="1" t="str">
        <f t="shared" si="1"/>
        <v>Q15. Yogurt, plain, whole milk</v>
      </c>
      <c r="J314" s="1">
        <f t="shared" si="2"/>
        <v>0</v>
      </c>
      <c r="K314" s="1" t="str">
        <f t="shared" si="3"/>
        <v>Q15. Yogurt, plain, whole milk0</v>
      </c>
      <c r="L314" s="1" t="str">
        <f t="shared" si="4"/>
        <v>Q15. Yogurt, plain, whole milkEconomic issues</v>
      </c>
      <c r="M314" s="1" t="str">
        <f t="array" ref="M314">IF(A313=$A$72,TEXT(A314,"dd/mm/yyyy"),A314)&amp;";"&amp;B314&amp;";"&amp;IF(J314=0,IFERROR(VLOOKUP(A314,default!$B$17:$C$19,2,0),C314),INDEX(default!$B$2:$B$12,Sheet2!J314,0))&amp;";"&amp;D314&amp;";"&amp;E314&amp;";"&amp;F314&amp;";"&amp;G314&amp;";"&amp;H314</f>
        <v>Economic issues;;;;;;;</v>
      </c>
    </row>
    <row r="315" ht="15.75" customHeight="1">
      <c r="I315" s="1" t="str">
        <f t="shared" si="1"/>
        <v>Q15. Yogurt, plain, whole milk</v>
      </c>
      <c r="J315" s="1">
        <f t="shared" si="2"/>
        <v>0</v>
      </c>
      <c r="K315" s="1" t="str">
        <f t="shared" si="3"/>
        <v>Q15. Yogurt, plain, whole milk0</v>
      </c>
      <c r="L315" s="1" t="str">
        <f t="shared" si="4"/>
        <v>Q15. Yogurt, plain, whole milk</v>
      </c>
      <c r="M315" s="1" t="str">
        <f t="array" ref="M315">IF(A314=$A$72,TEXT(A315,"dd/mm/yyyy"),A315)&amp;";"&amp;B315&amp;";"&amp;IF(J315=0,IFERROR(VLOOKUP(A315,default!$B$17:$C$19,2,0),C315),INDEX(default!$B$2:$B$12,Sheet2!J315,0))&amp;";"&amp;D315&amp;";"&amp;E315&amp;";"&amp;F315&amp;";"&amp;G315&amp;";"&amp;H315</f>
        <v>;;;;;;;</v>
      </c>
    </row>
    <row r="316" ht="15.75" customHeight="1">
      <c r="A316" s="1" t="s">
        <v>860</v>
      </c>
      <c r="I316" s="1" t="str">
        <f t="shared" si="1"/>
        <v>Q15. Yogurt, plain, whole milk</v>
      </c>
      <c r="J316" s="1">
        <f t="shared" si="2"/>
        <v>0</v>
      </c>
      <c r="K316" s="1" t="str">
        <f t="shared" si="3"/>
        <v>Q15. Yogurt, plain, whole milk0</v>
      </c>
      <c r="L316" s="1" t="str">
        <f t="shared" si="4"/>
        <v>Q15. Yogurt, plain, whole milkWaste to treatment</v>
      </c>
      <c r="M316" s="1" t="str">
        <f t="array" ref="M316">IF(A315=$A$72,TEXT(A316,"dd/mm/yyyy"),A316)&amp;";"&amp;B316&amp;";"&amp;IF(J316=0,IFERROR(VLOOKUP(A316,default!$B$17:$C$19,2,0),C316),INDEX(default!$B$2:$B$12,Sheet2!J316,0))&amp;";"&amp;D316&amp;";"&amp;E316&amp;";"&amp;F316&amp;";"&amp;G316&amp;";"&amp;H316</f>
        <v>Waste to treatment;;;;;;;</v>
      </c>
    </row>
    <row r="317" ht="15.75" customHeight="1">
      <c r="A317" s="1" t="s">
        <v>8</v>
      </c>
      <c r="B317" s="1" t="s">
        <v>835</v>
      </c>
      <c r="C317" s="1" t="s">
        <v>1112</v>
      </c>
      <c r="D317" s="1" t="s">
        <v>842</v>
      </c>
      <c r="E317" s="1">
        <v>0.0</v>
      </c>
      <c r="F317" s="1">
        <v>0.0</v>
      </c>
      <c r="G317" s="1">
        <v>0.0</v>
      </c>
      <c r="I317" s="1" t="str">
        <f t="shared" si="1"/>
        <v>Q15. Yogurt, plain, whole milk</v>
      </c>
      <c r="J317" s="1">
        <f t="shared" si="2"/>
        <v>0</v>
      </c>
      <c r="K317" s="1" t="str">
        <f t="shared" si="3"/>
        <v>Q15. Yogurt, plain, whole milk0</v>
      </c>
      <c r="L317" s="1" t="str">
        <f t="shared" si="4"/>
        <v>Q15. Yogurt, plain, whole milkMunicipal solid waste {RoW}| treatment of municipal solid waste, sanitary landfill | Cut-off, S</v>
      </c>
      <c r="M317" s="1" t="str">
        <f t="array" ref="M317">IF(A316=$A$72,TEXT(A317,"dd/mm/yyyy"),A317)&amp;";"&amp;B317&amp;";"&amp;IF(J317=0,IFERROR(VLOOKUP(A317,default!$B$17:$C$19,2,0),C317),INDEX(default!$B$2:$B$12,Sheet2!J317,0))&amp;";"&amp;D317&amp;";"&amp;E317&amp;";"&amp;F317&amp;";"&amp;G317&amp;";"&amp;H317</f>
        <v>Municipal solid waste {RoW}| treatment of municipal solid waste, sanitary landfill | Cut-off, S;kg;(packwt*packaging*(1+TRAN_loss_PNS+RET_loss_PNS)+PHAR_loss_PNS+PROC_loss_PNS+TRAN_loss_PNS+RET_loss_PNS+USER_loss)*landfill;Undefined;0;0;0;</v>
      </c>
    </row>
    <row r="318" ht="15.75" customHeight="1">
      <c r="A318" s="1" t="s">
        <v>9</v>
      </c>
      <c r="B318" s="1" t="s">
        <v>835</v>
      </c>
      <c r="C318" s="1" t="s">
        <v>1113</v>
      </c>
      <c r="D318" s="1" t="s">
        <v>842</v>
      </c>
      <c r="E318" s="1">
        <v>0.0</v>
      </c>
      <c r="F318" s="1">
        <v>0.0</v>
      </c>
      <c r="G318" s="1">
        <v>0.0</v>
      </c>
      <c r="I318" s="1" t="str">
        <f t="shared" si="1"/>
        <v>Q15. Yogurt, plain, whole milk</v>
      </c>
      <c r="J318" s="1">
        <f t="shared" si="2"/>
        <v>0</v>
      </c>
      <c r="K318" s="1" t="str">
        <f t="shared" si="3"/>
        <v>Q15. Yogurt, plain, whole milk0</v>
      </c>
      <c r="L318" s="1" t="str">
        <f t="shared" si="4"/>
        <v>Q15. Yogurt, plain, whole milkMunicipal solid waste {GLO}| treatment of municipal solid waste, open dump, wet infiltration class (500mm) | Cut-off, S</v>
      </c>
      <c r="M318" s="1" t="str">
        <f t="array" ref="M318">IF(A317=$A$72,TEXT(A318,"dd/mm/yyyy"),A318)&amp;";"&amp;B318&amp;";"&amp;IF(J318=0,IFERROR(VLOOKUP(A318,default!$B$17:$C$19,2,0),C318),INDEX(default!$B$2:$B$12,Sheet2!J318,0))&amp;";"&amp;D318&amp;";"&amp;E318&amp;";"&amp;F318&amp;";"&amp;G318&amp;";"&amp;H318</f>
        <v>Municipal solid waste {GLO}| treatment of municipal solid waste, open dump, wet infiltration class (500mm) | Cut-off, S;kg;(packwt*packaging*(1+TRAN_loss_PNS+RET_loss_PNS)+PHAR_loss_PNS+PROC_loss_PNS+TRAN_loss_PNS+RET_loss_PNS+USER_loss)*opendump;Undefined;0;0;0;</v>
      </c>
    </row>
    <row r="319" ht="15.75" customHeight="1">
      <c r="A319" s="1" t="s">
        <v>10</v>
      </c>
      <c r="B319" s="1" t="s">
        <v>835</v>
      </c>
      <c r="C319" s="1" t="s">
        <v>1113</v>
      </c>
      <c r="D319" s="1" t="s">
        <v>842</v>
      </c>
      <c r="E319" s="1">
        <v>0.0</v>
      </c>
      <c r="F319" s="1">
        <v>0.0</v>
      </c>
      <c r="G319" s="1">
        <v>0.0</v>
      </c>
      <c r="I319" s="1" t="str">
        <f t="shared" si="1"/>
        <v>Q15. Yogurt, plain, whole milk</v>
      </c>
      <c r="J319" s="1">
        <f t="shared" si="2"/>
        <v>0</v>
      </c>
      <c r="K319" s="1" t="str">
        <f t="shared" si="3"/>
        <v>Q15. Yogurt, plain, whole milk0</v>
      </c>
      <c r="L319" s="1" t="str">
        <f t="shared" si="4"/>
        <v>Q15. Yogurt, plain, whole milkMunicipal solid waste {GLO}| treatment of municipal solid waste, open burning | Cut-off, S</v>
      </c>
      <c r="M319" s="1" t="str">
        <f t="array" ref="M319">IF(A318=$A$72,TEXT(A319,"dd/mm/yyyy"),A319)&amp;";"&amp;B319&amp;";"&amp;IF(J319=0,IFERROR(VLOOKUP(A319,default!$B$17:$C$19,2,0),C319),INDEX(default!$B$2:$B$12,Sheet2!J319,0))&amp;";"&amp;D319&amp;";"&amp;E319&amp;";"&amp;F319&amp;";"&amp;G319&amp;";"&amp;H319</f>
        <v>Municipal solid waste {GLO}| treatment of municipal solid waste, open burning | Cut-off, S;kg;(packwt*packaging*(1+TRAN_loss_PNS+RET_loss_PNS)+PHAR_loss_PNS+PROC_loss_PNS+TRAN_loss_PNS+RET_loss_PNS+USER_loss)*openburn;Undefined;0;0;0;</v>
      </c>
    </row>
    <row r="320" ht="15.75" customHeight="1">
      <c r="I320" s="1" t="str">
        <f t="shared" si="1"/>
        <v>Q15. Yogurt, plain, whole milk</v>
      </c>
      <c r="J320" s="1">
        <f t="shared" si="2"/>
        <v>0</v>
      </c>
      <c r="K320" s="1" t="str">
        <f t="shared" si="3"/>
        <v>Q15. Yogurt, plain, whole milk0</v>
      </c>
      <c r="L320" s="1" t="str">
        <f t="shared" si="4"/>
        <v>Q15. Yogurt, plain, whole milk</v>
      </c>
      <c r="M320" s="1" t="str">
        <f t="array" ref="M320">IF(A319=$A$72,TEXT(A320,"dd/mm/yyyy"),A320)&amp;";"&amp;B320&amp;";"&amp;IF(J320=0,IFERROR(VLOOKUP(A320,default!$B$17:$C$19,2,0),C320),INDEX(default!$B$2:$B$12,Sheet2!J320,0))&amp;";"&amp;D320&amp;";"&amp;E320&amp;";"&amp;F320&amp;";"&amp;G320&amp;";"&amp;H320</f>
        <v>;;;;;;;</v>
      </c>
    </row>
    <row r="321" ht="15.75" customHeight="1">
      <c r="A321" s="1" t="s">
        <v>865</v>
      </c>
      <c r="I321" s="1" t="str">
        <f t="shared" si="1"/>
        <v>Q15. Yogurt, plain, whole milk</v>
      </c>
      <c r="J321" s="1">
        <f t="shared" si="2"/>
        <v>0</v>
      </c>
      <c r="K321" s="1" t="str">
        <f t="shared" si="3"/>
        <v>Q15. Yogurt, plain, whole milk0</v>
      </c>
      <c r="L321" s="1" t="str">
        <f t="shared" si="4"/>
        <v>Q15. Yogurt, plain, whole milkInput parameters</v>
      </c>
      <c r="M321" s="1" t="str">
        <f t="array" ref="M321">IF(A320=$A$72,TEXT(A321,"dd/mm/yyyy"),A321)&amp;";"&amp;B321&amp;";"&amp;IF(J321=0,IFERROR(VLOOKUP(A321,default!$B$17:$C$19,2,0),C321),INDEX(default!$B$2:$B$12,Sheet2!J321,0))&amp;";"&amp;D321&amp;";"&amp;E321&amp;";"&amp;F321&amp;";"&amp;G321&amp;";"&amp;H321</f>
        <v>Input parameters;;;;;;;</v>
      </c>
    </row>
    <row r="322" ht="15.75" customHeight="1">
      <c r="A322" s="1" t="s">
        <v>31</v>
      </c>
      <c r="B322" s="1">
        <v>1.0</v>
      </c>
      <c r="C322" s="1" t="s">
        <v>866</v>
      </c>
      <c r="D322" s="1">
        <v>1.11</v>
      </c>
      <c r="E322" s="1">
        <v>0.0</v>
      </c>
      <c r="F322" s="1">
        <v>0.0</v>
      </c>
      <c r="G322" s="1" t="s">
        <v>832</v>
      </c>
      <c r="H322" s="1" t="s">
        <v>134</v>
      </c>
      <c r="I322" s="1" t="str">
        <f t="shared" si="1"/>
        <v>Q15. Yogurt, plain, whole milk</v>
      </c>
      <c r="J322" s="1">
        <f t="shared" si="2"/>
        <v>0</v>
      </c>
      <c r="K322" s="1" t="str">
        <f t="shared" si="3"/>
        <v>Q15. Yogurt, plain, whole milk0</v>
      </c>
      <c r="L322" s="1" t="str">
        <f t="shared" si="4"/>
        <v>Q15. Yogurt, plain, whole milkprimary</v>
      </c>
      <c r="M322" s="1" t="str">
        <f t="array" ref="M322">IF(A321=$A$72,TEXT(A322,"dd/mm/yyyy"),A322)&amp;";"&amp;B322&amp;";"&amp;IF(J322=0,IFERROR(VLOOKUP(A322,default!$B$17:$C$19,2,0),C322),INDEX(default!$B$2:$B$12,Sheet2!J322,0))&amp;";"&amp;D322&amp;";"&amp;E322&amp;";"&amp;F322&amp;";"&amp;G322&amp;";"&amp;H322</f>
        <v>primary;1;Lognormal;1,11;0;0;No;(2,3,2,2,2,na)_x007f_</v>
      </c>
    </row>
    <row r="323" ht="15.75" customHeight="1">
      <c r="A323" s="1" t="s">
        <v>23</v>
      </c>
      <c r="B323" s="1">
        <v>1.0</v>
      </c>
      <c r="C323" s="1" t="s">
        <v>866</v>
      </c>
      <c r="D323" s="1">
        <v>1.25</v>
      </c>
      <c r="E323" s="1">
        <v>0.0</v>
      </c>
      <c r="F323" s="1">
        <v>0.0</v>
      </c>
      <c r="G323" s="1" t="s">
        <v>832</v>
      </c>
      <c r="H323" s="1" t="s">
        <v>131</v>
      </c>
      <c r="I323" s="1" t="str">
        <f t="shared" si="1"/>
        <v>Q15. Yogurt, plain, whole milk</v>
      </c>
      <c r="J323" s="1">
        <f t="shared" si="2"/>
        <v>0</v>
      </c>
      <c r="K323" s="1" t="str">
        <f t="shared" si="3"/>
        <v>Q15. Yogurt, plain, whole milk0</v>
      </c>
      <c r="L323" s="1" t="str">
        <f t="shared" si="4"/>
        <v>Q15. Yogurt, plain, whole milkpackaging</v>
      </c>
      <c r="M323" s="1" t="str">
        <f t="array" ref="M323">IF(A322=$A$72,TEXT(A323,"dd/mm/yyyy"),A323)&amp;";"&amp;B323&amp;";"&amp;IF(J323=0,IFERROR(VLOOKUP(A323,default!$B$17:$C$19,2,0),C323),INDEX(default!$B$2:$B$12,Sheet2!J323,0))&amp;";"&amp;D323&amp;";"&amp;E323&amp;";"&amp;F323&amp;";"&amp;G323&amp;";"&amp;H323</f>
        <v>packaging;1;Lognormal;1,25;0;0;No;(2,4,2,4,3,na)_x007f_</v>
      </c>
    </row>
    <row r="324" ht="15.75" customHeight="1">
      <c r="A324" s="1" t="s">
        <v>32</v>
      </c>
      <c r="B324" s="1">
        <v>1.0</v>
      </c>
      <c r="C324" s="1" t="s">
        <v>866</v>
      </c>
      <c r="D324" s="1">
        <v>1.23</v>
      </c>
      <c r="E324" s="1">
        <v>0.0</v>
      </c>
      <c r="F324" s="1">
        <v>0.0</v>
      </c>
      <c r="G324" s="1" t="s">
        <v>832</v>
      </c>
      <c r="H324" s="1" t="s">
        <v>132</v>
      </c>
      <c r="I324" s="1" t="str">
        <f t="shared" si="1"/>
        <v>Q15. Yogurt, plain, whole milk</v>
      </c>
      <c r="J324" s="1">
        <f t="shared" si="2"/>
        <v>0</v>
      </c>
      <c r="K324" s="1" t="str">
        <f t="shared" si="3"/>
        <v>Q15. Yogurt, plain, whole milk0</v>
      </c>
      <c r="L324" s="1" t="str">
        <f t="shared" si="4"/>
        <v>Q15. Yogurt, plain, whole milkdistrib</v>
      </c>
      <c r="M324" s="1" t="str">
        <f t="array" ref="M324">IF(A323=$A$72,TEXT(A324,"dd/mm/yyyy"),A324)&amp;";"&amp;B324&amp;";"&amp;IF(J324=0,IFERROR(VLOOKUP(A324,default!$B$17:$C$19,2,0),C324),INDEX(default!$B$2:$B$12,Sheet2!J324,0))&amp;";"&amp;D324&amp;";"&amp;E324&amp;";"&amp;F324&amp;";"&amp;G324&amp;";"&amp;H324</f>
        <v>distrib;1;Lognormal;1,23;0;0;No;(2,3,2,4,3,na)_x007f_</v>
      </c>
    </row>
    <row r="325" ht="15.75" customHeight="1">
      <c r="A325" s="1" t="s">
        <v>33</v>
      </c>
      <c r="B325" s="1">
        <v>10.0</v>
      </c>
      <c r="C325" s="1" t="s">
        <v>866</v>
      </c>
      <c r="D325" s="1">
        <v>1.12</v>
      </c>
      <c r="E325" s="1">
        <v>0.0</v>
      </c>
      <c r="F325" s="1">
        <v>0.0</v>
      </c>
      <c r="G325" s="1" t="s">
        <v>832</v>
      </c>
      <c r="H325" s="1" t="s">
        <v>133</v>
      </c>
      <c r="I325" s="1" t="str">
        <f t="shared" si="1"/>
        <v>Q15. Yogurt, plain, whole milk</v>
      </c>
      <c r="J325" s="1">
        <f t="shared" si="2"/>
        <v>0</v>
      </c>
      <c r="K325" s="1" t="str">
        <f t="shared" si="3"/>
        <v>Q15. Yogurt, plain, whole milk0</v>
      </c>
      <c r="L325" s="1" t="str">
        <f t="shared" si="4"/>
        <v>Q15. Yogurt, plain, whole milkretail_cool</v>
      </c>
      <c r="M325" s="1" t="str">
        <f t="array" ref="M325">IF(A324=$A$72,TEXT(A325,"dd/mm/yyyy"),A325)&amp;";"&amp;B325&amp;";"&amp;IF(J325=0,IFERROR(VLOOKUP(A325,default!$B$17:$C$19,2,0),C325),INDEX(default!$B$2:$B$12,Sheet2!J325,0))&amp;";"&amp;D325&amp;";"&amp;E325&amp;";"&amp;F325&amp;";"&amp;G325&amp;";"&amp;H325</f>
        <v>retail_cool;10;Lognormal;1,12;0;0;No;(2,3,2,4,2,na)_x007f_</v>
      </c>
    </row>
    <row r="326" ht="15.75" customHeight="1">
      <c r="A326" s="1" t="s">
        <v>34</v>
      </c>
      <c r="B326" s="1">
        <v>0.0</v>
      </c>
      <c r="C326" s="1" t="s">
        <v>866</v>
      </c>
      <c r="D326" s="1">
        <v>1.12</v>
      </c>
      <c r="E326" s="1">
        <v>0.0</v>
      </c>
      <c r="F326" s="1">
        <v>0.0</v>
      </c>
      <c r="G326" s="1" t="s">
        <v>832</v>
      </c>
      <c r="H326" s="1" t="s">
        <v>133</v>
      </c>
      <c r="I326" s="1" t="str">
        <f t="shared" si="1"/>
        <v>Q15. Yogurt, plain, whole milk</v>
      </c>
      <c r="J326" s="1">
        <f t="shared" si="2"/>
        <v>0</v>
      </c>
      <c r="K326" s="1" t="str">
        <f t="shared" si="3"/>
        <v>Q15. Yogurt, plain, whole milk0</v>
      </c>
      <c r="L326" s="1" t="str">
        <f t="shared" si="4"/>
        <v>Q15. Yogurt, plain, whole milkretail_freez</v>
      </c>
      <c r="M326" s="1" t="str">
        <f t="array" ref="M326">IF(A325=$A$72,TEXT(A326,"dd/mm/yyyy"),A326)&amp;";"&amp;B326&amp;";"&amp;IF(J326=0,IFERROR(VLOOKUP(A326,default!$B$17:$C$19,2,0),C326),INDEX(default!$B$2:$B$12,Sheet2!J326,0))&amp;";"&amp;D326&amp;";"&amp;E326&amp;";"&amp;F326&amp;";"&amp;G326&amp;";"&amp;H326</f>
        <v>retail_freez;0;Lognormal;1,12;0;0;No;(2,3,2,4,2,na)_x007f_</v>
      </c>
    </row>
    <row r="327" ht="15.75" customHeight="1">
      <c r="A327" s="1" t="s">
        <v>35</v>
      </c>
      <c r="B327" s="1">
        <v>10.0</v>
      </c>
      <c r="C327" s="1" t="s">
        <v>866</v>
      </c>
      <c r="D327" s="1">
        <v>1.12</v>
      </c>
      <c r="E327" s="1">
        <v>0.0</v>
      </c>
      <c r="F327" s="1">
        <v>0.0</v>
      </c>
      <c r="G327" s="1" t="s">
        <v>832</v>
      </c>
      <c r="H327" s="1" t="s">
        <v>133</v>
      </c>
      <c r="I327" s="1" t="str">
        <f t="shared" si="1"/>
        <v>Q15. Yogurt, plain, whole milk</v>
      </c>
      <c r="J327" s="1">
        <f t="shared" si="2"/>
        <v>0</v>
      </c>
      <c r="K327" s="1" t="str">
        <f t="shared" si="3"/>
        <v>Q15. Yogurt, plain, whole milk0</v>
      </c>
      <c r="L327" s="1" t="str">
        <f t="shared" si="4"/>
        <v>Q15. Yogurt, plain, whole milkhome_cool</v>
      </c>
      <c r="M327" s="1" t="str">
        <f t="array" ref="M327">IF(A326=$A$72,TEXT(A327,"dd/mm/yyyy"),A327)&amp;";"&amp;B327&amp;";"&amp;IF(J327=0,IFERROR(VLOOKUP(A327,default!$B$17:$C$19,2,0),C327),INDEX(default!$B$2:$B$12,Sheet2!J327,0))&amp;";"&amp;D327&amp;";"&amp;E327&amp;";"&amp;F327&amp;";"&amp;G327&amp;";"&amp;H327</f>
        <v>home_cool;10;Lognormal;1,12;0;0;No;(2,3,2,4,2,na)_x007f_</v>
      </c>
    </row>
    <row r="328" ht="15.75" customHeight="1">
      <c r="A328" s="1" t="s">
        <v>36</v>
      </c>
      <c r="B328" s="1">
        <v>0.0</v>
      </c>
      <c r="C328" s="1" t="s">
        <v>866</v>
      </c>
      <c r="D328" s="1">
        <v>1.12</v>
      </c>
      <c r="E328" s="1">
        <v>0.0</v>
      </c>
      <c r="F328" s="1">
        <v>0.0</v>
      </c>
      <c r="G328" s="1" t="s">
        <v>832</v>
      </c>
      <c r="H328" s="1" t="s">
        <v>133</v>
      </c>
      <c r="I328" s="1" t="str">
        <f t="shared" si="1"/>
        <v>Q15. Yogurt, plain, whole milk</v>
      </c>
      <c r="J328" s="1">
        <f t="shared" si="2"/>
        <v>0</v>
      </c>
      <c r="K328" s="1" t="str">
        <f t="shared" si="3"/>
        <v>Q15. Yogurt, plain, whole milk0</v>
      </c>
      <c r="L328" s="1" t="str">
        <f t="shared" si="4"/>
        <v>Q15. Yogurt, plain, whole milkhome_freez</v>
      </c>
      <c r="M328" s="1" t="str">
        <f t="array" ref="M328">IF(A327=$A$72,TEXT(A328,"dd/mm/yyyy"),A328)&amp;";"&amp;B328&amp;";"&amp;IF(J328=0,IFERROR(VLOOKUP(A328,default!$B$17:$C$19,2,0),C328),INDEX(default!$B$2:$B$12,Sheet2!J328,0))&amp;";"&amp;D328&amp;";"&amp;E328&amp;";"&amp;F328&amp;";"&amp;G328&amp;";"&amp;H328</f>
        <v>home_freez;0;Lognormal;1,12;0;0;No;(2,3,2,4,2,na)_x007f_</v>
      </c>
    </row>
    <row r="329" ht="15.75" customHeight="1">
      <c r="A329" s="1" t="s">
        <v>37</v>
      </c>
      <c r="B329" s="1">
        <v>0.0</v>
      </c>
      <c r="C329" s="1" t="s">
        <v>866</v>
      </c>
      <c r="D329" s="1">
        <v>1.11</v>
      </c>
      <c r="E329" s="1">
        <v>0.0</v>
      </c>
      <c r="F329" s="1">
        <v>0.0</v>
      </c>
      <c r="G329" s="1" t="s">
        <v>832</v>
      </c>
      <c r="H329" s="1" t="s">
        <v>134</v>
      </c>
      <c r="I329" s="1" t="str">
        <f t="shared" si="1"/>
        <v>Q15. Yogurt, plain, whole milk</v>
      </c>
      <c r="J329" s="1">
        <f t="shared" si="2"/>
        <v>0</v>
      </c>
      <c r="K329" s="1" t="str">
        <f t="shared" si="3"/>
        <v>Q15. Yogurt, plain, whole milk0</v>
      </c>
      <c r="L329" s="1" t="str">
        <f t="shared" si="4"/>
        <v>Q15. Yogurt, plain, whole milkboil</v>
      </c>
      <c r="M329" s="1" t="str">
        <f t="array" ref="M329">IF(A328=$A$72,TEXT(A329,"dd/mm/yyyy"),A329)&amp;";"&amp;B329&amp;";"&amp;IF(J329=0,IFERROR(VLOOKUP(A329,default!$B$17:$C$19,2,0),C329),INDEX(default!$B$2:$B$12,Sheet2!J329,0))&amp;";"&amp;D329&amp;";"&amp;E329&amp;";"&amp;F329&amp;";"&amp;G329&amp;";"&amp;H329</f>
        <v>boil;0;Lognormal;1,11;0;0;No;(2,3,2,2,2,na)_x007f_</v>
      </c>
    </row>
    <row r="330" ht="15.75" customHeight="1">
      <c r="A330" s="1" t="s">
        <v>38</v>
      </c>
      <c r="B330" s="1">
        <v>0.0</v>
      </c>
      <c r="C330" s="1" t="s">
        <v>866</v>
      </c>
      <c r="D330" s="1">
        <v>1.11</v>
      </c>
      <c r="E330" s="1">
        <v>0.0</v>
      </c>
      <c r="F330" s="1">
        <v>0.0</v>
      </c>
      <c r="G330" s="1" t="s">
        <v>832</v>
      </c>
      <c r="H330" s="1" t="s">
        <v>134</v>
      </c>
      <c r="I330" s="1" t="str">
        <f t="shared" si="1"/>
        <v>Q15. Yogurt, plain, whole milk</v>
      </c>
      <c r="J330" s="1">
        <f t="shared" si="2"/>
        <v>0</v>
      </c>
      <c r="K330" s="1" t="str">
        <f t="shared" si="3"/>
        <v>Q15. Yogurt, plain, whole milk0</v>
      </c>
      <c r="L330" s="1" t="str">
        <f t="shared" si="4"/>
        <v>Q15. Yogurt, plain, whole milkfry</v>
      </c>
      <c r="M330" s="1" t="str">
        <f t="array" ref="M330">IF(A329=$A$72,TEXT(A330,"dd/mm/yyyy"),A330)&amp;";"&amp;B330&amp;";"&amp;IF(J330=0,IFERROR(VLOOKUP(A330,default!$B$17:$C$19,2,0),C330),INDEX(default!$B$2:$B$12,Sheet2!J330,0))&amp;";"&amp;D330&amp;";"&amp;E330&amp;";"&amp;F330&amp;";"&amp;G330&amp;";"&amp;H330</f>
        <v>fry;0;Lognormal;1,11;0;0;No;(2,3,2,2,2,na)_x007f_</v>
      </c>
    </row>
    <row r="331" ht="15.75" customHeight="1">
      <c r="A331" s="1" t="s">
        <v>22</v>
      </c>
      <c r="B331" s="1">
        <v>1.0</v>
      </c>
      <c r="C331" s="1" t="s">
        <v>842</v>
      </c>
      <c r="D331" s="1">
        <v>1.0</v>
      </c>
      <c r="E331" s="1">
        <v>0.0</v>
      </c>
      <c r="F331" s="1">
        <v>0.0</v>
      </c>
      <c r="G331" s="1" t="s">
        <v>832</v>
      </c>
      <c r="I331" s="1" t="str">
        <f t="shared" si="1"/>
        <v>Q15. Yogurt, plain, whole milk</v>
      </c>
      <c r="J331" s="1">
        <f t="shared" si="2"/>
        <v>0</v>
      </c>
      <c r="K331" s="1" t="str">
        <f t="shared" si="3"/>
        <v>Q15. Yogurt, plain, whole milk0</v>
      </c>
      <c r="L331" s="1" t="str">
        <f t="shared" si="4"/>
        <v>Q15. Yogurt, plain, whole milkprocessing</v>
      </c>
      <c r="M331" s="1" t="str">
        <f t="array" ref="M331">IF(A330=$A$72,TEXT(A331,"dd/mm/yyyy"),A331)&amp;";"&amp;B331&amp;";"&amp;IF(J331=0,IFERROR(VLOOKUP(A331,default!$B$17:$C$19,2,0),C331),INDEX(default!$B$2:$B$12,Sheet2!J331,0))&amp;";"&amp;D331&amp;";"&amp;E331&amp;";"&amp;F331&amp;";"&amp;G331&amp;";"&amp;H331</f>
        <v>processing;1;Undefined;1;0;0;No;</v>
      </c>
    </row>
    <row r="332" ht="15.75" customHeight="1">
      <c r="A332" s="1" t="s">
        <v>39</v>
      </c>
      <c r="B332" s="1">
        <v>0.05</v>
      </c>
      <c r="C332" s="1" t="s">
        <v>842</v>
      </c>
      <c r="D332" s="1">
        <v>1.0</v>
      </c>
      <c r="E332" s="1">
        <v>0.0</v>
      </c>
      <c r="F332" s="1">
        <v>0.0</v>
      </c>
      <c r="G332" s="1" t="s">
        <v>832</v>
      </c>
      <c r="I332" s="1" t="str">
        <f t="shared" si="1"/>
        <v>Q15. Yogurt, plain, whole milk</v>
      </c>
      <c r="J332" s="1">
        <f t="shared" si="2"/>
        <v>0</v>
      </c>
      <c r="K332" s="1" t="str">
        <f t="shared" si="3"/>
        <v>Q15. Yogurt, plain, whole milk0</v>
      </c>
      <c r="L332" s="1" t="str">
        <f t="shared" si="4"/>
        <v>Q15. Yogurt, plain, whole milkpackwt</v>
      </c>
      <c r="M332" s="1" t="str">
        <f t="array" ref="M332">IF(A331=$A$72,TEXT(A332,"dd/mm/yyyy"),A332)&amp;";"&amp;B332&amp;";"&amp;IF(J332=0,IFERROR(VLOOKUP(A332,default!$B$17:$C$19,2,0),C332),INDEX(default!$B$2:$B$12,Sheet2!J332,0))&amp;";"&amp;D332&amp;";"&amp;E332&amp;";"&amp;F332&amp;";"&amp;G332&amp;";"&amp;H332</f>
        <v>packwt;0,05;Undefined;1;0;0;No;</v>
      </c>
    </row>
    <row r="333" ht="15.75" customHeight="1">
      <c r="A333" s="1" t="s">
        <v>40</v>
      </c>
      <c r="B333" s="1">
        <v>0.0</v>
      </c>
      <c r="C333" s="1" t="s">
        <v>842</v>
      </c>
      <c r="D333" s="1">
        <v>1.0</v>
      </c>
      <c r="E333" s="1">
        <v>0.0</v>
      </c>
      <c r="F333" s="1">
        <v>0.0</v>
      </c>
      <c r="G333" s="1" t="s">
        <v>832</v>
      </c>
      <c r="I333" s="1" t="str">
        <f t="shared" si="1"/>
        <v>Q15. Yogurt, plain, whole milk</v>
      </c>
      <c r="J333" s="1">
        <f t="shared" si="2"/>
        <v>0</v>
      </c>
      <c r="K333" s="1" t="str">
        <f t="shared" si="3"/>
        <v>Q15. Yogurt, plain, whole milk0</v>
      </c>
      <c r="L333" s="1" t="str">
        <f t="shared" si="4"/>
        <v>Q15. Yogurt, plain, whole milkUSER_loss</v>
      </c>
      <c r="M333" s="1" t="str">
        <f t="array" ref="M333">IF(A332=$A$72,TEXT(A333,"dd/mm/yyyy"),A333)&amp;";"&amp;B333&amp;";"&amp;IF(J333=0,IFERROR(VLOOKUP(A333,default!$B$17:$C$19,2,0),C333),INDEX(default!$B$2:$B$12,Sheet2!J333,0))&amp;";"&amp;D333&amp;";"&amp;E333&amp;";"&amp;F333&amp;";"&amp;G333&amp;";"&amp;H333</f>
        <v>USER_loss;0;Undefined;1;0;0;No;</v>
      </c>
    </row>
    <row r="334" ht="15.75" customHeight="1">
      <c r="I334" s="1" t="str">
        <f t="shared" si="1"/>
        <v>Q15. Yogurt, plain, whole milk</v>
      </c>
      <c r="J334" s="1">
        <f t="shared" si="2"/>
        <v>0</v>
      </c>
      <c r="K334" s="1" t="str">
        <f t="shared" si="3"/>
        <v>Q15. Yogurt, plain, whole milk0</v>
      </c>
      <c r="L334" s="1" t="str">
        <f t="shared" si="4"/>
        <v>Q15. Yogurt, plain, whole milk</v>
      </c>
      <c r="M334" s="1" t="str">
        <f t="array" ref="M334">IF(A333=$A$72,TEXT(A334,"dd/mm/yyyy"),A334)&amp;";"&amp;B334&amp;";"&amp;IF(J334=0,IFERROR(VLOOKUP(A334,default!$B$17:$C$19,2,0),C334),INDEX(default!$B$2:$B$12,Sheet2!J334,0))&amp;";"&amp;D334&amp;";"&amp;E334&amp;";"&amp;F334&amp;";"&amp;G334&amp;";"&amp;H334</f>
        <v>;;;;;;;</v>
      </c>
    </row>
    <row r="335" ht="15.75" customHeight="1">
      <c r="A335" s="1" t="s">
        <v>867</v>
      </c>
      <c r="I335" s="1" t="str">
        <f t="shared" si="1"/>
        <v>Q15. Yogurt, plain, whole milk</v>
      </c>
      <c r="J335" s="1">
        <f t="shared" si="2"/>
        <v>0</v>
      </c>
      <c r="K335" s="1" t="str">
        <f t="shared" si="3"/>
        <v>Q15. Yogurt, plain, whole milk0</v>
      </c>
      <c r="L335" s="1" t="str">
        <f t="shared" si="4"/>
        <v>Q15. Yogurt, plain, whole milkEnd</v>
      </c>
      <c r="M335" s="1" t="str">
        <f t="array" ref="M335">IF(A334=$A$72,TEXT(A335,"dd/mm/yyyy"),A335)&amp;";"&amp;B335&amp;";"&amp;IF(J335=0,IFERROR(VLOOKUP(A335,default!$B$17:$C$19,2,0),C335),INDEX(default!$B$2:$B$12,Sheet2!J335,0))&amp;";"&amp;D335&amp;";"&amp;E335&amp;";"&amp;F335&amp;";"&amp;G335&amp;";"&amp;H335</f>
        <v>End;;;;;;;</v>
      </c>
    </row>
    <row r="336" ht="15.75" customHeight="1">
      <c r="I336" s="1" t="str">
        <f t="shared" si="1"/>
        <v>Q15. Yogurt, plain, whole milk</v>
      </c>
      <c r="J336" s="1">
        <f t="shared" si="2"/>
        <v>0</v>
      </c>
      <c r="K336" s="1" t="str">
        <f t="shared" si="3"/>
        <v>Q15. Yogurt, plain, whole milk0</v>
      </c>
      <c r="L336" s="1" t="str">
        <f t="shared" si="4"/>
        <v>Q15. Yogurt, plain, whole milk</v>
      </c>
      <c r="M336" s="1" t="str">
        <f t="array" ref="M336">IF(A335=$A$72,TEXT(A336,"dd/mm/yyyy"),A336)&amp;";"&amp;B336&amp;";"&amp;IF(J336=0,IFERROR(VLOOKUP(A336,default!$B$17:$C$19,2,0),C336),INDEX(default!$B$2:$B$12,Sheet2!J336,0))&amp;";"&amp;D336&amp;";"&amp;E336&amp;";"&amp;F336&amp;";"&amp;G336&amp;";"&amp;H336</f>
        <v>;;;;;;;</v>
      </c>
    </row>
    <row r="337" ht="15.75" customHeight="1">
      <c r="A337" s="1" t="s">
        <v>814</v>
      </c>
      <c r="I337" s="1" t="str">
        <f t="shared" si="1"/>
        <v>Q15. Yogurt, plain, whole milk</v>
      </c>
      <c r="J337" s="1">
        <f t="shared" si="2"/>
        <v>0</v>
      </c>
      <c r="K337" s="1" t="str">
        <f t="shared" si="3"/>
        <v>Q15. Yogurt, plain, whole milk0</v>
      </c>
      <c r="L337" s="1" t="str">
        <f t="shared" si="4"/>
        <v>Q15. Yogurt, plain, whole milkProcess</v>
      </c>
      <c r="M337" s="1" t="str">
        <f t="array" ref="M337">IF(A336=$A$72,TEXT(A337,"dd/mm/yyyy"),A337)&amp;";"&amp;B337&amp;";"&amp;IF(J337=0,IFERROR(VLOOKUP(A337,default!$B$17:$C$19,2,0),C337),INDEX(default!$B$2:$B$12,Sheet2!J337,0))&amp;";"&amp;D337&amp;";"&amp;E337&amp;";"&amp;F337&amp;";"&amp;G337&amp;";"&amp;H337</f>
        <v>Process;;;;;;;</v>
      </c>
    </row>
    <row r="338" ht="15.75" customHeight="1">
      <c r="I338" s="1" t="str">
        <f t="shared" si="1"/>
        <v>Q15. Yogurt, plain, whole milk</v>
      </c>
      <c r="J338" s="1">
        <f t="shared" si="2"/>
        <v>0</v>
      </c>
      <c r="K338" s="1" t="str">
        <f t="shared" si="3"/>
        <v>Q15. Yogurt, plain, whole milk0</v>
      </c>
      <c r="L338" s="1" t="str">
        <f t="shared" si="4"/>
        <v>Q15. Yogurt, plain, whole milk</v>
      </c>
      <c r="M338" s="1" t="str">
        <f t="array" ref="M338">IF(A337=$A$72,TEXT(A338,"dd/mm/yyyy"),A338)&amp;";"&amp;B338&amp;";"&amp;IF(J338=0,IFERROR(VLOOKUP(A338,default!$B$17:$C$19,2,0),C338),INDEX(default!$B$2:$B$12,Sheet2!J338,0))&amp;";"&amp;D338&amp;";"&amp;E338&amp;";"&amp;F338&amp;";"&amp;G338&amp;";"&amp;H338</f>
        <v>;;;;;;;</v>
      </c>
    </row>
    <row r="339" ht="15.75" customHeight="1">
      <c r="A339" s="1" t="s">
        <v>815</v>
      </c>
      <c r="I339" s="1" t="str">
        <f t="shared" si="1"/>
        <v>Q15. Yogurt, plain, whole milk</v>
      </c>
      <c r="J339" s="1">
        <f t="shared" si="2"/>
        <v>0</v>
      </c>
      <c r="K339" s="1" t="str">
        <f t="shared" si="3"/>
        <v>Q15. Yogurt, plain, whole milk0</v>
      </c>
      <c r="L339" s="1" t="str">
        <f t="shared" si="4"/>
        <v>Q15. Yogurt, plain, whole milkCategory type</v>
      </c>
      <c r="M339" s="1" t="str">
        <f t="array" ref="M339">IF(A338=$A$72,TEXT(A339,"dd/mm/yyyy"),A339)&amp;";"&amp;B339&amp;";"&amp;IF(J339=0,IFERROR(VLOOKUP(A339,default!$B$17:$C$19,2,0),C339),INDEX(default!$B$2:$B$12,Sheet2!J339,0))&amp;";"&amp;D339&amp;";"&amp;E339&amp;";"&amp;F339&amp;";"&amp;G339&amp;";"&amp;H339</f>
        <v>Category type;;;;;;;</v>
      </c>
    </row>
    <row r="340" ht="15.75" customHeight="1">
      <c r="A340" s="1" t="s">
        <v>816</v>
      </c>
      <c r="I340" s="1" t="str">
        <f t="shared" si="1"/>
        <v>Q15. Yogurt, plain, whole milk</v>
      </c>
      <c r="J340" s="1">
        <f t="shared" si="2"/>
        <v>0</v>
      </c>
      <c r="K340" s="1" t="str">
        <f t="shared" si="3"/>
        <v>Q15. Yogurt, plain, whole milk0</v>
      </c>
      <c r="L340" s="1" t="str">
        <f t="shared" si="4"/>
        <v>Q15. Yogurt, plain, whole milkmaterial</v>
      </c>
      <c r="M340" s="1" t="str">
        <f t="array" ref="M340">IF(A339=$A$72,TEXT(A340,"dd/mm/yyyy"),A340)&amp;";"&amp;B340&amp;";"&amp;IF(J340=0,IFERROR(VLOOKUP(A340,default!$B$17:$C$19,2,0),C340),INDEX(default!$B$2:$B$12,Sheet2!J340,0))&amp;";"&amp;D340&amp;";"&amp;E340&amp;";"&amp;F340&amp;";"&amp;G340&amp;";"&amp;H340</f>
        <v>material;;;;;;;</v>
      </c>
    </row>
    <row r="341" ht="15.75" customHeight="1">
      <c r="I341" s="1" t="str">
        <f t="shared" si="1"/>
        <v>Q15. Yogurt, plain, whole milk</v>
      </c>
      <c r="J341" s="1">
        <f t="shared" si="2"/>
        <v>0</v>
      </c>
      <c r="K341" s="1" t="str">
        <f t="shared" si="3"/>
        <v>Q15. Yogurt, plain, whole milk0</v>
      </c>
      <c r="L341" s="1" t="str">
        <f t="shared" si="4"/>
        <v>Q15. Yogurt, plain, whole milk</v>
      </c>
      <c r="M341" s="1" t="str">
        <f t="array" ref="M341">IF(A340=$A$72,TEXT(A341,"dd/mm/yyyy"),A341)&amp;";"&amp;B341&amp;";"&amp;IF(J341=0,IFERROR(VLOOKUP(A341,default!$B$17:$C$19,2,0),C341),INDEX(default!$B$2:$B$12,Sheet2!J341,0))&amp;";"&amp;D341&amp;";"&amp;E341&amp;";"&amp;F341&amp;";"&amp;G341&amp;";"&amp;H341</f>
        <v>;;;;;;;</v>
      </c>
    </row>
    <row r="342" ht="15.75" customHeight="1">
      <c r="A342" s="1" t="s">
        <v>817</v>
      </c>
      <c r="I342" s="1" t="str">
        <f t="shared" si="1"/>
        <v>Q15. Yogurt, plain, whole milk</v>
      </c>
      <c r="J342" s="1">
        <f t="shared" si="2"/>
        <v>0</v>
      </c>
      <c r="K342" s="1" t="str">
        <f t="shared" si="3"/>
        <v>Q15. Yogurt, plain, whole milk0</v>
      </c>
      <c r="L342" s="1" t="str">
        <f t="shared" si="4"/>
        <v>Q15. Yogurt, plain, whole milkProcess identifier</v>
      </c>
      <c r="M342" s="1" t="str">
        <f t="array" ref="M342">IF(A341=$A$72,TEXT(A342,"dd/mm/yyyy"),A342)&amp;";"&amp;B342&amp;";"&amp;IF(J342=0,IFERROR(VLOOKUP(A342,default!$B$17:$C$19,2,0),C342),INDEX(default!$B$2:$B$12,Sheet2!J342,0))&amp;";"&amp;D342&amp;";"&amp;E342&amp;";"&amp;F342&amp;";"&amp;G342&amp;";"&amp;H342</f>
        <v>Process identifier;;;;;;;</v>
      </c>
    </row>
    <row r="343" ht="15.75" customHeight="1">
      <c r="A343" s="1" t="s">
        <v>1116</v>
      </c>
      <c r="I343" s="1" t="str">
        <f t="shared" si="1"/>
        <v>Q15. Yogurt, plain, whole milk</v>
      </c>
      <c r="J343" s="1">
        <f t="shared" si="2"/>
        <v>0</v>
      </c>
      <c r="K343" s="1" t="str">
        <f t="shared" si="3"/>
        <v>Q15. Yogurt, plain, whole milk0</v>
      </c>
      <c r="L343" s="1" t="str">
        <f t="shared" si="4"/>
        <v>Q15. Yogurt, plain, whole milkFootPrin000108900800234</v>
      </c>
      <c r="M343" s="1" t="str">
        <f t="array" ref="M343">IF(A342=$A$72,TEXT(A343,"dd/mm/yyyy"),A343)&amp;";"&amp;B343&amp;";"&amp;IF(J343=0,IFERROR(VLOOKUP(A343,default!$B$17:$C$19,2,0),C343),INDEX(default!$B$2:$B$12,Sheet2!J343,0))&amp;";"&amp;D343&amp;";"&amp;E343&amp;";"&amp;F343&amp;";"&amp;G343&amp;";"&amp;H343</f>
        <v>FootPrin000108900800234;;;;;;;</v>
      </c>
    </row>
    <row r="344" ht="15.75" customHeight="1">
      <c r="I344" s="1" t="str">
        <f t="shared" si="1"/>
        <v>Q15. Yogurt, plain, whole milk</v>
      </c>
      <c r="J344" s="1">
        <f t="shared" si="2"/>
        <v>0</v>
      </c>
      <c r="K344" s="1" t="str">
        <f t="shared" si="3"/>
        <v>Q15. Yogurt, plain, whole milk0</v>
      </c>
      <c r="L344" s="1" t="str">
        <f t="shared" si="4"/>
        <v>Q15. Yogurt, plain, whole milk</v>
      </c>
      <c r="M344" s="1" t="str">
        <f t="array" ref="M344">IF(A343=$A$72,TEXT(A344,"dd/mm/yyyy"),A344)&amp;";"&amp;B344&amp;";"&amp;IF(J344=0,IFERROR(VLOOKUP(A344,default!$B$17:$C$19,2,0),C344),INDEX(default!$B$2:$B$12,Sheet2!J344,0))&amp;";"&amp;D344&amp;";"&amp;E344&amp;";"&amp;F344&amp;";"&amp;G344&amp;";"&amp;H344</f>
        <v>;;;;;;;</v>
      </c>
    </row>
    <row r="345" ht="15.75" customHeight="1">
      <c r="A345" s="1" t="s">
        <v>819</v>
      </c>
      <c r="I345" s="1" t="str">
        <f t="shared" si="1"/>
        <v>Q15. Yogurt, plain, whole milk</v>
      </c>
      <c r="J345" s="1">
        <f t="shared" si="2"/>
        <v>0</v>
      </c>
      <c r="K345" s="1" t="str">
        <f t="shared" si="3"/>
        <v>Q15. Yogurt, plain, whole milk0</v>
      </c>
      <c r="L345" s="1" t="str">
        <f t="shared" si="4"/>
        <v>Q15. Yogurt, plain, whole milkType</v>
      </c>
      <c r="M345" s="1" t="str">
        <f t="array" ref="M345">IF(A344=$A$72,TEXT(A345,"dd/mm/yyyy"),A345)&amp;";"&amp;B345&amp;";"&amp;IF(J345=0,IFERROR(VLOOKUP(A345,default!$B$17:$C$19,2,0),C345),INDEX(default!$B$2:$B$12,Sheet2!J345,0))&amp;";"&amp;D345&amp;";"&amp;E345&amp;";"&amp;F345&amp;";"&amp;G345&amp;";"&amp;H345</f>
        <v>Type;;;;;;;</v>
      </c>
    </row>
    <row r="346" ht="15.75" customHeight="1">
      <c r="I346" s="1" t="str">
        <f t="shared" si="1"/>
        <v>Q15. Yogurt, plain, whole milk</v>
      </c>
      <c r="J346" s="1">
        <f t="shared" si="2"/>
        <v>0</v>
      </c>
      <c r="K346" s="1" t="str">
        <f t="shared" si="3"/>
        <v>Q15. Yogurt, plain, whole milk0</v>
      </c>
      <c r="L346" s="1" t="str">
        <f t="shared" si="4"/>
        <v>Q15. Yogurt, plain, whole milk</v>
      </c>
      <c r="M346" s="1" t="str">
        <f t="array" ref="M346">IF(A345=$A$72,TEXT(A346,"dd/mm/yyyy"),A346)&amp;";"&amp;B346&amp;";"&amp;IF(J346=0,IFERROR(VLOOKUP(A346,default!$B$17:$C$19,2,0),C346),INDEX(default!$B$2:$B$12,Sheet2!J346,0))&amp;";"&amp;D346&amp;";"&amp;E346&amp;";"&amp;F346&amp;";"&amp;G346&amp;";"&amp;H346</f>
        <v>;;;;;;;</v>
      </c>
    </row>
    <row r="347" ht="15.75" customHeight="1">
      <c r="I347" s="1" t="str">
        <f t="shared" si="1"/>
        <v>Q15. Yogurt, plain, whole milk</v>
      </c>
      <c r="J347" s="1">
        <f t="shared" si="2"/>
        <v>0</v>
      </c>
      <c r="K347" s="1" t="str">
        <f t="shared" si="3"/>
        <v>Q15. Yogurt, plain, whole milk0</v>
      </c>
      <c r="L347" s="1" t="str">
        <f t="shared" si="4"/>
        <v>Q15. Yogurt, plain, whole milk</v>
      </c>
      <c r="M347" s="1" t="str">
        <f t="array" ref="M347">IF(A346=$A$72,TEXT(A347,"dd/mm/yyyy"),A347)&amp;";"&amp;B347&amp;";"&amp;IF(J347=0,IFERROR(VLOOKUP(A347,default!$B$17:$C$19,2,0),C347),INDEX(default!$B$2:$B$12,Sheet2!J347,0))&amp;";"&amp;D347&amp;";"&amp;E347&amp;";"&amp;F347&amp;";"&amp;G347&amp;";"&amp;H347</f>
        <v>;;;;;;;</v>
      </c>
    </row>
    <row r="348" ht="15.75" customHeight="1">
      <c r="A348" s="1" t="s">
        <v>820</v>
      </c>
      <c r="I348" s="1" t="str">
        <f t="shared" si="1"/>
        <v>Q15. Yogurt, plain, whole milk</v>
      </c>
      <c r="J348" s="1">
        <f t="shared" si="2"/>
        <v>0</v>
      </c>
      <c r="K348" s="1" t="str">
        <f t="shared" si="3"/>
        <v>Q15. Yogurt, plain, whole milk0</v>
      </c>
      <c r="L348" s="1" t="str">
        <f t="shared" si="4"/>
        <v>Q15. Yogurt, plain, whole milkStatus</v>
      </c>
      <c r="M348" s="1" t="str">
        <f t="array" ref="M348">IF(A347=$A$72,TEXT(A348,"dd/mm/yyyy"),A348)&amp;";"&amp;B348&amp;";"&amp;IF(J348=0,IFERROR(VLOOKUP(A348,default!$B$17:$C$19,2,0),C348),INDEX(default!$B$2:$B$12,Sheet2!J348,0))&amp;";"&amp;D348&amp;";"&amp;E348&amp;";"&amp;F348&amp;";"&amp;G348&amp;";"&amp;H348</f>
        <v>Status;;;;;;;</v>
      </c>
    </row>
    <row r="349" ht="15.75" customHeight="1">
      <c r="I349" s="1" t="str">
        <f t="shared" si="1"/>
        <v>Q15. Yogurt, plain, whole milk</v>
      </c>
      <c r="J349" s="1">
        <f t="shared" si="2"/>
        <v>0</v>
      </c>
      <c r="K349" s="1" t="str">
        <f t="shared" si="3"/>
        <v>Q15. Yogurt, plain, whole milk0</v>
      </c>
      <c r="L349" s="1" t="str">
        <f t="shared" si="4"/>
        <v>Q15. Yogurt, plain, whole milk</v>
      </c>
      <c r="M349" s="1" t="str">
        <f t="array" ref="M349">IF(A348=$A$72,TEXT(A349,"dd/mm/yyyy"),A349)&amp;";"&amp;B349&amp;";"&amp;IF(J349=0,IFERROR(VLOOKUP(A349,default!$B$17:$C$19,2,0),C349),INDEX(default!$B$2:$B$12,Sheet2!J349,0))&amp;";"&amp;D349&amp;";"&amp;E349&amp;";"&amp;F349&amp;";"&amp;G349&amp;";"&amp;H349</f>
        <v>;;;;;;;</v>
      </c>
    </row>
    <row r="350" ht="15.75" customHeight="1">
      <c r="I350" s="1" t="str">
        <f t="shared" si="1"/>
        <v>Q15. Yogurt, plain, whole milk</v>
      </c>
      <c r="J350" s="1">
        <f t="shared" si="2"/>
        <v>0</v>
      </c>
      <c r="K350" s="1" t="str">
        <f t="shared" si="3"/>
        <v>Q15. Yogurt, plain, whole milk0</v>
      </c>
      <c r="L350" s="1" t="str">
        <f t="shared" si="4"/>
        <v>Q15. Yogurt, plain, whole milk</v>
      </c>
      <c r="M350" s="1" t="str">
        <f t="array" ref="M350">IF(A349=$A$72,TEXT(A350,"dd/mm/yyyy"),A350)&amp;";"&amp;B350&amp;";"&amp;IF(J350=0,IFERROR(VLOOKUP(A350,default!$B$17:$C$19,2,0),C350),INDEX(default!$B$2:$B$12,Sheet2!J350,0))&amp;";"&amp;D350&amp;";"&amp;E350&amp;";"&amp;F350&amp;";"&amp;G350&amp;";"&amp;H350</f>
        <v>;;;;;;;</v>
      </c>
    </row>
    <row r="351" ht="15.75" customHeight="1">
      <c r="A351" s="1" t="s">
        <v>821</v>
      </c>
      <c r="I351" s="1" t="str">
        <f t="shared" si="1"/>
        <v>Q15. Yogurt, plain, whole milk</v>
      </c>
      <c r="J351" s="1">
        <f t="shared" si="2"/>
        <v>0</v>
      </c>
      <c r="K351" s="1" t="str">
        <f t="shared" si="3"/>
        <v>Q15. Yogurt, plain, whole milk0</v>
      </c>
      <c r="L351" s="1" t="str">
        <f t="shared" si="4"/>
        <v>Q15. Yogurt, plain, whole milkTime period</v>
      </c>
      <c r="M351" s="1" t="str">
        <f t="array" ref="M351">IF(A350=$A$72,TEXT(A351,"dd/mm/yyyy"),A351)&amp;";"&amp;B351&amp;";"&amp;IF(J351=0,IFERROR(VLOOKUP(A351,default!$B$17:$C$19,2,0),C351),INDEX(default!$B$2:$B$12,Sheet2!J351,0))&amp;";"&amp;D351&amp;";"&amp;E351&amp;";"&amp;F351&amp;";"&amp;G351&amp;";"&amp;H351</f>
        <v>Time period;;;;;;;</v>
      </c>
    </row>
    <row r="352" ht="15.75" customHeight="1">
      <c r="A352" s="1" t="s">
        <v>822</v>
      </c>
      <c r="I352" s="1" t="str">
        <f t="shared" si="1"/>
        <v>Q15. Yogurt, plain, whole milk</v>
      </c>
      <c r="J352" s="1">
        <f t="shared" si="2"/>
        <v>0</v>
      </c>
      <c r="K352" s="1" t="str">
        <f t="shared" si="3"/>
        <v>Q15. Yogurt, plain, whole milk0</v>
      </c>
      <c r="L352" s="1" t="str">
        <f t="shared" si="4"/>
        <v>Q15. Yogurt, plain, whole milkUnspecified</v>
      </c>
      <c r="M352" s="1" t="str">
        <f t="array" ref="M352">IF(A351=$A$72,TEXT(A352,"dd/mm/yyyy"),A352)&amp;";"&amp;B352&amp;";"&amp;IF(J352=0,IFERROR(VLOOKUP(A352,default!$B$17:$C$19,2,0),C352),INDEX(default!$B$2:$B$12,Sheet2!J352,0))&amp;";"&amp;D352&amp;";"&amp;E352&amp;";"&amp;F352&amp;";"&amp;G352&amp;";"&amp;H352</f>
        <v>Unspecified;;;;;;;</v>
      </c>
    </row>
    <row r="353" ht="15.75" customHeight="1">
      <c r="I353" s="1" t="str">
        <f t="shared" si="1"/>
        <v>Q15. Yogurt, plain, whole milk</v>
      </c>
      <c r="J353" s="1">
        <f t="shared" si="2"/>
        <v>0</v>
      </c>
      <c r="K353" s="1" t="str">
        <f t="shared" si="3"/>
        <v>Q15. Yogurt, plain, whole milk0</v>
      </c>
      <c r="L353" s="1" t="str">
        <f t="shared" si="4"/>
        <v>Q15. Yogurt, plain, whole milk</v>
      </c>
      <c r="M353" s="1" t="str">
        <f t="array" ref="M353">IF(A352=$A$72,TEXT(A353,"dd/mm/yyyy"),A353)&amp;";"&amp;B353&amp;";"&amp;IF(J353=0,IFERROR(VLOOKUP(A353,default!$B$17:$C$19,2,0),C353),INDEX(default!$B$2:$B$12,Sheet2!J353,0))&amp;";"&amp;D353&amp;";"&amp;E353&amp;";"&amp;F353&amp;";"&amp;G353&amp;";"&amp;H353</f>
        <v>;;;;;;;</v>
      </c>
    </row>
    <row r="354" ht="15.75" customHeight="1">
      <c r="A354" s="1" t="s">
        <v>823</v>
      </c>
      <c r="I354" s="1" t="str">
        <f t="shared" si="1"/>
        <v>Q15. Yogurt, plain, whole milk</v>
      </c>
      <c r="J354" s="1">
        <f t="shared" si="2"/>
        <v>0</v>
      </c>
      <c r="K354" s="1" t="str">
        <f t="shared" si="3"/>
        <v>Q15. Yogurt, plain, whole milk0</v>
      </c>
      <c r="L354" s="1" t="str">
        <f t="shared" si="4"/>
        <v>Q15. Yogurt, plain, whole milkGeography</v>
      </c>
      <c r="M354" s="1" t="str">
        <f t="array" ref="M354">IF(A353=$A$72,TEXT(A354,"dd/mm/yyyy"),A354)&amp;";"&amp;B354&amp;";"&amp;IF(J354=0,IFERROR(VLOOKUP(A354,default!$B$17:$C$19,2,0),C354),INDEX(default!$B$2:$B$12,Sheet2!J354,0))&amp;";"&amp;D354&amp;";"&amp;E354&amp;";"&amp;F354&amp;";"&amp;G354&amp;";"&amp;H354</f>
        <v>Geography;;;;;;;</v>
      </c>
    </row>
    <row r="355" ht="15.75" customHeight="1">
      <c r="A355" s="1" t="s">
        <v>822</v>
      </c>
      <c r="I355" s="1" t="str">
        <f t="shared" si="1"/>
        <v>Q15. Yogurt, plain, whole milk</v>
      </c>
      <c r="J355" s="1">
        <f t="shared" si="2"/>
        <v>0</v>
      </c>
      <c r="K355" s="1" t="str">
        <f t="shared" si="3"/>
        <v>Q15. Yogurt, plain, whole milk0</v>
      </c>
      <c r="L355" s="1" t="str">
        <f t="shared" si="4"/>
        <v>Q15. Yogurt, plain, whole milkUnspecified</v>
      </c>
      <c r="M355" s="1" t="str">
        <f t="array" ref="M355">IF(A354=$A$72,TEXT(A355,"dd/mm/yyyy"),A355)&amp;";"&amp;B355&amp;";"&amp;IF(J355=0,IFERROR(VLOOKUP(A355,default!$B$17:$C$19,2,0),C355),INDEX(default!$B$2:$B$12,Sheet2!J355,0))&amp;";"&amp;D355&amp;";"&amp;E355&amp;";"&amp;F355&amp;";"&amp;G355&amp;";"&amp;H355</f>
        <v>Unspecified;;;;;;;</v>
      </c>
    </row>
    <row r="356" ht="15.75" customHeight="1">
      <c r="I356" s="1" t="str">
        <f t="shared" si="1"/>
        <v>Q15. Yogurt, plain, whole milk</v>
      </c>
      <c r="J356" s="1">
        <f t="shared" si="2"/>
        <v>0</v>
      </c>
      <c r="K356" s="1" t="str">
        <f t="shared" si="3"/>
        <v>Q15. Yogurt, plain, whole milk0</v>
      </c>
      <c r="L356" s="1" t="str">
        <f t="shared" si="4"/>
        <v>Q15. Yogurt, plain, whole milk</v>
      </c>
      <c r="M356" s="1" t="str">
        <f t="array" ref="M356">IF(A355=$A$72,TEXT(A356,"dd/mm/yyyy"),A356)&amp;";"&amp;B356&amp;";"&amp;IF(J356=0,IFERROR(VLOOKUP(A356,default!$B$17:$C$19,2,0),C356),INDEX(default!$B$2:$B$12,Sheet2!J356,0))&amp;";"&amp;D356&amp;";"&amp;E356&amp;";"&amp;F356&amp;";"&amp;G356&amp;";"&amp;H356</f>
        <v>;;;;;;;</v>
      </c>
    </row>
    <row r="357" ht="15.75" customHeight="1">
      <c r="A357" s="1" t="s">
        <v>824</v>
      </c>
      <c r="I357" s="1" t="str">
        <f t="shared" si="1"/>
        <v>Q15. Yogurt, plain, whole milk</v>
      </c>
      <c r="J357" s="1">
        <f t="shared" si="2"/>
        <v>0</v>
      </c>
      <c r="K357" s="1" t="str">
        <f t="shared" si="3"/>
        <v>Q15. Yogurt, plain, whole milk0</v>
      </c>
      <c r="L357" s="1" t="str">
        <f t="shared" si="4"/>
        <v>Q15. Yogurt, plain, whole milkTechnology</v>
      </c>
      <c r="M357" s="1" t="str">
        <f t="array" ref="M357">IF(A356=$A$72,TEXT(A357,"dd/mm/yyyy"),A357)&amp;";"&amp;B357&amp;";"&amp;IF(J357=0,IFERROR(VLOOKUP(A357,default!$B$17:$C$19,2,0),C357),INDEX(default!$B$2:$B$12,Sheet2!J357,0))&amp;";"&amp;D357&amp;";"&amp;E357&amp;";"&amp;F357&amp;";"&amp;G357&amp;";"&amp;H357</f>
        <v>Technology;;;;;;;</v>
      </c>
    </row>
    <row r="358" ht="15.75" customHeight="1">
      <c r="A358" s="1" t="s">
        <v>822</v>
      </c>
      <c r="I358" s="1" t="str">
        <f t="shared" si="1"/>
        <v>Q15. Yogurt, plain, whole milk</v>
      </c>
      <c r="J358" s="1">
        <f t="shared" si="2"/>
        <v>0</v>
      </c>
      <c r="K358" s="1" t="str">
        <f t="shared" si="3"/>
        <v>Q15. Yogurt, plain, whole milk0</v>
      </c>
      <c r="L358" s="1" t="str">
        <f t="shared" si="4"/>
        <v>Q15. Yogurt, plain, whole milkUnspecified</v>
      </c>
      <c r="M358" s="1" t="str">
        <f t="array" ref="M358">IF(A357=$A$72,TEXT(A358,"dd/mm/yyyy"),A358)&amp;";"&amp;B358&amp;";"&amp;IF(J358=0,IFERROR(VLOOKUP(A358,default!$B$17:$C$19,2,0),C358),INDEX(default!$B$2:$B$12,Sheet2!J358,0))&amp;";"&amp;D358&amp;";"&amp;E358&amp;";"&amp;F358&amp;";"&amp;G358&amp;";"&amp;H358</f>
        <v>Unspecified;;;;;;;</v>
      </c>
    </row>
    <row r="359" ht="15.75" customHeight="1">
      <c r="I359" s="1" t="str">
        <f t="shared" si="1"/>
        <v>Q15. Yogurt, plain, whole milk</v>
      </c>
      <c r="J359" s="1">
        <f t="shared" si="2"/>
        <v>0</v>
      </c>
      <c r="K359" s="1" t="str">
        <f t="shared" si="3"/>
        <v>Q15. Yogurt, plain, whole milk0</v>
      </c>
      <c r="L359" s="1" t="str">
        <f t="shared" si="4"/>
        <v>Q15. Yogurt, plain, whole milk</v>
      </c>
      <c r="M359" s="1" t="str">
        <f t="array" ref="M359">IF(A358=$A$72,TEXT(A359,"dd/mm/yyyy"),A359)&amp;";"&amp;B359&amp;";"&amp;IF(J359=0,IFERROR(VLOOKUP(A359,default!$B$17:$C$19,2,0),C359),INDEX(default!$B$2:$B$12,Sheet2!J359,0))&amp;";"&amp;D359&amp;";"&amp;E359&amp;";"&amp;F359&amp;";"&amp;G359&amp;";"&amp;H359</f>
        <v>;;;;;;;</v>
      </c>
    </row>
    <row r="360" ht="15.75" customHeight="1">
      <c r="A360" s="1" t="s">
        <v>825</v>
      </c>
      <c r="I360" s="1" t="str">
        <f t="shared" si="1"/>
        <v>Q15. Yogurt, plain, whole milk</v>
      </c>
      <c r="J360" s="1">
        <f t="shared" si="2"/>
        <v>0</v>
      </c>
      <c r="K360" s="1" t="str">
        <f t="shared" si="3"/>
        <v>Q15. Yogurt, plain, whole milk0</v>
      </c>
      <c r="L360" s="1" t="str">
        <f t="shared" si="4"/>
        <v>Q15. Yogurt, plain, whole milkRepresentativeness</v>
      </c>
      <c r="M360" s="1" t="str">
        <f t="array" ref="M360">IF(A359=$A$72,TEXT(A360,"dd/mm/yyyy"),A360)&amp;";"&amp;B360&amp;";"&amp;IF(J360=0,IFERROR(VLOOKUP(A360,default!$B$17:$C$19,2,0),C360),INDEX(default!$B$2:$B$12,Sheet2!J360,0))&amp;";"&amp;D360&amp;";"&amp;E360&amp;";"&amp;F360&amp;";"&amp;G360&amp;";"&amp;H360</f>
        <v>Representativeness;;;;;;;</v>
      </c>
    </row>
    <row r="361" ht="15.75" customHeight="1">
      <c r="A361" s="1" t="s">
        <v>822</v>
      </c>
      <c r="I361" s="1" t="str">
        <f t="shared" si="1"/>
        <v>Q15. Yogurt, plain, whole milk</v>
      </c>
      <c r="J361" s="1">
        <f t="shared" si="2"/>
        <v>0</v>
      </c>
      <c r="K361" s="1" t="str">
        <f t="shared" si="3"/>
        <v>Q15. Yogurt, plain, whole milk0</v>
      </c>
      <c r="L361" s="1" t="str">
        <f t="shared" si="4"/>
        <v>Q15. Yogurt, plain, whole milkUnspecified</v>
      </c>
      <c r="M361" s="1" t="str">
        <f t="array" ref="M361">IF(A360=$A$72,TEXT(A361,"dd/mm/yyyy"),A361)&amp;";"&amp;B361&amp;";"&amp;IF(J361=0,IFERROR(VLOOKUP(A361,default!$B$17:$C$19,2,0),C361),INDEX(default!$B$2:$B$12,Sheet2!J361,0))&amp;";"&amp;D361&amp;";"&amp;E361&amp;";"&amp;F361&amp;";"&amp;G361&amp;";"&amp;H361</f>
        <v>Unspecified;;;;;;;</v>
      </c>
    </row>
    <row r="362" ht="15.75" customHeight="1">
      <c r="I362" s="1" t="str">
        <f t="shared" si="1"/>
        <v>Q15. Yogurt, plain, whole milk</v>
      </c>
      <c r="J362" s="1">
        <f t="shared" si="2"/>
        <v>0</v>
      </c>
      <c r="K362" s="1" t="str">
        <f t="shared" si="3"/>
        <v>Q15. Yogurt, plain, whole milk0</v>
      </c>
      <c r="L362" s="1" t="str">
        <f t="shared" si="4"/>
        <v>Q15. Yogurt, plain, whole milk</v>
      </c>
      <c r="M362" s="1" t="str">
        <f t="array" ref="M362">IF(A361=$A$72,TEXT(A362,"dd/mm/yyyy"),A362)&amp;";"&amp;B362&amp;";"&amp;IF(J362=0,IFERROR(VLOOKUP(A362,default!$B$17:$C$19,2,0),C362),INDEX(default!$B$2:$B$12,Sheet2!J362,0))&amp;";"&amp;D362&amp;";"&amp;E362&amp;";"&amp;F362&amp;";"&amp;G362&amp;";"&amp;H362</f>
        <v>;;;;;;;</v>
      </c>
    </row>
    <row r="363" ht="15.75" customHeight="1">
      <c r="A363" s="1" t="s">
        <v>826</v>
      </c>
      <c r="I363" s="1" t="str">
        <f t="shared" si="1"/>
        <v>Q15. Yogurt, plain, whole milk</v>
      </c>
      <c r="J363" s="1">
        <f t="shared" si="2"/>
        <v>0</v>
      </c>
      <c r="K363" s="1" t="str">
        <f t="shared" si="3"/>
        <v>Q15. Yogurt, plain, whole milk0</v>
      </c>
      <c r="L363" s="1" t="str">
        <f t="shared" si="4"/>
        <v>Q15. Yogurt, plain, whole milkMultiple output allocation</v>
      </c>
      <c r="M363" s="1" t="str">
        <f t="array" ref="M363">IF(A362=$A$72,TEXT(A363,"dd/mm/yyyy"),A363)&amp;";"&amp;B363&amp;";"&amp;IF(J363=0,IFERROR(VLOOKUP(A363,default!$B$17:$C$19,2,0),C363),INDEX(default!$B$2:$B$12,Sheet2!J363,0))&amp;";"&amp;D363&amp;";"&amp;E363&amp;";"&amp;F363&amp;";"&amp;G363&amp;";"&amp;H363</f>
        <v>Multiple output allocation;;;;;;;</v>
      </c>
    </row>
    <row r="364" ht="15.75" customHeight="1">
      <c r="A364" s="1" t="s">
        <v>822</v>
      </c>
      <c r="I364" s="1" t="str">
        <f t="shared" si="1"/>
        <v>Q15. Yogurt, plain, whole milk</v>
      </c>
      <c r="J364" s="1">
        <f t="shared" si="2"/>
        <v>0</v>
      </c>
      <c r="K364" s="1" t="str">
        <f t="shared" si="3"/>
        <v>Q15. Yogurt, plain, whole milk0</v>
      </c>
      <c r="L364" s="1" t="str">
        <f t="shared" si="4"/>
        <v>Q15. Yogurt, plain, whole milkUnspecified</v>
      </c>
      <c r="M364" s="1" t="str">
        <f t="array" ref="M364">IF(A363=$A$72,TEXT(A364,"dd/mm/yyyy"),A364)&amp;";"&amp;B364&amp;";"&amp;IF(J364=0,IFERROR(VLOOKUP(A364,default!$B$17:$C$19,2,0),C364),INDEX(default!$B$2:$B$12,Sheet2!J364,0))&amp;";"&amp;D364&amp;";"&amp;E364&amp;";"&amp;F364&amp;";"&amp;G364&amp;";"&amp;H364</f>
        <v>Unspecified;;;;;;;</v>
      </c>
    </row>
    <row r="365" ht="15.75" customHeight="1">
      <c r="I365" s="1" t="str">
        <f t="shared" si="1"/>
        <v>Q15. Yogurt, plain, whole milk</v>
      </c>
      <c r="J365" s="1">
        <f t="shared" si="2"/>
        <v>0</v>
      </c>
      <c r="K365" s="1" t="str">
        <f t="shared" si="3"/>
        <v>Q15. Yogurt, plain, whole milk0</v>
      </c>
      <c r="L365" s="1" t="str">
        <f t="shared" si="4"/>
        <v>Q15. Yogurt, plain, whole milk</v>
      </c>
      <c r="M365" s="1" t="str">
        <f t="array" ref="M365">IF(A364=$A$72,TEXT(A365,"dd/mm/yyyy"),A365)&amp;";"&amp;B365&amp;";"&amp;IF(J365=0,IFERROR(VLOOKUP(A365,default!$B$17:$C$19,2,0),C365),INDEX(default!$B$2:$B$12,Sheet2!J365,0))&amp;";"&amp;D365&amp;";"&amp;E365&amp;";"&amp;F365&amp;";"&amp;G365&amp;";"&amp;H365</f>
        <v>;;;;;;;</v>
      </c>
    </row>
    <row r="366" ht="15.75" customHeight="1">
      <c r="A366" s="1" t="s">
        <v>827</v>
      </c>
      <c r="I366" s="1" t="str">
        <f t="shared" si="1"/>
        <v>Q15. Yogurt, plain, whole milk</v>
      </c>
      <c r="J366" s="1">
        <f t="shared" si="2"/>
        <v>0</v>
      </c>
      <c r="K366" s="1" t="str">
        <f t="shared" si="3"/>
        <v>Q15. Yogurt, plain, whole milk0</v>
      </c>
      <c r="L366" s="1" t="str">
        <f t="shared" si="4"/>
        <v>Q15. Yogurt, plain, whole milkSubstitution allocation</v>
      </c>
      <c r="M366" s="1" t="str">
        <f t="array" ref="M366">IF(A365=$A$72,TEXT(A366,"dd/mm/yyyy"),A366)&amp;";"&amp;B366&amp;";"&amp;IF(J366=0,IFERROR(VLOOKUP(A366,default!$B$17:$C$19,2,0),C366),INDEX(default!$B$2:$B$12,Sheet2!J366,0))&amp;";"&amp;D366&amp;";"&amp;E366&amp;";"&amp;F366&amp;";"&amp;G366&amp;";"&amp;H366</f>
        <v>Substitution allocation;;;;;;;</v>
      </c>
    </row>
    <row r="367" ht="15.75" customHeight="1">
      <c r="A367" s="1" t="s">
        <v>822</v>
      </c>
      <c r="I367" s="1" t="str">
        <f t="shared" si="1"/>
        <v>Q15. Yogurt, plain, whole milk</v>
      </c>
      <c r="J367" s="1">
        <f t="shared" si="2"/>
        <v>0</v>
      </c>
      <c r="K367" s="1" t="str">
        <f t="shared" si="3"/>
        <v>Q15. Yogurt, plain, whole milk0</v>
      </c>
      <c r="L367" s="1" t="str">
        <f t="shared" si="4"/>
        <v>Q15. Yogurt, plain, whole milkUnspecified</v>
      </c>
      <c r="M367" s="1" t="str">
        <f t="array" ref="M367">IF(A366=$A$72,TEXT(A367,"dd/mm/yyyy"),A367)&amp;";"&amp;B367&amp;";"&amp;IF(J367=0,IFERROR(VLOOKUP(A367,default!$B$17:$C$19,2,0),C367),INDEX(default!$B$2:$B$12,Sheet2!J367,0))&amp;";"&amp;D367&amp;";"&amp;E367&amp;";"&amp;F367&amp;";"&amp;G367&amp;";"&amp;H367</f>
        <v>Unspecified;;;;;;;</v>
      </c>
    </row>
    <row r="368" ht="15.75" customHeight="1">
      <c r="I368" s="1" t="str">
        <f t="shared" si="1"/>
        <v>Q15. Yogurt, plain, whole milk</v>
      </c>
      <c r="J368" s="1">
        <f t="shared" si="2"/>
        <v>0</v>
      </c>
      <c r="K368" s="1" t="str">
        <f t="shared" si="3"/>
        <v>Q15. Yogurt, plain, whole milk0</v>
      </c>
      <c r="L368" s="1" t="str">
        <f t="shared" si="4"/>
        <v>Q15. Yogurt, plain, whole milk</v>
      </c>
      <c r="M368" s="1" t="str">
        <f t="array" ref="M368">IF(A367=$A$72,TEXT(A368,"dd/mm/yyyy"),A368)&amp;";"&amp;B368&amp;";"&amp;IF(J368=0,IFERROR(VLOOKUP(A368,default!$B$17:$C$19,2,0),C368),INDEX(default!$B$2:$B$12,Sheet2!J368,0))&amp;";"&amp;D368&amp;";"&amp;E368&amp;";"&amp;F368&amp;";"&amp;G368&amp;";"&amp;H368</f>
        <v>;;;;;;;</v>
      </c>
    </row>
    <row r="369" ht="15.75" customHeight="1">
      <c r="A369" s="1" t="s">
        <v>828</v>
      </c>
      <c r="I369" s="1" t="str">
        <f t="shared" si="1"/>
        <v>Q15. Yogurt, plain, whole milk</v>
      </c>
      <c r="J369" s="1">
        <f t="shared" si="2"/>
        <v>0</v>
      </c>
      <c r="K369" s="1" t="str">
        <f t="shared" si="3"/>
        <v>Q15. Yogurt, plain, whole milk0</v>
      </c>
      <c r="L369" s="1" t="str">
        <f t="shared" si="4"/>
        <v>Q15. Yogurt, plain, whole milkCut off rules</v>
      </c>
      <c r="M369" s="1" t="str">
        <f t="array" ref="M369">IF(A368=$A$72,TEXT(A369,"dd/mm/yyyy"),A369)&amp;";"&amp;B369&amp;";"&amp;IF(J369=0,IFERROR(VLOOKUP(A369,default!$B$17:$C$19,2,0),C369),INDEX(default!$B$2:$B$12,Sheet2!J369,0))&amp;";"&amp;D369&amp;";"&amp;E369&amp;";"&amp;F369&amp;";"&amp;G369&amp;";"&amp;H369</f>
        <v>Cut off rules;;;;;;;</v>
      </c>
    </row>
    <row r="370" ht="15.75" customHeight="1">
      <c r="A370" s="1" t="s">
        <v>822</v>
      </c>
      <c r="I370" s="1" t="str">
        <f t="shared" si="1"/>
        <v>Q15. Yogurt, plain, whole milk</v>
      </c>
      <c r="J370" s="1">
        <f t="shared" si="2"/>
        <v>0</v>
      </c>
      <c r="K370" s="1" t="str">
        <f t="shared" si="3"/>
        <v>Q15. Yogurt, plain, whole milk0</v>
      </c>
      <c r="L370" s="1" t="str">
        <f t="shared" si="4"/>
        <v>Q15. Yogurt, plain, whole milkUnspecified</v>
      </c>
      <c r="M370" s="1" t="str">
        <f t="array" ref="M370">IF(A369=$A$72,TEXT(A370,"dd/mm/yyyy"),A370)&amp;";"&amp;B370&amp;";"&amp;IF(J370=0,IFERROR(VLOOKUP(A370,default!$B$17:$C$19,2,0),C370),INDEX(default!$B$2:$B$12,Sheet2!J370,0))&amp;";"&amp;D370&amp;";"&amp;E370&amp;";"&amp;F370&amp;";"&amp;G370&amp;";"&amp;H370</f>
        <v>Unspecified;;;;;;;</v>
      </c>
    </row>
    <row r="371" ht="15.75" customHeight="1">
      <c r="I371" s="1" t="str">
        <f t="shared" si="1"/>
        <v>Q15. Yogurt, plain, whole milk</v>
      </c>
      <c r="J371" s="1">
        <f t="shared" si="2"/>
        <v>0</v>
      </c>
      <c r="K371" s="1" t="str">
        <f t="shared" si="3"/>
        <v>Q15. Yogurt, plain, whole milk0</v>
      </c>
      <c r="L371" s="1" t="str">
        <f t="shared" si="4"/>
        <v>Q15. Yogurt, plain, whole milk</v>
      </c>
      <c r="M371" s="1" t="str">
        <f t="array" ref="M371">IF(A370=$A$72,TEXT(A371,"dd/mm/yyyy"),A371)&amp;";"&amp;B371&amp;";"&amp;IF(J371=0,IFERROR(VLOOKUP(A371,default!$B$17:$C$19,2,0),C371),INDEX(default!$B$2:$B$12,Sheet2!J371,0))&amp;";"&amp;D371&amp;";"&amp;E371&amp;";"&amp;F371&amp;";"&amp;G371&amp;";"&amp;H371</f>
        <v>;;;;;;;</v>
      </c>
    </row>
    <row r="372" ht="15.75" customHeight="1">
      <c r="A372" s="1" t="s">
        <v>829</v>
      </c>
      <c r="I372" s="1" t="str">
        <f t="shared" si="1"/>
        <v>Q15. Yogurt, plain, whole milk</v>
      </c>
      <c r="J372" s="1">
        <f t="shared" si="2"/>
        <v>0</v>
      </c>
      <c r="K372" s="1" t="str">
        <f t="shared" si="3"/>
        <v>Q15. Yogurt, plain, whole milk0</v>
      </c>
      <c r="L372" s="1" t="str">
        <f t="shared" si="4"/>
        <v>Q15. Yogurt, plain, whole milkCapital goods</v>
      </c>
      <c r="M372" s="1" t="str">
        <f t="array" ref="M372">IF(A371=$A$72,TEXT(A372,"dd/mm/yyyy"),A372)&amp;";"&amp;B372&amp;";"&amp;IF(J372=0,IFERROR(VLOOKUP(A372,default!$B$17:$C$19,2,0),C372),INDEX(default!$B$2:$B$12,Sheet2!J372,0))&amp;";"&amp;D372&amp;";"&amp;E372&amp;";"&amp;F372&amp;";"&amp;G372&amp;";"&amp;H372</f>
        <v>Capital goods;;;;;;;</v>
      </c>
    </row>
    <row r="373" ht="15.75" customHeight="1">
      <c r="A373" s="1" t="s">
        <v>822</v>
      </c>
      <c r="I373" s="1" t="str">
        <f t="shared" si="1"/>
        <v>Q15. Yogurt, plain, whole milk</v>
      </c>
      <c r="J373" s="1">
        <f t="shared" si="2"/>
        <v>0</v>
      </c>
      <c r="K373" s="1" t="str">
        <f t="shared" si="3"/>
        <v>Q15. Yogurt, plain, whole milk0</v>
      </c>
      <c r="L373" s="1" t="str">
        <f t="shared" si="4"/>
        <v>Q15. Yogurt, plain, whole milkUnspecified</v>
      </c>
      <c r="M373" s="1" t="str">
        <f t="array" ref="M373">IF(A372=$A$72,TEXT(A373,"dd/mm/yyyy"),A373)&amp;";"&amp;B373&amp;";"&amp;IF(J373=0,IFERROR(VLOOKUP(A373,default!$B$17:$C$19,2,0),C373),INDEX(default!$B$2:$B$12,Sheet2!J373,0))&amp;";"&amp;D373&amp;";"&amp;E373&amp;";"&amp;F373&amp;";"&amp;G373&amp;";"&amp;H373</f>
        <v>Unspecified;;;;;;;</v>
      </c>
    </row>
    <row r="374" ht="15.75" customHeight="1">
      <c r="I374" s="1" t="str">
        <f t="shared" si="1"/>
        <v>Q15. Yogurt, plain, whole milk</v>
      </c>
      <c r="J374" s="1">
        <f t="shared" si="2"/>
        <v>0</v>
      </c>
      <c r="K374" s="1" t="str">
        <f t="shared" si="3"/>
        <v>Q15. Yogurt, plain, whole milk0</v>
      </c>
      <c r="L374" s="1" t="str">
        <f t="shared" si="4"/>
        <v>Q15. Yogurt, plain, whole milk</v>
      </c>
      <c r="M374" s="1" t="str">
        <f t="array" ref="M374">IF(A373=$A$72,TEXT(A374,"dd/mm/yyyy"),A374)&amp;";"&amp;B374&amp;";"&amp;IF(J374=0,IFERROR(VLOOKUP(A374,default!$B$17:$C$19,2,0),C374),INDEX(default!$B$2:$B$12,Sheet2!J374,0))&amp;";"&amp;D374&amp;";"&amp;E374&amp;";"&amp;F374&amp;";"&amp;G374&amp;";"&amp;H374</f>
        <v>;;;;;;;</v>
      </c>
    </row>
    <row r="375" ht="15.75" customHeight="1">
      <c r="A375" s="1" t="s">
        <v>830</v>
      </c>
      <c r="I375" s="1" t="str">
        <f t="shared" si="1"/>
        <v>Q15. Yogurt, plain, whole milk</v>
      </c>
      <c r="J375" s="1">
        <f t="shared" si="2"/>
        <v>0</v>
      </c>
      <c r="K375" s="1" t="str">
        <f t="shared" si="3"/>
        <v>Q15. Yogurt, plain, whole milk0</v>
      </c>
      <c r="L375" s="1" t="str">
        <f t="shared" si="4"/>
        <v>Q15. Yogurt, plain, whole milkBoundary with nature</v>
      </c>
      <c r="M375" s="1" t="str">
        <f t="array" ref="M375">IF(A374=$A$72,TEXT(A375,"dd/mm/yyyy"),A375)&amp;";"&amp;B375&amp;";"&amp;IF(J375=0,IFERROR(VLOOKUP(A375,default!$B$17:$C$19,2,0),C375),INDEX(default!$B$2:$B$12,Sheet2!J375,0))&amp;";"&amp;D375&amp;";"&amp;E375&amp;";"&amp;F375&amp;";"&amp;G375&amp;";"&amp;H375</f>
        <v>Boundary with nature;;;;;;;</v>
      </c>
    </row>
    <row r="376" ht="15.75" customHeight="1">
      <c r="A376" s="1" t="s">
        <v>822</v>
      </c>
      <c r="I376" s="1" t="str">
        <f t="shared" si="1"/>
        <v>Q15. Yogurt, plain, whole milk</v>
      </c>
      <c r="J376" s="1">
        <f t="shared" si="2"/>
        <v>0</v>
      </c>
      <c r="K376" s="1" t="str">
        <f t="shared" si="3"/>
        <v>Q15. Yogurt, plain, whole milk0</v>
      </c>
      <c r="L376" s="1" t="str">
        <f t="shared" si="4"/>
        <v>Q15. Yogurt, plain, whole milkUnspecified</v>
      </c>
      <c r="M376" s="1" t="str">
        <f t="array" ref="M376">IF(A375=$A$72,TEXT(A376,"dd/mm/yyyy"),A376)&amp;";"&amp;B376&amp;";"&amp;IF(J376=0,IFERROR(VLOOKUP(A376,default!$B$17:$C$19,2,0),C376),INDEX(default!$B$2:$B$12,Sheet2!J376,0))&amp;";"&amp;D376&amp;";"&amp;E376&amp;";"&amp;F376&amp;";"&amp;G376&amp;";"&amp;H376</f>
        <v>Unspecified;;;;;;;</v>
      </c>
    </row>
    <row r="377" ht="15.75" customHeight="1">
      <c r="I377" s="1" t="str">
        <f t="shared" si="1"/>
        <v>Q15. Yogurt, plain, whole milk</v>
      </c>
      <c r="J377" s="1">
        <f t="shared" si="2"/>
        <v>0</v>
      </c>
      <c r="K377" s="1" t="str">
        <f t="shared" si="3"/>
        <v>Q15. Yogurt, plain, whole milk0</v>
      </c>
      <c r="L377" s="1" t="str">
        <f t="shared" si="4"/>
        <v>Q15. Yogurt, plain, whole milk</v>
      </c>
      <c r="M377" s="1" t="str">
        <f t="array" ref="M377">IF(A376=$A$72,TEXT(A377,"dd/mm/yyyy"),A377)&amp;";"&amp;B377&amp;";"&amp;IF(J377=0,IFERROR(VLOOKUP(A377,default!$B$17:$C$19,2,0),C377),INDEX(default!$B$2:$B$12,Sheet2!J377,0))&amp;";"&amp;D377&amp;";"&amp;E377&amp;";"&amp;F377&amp;";"&amp;G377&amp;";"&amp;H377</f>
        <v>;;;;;;;</v>
      </c>
    </row>
    <row r="378" ht="15.75" customHeight="1">
      <c r="A378" s="1" t="s">
        <v>831</v>
      </c>
      <c r="I378" s="1" t="str">
        <f t="shared" si="1"/>
        <v>Q15. Yogurt, plain, whole milk</v>
      </c>
      <c r="J378" s="1">
        <f t="shared" si="2"/>
        <v>0</v>
      </c>
      <c r="K378" s="1" t="str">
        <f t="shared" si="3"/>
        <v>Q15. Yogurt, plain, whole milk0</v>
      </c>
      <c r="L378" s="1" t="str">
        <f t="shared" si="4"/>
        <v>Q15. Yogurt, plain, whole milkInfrastructure</v>
      </c>
      <c r="M378" s="1" t="str">
        <f t="array" ref="M378">IF(A377=$A$72,TEXT(A378,"dd/mm/yyyy"),A378)&amp;";"&amp;B378&amp;";"&amp;IF(J378=0,IFERROR(VLOOKUP(A378,default!$B$17:$C$19,2,0),C378),INDEX(default!$B$2:$B$12,Sheet2!J378,0))&amp;";"&amp;D378&amp;";"&amp;E378&amp;";"&amp;F378&amp;";"&amp;G378&amp;";"&amp;H378</f>
        <v>Infrastructure;;;;;;;</v>
      </c>
    </row>
    <row r="379" ht="15.75" customHeight="1">
      <c r="A379" s="1" t="s">
        <v>832</v>
      </c>
      <c r="I379" s="1" t="str">
        <f t="shared" si="1"/>
        <v>Q15. Yogurt, plain, whole milk</v>
      </c>
      <c r="J379" s="1">
        <f t="shared" si="2"/>
        <v>0</v>
      </c>
      <c r="K379" s="1" t="str">
        <f t="shared" si="3"/>
        <v>Q15. Yogurt, plain, whole milk0</v>
      </c>
      <c r="L379" s="1" t="str">
        <f t="shared" si="4"/>
        <v>Q15. Yogurt, plain, whole milkNo</v>
      </c>
      <c r="M379" s="1" t="str">
        <f t="array" ref="M379">IF(A378=$A$72,TEXT(A379,"dd/mm/yyyy"),A379)&amp;";"&amp;B379&amp;";"&amp;IF(J379=0,IFERROR(VLOOKUP(A379,default!$B$17:$C$19,2,0),C379),INDEX(default!$B$2:$B$12,Sheet2!J379,0))&amp;";"&amp;D379&amp;";"&amp;E379&amp;";"&amp;F379&amp;";"&amp;G379&amp;";"&amp;H379</f>
        <v>No;;;;;;;</v>
      </c>
    </row>
    <row r="380" ht="15.75" customHeight="1">
      <c r="I380" s="1" t="str">
        <f t="shared" si="1"/>
        <v>Q15. Yogurt, plain, whole milk</v>
      </c>
      <c r="J380" s="1">
        <f t="shared" si="2"/>
        <v>0</v>
      </c>
      <c r="K380" s="1" t="str">
        <f t="shared" si="3"/>
        <v>Q15. Yogurt, plain, whole milk0</v>
      </c>
      <c r="L380" s="1" t="str">
        <f t="shared" si="4"/>
        <v>Q15. Yogurt, plain, whole milk</v>
      </c>
      <c r="M380" s="1" t="str">
        <f t="array" ref="M380">IF(A379=$A$72,TEXT(A380,"dd/mm/yyyy"),A380)&amp;";"&amp;B380&amp;";"&amp;IF(J380=0,IFERROR(VLOOKUP(A380,default!$B$17:$C$19,2,0),C380),INDEX(default!$B$2:$B$12,Sheet2!J380,0))&amp;";"&amp;D380&amp;";"&amp;E380&amp;";"&amp;F380&amp;";"&amp;G380&amp;";"&amp;H380</f>
        <v>;;;;;;;</v>
      </c>
    </row>
    <row r="381" ht="15.75" customHeight="1">
      <c r="A381" s="1" t="s">
        <v>833</v>
      </c>
      <c r="I381" s="1" t="str">
        <f t="shared" si="1"/>
        <v>Q15. Yogurt, plain, whole milk</v>
      </c>
      <c r="J381" s="1">
        <f t="shared" si="2"/>
        <v>0</v>
      </c>
      <c r="K381" s="1" t="str">
        <f t="shared" si="3"/>
        <v>Q15. Yogurt, plain, whole milk0</v>
      </c>
      <c r="L381" s="1" t="str">
        <f t="shared" si="4"/>
        <v>Q15. Yogurt, plain, whole milkDate</v>
      </c>
      <c r="M381" s="1" t="str">
        <f t="array" ref="M381">IF(A380=$A$72,TEXT(A381,"dd/mm/yyyy"),A381)&amp;";"&amp;B381&amp;";"&amp;IF(J381=0,IFERROR(VLOOKUP(A381,default!$B$17:$C$19,2,0),C381),INDEX(default!$B$2:$B$12,Sheet2!J381,0))&amp;";"&amp;D381&amp;";"&amp;E381&amp;";"&amp;F381&amp;";"&amp;G381&amp;";"&amp;H381</f>
        <v>Date;;;;;;;</v>
      </c>
    </row>
    <row r="382" ht="15.75" customHeight="1">
      <c r="A382" s="49">
        <v>45119.0</v>
      </c>
      <c r="I382" s="1" t="str">
        <f t="shared" si="1"/>
        <v>Q15. Yogurt, plain, whole milk</v>
      </c>
      <c r="J382" s="1">
        <f t="shared" si="2"/>
        <v>0</v>
      </c>
      <c r="K382" s="1" t="str">
        <f t="shared" si="3"/>
        <v>Q15. Yogurt, plain, whole milk0</v>
      </c>
      <c r="L382" s="1" t="str">
        <f t="shared" si="4"/>
        <v>Q15. Yogurt, plain, whole milk45119</v>
      </c>
      <c r="M382" s="1" t="str">
        <f t="array" ref="M382">IF(A381=$A$72,TEXT(A382,"dd/mm/yyyy"),A382)&amp;";"&amp;B382&amp;";"&amp;IF(J382=0,IFERROR(VLOOKUP(A382,default!$B$17:$C$19,2,0),C382),INDEX(default!$B$2:$B$12,Sheet2!J382,0))&amp;";"&amp;D382&amp;";"&amp;E382&amp;";"&amp;F382&amp;";"&amp;G382&amp;";"&amp;H382</f>
        <v>12/07/2023;;;;;;;</v>
      </c>
    </row>
    <row r="383" ht="15.75" customHeight="1">
      <c r="I383" s="1" t="str">
        <f t="shared" si="1"/>
        <v>Q15. Yogurt, plain, whole milk</v>
      </c>
      <c r="J383" s="1">
        <f t="shared" si="2"/>
        <v>0</v>
      </c>
      <c r="K383" s="1" t="str">
        <f t="shared" si="3"/>
        <v>Q15. Yogurt, plain, whole milk0</v>
      </c>
      <c r="L383" s="1" t="str">
        <f t="shared" si="4"/>
        <v>Q15. Yogurt, plain, whole milk</v>
      </c>
      <c r="M383" s="1" t="str">
        <f t="array" ref="M383">IF(A382=$A$72,TEXT(A383,"dd/mm/yyyy"),A383)&amp;";"&amp;B383&amp;";"&amp;IF(J383=0,IFERROR(VLOOKUP(A383,default!$B$17:$C$19,2,0),C383),INDEX(default!$B$2:$B$12,Sheet2!J383,0))&amp;";"&amp;D383&amp;";"&amp;E383&amp;";"&amp;F383&amp;";"&amp;G383&amp;";"&amp;H383</f>
        <v>;;;;;;;</v>
      </c>
    </row>
    <row r="384" ht="15.75" customHeight="1">
      <c r="A384" s="1" t="s">
        <v>834</v>
      </c>
      <c r="I384" s="1" t="str">
        <f t="shared" si="1"/>
        <v>Q15. Yogurt, plain, whole milk</v>
      </c>
      <c r="J384" s="1">
        <f t="shared" si="2"/>
        <v>0</v>
      </c>
      <c r="K384" s="1" t="str">
        <f t="shared" si="3"/>
        <v>Q15. Yogurt, plain, whole milk0</v>
      </c>
      <c r="L384" s="1" t="str">
        <f t="shared" si="4"/>
        <v>Q15. Yogurt, plain, whole milkProducts</v>
      </c>
      <c r="M384" s="1" t="str">
        <f t="array" ref="M384">IF(A383=$A$72,TEXT(A384,"dd/mm/yyyy"),A384)&amp;";"&amp;B384&amp;";"&amp;IF(J384=0,IFERROR(VLOOKUP(A384,default!$B$17:$C$19,2,0),C384),INDEX(default!$B$2:$B$12,Sheet2!J384,0))&amp;";"&amp;D384&amp;";"&amp;E384&amp;";"&amp;F384&amp;";"&amp;G384&amp;";"&amp;H384</f>
        <v>Products;;;;;;;</v>
      </c>
    </row>
    <row r="385" ht="15.75" customHeight="1">
      <c r="A385" s="1" t="s">
        <v>980</v>
      </c>
      <c r="B385" s="1" t="s">
        <v>835</v>
      </c>
      <c r="C385" s="1">
        <v>1.0</v>
      </c>
      <c r="D385" s="1">
        <v>100.0</v>
      </c>
      <c r="E385" s="1" t="s">
        <v>836</v>
      </c>
      <c r="F385" s="1" t="s">
        <v>971</v>
      </c>
      <c r="I385" s="1" t="str">
        <f t="shared" si="1"/>
        <v>Q17. Beef organs, average of liver, spleen, kidney, heart, and tongue, cooked (braised or simmered)</v>
      </c>
      <c r="J385" s="1">
        <f t="shared" si="2"/>
        <v>0</v>
      </c>
      <c r="K385" s="1" t="str">
        <f t="shared" si="3"/>
        <v>Q17. Beef organs, average of liver, spleen, kidney, heart, and tongue, cooked (braised or simmered)0</v>
      </c>
      <c r="L385" s="1" t="str">
        <f t="shared" si="4"/>
        <v>Q17. Beef organs, average of liver, spleen, kidney, heart, and tongue, cooked (braised or simmered)Q17. Beef organs, average of liver, spleen, kidney, heart, and tongue, cooked (braised or simmered)</v>
      </c>
      <c r="M385" s="1" t="str">
        <f t="array" ref="M385">IF(A384=$A$72,TEXT(A385,"dd/mm/yyyy"),A385)&amp;";"&amp;B385&amp;";"&amp;IF(J385=0,IFERROR(VLOOKUP(A385,default!$B$17:$C$19,2,0),C385),INDEX(default!$B$2:$B$12,Sheet2!J385,0))&amp;";"&amp;D385&amp;";"&amp;E385&amp;";"&amp;F385&amp;";"&amp;G385&amp;";"&amp;H385</f>
        <v>Q17. Beef organs, average of liver, spleen, kidney, heart, and tongue, cooked (braised or simmered);kg;1;100;not defined;!My project\0. Life cycles;;</v>
      </c>
    </row>
    <row r="386" ht="15.75" customHeight="1">
      <c r="I386" s="1" t="str">
        <f t="shared" si="1"/>
        <v>Q17. Beef organs, average of liver, spleen, kidney, heart, and tongue, cooked (braised or simmered)</v>
      </c>
      <c r="J386" s="1">
        <f t="shared" si="2"/>
        <v>0</v>
      </c>
      <c r="K386" s="1" t="str">
        <f t="shared" si="3"/>
        <v>Q17. Beef organs, average of liver, spleen, kidney, heart, and tongue, cooked (braised or simmered)0</v>
      </c>
      <c r="L386" s="1" t="str">
        <f t="shared" si="4"/>
        <v>Q17. Beef organs, average of liver, spleen, kidney, heart, and tongue, cooked (braised or simmered)</v>
      </c>
      <c r="M386" s="1" t="str">
        <f t="array" ref="M386">IF(A385=$A$72,TEXT(A386,"dd/mm/yyyy"),A386)&amp;";"&amp;B386&amp;";"&amp;IF(J386=0,IFERROR(VLOOKUP(A386,default!$B$17:$C$19,2,0),C386),INDEX(default!$B$2:$B$12,Sheet2!J386,0))&amp;";"&amp;D386&amp;";"&amp;E386&amp;";"&amp;F386&amp;";"&amp;G386&amp;";"&amp;H386</f>
        <v>;;;;;;;</v>
      </c>
    </row>
    <row r="387" ht="15.75" customHeight="1">
      <c r="A387" s="1" t="s">
        <v>838</v>
      </c>
      <c r="I387" s="1" t="str">
        <f t="shared" si="1"/>
        <v>Q17. Beef organs, average of liver, spleen, kidney, heart, and tongue, cooked (braised or simmered)</v>
      </c>
      <c r="J387" s="1">
        <f t="shared" si="2"/>
        <v>0</v>
      </c>
      <c r="K387" s="1" t="str">
        <f t="shared" si="3"/>
        <v>Q17. Beef organs, average of liver, spleen, kidney, heart, and tongue, cooked (braised or simmered)0</v>
      </c>
      <c r="L387" s="1" t="str">
        <f t="shared" si="4"/>
        <v>Q17. Beef organs, average of liver, spleen, kidney, heart, and tongue, cooked (braised or simmered)Avoided products</v>
      </c>
      <c r="M387" s="1" t="str">
        <f t="array" ref="M387">IF(A386=$A$72,TEXT(A387,"dd/mm/yyyy"),A387)&amp;";"&amp;B387&amp;";"&amp;IF(J387=0,IFERROR(VLOOKUP(A387,default!$B$17:$C$19,2,0),C387),INDEX(default!$B$2:$B$12,Sheet2!J387,0))&amp;";"&amp;D387&amp;";"&amp;E387&amp;";"&amp;F387&amp;";"&amp;G387&amp;";"&amp;H387</f>
        <v>Avoided products;;;;;;;</v>
      </c>
    </row>
    <row r="388" ht="15.75" customHeight="1">
      <c r="I388" s="1" t="str">
        <f t="shared" si="1"/>
        <v>Q17. Beef organs, average of liver, spleen, kidney, heart, and tongue, cooked (braised or simmered)</v>
      </c>
      <c r="J388" s="1">
        <f t="shared" si="2"/>
        <v>0</v>
      </c>
      <c r="K388" s="1" t="str">
        <f t="shared" si="3"/>
        <v>Q17. Beef organs, average of liver, spleen, kidney, heart, and tongue, cooked (braised or simmered)0</v>
      </c>
      <c r="L388" s="1" t="str">
        <f t="shared" si="4"/>
        <v>Q17. Beef organs, average of liver, spleen, kidney, heart, and tongue, cooked (braised or simmered)</v>
      </c>
      <c r="M388" s="1" t="str">
        <f t="array" ref="M388">IF(A387=$A$72,TEXT(A388,"dd/mm/yyyy"),A388)&amp;";"&amp;B388&amp;";"&amp;IF(J388=0,IFERROR(VLOOKUP(A388,default!$B$17:$C$19,2,0),C388),INDEX(default!$B$2:$B$12,Sheet2!J388,0))&amp;";"&amp;D388&amp;";"&amp;E388&amp;";"&amp;F388&amp;";"&amp;G388&amp;";"&amp;H388</f>
        <v>;;;;;;;</v>
      </c>
    </row>
    <row r="389" ht="15.75" customHeight="1">
      <c r="A389" s="1" t="s">
        <v>839</v>
      </c>
      <c r="I389" s="1" t="str">
        <f t="shared" si="1"/>
        <v>Q17. Beef organs, average of liver, spleen, kidney, heart, and tongue, cooked (braised or simmered)</v>
      </c>
      <c r="J389" s="1">
        <f t="shared" si="2"/>
        <v>0</v>
      </c>
      <c r="K389" s="1" t="str">
        <f t="shared" si="3"/>
        <v>Q17. Beef organs, average of liver, spleen, kidney, heart, and tongue, cooked (braised or simmered)0</v>
      </c>
      <c r="L389" s="1" t="str">
        <f t="shared" si="4"/>
        <v>Q17. Beef organs, average of liver, spleen, kidney, heart, and tongue, cooked (braised or simmered)Resources</v>
      </c>
      <c r="M389" s="1" t="str">
        <f t="array" ref="M389">IF(A388=$A$72,TEXT(A389,"dd/mm/yyyy"),A389)&amp;";"&amp;B389&amp;";"&amp;IF(J389=0,IFERROR(VLOOKUP(A389,default!$B$17:$C$19,2,0),C389),INDEX(default!$B$2:$B$12,Sheet2!J389,0))&amp;";"&amp;D389&amp;";"&amp;E389&amp;";"&amp;F389&amp;";"&amp;G389&amp;";"&amp;H389</f>
        <v>Resources;;;;;;;</v>
      </c>
    </row>
    <row r="390" ht="15.75" customHeight="1">
      <c r="I390" s="1" t="str">
        <f t="shared" si="1"/>
        <v>Q17. Beef organs, average of liver, spleen, kidney, heart, and tongue, cooked (braised or simmered)</v>
      </c>
      <c r="J390" s="1">
        <f t="shared" si="2"/>
        <v>0</v>
      </c>
      <c r="K390" s="1" t="str">
        <f t="shared" si="3"/>
        <v>Q17. Beef organs, average of liver, spleen, kidney, heart, and tongue, cooked (braised or simmered)0</v>
      </c>
      <c r="L390" s="1" t="str">
        <f t="shared" si="4"/>
        <v>Q17. Beef organs, average of liver, spleen, kidney, heart, and tongue, cooked (braised or simmered)</v>
      </c>
      <c r="M390" s="1" t="str">
        <f t="array" ref="M390">IF(A389=$A$72,TEXT(A390,"dd/mm/yyyy"),A390)&amp;";"&amp;B390&amp;";"&amp;IF(J390=0,IFERROR(VLOOKUP(A390,default!$B$17:$C$19,2,0),C390),INDEX(default!$B$2:$B$12,Sheet2!J390,0))&amp;";"&amp;D390&amp;";"&amp;E390&amp;";"&amp;F390&amp;";"&amp;G390&amp;";"&amp;H390</f>
        <v>;;;;;;;</v>
      </c>
    </row>
    <row r="391" ht="15.75" customHeight="1">
      <c r="A391" s="1" t="s">
        <v>840</v>
      </c>
      <c r="I391" s="1" t="str">
        <f t="shared" si="1"/>
        <v>Q17. Beef organs, average of liver, spleen, kidney, heart, and tongue, cooked (braised or simmered)</v>
      </c>
      <c r="J391" s="1">
        <f t="shared" si="2"/>
        <v>1</v>
      </c>
      <c r="K391" s="1" t="str">
        <f t="shared" si="3"/>
        <v>Q17. Beef organs, average of liver, spleen, kidney, heart, and tongue, cooked (braised or simmered)1</v>
      </c>
      <c r="L391" s="1" t="str">
        <f t="shared" si="4"/>
        <v>Q17. Beef organs, average of liver, spleen, kidney, heart, and tongue, cooked (braised or simmered)Materials/fuels</v>
      </c>
      <c r="M391" s="1" t="str">
        <f t="array" ref="M391">IF(A390=$A$72,TEXT(A391,"dd/mm/yyyy"),A391)&amp;";"&amp;B391&amp;";"&amp;IF(J391=0,IFERROR(VLOOKUP(A391,default!$B$17:$C$19,2,0),C391),INDEX(default!$B$2:$B$12,Sheet2!J391,0))&amp;";"&amp;D391&amp;";"&amp;E391&amp;";"&amp;F391&amp;";"&amp;G391&amp;";"&amp;H391</f>
        <v>Materials/fuels;;;;;;;</v>
      </c>
    </row>
    <row r="392" ht="15.75" customHeight="1">
      <c r="A392" s="1" t="s">
        <v>981</v>
      </c>
      <c r="B392" s="1" t="s">
        <v>835</v>
      </c>
      <c r="C392" s="1" t="s">
        <v>1013</v>
      </c>
      <c r="D392" s="1" t="s">
        <v>842</v>
      </c>
      <c r="E392" s="1">
        <v>0.0</v>
      </c>
      <c r="F392" s="1">
        <v>0.0</v>
      </c>
      <c r="G392" s="1">
        <v>0.0</v>
      </c>
      <c r="I392" s="1" t="str">
        <f t="shared" si="1"/>
        <v>Q17. Beef organs, average of liver, spleen, kidney, heart, and tongue, cooked (braised or simmered)</v>
      </c>
      <c r="J392" s="1">
        <f t="shared" si="2"/>
        <v>2</v>
      </c>
      <c r="K392" s="1" t="str">
        <f t="shared" si="3"/>
        <v>Q17. Beef organs, average of liver, spleen, kidney, heart, and tongue, cooked (braised or simmered)2</v>
      </c>
      <c r="L392" s="1" t="str">
        <f t="shared" si="4"/>
        <v>Q17. Beef organs, average of liver, spleen, kidney, heart, and tongue, cooked (braised or simmered)Beef, food grade offal, at slaughterhouse (WFLDB)/AU U</v>
      </c>
      <c r="M392" s="1" t="str">
        <f t="array" ref="M392">IF(A391=$A$72,TEXT(A392,"dd/mm/yyyy"),A392)&amp;";"&amp;B392&amp;";"&amp;IF(J392=0,IFERROR(VLOOKUP(A392,default!$B$17:$C$19,2,0),C392),INDEX(default!$B$2:$B$12,Sheet2!J392,0))&amp;";"&amp;D392&amp;";"&amp;E392&amp;";"&amp;F392&amp;";"&amp;G392&amp;";"&amp;H392</f>
        <v>Beef, food grade offal, at slaughterhouse (WFLDB)/AU U;kg;primary*(1+PHAR_loss_PNS+PROC_loss_PNS+TRAN_loss_PNS+RET_loss_PNS);Undefined;0;0;0;</v>
      </c>
    </row>
    <row r="393" ht="15.75" customHeight="1">
      <c r="A393" s="1" t="s">
        <v>122</v>
      </c>
      <c r="B393" s="1" t="s">
        <v>835</v>
      </c>
      <c r="C393" s="1">
        <v>0.0</v>
      </c>
      <c r="D393" s="1" t="s">
        <v>842</v>
      </c>
      <c r="E393" s="1">
        <v>0.0</v>
      </c>
      <c r="F393" s="1">
        <v>0.0</v>
      </c>
      <c r="G393" s="1">
        <v>0.0</v>
      </c>
      <c r="I393" s="1" t="str">
        <f t="shared" si="1"/>
        <v>Q17. Beef organs, average of liver, spleen, kidney, heart, and tongue, cooked (braised or simmered)</v>
      </c>
      <c r="J393" s="1">
        <f t="shared" si="2"/>
        <v>3</v>
      </c>
      <c r="K393" s="1" t="str">
        <f t="shared" si="3"/>
        <v>Q17. Beef organs, average of liver, spleen, kidney, heart, and tongue, cooked (braised or simmered)3</v>
      </c>
      <c r="L393" s="1" t="str">
        <f t="shared" si="4"/>
        <v>Q17. Beef organs, average of liver, spleen, kidney, heart, and tongue, cooked (braised or simmered)Processing dummy</v>
      </c>
      <c r="M393" s="1" t="str">
        <f t="array" ref="M393">IF(A392=$A$72,TEXT(A393,"dd/mm/yyyy"),A393)&amp;";"&amp;B393&amp;";"&amp;IF(J393=0,IFERROR(VLOOKUP(A393,default!$B$17:$C$19,2,0),C393),INDEX(default!$B$2:$B$12,Sheet2!J393,0))&amp;";"&amp;D393&amp;";"&amp;E393&amp;";"&amp;F393&amp;";"&amp;G393&amp;";"&amp;H393</f>
        <v>Processing dummy;kg;processing*(1+PROC_loss_PNS+TRAN_loss_PNS+RET_loss_PNS);Undefined;0;0;0;</v>
      </c>
    </row>
    <row r="394" ht="15.75" customHeight="1">
      <c r="A394" s="1" t="s">
        <v>171</v>
      </c>
      <c r="B394" s="1" t="s">
        <v>835</v>
      </c>
      <c r="C394" s="1" t="s">
        <v>1111</v>
      </c>
      <c r="D394" s="1" t="s">
        <v>842</v>
      </c>
      <c r="E394" s="1">
        <v>0.0</v>
      </c>
      <c r="F394" s="1">
        <v>0.0</v>
      </c>
      <c r="G394" s="1">
        <v>0.0</v>
      </c>
      <c r="I394" s="1" t="str">
        <f t="shared" si="1"/>
        <v>Q17. Beef organs, average of liver, spleen, kidney, heart, and tongue, cooked (braised or simmered)</v>
      </c>
      <c r="J394" s="1">
        <f t="shared" si="2"/>
        <v>4</v>
      </c>
      <c r="K394" s="1" t="str">
        <f t="shared" si="3"/>
        <v>Q17. Beef organs, average of liver, spleen, kidney, heart, and tongue, cooked (braised or simmered)4</v>
      </c>
      <c r="L394" s="1" t="str">
        <f t="shared" si="4"/>
        <v>Q17. Beef organs, average of liver, spleen, kidney, heart, and tongue, cooked (braised or simmered)Chicken, breast, meat and skin, roasted/baked, processed in FR | Chilled | PS | at packaging {FR} U {ID}| GAIN</v>
      </c>
      <c r="M394" s="1" t="str">
        <f t="array" ref="M394">IF(A393=$A$72,TEXT(A394,"dd/mm/yyyy"),A394)&amp;";"&amp;B394&amp;";"&amp;IF(J394=0,IFERROR(VLOOKUP(A394,default!$B$17:$C$19,2,0),C394),INDEX(default!$B$2:$B$12,Sheet2!J394,0))&amp;";"&amp;D394&amp;";"&amp;E394&amp;";"&amp;F394&amp;";"&amp;G394&amp;";"&amp;H394</f>
        <v>Chicken, breast, meat and skin, roasted/baked, processed in FR | Chilled | PS | at packaging {FR} U {ID}| GAIN;kg;packaging*(1+TRAN_loss_PNS+RET_loss_PNS);Undefined;0;0;0;</v>
      </c>
    </row>
    <row r="395" ht="15.75" customHeight="1">
      <c r="A395" s="1" t="s">
        <v>976</v>
      </c>
      <c r="B395" s="1" t="s">
        <v>835</v>
      </c>
      <c r="C395" s="1" t="s">
        <v>1015</v>
      </c>
      <c r="D395" s="1" t="s">
        <v>842</v>
      </c>
      <c r="E395" s="1">
        <v>0.0</v>
      </c>
      <c r="F395" s="1">
        <v>0.0</v>
      </c>
      <c r="G395" s="1">
        <v>0.0</v>
      </c>
      <c r="I395" s="1" t="str">
        <f t="shared" si="1"/>
        <v>Q17. Beef organs, average of liver, spleen, kidney, heart, and tongue, cooked (braised or simmered)</v>
      </c>
      <c r="J395" s="1">
        <f t="shared" si="2"/>
        <v>5</v>
      </c>
      <c r="K395" s="1" t="str">
        <f t="shared" si="3"/>
        <v>Q17. Beef organs, average of liver, spleen, kidney, heart, and tongue, cooked (braised or simmered)5</v>
      </c>
      <c r="L395" s="1" t="str">
        <f t="shared" si="4"/>
        <v>Q17. Beef organs, average of liver, spleen, kidney, heart, and tongue, cooked (braised or simmered)International distribution {ID}| GAIN</v>
      </c>
      <c r="M395" s="1" t="str">
        <f t="array" ref="M395">IF(A394=$A$72,TEXT(A395,"dd/mm/yyyy"),A395)&amp;";"&amp;B395&amp;";"&amp;IF(J395=0,IFERROR(VLOOKUP(A395,default!$B$17:$C$19,2,0),C395),INDEX(default!$B$2:$B$12,Sheet2!J395,0))&amp;";"&amp;D395&amp;";"&amp;E395&amp;";"&amp;F395&amp;";"&amp;G395&amp;";"&amp;H395</f>
        <v>International distribution {ID}| GAIN;kg;distrib*(1+TRAN_loss_PNS+RET_loss_PNS);Undefined;0;0;0;</v>
      </c>
    </row>
    <row r="396" ht="15.75" customHeight="1">
      <c r="A396" s="1" t="s">
        <v>125</v>
      </c>
      <c r="B396" s="1" t="s">
        <v>846</v>
      </c>
      <c r="C396" s="1" t="s">
        <v>1016</v>
      </c>
      <c r="D396" s="1" t="s">
        <v>842</v>
      </c>
      <c r="E396" s="1">
        <v>0.0</v>
      </c>
      <c r="F396" s="1">
        <v>0.0</v>
      </c>
      <c r="G396" s="1">
        <v>0.0</v>
      </c>
      <c r="I396" s="1" t="str">
        <f t="shared" si="1"/>
        <v>Q17. Beef organs, average of liver, spleen, kidney, heart, and tongue, cooked (braised or simmered)</v>
      </c>
      <c r="J396" s="1">
        <f t="shared" si="2"/>
        <v>6</v>
      </c>
      <c r="K396" s="1" t="str">
        <f t="shared" si="3"/>
        <v>Q17. Beef organs, average of liver, spleen, kidney, heart, and tongue, cooked (braised or simmered)6</v>
      </c>
      <c r="L396" s="1" t="str">
        <f t="shared" si="4"/>
        <v>Q17. Beef organs, average of liver, spleen, kidney, heart, and tongue, cooked (braised or simmered)Storage, in closed refrigerator, at retail (WFLDB)/RER U {ID}| GAIN</v>
      </c>
      <c r="M396" s="1" t="str">
        <f t="array" ref="M396">IF(A395=$A$72,TEXT(A396,"dd/mm/yyyy"),A396)&amp;";"&amp;B396&amp;";"&amp;IF(J396=0,IFERROR(VLOOKUP(A396,default!$B$17:$C$19,2,0),C396),INDEX(default!$B$2:$B$12,Sheet2!J396,0))&amp;";"&amp;D396&amp;";"&amp;E396&amp;";"&amp;F396&amp;";"&amp;G396&amp;";"&amp;H396</f>
        <v>Storage, in closed refrigerator, at retail (WFLDB)/RER U {ID}| GAIN;l*day;retail_cool*(1+RET_loss_PNS);Undefined;0;0;0;</v>
      </c>
    </row>
    <row r="397" ht="15.75" customHeight="1">
      <c r="A397" s="1" t="s">
        <v>126</v>
      </c>
      <c r="B397" s="1" t="s">
        <v>846</v>
      </c>
      <c r="C397" s="1" t="s">
        <v>1017</v>
      </c>
      <c r="D397" s="1" t="s">
        <v>842</v>
      </c>
      <c r="E397" s="1">
        <v>0.0</v>
      </c>
      <c r="F397" s="1">
        <v>0.0</v>
      </c>
      <c r="G397" s="1">
        <v>0.0</v>
      </c>
      <c r="I397" s="1" t="str">
        <f t="shared" si="1"/>
        <v>Q17. Beef organs, average of liver, spleen, kidney, heart, and tongue, cooked (braised or simmered)</v>
      </c>
      <c r="J397" s="1">
        <f t="shared" si="2"/>
        <v>7</v>
      </c>
      <c r="K397" s="1" t="str">
        <f t="shared" si="3"/>
        <v>Q17. Beef organs, average of liver, spleen, kidney, heart, and tongue, cooked (braised or simmered)7</v>
      </c>
      <c r="L397" s="1" t="str">
        <f t="shared" si="4"/>
        <v>Q17. Beef organs, average of liver, spleen, kidney, heart, and tongue, cooked (braised or simmered)Storage, in closed freezer, at retail (WFLDB)/RER U {ID}| GAIN</v>
      </c>
      <c r="M397" s="1" t="str">
        <f t="array" ref="M397">IF(A396=$A$72,TEXT(A397,"dd/mm/yyyy"),A397)&amp;";"&amp;B397&amp;";"&amp;IF(J397=0,IFERROR(VLOOKUP(A397,default!$B$17:$C$19,2,0),C397),INDEX(default!$B$2:$B$12,Sheet2!J397,0))&amp;";"&amp;D397&amp;";"&amp;E397&amp;";"&amp;F397&amp;";"&amp;G397&amp;";"&amp;H397</f>
        <v>Storage, in closed freezer, at retail (WFLDB)/RER U {ID}| GAIN;l*day;retail_freez*(1+RET_loss_PNS);Undefined;0;0;0;</v>
      </c>
    </row>
    <row r="398" ht="15.75" customHeight="1">
      <c r="A398" s="1" t="s">
        <v>127</v>
      </c>
      <c r="B398" s="1" t="s">
        <v>846</v>
      </c>
      <c r="C398" s="1" t="s">
        <v>1018</v>
      </c>
      <c r="D398" s="1" t="s">
        <v>842</v>
      </c>
      <c r="E398" s="1">
        <v>0.0</v>
      </c>
      <c r="F398" s="1">
        <v>0.0</v>
      </c>
      <c r="G398" s="1">
        <v>0.0</v>
      </c>
      <c r="I398" s="1" t="str">
        <f t="shared" si="1"/>
        <v>Q17. Beef organs, average of liver, spleen, kidney, heart, and tongue, cooked (braised or simmered)</v>
      </c>
      <c r="J398" s="1">
        <f t="shared" si="2"/>
        <v>8</v>
      </c>
      <c r="K398" s="1" t="str">
        <f t="shared" si="3"/>
        <v>Q17. Beef organs, average of liver, spleen, kidney, heart, and tongue, cooked (braised or simmered)8</v>
      </c>
      <c r="L398" s="1" t="str">
        <f t="shared" si="4"/>
        <v>Q17. Beef organs, average of liver, spleen, kidney, heart, and tongue, cooked (braised or simmered)Storage, in refrigerator, at home (WFLDB)/RER U {ID}| GAIN</v>
      </c>
      <c r="M398" s="1" t="str">
        <f t="array" ref="M398">IF(A397=$A$72,TEXT(A398,"dd/mm/yyyy"),A398)&amp;";"&amp;B398&amp;";"&amp;IF(J398=0,IFERROR(VLOOKUP(A398,default!$B$17:$C$19,2,0),C398),INDEX(default!$B$2:$B$12,Sheet2!J398,0))&amp;";"&amp;D398&amp;";"&amp;E398&amp;";"&amp;F398&amp;";"&amp;G398&amp;";"&amp;H398</f>
        <v>Storage, in refrigerator, at home (WFLDB)/RER U {ID}| GAIN;l*day;home_cool;Undefined;0;0;0;</v>
      </c>
    </row>
    <row r="399" ht="15.75" customHeight="1">
      <c r="A399" s="1" t="s">
        <v>128</v>
      </c>
      <c r="B399" s="1" t="s">
        <v>846</v>
      </c>
      <c r="C399" s="1" t="s">
        <v>1018</v>
      </c>
      <c r="D399" s="1" t="s">
        <v>842</v>
      </c>
      <c r="E399" s="1">
        <v>0.0</v>
      </c>
      <c r="F399" s="1">
        <v>0.0</v>
      </c>
      <c r="G399" s="1">
        <v>0.0</v>
      </c>
      <c r="I399" s="1" t="str">
        <f t="shared" si="1"/>
        <v>Q17. Beef organs, average of liver, spleen, kidney, heart, and tongue, cooked (braised or simmered)</v>
      </c>
      <c r="J399" s="1">
        <f t="shared" si="2"/>
        <v>9</v>
      </c>
      <c r="K399" s="1" t="str">
        <f t="shared" si="3"/>
        <v>Q17. Beef organs, average of liver, spleen, kidney, heart, and tongue, cooked (braised or simmered)9</v>
      </c>
      <c r="L399" s="1" t="str">
        <f t="shared" si="4"/>
        <v>Q17. Beef organs, average of liver, spleen, kidney, heart, and tongue, cooked (braised or simmered)Storage, in freezer, at home (WFLDB)/RER U {ID}| GAIN</v>
      </c>
      <c r="M399" s="1" t="str">
        <f t="array" ref="M399">IF(A398=$A$72,TEXT(A399,"dd/mm/yyyy"),A399)&amp;";"&amp;B399&amp;";"&amp;IF(J399=0,IFERROR(VLOOKUP(A399,default!$B$17:$C$19,2,0),C399),INDEX(default!$B$2:$B$12,Sheet2!J399,0))&amp;";"&amp;D399&amp;";"&amp;E399&amp;";"&amp;F399&amp;";"&amp;G399&amp;";"&amp;H399</f>
        <v>Storage, in freezer, at home (WFLDB)/RER U {ID}| GAIN;l*day;home_freez;Undefined;0;0;0;</v>
      </c>
    </row>
    <row r="400" ht="15.75" customHeight="1">
      <c r="A400" s="1" t="s">
        <v>129</v>
      </c>
      <c r="B400" s="1" t="s">
        <v>849</v>
      </c>
      <c r="C400" s="1" t="s">
        <v>37</v>
      </c>
      <c r="D400" s="1" t="s">
        <v>842</v>
      </c>
      <c r="E400" s="1">
        <v>0.0</v>
      </c>
      <c r="F400" s="1">
        <v>0.0</v>
      </c>
      <c r="G400" s="1">
        <v>0.0</v>
      </c>
      <c r="I400" s="1" t="str">
        <f t="shared" si="1"/>
        <v>Q17. Beef organs, average of liver, spleen, kidney, heart, and tongue, cooked (braised or simmered)</v>
      </c>
      <c r="J400" s="1">
        <f t="shared" si="2"/>
        <v>10</v>
      </c>
      <c r="K400" s="1" t="str">
        <f t="shared" si="3"/>
        <v>Q17. Beef organs, average of liver, spleen, kidney, heart, and tongue, cooked (braised or simmered)10</v>
      </c>
      <c r="L400" s="1" t="str">
        <f t="shared" si="4"/>
        <v>Q17. Beef organs, average of liver, spleen, kidney, heart, and tongue, cooked (braised or simmered)Boiling, vegetables, with LPG stove, at consumer home (WFLDB)/GLO U</v>
      </c>
      <c r="M400" s="1" t="str">
        <f t="array" ref="M400">IF(A399=$A$72,TEXT(A400,"dd/mm/yyyy"),A400)&amp;";"&amp;B400&amp;";"&amp;IF(J400=0,IFERROR(VLOOKUP(A400,default!$B$17:$C$19,2,0),C400),INDEX(default!$B$2:$B$12,Sheet2!J400,0))&amp;";"&amp;D400&amp;";"&amp;E400&amp;";"&amp;F400&amp;";"&amp;G400&amp;";"&amp;H400</f>
        <v>Boiling, vegetables, with LPG stove, at consumer home (WFLDB)/GLO U;p;boil*(1-USER_loss);Undefined;0;0;0;</v>
      </c>
    </row>
    <row r="401" ht="15.75" customHeight="1">
      <c r="A401" s="1" t="s">
        <v>130</v>
      </c>
      <c r="B401" s="1" t="s">
        <v>849</v>
      </c>
      <c r="C401" s="1" t="s">
        <v>38</v>
      </c>
      <c r="D401" s="1" t="s">
        <v>842</v>
      </c>
      <c r="E401" s="1">
        <v>0.0</v>
      </c>
      <c r="F401" s="1">
        <v>0.0</v>
      </c>
      <c r="G401" s="1">
        <v>0.0</v>
      </c>
      <c r="I401" s="1" t="str">
        <f t="shared" si="1"/>
        <v>Q17. Beef organs, average of liver, spleen, kidney, heart, and tongue, cooked (braised or simmered)</v>
      </c>
      <c r="J401" s="1">
        <f t="shared" si="2"/>
        <v>11</v>
      </c>
      <c r="K401" s="1" t="str">
        <f t="shared" si="3"/>
        <v>Q17. Beef organs, average of liver, spleen, kidney, heart, and tongue, cooked (braised or simmered)11</v>
      </c>
      <c r="L401" s="1" t="str">
        <f t="shared" si="4"/>
        <v>Q17. Beef organs, average of liver, spleen, kidney, heart, and tongue, cooked (braised or simmered)Frying, vegetables, with LPG stove, at consumer home (WFLDB)/GLO U</v>
      </c>
      <c r="M401" s="1" t="str">
        <f t="array" ref="M401">IF(A400=$A$72,TEXT(A401,"dd/mm/yyyy"),A401)&amp;";"&amp;B401&amp;";"&amp;IF(J401=0,IFERROR(VLOOKUP(A401,default!$B$17:$C$19,2,0),C401),INDEX(default!$B$2:$B$12,Sheet2!J401,0))&amp;";"&amp;D401&amp;";"&amp;E401&amp;";"&amp;F401&amp;";"&amp;G401&amp;";"&amp;H401</f>
        <v>Frying, vegetables, with LPG stove, at consumer home (WFLDB)/GLO U;p;fry*(1-USER_loss);Undefined;0;0;0;</v>
      </c>
    </row>
    <row r="402" ht="15.75" customHeight="1">
      <c r="I402" s="1" t="str">
        <f t="shared" si="1"/>
        <v>Q17. Beef organs, average of liver, spleen, kidney, heart, and tongue, cooked (braised or simmered)</v>
      </c>
      <c r="J402" s="1">
        <f t="shared" si="2"/>
        <v>0</v>
      </c>
      <c r="K402" s="1" t="str">
        <f t="shared" si="3"/>
        <v>Q17. Beef organs, average of liver, spleen, kidney, heart, and tongue, cooked (braised or simmered)0</v>
      </c>
      <c r="L402" s="1" t="str">
        <f t="shared" si="4"/>
        <v>Q17. Beef organs, average of liver, spleen, kidney, heart, and tongue, cooked (braised or simmered)</v>
      </c>
      <c r="M402" s="1" t="str">
        <f t="array" ref="M402">IF(A401=$A$72,TEXT(A402,"dd/mm/yyyy"),A402)&amp;";"&amp;B402&amp;";"&amp;IF(J402=0,IFERROR(VLOOKUP(A402,default!$B$17:$C$19,2,0),C402),INDEX(default!$B$2:$B$12,Sheet2!J402,0))&amp;";"&amp;D402&amp;";"&amp;E402&amp;";"&amp;F402&amp;";"&amp;G402&amp;";"&amp;H402</f>
        <v>;;;;;;;</v>
      </c>
    </row>
    <row r="403" ht="15.75" customHeight="1">
      <c r="A403" s="1" t="s">
        <v>852</v>
      </c>
      <c r="I403" s="1" t="str">
        <f t="shared" si="1"/>
        <v>Q17. Beef organs, average of liver, spleen, kidney, heart, and tongue, cooked (braised or simmered)</v>
      </c>
      <c r="J403" s="1">
        <f t="shared" si="2"/>
        <v>0</v>
      </c>
      <c r="K403" s="1" t="str">
        <f t="shared" si="3"/>
        <v>Q17. Beef organs, average of liver, spleen, kidney, heart, and tongue, cooked (braised or simmered)0</v>
      </c>
      <c r="L403" s="1" t="str">
        <f t="shared" si="4"/>
        <v>Q17. Beef organs, average of liver, spleen, kidney, heart, and tongue, cooked (braised or simmered)Electricity/heat</v>
      </c>
      <c r="M403" s="1" t="str">
        <f t="array" ref="M403">IF(A402=$A$72,TEXT(A403,"dd/mm/yyyy"),A403)&amp;";"&amp;B403&amp;";"&amp;IF(J403=0,IFERROR(VLOOKUP(A403,default!$B$17:$C$19,2,0),C403),INDEX(default!$B$2:$B$12,Sheet2!J403,0))&amp;";"&amp;D403&amp;";"&amp;E403&amp;";"&amp;F403&amp;";"&amp;G403&amp;";"&amp;H403</f>
        <v>Electricity/heat;;;;;;;</v>
      </c>
    </row>
    <row r="404" ht="15.75" customHeight="1">
      <c r="I404" s="1" t="str">
        <f t="shared" si="1"/>
        <v>Q17. Beef organs, average of liver, spleen, kidney, heart, and tongue, cooked (braised or simmered)</v>
      </c>
      <c r="J404" s="1">
        <f t="shared" si="2"/>
        <v>0</v>
      </c>
      <c r="K404" s="1" t="str">
        <f t="shared" si="3"/>
        <v>Q17. Beef organs, average of liver, spleen, kidney, heart, and tongue, cooked (braised or simmered)0</v>
      </c>
      <c r="L404" s="1" t="str">
        <f t="shared" si="4"/>
        <v>Q17. Beef organs, average of liver, spleen, kidney, heart, and tongue, cooked (braised or simmered)</v>
      </c>
      <c r="M404" s="1" t="str">
        <f t="array" ref="M404">IF(A403=$A$72,TEXT(A404,"dd/mm/yyyy"),A404)&amp;";"&amp;B404&amp;";"&amp;IF(J404=0,IFERROR(VLOOKUP(A404,default!$B$17:$C$19,2,0),C404),INDEX(default!$B$2:$B$12,Sheet2!J404,0))&amp;";"&amp;D404&amp;";"&amp;E404&amp;";"&amp;F404&amp;";"&amp;G404&amp;";"&amp;H404</f>
        <v>;;;;;;;</v>
      </c>
    </row>
    <row r="405" ht="15.75" customHeight="1">
      <c r="A405" s="1" t="s">
        <v>853</v>
      </c>
      <c r="I405" s="1" t="str">
        <f t="shared" si="1"/>
        <v>Q17. Beef organs, average of liver, spleen, kidney, heart, and tongue, cooked (braised or simmered)</v>
      </c>
      <c r="J405" s="1">
        <f t="shared" si="2"/>
        <v>0</v>
      </c>
      <c r="K405" s="1" t="str">
        <f t="shared" si="3"/>
        <v>Q17. Beef organs, average of liver, spleen, kidney, heart, and tongue, cooked (braised or simmered)0</v>
      </c>
      <c r="L405" s="1" t="str">
        <f t="shared" si="4"/>
        <v>Q17. Beef organs, average of liver, spleen, kidney, heart, and tongue, cooked (braised or simmered)Emissions to air</v>
      </c>
      <c r="M405" s="1" t="str">
        <f t="array" ref="M405">IF(A404=$A$72,TEXT(A405,"dd/mm/yyyy"),A405)&amp;";"&amp;B405&amp;";"&amp;IF(J405=0,IFERROR(VLOOKUP(A405,default!$B$17:$C$19,2,0),C405),INDEX(default!$B$2:$B$12,Sheet2!J405,0))&amp;";"&amp;D405&amp;";"&amp;E405&amp;";"&amp;F405&amp;";"&amp;G405&amp;";"&amp;H405</f>
        <v>Emissions to air;;;;;;;</v>
      </c>
    </row>
    <row r="406" ht="15.75" customHeight="1">
      <c r="I406" s="1" t="str">
        <f t="shared" si="1"/>
        <v>Q17. Beef organs, average of liver, spleen, kidney, heart, and tongue, cooked (braised or simmered)</v>
      </c>
      <c r="J406" s="1">
        <f t="shared" si="2"/>
        <v>0</v>
      </c>
      <c r="K406" s="1" t="str">
        <f t="shared" si="3"/>
        <v>Q17. Beef organs, average of liver, spleen, kidney, heart, and tongue, cooked (braised or simmered)0</v>
      </c>
      <c r="L406" s="1" t="str">
        <f t="shared" si="4"/>
        <v>Q17. Beef organs, average of liver, spleen, kidney, heart, and tongue, cooked (braised or simmered)</v>
      </c>
      <c r="M406" s="1" t="str">
        <f t="array" ref="M406">IF(A405=$A$72,TEXT(A406,"dd/mm/yyyy"),A406)&amp;";"&amp;B406&amp;";"&amp;IF(J406=0,IFERROR(VLOOKUP(A406,default!$B$17:$C$19,2,0),C406),INDEX(default!$B$2:$B$12,Sheet2!J406,0))&amp;";"&amp;D406&amp;";"&amp;E406&amp;";"&amp;F406&amp;";"&amp;G406&amp;";"&amp;H406</f>
        <v>;;;;;;;</v>
      </c>
    </row>
    <row r="407" ht="15.75" customHeight="1">
      <c r="A407" s="1" t="s">
        <v>854</v>
      </c>
      <c r="I407" s="1" t="str">
        <f t="shared" si="1"/>
        <v>Q17. Beef organs, average of liver, spleen, kidney, heart, and tongue, cooked (braised or simmered)</v>
      </c>
      <c r="J407" s="1">
        <f t="shared" si="2"/>
        <v>0</v>
      </c>
      <c r="K407" s="1" t="str">
        <f t="shared" si="3"/>
        <v>Q17. Beef organs, average of liver, spleen, kidney, heart, and tongue, cooked (braised or simmered)0</v>
      </c>
      <c r="L407" s="1" t="str">
        <f t="shared" si="4"/>
        <v>Q17. Beef organs, average of liver, spleen, kidney, heart, and tongue, cooked (braised or simmered)Emissions to water</v>
      </c>
      <c r="M407" s="1" t="str">
        <f t="array" ref="M407">IF(A406=$A$72,TEXT(A407,"dd/mm/yyyy"),A407)&amp;";"&amp;B407&amp;";"&amp;IF(J407=0,IFERROR(VLOOKUP(A407,default!$B$17:$C$19,2,0),C407),INDEX(default!$B$2:$B$12,Sheet2!J407,0))&amp;";"&amp;D407&amp;";"&amp;E407&amp;";"&amp;F407&amp;";"&amp;G407&amp;";"&amp;H407</f>
        <v>Emissions to water;;;;;;;</v>
      </c>
    </row>
    <row r="408" ht="15.75" customHeight="1">
      <c r="I408" s="1" t="str">
        <f t="shared" si="1"/>
        <v>Q17. Beef organs, average of liver, spleen, kidney, heart, and tongue, cooked (braised or simmered)</v>
      </c>
      <c r="J408" s="1">
        <f t="shared" si="2"/>
        <v>0</v>
      </c>
      <c r="K408" s="1" t="str">
        <f t="shared" si="3"/>
        <v>Q17. Beef organs, average of liver, spleen, kidney, heart, and tongue, cooked (braised or simmered)0</v>
      </c>
      <c r="L408" s="1" t="str">
        <f t="shared" si="4"/>
        <v>Q17. Beef organs, average of liver, spleen, kidney, heart, and tongue, cooked (braised or simmered)</v>
      </c>
      <c r="M408" s="1" t="str">
        <f t="array" ref="M408">IF(A407=$A$72,TEXT(A408,"dd/mm/yyyy"),A408)&amp;";"&amp;B408&amp;";"&amp;IF(J408=0,IFERROR(VLOOKUP(A408,default!$B$17:$C$19,2,0),C408),INDEX(default!$B$2:$B$12,Sheet2!J408,0))&amp;";"&amp;D408&amp;";"&amp;E408&amp;";"&amp;F408&amp;";"&amp;G408&amp;";"&amp;H408</f>
        <v>;;;;;;;</v>
      </c>
    </row>
    <row r="409" ht="15.75" customHeight="1">
      <c r="A409" s="1" t="s">
        <v>855</v>
      </c>
      <c r="I409" s="1" t="str">
        <f t="shared" si="1"/>
        <v>Q17. Beef organs, average of liver, spleen, kidney, heart, and tongue, cooked (braised or simmered)</v>
      </c>
      <c r="J409" s="1">
        <f t="shared" si="2"/>
        <v>0</v>
      </c>
      <c r="K409" s="1" t="str">
        <f t="shared" si="3"/>
        <v>Q17. Beef organs, average of liver, spleen, kidney, heart, and tongue, cooked (braised or simmered)0</v>
      </c>
      <c r="L409" s="1" t="str">
        <f t="shared" si="4"/>
        <v>Q17. Beef organs, average of liver, spleen, kidney, heart, and tongue, cooked (braised or simmered)Emissions to soil</v>
      </c>
      <c r="M409" s="1" t="str">
        <f t="array" ref="M409">IF(A408=$A$72,TEXT(A409,"dd/mm/yyyy"),A409)&amp;";"&amp;B409&amp;";"&amp;IF(J409=0,IFERROR(VLOOKUP(A409,default!$B$17:$C$19,2,0),C409),INDEX(default!$B$2:$B$12,Sheet2!J409,0))&amp;";"&amp;D409&amp;";"&amp;E409&amp;";"&amp;F409&amp;";"&amp;G409&amp;";"&amp;H409</f>
        <v>Emissions to soil;;;;;;;</v>
      </c>
    </row>
    <row r="410" ht="15.75" customHeight="1">
      <c r="I410" s="1" t="str">
        <f t="shared" si="1"/>
        <v>Q17. Beef organs, average of liver, spleen, kidney, heart, and tongue, cooked (braised or simmered)</v>
      </c>
      <c r="J410" s="1">
        <f t="shared" si="2"/>
        <v>0</v>
      </c>
      <c r="K410" s="1" t="str">
        <f t="shared" si="3"/>
        <v>Q17. Beef organs, average of liver, spleen, kidney, heart, and tongue, cooked (braised or simmered)0</v>
      </c>
      <c r="L410" s="1" t="str">
        <f t="shared" si="4"/>
        <v>Q17. Beef organs, average of liver, spleen, kidney, heart, and tongue, cooked (braised or simmered)</v>
      </c>
      <c r="M410" s="1" t="str">
        <f t="array" ref="M410">IF(A409=$A$72,TEXT(A410,"dd/mm/yyyy"),A410)&amp;";"&amp;B410&amp;";"&amp;IF(J410=0,IFERROR(VLOOKUP(A410,default!$B$17:$C$19,2,0),C410),INDEX(default!$B$2:$B$12,Sheet2!J410,0))&amp;";"&amp;D410&amp;";"&amp;E410&amp;";"&amp;F410&amp;";"&amp;G410&amp;";"&amp;H410</f>
        <v>;;;;;;;</v>
      </c>
    </row>
    <row r="411" ht="15.75" customHeight="1">
      <c r="A411" s="1" t="s">
        <v>856</v>
      </c>
      <c r="I411" s="1" t="str">
        <f t="shared" si="1"/>
        <v>Q17. Beef organs, average of liver, spleen, kidney, heart, and tongue, cooked (braised or simmered)</v>
      </c>
      <c r="J411" s="1">
        <f t="shared" si="2"/>
        <v>0</v>
      </c>
      <c r="K411" s="1" t="str">
        <f t="shared" si="3"/>
        <v>Q17. Beef organs, average of liver, spleen, kidney, heart, and tongue, cooked (braised or simmered)0</v>
      </c>
      <c r="L411" s="1" t="str">
        <f t="shared" si="4"/>
        <v>Q17. Beef organs, average of liver, spleen, kidney, heart, and tongue, cooked (braised or simmered)Final waste flows</v>
      </c>
      <c r="M411" s="1" t="str">
        <f t="array" ref="M411">IF(A410=$A$72,TEXT(A411,"dd/mm/yyyy"),A411)&amp;";"&amp;B411&amp;";"&amp;IF(J411=0,IFERROR(VLOOKUP(A411,default!$B$17:$C$19,2,0),C411),INDEX(default!$B$2:$B$12,Sheet2!J411,0))&amp;";"&amp;D411&amp;";"&amp;E411&amp;";"&amp;F411&amp;";"&amp;G411&amp;";"&amp;H411</f>
        <v>Final waste flows;;;;;;;</v>
      </c>
    </row>
    <row r="412" ht="15.75" customHeight="1">
      <c r="I412" s="1" t="str">
        <f t="shared" si="1"/>
        <v>Q17. Beef organs, average of liver, spleen, kidney, heart, and tongue, cooked (braised or simmered)</v>
      </c>
      <c r="J412" s="1">
        <f t="shared" si="2"/>
        <v>0</v>
      </c>
      <c r="K412" s="1" t="str">
        <f t="shared" si="3"/>
        <v>Q17. Beef organs, average of liver, spleen, kidney, heart, and tongue, cooked (braised or simmered)0</v>
      </c>
      <c r="L412" s="1" t="str">
        <f t="shared" si="4"/>
        <v>Q17. Beef organs, average of liver, spleen, kidney, heart, and tongue, cooked (braised or simmered)</v>
      </c>
      <c r="M412" s="1" t="str">
        <f t="array" ref="M412">IF(A411=$A$72,TEXT(A412,"dd/mm/yyyy"),A412)&amp;";"&amp;B412&amp;";"&amp;IF(J412=0,IFERROR(VLOOKUP(A412,default!$B$17:$C$19,2,0),C412),INDEX(default!$B$2:$B$12,Sheet2!J412,0))&amp;";"&amp;D412&amp;";"&amp;E412&amp;";"&amp;F412&amp;";"&amp;G412&amp;";"&amp;H412</f>
        <v>;;;;;;;</v>
      </c>
    </row>
    <row r="413" ht="15.75" customHeight="1">
      <c r="A413" s="1" t="s">
        <v>857</v>
      </c>
      <c r="I413" s="1" t="str">
        <f t="shared" si="1"/>
        <v>Q17. Beef organs, average of liver, spleen, kidney, heart, and tongue, cooked (braised or simmered)</v>
      </c>
      <c r="J413" s="1">
        <f t="shared" si="2"/>
        <v>0</v>
      </c>
      <c r="K413" s="1" t="str">
        <f t="shared" si="3"/>
        <v>Q17. Beef organs, average of liver, spleen, kidney, heart, and tongue, cooked (braised or simmered)0</v>
      </c>
      <c r="L413" s="1" t="str">
        <f t="shared" si="4"/>
        <v>Q17. Beef organs, average of liver, spleen, kidney, heart, and tongue, cooked (braised or simmered)Non material emissions</v>
      </c>
      <c r="M413" s="1" t="str">
        <f t="array" ref="M413">IF(A412=$A$72,TEXT(A413,"dd/mm/yyyy"),A413)&amp;";"&amp;B413&amp;";"&amp;IF(J413=0,IFERROR(VLOOKUP(A413,default!$B$17:$C$19,2,0),C413),INDEX(default!$B$2:$B$12,Sheet2!J413,0))&amp;";"&amp;D413&amp;";"&amp;E413&amp;";"&amp;F413&amp;";"&amp;G413&amp;";"&amp;H413</f>
        <v>Non material emissions;;;;;;;</v>
      </c>
    </row>
    <row r="414" ht="15.75" customHeight="1">
      <c r="I414" s="1" t="str">
        <f t="shared" si="1"/>
        <v>Q17. Beef organs, average of liver, spleen, kidney, heart, and tongue, cooked (braised or simmered)</v>
      </c>
      <c r="J414" s="1">
        <f t="shared" si="2"/>
        <v>0</v>
      </c>
      <c r="K414" s="1" t="str">
        <f t="shared" si="3"/>
        <v>Q17. Beef organs, average of liver, spleen, kidney, heart, and tongue, cooked (braised or simmered)0</v>
      </c>
      <c r="L414" s="1" t="str">
        <f t="shared" si="4"/>
        <v>Q17. Beef organs, average of liver, spleen, kidney, heart, and tongue, cooked (braised or simmered)</v>
      </c>
      <c r="M414" s="1" t="str">
        <f t="array" ref="M414">IF(A413=$A$72,TEXT(A414,"dd/mm/yyyy"),A414)&amp;";"&amp;B414&amp;";"&amp;IF(J414=0,IFERROR(VLOOKUP(A414,default!$B$17:$C$19,2,0),C414),INDEX(default!$B$2:$B$12,Sheet2!J414,0))&amp;";"&amp;D414&amp;";"&amp;E414&amp;";"&amp;F414&amp;";"&amp;G414&amp;";"&amp;H414</f>
        <v>;;;;;;;</v>
      </c>
    </row>
    <row r="415" ht="15.75" customHeight="1">
      <c r="A415" s="1" t="s">
        <v>858</v>
      </c>
      <c r="I415" s="1" t="str">
        <f t="shared" si="1"/>
        <v>Q17. Beef organs, average of liver, spleen, kidney, heart, and tongue, cooked (braised or simmered)</v>
      </c>
      <c r="J415" s="1">
        <f t="shared" si="2"/>
        <v>0</v>
      </c>
      <c r="K415" s="1" t="str">
        <f t="shared" si="3"/>
        <v>Q17. Beef organs, average of liver, spleen, kidney, heart, and tongue, cooked (braised or simmered)0</v>
      </c>
      <c r="L415" s="1" t="str">
        <f t="shared" si="4"/>
        <v>Q17. Beef organs, average of liver, spleen, kidney, heart, and tongue, cooked (braised or simmered)Social issues</v>
      </c>
      <c r="M415" s="1" t="str">
        <f t="array" ref="M415">IF(A414=$A$72,TEXT(A415,"dd/mm/yyyy"),A415)&amp;";"&amp;B415&amp;";"&amp;IF(J415=0,IFERROR(VLOOKUP(A415,default!$B$17:$C$19,2,0),C415),INDEX(default!$B$2:$B$12,Sheet2!J415,0))&amp;";"&amp;D415&amp;";"&amp;E415&amp;";"&amp;F415&amp;";"&amp;G415&amp;";"&amp;H415</f>
        <v>Social issues;;;;;;;</v>
      </c>
    </row>
    <row r="416" ht="15.75" customHeight="1">
      <c r="I416" s="1" t="str">
        <f t="shared" si="1"/>
        <v>Q17. Beef organs, average of liver, spleen, kidney, heart, and tongue, cooked (braised or simmered)</v>
      </c>
      <c r="J416" s="1">
        <f t="shared" si="2"/>
        <v>0</v>
      </c>
      <c r="K416" s="1" t="str">
        <f t="shared" si="3"/>
        <v>Q17. Beef organs, average of liver, spleen, kidney, heart, and tongue, cooked (braised or simmered)0</v>
      </c>
      <c r="L416" s="1" t="str">
        <f t="shared" si="4"/>
        <v>Q17. Beef organs, average of liver, spleen, kidney, heart, and tongue, cooked (braised or simmered)</v>
      </c>
      <c r="M416" s="1" t="str">
        <f t="array" ref="M416">IF(A415=$A$72,TEXT(A416,"dd/mm/yyyy"),A416)&amp;";"&amp;B416&amp;";"&amp;IF(J416=0,IFERROR(VLOOKUP(A416,default!$B$17:$C$19,2,0),C416),INDEX(default!$B$2:$B$12,Sheet2!J416,0))&amp;";"&amp;D416&amp;";"&amp;E416&amp;";"&amp;F416&amp;";"&amp;G416&amp;";"&amp;H416</f>
        <v>;;;;;;;</v>
      </c>
    </row>
    <row r="417" ht="15.75" customHeight="1">
      <c r="A417" s="1" t="s">
        <v>859</v>
      </c>
      <c r="I417" s="1" t="str">
        <f t="shared" si="1"/>
        <v>Q17. Beef organs, average of liver, spleen, kidney, heart, and tongue, cooked (braised or simmered)</v>
      </c>
      <c r="J417" s="1">
        <f t="shared" si="2"/>
        <v>0</v>
      </c>
      <c r="K417" s="1" t="str">
        <f t="shared" si="3"/>
        <v>Q17. Beef organs, average of liver, spleen, kidney, heart, and tongue, cooked (braised or simmered)0</v>
      </c>
      <c r="L417" s="1" t="str">
        <f t="shared" si="4"/>
        <v>Q17. Beef organs, average of liver, spleen, kidney, heart, and tongue, cooked (braised or simmered)Economic issues</v>
      </c>
      <c r="M417" s="1" t="str">
        <f t="array" ref="M417">IF(A416=$A$72,TEXT(A417,"dd/mm/yyyy"),A417)&amp;";"&amp;B417&amp;";"&amp;IF(J417=0,IFERROR(VLOOKUP(A417,default!$B$17:$C$19,2,0),C417),INDEX(default!$B$2:$B$12,Sheet2!J417,0))&amp;";"&amp;D417&amp;";"&amp;E417&amp;";"&amp;F417&amp;";"&amp;G417&amp;";"&amp;H417</f>
        <v>Economic issues;;;;;;;</v>
      </c>
    </row>
    <row r="418" ht="15.75" customHeight="1">
      <c r="I418" s="1" t="str">
        <f t="shared" si="1"/>
        <v>Q17. Beef organs, average of liver, spleen, kidney, heart, and tongue, cooked (braised or simmered)</v>
      </c>
      <c r="J418" s="1">
        <f t="shared" si="2"/>
        <v>0</v>
      </c>
      <c r="K418" s="1" t="str">
        <f t="shared" si="3"/>
        <v>Q17. Beef organs, average of liver, spleen, kidney, heart, and tongue, cooked (braised or simmered)0</v>
      </c>
      <c r="L418" s="1" t="str">
        <f t="shared" si="4"/>
        <v>Q17. Beef organs, average of liver, spleen, kidney, heart, and tongue, cooked (braised or simmered)</v>
      </c>
      <c r="M418" s="1" t="str">
        <f t="array" ref="M418">IF(A417=$A$72,TEXT(A418,"dd/mm/yyyy"),A418)&amp;";"&amp;B418&amp;";"&amp;IF(J418=0,IFERROR(VLOOKUP(A418,default!$B$17:$C$19,2,0),C418),INDEX(default!$B$2:$B$12,Sheet2!J418,0))&amp;";"&amp;D418&amp;";"&amp;E418&amp;";"&amp;F418&amp;";"&amp;G418&amp;";"&amp;H418</f>
        <v>;;;;;;;</v>
      </c>
    </row>
    <row r="419" ht="15.75" customHeight="1">
      <c r="A419" s="1" t="s">
        <v>860</v>
      </c>
      <c r="I419" s="1" t="str">
        <f t="shared" si="1"/>
        <v>Q17. Beef organs, average of liver, spleen, kidney, heart, and tongue, cooked (braised or simmered)</v>
      </c>
      <c r="J419" s="1">
        <f t="shared" si="2"/>
        <v>0</v>
      </c>
      <c r="K419" s="1" t="str">
        <f t="shared" si="3"/>
        <v>Q17. Beef organs, average of liver, spleen, kidney, heart, and tongue, cooked (braised or simmered)0</v>
      </c>
      <c r="L419" s="1" t="str">
        <f t="shared" si="4"/>
        <v>Q17. Beef organs, average of liver, spleen, kidney, heart, and tongue, cooked (braised or simmered)Waste to treatment</v>
      </c>
      <c r="M419" s="1" t="str">
        <f t="array" ref="M419">IF(A418=$A$72,TEXT(A419,"dd/mm/yyyy"),A419)&amp;";"&amp;B419&amp;";"&amp;IF(J419=0,IFERROR(VLOOKUP(A419,default!$B$17:$C$19,2,0),C419),INDEX(default!$B$2:$B$12,Sheet2!J419,0))&amp;";"&amp;D419&amp;";"&amp;E419&amp;";"&amp;F419&amp;";"&amp;G419&amp;";"&amp;H419</f>
        <v>Waste to treatment;;;;;;;</v>
      </c>
    </row>
    <row r="420" ht="15.75" customHeight="1">
      <c r="A420" s="1" t="s">
        <v>8</v>
      </c>
      <c r="B420" s="1" t="s">
        <v>835</v>
      </c>
      <c r="C420" s="1" t="s">
        <v>1112</v>
      </c>
      <c r="D420" s="1" t="s">
        <v>842</v>
      </c>
      <c r="E420" s="1">
        <v>0.0</v>
      </c>
      <c r="F420" s="1">
        <v>0.0</v>
      </c>
      <c r="G420" s="1">
        <v>0.0</v>
      </c>
      <c r="I420" s="1" t="str">
        <f t="shared" si="1"/>
        <v>Q17. Beef organs, average of liver, spleen, kidney, heart, and tongue, cooked (braised or simmered)</v>
      </c>
      <c r="J420" s="1">
        <f t="shared" si="2"/>
        <v>0</v>
      </c>
      <c r="K420" s="1" t="str">
        <f t="shared" si="3"/>
        <v>Q17. Beef organs, average of liver, spleen, kidney, heart, and tongue, cooked (braised or simmered)0</v>
      </c>
      <c r="L420" s="1" t="str">
        <f t="shared" si="4"/>
        <v>Q17. Beef organs, average of liver, spleen, kidney, heart, and tongue, cooked (braised or simmered)Municipal solid waste {RoW}| treatment of municipal solid waste, sanitary landfill | Cut-off, S</v>
      </c>
      <c r="M420" s="1" t="str">
        <f t="array" ref="M420">IF(A419=$A$72,TEXT(A420,"dd/mm/yyyy"),A420)&amp;";"&amp;B420&amp;";"&amp;IF(J420=0,IFERROR(VLOOKUP(A420,default!$B$17:$C$19,2,0),C420),INDEX(default!$B$2:$B$12,Sheet2!J420,0))&amp;";"&amp;D420&amp;";"&amp;E420&amp;";"&amp;F420&amp;";"&amp;G420&amp;";"&amp;H420</f>
        <v>Municipal solid waste {RoW}| treatment of municipal solid waste, sanitary landfill | Cut-off, S;kg;(packwt*packaging*(1+TRAN_loss_PNS+RET_loss_PNS)+PHAR_loss_PNS+PROC_loss_PNS+TRAN_loss_PNS+RET_loss_PNS+USER_loss)*landfill;Undefined;0;0;0;</v>
      </c>
    </row>
    <row r="421" ht="15.75" customHeight="1">
      <c r="A421" s="1" t="s">
        <v>9</v>
      </c>
      <c r="B421" s="1" t="s">
        <v>835</v>
      </c>
      <c r="C421" s="1" t="s">
        <v>1113</v>
      </c>
      <c r="D421" s="1" t="s">
        <v>842</v>
      </c>
      <c r="E421" s="1">
        <v>0.0</v>
      </c>
      <c r="F421" s="1">
        <v>0.0</v>
      </c>
      <c r="G421" s="1">
        <v>0.0</v>
      </c>
      <c r="I421" s="1" t="str">
        <f t="shared" si="1"/>
        <v>Q17. Beef organs, average of liver, spleen, kidney, heart, and tongue, cooked (braised or simmered)</v>
      </c>
      <c r="J421" s="1">
        <f t="shared" si="2"/>
        <v>0</v>
      </c>
      <c r="K421" s="1" t="str">
        <f t="shared" si="3"/>
        <v>Q17. Beef organs, average of liver, spleen, kidney, heart, and tongue, cooked (braised or simmered)0</v>
      </c>
      <c r="L421" s="1" t="str">
        <f t="shared" si="4"/>
        <v>Q17. Beef organs, average of liver, spleen, kidney, heart, and tongue, cooked (braised or simmered)Municipal solid waste {GLO}| treatment of municipal solid waste, open dump, wet infiltration class (500mm) | Cut-off, S</v>
      </c>
      <c r="M421" s="1" t="str">
        <f t="array" ref="M421">IF(A420=$A$72,TEXT(A421,"dd/mm/yyyy"),A421)&amp;";"&amp;B421&amp;";"&amp;IF(J421=0,IFERROR(VLOOKUP(A421,default!$B$17:$C$19,2,0),C421),INDEX(default!$B$2:$B$12,Sheet2!J421,0))&amp;";"&amp;D421&amp;";"&amp;E421&amp;";"&amp;F421&amp;";"&amp;G421&amp;";"&amp;H421</f>
        <v>Municipal solid waste {GLO}| treatment of municipal solid waste, open dump, wet infiltration class (500mm) | Cut-off, S;kg;(packwt*packaging*(1+TRAN_loss_PNS+RET_loss_PNS)+PHAR_loss_PNS+PROC_loss_PNS+TRAN_loss_PNS+RET_loss_PNS+USER_loss)*opendump;Undefined;0;0;0;</v>
      </c>
    </row>
    <row r="422" ht="15.75" customHeight="1">
      <c r="A422" s="1" t="s">
        <v>10</v>
      </c>
      <c r="B422" s="1" t="s">
        <v>835</v>
      </c>
      <c r="C422" s="1" t="s">
        <v>1113</v>
      </c>
      <c r="D422" s="1" t="s">
        <v>842</v>
      </c>
      <c r="E422" s="1">
        <v>0.0</v>
      </c>
      <c r="F422" s="1">
        <v>0.0</v>
      </c>
      <c r="G422" s="1">
        <v>0.0</v>
      </c>
      <c r="I422" s="1" t="str">
        <f t="shared" si="1"/>
        <v>Q17. Beef organs, average of liver, spleen, kidney, heart, and tongue, cooked (braised or simmered)</v>
      </c>
      <c r="J422" s="1">
        <f t="shared" si="2"/>
        <v>0</v>
      </c>
      <c r="K422" s="1" t="str">
        <f t="shared" si="3"/>
        <v>Q17. Beef organs, average of liver, spleen, kidney, heart, and tongue, cooked (braised or simmered)0</v>
      </c>
      <c r="L422" s="1" t="str">
        <f t="shared" si="4"/>
        <v>Q17. Beef organs, average of liver, spleen, kidney, heart, and tongue, cooked (braised or simmered)Municipal solid waste {GLO}| treatment of municipal solid waste, open burning | Cut-off, S</v>
      </c>
      <c r="M422" s="1" t="str">
        <f t="array" ref="M422">IF(A421=$A$72,TEXT(A422,"dd/mm/yyyy"),A422)&amp;";"&amp;B422&amp;";"&amp;IF(J422=0,IFERROR(VLOOKUP(A422,default!$B$17:$C$19,2,0),C422),INDEX(default!$B$2:$B$12,Sheet2!J422,0))&amp;";"&amp;D422&amp;";"&amp;E422&amp;";"&amp;F422&amp;";"&amp;G422&amp;";"&amp;H422</f>
        <v>Municipal solid waste {GLO}| treatment of municipal solid waste, open burning | Cut-off, S;kg;(packwt*packaging*(1+TRAN_loss_PNS+RET_loss_PNS)+PHAR_loss_PNS+PROC_loss_PNS+TRAN_loss_PNS+RET_loss_PNS+USER_loss)*openburn;Undefined;0;0;0;</v>
      </c>
    </row>
    <row r="423" ht="15.75" customHeight="1">
      <c r="I423" s="1" t="str">
        <f t="shared" si="1"/>
        <v>Q17. Beef organs, average of liver, spleen, kidney, heart, and tongue, cooked (braised or simmered)</v>
      </c>
      <c r="J423" s="1">
        <f t="shared" si="2"/>
        <v>0</v>
      </c>
      <c r="K423" s="1" t="str">
        <f t="shared" si="3"/>
        <v>Q17. Beef organs, average of liver, spleen, kidney, heart, and tongue, cooked (braised or simmered)0</v>
      </c>
      <c r="L423" s="1" t="str">
        <f t="shared" si="4"/>
        <v>Q17. Beef organs, average of liver, spleen, kidney, heart, and tongue, cooked (braised or simmered)</v>
      </c>
      <c r="M423" s="1" t="str">
        <f t="array" ref="M423">IF(A422=$A$72,TEXT(A423,"dd/mm/yyyy"),A423)&amp;";"&amp;B423&amp;";"&amp;IF(J423=0,IFERROR(VLOOKUP(A423,default!$B$17:$C$19,2,0),C423),INDEX(default!$B$2:$B$12,Sheet2!J423,0))&amp;";"&amp;D423&amp;";"&amp;E423&amp;";"&amp;F423&amp;";"&amp;G423&amp;";"&amp;H423</f>
        <v>;;;;;;;</v>
      </c>
    </row>
    <row r="424" ht="15.75" customHeight="1">
      <c r="A424" s="1" t="s">
        <v>865</v>
      </c>
      <c r="I424" s="1" t="str">
        <f t="shared" si="1"/>
        <v>Q17. Beef organs, average of liver, spleen, kidney, heart, and tongue, cooked (braised or simmered)</v>
      </c>
      <c r="J424" s="1">
        <f t="shared" si="2"/>
        <v>0</v>
      </c>
      <c r="K424" s="1" t="str">
        <f t="shared" si="3"/>
        <v>Q17. Beef organs, average of liver, spleen, kidney, heart, and tongue, cooked (braised or simmered)0</v>
      </c>
      <c r="L424" s="1" t="str">
        <f t="shared" si="4"/>
        <v>Q17. Beef organs, average of liver, spleen, kidney, heart, and tongue, cooked (braised or simmered)Input parameters</v>
      </c>
      <c r="M424" s="1" t="str">
        <f t="array" ref="M424">IF(A423=$A$72,TEXT(A424,"dd/mm/yyyy"),A424)&amp;";"&amp;B424&amp;";"&amp;IF(J424=0,IFERROR(VLOOKUP(A424,default!$B$17:$C$19,2,0),C424),INDEX(default!$B$2:$B$12,Sheet2!J424,0))&amp;";"&amp;D424&amp;";"&amp;E424&amp;";"&amp;F424&amp;";"&amp;G424&amp;";"&amp;H424</f>
        <v>Input parameters;;;;;;;</v>
      </c>
    </row>
    <row r="425" ht="15.75" customHeight="1">
      <c r="A425" s="1" t="s">
        <v>31</v>
      </c>
      <c r="B425" s="1">
        <v>1.0</v>
      </c>
      <c r="C425" s="1" t="s">
        <v>866</v>
      </c>
      <c r="D425" s="1">
        <v>1.11</v>
      </c>
      <c r="E425" s="1">
        <v>0.0</v>
      </c>
      <c r="F425" s="1">
        <v>0.0</v>
      </c>
      <c r="G425" s="1" t="s">
        <v>832</v>
      </c>
      <c r="H425" s="1" t="s">
        <v>134</v>
      </c>
      <c r="I425" s="1" t="str">
        <f t="shared" si="1"/>
        <v>Q17. Beef organs, average of liver, spleen, kidney, heart, and tongue, cooked (braised or simmered)</v>
      </c>
      <c r="J425" s="1">
        <f t="shared" si="2"/>
        <v>0</v>
      </c>
      <c r="K425" s="1" t="str">
        <f t="shared" si="3"/>
        <v>Q17. Beef organs, average of liver, spleen, kidney, heart, and tongue, cooked (braised or simmered)0</v>
      </c>
      <c r="L425" s="1" t="str">
        <f t="shared" si="4"/>
        <v>Q17. Beef organs, average of liver, spleen, kidney, heart, and tongue, cooked (braised or simmered)primary</v>
      </c>
      <c r="M425" s="1" t="str">
        <f t="array" ref="M425">IF(A424=$A$72,TEXT(A425,"dd/mm/yyyy"),A425)&amp;";"&amp;B425&amp;";"&amp;IF(J425=0,IFERROR(VLOOKUP(A425,default!$B$17:$C$19,2,0),C425),INDEX(default!$B$2:$B$12,Sheet2!J425,0))&amp;";"&amp;D425&amp;";"&amp;E425&amp;";"&amp;F425&amp;";"&amp;G425&amp;";"&amp;H425</f>
        <v>primary;1;Lognormal;1,11;0;0;No;(2,3,2,2,2,na)_x007f_</v>
      </c>
    </row>
    <row r="426" ht="15.75" customHeight="1">
      <c r="A426" s="1" t="s">
        <v>23</v>
      </c>
      <c r="B426" s="1">
        <v>1.0</v>
      </c>
      <c r="C426" s="1" t="s">
        <v>866</v>
      </c>
      <c r="D426" s="1">
        <v>1.25</v>
      </c>
      <c r="E426" s="1">
        <v>0.0</v>
      </c>
      <c r="F426" s="1">
        <v>0.0</v>
      </c>
      <c r="G426" s="1" t="s">
        <v>832</v>
      </c>
      <c r="H426" s="1" t="s">
        <v>131</v>
      </c>
      <c r="I426" s="1" t="str">
        <f t="shared" si="1"/>
        <v>Q17. Beef organs, average of liver, spleen, kidney, heart, and tongue, cooked (braised or simmered)</v>
      </c>
      <c r="J426" s="1">
        <f t="shared" si="2"/>
        <v>0</v>
      </c>
      <c r="K426" s="1" t="str">
        <f t="shared" si="3"/>
        <v>Q17. Beef organs, average of liver, spleen, kidney, heart, and tongue, cooked (braised or simmered)0</v>
      </c>
      <c r="L426" s="1" t="str">
        <f t="shared" si="4"/>
        <v>Q17. Beef organs, average of liver, spleen, kidney, heart, and tongue, cooked (braised or simmered)packaging</v>
      </c>
      <c r="M426" s="1" t="str">
        <f t="array" ref="M426">IF(A425=$A$72,TEXT(A426,"dd/mm/yyyy"),A426)&amp;";"&amp;B426&amp;";"&amp;IF(J426=0,IFERROR(VLOOKUP(A426,default!$B$17:$C$19,2,0),C426),INDEX(default!$B$2:$B$12,Sheet2!J426,0))&amp;";"&amp;D426&amp;";"&amp;E426&amp;";"&amp;F426&amp;";"&amp;G426&amp;";"&amp;H426</f>
        <v>packaging;1;Lognormal;1,25;0;0;No;(2,4,2,4,3,na)_x007f_</v>
      </c>
    </row>
    <row r="427" ht="15.75" customHeight="1">
      <c r="A427" s="1" t="s">
        <v>32</v>
      </c>
      <c r="B427" s="1">
        <v>1.0</v>
      </c>
      <c r="C427" s="1" t="s">
        <v>866</v>
      </c>
      <c r="D427" s="1">
        <v>1.23</v>
      </c>
      <c r="E427" s="1">
        <v>0.0</v>
      </c>
      <c r="F427" s="1">
        <v>0.0</v>
      </c>
      <c r="G427" s="1" t="s">
        <v>832</v>
      </c>
      <c r="H427" s="1" t="s">
        <v>132</v>
      </c>
      <c r="I427" s="1" t="str">
        <f t="shared" si="1"/>
        <v>Q17. Beef organs, average of liver, spleen, kidney, heart, and tongue, cooked (braised or simmered)</v>
      </c>
      <c r="J427" s="1">
        <f t="shared" si="2"/>
        <v>0</v>
      </c>
      <c r="K427" s="1" t="str">
        <f t="shared" si="3"/>
        <v>Q17. Beef organs, average of liver, spleen, kidney, heart, and tongue, cooked (braised or simmered)0</v>
      </c>
      <c r="L427" s="1" t="str">
        <f t="shared" si="4"/>
        <v>Q17. Beef organs, average of liver, spleen, kidney, heart, and tongue, cooked (braised or simmered)distrib</v>
      </c>
      <c r="M427" s="1" t="str">
        <f t="array" ref="M427">IF(A426=$A$72,TEXT(A427,"dd/mm/yyyy"),A427)&amp;";"&amp;B427&amp;";"&amp;IF(J427=0,IFERROR(VLOOKUP(A427,default!$B$17:$C$19,2,0),C427),INDEX(default!$B$2:$B$12,Sheet2!J427,0))&amp;";"&amp;D427&amp;";"&amp;E427&amp;";"&amp;F427&amp;";"&amp;G427&amp;";"&amp;H427</f>
        <v>distrib;1;Lognormal;1,23;0;0;No;(2,3,2,4,3,na)_x007f_</v>
      </c>
    </row>
    <row r="428" ht="15.75" customHeight="1">
      <c r="A428" s="1" t="s">
        <v>33</v>
      </c>
      <c r="B428" s="1">
        <v>10.0</v>
      </c>
      <c r="C428" s="1" t="s">
        <v>866</v>
      </c>
      <c r="D428" s="1">
        <v>1.12</v>
      </c>
      <c r="E428" s="1">
        <v>0.0</v>
      </c>
      <c r="F428" s="1">
        <v>0.0</v>
      </c>
      <c r="G428" s="1" t="s">
        <v>832</v>
      </c>
      <c r="H428" s="1" t="s">
        <v>133</v>
      </c>
      <c r="I428" s="1" t="str">
        <f t="shared" si="1"/>
        <v>Q17. Beef organs, average of liver, spleen, kidney, heart, and tongue, cooked (braised or simmered)</v>
      </c>
      <c r="J428" s="1">
        <f t="shared" si="2"/>
        <v>0</v>
      </c>
      <c r="K428" s="1" t="str">
        <f t="shared" si="3"/>
        <v>Q17. Beef organs, average of liver, spleen, kidney, heart, and tongue, cooked (braised or simmered)0</v>
      </c>
      <c r="L428" s="1" t="str">
        <f t="shared" si="4"/>
        <v>Q17. Beef organs, average of liver, spleen, kidney, heart, and tongue, cooked (braised or simmered)retail_cool</v>
      </c>
      <c r="M428" s="1" t="str">
        <f t="array" ref="M428">IF(A427=$A$72,TEXT(A428,"dd/mm/yyyy"),A428)&amp;";"&amp;B428&amp;";"&amp;IF(J428=0,IFERROR(VLOOKUP(A428,default!$B$17:$C$19,2,0),C428),INDEX(default!$B$2:$B$12,Sheet2!J428,0))&amp;";"&amp;D428&amp;";"&amp;E428&amp;";"&amp;F428&amp;";"&amp;G428&amp;";"&amp;H428</f>
        <v>retail_cool;10;Lognormal;1,12;0;0;No;(2,3,2,4,2,na)_x007f_</v>
      </c>
    </row>
    <row r="429" ht="15.75" customHeight="1">
      <c r="A429" s="1" t="s">
        <v>34</v>
      </c>
      <c r="B429" s="1">
        <v>0.0</v>
      </c>
      <c r="C429" s="1" t="s">
        <v>866</v>
      </c>
      <c r="D429" s="1">
        <v>1.12</v>
      </c>
      <c r="E429" s="1">
        <v>0.0</v>
      </c>
      <c r="F429" s="1">
        <v>0.0</v>
      </c>
      <c r="G429" s="1" t="s">
        <v>832</v>
      </c>
      <c r="H429" s="1" t="s">
        <v>133</v>
      </c>
      <c r="I429" s="1" t="str">
        <f t="shared" si="1"/>
        <v>Q17. Beef organs, average of liver, spleen, kidney, heart, and tongue, cooked (braised or simmered)</v>
      </c>
      <c r="J429" s="1">
        <f t="shared" si="2"/>
        <v>0</v>
      </c>
      <c r="K429" s="1" t="str">
        <f t="shared" si="3"/>
        <v>Q17. Beef organs, average of liver, spleen, kidney, heart, and tongue, cooked (braised or simmered)0</v>
      </c>
      <c r="L429" s="1" t="str">
        <f t="shared" si="4"/>
        <v>Q17. Beef organs, average of liver, spleen, kidney, heart, and tongue, cooked (braised or simmered)retail_freez</v>
      </c>
      <c r="M429" s="1" t="str">
        <f t="array" ref="M429">IF(A428=$A$72,TEXT(A429,"dd/mm/yyyy"),A429)&amp;";"&amp;B429&amp;";"&amp;IF(J429=0,IFERROR(VLOOKUP(A429,default!$B$17:$C$19,2,0),C429),INDEX(default!$B$2:$B$12,Sheet2!J429,0))&amp;";"&amp;D429&amp;";"&amp;E429&amp;";"&amp;F429&amp;";"&amp;G429&amp;";"&amp;H429</f>
        <v>retail_freez;0;Lognormal;1,12;0;0;No;(2,3,2,4,2,na)_x007f_</v>
      </c>
    </row>
    <row r="430" ht="15.75" customHeight="1">
      <c r="A430" s="1" t="s">
        <v>35</v>
      </c>
      <c r="B430" s="1">
        <v>10.0</v>
      </c>
      <c r="C430" s="1" t="s">
        <v>866</v>
      </c>
      <c r="D430" s="1">
        <v>1.12</v>
      </c>
      <c r="E430" s="1">
        <v>0.0</v>
      </c>
      <c r="F430" s="1">
        <v>0.0</v>
      </c>
      <c r="G430" s="1" t="s">
        <v>832</v>
      </c>
      <c r="H430" s="1" t="s">
        <v>133</v>
      </c>
      <c r="I430" s="1" t="str">
        <f t="shared" si="1"/>
        <v>Q17. Beef organs, average of liver, spleen, kidney, heart, and tongue, cooked (braised or simmered)</v>
      </c>
      <c r="J430" s="1">
        <f t="shared" si="2"/>
        <v>0</v>
      </c>
      <c r="K430" s="1" t="str">
        <f t="shared" si="3"/>
        <v>Q17. Beef organs, average of liver, spleen, kidney, heart, and tongue, cooked (braised or simmered)0</v>
      </c>
      <c r="L430" s="1" t="str">
        <f t="shared" si="4"/>
        <v>Q17. Beef organs, average of liver, spleen, kidney, heart, and tongue, cooked (braised or simmered)home_cool</v>
      </c>
      <c r="M430" s="1" t="str">
        <f t="array" ref="M430">IF(A429=$A$72,TEXT(A430,"dd/mm/yyyy"),A430)&amp;";"&amp;B430&amp;";"&amp;IF(J430=0,IFERROR(VLOOKUP(A430,default!$B$17:$C$19,2,0),C430),INDEX(default!$B$2:$B$12,Sheet2!J430,0))&amp;";"&amp;D430&amp;";"&amp;E430&amp;";"&amp;F430&amp;";"&amp;G430&amp;";"&amp;H430</f>
        <v>home_cool;10;Lognormal;1,12;0;0;No;(2,3,2,4,2,na)_x007f_</v>
      </c>
    </row>
    <row r="431" ht="15.75" customHeight="1">
      <c r="A431" s="1" t="s">
        <v>36</v>
      </c>
      <c r="B431" s="1">
        <v>0.0</v>
      </c>
      <c r="C431" s="1" t="s">
        <v>866</v>
      </c>
      <c r="D431" s="1">
        <v>1.12</v>
      </c>
      <c r="E431" s="1">
        <v>0.0</v>
      </c>
      <c r="F431" s="1">
        <v>0.0</v>
      </c>
      <c r="G431" s="1" t="s">
        <v>832</v>
      </c>
      <c r="H431" s="1" t="s">
        <v>133</v>
      </c>
      <c r="I431" s="1" t="str">
        <f t="shared" si="1"/>
        <v>Q17. Beef organs, average of liver, spleen, kidney, heart, and tongue, cooked (braised or simmered)</v>
      </c>
      <c r="J431" s="1">
        <f t="shared" si="2"/>
        <v>0</v>
      </c>
      <c r="K431" s="1" t="str">
        <f t="shared" si="3"/>
        <v>Q17. Beef organs, average of liver, spleen, kidney, heart, and tongue, cooked (braised or simmered)0</v>
      </c>
      <c r="L431" s="1" t="str">
        <f t="shared" si="4"/>
        <v>Q17. Beef organs, average of liver, spleen, kidney, heart, and tongue, cooked (braised or simmered)home_freez</v>
      </c>
      <c r="M431" s="1" t="str">
        <f t="array" ref="M431">IF(A430=$A$72,TEXT(A431,"dd/mm/yyyy"),A431)&amp;";"&amp;B431&amp;";"&amp;IF(J431=0,IFERROR(VLOOKUP(A431,default!$B$17:$C$19,2,0),C431),INDEX(default!$B$2:$B$12,Sheet2!J431,0))&amp;";"&amp;D431&amp;";"&amp;E431&amp;";"&amp;F431&amp;";"&amp;G431&amp;";"&amp;H431</f>
        <v>home_freez;0;Lognormal;1,12;0;0;No;(2,3,2,4,2,na)_x007f_</v>
      </c>
    </row>
    <row r="432" ht="15.75" customHeight="1">
      <c r="A432" s="1" t="s">
        <v>37</v>
      </c>
      <c r="B432" s="1">
        <v>0.0</v>
      </c>
      <c r="C432" s="1" t="s">
        <v>866</v>
      </c>
      <c r="D432" s="1">
        <v>1.11</v>
      </c>
      <c r="E432" s="1">
        <v>0.0</v>
      </c>
      <c r="F432" s="1">
        <v>0.0</v>
      </c>
      <c r="G432" s="1" t="s">
        <v>832</v>
      </c>
      <c r="H432" s="1" t="s">
        <v>134</v>
      </c>
      <c r="I432" s="1" t="str">
        <f t="shared" si="1"/>
        <v>Q17. Beef organs, average of liver, spleen, kidney, heart, and tongue, cooked (braised or simmered)</v>
      </c>
      <c r="J432" s="1">
        <f t="shared" si="2"/>
        <v>0</v>
      </c>
      <c r="K432" s="1" t="str">
        <f t="shared" si="3"/>
        <v>Q17. Beef organs, average of liver, spleen, kidney, heart, and tongue, cooked (braised or simmered)0</v>
      </c>
      <c r="L432" s="1" t="str">
        <f t="shared" si="4"/>
        <v>Q17. Beef organs, average of liver, spleen, kidney, heart, and tongue, cooked (braised or simmered)boil</v>
      </c>
      <c r="M432" s="1" t="str">
        <f t="array" ref="M432">IF(A431=$A$72,TEXT(A432,"dd/mm/yyyy"),A432)&amp;";"&amp;B432&amp;";"&amp;IF(J432=0,IFERROR(VLOOKUP(A432,default!$B$17:$C$19,2,0),C432),INDEX(default!$B$2:$B$12,Sheet2!J432,0))&amp;";"&amp;D432&amp;";"&amp;E432&amp;";"&amp;F432&amp;";"&amp;G432&amp;";"&amp;H432</f>
        <v>boil;0;Lognormal;1,11;0;0;No;(2,3,2,2,2,na)_x007f_</v>
      </c>
    </row>
    <row r="433" ht="15.75" customHeight="1">
      <c r="A433" s="1" t="s">
        <v>38</v>
      </c>
      <c r="B433" s="1">
        <v>2.0</v>
      </c>
      <c r="C433" s="1" t="s">
        <v>866</v>
      </c>
      <c r="D433" s="1">
        <v>1.11</v>
      </c>
      <c r="E433" s="1">
        <v>0.0</v>
      </c>
      <c r="F433" s="1">
        <v>0.0</v>
      </c>
      <c r="G433" s="1" t="s">
        <v>832</v>
      </c>
      <c r="H433" s="1" t="s">
        <v>134</v>
      </c>
      <c r="I433" s="1" t="str">
        <f t="shared" si="1"/>
        <v>Q17. Beef organs, average of liver, spleen, kidney, heart, and tongue, cooked (braised or simmered)</v>
      </c>
      <c r="J433" s="1">
        <f t="shared" si="2"/>
        <v>0</v>
      </c>
      <c r="K433" s="1" t="str">
        <f t="shared" si="3"/>
        <v>Q17. Beef organs, average of liver, spleen, kidney, heart, and tongue, cooked (braised or simmered)0</v>
      </c>
      <c r="L433" s="1" t="str">
        <f t="shared" si="4"/>
        <v>Q17. Beef organs, average of liver, spleen, kidney, heart, and tongue, cooked (braised or simmered)fry</v>
      </c>
      <c r="M433" s="1" t="str">
        <f t="array" ref="M433">IF(A432=$A$72,TEXT(A433,"dd/mm/yyyy"),A433)&amp;";"&amp;B433&amp;";"&amp;IF(J433=0,IFERROR(VLOOKUP(A433,default!$B$17:$C$19,2,0),C433),INDEX(default!$B$2:$B$12,Sheet2!J433,0))&amp;";"&amp;D433&amp;";"&amp;E433&amp;";"&amp;F433&amp;";"&amp;G433&amp;";"&amp;H433</f>
        <v>fry;2;Lognormal;1,11;0;0;No;(2,3,2,2,2,na)_x007f_</v>
      </c>
    </row>
    <row r="434" ht="15.75" customHeight="1">
      <c r="A434" s="1" t="s">
        <v>22</v>
      </c>
      <c r="B434" s="1">
        <v>1.0</v>
      </c>
      <c r="C434" s="1" t="s">
        <v>842</v>
      </c>
      <c r="D434" s="1">
        <v>1.0</v>
      </c>
      <c r="E434" s="1">
        <v>0.0</v>
      </c>
      <c r="F434" s="1">
        <v>0.0</v>
      </c>
      <c r="G434" s="1" t="s">
        <v>832</v>
      </c>
      <c r="I434" s="1" t="str">
        <f t="shared" si="1"/>
        <v>Q17. Beef organs, average of liver, spleen, kidney, heart, and tongue, cooked (braised or simmered)</v>
      </c>
      <c r="J434" s="1">
        <f t="shared" si="2"/>
        <v>0</v>
      </c>
      <c r="K434" s="1" t="str">
        <f t="shared" si="3"/>
        <v>Q17. Beef organs, average of liver, spleen, kidney, heart, and tongue, cooked (braised or simmered)0</v>
      </c>
      <c r="L434" s="1" t="str">
        <f t="shared" si="4"/>
        <v>Q17. Beef organs, average of liver, spleen, kidney, heart, and tongue, cooked (braised or simmered)processing</v>
      </c>
      <c r="M434" s="1" t="str">
        <f t="array" ref="M434">IF(A433=$A$72,TEXT(A434,"dd/mm/yyyy"),A434)&amp;";"&amp;B434&amp;";"&amp;IF(J434=0,IFERROR(VLOOKUP(A434,default!$B$17:$C$19,2,0),C434),INDEX(default!$B$2:$B$12,Sheet2!J434,0))&amp;";"&amp;D434&amp;";"&amp;E434&amp;";"&amp;F434&amp;";"&amp;G434&amp;";"&amp;H434</f>
        <v>processing;1;Undefined;1;0;0;No;</v>
      </c>
    </row>
    <row r="435" ht="15.75" customHeight="1">
      <c r="A435" s="1" t="s">
        <v>39</v>
      </c>
      <c r="B435" s="1">
        <v>0.05</v>
      </c>
      <c r="C435" s="1" t="s">
        <v>842</v>
      </c>
      <c r="D435" s="1">
        <v>1.0</v>
      </c>
      <c r="E435" s="1">
        <v>0.0</v>
      </c>
      <c r="F435" s="1">
        <v>0.0</v>
      </c>
      <c r="G435" s="1" t="s">
        <v>832</v>
      </c>
      <c r="I435" s="1" t="str">
        <f t="shared" si="1"/>
        <v>Q17. Beef organs, average of liver, spleen, kidney, heart, and tongue, cooked (braised or simmered)</v>
      </c>
      <c r="J435" s="1">
        <f t="shared" si="2"/>
        <v>0</v>
      </c>
      <c r="K435" s="1" t="str">
        <f t="shared" si="3"/>
        <v>Q17. Beef organs, average of liver, spleen, kidney, heart, and tongue, cooked (braised or simmered)0</v>
      </c>
      <c r="L435" s="1" t="str">
        <f t="shared" si="4"/>
        <v>Q17. Beef organs, average of liver, spleen, kidney, heart, and tongue, cooked (braised or simmered)packwt</v>
      </c>
      <c r="M435" s="1" t="str">
        <f t="array" ref="M435">IF(A434=$A$72,TEXT(A435,"dd/mm/yyyy"),A435)&amp;";"&amp;B435&amp;";"&amp;IF(J435=0,IFERROR(VLOOKUP(A435,default!$B$17:$C$19,2,0),C435),INDEX(default!$B$2:$B$12,Sheet2!J435,0))&amp;";"&amp;D435&amp;";"&amp;E435&amp;";"&amp;F435&amp;";"&amp;G435&amp;";"&amp;H435</f>
        <v>packwt;0,05;Undefined;1;0;0;No;</v>
      </c>
    </row>
    <row r="436" ht="15.75" customHeight="1">
      <c r="A436" s="1" t="s">
        <v>40</v>
      </c>
      <c r="B436" s="1">
        <v>0.0</v>
      </c>
      <c r="C436" s="1" t="s">
        <v>842</v>
      </c>
      <c r="D436" s="1">
        <v>1.0</v>
      </c>
      <c r="E436" s="1">
        <v>0.0</v>
      </c>
      <c r="F436" s="1">
        <v>0.0</v>
      </c>
      <c r="G436" s="1" t="s">
        <v>832</v>
      </c>
      <c r="I436" s="1" t="str">
        <f t="shared" si="1"/>
        <v>Q17. Beef organs, average of liver, spleen, kidney, heart, and tongue, cooked (braised or simmered)</v>
      </c>
      <c r="J436" s="1">
        <f t="shared" si="2"/>
        <v>0</v>
      </c>
      <c r="K436" s="1" t="str">
        <f t="shared" si="3"/>
        <v>Q17. Beef organs, average of liver, spleen, kidney, heart, and tongue, cooked (braised or simmered)0</v>
      </c>
      <c r="L436" s="1" t="str">
        <f t="shared" si="4"/>
        <v>Q17. Beef organs, average of liver, spleen, kidney, heart, and tongue, cooked (braised or simmered)USER_loss</v>
      </c>
      <c r="M436" s="1" t="str">
        <f t="array" ref="M436">IF(A435=$A$72,TEXT(A436,"dd/mm/yyyy"),A436)&amp;";"&amp;B436&amp;";"&amp;IF(J436=0,IFERROR(VLOOKUP(A436,default!$B$17:$C$19,2,0),C436),INDEX(default!$B$2:$B$12,Sheet2!J436,0))&amp;";"&amp;D436&amp;";"&amp;E436&amp;";"&amp;F436&amp;";"&amp;G436&amp;";"&amp;H436</f>
        <v>USER_loss;0;Undefined;1;0;0;No;</v>
      </c>
    </row>
    <row r="437" ht="15.75" customHeight="1">
      <c r="I437" s="1" t="str">
        <f t="shared" si="1"/>
        <v>Q17. Beef organs, average of liver, spleen, kidney, heart, and tongue, cooked (braised or simmered)</v>
      </c>
      <c r="J437" s="1">
        <f t="shared" si="2"/>
        <v>0</v>
      </c>
      <c r="K437" s="1" t="str">
        <f t="shared" si="3"/>
        <v>Q17. Beef organs, average of liver, spleen, kidney, heart, and tongue, cooked (braised or simmered)0</v>
      </c>
      <c r="L437" s="1" t="str">
        <f t="shared" si="4"/>
        <v>Q17. Beef organs, average of liver, spleen, kidney, heart, and tongue, cooked (braised or simmered)</v>
      </c>
      <c r="M437" s="1" t="str">
        <f t="array" ref="M437">IF(A436=$A$72,TEXT(A437,"dd/mm/yyyy"),A437)&amp;";"&amp;B437&amp;";"&amp;IF(J437=0,IFERROR(VLOOKUP(A437,default!$B$17:$C$19,2,0),C437),INDEX(default!$B$2:$B$12,Sheet2!J437,0))&amp;";"&amp;D437&amp;";"&amp;E437&amp;";"&amp;F437&amp;";"&amp;G437&amp;";"&amp;H437</f>
        <v>;;;;;;;</v>
      </c>
    </row>
    <row r="438" ht="15.75" customHeight="1">
      <c r="A438" s="1" t="s">
        <v>867</v>
      </c>
      <c r="I438" s="1" t="str">
        <f t="shared" si="1"/>
        <v>Q17. Beef organs, average of liver, spleen, kidney, heart, and tongue, cooked (braised or simmered)</v>
      </c>
      <c r="J438" s="1">
        <f t="shared" si="2"/>
        <v>0</v>
      </c>
      <c r="K438" s="1" t="str">
        <f t="shared" si="3"/>
        <v>Q17. Beef organs, average of liver, spleen, kidney, heart, and tongue, cooked (braised or simmered)0</v>
      </c>
      <c r="L438" s="1" t="str">
        <f t="shared" si="4"/>
        <v>Q17. Beef organs, average of liver, spleen, kidney, heart, and tongue, cooked (braised or simmered)End</v>
      </c>
      <c r="M438" s="1" t="str">
        <f t="array" ref="M438">IF(A437=$A$72,TEXT(A438,"dd/mm/yyyy"),A438)&amp;";"&amp;B438&amp;";"&amp;IF(J438=0,IFERROR(VLOOKUP(A438,default!$B$17:$C$19,2,0),C438),INDEX(default!$B$2:$B$12,Sheet2!J438,0))&amp;";"&amp;D438&amp;";"&amp;E438&amp;";"&amp;F438&amp;";"&amp;G438&amp;";"&amp;H438</f>
        <v>End;;;;;;;</v>
      </c>
    </row>
    <row r="439" ht="15.75" customHeight="1">
      <c r="I439" s="1" t="str">
        <f t="shared" si="1"/>
        <v>Q17. Beef organs, average of liver, spleen, kidney, heart, and tongue, cooked (braised or simmered)</v>
      </c>
      <c r="J439" s="1">
        <f t="shared" si="2"/>
        <v>0</v>
      </c>
      <c r="K439" s="1" t="str">
        <f t="shared" si="3"/>
        <v>Q17. Beef organs, average of liver, spleen, kidney, heart, and tongue, cooked (braised or simmered)0</v>
      </c>
      <c r="L439" s="1" t="str">
        <f t="shared" si="4"/>
        <v>Q17. Beef organs, average of liver, spleen, kidney, heart, and tongue, cooked (braised or simmered)</v>
      </c>
      <c r="M439" s="1" t="str">
        <f t="array" ref="M439">IF(A438=$A$72,TEXT(A439,"dd/mm/yyyy"),A439)&amp;";"&amp;B439&amp;";"&amp;IF(J439=0,IFERROR(VLOOKUP(A439,default!$B$17:$C$19,2,0),C439),INDEX(default!$B$2:$B$12,Sheet2!J439,0))&amp;";"&amp;D439&amp;";"&amp;E439&amp;";"&amp;F439&amp;";"&amp;G439&amp;";"&amp;H439</f>
        <v>;;;;;;;</v>
      </c>
    </row>
    <row r="440" ht="15.75" customHeight="1">
      <c r="A440" s="1" t="s">
        <v>814</v>
      </c>
      <c r="I440" s="1" t="str">
        <f t="shared" si="1"/>
        <v>Q17. Beef organs, average of liver, spleen, kidney, heart, and tongue, cooked (braised or simmered)</v>
      </c>
      <c r="J440" s="1">
        <f t="shared" si="2"/>
        <v>0</v>
      </c>
      <c r="K440" s="1" t="str">
        <f t="shared" si="3"/>
        <v>Q17. Beef organs, average of liver, spleen, kidney, heart, and tongue, cooked (braised or simmered)0</v>
      </c>
      <c r="L440" s="1" t="str">
        <f t="shared" si="4"/>
        <v>Q17. Beef organs, average of liver, spleen, kidney, heart, and tongue, cooked (braised or simmered)Process</v>
      </c>
      <c r="M440" s="1" t="str">
        <f t="array" ref="M440">IF(A439=$A$72,TEXT(A440,"dd/mm/yyyy"),A440)&amp;";"&amp;B440&amp;";"&amp;IF(J440=0,IFERROR(VLOOKUP(A440,default!$B$17:$C$19,2,0),C440),INDEX(default!$B$2:$B$12,Sheet2!J440,0))&amp;";"&amp;D440&amp;";"&amp;E440&amp;";"&amp;F440&amp;";"&amp;G440&amp;";"&amp;H440</f>
        <v>Process;;;;;;;</v>
      </c>
    </row>
    <row r="441" ht="15.75" customHeight="1">
      <c r="I441" s="1" t="str">
        <f t="shared" si="1"/>
        <v>Q17. Beef organs, average of liver, spleen, kidney, heart, and tongue, cooked (braised or simmered)</v>
      </c>
      <c r="J441" s="1">
        <f t="shared" si="2"/>
        <v>0</v>
      </c>
      <c r="K441" s="1" t="str">
        <f t="shared" si="3"/>
        <v>Q17. Beef organs, average of liver, spleen, kidney, heart, and tongue, cooked (braised or simmered)0</v>
      </c>
      <c r="L441" s="1" t="str">
        <f t="shared" si="4"/>
        <v>Q17. Beef organs, average of liver, spleen, kidney, heart, and tongue, cooked (braised or simmered)</v>
      </c>
      <c r="M441" s="1" t="str">
        <f t="array" ref="M441">IF(A440=$A$72,TEXT(A441,"dd/mm/yyyy"),A441)&amp;";"&amp;B441&amp;";"&amp;IF(J441=0,IFERROR(VLOOKUP(A441,default!$B$17:$C$19,2,0),C441),INDEX(default!$B$2:$B$12,Sheet2!J441,0))&amp;";"&amp;D441&amp;";"&amp;E441&amp;";"&amp;F441&amp;";"&amp;G441&amp;";"&amp;H441</f>
        <v>;;;;;;;</v>
      </c>
    </row>
    <row r="442" ht="15.75" customHeight="1">
      <c r="A442" s="1" t="s">
        <v>815</v>
      </c>
      <c r="I442" s="1" t="str">
        <f t="shared" si="1"/>
        <v>Q17. Beef organs, average of liver, spleen, kidney, heart, and tongue, cooked (braised or simmered)</v>
      </c>
      <c r="J442" s="1">
        <f t="shared" si="2"/>
        <v>0</v>
      </c>
      <c r="K442" s="1" t="str">
        <f t="shared" si="3"/>
        <v>Q17. Beef organs, average of liver, spleen, kidney, heart, and tongue, cooked (braised or simmered)0</v>
      </c>
      <c r="L442" s="1" t="str">
        <f t="shared" si="4"/>
        <v>Q17. Beef organs, average of liver, spleen, kidney, heart, and tongue, cooked (braised or simmered)Category type</v>
      </c>
      <c r="M442" s="1" t="str">
        <f t="array" ref="M442">IF(A441=$A$72,TEXT(A442,"dd/mm/yyyy"),A442)&amp;";"&amp;B442&amp;";"&amp;IF(J442=0,IFERROR(VLOOKUP(A442,default!$B$17:$C$19,2,0),C442),INDEX(default!$B$2:$B$12,Sheet2!J442,0))&amp;";"&amp;D442&amp;";"&amp;E442&amp;";"&amp;F442&amp;";"&amp;G442&amp;";"&amp;H442</f>
        <v>Category type;;;;;;;</v>
      </c>
    </row>
    <row r="443" ht="15.75" customHeight="1">
      <c r="A443" s="1" t="s">
        <v>816</v>
      </c>
      <c r="I443" s="1" t="str">
        <f t="shared" si="1"/>
        <v>Q17. Beef organs, average of liver, spleen, kidney, heart, and tongue, cooked (braised or simmered)</v>
      </c>
      <c r="J443" s="1">
        <f t="shared" si="2"/>
        <v>0</v>
      </c>
      <c r="K443" s="1" t="str">
        <f t="shared" si="3"/>
        <v>Q17. Beef organs, average of liver, spleen, kidney, heart, and tongue, cooked (braised or simmered)0</v>
      </c>
      <c r="L443" s="1" t="str">
        <f t="shared" si="4"/>
        <v>Q17. Beef organs, average of liver, spleen, kidney, heart, and tongue, cooked (braised or simmered)material</v>
      </c>
      <c r="M443" s="1" t="str">
        <f t="array" ref="M443">IF(A442=$A$72,TEXT(A443,"dd/mm/yyyy"),A443)&amp;";"&amp;B443&amp;";"&amp;IF(J443=0,IFERROR(VLOOKUP(A443,default!$B$17:$C$19,2,0),C443),INDEX(default!$B$2:$B$12,Sheet2!J443,0))&amp;";"&amp;D443&amp;";"&amp;E443&amp;";"&amp;F443&amp;";"&amp;G443&amp;";"&amp;H443</f>
        <v>material;;;;;;;</v>
      </c>
    </row>
    <row r="444" ht="15.75" customHeight="1">
      <c r="I444" s="1" t="str">
        <f t="shared" si="1"/>
        <v>Q17. Beef organs, average of liver, spleen, kidney, heart, and tongue, cooked (braised or simmered)</v>
      </c>
      <c r="J444" s="1">
        <f t="shared" si="2"/>
        <v>0</v>
      </c>
      <c r="K444" s="1" t="str">
        <f t="shared" si="3"/>
        <v>Q17. Beef organs, average of liver, spleen, kidney, heart, and tongue, cooked (braised or simmered)0</v>
      </c>
      <c r="L444" s="1" t="str">
        <f t="shared" si="4"/>
        <v>Q17. Beef organs, average of liver, spleen, kidney, heart, and tongue, cooked (braised or simmered)</v>
      </c>
      <c r="M444" s="1" t="str">
        <f t="array" ref="M444">IF(A443=$A$72,TEXT(A444,"dd/mm/yyyy"),A444)&amp;";"&amp;B444&amp;";"&amp;IF(J444=0,IFERROR(VLOOKUP(A444,default!$B$17:$C$19,2,0),C444),INDEX(default!$B$2:$B$12,Sheet2!J444,0))&amp;";"&amp;D444&amp;";"&amp;E444&amp;";"&amp;F444&amp;";"&amp;G444&amp;";"&amp;H444</f>
        <v>;;;;;;;</v>
      </c>
    </row>
    <row r="445" ht="15.75" customHeight="1">
      <c r="A445" s="1" t="s">
        <v>817</v>
      </c>
      <c r="I445" s="1" t="str">
        <f t="shared" si="1"/>
        <v>Q17. Beef organs, average of liver, spleen, kidney, heart, and tongue, cooked (braised or simmered)</v>
      </c>
      <c r="J445" s="1">
        <f t="shared" si="2"/>
        <v>0</v>
      </c>
      <c r="K445" s="1" t="str">
        <f t="shared" si="3"/>
        <v>Q17. Beef organs, average of liver, spleen, kidney, heart, and tongue, cooked (braised or simmered)0</v>
      </c>
      <c r="L445" s="1" t="str">
        <f t="shared" si="4"/>
        <v>Q17. Beef organs, average of liver, spleen, kidney, heart, and tongue, cooked (braised or simmered)Process identifier</v>
      </c>
      <c r="M445" s="1" t="str">
        <f t="array" ref="M445">IF(A444=$A$72,TEXT(A445,"dd/mm/yyyy"),A445)&amp;";"&amp;B445&amp;";"&amp;IF(J445=0,IFERROR(VLOOKUP(A445,default!$B$17:$C$19,2,0),C445),INDEX(default!$B$2:$B$12,Sheet2!J445,0))&amp;";"&amp;D445&amp;";"&amp;E445&amp;";"&amp;F445&amp;";"&amp;G445&amp;";"&amp;H445</f>
        <v>Process identifier;;;;;;;</v>
      </c>
    </row>
    <row r="446" ht="15.75" customHeight="1">
      <c r="A446" s="1" t="s">
        <v>1117</v>
      </c>
      <c r="I446" s="1" t="str">
        <f t="shared" si="1"/>
        <v>Q17. Beef organs, average of liver, spleen, kidney, heart, and tongue, cooked (braised or simmered)</v>
      </c>
      <c r="J446" s="1">
        <f t="shared" si="2"/>
        <v>0</v>
      </c>
      <c r="K446" s="1" t="str">
        <f t="shared" si="3"/>
        <v>Q17. Beef organs, average of liver, spleen, kidney, heart, and tongue, cooked (braised or simmered)0</v>
      </c>
      <c r="L446" s="1" t="str">
        <f t="shared" si="4"/>
        <v>Q17. Beef organs, average of liver, spleen, kidney, heart, and tongue, cooked (braised or simmered)FootPrin000108900800235</v>
      </c>
      <c r="M446" s="1" t="str">
        <f t="array" ref="M446">IF(A445=$A$72,TEXT(A446,"dd/mm/yyyy"),A446)&amp;";"&amp;B446&amp;";"&amp;IF(J446=0,IFERROR(VLOOKUP(A446,default!$B$17:$C$19,2,0),C446),INDEX(default!$B$2:$B$12,Sheet2!J446,0))&amp;";"&amp;D446&amp;";"&amp;E446&amp;";"&amp;F446&amp;";"&amp;G446&amp;";"&amp;H446</f>
        <v>FootPrin000108900800235;;;;;;;</v>
      </c>
    </row>
    <row r="447" ht="15.75" customHeight="1">
      <c r="I447" s="1" t="str">
        <f t="shared" si="1"/>
        <v>Q17. Beef organs, average of liver, spleen, kidney, heart, and tongue, cooked (braised or simmered)</v>
      </c>
      <c r="J447" s="1">
        <f t="shared" si="2"/>
        <v>0</v>
      </c>
      <c r="K447" s="1" t="str">
        <f t="shared" si="3"/>
        <v>Q17. Beef organs, average of liver, spleen, kidney, heart, and tongue, cooked (braised or simmered)0</v>
      </c>
      <c r="L447" s="1" t="str">
        <f t="shared" si="4"/>
        <v>Q17. Beef organs, average of liver, spleen, kidney, heart, and tongue, cooked (braised or simmered)</v>
      </c>
      <c r="M447" s="1" t="str">
        <f t="array" ref="M447">IF(A446=$A$72,TEXT(A447,"dd/mm/yyyy"),A447)&amp;";"&amp;B447&amp;";"&amp;IF(J447=0,IFERROR(VLOOKUP(A447,default!$B$17:$C$19,2,0),C447),INDEX(default!$B$2:$B$12,Sheet2!J447,0))&amp;";"&amp;D447&amp;";"&amp;E447&amp;";"&amp;F447&amp;";"&amp;G447&amp;";"&amp;H447</f>
        <v>;;;;;;;</v>
      </c>
    </row>
    <row r="448" ht="15.75" customHeight="1">
      <c r="A448" s="1" t="s">
        <v>819</v>
      </c>
      <c r="I448" s="1" t="str">
        <f t="shared" si="1"/>
        <v>Q17. Beef organs, average of liver, spleen, kidney, heart, and tongue, cooked (braised or simmered)</v>
      </c>
      <c r="J448" s="1">
        <f t="shared" si="2"/>
        <v>0</v>
      </c>
      <c r="K448" s="1" t="str">
        <f t="shared" si="3"/>
        <v>Q17. Beef organs, average of liver, spleen, kidney, heart, and tongue, cooked (braised or simmered)0</v>
      </c>
      <c r="L448" s="1" t="str">
        <f t="shared" si="4"/>
        <v>Q17. Beef organs, average of liver, spleen, kidney, heart, and tongue, cooked (braised or simmered)Type</v>
      </c>
      <c r="M448" s="1" t="str">
        <f t="array" ref="M448">IF(A447=$A$72,TEXT(A448,"dd/mm/yyyy"),A448)&amp;";"&amp;B448&amp;";"&amp;IF(J448=0,IFERROR(VLOOKUP(A448,default!$B$17:$C$19,2,0),C448),INDEX(default!$B$2:$B$12,Sheet2!J448,0))&amp;";"&amp;D448&amp;";"&amp;E448&amp;";"&amp;F448&amp;";"&amp;G448&amp;";"&amp;H448</f>
        <v>Type;;;;;;;</v>
      </c>
    </row>
    <row r="449" ht="15.75" customHeight="1">
      <c r="I449" s="1" t="str">
        <f t="shared" si="1"/>
        <v>Q17. Beef organs, average of liver, spleen, kidney, heart, and tongue, cooked (braised or simmered)</v>
      </c>
      <c r="J449" s="1">
        <f t="shared" si="2"/>
        <v>0</v>
      </c>
      <c r="K449" s="1" t="str">
        <f t="shared" si="3"/>
        <v>Q17. Beef organs, average of liver, spleen, kidney, heart, and tongue, cooked (braised or simmered)0</v>
      </c>
      <c r="L449" s="1" t="str">
        <f t="shared" si="4"/>
        <v>Q17. Beef organs, average of liver, spleen, kidney, heart, and tongue, cooked (braised or simmered)</v>
      </c>
      <c r="M449" s="1" t="str">
        <f t="array" ref="M449">IF(A448=$A$72,TEXT(A449,"dd/mm/yyyy"),A449)&amp;";"&amp;B449&amp;";"&amp;IF(J449=0,IFERROR(VLOOKUP(A449,default!$B$17:$C$19,2,0),C449),INDEX(default!$B$2:$B$12,Sheet2!J449,0))&amp;";"&amp;D449&amp;";"&amp;E449&amp;";"&amp;F449&amp;";"&amp;G449&amp;";"&amp;H449</f>
        <v>;;;;;;;</v>
      </c>
    </row>
    <row r="450" ht="15.75" customHeight="1">
      <c r="I450" s="1" t="str">
        <f t="shared" si="1"/>
        <v>Q17. Beef organs, average of liver, spleen, kidney, heart, and tongue, cooked (braised or simmered)</v>
      </c>
      <c r="J450" s="1">
        <f t="shared" si="2"/>
        <v>0</v>
      </c>
      <c r="K450" s="1" t="str">
        <f t="shared" si="3"/>
        <v>Q17. Beef organs, average of liver, spleen, kidney, heart, and tongue, cooked (braised or simmered)0</v>
      </c>
      <c r="L450" s="1" t="str">
        <f t="shared" si="4"/>
        <v>Q17. Beef organs, average of liver, spleen, kidney, heart, and tongue, cooked (braised or simmered)</v>
      </c>
      <c r="M450" s="1" t="str">
        <f t="array" ref="M450">IF(A449=$A$72,TEXT(A450,"dd/mm/yyyy"),A450)&amp;";"&amp;B450&amp;";"&amp;IF(J450=0,IFERROR(VLOOKUP(A450,default!$B$17:$C$19,2,0),C450),INDEX(default!$B$2:$B$12,Sheet2!J450,0))&amp;";"&amp;D450&amp;";"&amp;E450&amp;";"&amp;F450&amp;";"&amp;G450&amp;";"&amp;H450</f>
        <v>;;;;;;;</v>
      </c>
    </row>
    <row r="451" ht="15.75" customHeight="1">
      <c r="A451" s="1" t="s">
        <v>820</v>
      </c>
      <c r="I451" s="1" t="str">
        <f t="shared" si="1"/>
        <v>Q17. Beef organs, average of liver, spleen, kidney, heart, and tongue, cooked (braised or simmered)</v>
      </c>
      <c r="J451" s="1">
        <f t="shared" si="2"/>
        <v>0</v>
      </c>
      <c r="K451" s="1" t="str">
        <f t="shared" si="3"/>
        <v>Q17. Beef organs, average of liver, spleen, kidney, heart, and tongue, cooked (braised or simmered)0</v>
      </c>
      <c r="L451" s="1" t="str">
        <f t="shared" si="4"/>
        <v>Q17. Beef organs, average of liver, spleen, kidney, heart, and tongue, cooked (braised or simmered)Status</v>
      </c>
      <c r="M451" s="1" t="str">
        <f t="array" ref="M451">IF(A450=$A$72,TEXT(A451,"dd/mm/yyyy"),A451)&amp;";"&amp;B451&amp;";"&amp;IF(J451=0,IFERROR(VLOOKUP(A451,default!$B$17:$C$19,2,0),C451),INDEX(default!$B$2:$B$12,Sheet2!J451,0))&amp;";"&amp;D451&amp;";"&amp;E451&amp;";"&amp;F451&amp;";"&amp;G451&amp;";"&amp;H451</f>
        <v>Status;;;;;;;</v>
      </c>
    </row>
    <row r="452" ht="15.75" customHeight="1">
      <c r="I452" s="1" t="str">
        <f t="shared" si="1"/>
        <v>Q17. Beef organs, average of liver, spleen, kidney, heart, and tongue, cooked (braised or simmered)</v>
      </c>
      <c r="J452" s="1">
        <f t="shared" si="2"/>
        <v>0</v>
      </c>
      <c r="K452" s="1" t="str">
        <f t="shared" si="3"/>
        <v>Q17. Beef organs, average of liver, spleen, kidney, heart, and tongue, cooked (braised or simmered)0</v>
      </c>
      <c r="L452" s="1" t="str">
        <f t="shared" si="4"/>
        <v>Q17. Beef organs, average of liver, spleen, kidney, heart, and tongue, cooked (braised or simmered)</v>
      </c>
      <c r="M452" s="1" t="str">
        <f t="array" ref="M452">IF(A451=$A$72,TEXT(A452,"dd/mm/yyyy"),A452)&amp;";"&amp;B452&amp;";"&amp;IF(J452=0,IFERROR(VLOOKUP(A452,default!$B$17:$C$19,2,0),C452),INDEX(default!$B$2:$B$12,Sheet2!J452,0))&amp;";"&amp;D452&amp;";"&amp;E452&amp;";"&amp;F452&amp;";"&amp;G452&amp;";"&amp;H452</f>
        <v>;;;;;;;</v>
      </c>
    </row>
    <row r="453" ht="15.75" customHeight="1">
      <c r="I453" s="1" t="str">
        <f t="shared" si="1"/>
        <v>Q17. Beef organs, average of liver, spleen, kidney, heart, and tongue, cooked (braised or simmered)</v>
      </c>
      <c r="J453" s="1">
        <f t="shared" si="2"/>
        <v>0</v>
      </c>
      <c r="K453" s="1" t="str">
        <f t="shared" si="3"/>
        <v>Q17. Beef organs, average of liver, spleen, kidney, heart, and tongue, cooked (braised or simmered)0</v>
      </c>
      <c r="L453" s="1" t="str">
        <f t="shared" si="4"/>
        <v>Q17. Beef organs, average of liver, spleen, kidney, heart, and tongue, cooked (braised or simmered)</v>
      </c>
      <c r="M453" s="1" t="str">
        <f t="array" ref="M453">IF(A452=$A$72,TEXT(A453,"dd/mm/yyyy"),A453)&amp;";"&amp;B453&amp;";"&amp;IF(J453=0,IFERROR(VLOOKUP(A453,default!$B$17:$C$19,2,0),C453),INDEX(default!$B$2:$B$12,Sheet2!J453,0))&amp;";"&amp;D453&amp;";"&amp;E453&amp;";"&amp;F453&amp;";"&amp;G453&amp;";"&amp;H453</f>
        <v>;;;;;;;</v>
      </c>
    </row>
    <row r="454" ht="15.75" customHeight="1">
      <c r="A454" s="1" t="s">
        <v>821</v>
      </c>
      <c r="I454" s="1" t="str">
        <f t="shared" si="1"/>
        <v>Q17. Beef organs, average of liver, spleen, kidney, heart, and tongue, cooked (braised or simmered)</v>
      </c>
      <c r="J454" s="1">
        <f t="shared" si="2"/>
        <v>0</v>
      </c>
      <c r="K454" s="1" t="str">
        <f t="shared" si="3"/>
        <v>Q17. Beef organs, average of liver, spleen, kidney, heart, and tongue, cooked (braised or simmered)0</v>
      </c>
      <c r="L454" s="1" t="str">
        <f t="shared" si="4"/>
        <v>Q17. Beef organs, average of liver, spleen, kidney, heart, and tongue, cooked (braised or simmered)Time period</v>
      </c>
      <c r="M454" s="1" t="str">
        <f t="array" ref="M454">IF(A453=$A$72,TEXT(A454,"dd/mm/yyyy"),A454)&amp;";"&amp;B454&amp;";"&amp;IF(J454=0,IFERROR(VLOOKUP(A454,default!$B$17:$C$19,2,0),C454),INDEX(default!$B$2:$B$12,Sheet2!J454,0))&amp;";"&amp;D454&amp;";"&amp;E454&amp;";"&amp;F454&amp;";"&amp;G454&amp;";"&amp;H454</f>
        <v>Time period;;;;;;;</v>
      </c>
    </row>
    <row r="455" ht="15.75" customHeight="1">
      <c r="A455" s="1" t="s">
        <v>822</v>
      </c>
      <c r="I455" s="1" t="str">
        <f t="shared" si="1"/>
        <v>Q17. Beef organs, average of liver, spleen, kidney, heart, and tongue, cooked (braised or simmered)</v>
      </c>
      <c r="J455" s="1">
        <f t="shared" si="2"/>
        <v>0</v>
      </c>
      <c r="K455" s="1" t="str">
        <f t="shared" si="3"/>
        <v>Q17. Beef organs, average of liver, spleen, kidney, heart, and tongue, cooked (braised or simmered)0</v>
      </c>
      <c r="L455" s="1" t="str">
        <f t="shared" si="4"/>
        <v>Q17. Beef organs, average of liver, spleen, kidney, heart, and tongue, cooked (braised or simmered)Unspecified</v>
      </c>
      <c r="M455" s="1" t="str">
        <f t="array" ref="M455">IF(A454=$A$72,TEXT(A455,"dd/mm/yyyy"),A455)&amp;";"&amp;B455&amp;";"&amp;IF(J455=0,IFERROR(VLOOKUP(A455,default!$B$17:$C$19,2,0),C455),INDEX(default!$B$2:$B$12,Sheet2!J455,0))&amp;";"&amp;D455&amp;";"&amp;E455&amp;";"&amp;F455&amp;";"&amp;G455&amp;";"&amp;H455</f>
        <v>Unspecified;;;;;;;</v>
      </c>
    </row>
    <row r="456" ht="15.75" customHeight="1">
      <c r="I456" s="1" t="str">
        <f t="shared" si="1"/>
        <v>Q17. Beef organs, average of liver, spleen, kidney, heart, and tongue, cooked (braised or simmered)</v>
      </c>
      <c r="J456" s="1">
        <f t="shared" si="2"/>
        <v>0</v>
      </c>
      <c r="K456" s="1" t="str">
        <f t="shared" si="3"/>
        <v>Q17. Beef organs, average of liver, spleen, kidney, heart, and tongue, cooked (braised or simmered)0</v>
      </c>
      <c r="L456" s="1" t="str">
        <f t="shared" si="4"/>
        <v>Q17. Beef organs, average of liver, spleen, kidney, heart, and tongue, cooked (braised or simmered)</v>
      </c>
      <c r="M456" s="1" t="str">
        <f t="array" ref="M456">IF(A455=$A$72,TEXT(A456,"dd/mm/yyyy"),A456)&amp;";"&amp;B456&amp;";"&amp;IF(J456=0,IFERROR(VLOOKUP(A456,default!$B$17:$C$19,2,0),C456),INDEX(default!$B$2:$B$12,Sheet2!J456,0))&amp;";"&amp;D456&amp;";"&amp;E456&amp;";"&amp;F456&amp;";"&amp;G456&amp;";"&amp;H456</f>
        <v>;;;;;;;</v>
      </c>
    </row>
    <row r="457" ht="15.75" customHeight="1">
      <c r="A457" s="1" t="s">
        <v>823</v>
      </c>
      <c r="I457" s="1" t="str">
        <f t="shared" si="1"/>
        <v>Q17. Beef organs, average of liver, spleen, kidney, heart, and tongue, cooked (braised or simmered)</v>
      </c>
      <c r="J457" s="1">
        <f t="shared" si="2"/>
        <v>0</v>
      </c>
      <c r="K457" s="1" t="str">
        <f t="shared" si="3"/>
        <v>Q17. Beef organs, average of liver, spleen, kidney, heart, and tongue, cooked (braised or simmered)0</v>
      </c>
      <c r="L457" s="1" t="str">
        <f t="shared" si="4"/>
        <v>Q17. Beef organs, average of liver, spleen, kidney, heart, and tongue, cooked (braised or simmered)Geography</v>
      </c>
      <c r="M457" s="1" t="str">
        <f t="array" ref="M457">IF(A456=$A$72,TEXT(A457,"dd/mm/yyyy"),A457)&amp;";"&amp;B457&amp;";"&amp;IF(J457=0,IFERROR(VLOOKUP(A457,default!$B$17:$C$19,2,0),C457),INDEX(default!$B$2:$B$12,Sheet2!J457,0))&amp;";"&amp;D457&amp;";"&amp;E457&amp;";"&amp;F457&amp;";"&amp;G457&amp;";"&amp;H457</f>
        <v>Geography;;;;;;;</v>
      </c>
    </row>
    <row r="458" ht="15.75" customHeight="1">
      <c r="A458" s="1" t="s">
        <v>822</v>
      </c>
      <c r="I458" s="1" t="str">
        <f t="shared" si="1"/>
        <v>Q17. Beef organs, average of liver, spleen, kidney, heart, and tongue, cooked (braised or simmered)</v>
      </c>
      <c r="J458" s="1">
        <f t="shared" si="2"/>
        <v>0</v>
      </c>
      <c r="K458" s="1" t="str">
        <f t="shared" si="3"/>
        <v>Q17. Beef organs, average of liver, spleen, kidney, heart, and tongue, cooked (braised or simmered)0</v>
      </c>
      <c r="L458" s="1" t="str">
        <f t="shared" si="4"/>
        <v>Q17. Beef organs, average of liver, spleen, kidney, heart, and tongue, cooked (braised or simmered)Unspecified</v>
      </c>
      <c r="M458" s="1" t="str">
        <f t="array" ref="M458">IF(A457=$A$72,TEXT(A458,"dd/mm/yyyy"),A458)&amp;";"&amp;B458&amp;";"&amp;IF(J458=0,IFERROR(VLOOKUP(A458,default!$B$17:$C$19,2,0),C458),INDEX(default!$B$2:$B$12,Sheet2!J458,0))&amp;";"&amp;D458&amp;";"&amp;E458&amp;";"&amp;F458&amp;";"&amp;G458&amp;";"&amp;H458</f>
        <v>Unspecified;;;;;;;</v>
      </c>
    </row>
    <row r="459" ht="15.75" customHeight="1">
      <c r="I459" s="1" t="str">
        <f t="shared" si="1"/>
        <v>Q17. Beef organs, average of liver, spleen, kidney, heart, and tongue, cooked (braised or simmered)</v>
      </c>
      <c r="J459" s="1">
        <f t="shared" si="2"/>
        <v>0</v>
      </c>
      <c r="K459" s="1" t="str">
        <f t="shared" si="3"/>
        <v>Q17. Beef organs, average of liver, spleen, kidney, heart, and tongue, cooked (braised or simmered)0</v>
      </c>
      <c r="L459" s="1" t="str">
        <f t="shared" si="4"/>
        <v>Q17. Beef organs, average of liver, spleen, kidney, heart, and tongue, cooked (braised or simmered)</v>
      </c>
      <c r="M459" s="1" t="str">
        <f t="array" ref="M459">IF(A458=$A$72,TEXT(A459,"dd/mm/yyyy"),A459)&amp;";"&amp;B459&amp;";"&amp;IF(J459=0,IFERROR(VLOOKUP(A459,default!$B$17:$C$19,2,0),C459),INDEX(default!$B$2:$B$12,Sheet2!J459,0))&amp;";"&amp;D459&amp;";"&amp;E459&amp;";"&amp;F459&amp;";"&amp;G459&amp;";"&amp;H459</f>
        <v>;;;;;;;</v>
      </c>
    </row>
    <row r="460" ht="15.75" customHeight="1">
      <c r="A460" s="1" t="s">
        <v>824</v>
      </c>
      <c r="I460" s="1" t="str">
        <f t="shared" si="1"/>
        <v>Q17. Beef organs, average of liver, spleen, kidney, heart, and tongue, cooked (braised or simmered)</v>
      </c>
      <c r="J460" s="1">
        <f t="shared" si="2"/>
        <v>0</v>
      </c>
      <c r="K460" s="1" t="str">
        <f t="shared" si="3"/>
        <v>Q17. Beef organs, average of liver, spleen, kidney, heart, and tongue, cooked (braised or simmered)0</v>
      </c>
      <c r="L460" s="1" t="str">
        <f t="shared" si="4"/>
        <v>Q17. Beef organs, average of liver, spleen, kidney, heart, and tongue, cooked (braised or simmered)Technology</v>
      </c>
      <c r="M460" s="1" t="str">
        <f t="array" ref="M460">IF(A459=$A$72,TEXT(A460,"dd/mm/yyyy"),A460)&amp;";"&amp;B460&amp;";"&amp;IF(J460=0,IFERROR(VLOOKUP(A460,default!$B$17:$C$19,2,0),C460),INDEX(default!$B$2:$B$12,Sheet2!J460,0))&amp;";"&amp;D460&amp;";"&amp;E460&amp;";"&amp;F460&amp;";"&amp;G460&amp;";"&amp;H460</f>
        <v>Technology;;;;;;;</v>
      </c>
    </row>
    <row r="461" ht="15.75" customHeight="1">
      <c r="A461" s="1" t="s">
        <v>822</v>
      </c>
      <c r="I461" s="1" t="str">
        <f t="shared" si="1"/>
        <v>Q17. Beef organs, average of liver, spleen, kidney, heart, and tongue, cooked (braised or simmered)</v>
      </c>
      <c r="J461" s="1">
        <f t="shared" si="2"/>
        <v>0</v>
      </c>
      <c r="K461" s="1" t="str">
        <f t="shared" si="3"/>
        <v>Q17. Beef organs, average of liver, spleen, kidney, heart, and tongue, cooked (braised or simmered)0</v>
      </c>
      <c r="L461" s="1" t="str">
        <f t="shared" si="4"/>
        <v>Q17. Beef organs, average of liver, spleen, kidney, heart, and tongue, cooked (braised or simmered)Unspecified</v>
      </c>
      <c r="M461" s="1" t="str">
        <f t="array" ref="M461">IF(A460=$A$72,TEXT(A461,"dd/mm/yyyy"),A461)&amp;";"&amp;B461&amp;";"&amp;IF(J461=0,IFERROR(VLOOKUP(A461,default!$B$17:$C$19,2,0),C461),INDEX(default!$B$2:$B$12,Sheet2!J461,0))&amp;";"&amp;D461&amp;";"&amp;E461&amp;";"&amp;F461&amp;";"&amp;G461&amp;";"&amp;H461</f>
        <v>Unspecified;;;;;;;</v>
      </c>
    </row>
    <row r="462" ht="15.75" customHeight="1">
      <c r="I462" s="1" t="str">
        <f t="shared" si="1"/>
        <v>Q17. Beef organs, average of liver, spleen, kidney, heart, and tongue, cooked (braised or simmered)</v>
      </c>
      <c r="J462" s="1">
        <f t="shared" si="2"/>
        <v>0</v>
      </c>
      <c r="K462" s="1" t="str">
        <f t="shared" si="3"/>
        <v>Q17. Beef organs, average of liver, spleen, kidney, heart, and tongue, cooked (braised or simmered)0</v>
      </c>
      <c r="L462" s="1" t="str">
        <f t="shared" si="4"/>
        <v>Q17. Beef organs, average of liver, spleen, kidney, heart, and tongue, cooked (braised or simmered)</v>
      </c>
      <c r="M462" s="1" t="str">
        <f t="array" ref="M462">IF(A461=$A$72,TEXT(A462,"dd/mm/yyyy"),A462)&amp;";"&amp;B462&amp;";"&amp;IF(J462=0,IFERROR(VLOOKUP(A462,default!$B$17:$C$19,2,0),C462),INDEX(default!$B$2:$B$12,Sheet2!J462,0))&amp;";"&amp;D462&amp;";"&amp;E462&amp;";"&amp;F462&amp;";"&amp;G462&amp;";"&amp;H462</f>
        <v>;;;;;;;</v>
      </c>
    </row>
    <row r="463" ht="15.75" customHeight="1">
      <c r="A463" s="1" t="s">
        <v>825</v>
      </c>
      <c r="I463" s="1" t="str">
        <f t="shared" si="1"/>
        <v>Q17. Beef organs, average of liver, spleen, kidney, heart, and tongue, cooked (braised or simmered)</v>
      </c>
      <c r="J463" s="1">
        <f t="shared" si="2"/>
        <v>0</v>
      </c>
      <c r="K463" s="1" t="str">
        <f t="shared" si="3"/>
        <v>Q17. Beef organs, average of liver, spleen, kidney, heart, and tongue, cooked (braised or simmered)0</v>
      </c>
      <c r="L463" s="1" t="str">
        <f t="shared" si="4"/>
        <v>Q17. Beef organs, average of liver, spleen, kidney, heart, and tongue, cooked (braised or simmered)Representativeness</v>
      </c>
      <c r="M463" s="1" t="str">
        <f t="array" ref="M463">IF(A462=$A$72,TEXT(A463,"dd/mm/yyyy"),A463)&amp;";"&amp;B463&amp;";"&amp;IF(J463=0,IFERROR(VLOOKUP(A463,default!$B$17:$C$19,2,0),C463),INDEX(default!$B$2:$B$12,Sheet2!J463,0))&amp;";"&amp;D463&amp;";"&amp;E463&amp;";"&amp;F463&amp;";"&amp;G463&amp;";"&amp;H463</f>
        <v>Representativeness;;;;;;;</v>
      </c>
    </row>
    <row r="464" ht="15.75" customHeight="1">
      <c r="A464" s="1" t="s">
        <v>822</v>
      </c>
      <c r="I464" s="1" t="str">
        <f t="shared" si="1"/>
        <v>Q17. Beef organs, average of liver, spleen, kidney, heart, and tongue, cooked (braised or simmered)</v>
      </c>
      <c r="J464" s="1">
        <f t="shared" si="2"/>
        <v>0</v>
      </c>
      <c r="K464" s="1" t="str">
        <f t="shared" si="3"/>
        <v>Q17. Beef organs, average of liver, spleen, kidney, heart, and tongue, cooked (braised or simmered)0</v>
      </c>
      <c r="L464" s="1" t="str">
        <f t="shared" si="4"/>
        <v>Q17. Beef organs, average of liver, spleen, kidney, heart, and tongue, cooked (braised or simmered)Unspecified</v>
      </c>
      <c r="M464" s="1" t="str">
        <f t="array" ref="M464">IF(A463=$A$72,TEXT(A464,"dd/mm/yyyy"),A464)&amp;";"&amp;B464&amp;";"&amp;IF(J464=0,IFERROR(VLOOKUP(A464,default!$B$17:$C$19,2,0),C464),INDEX(default!$B$2:$B$12,Sheet2!J464,0))&amp;";"&amp;D464&amp;";"&amp;E464&amp;";"&amp;F464&amp;";"&amp;G464&amp;";"&amp;H464</f>
        <v>Unspecified;;;;;;;</v>
      </c>
    </row>
    <row r="465" ht="15.75" customHeight="1">
      <c r="I465" s="1" t="str">
        <f t="shared" si="1"/>
        <v>Q17. Beef organs, average of liver, spleen, kidney, heart, and tongue, cooked (braised or simmered)</v>
      </c>
      <c r="J465" s="1">
        <f t="shared" si="2"/>
        <v>0</v>
      </c>
      <c r="K465" s="1" t="str">
        <f t="shared" si="3"/>
        <v>Q17. Beef organs, average of liver, spleen, kidney, heart, and tongue, cooked (braised or simmered)0</v>
      </c>
      <c r="L465" s="1" t="str">
        <f t="shared" si="4"/>
        <v>Q17. Beef organs, average of liver, spleen, kidney, heart, and tongue, cooked (braised or simmered)</v>
      </c>
      <c r="M465" s="1" t="str">
        <f t="array" ref="M465">IF(A464=$A$72,TEXT(A465,"dd/mm/yyyy"),A465)&amp;";"&amp;B465&amp;";"&amp;IF(J465=0,IFERROR(VLOOKUP(A465,default!$B$17:$C$19,2,0),C465),INDEX(default!$B$2:$B$12,Sheet2!J465,0))&amp;";"&amp;D465&amp;";"&amp;E465&amp;";"&amp;F465&amp;";"&amp;G465&amp;";"&amp;H465</f>
        <v>;;;;;;;</v>
      </c>
    </row>
    <row r="466" ht="15.75" customHeight="1">
      <c r="A466" s="1" t="s">
        <v>826</v>
      </c>
      <c r="I466" s="1" t="str">
        <f t="shared" si="1"/>
        <v>Q17. Beef organs, average of liver, spleen, kidney, heart, and tongue, cooked (braised or simmered)</v>
      </c>
      <c r="J466" s="1">
        <f t="shared" si="2"/>
        <v>0</v>
      </c>
      <c r="K466" s="1" t="str">
        <f t="shared" si="3"/>
        <v>Q17. Beef organs, average of liver, spleen, kidney, heart, and tongue, cooked (braised or simmered)0</v>
      </c>
      <c r="L466" s="1" t="str">
        <f t="shared" si="4"/>
        <v>Q17. Beef organs, average of liver, spleen, kidney, heart, and tongue, cooked (braised or simmered)Multiple output allocation</v>
      </c>
      <c r="M466" s="1" t="str">
        <f t="array" ref="M466">IF(A465=$A$72,TEXT(A466,"dd/mm/yyyy"),A466)&amp;";"&amp;B466&amp;";"&amp;IF(J466=0,IFERROR(VLOOKUP(A466,default!$B$17:$C$19,2,0),C466),INDEX(default!$B$2:$B$12,Sheet2!J466,0))&amp;";"&amp;D466&amp;";"&amp;E466&amp;";"&amp;F466&amp;";"&amp;G466&amp;";"&amp;H466</f>
        <v>Multiple output allocation;;;;;;;</v>
      </c>
    </row>
    <row r="467" ht="15.75" customHeight="1">
      <c r="A467" s="1" t="s">
        <v>822</v>
      </c>
      <c r="I467" s="1" t="str">
        <f t="shared" si="1"/>
        <v>Q17. Beef organs, average of liver, spleen, kidney, heart, and tongue, cooked (braised or simmered)</v>
      </c>
      <c r="J467" s="1">
        <f t="shared" si="2"/>
        <v>0</v>
      </c>
      <c r="K467" s="1" t="str">
        <f t="shared" si="3"/>
        <v>Q17. Beef organs, average of liver, spleen, kidney, heart, and tongue, cooked (braised or simmered)0</v>
      </c>
      <c r="L467" s="1" t="str">
        <f t="shared" si="4"/>
        <v>Q17. Beef organs, average of liver, spleen, kidney, heart, and tongue, cooked (braised or simmered)Unspecified</v>
      </c>
      <c r="M467" s="1" t="str">
        <f t="array" ref="M467">IF(A466=$A$72,TEXT(A467,"dd/mm/yyyy"),A467)&amp;";"&amp;B467&amp;";"&amp;IF(J467=0,IFERROR(VLOOKUP(A467,default!$B$17:$C$19,2,0),C467),INDEX(default!$B$2:$B$12,Sheet2!J467,0))&amp;";"&amp;D467&amp;";"&amp;E467&amp;";"&amp;F467&amp;";"&amp;G467&amp;";"&amp;H467</f>
        <v>Unspecified;;;;;;;</v>
      </c>
    </row>
    <row r="468" ht="15.75" customHeight="1">
      <c r="I468" s="1" t="str">
        <f t="shared" si="1"/>
        <v>Q17. Beef organs, average of liver, spleen, kidney, heart, and tongue, cooked (braised or simmered)</v>
      </c>
      <c r="J468" s="1">
        <f t="shared" si="2"/>
        <v>0</v>
      </c>
      <c r="K468" s="1" t="str">
        <f t="shared" si="3"/>
        <v>Q17. Beef organs, average of liver, spleen, kidney, heart, and tongue, cooked (braised or simmered)0</v>
      </c>
      <c r="L468" s="1" t="str">
        <f t="shared" si="4"/>
        <v>Q17. Beef organs, average of liver, spleen, kidney, heart, and tongue, cooked (braised or simmered)</v>
      </c>
      <c r="M468" s="1" t="str">
        <f t="array" ref="M468">IF(A467=$A$72,TEXT(A468,"dd/mm/yyyy"),A468)&amp;";"&amp;B468&amp;";"&amp;IF(J468=0,IFERROR(VLOOKUP(A468,default!$B$17:$C$19,2,0),C468),INDEX(default!$B$2:$B$12,Sheet2!J468,0))&amp;";"&amp;D468&amp;";"&amp;E468&amp;";"&amp;F468&amp;";"&amp;G468&amp;";"&amp;H468</f>
        <v>;;;;;;;</v>
      </c>
    </row>
    <row r="469" ht="15.75" customHeight="1">
      <c r="A469" s="1" t="s">
        <v>827</v>
      </c>
      <c r="I469" s="1" t="str">
        <f t="shared" si="1"/>
        <v>Q17. Beef organs, average of liver, spleen, kidney, heart, and tongue, cooked (braised or simmered)</v>
      </c>
      <c r="J469" s="1">
        <f t="shared" si="2"/>
        <v>0</v>
      </c>
      <c r="K469" s="1" t="str">
        <f t="shared" si="3"/>
        <v>Q17. Beef organs, average of liver, spleen, kidney, heart, and tongue, cooked (braised or simmered)0</v>
      </c>
      <c r="L469" s="1" t="str">
        <f t="shared" si="4"/>
        <v>Q17. Beef organs, average of liver, spleen, kidney, heart, and tongue, cooked (braised or simmered)Substitution allocation</v>
      </c>
      <c r="M469" s="1" t="str">
        <f t="array" ref="M469">IF(A468=$A$72,TEXT(A469,"dd/mm/yyyy"),A469)&amp;";"&amp;B469&amp;";"&amp;IF(J469=0,IFERROR(VLOOKUP(A469,default!$B$17:$C$19,2,0),C469),INDEX(default!$B$2:$B$12,Sheet2!J469,0))&amp;";"&amp;D469&amp;";"&amp;E469&amp;";"&amp;F469&amp;";"&amp;G469&amp;";"&amp;H469</f>
        <v>Substitution allocation;;;;;;;</v>
      </c>
    </row>
    <row r="470" ht="15.75" customHeight="1">
      <c r="A470" s="1" t="s">
        <v>822</v>
      </c>
      <c r="I470" s="1" t="str">
        <f t="shared" si="1"/>
        <v>Q17. Beef organs, average of liver, spleen, kidney, heart, and tongue, cooked (braised or simmered)</v>
      </c>
      <c r="J470" s="1">
        <f t="shared" si="2"/>
        <v>0</v>
      </c>
      <c r="K470" s="1" t="str">
        <f t="shared" si="3"/>
        <v>Q17. Beef organs, average of liver, spleen, kidney, heart, and tongue, cooked (braised or simmered)0</v>
      </c>
      <c r="L470" s="1" t="str">
        <f t="shared" si="4"/>
        <v>Q17. Beef organs, average of liver, spleen, kidney, heart, and tongue, cooked (braised or simmered)Unspecified</v>
      </c>
      <c r="M470" s="1" t="str">
        <f t="array" ref="M470">IF(A469=$A$72,TEXT(A470,"dd/mm/yyyy"),A470)&amp;";"&amp;B470&amp;";"&amp;IF(J470=0,IFERROR(VLOOKUP(A470,default!$B$17:$C$19,2,0),C470),INDEX(default!$B$2:$B$12,Sheet2!J470,0))&amp;";"&amp;D470&amp;";"&amp;E470&amp;";"&amp;F470&amp;";"&amp;G470&amp;";"&amp;H470</f>
        <v>Unspecified;;;;;;;</v>
      </c>
    </row>
    <row r="471" ht="15.75" customHeight="1">
      <c r="I471" s="1" t="str">
        <f t="shared" si="1"/>
        <v>Q17. Beef organs, average of liver, spleen, kidney, heart, and tongue, cooked (braised or simmered)</v>
      </c>
      <c r="J471" s="1">
        <f t="shared" si="2"/>
        <v>0</v>
      </c>
      <c r="K471" s="1" t="str">
        <f t="shared" si="3"/>
        <v>Q17. Beef organs, average of liver, spleen, kidney, heart, and tongue, cooked (braised or simmered)0</v>
      </c>
      <c r="L471" s="1" t="str">
        <f t="shared" si="4"/>
        <v>Q17. Beef organs, average of liver, spleen, kidney, heart, and tongue, cooked (braised or simmered)</v>
      </c>
      <c r="M471" s="1" t="str">
        <f t="array" ref="M471">IF(A470=$A$72,TEXT(A471,"dd/mm/yyyy"),A471)&amp;";"&amp;B471&amp;";"&amp;IF(J471=0,IFERROR(VLOOKUP(A471,default!$B$17:$C$19,2,0),C471),INDEX(default!$B$2:$B$12,Sheet2!J471,0))&amp;";"&amp;D471&amp;";"&amp;E471&amp;";"&amp;F471&amp;";"&amp;G471&amp;";"&amp;H471</f>
        <v>;;;;;;;</v>
      </c>
    </row>
    <row r="472" ht="15.75" customHeight="1">
      <c r="A472" s="1" t="s">
        <v>828</v>
      </c>
      <c r="I472" s="1" t="str">
        <f t="shared" si="1"/>
        <v>Q17. Beef organs, average of liver, spleen, kidney, heart, and tongue, cooked (braised or simmered)</v>
      </c>
      <c r="J472" s="1">
        <f t="shared" si="2"/>
        <v>0</v>
      </c>
      <c r="K472" s="1" t="str">
        <f t="shared" si="3"/>
        <v>Q17. Beef organs, average of liver, spleen, kidney, heart, and tongue, cooked (braised or simmered)0</v>
      </c>
      <c r="L472" s="1" t="str">
        <f t="shared" si="4"/>
        <v>Q17. Beef organs, average of liver, spleen, kidney, heart, and tongue, cooked (braised or simmered)Cut off rules</v>
      </c>
      <c r="M472" s="1" t="str">
        <f t="array" ref="M472">IF(A471=$A$72,TEXT(A472,"dd/mm/yyyy"),A472)&amp;";"&amp;B472&amp;";"&amp;IF(J472=0,IFERROR(VLOOKUP(A472,default!$B$17:$C$19,2,0),C472),INDEX(default!$B$2:$B$12,Sheet2!J472,0))&amp;";"&amp;D472&amp;";"&amp;E472&amp;";"&amp;F472&amp;";"&amp;G472&amp;";"&amp;H472</f>
        <v>Cut off rules;;;;;;;</v>
      </c>
    </row>
    <row r="473" ht="15.75" customHeight="1">
      <c r="A473" s="1" t="s">
        <v>822</v>
      </c>
      <c r="I473" s="1" t="str">
        <f t="shared" si="1"/>
        <v>Q17. Beef organs, average of liver, spleen, kidney, heart, and tongue, cooked (braised or simmered)</v>
      </c>
      <c r="J473" s="1">
        <f t="shared" si="2"/>
        <v>0</v>
      </c>
      <c r="K473" s="1" t="str">
        <f t="shared" si="3"/>
        <v>Q17. Beef organs, average of liver, spleen, kidney, heart, and tongue, cooked (braised or simmered)0</v>
      </c>
      <c r="L473" s="1" t="str">
        <f t="shared" si="4"/>
        <v>Q17. Beef organs, average of liver, spleen, kidney, heart, and tongue, cooked (braised or simmered)Unspecified</v>
      </c>
      <c r="M473" s="1" t="str">
        <f t="array" ref="M473">IF(A472=$A$72,TEXT(A473,"dd/mm/yyyy"),A473)&amp;";"&amp;B473&amp;";"&amp;IF(J473=0,IFERROR(VLOOKUP(A473,default!$B$17:$C$19,2,0),C473),INDEX(default!$B$2:$B$12,Sheet2!J473,0))&amp;";"&amp;D473&amp;";"&amp;E473&amp;";"&amp;F473&amp;";"&amp;G473&amp;";"&amp;H473</f>
        <v>Unspecified;;;;;;;</v>
      </c>
    </row>
    <row r="474" ht="15.75" customHeight="1">
      <c r="I474" s="1" t="str">
        <f t="shared" si="1"/>
        <v>Q17. Beef organs, average of liver, spleen, kidney, heart, and tongue, cooked (braised or simmered)</v>
      </c>
      <c r="J474" s="1">
        <f t="shared" si="2"/>
        <v>0</v>
      </c>
      <c r="K474" s="1" t="str">
        <f t="shared" si="3"/>
        <v>Q17. Beef organs, average of liver, spleen, kidney, heart, and tongue, cooked (braised or simmered)0</v>
      </c>
      <c r="L474" s="1" t="str">
        <f t="shared" si="4"/>
        <v>Q17. Beef organs, average of liver, spleen, kidney, heart, and tongue, cooked (braised or simmered)</v>
      </c>
      <c r="M474" s="1" t="str">
        <f t="array" ref="M474">IF(A473=$A$72,TEXT(A474,"dd/mm/yyyy"),A474)&amp;";"&amp;B474&amp;";"&amp;IF(J474=0,IFERROR(VLOOKUP(A474,default!$B$17:$C$19,2,0),C474),INDEX(default!$B$2:$B$12,Sheet2!J474,0))&amp;";"&amp;D474&amp;";"&amp;E474&amp;";"&amp;F474&amp;";"&amp;G474&amp;";"&amp;H474</f>
        <v>;;;;;;;</v>
      </c>
    </row>
    <row r="475" ht="15.75" customHeight="1">
      <c r="A475" s="1" t="s">
        <v>829</v>
      </c>
      <c r="I475" s="1" t="str">
        <f t="shared" si="1"/>
        <v>Q17. Beef organs, average of liver, spleen, kidney, heart, and tongue, cooked (braised or simmered)</v>
      </c>
      <c r="J475" s="1">
        <f t="shared" si="2"/>
        <v>0</v>
      </c>
      <c r="K475" s="1" t="str">
        <f t="shared" si="3"/>
        <v>Q17. Beef organs, average of liver, spleen, kidney, heart, and tongue, cooked (braised or simmered)0</v>
      </c>
      <c r="L475" s="1" t="str">
        <f t="shared" si="4"/>
        <v>Q17. Beef organs, average of liver, spleen, kidney, heart, and tongue, cooked (braised or simmered)Capital goods</v>
      </c>
      <c r="M475" s="1" t="str">
        <f t="array" ref="M475">IF(A474=$A$72,TEXT(A475,"dd/mm/yyyy"),A475)&amp;";"&amp;B475&amp;";"&amp;IF(J475=0,IFERROR(VLOOKUP(A475,default!$B$17:$C$19,2,0),C475),INDEX(default!$B$2:$B$12,Sheet2!J475,0))&amp;";"&amp;D475&amp;";"&amp;E475&amp;";"&amp;F475&amp;";"&amp;G475&amp;";"&amp;H475</f>
        <v>Capital goods;;;;;;;</v>
      </c>
    </row>
    <row r="476" ht="15.75" customHeight="1">
      <c r="A476" s="1" t="s">
        <v>822</v>
      </c>
      <c r="I476" s="1" t="str">
        <f t="shared" si="1"/>
        <v>Q17. Beef organs, average of liver, spleen, kidney, heart, and tongue, cooked (braised or simmered)</v>
      </c>
      <c r="J476" s="1">
        <f t="shared" si="2"/>
        <v>0</v>
      </c>
      <c r="K476" s="1" t="str">
        <f t="shared" si="3"/>
        <v>Q17. Beef organs, average of liver, spleen, kidney, heart, and tongue, cooked (braised or simmered)0</v>
      </c>
      <c r="L476" s="1" t="str">
        <f t="shared" si="4"/>
        <v>Q17. Beef organs, average of liver, spleen, kidney, heart, and tongue, cooked (braised or simmered)Unspecified</v>
      </c>
      <c r="M476" s="1" t="str">
        <f t="array" ref="M476">IF(A475=$A$72,TEXT(A476,"dd/mm/yyyy"),A476)&amp;";"&amp;B476&amp;";"&amp;IF(J476=0,IFERROR(VLOOKUP(A476,default!$B$17:$C$19,2,0),C476),INDEX(default!$B$2:$B$12,Sheet2!J476,0))&amp;";"&amp;D476&amp;";"&amp;E476&amp;";"&amp;F476&amp;";"&amp;G476&amp;";"&amp;H476</f>
        <v>Unspecified;;;;;;;</v>
      </c>
    </row>
    <row r="477" ht="15.75" customHeight="1">
      <c r="I477" s="1" t="str">
        <f t="shared" si="1"/>
        <v>Q17. Beef organs, average of liver, spleen, kidney, heart, and tongue, cooked (braised or simmered)</v>
      </c>
      <c r="J477" s="1">
        <f t="shared" si="2"/>
        <v>0</v>
      </c>
      <c r="K477" s="1" t="str">
        <f t="shared" si="3"/>
        <v>Q17. Beef organs, average of liver, spleen, kidney, heart, and tongue, cooked (braised or simmered)0</v>
      </c>
      <c r="L477" s="1" t="str">
        <f t="shared" si="4"/>
        <v>Q17. Beef organs, average of liver, spleen, kidney, heart, and tongue, cooked (braised or simmered)</v>
      </c>
      <c r="M477" s="1" t="str">
        <f t="array" ref="M477">IF(A476=$A$72,TEXT(A477,"dd/mm/yyyy"),A477)&amp;";"&amp;B477&amp;";"&amp;IF(J477=0,IFERROR(VLOOKUP(A477,default!$B$17:$C$19,2,0),C477),INDEX(default!$B$2:$B$12,Sheet2!J477,0))&amp;";"&amp;D477&amp;";"&amp;E477&amp;";"&amp;F477&amp;";"&amp;G477&amp;";"&amp;H477</f>
        <v>;;;;;;;</v>
      </c>
    </row>
    <row r="478" ht="15.75" customHeight="1">
      <c r="A478" s="1" t="s">
        <v>830</v>
      </c>
      <c r="I478" s="1" t="str">
        <f t="shared" si="1"/>
        <v>Q17. Beef organs, average of liver, spleen, kidney, heart, and tongue, cooked (braised or simmered)</v>
      </c>
      <c r="J478" s="1">
        <f t="shared" si="2"/>
        <v>0</v>
      </c>
      <c r="K478" s="1" t="str">
        <f t="shared" si="3"/>
        <v>Q17. Beef organs, average of liver, spleen, kidney, heart, and tongue, cooked (braised or simmered)0</v>
      </c>
      <c r="L478" s="1" t="str">
        <f t="shared" si="4"/>
        <v>Q17. Beef organs, average of liver, spleen, kidney, heart, and tongue, cooked (braised or simmered)Boundary with nature</v>
      </c>
      <c r="M478" s="1" t="str">
        <f t="array" ref="M478">IF(A477=$A$72,TEXT(A478,"dd/mm/yyyy"),A478)&amp;";"&amp;B478&amp;";"&amp;IF(J478=0,IFERROR(VLOOKUP(A478,default!$B$17:$C$19,2,0),C478),INDEX(default!$B$2:$B$12,Sheet2!J478,0))&amp;";"&amp;D478&amp;";"&amp;E478&amp;";"&amp;F478&amp;";"&amp;G478&amp;";"&amp;H478</f>
        <v>Boundary with nature;;;;;;;</v>
      </c>
    </row>
    <row r="479" ht="15.75" customHeight="1">
      <c r="A479" s="1" t="s">
        <v>822</v>
      </c>
      <c r="I479" s="1" t="str">
        <f t="shared" si="1"/>
        <v>Q17. Beef organs, average of liver, spleen, kidney, heart, and tongue, cooked (braised or simmered)</v>
      </c>
      <c r="J479" s="1">
        <f t="shared" si="2"/>
        <v>0</v>
      </c>
      <c r="K479" s="1" t="str">
        <f t="shared" si="3"/>
        <v>Q17. Beef organs, average of liver, spleen, kidney, heart, and tongue, cooked (braised or simmered)0</v>
      </c>
      <c r="L479" s="1" t="str">
        <f t="shared" si="4"/>
        <v>Q17. Beef organs, average of liver, spleen, kidney, heart, and tongue, cooked (braised or simmered)Unspecified</v>
      </c>
      <c r="M479" s="1" t="str">
        <f t="array" ref="M479">IF(A478=$A$72,TEXT(A479,"dd/mm/yyyy"),A479)&amp;";"&amp;B479&amp;";"&amp;IF(J479=0,IFERROR(VLOOKUP(A479,default!$B$17:$C$19,2,0),C479),INDEX(default!$B$2:$B$12,Sheet2!J479,0))&amp;";"&amp;D479&amp;";"&amp;E479&amp;";"&amp;F479&amp;";"&amp;G479&amp;";"&amp;H479</f>
        <v>Unspecified;;;;;;;</v>
      </c>
    </row>
    <row r="480" ht="15.75" customHeight="1">
      <c r="I480" s="1" t="str">
        <f t="shared" si="1"/>
        <v>Q17. Beef organs, average of liver, spleen, kidney, heart, and tongue, cooked (braised or simmered)</v>
      </c>
      <c r="J480" s="1">
        <f t="shared" si="2"/>
        <v>0</v>
      </c>
      <c r="K480" s="1" t="str">
        <f t="shared" si="3"/>
        <v>Q17. Beef organs, average of liver, spleen, kidney, heart, and tongue, cooked (braised or simmered)0</v>
      </c>
      <c r="L480" s="1" t="str">
        <f t="shared" si="4"/>
        <v>Q17. Beef organs, average of liver, spleen, kidney, heart, and tongue, cooked (braised or simmered)</v>
      </c>
      <c r="M480" s="1" t="str">
        <f t="array" ref="M480">IF(A479=$A$72,TEXT(A480,"dd/mm/yyyy"),A480)&amp;";"&amp;B480&amp;";"&amp;IF(J480=0,IFERROR(VLOOKUP(A480,default!$B$17:$C$19,2,0),C480),INDEX(default!$B$2:$B$12,Sheet2!J480,0))&amp;";"&amp;D480&amp;";"&amp;E480&amp;";"&amp;F480&amp;";"&amp;G480&amp;";"&amp;H480</f>
        <v>;;;;;;;</v>
      </c>
    </row>
    <row r="481" ht="15.75" customHeight="1">
      <c r="A481" s="1" t="s">
        <v>831</v>
      </c>
      <c r="I481" s="1" t="str">
        <f t="shared" si="1"/>
        <v>Q17. Beef organs, average of liver, spleen, kidney, heart, and tongue, cooked (braised or simmered)</v>
      </c>
      <c r="J481" s="1">
        <f t="shared" si="2"/>
        <v>0</v>
      </c>
      <c r="K481" s="1" t="str">
        <f t="shared" si="3"/>
        <v>Q17. Beef organs, average of liver, spleen, kidney, heart, and tongue, cooked (braised or simmered)0</v>
      </c>
      <c r="L481" s="1" t="str">
        <f t="shared" si="4"/>
        <v>Q17. Beef organs, average of liver, spleen, kidney, heart, and tongue, cooked (braised or simmered)Infrastructure</v>
      </c>
      <c r="M481" s="1" t="str">
        <f t="array" ref="M481">IF(A480=$A$72,TEXT(A481,"dd/mm/yyyy"),A481)&amp;";"&amp;B481&amp;";"&amp;IF(J481=0,IFERROR(VLOOKUP(A481,default!$B$17:$C$19,2,0),C481),INDEX(default!$B$2:$B$12,Sheet2!J481,0))&amp;";"&amp;D481&amp;";"&amp;E481&amp;";"&amp;F481&amp;";"&amp;G481&amp;";"&amp;H481</f>
        <v>Infrastructure;;;;;;;</v>
      </c>
    </row>
    <row r="482" ht="15.75" customHeight="1">
      <c r="A482" s="1" t="s">
        <v>832</v>
      </c>
      <c r="I482" s="1" t="str">
        <f t="shared" si="1"/>
        <v>Q17. Beef organs, average of liver, spleen, kidney, heart, and tongue, cooked (braised or simmered)</v>
      </c>
      <c r="J482" s="1">
        <f t="shared" si="2"/>
        <v>0</v>
      </c>
      <c r="K482" s="1" t="str">
        <f t="shared" si="3"/>
        <v>Q17. Beef organs, average of liver, spleen, kidney, heart, and tongue, cooked (braised or simmered)0</v>
      </c>
      <c r="L482" s="1" t="str">
        <f t="shared" si="4"/>
        <v>Q17. Beef organs, average of liver, spleen, kidney, heart, and tongue, cooked (braised or simmered)No</v>
      </c>
      <c r="M482" s="1" t="str">
        <f t="array" ref="M482">IF(A481=$A$72,TEXT(A482,"dd/mm/yyyy"),A482)&amp;";"&amp;B482&amp;";"&amp;IF(J482=0,IFERROR(VLOOKUP(A482,default!$B$17:$C$19,2,0),C482),INDEX(default!$B$2:$B$12,Sheet2!J482,0))&amp;";"&amp;D482&amp;";"&amp;E482&amp;";"&amp;F482&amp;";"&amp;G482&amp;";"&amp;H482</f>
        <v>No;;;;;;;</v>
      </c>
    </row>
    <row r="483" ht="15.75" customHeight="1">
      <c r="I483" s="1" t="str">
        <f t="shared" si="1"/>
        <v>Q17. Beef organs, average of liver, spleen, kidney, heart, and tongue, cooked (braised or simmered)</v>
      </c>
      <c r="J483" s="1">
        <f t="shared" si="2"/>
        <v>0</v>
      </c>
      <c r="K483" s="1" t="str">
        <f t="shared" si="3"/>
        <v>Q17. Beef organs, average of liver, spleen, kidney, heart, and tongue, cooked (braised or simmered)0</v>
      </c>
      <c r="L483" s="1" t="str">
        <f t="shared" si="4"/>
        <v>Q17. Beef organs, average of liver, spleen, kidney, heart, and tongue, cooked (braised or simmered)</v>
      </c>
      <c r="M483" s="1" t="str">
        <f t="array" ref="M483">IF(A482=$A$72,TEXT(A483,"dd/mm/yyyy"),A483)&amp;";"&amp;B483&amp;";"&amp;IF(J483=0,IFERROR(VLOOKUP(A483,default!$B$17:$C$19,2,0),C483),INDEX(default!$B$2:$B$12,Sheet2!J483,0))&amp;";"&amp;D483&amp;";"&amp;E483&amp;";"&amp;F483&amp;";"&amp;G483&amp;";"&amp;H483</f>
        <v>;;;;;;;</v>
      </c>
    </row>
    <row r="484" ht="15.75" customHeight="1">
      <c r="A484" s="1" t="s">
        <v>833</v>
      </c>
      <c r="I484" s="1" t="str">
        <f t="shared" si="1"/>
        <v>Q17. Beef organs, average of liver, spleen, kidney, heart, and tongue, cooked (braised or simmered)</v>
      </c>
      <c r="J484" s="1">
        <f t="shared" si="2"/>
        <v>0</v>
      </c>
      <c r="K484" s="1" t="str">
        <f t="shared" si="3"/>
        <v>Q17. Beef organs, average of liver, spleen, kidney, heart, and tongue, cooked (braised or simmered)0</v>
      </c>
      <c r="L484" s="1" t="str">
        <f t="shared" si="4"/>
        <v>Q17. Beef organs, average of liver, spleen, kidney, heart, and tongue, cooked (braised or simmered)Date</v>
      </c>
      <c r="M484" s="1" t="str">
        <f t="array" ref="M484">IF(A483=$A$72,TEXT(A484,"dd/mm/yyyy"),A484)&amp;";"&amp;B484&amp;";"&amp;IF(J484=0,IFERROR(VLOOKUP(A484,default!$B$17:$C$19,2,0),C484),INDEX(default!$B$2:$B$12,Sheet2!J484,0))&amp;";"&amp;D484&amp;";"&amp;E484&amp;";"&amp;F484&amp;";"&amp;G484&amp;";"&amp;H484</f>
        <v>Date;;;;;;;</v>
      </c>
    </row>
    <row r="485" ht="15.75" customHeight="1">
      <c r="A485" s="49">
        <v>45119.0</v>
      </c>
      <c r="I485" s="1" t="str">
        <f t="shared" si="1"/>
        <v>Q17. Beef organs, average of liver, spleen, kidney, heart, and tongue, cooked (braised or simmered)</v>
      </c>
      <c r="J485" s="1">
        <f t="shared" si="2"/>
        <v>0</v>
      </c>
      <c r="K485" s="1" t="str">
        <f t="shared" si="3"/>
        <v>Q17. Beef organs, average of liver, spleen, kidney, heart, and tongue, cooked (braised or simmered)0</v>
      </c>
      <c r="L485" s="1" t="str">
        <f t="shared" si="4"/>
        <v>Q17. Beef organs, average of liver, spleen, kidney, heart, and tongue, cooked (braised or simmered)45119</v>
      </c>
      <c r="M485" s="1" t="str">
        <f t="array" ref="M485">IF(A484=$A$72,TEXT(A485,"dd/mm/yyyy"),A485)&amp;";"&amp;B485&amp;";"&amp;IF(J485=0,IFERROR(VLOOKUP(A485,default!$B$17:$C$19,2,0),C485),INDEX(default!$B$2:$B$12,Sheet2!J485,0))&amp;";"&amp;D485&amp;";"&amp;E485&amp;";"&amp;F485&amp;";"&amp;G485&amp;";"&amp;H485</f>
        <v>12/07/2023;;;;;;;</v>
      </c>
    </row>
    <row r="486" ht="15.75" customHeight="1">
      <c r="I486" s="1" t="str">
        <f t="shared" si="1"/>
        <v>Q17. Beef organs, average of liver, spleen, kidney, heart, and tongue, cooked (braised or simmered)</v>
      </c>
      <c r="J486" s="1">
        <f t="shared" si="2"/>
        <v>0</v>
      </c>
      <c r="K486" s="1" t="str">
        <f t="shared" si="3"/>
        <v>Q17. Beef organs, average of liver, spleen, kidney, heart, and tongue, cooked (braised or simmered)0</v>
      </c>
      <c r="L486" s="1" t="str">
        <f t="shared" si="4"/>
        <v>Q17. Beef organs, average of liver, spleen, kidney, heart, and tongue, cooked (braised or simmered)</v>
      </c>
      <c r="M486" s="1" t="str">
        <f t="array" ref="M486">IF(A485=$A$72,TEXT(A486,"dd/mm/yyyy"),A486)&amp;";"&amp;B486&amp;";"&amp;IF(J486=0,IFERROR(VLOOKUP(A486,default!$B$17:$C$19,2,0),C486),INDEX(default!$B$2:$B$12,Sheet2!J486,0))&amp;";"&amp;D486&amp;";"&amp;E486&amp;";"&amp;F486&amp;";"&amp;G486&amp;";"&amp;H486</f>
        <v>;;;;;;;</v>
      </c>
    </row>
    <row r="487" ht="15.75" customHeight="1">
      <c r="A487" s="1" t="s">
        <v>834</v>
      </c>
      <c r="I487" s="1" t="str">
        <f t="shared" si="1"/>
        <v>Q17. Beef organs, average of liver, spleen, kidney, heart, and tongue, cooked (braised or simmered)</v>
      </c>
      <c r="J487" s="1">
        <f t="shared" si="2"/>
        <v>0</v>
      </c>
      <c r="K487" s="1" t="str">
        <f t="shared" si="3"/>
        <v>Q17. Beef organs, average of liver, spleen, kidney, heart, and tongue, cooked (braised or simmered)0</v>
      </c>
      <c r="L487" s="1" t="str">
        <f t="shared" si="4"/>
        <v>Q17. Beef organs, average of liver, spleen, kidney, heart, and tongue, cooked (braised or simmered)Products</v>
      </c>
      <c r="M487" s="1" t="str">
        <f t="array" ref="M487">IF(A486=$A$72,TEXT(A487,"dd/mm/yyyy"),A487)&amp;";"&amp;B487&amp;";"&amp;IF(J487=0,IFERROR(VLOOKUP(A487,default!$B$17:$C$19,2,0),C487),INDEX(default!$B$2:$B$12,Sheet2!J487,0))&amp;";"&amp;D487&amp;";"&amp;E487&amp;";"&amp;F487&amp;";"&amp;G487&amp;";"&amp;H487</f>
        <v>Products;;;;;;;</v>
      </c>
    </row>
    <row r="488" ht="15.75" customHeight="1">
      <c r="A488" s="1" t="s">
        <v>983</v>
      </c>
      <c r="B488" s="1" t="s">
        <v>835</v>
      </c>
      <c r="C488" s="1">
        <v>1.0</v>
      </c>
      <c r="D488" s="1">
        <v>100.0</v>
      </c>
      <c r="E488" s="1" t="s">
        <v>836</v>
      </c>
      <c r="F488" s="1" t="s">
        <v>971</v>
      </c>
      <c r="I488" s="1" t="str">
        <f t="shared" si="1"/>
        <v>Q17. Beef, average of various cuts, deegrees of fat, and cooking methods</v>
      </c>
      <c r="J488" s="1">
        <f t="shared" si="2"/>
        <v>0</v>
      </c>
      <c r="K488" s="1" t="str">
        <f t="shared" si="3"/>
        <v>Q17. Beef, average of various cuts, deegrees of fat, and cooking methods0</v>
      </c>
      <c r="L488" s="1" t="str">
        <f t="shared" si="4"/>
        <v>Q17. Beef, average of various cuts, deegrees of fat, and cooking methodsQ17. Beef, average of various cuts, deegrees of fat, and cooking methods</v>
      </c>
      <c r="M488" s="1" t="str">
        <f t="array" ref="M488">IF(A487=$A$72,TEXT(A488,"dd/mm/yyyy"),A488)&amp;";"&amp;B488&amp;";"&amp;IF(J488=0,IFERROR(VLOOKUP(A488,default!$B$17:$C$19,2,0),C488),INDEX(default!$B$2:$B$12,Sheet2!J488,0))&amp;";"&amp;D488&amp;";"&amp;E488&amp;";"&amp;F488&amp;";"&amp;G488&amp;";"&amp;H488</f>
        <v>Q17. Beef, average of various cuts, deegrees of fat, and cooking methods;kg;1;100;not defined;!My project\0. Life cycles;;</v>
      </c>
    </row>
    <row r="489" ht="15.75" customHeight="1">
      <c r="I489" s="1" t="str">
        <f t="shared" si="1"/>
        <v>Q17. Beef, average of various cuts, deegrees of fat, and cooking methods</v>
      </c>
      <c r="J489" s="1">
        <f t="shared" si="2"/>
        <v>0</v>
      </c>
      <c r="K489" s="1" t="str">
        <f t="shared" si="3"/>
        <v>Q17. Beef, average of various cuts, deegrees of fat, and cooking methods0</v>
      </c>
      <c r="L489" s="1" t="str">
        <f t="shared" si="4"/>
        <v>Q17. Beef, average of various cuts, deegrees of fat, and cooking methods</v>
      </c>
      <c r="M489" s="1" t="str">
        <f t="array" ref="M489">IF(A488=$A$72,TEXT(A489,"dd/mm/yyyy"),A489)&amp;";"&amp;B489&amp;";"&amp;IF(J489=0,IFERROR(VLOOKUP(A489,default!$B$17:$C$19,2,0),C489),INDEX(default!$B$2:$B$12,Sheet2!J489,0))&amp;";"&amp;D489&amp;";"&amp;E489&amp;";"&amp;F489&amp;";"&amp;G489&amp;";"&amp;H489</f>
        <v>;;;;;;;</v>
      </c>
    </row>
    <row r="490" ht="15.75" customHeight="1">
      <c r="A490" s="1" t="s">
        <v>838</v>
      </c>
      <c r="I490" s="1" t="str">
        <f t="shared" si="1"/>
        <v>Q17. Beef, average of various cuts, deegrees of fat, and cooking methods</v>
      </c>
      <c r="J490" s="1">
        <f t="shared" si="2"/>
        <v>0</v>
      </c>
      <c r="K490" s="1" t="str">
        <f t="shared" si="3"/>
        <v>Q17. Beef, average of various cuts, deegrees of fat, and cooking methods0</v>
      </c>
      <c r="L490" s="1" t="str">
        <f t="shared" si="4"/>
        <v>Q17. Beef, average of various cuts, deegrees of fat, and cooking methodsAvoided products</v>
      </c>
      <c r="M490" s="1" t="str">
        <f t="array" ref="M490">IF(A489=$A$72,TEXT(A490,"dd/mm/yyyy"),A490)&amp;";"&amp;B490&amp;";"&amp;IF(J490=0,IFERROR(VLOOKUP(A490,default!$B$17:$C$19,2,0),C490),INDEX(default!$B$2:$B$12,Sheet2!J490,0))&amp;";"&amp;D490&amp;";"&amp;E490&amp;";"&amp;F490&amp;";"&amp;G490&amp;";"&amp;H490</f>
        <v>Avoided products;;;;;;;</v>
      </c>
    </row>
    <row r="491" ht="15.75" customHeight="1">
      <c r="I491" s="1" t="str">
        <f t="shared" si="1"/>
        <v>Q17. Beef, average of various cuts, deegrees of fat, and cooking methods</v>
      </c>
      <c r="J491" s="1">
        <f t="shared" si="2"/>
        <v>0</v>
      </c>
      <c r="K491" s="1" t="str">
        <f t="shared" si="3"/>
        <v>Q17. Beef, average of various cuts, deegrees of fat, and cooking methods0</v>
      </c>
      <c r="L491" s="1" t="str">
        <f t="shared" si="4"/>
        <v>Q17. Beef, average of various cuts, deegrees of fat, and cooking methods</v>
      </c>
      <c r="M491" s="1" t="str">
        <f t="array" ref="M491">IF(A490=$A$72,TEXT(A491,"dd/mm/yyyy"),A491)&amp;";"&amp;B491&amp;";"&amp;IF(J491=0,IFERROR(VLOOKUP(A491,default!$B$17:$C$19,2,0),C491),INDEX(default!$B$2:$B$12,Sheet2!J491,0))&amp;";"&amp;D491&amp;";"&amp;E491&amp;";"&amp;F491&amp;";"&amp;G491&amp;";"&amp;H491</f>
        <v>;;;;;;;</v>
      </c>
    </row>
    <row r="492" ht="15.75" customHeight="1">
      <c r="A492" s="1" t="s">
        <v>839</v>
      </c>
      <c r="I492" s="1" t="str">
        <f t="shared" si="1"/>
        <v>Q17. Beef, average of various cuts, deegrees of fat, and cooking methods</v>
      </c>
      <c r="J492" s="1">
        <f t="shared" si="2"/>
        <v>0</v>
      </c>
      <c r="K492" s="1" t="str">
        <f t="shared" si="3"/>
        <v>Q17. Beef, average of various cuts, deegrees of fat, and cooking methods0</v>
      </c>
      <c r="L492" s="1" t="str">
        <f t="shared" si="4"/>
        <v>Q17. Beef, average of various cuts, deegrees of fat, and cooking methodsResources</v>
      </c>
      <c r="M492" s="1" t="str">
        <f t="array" ref="M492">IF(A491=$A$72,TEXT(A492,"dd/mm/yyyy"),A492)&amp;";"&amp;B492&amp;";"&amp;IF(J492=0,IFERROR(VLOOKUP(A492,default!$B$17:$C$19,2,0),C492),INDEX(default!$B$2:$B$12,Sheet2!J492,0))&amp;";"&amp;D492&amp;";"&amp;E492&amp;";"&amp;F492&amp;";"&amp;G492&amp;";"&amp;H492</f>
        <v>Resources;;;;;;;</v>
      </c>
    </row>
    <row r="493" ht="15.75" customHeight="1">
      <c r="I493" s="1" t="str">
        <f t="shared" si="1"/>
        <v>Q17. Beef, average of various cuts, deegrees of fat, and cooking methods</v>
      </c>
      <c r="J493" s="1">
        <f t="shared" si="2"/>
        <v>0</v>
      </c>
      <c r="K493" s="1" t="str">
        <f t="shared" si="3"/>
        <v>Q17. Beef, average of various cuts, deegrees of fat, and cooking methods0</v>
      </c>
      <c r="L493" s="1" t="str">
        <f t="shared" si="4"/>
        <v>Q17. Beef, average of various cuts, deegrees of fat, and cooking methods</v>
      </c>
      <c r="M493" s="1" t="str">
        <f t="array" ref="M493">IF(A492=$A$72,TEXT(A493,"dd/mm/yyyy"),A493)&amp;";"&amp;B493&amp;";"&amp;IF(J493=0,IFERROR(VLOOKUP(A493,default!$B$17:$C$19,2,0),C493),INDEX(default!$B$2:$B$12,Sheet2!J493,0))&amp;";"&amp;D493&amp;";"&amp;E493&amp;";"&amp;F493&amp;";"&amp;G493&amp;";"&amp;H493</f>
        <v>;;;;;;;</v>
      </c>
    </row>
    <row r="494" ht="15.75" customHeight="1">
      <c r="A494" s="1" t="s">
        <v>840</v>
      </c>
      <c r="I494" s="1" t="str">
        <f t="shared" si="1"/>
        <v>Q17. Beef, average of various cuts, deegrees of fat, and cooking methods</v>
      </c>
      <c r="J494" s="1">
        <f t="shared" si="2"/>
        <v>1</v>
      </c>
      <c r="K494" s="1" t="str">
        <f t="shared" si="3"/>
        <v>Q17. Beef, average of various cuts, deegrees of fat, and cooking methods1</v>
      </c>
      <c r="L494" s="1" t="str">
        <f t="shared" si="4"/>
        <v>Q17. Beef, average of various cuts, deegrees of fat, and cooking methodsMaterials/fuels</v>
      </c>
      <c r="M494" s="1" t="str">
        <f t="array" ref="M494">IF(A493=$A$72,TEXT(A494,"dd/mm/yyyy"),A494)&amp;";"&amp;B494&amp;";"&amp;IF(J494=0,IFERROR(VLOOKUP(A494,default!$B$17:$C$19,2,0),C494),INDEX(default!$B$2:$B$12,Sheet2!J494,0))&amp;";"&amp;D494&amp;";"&amp;E494&amp;";"&amp;F494&amp;";"&amp;G494&amp;";"&amp;H494</f>
        <v>Materials/fuels;;;;;;;</v>
      </c>
    </row>
    <row r="495" ht="15.75" customHeight="1">
      <c r="A495" s="1" t="s">
        <v>984</v>
      </c>
      <c r="B495" s="1" t="s">
        <v>835</v>
      </c>
      <c r="C495" s="1" t="s">
        <v>1013</v>
      </c>
      <c r="D495" s="1" t="s">
        <v>842</v>
      </c>
      <c r="E495" s="1">
        <v>0.0</v>
      </c>
      <c r="F495" s="1">
        <v>0.0</v>
      </c>
      <c r="G495" s="1">
        <v>0.0</v>
      </c>
      <c r="I495" s="1" t="str">
        <f t="shared" si="1"/>
        <v>Q17. Beef, average of various cuts, deegrees of fat, and cooking methods</v>
      </c>
      <c r="J495" s="1">
        <f t="shared" si="2"/>
        <v>2</v>
      </c>
      <c r="K495" s="1" t="str">
        <f t="shared" si="3"/>
        <v>Q17. Beef, average of various cuts, deegrees of fat, and cooking methods2</v>
      </c>
      <c r="L495" s="1" t="str">
        <f t="shared" si="4"/>
        <v>Q17. Beef, average of various cuts, deegrees of fat, and cooking methodsBeef, fresh meat, at slaughterhouse (WFLDB)/CN U</v>
      </c>
      <c r="M495" s="1" t="str">
        <f t="array" ref="M495">IF(A494=$A$72,TEXT(A495,"dd/mm/yyyy"),A495)&amp;";"&amp;B495&amp;";"&amp;IF(J495=0,IFERROR(VLOOKUP(A495,default!$B$17:$C$19,2,0),C495),INDEX(default!$B$2:$B$12,Sheet2!J495,0))&amp;";"&amp;D495&amp;";"&amp;E495&amp;";"&amp;F495&amp;";"&amp;G495&amp;";"&amp;H495</f>
        <v>Beef, fresh meat, at slaughterhouse (WFLDB)/CN U;kg;primary*(1+PHAR_loss_PNS+PROC_loss_PNS+TRAN_loss_PNS+RET_loss_PNS);Undefined;0;0;0;</v>
      </c>
    </row>
    <row r="496" ht="15.75" customHeight="1">
      <c r="A496" s="1" t="s">
        <v>122</v>
      </c>
      <c r="B496" s="1" t="s">
        <v>835</v>
      </c>
      <c r="C496" s="1">
        <v>0.0</v>
      </c>
      <c r="D496" s="1" t="s">
        <v>842</v>
      </c>
      <c r="E496" s="1">
        <v>0.0</v>
      </c>
      <c r="F496" s="1">
        <v>0.0</v>
      </c>
      <c r="G496" s="1">
        <v>0.0</v>
      </c>
      <c r="I496" s="1" t="str">
        <f t="shared" si="1"/>
        <v>Q17. Beef, average of various cuts, deegrees of fat, and cooking methods</v>
      </c>
      <c r="J496" s="1">
        <f t="shared" si="2"/>
        <v>3</v>
      </c>
      <c r="K496" s="1" t="str">
        <f t="shared" si="3"/>
        <v>Q17. Beef, average of various cuts, deegrees of fat, and cooking methods3</v>
      </c>
      <c r="L496" s="1" t="str">
        <f t="shared" si="4"/>
        <v>Q17. Beef, average of various cuts, deegrees of fat, and cooking methodsProcessing dummy</v>
      </c>
      <c r="M496" s="1" t="str">
        <f t="array" ref="M496">IF(A495=$A$72,TEXT(A496,"dd/mm/yyyy"),A496)&amp;";"&amp;B496&amp;";"&amp;IF(J496=0,IFERROR(VLOOKUP(A496,default!$B$17:$C$19,2,0),C496),INDEX(default!$B$2:$B$12,Sheet2!J496,0))&amp;";"&amp;D496&amp;";"&amp;E496&amp;";"&amp;F496&amp;";"&amp;G496&amp;";"&amp;H496</f>
        <v>Processing dummy;kg;processing*(1+PROC_loss_PNS+TRAN_loss_PNS+RET_loss_PNS);Undefined;0;0;0;</v>
      </c>
    </row>
    <row r="497" ht="15.75" customHeight="1">
      <c r="A497" s="1" t="s">
        <v>171</v>
      </c>
      <c r="B497" s="1" t="s">
        <v>835</v>
      </c>
      <c r="C497" s="1" t="s">
        <v>1111</v>
      </c>
      <c r="D497" s="1" t="s">
        <v>842</v>
      </c>
      <c r="E497" s="1">
        <v>0.0</v>
      </c>
      <c r="F497" s="1">
        <v>0.0</v>
      </c>
      <c r="G497" s="1">
        <v>0.0</v>
      </c>
      <c r="I497" s="1" t="str">
        <f t="shared" si="1"/>
        <v>Q17. Beef, average of various cuts, deegrees of fat, and cooking methods</v>
      </c>
      <c r="J497" s="1">
        <f t="shared" si="2"/>
        <v>4</v>
      </c>
      <c r="K497" s="1" t="str">
        <f t="shared" si="3"/>
        <v>Q17. Beef, average of various cuts, deegrees of fat, and cooking methods4</v>
      </c>
      <c r="L497" s="1" t="str">
        <f t="shared" si="4"/>
        <v>Q17. Beef, average of various cuts, deegrees of fat, and cooking methodsChicken, breast, meat and skin, roasted/baked, processed in FR | Chilled | PS | at packaging {FR} U {ID}| GAIN</v>
      </c>
      <c r="M497" s="1" t="str">
        <f t="array" ref="M497">IF(A496=$A$72,TEXT(A497,"dd/mm/yyyy"),A497)&amp;";"&amp;B497&amp;";"&amp;IF(J497=0,IFERROR(VLOOKUP(A497,default!$B$17:$C$19,2,0),C497),INDEX(default!$B$2:$B$12,Sheet2!J497,0))&amp;";"&amp;D497&amp;";"&amp;E497&amp;";"&amp;F497&amp;";"&amp;G497&amp;";"&amp;H497</f>
        <v>Chicken, breast, meat and skin, roasted/baked, processed in FR | Chilled | PS | at packaging {FR} U {ID}| GAIN;kg;packaging*(1+TRAN_loss_PNS+RET_loss_PNS);Undefined;0;0;0;</v>
      </c>
    </row>
    <row r="498" ht="15.75" customHeight="1">
      <c r="A498" s="1" t="s">
        <v>976</v>
      </c>
      <c r="B498" s="1" t="s">
        <v>835</v>
      </c>
      <c r="C498" s="1" t="s">
        <v>1015</v>
      </c>
      <c r="D498" s="1" t="s">
        <v>842</v>
      </c>
      <c r="E498" s="1">
        <v>0.0</v>
      </c>
      <c r="F498" s="1">
        <v>0.0</v>
      </c>
      <c r="G498" s="1">
        <v>0.0</v>
      </c>
      <c r="I498" s="1" t="str">
        <f t="shared" si="1"/>
        <v>Q17. Beef, average of various cuts, deegrees of fat, and cooking methods</v>
      </c>
      <c r="J498" s="1">
        <f t="shared" si="2"/>
        <v>5</v>
      </c>
      <c r="K498" s="1" t="str">
        <f t="shared" si="3"/>
        <v>Q17. Beef, average of various cuts, deegrees of fat, and cooking methods5</v>
      </c>
      <c r="L498" s="1" t="str">
        <f t="shared" si="4"/>
        <v>Q17. Beef, average of various cuts, deegrees of fat, and cooking methodsInternational distribution {ID}| GAIN</v>
      </c>
      <c r="M498" s="1" t="str">
        <f t="array" ref="M498">IF(A497=$A$72,TEXT(A498,"dd/mm/yyyy"),A498)&amp;";"&amp;B498&amp;";"&amp;IF(J498=0,IFERROR(VLOOKUP(A498,default!$B$17:$C$19,2,0),C498),INDEX(default!$B$2:$B$12,Sheet2!J498,0))&amp;";"&amp;D498&amp;";"&amp;E498&amp;";"&amp;F498&amp;";"&amp;G498&amp;";"&amp;H498</f>
        <v>International distribution {ID}| GAIN;kg;distrib*(1+TRAN_loss_PNS+RET_loss_PNS);Undefined;0;0;0;</v>
      </c>
    </row>
    <row r="499" ht="15.75" customHeight="1">
      <c r="A499" s="1" t="s">
        <v>125</v>
      </c>
      <c r="B499" s="1" t="s">
        <v>846</v>
      </c>
      <c r="C499" s="1" t="s">
        <v>1016</v>
      </c>
      <c r="D499" s="1" t="s">
        <v>842</v>
      </c>
      <c r="E499" s="1">
        <v>0.0</v>
      </c>
      <c r="F499" s="1">
        <v>0.0</v>
      </c>
      <c r="G499" s="1">
        <v>0.0</v>
      </c>
      <c r="I499" s="1" t="str">
        <f t="shared" si="1"/>
        <v>Q17. Beef, average of various cuts, deegrees of fat, and cooking methods</v>
      </c>
      <c r="J499" s="1">
        <f t="shared" si="2"/>
        <v>6</v>
      </c>
      <c r="K499" s="1" t="str">
        <f t="shared" si="3"/>
        <v>Q17. Beef, average of various cuts, deegrees of fat, and cooking methods6</v>
      </c>
      <c r="L499" s="1" t="str">
        <f t="shared" si="4"/>
        <v>Q17. Beef, average of various cuts, deegrees of fat, and cooking methodsStorage, in closed refrigerator, at retail (WFLDB)/RER U {ID}| GAIN</v>
      </c>
      <c r="M499" s="1" t="str">
        <f t="array" ref="M499">IF(A498=$A$72,TEXT(A499,"dd/mm/yyyy"),A499)&amp;";"&amp;B499&amp;";"&amp;IF(J499=0,IFERROR(VLOOKUP(A499,default!$B$17:$C$19,2,0),C499),INDEX(default!$B$2:$B$12,Sheet2!J499,0))&amp;";"&amp;D499&amp;";"&amp;E499&amp;";"&amp;F499&amp;";"&amp;G499&amp;";"&amp;H499</f>
        <v>Storage, in closed refrigerator, at retail (WFLDB)/RER U {ID}| GAIN;l*day;retail_cool*(1+RET_loss_PNS);Undefined;0;0;0;</v>
      </c>
    </row>
    <row r="500" ht="15.75" customHeight="1">
      <c r="A500" s="1" t="s">
        <v>126</v>
      </c>
      <c r="B500" s="1" t="s">
        <v>846</v>
      </c>
      <c r="C500" s="1" t="s">
        <v>1017</v>
      </c>
      <c r="D500" s="1" t="s">
        <v>842</v>
      </c>
      <c r="E500" s="1">
        <v>0.0</v>
      </c>
      <c r="F500" s="1">
        <v>0.0</v>
      </c>
      <c r="G500" s="1">
        <v>0.0</v>
      </c>
      <c r="I500" s="1" t="str">
        <f t="shared" si="1"/>
        <v>Q17. Beef, average of various cuts, deegrees of fat, and cooking methods</v>
      </c>
      <c r="J500" s="1">
        <f t="shared" si="2"/>
        <v>7</v>
      </c>
      <c r="K500" s="1" t="str">
        <f t="shared" si="3"/>
        <v>Q17. Beef, average of various cuts, deegrees of fat, and cooking methods7</v>
      </c>
      <c r="L500" s="1" t="str">
        <f t="shared" si="4"/>
        <v>Q17. Beef, average of various cuts, deegrees of fat, and cooking methodsStorage, in closed freezer, at retail (WFLDB)/RER U {ID}| GAIN</v>
      </c>
      <c r="M500" s="1" t="str">
        <f t="array" ref="M500">IF(A499=$A$72,TEXT(A500,"dd/mm/yyyy"),A500)&amp;";"&amp;B500&amp;";"&amp;IF(J500=0,IFERROR(VLOOKUP(A500,default!$B$17:$C$19,2,0),C500),INDEX(default!$B$2:$B$12,Sheet2!J500,0))&amp;";"&amp;D500&amp;";"&amp;E500&amp;";"&amp;F500&amp;";"&amp;G500&amp;";"&amp;H500</f>
        <v>Storage, in closed freezer, at retail (WFLDB)/RER U {ID}| GAIN;l*day;retail_freez*(1+RET_loss_PNS);Undefined;0;0;0;</v>
      </c>
    </row>
    <row r="501" ht="15.75" customHeight="1">
      <c r="A501" s="1" t="s">
        <v>127</v>
      </c>
      <c r="B501" s="1" t="s">
        <v>846</v>
      </c>
      <c r="C501" s="1" t="s">
        <v>1018</v>
      </c>
      <c r="D501" s="1" t="s">
        <v>842</v>
      </c>
      <c r="E501" s="1">
        <v>0.0</v>
      </c>
      <c r="F501" s="1">
        <v>0.0</v>
      </c>
      <c r="G501" s="1">
        <v>0.0</v>
      </c>
      <c r="I501" s="1" t="str">
        <f t="shared" si="1"/>
        <v>Q17. Beef, average of various cuts, deegrees of fat, and cooking methods</v>
      </c>
      <c r="J501" s="1">
        <f t="shared" si="2"/>
        <v>8</v>
      </c>
      <c r="K501" s="1" t="str">
        <f t="shared" si="3"/>
        <v>Q17. Beef, average of various cuts, deegrees of fat, and cooking methods8</v>
      </c>
      <c r="L501" s="1" t="str">
        <f t="shared" si="4"/>
        <v>Q17. Beef, average of various cuts, deegrees of fat, and cooking methodsStorage, in refrigerator, at home (WFLDB)/RER U {ID}| GAIN</v>
      </c>
      <c r="M501" s="1" t="str">
        <f t="array" ref="M501">IF(A500=$A$72,TEXT(A501,"dd/mm/yyyy"),A501)&amp;";"&amp;B501&amp;";"&amp;IF(J501=0,IFERROR(VLOOKUP(A501,default!$B$17:$C$19,2,0),C501),INDEX(default!$B$2:$B$12,Sheet2!J501,0))&amp;";"&amp;D501&amp;";"&amp;E501&amp;";"&amp;F501&amp;";"&amp;G501&amp;";"&amp;H501</f>
        <v>Storage, in refrigerator, at home (WFLDB)/RER U {ID}| GAIN;l*day;home_cool;Undefined;0;0;0;</v>
      </c>
    </row>
    <row r="502" ht="15.75" customHeight="1">
      <c r="A502" s="1" t="s">
        <v>128</v>
      </c>
      <c r="B502" s="1" t="s">
        <v>846</v>
      </c>
      <c r="C502" s="1" t="s">
        <v>1018</v>
      </c>
      <c r="D502" s="1" t="s">
        <v>842</v>
      </c>
      <c r="E502" s="1">
        <v>0.0</v>
      </c>
      <c r="F502" s="1">
        <v>0.0</v>
      </c>
      <c r="G502" s="1">
        <v>0.0</v>
      </c>
      <c r="I502" s="1" t="str">
        <f t="shared" si="1"/>
        <v>Q17. Beef, average of various cuts, deegrees of fat, and cooking methods</v>
      </c>
      <c r="J502" s="1">
        <f t="shared" si="2"/>
        <v>9</v>
      </c>
      <c r="K502" s="1" t="str">
        <f t="shared" si="3"/>
        <v>Q17. Beef, average of various cuts, deegrees of fat, and cooking methods9</v>
      </c>
      <c r="L502" s="1" t="str">
        <f t="shared" si="4"/>
        <v>Q17. Beef, average of various cuts, deegrees of fat, and cooking methodsStorage, in freezer, at home (WFLDB)/RER U {ID}| GAIN</v>
      </c>
      <c r="M502" s="1" t="str">
        <f t="array" ref="M502">IF(A501=$A$72,TEXT(A502,"dd/mm/yyyy"),A502)&amp;";"&amp;B502&amp;";"&amp;IF(J502=0,IFERROR(VLOOKUP(A502,default!$B$17:$C$19,2,0),C502),INDEX(default!$B$2:$B$12,Sheet2!J502,0))&amp;";"&amp;D502&amp;";"&amp;E502&amp;";"&amp;F502&amp;";"&amp;G502&amp;";"&amp;H502</f>
        <v>Storage, in freezer, at home (WFLDB)/RER U {ID}| GAIN;l*day;home_freez;Undefined;0;0;0;</v>
      </c>
    </row>
    <row r="503" ht="15.75" customHeight="1">
      <c r="A503" s="1" t="s">
        <v>129</v>
      </c>
      <c r="B503" s="1" t="s">
        <v>849</v>
      </c>
      <c r="C503" s="1" t="s">
        <v>37</v>
      </c>
      <c r="D503" s="1" t="s">
        <v>842</v>
      </c>
      <c r="E503" s="1">
        <v>0.0</v>
      </c>
      <c r="F503" s="1">
        <v>0.0</v>
      </c>
      <c r="G503" s="1">
        <v>0.0</v>
      </c>
      <c r="I503" s="1" t="str">
        <f t="shared" si="1"/>
        <v>Q17. Beef, average of various cuts, deegrees of fat, and cooking methods</v>
      </c>
      <c r="J503" s="1">
        <f t="shared" si="2"/>
        <v>10</v>
      </c>
      <c r="K503" s="1" t="str">
        <f t="shared" si="3"/>
        <v>Q17. Beef, average of various cuts, deegrees of fat, and cooking methods10</v>
      </c>
      <c r="L503" s="1" t="str">
        <f t="shared" si="4"/>
        <v>Q17. Beef, average of various cuts, deegrees of fat, and cooking methodsBoiling, vegetables, with LPG stove, at consumer home (WFLDB)/GLO U</v>
      </c>
      <c r="M503" s="1" t="str">
        <f t="array" ref="M503">IF(A502=$A$72,TEXT(A503,"dd/mm/yyyy"),A503)&amp;";"&amp;B503&amp;";"&amp;IF(J503=0,IFERROR(VLOOKUP(A503,default!$B$17:$C$19,2,0),C503),INDEX(default!$B$2:$B$12,Sheet2!J503,0))&amp;";"&amp;D503&amp;";"&amp;E503&amp;";"&amp;F503&amp;";"&amp;G503&amp;";"&amp;H503</f>
        <v>Boiling, vegetables, with LPG stove, at consumer home (WFLDB)/GLO U;p;boil*(1-USER_loss);Undefined;0;0;0;</v>
      </c>
    </row>
    <row r="504" ht="15.75" customHeight="1">
      <c r="A504" s="1" t="s">
        <v>130</v>
      </c>
      <c r="B504" s="1" t="s">
        <v>849</v>
      </c>
      <c r="C504" s="1" t="s">
        <v>38</v>
      </c>
      <c r="D504" s="1" t="s">
        <v>842</v>
      </c>
      <c r="E504" s="1">
        <v>0.0</v>
      </c>
      <c r="F504" s="1">
        <v>0.0</v>
      </c>
      <c r="G504" s="1">
        <v>0.0</v>
      </c>
      <c r="I504" s="1" t="str">
        <f t="shared" si="1"/>
        <v>Q17. Beef, average of various cuts, deegrees of fat, and cooking methods</v>
      </c>
      <c r="J504" s="1">
        <f t="shared" si="2"/>
        <v>11</v>
      </c>
      <c r="K504" s="1" t="str">
        <f t="shared" si="3"/>
        <v>Q17. Beef, average of various cuts, deegrees of fat, and cooking methods11</v>
      </c>
      <c r="L504" s="1" t="str">
        <f t="shared" si="4"/>
        <v>Q17. Beef, average of various cuts, deegrees of fat, and cooking methodsFrying, vegetables, with LPG stove, at consumer home (WFLDB)/GLO U</v>
      </c>
      <c r="M504" s="1" t="str">
        <f t="array" ref="M504">IF(A503=$A$72,TEXT(A504,"dd/mm/yyyy"),A504)&amp;";"&amp;B504&amp;";"&amp;IF(J504=0,IFERROR(VLOOKUP(A504,default!$B$17:$C$19,2,0),C504),INDEX(default!$B$2:$B$12,Sheet2!J504,0))&amp;";"&amp;D504&amp;";"&amp;E504&amp;";"&amp;F504&amp;";"&amp;G504&amp;";"&amp;H504</f>
        <v>Frying, vegetables, with LPG stove, at consumer home (WFLDB)/GLO U;p;fry*(1-USER_loss);Undefined;0;0;0;</v>
      </c>
    </row>
    <row r="505" ht="15.75" customHeight="1">
      <c r="I505" s="1" t="str">
        <f t="shared" si="1"/>
        <v>Q17. Beef, average of various cuts, deegrees of fat, and cooking methods</v>
      </c>
      <c r="J505" s="1">
        <f t="shared" si="2"/>
        <v>0</v>
      </c>
      <c r="K505" s="1" t="str">
        <f t="shared" si="3"/>
        <v>Q17. Beef, average of various cuts, deegrees of fat, and cooking methods0</v>
      </c>
      <c r="L505" s="1" t="str">
        <f t="shared" si="4"/>
        <v>Q17. Beef, average of various cuts, deegrees of fat, and cooking methods</v>
      </c>
      <c r="M505" s="1" t="str">
        <f t="array" ref="M505">IF(A504=$A$72,TEXT(A505,"dd/mm/yyyy"),A505)&amp;";"&amp;B505&amp;";"&amp;IF(J505=0,IFERROR(VLOOKUP(A505,default!$B$17:$C$19,2,0),C505),INDEX(default!$B$2:$B$12,Sheet2!J505,0))&amp;";"&amp;D505&amp;";"&amp;E505&amp;";"&amp;F505&amp;";"&amp;G505&amp;";"&amp;H505</f>
        <v>;;;;;;;</v>
      </c>
    </row>
    <row r="506" ht="15.75" customHeight="1">
      <c r="A506" s="1" t="s">
        <v>852</v>
      </c>
      <c r="I506" s="1" t="str">
        <f t="shared" si="1"/>
        <v>Q17. Beef, average of various cuts, deegrees of fat, and cooking methods</v>
      </c>
      <c r="J506" s="1">
        <f t="shared" si="2"/>
        <v>0</v>
      </c>
      <c r="K506" s="1" t="str">
        <f t="shared" si="3"/>
        <v>Q17. Beef, average of various cuts, deegrees of fat, and cooking methods0</v>
      </c>
      <c r="L506" s="1" t="str">
        <f t="shared" si="4"/>
        <v>Q17. Beef, average of various cuts, deegrees of fat, and cooking methodsElectricity/heat</v>
      </c>
      <c r="M506" s="1" t="str">
        <f t="array" ref="M506">IF(A505=$A$72,TEXT(A506,"dd/mm/yyyy"),A506)&amp;";"&amp;B506&amp;";"&amp;IF(J506=0,IFERROR(VLOOKUP(A506,default!$B$17:$C$19,2,0),C506),INDEX(default!$B$2:$B$12,Sheet2!J506,0))&amp;";"&amp;D506&amp;";"&amp;E506&amp;";"&amp;F506&amp;";"&amp;G506&amp;";"&amp;H506</f>
        <v>Electricity/heat;;;;;;;</v>
      </c>
    </row>
    <row r="507" ht="15.75" customHeight="1">
      <c r="I507" s="1" t="str">
        <f t="shared" si="1"/>
        <v>Q17. Beef, average of various cuts, deegrees of fat, and cooking methods</v>
      </c>
      <c r="J507" s="1">
        <f t="shared" si="2"/>
        <v>0</v>
      </c>
      <c r="K507" s="1" t="str">
        <f t="shared" si="3"/>
        <v>Q17. Beef, average of various cuts, deegrees of fat, and cooking methods0</v>
      </c>
      <c r="L507" s="1" t="str">
        <f t="shared" si="4"/>
        <v>Q17. Beef, average of various cuts, deegrees of fat, and cooking methods</v>
      </c>
      <c r="M507" s="1" t="str">
        <f t="array" ref="M507">IF(A506=$A$72,TEXT(A507,"dd/mm/yyyy"),A507)&amp;";"&amp;B507&amp;";"&amp;IF(J507=0,IFERROR(VLOOKUP(A507,default!$B$17:$C$19,2,0),C507),INDEX(default!$B$2:$B$12,Sheet2!J507,0))&amp;";"&amp;D507&amp;";"&amp;E507&amp;";"&amp;F507&amp;";"&amp;G507&amp;";"&amp;H507</f>
        <v>;;;;;;;</v>
      </c>
    </row>
    <row r="508" ht="15.75" customHeight="1">
      <c r="A508" s="1" t="s">
        <v>853</v>
      </c>
      <c r="I508" s="1" t="str">
        <f t="shared" si="1"/>
        <v>Q17. Beef, average of various cuts, deegrees of fat, and cooking methods</v>
      </c>
      <c r="J508" s="1">
        <f t="shared" si="2"/>
        <v>0</v>
      </c>
      <c r="K508" s="1" t="str">
        <f t="shared" si="3"/>
        <v>Q17. Beef, average of various cuts, deegrees of fat, and cooking methods0</v>
      </c>
      <c r="L508" s="1" t="str">
        <f t="shared" si="4"/>
        <v>Q17. Beef, average of various cuts, deegrees of fat, and cooking methodsEmissions to air</v>
      </c>
      <c r="M508" s="1" t="str">
        <f t="array" ref="M508">IF(A507=$A$72,TEXT(A508,"dd/mm/yyyy"),A508)&amp;";"&amp;B508&amp;";"&amp;IF(J508=0,IFERROR(VLOOKUP(A508,default!$B$17:$C$19,2,0),C508),INDEX(default!$B$2:$B$12,Sheet2!J508,0))&amp;";"&amp;D508&amp;";"&amp;E508&amp;";"&amp;F508&amp;";"&amp;G508&amp;";"&amp;H508</f>
        <v>Emissions to air;;;;;;;</v>
      </c>
    </row>
    <row r="509" ht="15.75" customHeight="1">
      <c r="I509" s="1" t="str">
        <f t="shared" si="1"/>
        <v>Q17. Beef, average of various cuts, deegrees of fat, and cooking methods</v>
      </c>
      <c r="J509" s="1">
        <f t="shared" si="2"/>
        <v>0</v>
      </c>
      <c r="K509" s="1" t="str">
        <f t="shared" si="3"/>
        <v>Q17. Beef, average of various cuts, deegrees of fat, and cooking methods0</v>
      </c>
      <c r="L509" s="1" t="str">
        <f t="shared" si="4"/>
        <v>Q17. Beef, average of various cuts, deegrees of fat, and cooking methods</v>
      </c>
      <c r="M509" s="1" t="str">
        <f t="array" ref="M509">IF(A508=$A$72,TEXT(A509,"dd/mm/yyyy"),A509)&amp;";"&amp;B509&amp;";"&amp;IF(J509=0,IFERROR(VLOOKUP(A509,default!$B$17:$C$19,2,0),C509),INDEX(default!$B$2:$B$12,Sheet2!J509,0))&amp;";"&amp;D509&amp;";"&amp;E509&amp;";"&amp;F509&amp;";"&amp;G509&amp;";"&amp;H509</f>
        <v>;;;;;;;</v>
      </c>
    </row>
    <row r="510" ht="15.75" customHeight="1">
      <c r="A510" s="1" t="s">
        <v>854</v>
      </c>
      <c r="I510" s="1" t="str">
        <f t="shared" si="1"/>
        <v>Q17. Beef, average of various cuts, deegrees of fat, and cooking methods</v>
      </c>
      <c r="J510" s="1">
        <f t="shared" si="2"/>
        <v>0</v>
      </c>
      <c r="K510" s="1" t="str">
        <f t="shared" si="3"/>
        <v>Q17. Beef, average of various cuts, deegrees of fat, and cooking methods0</v>
      </c>
      <c r="L510" s="1" t="str">
        <f t="shared" si="4"/>
        <v>Q17. Beef, average of various cuts, deegrees of fat, and cooking methodsEmissions to water</v>
      </c>
      <c r="M510" s="1" t="str">
        <f t="array" ref="M510">IF(A509=$A$72,TEXT(A510,"dd/mm/yyyy"),A510)&amp;";"&amp;B510&amp;";"&amp;IF(J510=0,IFERROR(VLOOKUP(A510,default!$B$17:$C$19,2,0),C510),INDEX(default!$B$2:$B$12,Sheet2!J510,0))&amp;";"&amp;D510&amp;";"&amp;E510&amp;";"&amp;F510&amp;";"&amp;G510&amp;";"&amp;H510</f>
        <v>Emissions to water;;;;;;;</v>
      </c>
    </row>
    <row r="511" ht="15.75" customHeight="1">
      <c r="I511" s="1" t="str">
        <f t="shared" si="1"/>
        <v>Q17. Beef, average of various cuts, deegrees of fat, and cooking methods</v>
      </c>
      <c r="J511" s="1">
        <f t="shared" si="2"/>
        <v>0</v>
      </c>
      <c r="K511" s="1" t="str">
        <f t="shared" si="3"/>
        <v>Q17. Beef, average of various cuts, deegrees of fat, and cooking methods0</v>
      </c>
      <c r="L511" s="1" t="str">
        <f t="shared" si="4"/>
        <v>Q17. Beef, average of various cuts, deegrees of fat, and cooking methods</v>
      </c>
      <c r="M511" s="1" t="str">
        <f t="array" ref="M511">IF(A510=$A$72,TEXT(A511,"dd/mm/yyyy"),A511)&amp;";"&amp;B511&amp;";"&amp;IF(J511=0,IFERROR(VLOOKUP(A511,default!$B$17:$C$19,2,0),C511),INDEX(default!$B$2:$B$12,Sheet2!J511,0))&amp;";"&amp;D511&amp;";"&amp;E511&amp;";"&amp;F511&amp;";"&amp;G511&amp;";"&amp;H511</f>
        <v>;;;;;;;</v>
      </c>
    </row>
    <row r="512" ht="15.75" customHeight="1">
      <c r="A512" s="1" t="s">
        <v>855</v>
      </c>
      <c r="I512" s="1" t="str">
        <f t="shared" si="1"/>
        <v>Q17. Beef, average of various cuts, deegrees of fat, and cooking methods</v>
      </c>
      <c r="J512" s="1">
        <f t="shared" si="2"/>
        <v>0</v>
      </c>
      <c r="K512" s="1" t="str">
        <f t="shared" si="3"/>
        <v>Q17. Beef, average of various cuts, deegrees of fat, and cooking methods0</v>
      </c>
      <c r="L512" s="1" t="str">
        <f t="shared" si="4"/>
        <v>Q17. Beef, average of various cuts, deegrees of fat, and cooking methodsEmissions to soil</v>
      </c>
      <c r="M512" s="1" t="str">
        <f t="array" ref="M512">IF(A511=$A$72,TEXT(A512,"dd/mm/yyyy"),A512)&amp;";"&amp;B512&amp;";"&amp;IF(J512=0,IFERROR(VLOOKUP(A512,default!$B$17:$C$19,2,0),C512),INDEX(default!$B$2:$B$12,Sheet2!J512,0))&amp;";"&amp;D512&amp;";"&amp;E512&amp;";"&amp;F512&amp;";"&amp;G512&amp;";"&amp;H512</f>
        <v>Emissions to soil;;;;;;;</v>
      </c>
    </row>
    <row r="513" ht="15.75" customHeight="1">
      <c r="I513" s="1" t="str">
        <f t="shared" si="1"/>
        <v>Q17. Beef, average of various cuts, deegrees of fat, and cooking methods</v>
      </c>
      <c r="J513" s="1">
        <f t="shared" si="2"/>
        <v>0</v>
      </c>
      <c r="K513" s="1" t="str">
        <f t="shared" si="3"/>
        <v>Q17. Beef, average of various cuts, deegrees of fat, and cooking methods0</v>
      </c>
      <c r="L513" s="1" t="str">
        <f t="shared" si="4"/>
        <v>Q17. Beef, average of various cuts, deegrees of fat, and cooking methods</v>
      </c>
      <c r="M513" s="1" t="str">
        <f t="array" ref="M513">IF(A512=$A$72,TEXT(A513,"dd/mm/yyyy"),A513)&amp;";"&amp;B513&amp;";"&amp;IF(J513=0,IFERROR(VLOOKUP(A513,default!$B$17:$C$19,2,0),C513),INDEX(default!$B$2:$B$12,Sheet2!J513,0))&amp;";"&amp;D513&amp;";"&amp;E513&amp;";"&amp;F513&amp;";"&amp;G513&amp;";"&amp;H513</f>
        <v>;;;;;;;</v>
      </c>
    </row>
    <row r="514" ht="15.75" customHeight="1">
      <c r="A514" s="1" t="s">
        <v>856</v>
      </c>
      <c r="I514" s="1" t="str">
        <f t="shared" si="1"/>
        <v>Q17. Beef, average of various cuts, deegrees of fat, and cooking methods</v>
      </c>
      <c r="J514" s="1">
        <f t="shared" si="2"/>
        <v>0</v>
      </c>
      <c r="K514" s="1" t="str">
        <f t="shared" si="3"/>
        <v>Q17. Beef, average of various cuts, deegrees of fat, and cooking methods0</v>
      </c>
      <c r="L514" s="1" t="str">
        <f t="shared" si="4"/>
        <v>Q17. Beef, average of various cuts, deegrees of fat, and cooking methodsFinal waste flows</v>
      </c>
      <c r="M514" s="1" t="str">
        <f t="array" ref="M514">IF(A513=$A$72,TEXT(A514,"dd/mm/yyyy"),A514)&amp;";"&amp;B514&amp;";"&amp;IF(J514=0,IFERROR(VLOOKUP(A514,default!$B$17:$C$19,2,0),C514),INDEX(default!$B$2:$B$12,Sheet2!J514,0))&amp;";"&amp;D514&amp;";"&amp;E514&amp;";"&amp;F514&amp;";"&amp;G514&amp;";"&amp;H514</f>
        <v>Final waste flows;;;;;;;</v>
      </c>
    </row>
    <row r="515" ht="15.75" customHeight="1">
      <c r="I515" s="1" t="str">
        <f t="shared" si="1"/>
        <v>Q17. Beef, average of various cuts, deegrees of fat, and cooking methods</v>
      </c>
      <c r="J515" s="1">
        <f t="shared" si="2"/>
        <v>0</v>
      </c>
      <c r="K515" s="1" t="str">
        <f t="shared" si="3"/>
        <v>Q17. Beef, average of various cuts, deegrees of fat, and cooking methods0</v>
      </c>
      <c r="L515" s="1" t="str">
        <f t="shared" si="4"/>
        <v>Q17. Beef, average of various cuts, deegrees of fat, and cooking methods</v>
      </c>
      <c r="M515" s="1" t="str">
        <f t="array" ref="M515">IF(A514=$A$72,TEXT(A515,"dd/mm/yyyy"),A515)&amp;";"&amp;B515&amp;";"&amp;IF(J515=0,IFERROR(VLOOKUP(A515,default!$B$17:$C$19,2,0),C515),INDEX(default!$B$2:$B$12,Sheet2!J515,0))&amp;";"&amp;D515&amp;";"&amp;E515&amp;";"&amp;F515&amp;";"&amp;G515&amp;";"&amp;H515</f>
        <v>;;;;;;;</v>
      </c>
    </row>
    <row r="516" ht="15.75" customHeight="1">
      <c r="A516" s="1" t="s">
        <v>857</v>
      </c>
      <c r="I516" s="1" t="str">
        <f t="shared" si="1"/>
        <v>Q17. Beef, average of various cuts, deegrees of fat, and cooking methods</v>
      </c>
      <c r="J516" s="1">
        <f t="shared" si="2"/>
        <v>0</v>
      </c>
      <c r="K516" s="1" t="str">
        <f t="shared" si="3"/>
        <v>Q17. Beef, average of various cuts, deegrees of fat, and cooking methods0</v>
      </c>
      <c r="L516" s="1" t="str">
        <f t="shared" si="4"/>
        <v>Q17. Beef, average of various cuts, deegrees of fat, and cooking methodsNon material emissions</v>
      </c>
      <c r="M516" s="1" t="str">
        <f t="array" ref="M516">IF(A515=$A$72,TEXT(A516,"dd/mm/yyyy"),A516)&amp;";"&amp;B516&amp;";"&amp;IF(J516=0,IFERROR(VLOOKUP(A516,default!$B$17:$C$19,2,0),C516),INDEX(default!$B$2:$B$12,Sheet2!J516,0))&amp;";"&amp;D516&amp;";"&amp;E516&amp;";"&amp;F516&amp;";"&amp;G516&amp;";"&amp;H516</f>
        <v>Non material emissions;;;;;;;</v>
      </c>
    </row>
    <row r="517" ht="15.75" customHeight="1">
      <c r="I517" s="1" t="str">
        <f t="shared" si="1"/>
        <v>Q17. Beef, average of various cuts, deegrees of fat, and cooking methods</v>
      </c>
      <c r="J517" s="1">
        <f t="shared" si="2"/>
        <v>0</v>
      </c>
      <c r="K517" s="1" t="str">
        <f t="shared" si="3"/>
        <v>Q17. Beef, average of various cuts, deegrees of fat, and cooking methods0</v>
      </c>
      <c r="L517" s="1" t="str">
        <f t="shared" si="4"/>
        <v>Q17. Beef, average of various cuts, deegrees of fat, and cooking methods</v>
      </c>
      <c r="M517" s="1" t="str">
        <f t="array" ref="M517">IF(A516=$A$72,TEXT(A517,"dd/mm/yyyy"),A517)&amp;";"&amp;B517&amp;";"&amp;IF(J517=0,IFERROR(VLOOKUP(A517,default!$B$17:$C$19,2,0),C517),INDEX(default!$B$2:$B$12,Sheet2!J517,0))&amp;";"&amp;D517&amp;";"&amp;E517&amp;";"&amp;F517&amp;";"&amp;G517&amp;";"&amp;H517</f>
        <v>;;;;;;;</v>
      </c>
    </row>
    <row r="518" ht="15.75" customHeight="1">
      <c r="A518" s="1" t="s">
        <v>858</v>
      </c>
      <c r="I518" s="1" t="str">
        <f t="shared" si="1"/>
        <v>Q17. Beef, average of various cuts, deegrees of fat, and cooking methods</v>
      </c>
      <c r="J518" s="1">
        <f t="shared" si="2"/>
        <v>0</v>
      </c>
      <c r="K518" s="1" t="str">
        <f t="shared" si="3"/>
        <v>Q17. Beef, average of various cuts, deegrees of fat, and cooking methods0</v>
      </c>
      <c r="L518" s="1" t="str">
        <f t="shared" si="4"/>
        <v>Q17. Beef, average of various cuts, deegrees of fat, and cooking methodsSocial issues</v>
      </c>
      <c r="M518" s="1" t="str">
        <f t="array" ref="M518">IF(A517=$A$72,TEXT(A518,"dd/mm/yyyy"),A518)&amp;";"&amp;B518&amp;";"&amp;IF(J518=0,IFERROR(VLOOKUP(A518,default!$B$17:$C$19,2,0),C518),INDEX(default!$B$2:$B$12,Sheet2!J518,0))&amp;";"&amp;D518&amp;";"&amp;E518&amp;";"&amp;F518&amp;";"&amp;G518&amp;";"&amp;H518</f>
        <v>Social issues;;;;;;;</v>
      </c>
    </row>
    <row r="519" ht="15.75" customHeight="1">
      <c r="I519" s="1" t="str">
        <f t="shared" si="1"/>
        <v>Q17. Beef, average of various cuts, deegrees of fat, and cooking methods</v>
      </c>
      <c r="J519" s="1">
        <f t="shared" si="2"/>
        <v>0</v>
      </c>
      <c r="K519" s="1" t="str">
        <f t="shared" si="3"/>
        <v>Q17. Beef, average of various cuts, deegrees of fat, and cooking methods0</v>
      </c>
      <c r="L519" s="1" t="str">
        <f t="shared" si="4"/>
        <v>Q17. Beef, average of various cuts, deegrees of fat, and cooking methods</v>
      </c>
      <c r="M519" s="1" t="str">
        <f t="array" ref="M519">IF(A518=$A$72,TEXT(A519,"dd/mm/yyyy"),A519)&amp;";"&amp;B519&amp;";"&amp;IF(J519=0,IFERROR(VLOOKUP(A519,default!$B$17:$C$19,2,0),C519),INDEX(default!$B$2:$B$12,Sheet2!J519,0))&amp;";"&amp;D519&amp;";"&amp;E519&amp;";"&amp;F519&amp;";"&amp;G519&amp;";"&amp;H519</f>
        <v>;;;;;;;</v>
      </c>
    </row>
    <row r="520" ht="15.75" customHeight="1">
      <c r="A520" s="1" t="s">
        <v>859</v>
      </c>
      <c r="I520" s="1" t="str">
        <f t="shared" si="1"/>
        <v>Q17. Beef, average of various cuts, deegrees of fat, and cooking methods</v>
      </c>
      <c r="J520" s="1">
        <f t="shared" si="2"/>
        <v>0</v>
      </c>
      <c r="K520" s="1" t="str">
        <f t="shared" si="3"/>
        <v>Q17. Beef, average of various cuts, deegrees of fat, and cooking methods0</v>
      </c>
      <c r="L520" s="1" t="str">
        <f t="shared" si="4"/>
        <v>Q17. Beef, average of various cuts, deegrees of fat, and cooking methodsEconomic issues</v>
      </c>
      <c r="M520" s="1" t="str">
        <f t="array" ref="M520">IF(A519=$A$72,TEXT(A520,"dd/mm/yyyy"),A520)&amp;";"&amp;B520&amp;";"&amp;IF(J520=0,IFERROR(VLOOKUP(A520,default!$B$17:$C$19,2,0),C520),INDEX(default!$B$2:$B$12,Sheet2!J520,0))&amp;";"&amp;D520&amp;";"&amp;E520&amp;";"&amp;F520&amp;";"&amp;G520&amp;";"&amp;H520</f>
        <v>Economic issues;;;;;;;</v>
      </c>
    </row>
    <row r="521" ht="15.75" customHeight="1">
      <c r="I521" s="1" t="str">
        <f t="shared" si="1"/>
        <v>Q17. Beef, average of various cuts, deegrees of fat, and cooking methods</v>
      </c>
      <c r="J521" s="1">
        <f t="shared" si="2"/>
        <v>0</v>
      </c>
      <c r="K521" s="1" t="str">
        <f t="shared" si="3"/>
        <v>Q17. Beef, average of various cuts, deegrees of fat, and cooking methods0</v>
      </c>
      <c r="L521" s="1" t="str">
        <f t="shared" si="4"/>
        <v>Q17. Beef, average of various cuts, deegrees of fat, and cooking methods</v>
      </c>
      <c r="M521" s="1" t="str">
        <f t="array" ref="M521">IF(A520=$A$72,TEXT(A521,"dd/mm/yyyy"),A521)&amp;";"&amp;B521&amp;";"&amp;IF(J521=0,IFERROR(VLOOKUP(A521,default!$B$17:$C$19,2,0),C521),INDEX(default!$B$2:$B$12,Sheet2!J521,0))&amp;";"&amp;D521&amp;";"&amp;E521&amp;";"&amp;F521&amp;";"&amp;G521&amp;";"&amp;H521</f>
        <v>;;;;;;;</v>
      </c>
    </row>
    <row r="522" ht="15.75" customHeight="1">
      <c r="A522" s="1" t="s">
        <v>860</v>
      </c>
      <c r="I522" s="1" t="str">
        <f t="shared" si="1"/>
        <v>Q17. Beef, average of various cuts, deegrees of fat, and cooking methods</v>
      </c>
      <c r="J522" s="1">
        <f t="shared" si="2"/>
        <v>0</v>
      </c>
      <c r="K522" s="1" t="str">
        <f t="shared" si="3"/>
        <v>Q17. Beef, average of various cuts, deegrees of fat, and cooking methods0</v>
      </c>
      <c r="L522" s="1" t="str">
        <f t="shared" si="4"/>
        <v>Q17. Beef, average of various cuts, deegrees of fat, and cooking methodsWaste to treatment</v>
      </c>
      <c r="M522" s="1" t="str">
        <f t="array" ref="M522">IF(A521=$A$72,TEXT(A522,"dd/mm/yyyy"),A522)&amp;";"&amp;B522&amp;";"&amp;IF(J522=0,IFERROR(VLOOKUP(A522,default!$B$17:$C$19,2,0),C522),INDEX(default!$B$2:$B$12,Sheet2!J522,0))&amp;";"&amp;D522&amp;";"&amp;E522&amp;";"&amp;F522&amp;";"&amp;G522&amp;";"&amp;H522</f>
        <v>Waste to treatment;;;;;;;</v>
      </c>
    </row>
    <row r="523" ht="15.75" customHeight="1">
      <c r="A523" s="1" t="s">
        <v>8</v>
      </c>
      <c r="B523" s="1" t="s">
        <v>835</v>
      </c>
      <c r="C523" s="1" t="s">
        <v>1112</v>
      </c>
      <c r="D523" s="1" t="s">
        <v>842</v>
      </c>
      <c r="E523" s="1">
        <v>0.0</v>
      </c>
      <c r="F523" s="1">
        <v>0.0</v>
      </c>
      <c r="G523" s="1">
        <v>0.0</v>
      </c>
      <c r="I523" s="1" t="str">
        <f t="shared" si="1"/>
        <v>Q17. Beef, average of various cuts, deegrees of fat, and cooking methods</v>
      </c>
      <c r="J523" s="1">
        <f t="shared" si="2"/>
        <v>0</v>
      </c>
      <c r="K523" s="1" t="str">
        <f t="shared" si="3"/>
        <v>Q17. Beef, average of various cuts, deegrees of fat, and cooking methods0</v>
      </c>
      <c r="L523" s="1" t="str">
        <f t="shared" si="4"/>
        <v>Q17. Beef, average of various cuts, deegrees of fat, and cooking methodsMunicipal solid waste {RoW}| treatment of municipal solid waste, sanitary landfill | Cut-off, S</v>
      </c>
      <c r="M523" s="1" t="str">
        <f t="array" ref="M523">IF(A522=$A$72,TEXT(A523,"dd/mm/yyyy"),A523)&amp;";"&amp;B523&amp;";"&amp;IF(J523=0,IFERROR(VLOOKUP(A523,default!$B$17:$C$19,2,0),C523),INDEX(default!$B$2:$B$12,Sheet2!J523,0))&amp;";"&amp;D523&amp;";"&amp;E523&amp;";"&amp;F523&amp;";"&amp;G523&amp;";"&amp;H523</f>
        <v>Municipal solid waste {RoW}| treatment of municipal solid waste, sanitary landfill | Cut-off, S;kg;(packwt*packaging*(1+TRAN_loss_PNS+RET_loss_PNS)+PHAR_loss_PNS+PROC_loss_PNS+TRAN_loss_PNS+RET_loss_PNS+USER_loss)*landfill;Undefined;0;0;0;</v>
      </c>
    </row>
    <row r="524" ht="15.75" customHeight="1">
      <c r="A524" s="1" t="s">
        <v>9</v>
      </c>
      <c r="B524" s="1" t="s">
        <v>835</v>
      </c>
      <c r="C524" s="1" t="s">
        <v>1113</v>
      </c>
      <c r="D524" s="1" t="s">
        <v>842</v>
      </c>
      <c r="E524" s="1">
        <v>0.0</v>
      </c>
      <c r="F524" s="1">
        <v>0.0</v>
      </c>
      <c r="G524" s="1">
        <v>0.0</v>
      </c>
      <c r="I524" s="1" t="str">
        <f t="shared" si="1"/>
        <v>Q17. Beef, average of various cuts, deegrees of fat, and cooking methods</v>
      </c>
      <c r="J524" s="1">
        <f t="shared" si="2"/>
        <v>0</v>
      </c>
      <c r="K524" s="1" t="str">
        <f t="shared" si="3"/>
        <v>Q17. Beef, average of various cuts, deegrees of fat, and cooking methods0</v>
      </c>
      <c r="L524" s="1" t="str">
        <f t="shared" si="4"/>
        <v>Q17. Beef, average of various cuts, deegrees of fat, and cooking methodsMunicipal solid waste {GLO}| treatment of municipal solid waste, open dump, wet infiltration class (500mm) | Cut-off, S</v>
      </c>
      <c r="M524" s="1" t="str">
        <f t="array" ref="M524">IF(A523=$A$72,TEXT(A524,"dd/mm/yyyy"),A524)&amp;";"&amp;B524&amp;";"&amp;IF(J524=0,IFERROR(VLOOKUP(A524,default!$B$17:$C$19,2,0),C524),INDEX(default!$B$2:$B$12,Sheet2!J524,0))&amp;";"&amp;D524&amp;";"&amp;E524&amp;";"&amp;F524&amp;";"&amp;G524&amp;";"&amp;H524</f>
        <v>Municipal solid waste {GLO}| treatment of municipal solid waste, open dump, wet infiltration class (500mm) | Cut-off, S;kg;(packwt*packaging*(1+TRAN_loss_PNS+RET_loss_PNS)+PHAR_loss_PNS+PROC_loss_PNS+TRAN_loss_PNS+RET_loss_PNS+USER_loss)*opendump;Undefined;0;0;0;</v>
      </c>
    </row>
    <row r="525" ht="15.75" customHeight="1">
      <c r="A525" s="1" t="s">
        <v>10</v>
      </c>
      <c r="B525" s="1" t="s">
        <v>835</v>
      </c>
      <c r="C525" s="1" t="s">
        <v>1113</v>
      </c>
      <c r="D525" s="1" t="s">
        <v>842</v>
      </c>
      <c r="E525" s="1">
        <v>0.0</v>
      </c>
      <c r="F525" s="1">
        <v>0.0</v>
      </c>
      <c r="G525" s="1">
        <v>0.0</v>
      </c>
      <c r="I525" s="1" t="str">
        <f t="shared" si="1"/>
        <v>Q17. Beef, average of various cuts, deegrees of fat, and cooking methods</v>
      </c>
      <c r="J525" s="1">
        <f t="shared" si="2"/>
        <v>0</v>
      </c>
      <c r="K525" s="1" t="str">
        <f t="shared" si="3"/>
        <v>Q17. Beef, average of various cuts, deegrees of fat, and cooking methods0</v>
      </c>
      <c r="L525" s="1" t="str">
        <f t="shared" si="4"/>
        <v>Q17. Beef, average of various cuts, deegrees of fat, and cooking methodsMunicipal solid waste {GLO}| treatment of municipal solid waste, open burning | Cut-off, S</v>
      </c>
      <c r="M525" s="1" t="str">
        <f t="array" ref="M525">IF(A524=$A$72,TEXT(A525,"dd/mm/yyyy"),A525)&amp;";"&amp;B525&amp;";"&amp;IF(J525=0,IFERROR(VLOOKUP(A525,default!$B$17:$C$19,2,0),C525),INDEX(default!$B$2:$B$12,Sheet2!J525,0))&amp;";"&amp;D525&amp;";"&amp;E525&amp;";"&amp;F525&amp;";"&amp;G525&amp;";"&amp;H525</f>
        <v>Municipal solid waste {GLO}| treatment of municipal solid waste, open burning | Cut-off, S;kg;(packwt*packaging*(1+TRAN_loss_PNS+RET_loss_PNS)+PHAR_loss_PNS+PROC_loss_PNS+TRAN_loss_PNS+RET_loss_PNS+USER_loss)*openburn;Undefined;0;0;0;</v>
      </c>
    </row>
    <row r="526" ht="15.75" customHeight="1">
      <c r="I526" s="1" t="str">
        <f t="shared" si="1"/>
        <v>Q17. Beef, average of various cuts, deegrees of fat, and cooking methods</v>
      </c>
      <c r="J526" s="1">
        <f t="shared" si="2"/>
        <v>0</v>
      </c>
      <c r="K526" s="1" t="str">
        <f t="shared" si="3"/>
        <v>Q17. Beef, average of various cuts, deegrees of fat, and cooking methods0</v>
      </c>
      <c r="L526" s="1" t="str">
        <f t="shared" si="4"/>
        <v>Q17. Beef, average of various cuts, deegrees of fat, and cooking methods</v>
      </c>
      <c r="M526" s="1" t="str">
        <f t="array" ref="M526">IF(A525=$A$72,TEXT(A526,"dd/mm/yyyy"),A526)&amp;";"&amp;B526&amp;";"&amp;IF(J526=0,IFERROR(VLOOKUP(A526,default!$B$17:$C$19,2,0),C526),INDEX(default!$B$2:$B$12,Sheet2!J526,0))&amp;";"&amp;D526&amp;";"&amp;E526&amp;";"&amp;F526&amp;";"&amp;G526&amp;";"&amp;H526</f>
        <v>;;;;;;;</v>
      </c>
    </row>
    <row r="527" ht="15.75" customHeight="1">
      <c r="A527" s="1" t="s">
        <v>865</v>
      </c>
      <c r="I527" s="1" t="str">
        <f t="shared" si="1"/>
        <v>Q17. Beef, average of various cuts, deegrees of fat, and cooking methods</v>
      </c>
      <c r="J527" s="1">
        <f t="shared" si="2"/>
        <v>0</v>
      </c>
      <c r="K527" s="1" t="str">
        <f t="shared" si="3"/>
        <v>Q17. Beef, average of various cuts, deegrees of fat, and cooking methods0</v>
      </c>
      <c r="L527" s="1" t="str">
        <f t="shared" si="4"/>
        <v>Q17. Beef, average of various cuts, deegrees of fat, and cooking methodsInput parameters</v>
      </c>
      <c r="M527" s="1" t="str">
        <f t="array" ref="M527">IF(A526=$A$72,TEXT(A527,"dd/mm/yyyy"),A527)&amp;";"&amp;B527&amp;";"&amp;IF(J527=0,IFERROR(VLOOKUP(A527,default!$B$17:$C$19,2,0),C527),INDEX(default!$B$2:$B$12,Sheet2!J527,0))&amp;";"&amp;D527&amp;";"&amp;E527&amp;";"&amp;F527&amp;";"&amp;G527&amp;";"&amp;H527</f>
        <v>Input parameters;;;;;;;</v>
      </c>
    </row>
    <row r="528" ht="15.75" customHeight="1">
      <c r="A528" s="1" t="s">
        <v>31</v>
      </c>
      <c r="B528" s="1">
        <v>1.0</v>
      </c>
      <c r="C528" s="1" t="s">
        <v>866</v>
      </c>
      <c r="D528" s="1">
        <v>1.11</v>
      </c>
      <c r="E528" s="1">
        <v>0.0</v>
      </c>
      <c r="F528" s="1">
        <v>0.0</v>
      </c>
      <c r="G528" s="1" t="s">
        <v>832</v>
      </c>
      <c r="H528" s="1" t="s">
        <v>134</v>
      </c>
      <c r="I528" s="1" t="str">
        <f t="shared" si="1"/>
        <v>Q17. Beef, average of various cuts, deegrees of fat, and cooking methods</v>
      </c>
      <c r="J528" s="1">
        <f t="shared" si="2"/>
        <v>0</v>
      </c>
      <c r="K528" s="1" t="str">
        <f t="shared" si="3"/>
        <v>Q17. Beef, average of various cuts, deegrees of fat, and cooking methods0</v>
      </c>
      <c r="L528" s="1" t="str">
        <f t="shared" si="4"/>
        <v>Q17. Beef, average of various cuts, deegrees of fat, and cooking methodsprimary</v>
      </c>
      <c r="M528" s="1" t="str">
        <f t="array" ref="M528">IF(A527=$A$72,TEXT(A528,"dd/mm/yyyy"),A528)&amp;";"&amp;B528&amp;";"&amp;IF(J528=0,IFERROR(VLOOKUP(A528,default!$B$17:$C$19,2,0),C528),INDEX(default!$B$2:$B$12,Sheet2!J528,0))&amp;";"&amp;D528&amp;";"&amp;E528&amp;";"&amp;F528&amp;";"&amp;G528&amp;";"&amp;H528</f>
        <v>primary;1;Lognormal;1,11;0;0;No;(2,3,2,2,2,na)_x007f_</v>
      </c>
    </row>
    <row r="529" ht="15.75" customHeight="1">
      <c r="A529" s="1" t="s">
        <v>23</v>
      </c>
      <c r="B529" s="1">
        <v>1.0</v>
      </c>
      <c r="C529" s="1" t="s">
        <v>866</v>
      </c>
      <c r="D529" s="1">
        <v>1.25</v>
      </c>
      <c r="E529" s="1">
        <v>0.0</v>
      </c>
      <c r="F529" s="1">
        <v>0.0</v>
      </c>
      <c r="G529" s="1" t="s">
        <v>832</v>
      </c>
      <c r="H529" s="1" t="s">
        <v>131</v>
      </c>
      <c r="I529" s="1" t="str">
        <f t="shared" si="1"/>
        <v>Q17. Beef, average of various cuts, deegrees of fat, and cooking methods</v>
      </c>
      <c r="J529" s="1">
        <f t="shared" si="2"/>
        <v>0</v>
      </c>
      <c r="K529" s="1" t="str">
        <f t="shared" si="3"/>
        <v>Q17. Beef, average of various cuts, deegrees of fat, and cooking methods0</v>
      </c>
      <c r="L529" s="1" t="str">
        <f t="shared" si="4"/>
        <v>Q17. Beef, average of various cuts, deegrees of fat, and cooking methodspackaging</v>
      </c>
      <c r="M529" s="1" t="str">
        <f t="array" ref="M529">IF(A528=$A$72,TEXT(A529,"dd/mm/yyyy"),A529)&amp;";"&amp;B529&amp;";"&amp;IF(J529=0,IFERROR(VLOOKUP(A529,default!$B$17:$C$19,2,0),C529),INDEX(default!$B$2:$B$12,Sheet2!J529,0))&amp;";"&amp;D529&amp;";"&amp;E529&amp;";"&amp;F529&amp;";"&amp;G529&amp;";"&amp;H529</f>
        <v>packaging;1;Lognormal;1,25;0;0;No;(2,4,2,4,3,na)_x007f_</v>
      </c>
    </row>
    <row r="530" ht="15.75" customHeight="1">
      <c r="A530" s="1" t="s">
        <v>32</v>
      </c>
      <c r="B530" s="1">
        <v>1.0</v>
      </c>
      <c r="C530" s="1" t="s">
        <v>866</v>
      </c>
      <c r="D530" s="1">
        <v>1.23</v>
      </c>
      <c r="E530" s="1">
        <v>0.0</v>
      </c>
      <c r="F530" s="1">
        <v>0.0</v>
      </c>
      <c r="G530" s="1" t="s">
        <v>832</v>
      </c>
      <c r="H530" s="1" t="s">
        <v>132</v>
      </c>
      <c r="I530" s="1" t="str">
        <f t="shared" si="1"/>
        <v>Q17. Beef, average of various cuts, deegrees of fat, and cooking methods</v>
      </c>
      <c r="J530" s="1">
        <f t="shared" si="2"/>
        <v>0</v>
      </c>
      <c r="K530" s="1" t="str">
        <f t="shared" si="3"/>
        <v>Q17. Beef, average of various cuts, deegrees of fat, and cooking methods0</v>
      </c>
      <c r="L530" s="1" t="str">
        <f t="shared" si="4"/>
        <v>Q17. Beef, average of various cuts, deegrees of fat, and cooking methodsdistrib</v>
      </c>
      <c r="M530" s="1" t="str">
        <f t="array" ref="M530">IF(A529=$A$72,TEXT(A530,"dd/mm/yyyy"),A530)&amp;";"&amp;B530&amp;";"&amp;IF(J530=0,IFERROR(VLOOKUP(A530,default!$B$17:$C$19,2,0),C530),INDEX(default!$B$2:$B$12,Sheet2!J530,0))&amp;";"&amp;D530&amp;";"&amp;E530&amp;";"&amp;F530&amp;";"&amp;G530&amp;";"&amp;H530</f>
        <v>distrib;1;Lognormal;1,23;0;0;No;(2,3,2,4,3,na)_x007f_</v>
      </c>
    </row>
    <row r="531" ht="15.75" customHeight="1">
      <c r="A531" s="1" t="s">
        <v>33</v>
      </c>
      <c r="B531" s="1">
        <v>10.0</v>
      </c>
      <c r="C531" s="1" t="s">
        <v>866</v>
      </c>
      <c r="D531" s="1">
        <v>1.12</v>
      </c>
      <c r="E531" s="1">
        <v>0.0</v>
      </c>
      <c r="F531" s="1">
        <v>0.0</v>
      </c>
      <c r="G531" s="1" t="s">
        <v>832</v>
      </c>
      <c r="H531" s="1" t="s">
        <v>133</v>
      </c>
      <c r="I531" s="1" t="str">
        <f t="shared" si="1"/>
        <v>Q17. Beef, average of various cuts, deegrees of fat, and cooking methods</v>
      </c>
      <c r="J531" s="1">
        <f t="shared" si="2"/>
        <v>0</v>
      </c>
      <c r="K531" s="1" t="str">
        <f t="shared" si="3"/>
        <v>Q17. Beef, average of various cuts, deegrees of fat, and cooking methods0</v>
      </c>
      <c r="L531" s="1" t="str">
        <f t="shared" si="4"/>
        <v>Q17. Beef, average of various cuts, deegrees of fat, and cooking methodsretail_cool</v>
      </c>
      <c r="M531" s="1" t="str">
        <f t="array" ref="M531">IF(A530=$A$72,TEXT(A531,"dd/mm/yyyy"),A531)&amp;";"&amp;B531&amp;";"&amp;IF(J531=0,IFERROR(VLOOKUP(A531,default!$B$17:$C$19,2,0),C531),INDEX(default!$B$2:$B$12,Sheet2!J531,0))&amp;";"&amp;D531&amp;";"&amp;E531&amp;";"&amp;F531&amp;";"&amp;G531&amp;";"&amp;H531</f>
        <v>retail_cool;10;Lognormal;1,12;0;0;No;(2,3,2,4,2,na)_x007f_</v>
      </c>
    </row>
    <row r="532" ht="15.75" customHeight="1">
      <c r="A532" s="1" t="s">
        <v>34</v>
      </c>
      <c r="B532" s="1">
        <v>0.0</v>
      </c>
      <c r="C532" s="1" t="s">
        <v>866</v>
      </c>
      <c r="D532" s="1">
        <v>1.12</v>
      </c>
      <c r="E532" s="1">
        <v>0.0</v>
      </c>
      <c r="F532" s="1">
        <v>0.0</v>
      </c>
      <c r="G532" s="1" t="s">
        <v>832</v>
      </c>
      <c r="H532" s="1" t="s">
        <v>133</v>
      </c>
      <c r="I532" s="1" t="str">
        <f t="shared" si="1"/>
        <v>Q17. Beef, average of various cuts, deegrees of fat, and cooking methods</v>
      </c>
      <c r="J532" s="1">
        <f t="shared" si="2"/>
        <v>0</v>
      </c>
      <c r="K532" s="1" t="str">
        <f t="shared" si="3"/>
        <v>Q17. Beef, average of various cuts, deegrees of fat, and cooking methods0</v>
      </c>
      <c r="L532" s="1" t="str">
        <f t="shared" si="4"/>
        <v>Q17. Beef, average of various cuts, deegrees of fat, and cooking methodsretail_freez</v>
      </c>
      <c r="M532" s="1" t="str">
        <f t="array" ref="M532">IF(A531=$A$72,TEXT(A532,"dd/mm/yyyy"),A532)&amp;";"&amp;B532&amp;";"&amp;IF(J532=0,IFERROR(VLOOKUP(A532,default!$B$17:$C$19,2,0),C532),INDEX(default!$B$2:$B$12,Sheet2!J532,0))&amp;";"&amp;D532&amp;";"&amp;E532&amp;";"&amp;F532&amp;";"&amp;G532&amp;";"&amp;H532</f>
        <v>retail_freez;0;Lognormal;1,12;0;0;No;(2,3,2,4,2,na)_x007f_</v>
      </c>
    </row>
    <row r="533" ht="15.75" customHeight="1">
      <c r="A533" s="1" t="s">
        <v>35</v>
      </c>
      <c r="B533" s="1">
        <v>10.0</v>
      </c>
      <c r="C533" s="1" t="s">
        <v>866</v>
      </c>
      <c r="D533" s="1">
        <v>1.12</v>
      </c>
      <c r="E533" s="1">
        <v>0.0</v>
      </c>
      <c r="F533" s="1">
        <v>0.0</v>
      </c>
      <c r="G533" s="1" t="s">
        <v>832</v>
      </c>
      <c r="H533" s="1" t="s">
        <v>133</v>
      </c>
      <c r="I533" s="1" t="str">
        <f t="shared" si="1"/>
        <v>Q17. Beef, average of various cuts, deegrees of fat, and cooking methods</v>
      </c>
      <c r="J533" s="1">
        <f t="shared" si="2"/>
        <v>0</v>
      </c>
      <c r="K533" s="1" t="str">
        <f t="shared" si="3"/>
        <v>Q17. Beef, average of various cuts, deegrees of fat, and cooking methods0</v>
      </c>
      <c r="L533" s="1" t="str">
        <f t="shared" si="4"/>
        <v>Q17. Beef, average of various cuts, deegrees of fat, and cooking methodshome_cool</v>
      </c>
      <c r="M533" s="1" t="str">
        <f t="array" ref="M533">IF(A532=$A$72,TEXT(A533,"dd/mm/yyyy"),A533)&amp;";"&amp;B533&amp;";"&amp;IF(J533=0,IFERROR(VLOOKUP(A533,default!$B$17:$C$19,2,0),C533),INDEX(default!$B$2:$B$12,Sheet2!J533,0))&amp;";"&amp;D533&amp;";"&amp;E533&amp;";"&amp;F533&amp;";"&amp;G533&amp;";"&amp;H533</f>
        <v>home_cool;10;Lognormal;1,12;0;0;No;(2,3,2,4,2,na)_x007f_</v>
      </c>
    </row>
    <row r="534" ht="15.75" customHeight="1">
      <c r="A534" s="1" t="s">
        <v>36</v>
      </c>
      <c r="B534" s="1">
        <v>0.0</v>
      </c>
      <c r="C534" s="1" t="s">
        <v>866</v>
      </c>
      <c r="D534" s="1">
        <v>1.12</v>
      </c>
      <c r="E534" s="1">
        <v>0.0</v>
      </c>
      <c r="F534" s="1">
        <v>0.0</v>
      </c>
      <c r="G534" s="1" t="s">
        <v>832</v>
      </c>
      <c r="H534" s="1" t="s">
        <v>133</v>
      </c>
      <c r="I534" s="1" t="str">
        <f t="shared" si="1"/>
        <v>Q17. Beef, average of various cuts, deegrees of fat, and cooking methods</v>
      </c>
      <c r="J534" s="1">
        <f t="shared" si="2"/>
        <v>0</v>
      </c>
      <c r="K534" s="1" t="str">
        <f t="shared" si="3"/>
        <v>Q17. Beef, average of various cuts, deegrees of fat, and cooking methods0</v>
      </c>
      <c r="L534" s="1" t="str">
        <f t="shared" si="4"/>
        <v>Q17. Beef, average of various cuts, deegrees of fat, and cooking methodshome_freez</v>
      </c>
      <c r="M534" s="1" t="str">
        <f t="array" ref="M534">IF(A533=$A$72,TEXT(A534,"dd/mm/yyyy"),A534)&amp;";"&amp;B534&amp;";"&amp;IF(J534=0,IFERROR(VLOOKUP(A534,default!$B$17:$C$19,2,0),C534),INDEX(default!$B$2:$B$12,Sheet2!J534,0))&amp;";"&amp;D534&amp;";"&amp;E534&amp;";"&amp;F534&amp;";"&amp;G534&amp;";"&amp;H534</f>
        <v>home_freez;0;Lognormal;1,12;0;0;No;(2,3,2,4,2,na)_x007f_</v>
      </c>
    </row>
    <row r="535" ht="15.75" customHeight="1">
      <c r="A535" s="1" t="s">
        <v>37</v>
      </c>
      <c r="B535" s="1">
        <v>0.0</v>
      </c>
      <c r="C535" s="1" t="s">
        <v>866</v>
      </c>
      <c r="D535" s="1">
        <v>1.11</v>
      </c>
      <c r="E535" s="1">
        <v>0.0</v>
      </c>
      <c r="F535" s="1">
        <v>0.0</v>
      </c>
      <c r="G535" s="1" t="s">
        <v>832</v>
      </c>
      <c r="H535" s="1" t="s">
        <v>134</v>
      </c>
      <c r="I535" s="1" t="str">
        <f t="shared" si="1"/>
        <v>Q17. Beef, average of various cuts, deegrees of fat, and cooking methods</v>
      </c>
      <c r="J535" s="1">
        <f t="shared" si="2"/>
        <v>0</v>
      </c>
      <c r="K535" s="1" t="str">
        <f t="shared" si="3"/>
        <v>Q17. Beef, average of various cuts, deegrees of fat, and cooking methods0</v>
      </c>
      <c r="L535" s="1" t="str">
        <f t="shared" si="4"/>
        <v>Q17. Beef, average of various cuts, deegrees of fat, and cooking methodsboil</v>
      </c>
      <c r="M535" s="1" t="str">
        <f t="array" ref="M535">IF(A534=$A$72,TEXT(A535,"dd/mm/yyyy"),A535)&amp;";"&amp;B535&amp;";"&amp;IF(J535=0,IFERROR(VLOOKUP(A535,default!$B$17:$C$19,2,0),C535),INDEX(default!$B$2:$B$12,Sheet2!J535,0))&amp;";"&amp;D535&amp;";"&amp;E535&amp;";"&amp;F535&amp;";"&amp;G535&amp;";"&amp;H535</f>
        <v>boil;0;Lognormal;1,11;0;0;No;(2,3,2,2,2,na)_x007f_</v>
      </c>
    </row>
    <row r="536" ht="15.75" customHeight="1">
      <c r="A536" s="1" t="s">
        <v>38</v>
      </c>
      <c r="B536" s="1">
        <v>2.0</v>
      </c>
      <c r="C536" s="1" t="s">
        <v>866</v>
      </c>
      <c r="D536" s="1">
        <v>1.11</v>
      </c>
      <c r="E536" s="1">
        <v>0.0</v>
      </c>
      <c r="F536" s="1">
        <v>0.0</v>
      </c>
      <c r="G536" s="1" t="s">
        <v>832</v>
      </c>
      <c r="H536" s="1" t="s">
        <v>134</v>
      </c>
      <c r="I536" s="1" t="str">
        <f t="shared" si="1"/>
        <v>Q17. Beef, average of various cuts, deegrees of fat, and cooking methods</v>
      </c>
      <c r="J536" s="1">
        <f t="shared" si="2"/>
        <v>0</v>
      </c>
      <c r="K536" s="1" t="str">
        <f t="shared" si="3"/>
        <v>Q17. Beef, average of various cuts, deegrees of fat, and cooking methods0</v>
      </c>
      <c r="L536" s="1" t="str">
        <f t="shared" si="4"/>
        <v>Q17. Beef, average of various cuts, deegrees of fat, and cooking methodsfry</v>
      </c>
      <c r="M536" s="1" t="str">
        <f t="array" ref="M536">IF(A535=$A$72,TEXT(A536,"dd/mm/yyyy"),A536)&amp;";"&amp;B536&amp;";"&amp;IF(J536=0,IFERROR(VLOOKUP(A536,default!$B$17:$C$19,2,0),C536),INDEX(default!$B$2:$B$12,Sheet2!J536,0))&amp;";"&amp;D536&amp;";"&amp;E536&amp;";"&amp;F536&amp;";"&amp;G536&amp;";"&amp;H536</f>
        <v>fry;2;Lognormal;1,11;0;0;No;(2,3,2,2,2,na)_x007f_</v>
      </c>
    </row>
    <row r="537" ht="15.75" customHeight="1">
      <c r="A537" s="1" t="s">
        <v>22</v>
      </c>
      <c r="B537" s="1">
        <v>1.0</v>
      </c>
      <c r="C537" s="1" t="s">
        <v>842</v>
      </c>
      <c r="D537" s="1">
        <v>1.0</v>
      </c>
      <c r="E537" s="1">
        <v>0.0</v>
      </c>
      <c r="F537" s="1">
        <v>0.0</v>
      </c>
      <c r="G537" s="1" t="s">
        <v>832</v>
      </c>
      <c r="I537" s="1" t="str">
        <f t="shared" si="1"/>
        <v>Q17. Beef, average of various cuts, deegrees of fat, and cooking methods</v>
      </c>
      <c r="J537" s="1">
        <f t="shared" si="2"/>
        <v>0</v>
      </c>
      <c r="K537" s="1" t="str">
        <f t="shared" si="3"/>
        <v>Q17. Beef, average of various cuts, deegrees of fat, and cooking methods0</v>
      </c>
      <c r="L537" s="1" t="str">
        <f t="shared" si="4"/>
        <v>Q17. Beef, average of various cuts, deegrees of fat, and cooking methodsprocessing</v>
      </c>
      <c r="M537" s="1" t="str">
        <f t="array" ref="M537">IF(A536=$A$72,TEXT(A537,"dd/mm/yyyy"),A537)&amp;";"&amp;B537&amp;";"&amp;IF(J537=0,IFERROR(VLOOKUP(A537,default!$B$17:$C$19,2,0),C537),INDEX(default!$B$2:$B$12,Sheet2!J537,0))&amp;";"&amp;D537&amp;";"&amp;E537&amp;";"&amp;F537&amp;";"&amp;G537&amp;";"&amp;H537</f>
        <v>processing;1;Undefined;1;0;0;No;</v>
      </c>
    </row>
    <row r="538" ht="15.75" customHeight="1">
      <c r="A538" s="1" t="s">
        <v>39</v>
      </c>
      <c r="B538" s="1">
        <v>0.05</v>
      </c>
      <c r="C538" s="1" t="s">
        <v>842</v>
      </c>
      <c r="D538" s="1">
        <v>1.0</v>
      </c>
      <c r="E538" s="1">
        <v>0.0</v>
      </c>
      <c r="F538" s="1">
        <v>0.0</v>
      </c>
      <c r="G538" s="1" t="s">
        <v>832</v>
      </c>
      <c r="I538" s="1" t="str">
        <f t="shared" si="1"/>
        <v>Q17. Beef, average of various cuts, deegrees of fat, and cooking methods</v>
      </c>
      <c r="J538" s="1">
        <f t="shared" si="2"/>
        <v>0</v>
      </c>
      <c r="K538" s="1" t="str">
        <f t="shared" si="3"/>
        <v>Q17. Beef, average of various cuts, deegrees of fat, and cooking methods0</v>
      </c>
      <c r="L538" s="1" t="str">
        <f t="shared" si="4"/>
        <v>Q17. Beef, average of various cuts, deegrees of fat, and cooking methodspackwt</v>
      </c>
      <c r="M538" s="1" t="str">
        <f t="array" ref="M538">IF(A537=$A$72,TEXT(A538,"dd/mm/yyyy"),A538)&amp;";"&amp;B538&amp;";"&amp;IF(J538=0,IFERROR(VLOOKUP(A538,default!$B$17:$C$19,2,0),C538),INDEX(default!$B$2:$B$12,Sheet2!J538,0))&amp;";"&amp;D538&amp;";"&amp;E538&amp;";"&amp;F538&amp;";"&amp;G538&amp;";"&amp;H538</f>
        <v>packwt;0,05;Undefined;1;0;0;No;</v>
      </c>
    </row>
    <row r="539" ht="15.75" customHeight="1">
      <c r="A539" s="1" t="s">
        <v>40</v>
      </c>
      <c r="B539" s="1">
        <v>0.0</v>
      </c>
      <c r="C539" s="1" t="s">
        <v>842</v>
      </c>
      <c r="D539" s="1">
        <v>1.0</v>
      </c>
      <c r="E539" s="1">
        <v>0.0</v>
      </c>
      <c r="F539" s="1">
        <v>0.0</v>
      </c>
      <c r="G539" s="1" t="s">
        <v>832</v>
      </c>
      <c r="I539" s="1" t="str">
        <f t="shared" si="1"/>
        <v>Q17. Beef, average of various cuts, deegrees of fat, and cooking methods</v>
      </c>
      <c r="J539" s="1">
        <f t="shared" si="2"/>
        <v>0</v>
      </c>
      <c r="K539" s="1" t="str">
        <f t="shared" si="3"/>
        <v>Q17. Beef, average of various cuts, deegrees of fat, and cooking methods0</v>
      </c>
      <c r="L539" s="1" t="str">
        <f t="shared" si="4"/>
        <v>Q17. Beef, average of various cuts, deegrees of fat, and cooking methodsUSER_loss</v>
      </c>
      <c r="M539" s="1" t="str">
        <f t="array" ref="M539">IF(A538=$A$72,TEXT(A539,"dd/mm/yyyy"),A539)&amp;";"&amp;B539&amp;";"&amp;IF(J539=0,IFERROR(VLOOKUP(A539,default!$B$17:$C$19,2,0),C539),INDEX(default!$B$2:$B$12,Sheet2!J539,0))&amp;";"&amp;D539&amp;";"&amp;E539&amp;";"&amp;F539&amp;";"&amp;G539&amp;";"&amp;H539</f>
        <v>USER_loss;0;Undefined;1;0;0;No;</v>
      </c>
    </row>
    <row r="540" ht="15.75" customHeight="1">
      <c r="I540" s="1" t="str">
        <f t="shared" si="1"/>
        <v>Q17. Beef, average of various cuts, deegrees of fat, and cooking methods</v>
      </c>
      <c r="J540" s="1">
        <f t="shared" si="2"/>
        <v>0</v>
      </c>
      <c r="K540" s="1" t="str">
        <f t="shared" si="3"/>
        <v>Q17. Beef, average of various cuts, deegrees of fat, and cooking methods0</v>
      </c>
      <c r="L540" s="1" t="str">
        <f t="shared" si="4"/>
        <v>Q17. Beef, average of various cuts, deegrees of fat, and cooking methods</v>
      </c>
      <c r="M540" s="1" t="str">
        <f t="array" ref="M540">IF(A539=$A$72,TEXT(A540,"dd/mm/yyyy"),A540)&amp;";"&amp;B540&amp;";"&amp;IF(J540=0,IFERROR(VLOOKUP(A540,default!$B$17:$C$19,2,0),C540),INDEX(default!$B$2:$B$12,Sheet2!J540,0))&amp;";"&amp;D540&amp;";"&amp;E540&amp;";"&amp;F540&amp;";"&amp;G540&amp;";"&amp;H540</f>
        <v>;;;;;;;</v>
      </c>
    </row>
    <row r="541" ht="15.75" customHeight="1">
      <c r="A541" s="1" t="s">
        <v>867</v>
      </c>
      <c r="I541" s="1" t="str">
        <f t="shared" si="1"/>
        <v>Q17. Beef, average of various cuts, deegrees of fat, and cooking methods</v>
      </c>
      <c r="J541" s="1">
        <f t="shared" si="2"/>
        <v>0</v>
      </c>
      <c r="K541" s="1" t="str">
        <f t="shared" si="3"/>
        <v>Q17. Beef, average of various cuts, deegrees of fat, and cooking methods0</v>
      </c>
      <c r="L541" s="1" t="str">
        <f t="shared" si="4"/>
        <v>Q17. Beef, average of various cuts, deegrees of fat, and cooking methodsEnd</v>
      </c>
      <c r="M541" s="1" t="str">
        <f t="array" ref="M541">IF(A540=$A$72,TEXT(A541,"dd/mm/yyyy"),A541)&amp;";"&amp;B541&amp;";"&amp;IF(J541=0,IFERROR(VLOOKUP(A541,default!$B$17:$C$19,2,0),C541),INDEX(default!$B$2:$B$12,Sheet2!J541,0))&amp;";"&amp;D541&amp;";"&amp;E541&amp;";"&amp;F541&amp;";"&amp;G541&amp;";"&amp;H541</f>
        <v>End;;;;;;;</v>
      </c>
    </row>
    <row r="542" ht="15.75" customHeight="1">
      <c r="I542" s="1" t="str">
        <f t="shared" si="1"/>
        <v>Q17. Beef, average of various cuts, deegrees of fat, and cooking methods</v>
      </c>
      <c r="J542" s="1">
        <f t="shared" si="2"/>
        <v>0</v>
      </c>
      <c r="K542" s="1" t="str">
        <f t="shared" si="3"/>
        <v>Q17. Beef, average of various cuts, deegrees of fat, and cooking methods0</v>
      </c>
      <c r="L542" s="1" t="str">
        <f t="shared" si="4"/>
        <v>Q17. Beef, average of various cuts, deegrees of fat, and cooking methods</v>
      </c>
      <c r="M542" s="1" t="str">
        <f t="array" ref="M542">IF(A541=$A$72,TEXT(A542,"dd/mm/yyyy"),A542)&amp;";"&amp;B542&amp;";"&amp;IF(J542=0,IFERROR(VLOOKUP(A542,default!$B$17:$C$19,2,0),C542),INDEX(default!$B$2:$B$12,Sheet2!J542,0))&amp;";"&amp;D542&amp;";"&amp;E542&amp;";"&amp;F542&amp;";"&amp;G542&amp;";"&amp;H542</f>
        <v>;;;;;;;</v>
      </c>
    </row>
    <row r="543" ht="15.75" customHeight="1">
      <c r="A543" s="1" t="s">
        <v>814</v>
      </c>
      <c r="I543" s="1" t="str">
        <f t="shared" si="1"/>
        <v>Q17. Beef, average of various cuts, deegrees of fat, and cooking methods</v>
      </c>
      <c r="J543" s="1">
        <f t="shared" si="2"/>
        <v>0</v>
      </c>
      <c r="K543" s="1" t="str">
        <f t="shared" si="3"/>
        <v>Q17. Beef, average of various cuts, deegrees of fat, and cooking methods0</v>
      </c>
      <c r="L543" s="1" t="str">
        <f t="shared" si="4"/>
        <v>Q17. Beef, average of various cuts, deegrees of fat, and cooking methodsProcess</v>
      </c>
      <c r="M543" s="1" t="str">
        <f t="array" ref="M543">IF(A542=$A$72,TEXT(A543,"dd/mm/yyyy"),A543)&amp;";"&amp;B543&amp;";"&amp;IF(J543=0,IFERROR(VLOOKUP(A543,default!$B$17:$C$19,2,0),C543),INDEX(default!$B$2:$B$12,Sheet2!J543,0))&amp;";"&amp;D543&amp;";"&amp;E543&amp;";"&amp;F543&amp;";"&amp;G543&amp;";"&amp;H543</f>
        <v>Process;;;;;;;</v>
      </c>
    </row>
    <row r="544" ht="15.75" customHeight="1">
      <c r="I544" s="1" t="str">
        <f t="shared" si="1"/>
        <v>Q17. Beef, average of various cuts, deegrees of fat, and cooking methods</v>
      </c>
      <c r="J544" s="1">
        <f t="shared" si="2"/>
        <v>0</v>
      </c>
      <c r="K544" s="1" t="str">
        <f t="shared" si="3"/>
        <v>Q17. Beef, average of various cuts, deegrees of fat, and cooking methods0</v>
      </c>
      <c r="L544" s="1" t="str">
        <f t="shared" si="4"/>
        <v>Q17. Beef, average of various cuts, deegrees of fat, and cooking methods</v>
      </c>
      <c r="M544" s="1" t="str">
        <f t="array" ref="M544">IF(A543=$A$72,TEXT(A544,"dd/mm/yyyy"),A544)&amp;";"&amp;B544&amp;";"&amp;IF(J544=0,IFERROR(VLOOKUP(A544,default!$B$17:$C$19,2,0),C544),INDEX(default!$B$2:$B$12,Sheet2!J544,0))&amp;";"&amp;D544&amp;";"&amp;E544&amp;";"&amp;F544&amp;";"&amp;G544&amp;";"&amp;H544</f>
        <v>;;;;;;;</v>
      </c>
    </row>
    <row r="545" ht="15.75" customHeight="1">
      <c r="A545" s="1" t="s">
        <v>815</v>
      </c>
      <c r="I545" s="1" t="str">
        <f t="shared" si="1"/>
        <v>Q17. Beef, average of various cuts, deegrees of fat, and cooking methods</v>
      </c>
      <c r="J545" s="1">
        <f t="shared" si="2"/>
        <v>0</v>
      </c>
      <c r="K545" s="1" t="str">
        <f t="shared" si="3"/>
        <v>Q17. Beef, average of various cuts, deegrees of fat, and cooking methods0</v>
      </c>
      <c r="L545" s="1" t="str">
        <f t="shared" si="4"/>
        <v>Q17. Beef, average of various cuts, deegrees of fat, and cooking methodsCategory type</v>
      </c>
      <c r="M545" s="1" t="str">
        <f t="array" ref="M545">IF(A544=$A$72,TEXT(A545,"dd/mm/yyyy"),A545)&amp;";"&amp;B545&amp;";"&amp;IF(J545=0,IFERROR(VLOOKUP(A545,default!$B$17:$C$19,2,0),C545),INDEX(default!$B$2:$B$12,Sheet2!J545,0))&amp;";"&amp;D545&amp;";"&amp;E545&amp;";"&amp;F545&amp;";"&amp;G545&amp;";"&amp;H545</f>
        <v>Category type;;;;;;;</v>
      </c>
    </row>
    <row r="546" ht="15.75" customHeight="1">
      <c r="A546" s="1" t="s">
        <v>816</v>
      </c>
      <c r="I546" s="1" t="str">
        <f t="shared" si="1"/>
        <v>Q17. Beef, average of various cuts, deegrees of fat, and cooking methods</v>
      </c>
      <c r="J546" s="1">
        <f t="shared" si="2"/>
        <v>0</v>
      </c>
      <c r="K546" s="1" t="str">
        <f t="shared" si="3"/>
        <v>Q17. Beef, average of various cuts, deegrees of fat, and cooking methods0</v>
      </c>
      <c r="L546" s="1" t="str">
        <f t="shared" si="4"/>
        <v>Q17. Beef, average of various cuts, deegrees of fat, and cooking methodsmaterial</v>
      </c>
      <c r="M546" s="1" t="str">
        <f t="array" ref="M546">IF(A545=$A$72,TEXT(A546,"dd/mm/yyyy"),A546)&amp;";"&amp;B546&amp;";"&amp;IF(J546=0,IFERROR(VLOOKUP(A546,default!$B$17:$C$19,2,0),C546),INDEX(default!$B$2:$B$12,Sheet2!J546,0))&amp;";"&amp;D546&amp;";"&amp;E546&amp;";"&amp;F546&amp;";"&amp;G546&amp;";"&amp;H546</f>
        <v>material;;;;;;;</v>
      </c>
    </row>
    <row r="547" ht="15.75" customHeight="1">
      <c r="I547" s="1" t="str">
        <f t="shared" si="1"/>
        <v>Q17. Beef, average of various cuts, deegrees of fat, and cooking methods</v>
      </c>
      <c r="J547" s="1">
        <f t="shared" si="2"/>
        <v>0</v>
      </c>
      <c r="K547" s="1" t="str">
        <f t="shared" si="3"/>
        <v>Q17. Beef, average of various cuts, deegrees of fat, and cooking methods0</v>
      </c>
      <c r="L547" s="1" t="str">
        <f t="shared" si="4"/>
        <v>Q17. Beef, average of various cuts, deegrees of fat, and cooking methods</v>
      </c>
      <c r="M547" s="1" t="str">
        <f t="array" ref="M547">IF(A546=$A$72,TEXT(A547,"dd/mm/yyyy"),A547)&amp;";"&amp;B547&amp;";"&amp;IF(J547=0,IFERROR(VLOOKUP(A547,default!$B$17:$C$19,2,0),C547),INDEX(default!$B$2:$B$12,Sheet2!J547,0))&amp;";"&amp;D547&amp;";"&amp;E547&amp;";"&amp;F547&amp;";"&amp;G547&amp;";"&amp;H547</f>
        <v>;;;;;;;</v>
      </c>
    </row>
    <row r="548" ht="15.75" customHeight="1">
      <c r="A548" s="1" t="s">
        <v>817</v>
      </c>
      <c r="I548" s="1" t="str">
        <f t="shared" si="1"/>
        <v>Q17. Beef, average of various cuts, deegrees of fat, and cooking methods</v>
      </c>
      <c r="J548" s="1">
        <f t="shared" si="2"/>
        <v>0</v>
      </c>
      <c r="K548" s="1" t="str">
        <f t="shared" si="3"/>
        <v>Q17. Beef, average of various cuts, deegrees of fat, and cooking methods0</v>
      </c>
      <c r="L548" s="1" t="str">
        <f t="shared" si="4"/>
        <v>Q17. Beef, average of various cuts, deegrees of fat, and cooking methodsProcess identifier</v>
      </c>
      <c r="M548" s="1" t="str">
        <f t="array" ref="M548">IF(A547=$A$72,TEXT(A548,"dd/mm/yyyy"),A548)&amp;";"&amp;B548&amp;";"&amp;IF(J548=0,IFERROR(VLOOKUP(A548,default!$B$17:$C$19,2,0),C548),INDEX(default!$B$2:$B$12,Sheet2!J548,0))&amp;";"&amp;D548&amp;";"&amp;E548&amp;";"&amp;F548&amp;";"&amp;G548&amp;";"&amp;H548</f>
        <v>Process identifier;;;;;;;</v>
      </c>
    </row>
    <row r="549" ht="15.75" customHeight="1">
      <c r="A549" s="1" t="s">
        <v>1118</v>
      </c>
      <c r="I549" s="1" t="str">
        <f t="shared" si="1"/>
        <v>Q17. Beef, average of various cuts, deegrees of fat, and cooking methods</v>
      </c>
      <c r="J549" s="1">
        <f t="shared" si="2"/>
        <v>0</v>
      </c>
      <c r="K549" s="1" t="str">
        <f t="shared" si="3"/>
        <v>Q17. Beef, average of various cuts, deegrees of fat, and cooking methods0</v>
      </c>
      <c r="L549" s="1" t="str">
        <f t="shared" si="4"/>
        <v>Q17. Beef, average of various cuts, deegrees of fat, and cooking methodsFootPrin000108900800236</v>
      </c>
      <c r="M549" s="1" t="str">
        <f t="array" ref="M549">IF(A548=$A$72,TEXT(A549,"dd/mm/yyyy"),A549)&amp;";"&amp;B549&amp;";"&amp;IF(J549=0,IFERROR(VLOOKUP(A549,default!$B$17:$C$19,2,0),C549),INDEX(default!$B$2:$B$12,Sheet2!J549,0))&amp;";"&amp;D549&amp;";"&amp;E549&amp;";"&amp;F549&amp;";"&amp;G549&amp;";"&amp;H549</f>
        <v>FootPrin000108900800236;;;;;;;</v>
      </c>
    </row>
    <row r="550" ht="15.75" customHeight="1">
      <c r="I550" s="1" t="str">
        <f t="shared" si="1"/>
        <v>Q17. Beef, average of various cuts, deegrees of fat, and cooking methods</v>
      </c>
      <c r="J550" s="1">
        <f t="shared" si="2"/>
        <v>0</v>
      </c>
      <c r="K550" s="1" t="str">
        <f t="shared" si="3"/>
        <v>Q17. Beef, average of various cuts, deegrees of fat, and cooking methods0</v>
      </c>
      <c r="L550" s="1" t="str">
        <f t="shared" si="4"/>
        <v>Q17. Beef, average of various cuts, deegrees of fat, and cooking methods</v>
      </c>
      <c r="M550" s="1" t="str">
        <f t="array" ref="M550">IF(A549=$A$72,TEXT(A550,"dd/mm/yyyy"),A550)&amp;";"&amp;B550&amp;";"&amp;IF(J550=0,IFERROR(VLOOKUP(A550,default!$B$17:$C$19,2,0),C550),INDEX(default!$B$2:$B$12,Sheet2!J550,0))&amp;";"&amp;D550&amp;";"&amp;E550&amp;";"&amp;F550&amp;";"&amp;G550&amp;";"&amp;H550</f>
        <v>;;;;;;;</v>
      </c>
    </row>
    <row r="551" ht="15.75" customHeight="1">
      <c r="A551" s="1" t="s">
        <v>819</v>
      </c>
      <c r="I551" s="1" t="str">
        <f t="shared" si="1"/>
        <v>Q17. Beef, average of various cuts, deegrees of fat, and cooking methods</v>
      </c>
      <c r="J551" s="1">
        <f t="shared" si="2"/>
        <v>0</v>
      </c>
      <c r="K551" s="1" t="str">
        <f t="shared" si="3"/>
        <v>Q17. Beef, average of various cuts, deegrees of fat, and cooking methods0</v>
      </c>
      <c r="L551" s="1" t="str">
        <f t="shared" si="4"/>
        <v>Q17. Beef, average of various cuts, deegrees of fat, and cooking methodsType</v>
      </c>
      <c r="M551" s="1" t="str">
        <f t="array" ref="M551">IF(A550=$A$72,TEXT(A551,"dd/mm/yyyy"),A551)&amp;";"&amp;B551&amp;";"&amp;IF(J551=0,IFERROR(VLOOKUP(A551,default!$B$17:$C$19,2,0),C551),INDEX(default!$B$2:$B$12,Sheet2!J551,0))&amp;";"&amp;D551&amp;";"&amp;E551&amp;";"&amp;F551&amp;";"&amp;G551&amp;";"&amp;H551</f>
        <v>Type;;;;;;;</v>
      </c>
    </row>
    <row r="552" ht="15.75" customHeight="1">
      <c r="I552" s="1" t="str">
        <f t="shared" si="1"/>
        <v>Q17. Beef, average of various cuts, deegrees of fat, and cooking methods</v>
      </c>
      <c r="J552" s="1">
        <f t="shared" si="2"/>
        <v>0</v>
      </c>
      <c r="K552" s="1" t="str">
        <f t="shared" si="3"/>
        <v>Q17. Beef, average of various cuts, deegrees of fat, and cooking methods0</v>
      </c>
      <c r="L552" s="1" t="str">
        <f t="shared" si="4"/>
        <v>Q17. Beef, average of various cuts, deegrees of fat, and cooking methods</v>
      </c>
      <c r="M552" s="1" t="str">
        <f t="array" ref="M552">IF(A551=$A$72,TEXT(A552,"dd/mm/yyyy"),A552)&amp;";"&amp;B552&amp;";"&amp;IF(J552=0,IFERROR(VLOOKUP(A552,default!$B$17:$C$19,2,0),C552),INDEX(default!$B$2:$B$12,Sheet2!J552,0))&amp;";"&amp;D552&amp;";"&amp;E552&amp;";"&amp;F552&amp;";"&amp;G552&amp;";"&amp;H552</f>
        <v>;;;;;;;</v>
      </c>
    </row>
    <row r="553" ht="15.75" customHeight="1">
      <c r="I553" s="1" t="str">
        <f t="shared" si="1"/>
        <v>Q17. Beef, average of various cuts, deegrees of fat, and cooking methods</v>
      </c>
      <c r="J553" s="1">
        <f t="shared" si="2"/>
        <v>0</v>
      </c>
      <c r="K553" s="1" t="str">
        <f t="shared" si="3"/>
        <v>Q17. Beef, average of various cuts, deegrees of fat, and cooking methods0</v>
      </c>
      <c r="L553" s="1" t="str">
        <f t="shared" si="4"/>
        <v>Q17. Beef, average of various cuts, deegrees of fat, and cooking methods</v>
      </c>
      <c r="M553" s="1" t="str">
        <f t="array" ref="M553">IF(A552=$A$72,TEXT(A553,"dd/mm/yyyy"),A553)&amp;";"&amp;B553&amp;";"&amp;IF(J553=0,IFERROR(VLOOKUP(A553,default!$B$17:$C$19,2,0),C553),INDEX(default!$B$2:$B$12,Sheet2!J553,0))&amp;";"&amp;D553&amp;";"&amp;E553&amp;";"&amp;F553&amp;";"&amp;G553&amp;";"&amp;H553</f>
        <v>;;;;;;;</v>
      </c>
    </row>
    <row r="554" ht="15.75" customHeight="1">
      <c r="A554" s="1" t="s">
        <v>820</v>
      </c>
      <c r="I554" s="1" t="str">
        <f t="shared" si="1"/>
        <v>Q17. Beef, average of various cuts, deegrees of fat, and cooking methods</v>
      </c>
      <c r="J554" s="1">
        <f t="shared" si="2"/>
        <v>0</v>
      </c>
      <c r="K554" s="1" t="str">
        <f t="shared" si="3"/>
        <v>Q17. Beef, average of various cuts, deegrees of fat, and cooking methods0</v>
      </c>
      <c r="L554" s="1" t="str">
        <f t="shared" si="4"/>
        <v>Q17. Beef, average of various cuts, deegrees of fat, and cooking methodsStatus</v>
      </c>
      <c r="M554" s="1" t="str">
        <f t="array" ref="M554">IF(A553=$A$72,TEXT(A554,"dd/mm/yyyy"),A554)&amp;";"&amp;B554&amp;";"&amp;IF(J554=0,IFERROR(VLOOKUP(A554,default!$B$17:$C$19,2,0),C554),INDEX(default!$B$2:$B$12,Sheet2!J554,0))&amp;";"&amp;D554&amp;";"&amp;E554&amp;";"&amp;F554&amp;";"&amp;G554&amp;";"&amp;H554</f>
        <v>Status;;;;;;;</v>
      </c>
    </row>
    <row r="555" ht="15.75" customHeight="1">
      <c r="I555" s="1" t="str">
        <f t="shared" si="1"/>
        <v>Q17. Beef, average of various cuts, deegrees of fat, and cooking methods</v>
      </c>
      <c r="J555" s="1">
        <f t="shared" si="2"/>
        <v>0</v>
      </c>
      <c r="K555" s="1" t="str">
        <f t="shared" si="3"/>
        <v>Q17. Beef, average of various cuts, deegrees of fat, and cooking methods0</v>
      </c>
      <c r="L555" s="1" t="str">
        <f t="shared" si="4"/>
        <v>Q17. Beef, average of various cuts, deegrees of fat, and cooking methods</v>
      </c>
      <c r="M555" s="1" t="str">
        <f t="array" ref="M555">IF(A554=$A$72,TEXT(A555,"dd/mm/yyyy"),A555)&amp;";"&amp;B555&amp;";"&amp;IF(J555=0,IFERROR(VLOOKUP(A555,default!$B$17:$C$19,2,0),C555),INDEX(default!$B$2:$B$12,Sheet2!J555,0))&amp;";"&amp;D555&amp;";"&amp;E555&amp;";"&amp;F555&amp;";"&amp;G555&amp;";"&amp;H555</f>
        <v>;;;;;;;</v>
      </c>
    </row>
    <row r="556" ht="15.75" customHeight="1">
      <c r="I556" s="1" t="str">
        <f t="shared" si="1"/>
        <v>Q17. Beef, average of various cuts, deegrees of fat, and cooking methods</v>
      </c>
      <c r="J556" s="1">
        <f t="shared" si="2"/>
        <v>0</v>
      </c>
      <c r="K556" s="1" t="str">
        <f t="shared" si="3"/>
        <v>Q17. Beef, average of various cuts, deegrees of fat, and cooking methods0</v>
      </c>
      <c r="L556" s="1" t="str">
        <f t="shared" si="4"/>
        <v>Q17. Beef, average of various cuts, deegrees of fat, and cooking methods</v>
      </c>
      <c r="M556" s="1" t="str">
        <f t="array" ref="M556">IF(A555=$A$72,TEXT(A556,"dd/mm/yyyy"),A556)&amp;";"&amp;B556&amp;";"&amp;IF(J556=0,IFERROR(VLOOKUP(A556,default!$B$17:$C$19,2,0),C556),INDEX(default!$B$2:$B$12,Sheet2!J556,0))&amp;";"&amp;D556&amp;";"&amp;E556&amp;";"&amp;F556&amp;";"&amp;G556&amp;";"&amp;H556</f>
        <v>;;;;;;;</v>
      </c>
    </row>
    <row r="557" ht="15.75" customHeight="1">
      <c r="A557" s="1" t="s">
        <v>821</v>
      </c>
      <c r="I557" s="1" t="str">
        <f t="shared" si="1"/>
        <v>Q17. Beef, average of various cuts, deegrees of fat, and cooking methods</v>
      </c>
      <c r="J557" s="1">
        <f t="shared" si="2"/>
        <v>0</v>
      </c>
      <c r="K557" s="1" t="str">
        <f t="shared" si="3"/>
        <v>Q17. Beef, average of various cuts, deegrees of fat, and cooking methods0</v>
      </c>
      <c r="L557" s="1" t="str">
        <f t="shared" si="4"/>
        <v>Q17. Beef, average of various cuts, deegrees of fat, and cooking methodsTime period</v>
      </c>
      <c r="M557" s="1" t="str">
        <f t="array" ref="M557">IF(A556=$A$72,TEXT(A557,"dd/mm/yyyy"),A557)&amp;";"&amp;B557&amp;";"&amp;IF(J557=0,IFERROR(VLOOKUP(A557,default!$B$17:$C$19,2,0),C557),INDEX(default!$B$2:$B$12,Sheet2!J557,0))&amp;";"&amp;D557&amp;";"&amp;E557&amp;";"&amp;F557&amp;";"&amp;G557&amp;";"&amp;H557</f>
        <v>Time period;;;;;;;</v>
      </c>
    </row>
    <row r="558" ht="15.75" customHeight="1">
      <c r="A558" s="1" t="s">
        <v>822</v>
      </c>
      <c r="I558" s="1" t="str">
        <f t="shared" si="1"/>
        <v>Q17. Beef, average of various cuts, deegrees of fat, and cooking methods</v>
      </c>
      <c r="J558" s="1">
        <f t="shared" si="2"/>
        <v>0</v>
      </c>
      <c r="K558" s="1" t="str">
        <f t="shared" si="3"/>
        <v>Q17. Beef, average of various cuts, deegrees of fat, and cooking methods0</v>
      </c>
      <c r="L558" s="1" t="str">
        <f t="shared" si="4"/>
        <v>Q17. Beef, average of various cuts, deegrees of fat, and cooking methodsUnspecified</v>
      </c>
      <c r="M558" s="1" t="str">
        <f t="array" ref="M558">IF(A557=$A$72,TEXT(A558,"dd/mm/yyyy"),A558)&amp;";"&amp;B558&amp;";"&amp;IF(J558=0,IFERROR(VLOOKUP(A558,default!$B$17:$C$19,2,0),C558),INDEX(default!$B$2:$B$12,Sheet2!J558,0))&amp;";"&amp;D558&amp;";"&amp;E558&amp;";"&amp;F558&amp;";"&amp;G558&amp;";"&amp;H558</f>
        <v>Unspecified;;;;;;;</v>
      </c>
    </row>
    <row r="559" ht="15.75" customHeight="1">
      <c r="I559" s="1" t="str">
        <f t="shared" si="1"/>
        <v>Q17. Beef, average of various cuts, deegrees of fat, and cooking methods</v>
      </c>
      <c r="J559" s="1">
        <f t="shared" si="2"/>
        <v>0</v>
      </c>
      <c r="K559" s="1" t="str">
        <f t="shared" si="3"/>
        <v>Q17. Beef, average of various cuts, deegrees of fat, and cooking methods0</v>
      </c>
      <c r="L559" s="1" t="str">
        <f t="shared" si="4"/>
        <v>Q17. Beef, average of various cuts, deegrees of fat, and cooking methods</v>
      </c>
      <c r="M559" s="1" t="str">
        <f t="array" ref="M559">IF(A558=$A$72,TEXT(A559,"dd/mm/yyyy"),A559)&amp;";"&amp;B559&amp;";"&amp;IF(J559=0,IFERROR(VLOOKUP(A559,default!$B$17:$C$19,2,0),C559),INDEX(default!$B$2:$B$12,Sheet2!J559,0))&amp;";"&amp;D559&amp;";"&amp;E559&amp;";"&amp;F559&amp;";"&amp;G559&amp;";"&amp;H559</f>
        <v>;;;;;;;</v>
      </c>
    </row>
    <row r="560" ht="15.75" customHeight="1">
      <c r="A560" s="1" t="s">
        <v>823</v>
      </c>
      <c r="I560" s="1" t="str">
        <f t="shared" si="1"/>
        <v>Q17. Beef, average of various cuts, deegrees of fat, and cooking methods</v>
      </c>
      <c r="J560" s="1">
        <f t="shared" si="2"/>
        <v>0</v>
      </c>
      <c r="K560" s="1" t="str">
        <f t="shared" si="3"/>
        <v>Q17. Beef, average of various cuts, deegrees of fat, and cooking methods0</v>
      </c>
      <c r="L560" s="1" t="str">
        <f t="shared" si="4"/>
        <v>Q17. Beef, average of various cuts, deegrees of fat, and cooking methodsGeography</v>
      </c>
      <c r="M560" s="1" t="str">
        <f t="array" ref="M560">IF(A559=$A$72,TEXT(A560,"dd/mm/yyyy"),A560)&amp;";"&amp;B560&amp;";"&amp;IF(J560=0,IFERROR(VLOOKUP(A560,default!$B$17:$C$19,2,0),C560),INDEX(default!$B$2:$B$12,Sheet2!J560,0))&amp;";"&amp;D560&amp;";"&amp;E560&amp;";"&amp;F560&amp;";"&amp;G560&amp;";"&amp;H560</f>
        <v>Geography;;;;;;;</v>
      </c>
    </row>
    <row r="561" ht="15.75" customHeight="1">
      <c r="A561" s="1" t="s">
        <v>822</v>
      </c>
      <c r="I561" s="1" t="str">
        <f t="shared" si="1"/>
        <v>Q17. Beef, average of various cuts, deegrees of fat, and cooking methods</v>
      </c>
      <c r="J561" s="1">
        <f t="shared" si="2"/>
        <v>0</v>
      </c>
      <c r="K561" s="1" t="str">
        <f t="shared" si="3"/>
        <v>Q17. Beef, average of various cuts, deegrees of fat, and cooking methods0</v>
      </c>
      <c r="L561" s="1" t="str">
        <f t="shared" si="4"/>
        <v>Q17. Beef, average of various cuts, deegrees of fat, and cooking methodsUnspecified</v>
      </c>
      <c r="M561" s="1" t="str">
        <f t="array" ref="M561">IF(A560=$A$72,TEXT(A561,"dd/mm/yyyy"),A561)&amp;";"&amp;B561&amp;";"&amp;IF(J561=0,IFERROR(VLOOKUP(A561,default!$B$17:$C$19,2,0),C561),INDEX(default!$B$2:$B$12,Sheet2!J561,0))&amp;";"&amp;D561&amp;";"&amp;E561&amp;";"&amp;F561&amp;";"&amp;G561&amp;";"&amp;H561</f>
        <v>Unspecified;;;;;;;</v>
      </c>
    </row>
    <row r="562" ht="15.75" customHeight="1">
      <c r="I562" s="1" t="str">
        <f t="shared" si="1"/>
        <v>Q17. Beef, average of various cuts, deegrees of fat, and cooking methods</v>
      </c>
      <c r="J562" s="1">
        <f t="shared" si="2"/>
        <v>0</v>
      </c>
      <c r="K562" s="1" t="str">
        <f t="shared" si="3"/>
        <v>Q17. Beef, average of various cuts, deegrees of fat, and cooking methods0</v>
      </c>
      <c r="L562" s="1" t="str">
        <f t="shared" si="4"/>
        <v>Q17. Beef, average of various cuts, deegrees of fat, and cooking methods</v>
      </c>
      <c r="M562" s="1" t="str">
        <f t="array" ref="M562">IF(A561=$A$72,TEXT(A562,"dd/mm/yyyy"),A562)&amp;";"&amp;B562&amp;";"&amp;IF(J562=0,IFERROR(VLOOKUP(A562,default!$B$17:$C$19,2,0),C562),INDEX(default!$B$2:$B$12,Sheet2!J562,0))&amp;";"&amp;D562&amp;";"&amp;E562&amp;";"&amp;F562&amp;";"&amp;G562&amp;";"&amp;H562</f>
        <v>;;;;;;;</v>
      </c>
    </row>
    <row r="563" ht="15.75" customHeight="1">
      <c r="A563" s="1" t="s">
        <v>824</v>
      </c>
      <c r="I563" s="1" t="str">
        <f t="shared" si="1"/>
        <v>Q17. Beef, average of various cuts, deegrees of fat, and cooking methods</v>
      </c>
      <c r="J563" s="1">
        <f t="shared" si="2"/>
        <v>0</v>
      </c>
      <c r="K563" s="1" t="str">
        <f t="shared" si="3"/>
        <v>Q17. Beef, average of various cuts, deegrees of fat, and cooking methods0</v>
      </c>
      <c r="L563" s="1" t="str">
        <f t="shared" si="4"/>
        <v>Q17. Beef, average of various cuts, deegrees of fat, and cooking methodsTechnology</v>
      </c>
      <c r="M563" s="1" t="str">
        <f t="array" ref="M563">IF(A562=$A$72,TEXT(A563,"dd/mm/yyyy"),A563)&amp;";"&amp;B563&amp;";"&amp;IF(J563=0,IFERROR(VLOOKUP(A563,default!$B$17:$C$19,2,0),C563),INDEX(default!$B$2:$B$12,Sheet2!J563,0))&amp;";"&amp;D563&amp;";"&amp;E563&amp;";"&amp;F563&amp;";"&amp;G563&amp;";"&amp;H563</f>
        <v>Technology;;;;;;;</v>
      </c>
    </row>
    <row r="564" ht="15.75" customHeight="1">
      <c r="A564" s="1" t="s">
        <v>822</v>
      </c>
      <c r="I564" s="1" t="str">
        <f t="shared" si="1"/>
        <v>Q17. Beef, average of various cuts, deegrees of fat, and cooking methods</v>
      </c>
      <c r="J564" s="1">
        <f t="shared" si="2"/>
        <v>0</v>
      </c>
      <c r="K564" s="1" t="str">
        <f t="shared" si="3"/>
        <v>Q17. Beef, average of various cuts, deegrees of fat, and cooking methods0</v>
      </c>
      <c r="L564" s="1" t="str">
        <f t="shared" si="4"/>
        <v>Q17. Beef, average of various cuts, deegrees of fat, and cooking methodsUnspecified</v>
      </c>
      <c r="M564" s="1" t="str">
        <f t="array" ref="M564">IF(A563=$A$72,TEXT(A564,"dd/mm/yyyy"),A564)&amp;";"&amp;B564&amp;";"&amp;IF(J564=0,IFERROR(VLOOKUP(A564,default!$B$17:$C$19,2,0),C564),INDEX(default!$B$2:$B$12,Sheet2!J564,0))&amp;";"&amp;D564&amp;";"&amp;E564&amp;";"&amp;F564&amp;";"&amp;G564&amp;";"&amp;H564</f>
        <v>Unspecified;;;;;;;</v>
      </c>
    </row>
    <row r="565" ht="15.75" customHeight="1">
      <c r="I565" s="1" t="str">
        <f t="shared" si="1"/>
        <v>Q17. Beef, average of various cuts, deegrees of fat, and cooking methods</v>
      </c>
      <c r="J565" s="1">
        <f t="shared" si="2"/>
        <v>0</v>
      </c>
      <c r="K565" s="1" t="str">
        <f t="shared" si="3"/>
        <v>Q17. Beef, average of various cuts, deegrees of fat, and cooking methods0</v>
      </c>
      <c r="L565" s="1" t="str">
        <f t="shared" si="4"/>
        <v>Q17. Beef, average of various cuts, deegrees of fat, and cooking methods</v>
      </c>
      <c r="M565" s="1" t="str">
        <f t="array" ref="M565">IF(A564=$A$72,TEXT(A565,"dd/mm/yyyy"),A565)&amp;";"&amp;B565&amp;";"&amp;IF(J565=0,IFERROR(VLOOKUP(A565,default!$B$17:$C$19,2,0),C565),INDEX(default!$B$2:$B$12,Sheet2!J565,0))&amp;";"&amp;D565&amp;";"&amp;E565&amp;";"&amp;F565&amp;";"&amp;G565&amp;";"&amp;H565</f>
        <v>;;;;;;;</v>
      </c>
    </row>
    <row r="566" ht="15.75" customHeight="1">
      <c r="A566" s="1" t="s">
        <v>825</v>
      </c>
      <c r="I566" s="1" t="str">
        <f t="shared" si="1"/>
        <v>Q17. Beef, average of various cuts, deegrees of fat, and cooking methods</v>
      </c>
      <c r="J566" s="1">
        <f t="shared" si="2"/>
        <v>0</v>
      </c>
      <c r="K566" s="1" t="str">
        <f t="shared" si="3"/>
        <v>Q17. Beef, average of various cuts, deegrees of fat, and cooking methods0</v>
      </c>
      <c r="L566" s="1" t="str">
        <f t="shared" si="4"/>
        <v>Q17. Beef, average of various cuts, deegrees of fat, and cooking methodsRepresentativeness</v>
      </c>
      <c r="M566" s="1" t="str">
        <f t="array" ref="M566">IF(A565=$A$72,TEXT(A566,"dd/mm/yyyy"),A566)&amp;";"&amp;B566&amp;";"&amp;IF(J566=0,IFERROR(VLOOKUP(A566,default!$B$17:$C$19,2,0),C566),INDEX(default!$B$2:$B$12,Sheet2!J566,0))&amp;";"&amp;D566&amp;";"&amp;E566&amp;";"&amp;F566&amp;";"&amp;G566&amp;";"&amp;H566</f>
        <v>Representativeness;;;;;;;</v>
      </c>
    </row>
    <row r="567" ht="15.75" customHeight="1">
      <c r="A567" s="1" t="s">
        <v>822</v>
      </c>
      <c r="I567" s="1" t="str">
        <f t="shared" si="1"/>
        <v>Q17. Beef, average of various cuts, deegrees of fat, and cooking methods</v>
      </c>
      <c r="J567" s="1">
        <f t="shared" si="2"/>
        <v>0</v>
      </c>
      <c r="K567" s="1" t="str">
        <f t="shared" si="3"/>
        <v>Q17. Beef, average of various cuts, deegrees of fat, and cooking methods0</v>
      </c>
      <c r="L567" s="1" t="str">
        <f t="shared" si="4"/>
        <v>Q17. Beef, average of various cuts, deegrees of fat, and cooking methodsUnspecified</v>
      </c>
      <c r="M567" s="1" t="str">
        <f t="array" ref="M567">IF(A566=$A$72,TEXT(A567,"dd/mm/yyyy"),A567)&amp;";"&amp;B567&amp;";"&amp;IF(J567=0,IFERROR(VLOOKUP(A567,default!$B$17:$C$19,2,0),C567),INDEX(default!$B$2:$B$12,Sheet2!J567,0))&amp;";"&amp;D567&amp;";"&amp;E567&amp;";"&amp;F567&amp;";"&amp;G567&amp;";"&amp;H567</f>
        <v>Unspecified;;;;;;;</v>
      </c>
    </row>
    <row r="568" ht="15.75" customHeight="1">
      <c r="I568" s="1" t="str">
        <f t="shared" si="1"/>
        <v>Q17. Beef, average of various cuts, deegrees of fat, and cooking methods</v>
      </c>
      <c r="J568" s="1">
        <f t="shared" si="2"/>
        <v>0</v>
      </c>
      <c r="K568" s="1" t="str">
        <f t="shared" si="3"/>
        <v>Q17. Beef, average of various cuts, deegrees of fat, and cooking methods0</v>
      </c>
      <c r="L568" s="1" t="str">
        <f t="shared" si="4"/>
        <v>Q17. Beef, average of various cuts, deegrees of fat, and cooking methods</v>
      </c>
      <c r="M568" s="1" t="str">
        <f t="array" ref="M568">IF(A567=$A$72,TEXT(A568,"dd/mm/yyyy"),A568)&amp;";"&amp;B568&amp;";"&amp;IF(J568=0,IFERROR(VLOOKUP(A568,default!$B$17:$C$19,2,0),C568),INDEX(default!$B$2:$B$12,Sheet2!J568,0))&amp;";"&amp;D568&amp;";"&amp;E568&amp;";"&amp;F568&amp;";"&amp;G568&amp;";"&amp;H568</f>
        <v>;;;;;;;</v>
      </c>
    </row>
    <row r="569" ht="15.75" customHeight="1">
      <c r="A569" s="1" t="s">
        <v>826</v>
      </c>
      <c r="I569" s="1" t="str">
        <f t="shared" si="1"/>
        <v>Q17. Beef, average of various cuts, deegrees of fat, and cooking methods</v>
      </c>
      <c r="J569" s="1">
        <f t="shared" si="2"/>
        <v>0</v>
      </c>
      <c r="K569" s="1" t="str">
        <f t="shared" si="3"/>
        <v>Q17. Beef, average of various cuts, deegrees of fat, and cooking methods0</v>
      </c>
      <c r="L569" s="1" t="str">
        <f t="shared" si="4"/>
        <v>Q17. Beef, average of various cuts, deegrees of fat, and cooking methodsMultiple output allocation</v>
      </c>
      <c r="M569" s="1" t="str">
        <f t="array" ref="M569">IF(A568=$A$72,TEXT(A569,"dd/mm/yyyy"),A569)&amp;";"&amp;B569&amp;";"&amp;IF(J569=0,IFERROR(VLOOKUP(A569,default!$B$17:$C$19,2,0),C569),INDEX(default!$B$2:$B$12,Sheet2!J569,0))&amp;";"&amp;D569&amp;";"&amp;E569&amp;";"&amp;F569&amp;";"&amp;G569&amp;";"&amp;H569</f>
        <v>Multiple output allocation;;;;;;;</v>
      </c>
    </row>
    <row r="570" ht="15.75" customHeight="1">
      <c r="A570" s="1" t="s">
        <v>822</v>
      </c>
      <c r="I570" s="1" t="str">
        <f t="shared" si="1"/>
        <v>Q17. Beef, average of various cuts, deegrees of fat, and cooking methods</v>
      </c>
      <c r="J570" s="1">
        <f t="shared" si="2"/>
        <v>0</v>
      </c>
      <c r="K570" s="1" t="str">
        <f t="shared" si="3"/>
        <v>Q17. Beef, average of various cuts, deegrees of fat, and cooking methods0</v>
      </c>
      <c r="L570" s="1" t="str">
        <f t="shared" si="4"/>
        <v>Q17. Beef, average of various cuts, deegrees of fat, and cooking methodsUnspecified</v>
      </c>
      <c r="M570" s="1" t="str">
        <f t="array" ref="M570">IF(A569=$A$72,TEXT(A570,"dd/mm/yyyy"),A570)&amp;";"&amp;B570&amp;";"&amp;IF(J570=0,IFERROR(VLOOKUP(A570,default!$B$17:$C$19,2,0),C570),INDEX(default!$B$2:$B$12,Sheet2!J570,0))&amp;";"&amp;D570&amp;";"&amp;E570&amp;";"&amp;F570&amp;";"&amp;G570&amp;";"&amp;H570</f>
        <v>Unspecified;;;;;;;</v>
      </c>
    </row>
    <row r="571" ht="15.75" customHeight="1">
      <c r="I571" s="1" t="str">
        <f t="shared" si="1"/>
        <v>Q17. Beef, average of various cuts, deegrees of fat, and cooking methods</v>
      </c>
      <c r="J571" s="1">
        <f t="shared" si="2"/>
        <v>0</v>
      </c>
      <c r="K571" s="1" t="str">
        <f t="shared" si="3"/>
        <v>Q17. Beef, average of various cuts, deegrees of fat, and cooking methods0</v>
      </c>
      <c r="L571" s="1" t="str">
        <f t="shared" si="4"/>
        <v>Q17. Beef, average of various cuts, deegrees of fat, and cooking methods</v>
      </c>
      <c r="M571" s="1" t="str">
        <f t="array" ref="M571">IF(A570=$A$72,TEXT(A571,"dd/mm/yyyy"),A571)&amp;";"&amp;B571&amp;";"&amp;IF(J571=0,IFERROR(VLOOKUP(A571,default!$B$17:$C$19,2,0),C571),INDEX(default!$B$2:$B$12,Sheet2!J571,0))&amp;";"&amp;D571&amp;";"&amp;E571&amp;";"&amp;F571&amp;";"&amp;G571&amp;";"&amp;H571</f>
        <v>;;;;;;;</v>
      </c>
    </row>
    <row r="572" ht="15.75" customHeight="1">
      <c r="A572" s="1" t="s">
        <v>827</v>
      </c>
      <c r="I572" s="1" t="str">
        <f t="shared" si="1"/>
        <v>Q17. Beef, average of various cuts, deegrees of fat, and cooking methods</v>
      </c>
      <c r="J572" s="1">
        <f t="shared" si="2"/>
        <v>0</v>
      </c>
      <c r="K572" s="1" t="str">
        <f t="shared" si="3"/>
        <v>Q17. Beef, average of various cuts, deegrees of fat, and cooking methods0</v>
      </c>
      <c r="L572" s="1" t="str">
        <f t="shared" si="4"/>
        <v>Q17. Beef, average of various cuts, deegrees of fat, and cooking methodsSubstitution allocation</v>
      </c>
      <c r="M572" s="1" t="str">
        <f t="array" ref="M572">IF(A571=$A$72,TEXT(A572,"dd/mm/yyyy"),A572)&amp;";"&amp;B572&amp;";"&amp;IF(J572=0,IFERROR(VLOOKUP(A572,default!$B$17:$C$19,2,0),C572),INDEX(default!$B$2:$B$12,Sheet2!J572,0))&amp;";"&amp;D572&amp;";"&amp;E572&amp;";"&amp;F572&amp;";"&amp;G572&amp;";"&amp;H572</f>
        <v>Substitution allocation;;;;;;;</v>
      </c>
    </row>
    <row r="573" ht="15.75" customHeight="1">
      <c r="A573" s="1" t="s">
        <v>822</v>
      </c>
      <c r="I573" s="1" t="str">
        <f t="shared" si="1"/>
        <v>Q17. Beef, average of various cuts, deegrees of fat, and cooking methods</v>
      </c>
      <c r="J573" s="1">
        <f t="shared" si="2"/>
        <v>0</v>
      </c>
      <c r="K573" s="1" t="str">
        <f t="shared" si="3"/>
        <v>Q17. Beef, average of various cuts, deegrees of fat, and cooking methods0</v>
      </c>
      <c r="L573" s="1" t="str">
        <f t="shared" si="4"/>
        <v>Q17. Beef, average of various cuts, deegrees of fat, and cooking methodsUnspecified</v>
      </c>
      <c r="M573" s="1" t="str">
        <f t="array" ref="M573">IF(A572=$A$72,TEXT(A573,"dd/mm/yyyy"),A573)&amp;";"&amp;B573&amp;";"&amp;IF(J573=0,IFERROR(VLOOKUP(A573,default!$B$17:$C$19,2,0),C573),INDEX(default!$B$2:$B$12,Sheet2!J573,0))&amp;";"&amp;D573&amp;";"&amp;E573&amp;";"&amp;F573&amp;";"&amp;G573&amp;";"&amp;H573</f>
        <v>Unspecified;;;;;;;</v>
      </c>
    </row>
    <row r="574" ht="15.75" customHeight="1">
      <c r="I574" s="1" t="str">
        <f t="shared" si="1"/>
        <v>Q17. Beef, average of various cuts, deegrees of fat, and cooking methods</v>
      </c>
      <c r="J574" s="1">
        <f t="shared" si="2"/>
        <v>0</v>
      </c>
      <c r="K574" s="1" t="str">
        <f t="shared" si="3"/>
        <v>Q17. Beef, average of various cuts, deegrees of fat, and cooking methods0</v>
      </c>
      <c r="L574" s="1" t="str">
        <f t="shared" si="4"/>
        <v>Q17. Beef, average of various cuts, deegrees of fat, and cooking methods</v>
      </c>
      <c r="M574" s="1" t="str">
        <f t="array" ref="M574">IF(A573=$A$72,TEXT(A574,"dd/mm/yyyy"),A574)&amp;";"&amp;B574&amp;";"&amp;IF(J574=0,IFERROR(VLOOKUP(A574,default!$B$17:$C$19,2,0),C574),INDEX(default!$B$2:$B$12,Sheet2!J574,0))&amp;";"&amp;D574&amp;";"&amp;E574&amp;";"&amp;F574&amp;";"&amp;G574&amp;";"&amp;H574</f>
        <v>;;;;;;;</v>
      </c>
    </row>
    <row r="575" ht="15.75" customHeight="1">
      <c r="A575" s="1" t="s">
        <v>828</v>
      </c>
      <c r="I575" s="1" t="str">
        <f t="shared" si="1"/>
        <v>Q17. Beef, average of various cuts, deegrees of fat, and cooking methods</v>
      </c>
      <c r="J575" s="1">
        <f t="shared" si="2"/>
        <v>0</v>
      </c>
      <c r="K575" s="1" t="str">
        <f t="shared" si="3"/>
        <v>Q17. Beef, average of various cuts, deegrees of fat, and cooking methods0</v>
      </c>
      <c r="L575" s="1" t="str">
        <f t="shared" si="4"/>
        <v>Q17. Beef, average of various cuts, deegrees of fat, and cooking methodsCut off rules</v>
      </c>
      <c r="M575" s="1" t="str">
        <f t="array" ref="M575">IF(A574=$A$72,TEXT(A575,"dd/mm/yyyy"),A575)&amp;";"&amp;B575&amp;";"&amp;IF(J575=0,IFERROR(VLOOKUP(A575,default!$B$17:$C$19,2,0),C575),INDEX(default!$B$2:$B$12,Sheet2!J575,0))&amp;";"&amp;D575&amp;";"&amp;E575&amp;";"&amp;F575&amp;";"&amp;G575&amp;";"&amp;H575</f>
        <v>Cut off rules;;;;;;;</v>
      </c>
    </row>
    <row r="576" ht="15.75" customHeight="1">
      <c r="A576" s="1" t="s">
        <v>822</v>
      </c>
      <c r="I576" s="1" t="str">
        <f t="shared" si="1"/>
        <v>Q17. Beef, average of various cuts, deegrees of fat, and cooking methods</v>
      </c>
      <c r="J576" s="1">
        <f t="shared" si="2"/>
        <v>0</v>
      </c>
      <c r="K576" s="1" t="str">
        <f t="shared" si="3"/>
        <v>Q17. Beef, average of various cuts, deegrees of fat, and cooking methods0</v>
      </c>
      <c r="L576" s="1" t="str">
        <f t="shared" si="4"/>
        <v>Q17. Beef, average of various cuts, deegrees of fat, and cooking methodsUnspecified</v>
      </c>
      <c r="M576" s="1" t="str">
        <f t="array" ref="M576">IF(A575=$A$72,TEXT(A576,"dd/mm/yyyy"),A576)&amp;";"&amp;B576&amp;";"&amp;IF(J576=0,IFERROR(VLOOKUP(A576,default!$B$17:$C$19,2,0),C576),INDEX(default!$B$2:$B$12,Sheet2!J576,0))&amp;";"&amp;D576&amp;";"&amp;E576&amp;";"&amp;F576&amp;";"&amp;G576&amp;";"&amp;H576</f>
        <v>Unspecified;;;;;;;</v>
      </c>
    </row>
    <row r="577" ht="15.75" customHeight="1">
      <c r="I577" s="1" t="str">
        <f t="shared" si="1"/>
        <v>Q17. Beef, average of various cuts, deegrees of fat, and cooking methods</v>
      </c>
      <c r="J577" s="1">
        <f t="shared" si="2"/>
        <v>0</v>
      </c>
      <c r="K577" s="1" t="str">
        <f t="shared" si="3"/>
        <v>Q17. Beef, average of various cuts, deegrees of fat, and cooking methods0</v>
      </c>
      <c r="L577" s="1" t="str">
        <f t="shared" si="4"/>
        <v>Q17. Beef, average of various cuts, deegrees of fat, and cooking methods</v>
      </c>
      <c r="M577" s="1" t="str">
        <f t="array" ref="M577">IF(A576=$A$72,TEXT(A577,"dd/mm/yyyy"),A577)&amp;";"&amp;B577&amp;";"&amp;IF(J577=0,IFERROR(VLOOKUP(A577,default!$B$17:$C$19,2,0),C577),INDEX(default!$B$2:$B$12,Sheet2!J577,0))&amp;";"&amp;D577&amp;";"&amp;E577&amp;";"&amp;F577&amp;";"&amp;G577&amp;";"&amp;H577</f>
        <v>;;;;;;;</v>
      </c>
    </row>
    <row r="578" ht="15.75" customHeight="1">
      <c r="A578" s="1" t="s">
        <v>829</v>
      </c>
      <c r="I578" s="1" t="str">
        <f t="shared" si="1"/>
        <v>Q17. Beef, average of various cuts, deegrees of fat, and cooking methods</v>
      </c>
      <c r="J578" s="1">
        <f t="shared" si="2"/>
        <v>0</v>
      </c>
      <c r="K578" s="1" t="str">
        <f t="shared" si="3"/>
        <v>Q17. Beef, average of various cuts, deegrees of fat, and cooking methods0</v>
      </c>
      <c r="L578" s="1" t="str">
        <f t="shared" si="4"/>
        <v>Q17. Beef, average of various cuts, deegrees of fat, and cooking methodsCapital goods</v>
      </c>
      <c r="M578" s="1" t="str">
        <f t="array" ref="M578">IF(A577=$A$72,TEXT(A578,"dd/mm/yyyy"),A578)&amp;";"&amp;B578&amp;";"&amp;IF(J578=0,IFERROR(VLOOKUP(A578,default!$B$17:$C$19,2,0),C578),INDEX(default!$B$2:$B$12,Sheet2!J578,0))&amp;";"&amp;D578&amp;";"&amp;E578&amp;";"&amp;F578&amp;";"&amp;G578&amp;";"&amp;H578</f>
        <v>Capital goods;;;;;;;</v>
      </c>
    </row>
    <row r="579" ht="15.75" customHeight="1">
      <c r="A579" s="1" t="s">
        <v>822</v>
      </c>
      <c r="I579" s="1" t="str">
        <f t="shared" si="1"/>
        <v>Q17. Beef, average of various cuts, deegrees of fat, and cooking methods</v>
      </c>
      <c r="J579" s="1">
        <f t="shared" si="2"/>
        <v>0</v>
      </c>
      <c r="K579" s="1" t="str">
        <f t="shared" si="3"/>
        <v>Q17. Beef, average of various cuts, deegrees of fat, and cooking methods0</v>
      </c>
      <c r="L579" s="1" t="str">
        <f t="shared" si="4"/>
        <v>Q17. Beef, average of various cuts, deegrees of fat, and cooking methodsUnspecified</v>
      </c>
      <c r="M579" s="1" t="str">
        <f t="array" ref="M579">IF(A578=$A$72,TEXT(A579,"dd/mm/yyyy"),A579)&amp;";"&amp;B579&amp;";"&amp;IF(J579=0,IFERROR(VLOOKUP(A579,default!$B$17:$C$19,2,0),C579),INDEX(default!$B$2:$B$12,Sheet2!J579,0))&amp;";"&amp;D579&amp;";"&amp;E579&amp;";"&amp;F579&amp;";"&amp;G579&amp;";"&amp;H579</f>
        <v>Unspecified;;;;;;;</v>
      </c>
    </row>
    <row r="580" ht="15.75" customHeight="1">
      <c r="I580" s="1" t="str">
        <f t="shared" si="1"/>
        <v>Q17. Beef, average of various cuts, deegrees of fat, and cooking methods</v>
      </c>
      <c r="J580" s="1">
        <f t="shared" si="2"/>
        <v>0</v>
      </c>
      <c r="K580" s="1" t="str">
        <f t="shared" si="3"/>
        <v>Q17. Beef, average of various cuts, deegrees of fat, and cooking methods0</v>
      </c>
      <c r="L580" s="1" t="str">
        <f t="shared" si="4"/>
        <v>Q17. Beef, average of various cuts, deegrees of fat, and cooking methods</v>
      </c>
      <c r="M580" s="1" t="str">
        <f t="array" ref="M580">IF(A579=$A$72,TEXT(A580,"dd/mm/yyyy"),A580)&amp;";"&amp;B580&amp;";"&amp;IF(J580=0,IFERROR(VLOOKUP(A580,default!$B$17:$C$19,2,0),C580),INDEX(default!$B$2:$B$12,Sheet2!J580,0))&amp;";"&amp;D580&amp;";"&amp;E580&amp;";"&amp;F580&amp;";"&amp;G580&amp;";"&amp;H580</f>
        <v>;;;;;;;</v>
      </c>
    </row>
    <row r="581" ht="15.75" customHeight="1">
      <c r="A581" s="1" t="s">
        <v>830</v>
      </c>
      <c r="I581" s="1" t="str">
        <f t="shared" si="1"/>
        <v>Q17. Beef, average of various cuts, deegrees of fat, and cooking methods</v>
      </c>
      <c r="J581" s="1">
        <f t="shared" si="2"/>
        <v>0</v>
      </c>
      <c r="K581" s="1" t="str">
        <f t="shared" si="3"/>
        <v>Q17. Beef, average of various cuts, deegrees of fat, and cooking methods0</v>
      </c>
      <c r="L581" s="1" t="str">
        <f t="shared" si="4"/>
        <v>Q17. Beef, average of various cuts, deegrees of fat, and cooking methodsBoundary with nature</v>
      </c>
      <c r="M581" s="1" t="str">
        <f t="array" ref="M581">IF(A580=$A$72,TEXT(A581,"dd/mm/yyyy"),A581)&amp;";"&amp;B581&amp;";"&amp;IF(J581=0,IFERROR(VLOOKUP(A581,default!$B$17:$C$19,2,0),C581),INDEX(default!$B$2:$B$12,Sheet2!J581,0))&amp;";"&amp;D581&amp;";"&amp;E581&amp;";"&amp;F581&amp;";"&amp;G581&amp;";"&amp;H581</f>
        <v>Boundary with nature;;;;;;;</v>
      </c>
    </row>
    <row r="582" ht="15.75" customHeight="1">
      <c r="A582" s="1" t="s">
        <v>822</v>
      </c>
      <c r="I582" s="1" t="str">
        <f t="shared" si="1"/>
        <v>Q17. Beef, average of various cuts, deegrees of fat, and cooking methods</v>
      </c>
      <c r="J582" s="1">
        <f t="shared" si="2"/>
        <v>0</v>
      </c>
      <c r="K582" s="1" t="str">
        <f t="shared" si="3"/>
        <v>Q17. Beef, average of various cuts, deegrees of fat, and cooking methods0</v>
      </c>
      <c r="L582" s="1" t="str">
        <f t="shared" si="4"/>
        <v>Q17. Beef, average of various cuts, deegrees of fat, and cooking methodsUnspecified</v>
      </c>
      <c r="M582" s="1" t="str">
        <f t="array" ref="M582">IF(A581=$A$72,TEXT(A582,"dd/mm/yyyy"),A582)&amp;";"&amp;B582&amp;";"&amp;IF(J582=0,IFERROR(VLOOKUP(A582,default!$B$17:$C$19,2,0),C582),INDEX(default!$B$2:$B$12,Sheet2!J582,0))&amp;";"&amp;D582&amp;";"&amp;E582&amp;";"&amp;F582&amp;";"&amp;G582&amp;";"&amp;H582</f>
        <v>Unspecified;;;;;;;</v>
      </c>
    </row>
    <row r="583" ht="15.75" customHeight="1">
      <c r="I583" s="1" t="str">
        <f t="shared" si="1"/>
        <v>Q17. Beef, average of various cuts, deegrees of fat, and cooking methods</v>
      </c>
      <c r="J583" s="1">
        <f t="shared" si="2"/>
        <v>0</v>
      </c>
      <c r="K583" s="1" t="str">
        <f t="shared" si="3"/>
        <v>Q17. Beef, average of various cuts, deegrees of fat, and cooking methods0</v>
      </c>
      <c r="L583" s="1" t="str">
        <f t="shared" si="4"/>
        <v>Q17. Beef, average of various cuts, deegrees of fat, and cooking methods</v>
      </c>
      <c r="M583" s="1" t="str">
        <f t="array" ref="M583">IF(A582=$A$72,TEXT(A583,"dd/mm/yyyy"),A583)&amp;";"&amp;B583&amp;";"&amp;IF(J583=0,IFERROR(VLOOKUP(A583,default!$B$17:$C$19,2,0),C583),INDEX(default!$B$2:$B$12,Sheet2!J583,0))&amp;";"&amp;D583&amp;";"&amp;E583&amp;";"&amp;F583&amp;";"&amp;G583&amp;";"&amp;H583</f>
        <v>;;;;;;;</v>
      </c>
    </row>
    <row r="584" ht="15.75" customHeight="1">
      <c r="A584" s="1" t="s">
        <v>831</v>
      </c>
      <c r="I584" s="1" t="str">
        <f t="shared" si="1"/>
        <v>Q17. Beef, average of various cuts, deegrees of fat, and cooking methods</v>
      </c>
      <c r="J584" s="1">
        <f t="shared" si="2"/>
        <v>0</v>
      </c>
      <c r="K584" s="1" t="str">
        <f t="shared" si="3"/>
        <v>Q17. Beef, average of various cuts, deegrees of fat, and cooking methods0</v>
      </c>
      <c r="L584" s="1" t="str">
        <f t="shared" si="4"/>
        <v>Q17. Beef, average of various cuts, deegrees of fat, and cooking methodsInfrastructure</v>
      </c>
      <c r="M584" s="1" t="str">
        <f t="array" ref="M584">IF(A583=$A$72,TEXT(A584,"dd/mm/yyyy"),A584)&amp;";"&amp;B584&amp;";"&amp;IF(J584=0,IFERROR(VLOOKUP(A584,default!$B$17:$C$19,2,0),C584),INDEX(default!$B$2:$B$12,Sheet2!J584,0))&amp;";"&amp;D584&amp;";"&amp;E584&amp;";"&amp;F584&amp;";"&amp;G584&amp;";"&amp;H584</f>
        <v>Infrastructure;;;;;;;</v>
      </c>
    </row>
    <row r="585" ht="15.75" customHeight="1">
      <c r="A585" s="1" t="s">
        <v>832</v>
      </c>
      <c r="I585" s="1" t="str">
        <f t="shared" si="1"/>
        <v>Q17. Beef, average of various cuts, deegrees of fat, and cooking methods</v>
      </c>
      <c r="J585" s="1">
        <f t="shared" si="2"/>
        <v>0</v>
      </c>
      <c r="K585" s="1" t="str">
        <f t="shared" si="3"/>
        <v>Q17. Beef, average of various cuts, deegrees of fat, and cooking methods0</v>
      </c>
      <c r="L585" s="1" t="str">
        <f t="shared" si="4"/>
        <v>Q17. Beef, average of various cuts, deegrees of fat, and cooking methodsNo</v>
      </c>
      <c r="M585" s="1" t="str">
        <f t="array" ref="M585">IF(A584=$A$72,TEXT(A585,"dd/mm/yyyy"),A585)&amp;";"&amp;B585&amp;";"&amp;IF(J585=0,IFERROR(VLOOKUP(A585,default!$B$17:$C$19,2,0),C585),INDEX(default!$B$2:$B$12,Sheet2!J585,0))&amp;";"&amp;D585&amp;";"&amp;E585&amp;";"&amp;F585&amp;";"&amp;G585&amp;";"&amp;H585</f>
        <v>No;;;;;;;</v>
      </c>
    </row>
    <row r="586" ht="15.75" customHeight="1">
      <c r="I586" s="1" t="str">
        <f t="shared" si="1"/>
        <v>Q17. Beef, average of various cuts, deegrees of fat, and cooking methods</v>
      </c>
      <c r="J586" s="1">
        <f t="shared" si="2"/>
        <v>0</v>
      </c>
      <c r="K586" s="1" t="str">
        <f t="shared" si="3"/>
        <v>Q17. Beef, average of various cuts, deegrees of fat, and cooking methods0</v>
      </c>
      <c r="L586" s="1" t="str">
        <f t="shared" si="4"/>
        <v>Q17. Beef, average of various cuts, deegrees of fat, and cooking methods</v>
      </c>
      <c r="M586" s="1" t="str">
        <f t="array" ref="M586">IF(A585=$A$72,TEXT(A586,"dd/mm/yyyy"),A586)&amp;";"&amp;B586&amp;";"&amp;IF(J586=0,IFERROR(VLOOKUP(A586,default!$B$17:$C$19,2,0),C586),INDEX(default!$B$2:$B$12,Sheet2!J586,0))&amp;";"&amp;D586&amp;";"&amp;E586&amp;";"&amp;F586&amp;";"&amp;G586&amp;";"&amp;H586</f>
        <v>;;;;;;;</v>
      </c>
    </row>
    <row r="587" ht="15.75" customHeight="1">
      <c r="A587" s="1" t="s">
        <v>833</v>
      </c>
      <c r="I587" s="1" t="str">
        <f t="shared" si="1"/>
        <v>Q17. Beef, average of various cuts, deegrees of fat, and cooking methods</v>
      </c>
      <c r="J587" s="1">
        <f t="shared" si="2"/>
        <v>0</v>
      </c>
      <c r="K587" s="1" t="str">
        <f t="shared" si="3"/>
        <v>Q17. Beef, average of various cuts, deegrees of fat, and cooking methods0</v>
      </c>
      <c r="L587" s="1" t="str">
        <f t="shared" si="4"/>
        <v>Q17. Beef, average of various cuts, deegrees of fat, and cooking methodsDate</v>
      </c>
      <c r="M587" s="1" t="str">
        <f t="array" ref="M587">IF(A586=$A$72,TEXT(A587,"dd/mm/yyyy"),A587)&amp;";"&amp;B587&amp;";"&amp;IF(J587=0,IFERROR(VLOOKUP(A587,default!$B$17:$C$19,2,0),C587),INDEX(default!$B$2:$B$12,Sheet2!J587,0))&amp;";"&amp;D587&amp;";"&amp;E587&amp;";"&amp;F587&amp;";"&amp;G587&amp;";"&amp;H587</f>
        <v>Date;;;;;;;</v>
      </c>
    </row>
    <row r="588" ht="15.75" customHeight="1">
      <c r="A588" s="49">
        <v>45119.0</v>
      </c>
      <c r="I588" s="1" t="str">
        <f t="shared" si="1"/>
        <v>Q17. Beef, average of various cuts, deegrees of fat, and cooking methods</v>
      </c>
      <c r="J588" s="1">
        <f t="shared" si="2"/>
        <v>0</v>
      </c>
      <c r="K588" s="1" t="str">
        <f t="shared" si="3"/>
        <v>Q17. Beef, average of various cuts, deegrees of fat, and cooking methods0</v>
      </c>
      <c r="L588" s="1" t="str">
        <f t="shared" si="4"/>
        <v>Q17. Beef, average of various cuts, deegrees of fat, and cooking methods45119</v>
      </c>
      <c r="M588" s="1" t="str">
        <f t="array" ref="M588">IF(A587=$A$72,TEXT(A588,"dd/mm/yyyy"),A588)&amp;";"&amp;B588&amp;";"&amp;IF(J588=0,IFERROR(VLOOKUP(A588,default!$B$17:$C$19,2,0),C588),INDEX(default!$B$2:$B$12,Sheet2!J588,0))&amp;";"&amp;D588&amp;";"&amp;E588&amp;";"&amp;F588&amp;";"&amp;G588&amp;";"&amp;H588</f>
        <v>12/07/2023;;;;;;;</v>
      </c>
    </row>
    <row r="589" ht="15.75" customHeight="1">
      <c r="I589" s="1" t="str">
        <f t="shared" si="1"/>
        <v>Q17. Beef, average of various cuts, deegrees of fat, and cooking methods</v>
      </c>
      <c r="J589" s="1">
        <f t="shared" si="2"/>
        <v>0</v>
      </c>
      <c r="K589" s="1" t="str">
        <f t="shared" si="3"/>
        <v>Q17. Beef, average of various cuts, deegrees of fat, and cooking methods0</v>
      </c>
      <c r="L589" s="1" t="str">
        <f t="shared" si="4"/>
        <v>Q17. Beef, average of various cuts, deegrees of fat, and cooking methods</v>
      </c>
      <c r="M589" s="1" t="str">
        <f t="array" ref="M589">IF(A588=$A$72,TEXT(A589,"dd/mm/yyyy"),A589)&amp;";"&amp;B589&amp;";"&amp;IF(J589=0,IFERROR(VLOOKUP(A589,default!$B$17:$C$19,2,0),C589),INDEX(default!$B$2:$B$12,Sheet2!J589,0))&amp;";"&amp;D589&amp;";"&amp;E589&amp;";"&amp;F589&amp;";"&amp;G589&amp;";"&amp;H589</f>
        <v>;;;;;;;</v>
      </c>
    </row>
    <row r="590" ht="15.75" customHeight="1">
      <c r="A590" s="1" t="s">
        <v>834</v>
      </c>
      <c r="I590" s="1" t="str">
        <f t="shared" si="1"/>
        <v>Q17. Beef, average of various cuts, deegrees of fat, and cooking methods</v>
      </c>
      <c r="J590" s="1">
        <f t="shared" si="2"/>
        <v>0</v>
      </c>
      <c r="K590" s="1" t="str">
        <f t="shared" si="3"/>
        <v>Q17. Beef, average of various cuts, deegrees of fat, and cooking methods0</v>
      </c>
      <c r="L590" s="1" t="str">
        <f t="shared" si="4"/>
        <v>Q17. Beef, average of various cuts, deegrees of fat, and cooking methodsProducts</v>
      </c>
      <c r="M590" s="1" t="str">
        <f t="array" ref="M590">IF(A589=$A$72,TEXT(A590,"dd/mm/yyyy"),A590)&amp;";"&amp;B590&amp;";"&amp;IF(J590=0,IFERROR(VLOOKUP(A590,default!$B$17:$C$19,2,0),C590),INDEX(default!$B$2:$B$12,Sheet2!J590,0))&amp;";"&amp;D590&amp;";"&amp;E590&amp;";"&amp;F590&amp;";"&amp;G590&amp;";"&amp;H590</f>
        <v>Products;;;;;;;</v>
      </c>
    </row>
    <row r="591" ht="15.75" customHeight="1">
      <c r="A591" s="1" t="s">
        <v>986</v>
      </c>
      <c r="B591" s="1" t="s">
        <v>835</v>
      </c>
      <c r="C591" s="1">
        <v>1.0</v>
      </c>
      <c r="D591" s="1">
        <v>100.0</v>
      </c>
      <c r="E591" s="1" t="s">
        <v>836</v>
      </c>
      <c r="F591" s="1" t="s">
        <v>971</v>
      </c>
      <c r="I591" s="1" t="str">
        <f t="shared" si="1"/>
        <v>Q17. Lamb, average of various cuts, deegrees of fat, and cooking methods</v>
      </c>
      <c r="J591" s="1">
        <f t="shared" si="2"/>
        <v>0</v>
      </c>
      <c r="K591" s="1" t="str">
        <f t="shared" si="3"/>
        <v>Q17. Lamb, average of various cuts, deegrees of fat, and cooking methods0</v>
      </c>
      <c r="L591" s="1" t="str">
        <f t="shared" si="4"/>
        <v>Q17. Lamb, average of various cuts, deegrees of fat, and cooking methodsQ17. Lamb, average of various cuts, deegrees of fat, and cooking methods</v>
      </c>
      <c r="M591" s="1" t="str">
        <f t="array" ref="M591">IF(A590=$A$72,TEXT(A591,"dd/mm/yyyy"),A591)&amp;";"&amp;B591&amp;";"&amp;IF(J591=0,IFERROR(VLOOKUP(A591,default!$B$17:$C$19,2,0),C591),INDEX(default!$B$2:$B$12,Sheet2!J591,0))&amp;";"&amp;D591&amp;";"&amp;E591&amp;";"&amp;F591&amp;";"&amp;G591&amp;";"&amp;H591</f>
        <v>Q17. Lamb, average of various cuts, deegrees of fat, and cooking methods;kg;1;100;not defined;!My project\0. Life cycles;;</v>
      </c>
    </row>
    <row r="592" ht="15.75" customHeight="1">
      <c r="I592" s="1" t="str">
        <f t="shared" si="1"/>
        <v>Q17. Lamb, average of various cuts, deegrees of fat, and cooking methods</v>
      </c>
      <c r="J592" s="1">
        <f t="shared" si="2"/>
        <v>0</v>
      </c>
      <c r="K592" s="1" t="str">
        <f t="shared" si="3"/>
        <v>Q17. Lamb, average of various cuts, deegrees of fat, and cooking methods0</v>
      </c>
      <c r="L592" s="1" t="str">
        <f t="shared" si="4"/>
        <v>Q17. Lamb, average of various cuts, deegrees of fat, and cooking methods</v>
      </c>
      <c r="M592" s="1" t="str">
        <f t="array" ref="M592">IF(A591=$A$72,TEXT(A592,"dd/mm/yyyy"),A592)&amp;";"&amp;B592&amp;";"&amp;IF(J592=0,IFERROR(VLOOKUP(A592,default!$B$17:$C$19,2,0),C592),INDEX(default!$B$2:$B$12,Sheet2!J592,0))&amp;";"&amp;D592&amp;";"&amp;E592&amp;";"&amp;F592&amp;";"&amp;G592&amp;";"&amp;H592</f>
        <v>;;;;;;;</v>
      </c>
    </row>
    <row r="593" ht="15.75" customHeight="1">
      <c r="A593" s="1" t="s">
        <v>838</v>
      </c>
      <c r="I593" s="1" t="str">
        <f t="shared" si="1"/>
        <v>Q17. Lamb, average of various cuts, deegrees of fat, and cooking methods</v>
      </c>
      <c r="J593" s="1">
        <f t="shared" si="2"/>
        <v>0</v>
      </c>
      <c r="K593" s="1" t="str">
        <f t="shared" si="3"/>
        <v>Q17. Lamb, average of various cuts, deegrees of fat, and cooking methods0</v>
      </c>
      <c r="L593" s="1" t="str">
        <f t="shared" si="4"/>
        <v>Q17. Lamb, average of various cuts, deegrees of fat, and cooking methodsAvoided products</v>
      </c>
      <c r="M593" s="1" t="str">
        <f t="array" ref="M593">IF(A592=$A$72,TEXT(A593,"dd/mm/yyyy"),A593)&amp;";"&amp;B593&amp;";"&amp;IF(J593=0,IFERROR(VLOOKUP(A593,default!$B$17:$C$19,2,0),C593),INDEX(default!$B$2:$B$12,Sheet2!J593,0))&amp;";"&amp;D593&amp;";"&amp;E593&amp;";"&amp;F593&amp;";"&amp;G593&amp;";"&amp;H593</f>
        <v>Avoided products;;;;;;;</v>
      </c>
    </row>
    <row r="594" ht="15.75" customHeight="1">
      <c r="I594" s="1" t="str">
        <f t="shared" si="1"/>
        <v>Q17. Lamb, average of various cuts, deegrees of fat, and cooking methods</v>
      </c>
      <c r="J594" s="1">
        <f t="shared" si="2"/>
        <v>0</v>
      </c>
      <c r="K594" s="1" t="str">
        <f t="shared" si="3"/>
        <v>Q17. Lamb, average of various cuts, deegrees of fat, and cooking methods0</v>
      </c>
      <c r="L594" s="1" t="str">
        <f t="shared" si="4"/>
        <v>Q17. Lamb, average of various cuts, deegrees of fat, and cooking methods</v>
      </c>
      <c r="M594" s="1" t="str">
        <f t="array" ref="M594">IF(A593=$A$72,TEXT(A594,"dd/mm/yyyy"),A594)&amp;";"&amp;B594&amp;";"&amp;IF(J594=0,IFERROR(VLOOKUP(A594,default!$B$17:$C$19,2,0),C594),INDEX(default!$B$2:$B$12,Sheet2!J594,0))&amp;";"&amp;D594&amp;";"&amp;E594&amp;";"&amp;F594&amp;";"&amp;G594&amp;";"&amp;H594</f>
        <v>;;;;;;;</v>
      </c>
    </row>
    <row r="595" ht="15.75" customHeight="1">
      <c r="A595" s="1" t="s">
        <v>839</v>
      </c>
      <c r="I595" s="1" t="str">
        <f t="shared" si="1"/>
        <v>Q17. Lamb, average of various cuts, deegrees of fat, and cooking methods</v>
      </c>
      <c r="J595" s="1">
        <f t="shared" si="2"/>
        <v>0</v>
      </c>
      <c r="K595" s="1" t="str">
        <f t="shared" si="3"/>
        <v>Q17. Lamb, average of various cuts, deegrees of fat, and cooking methods0</v>
      </c>
      <c r="L595" s="1" t="str">
        <f t="shared" si="4"/>
        <v>Q17. Lamb, average of various cuts, deegrees of fat, and cooking methodsResources</v>
      </c>
      <c r="M595" s="1" t="str">
        <f t="array" ref="M595">IF(A594=$A$72,TEXT(A595,"dd/mm/yyyy"),A595)&amp;";"&amp;B595&amp;";"&amp;IF(J595=0,IFERROR(VLOOKUP(A595,default!$B$17:$C$19,2,0),C595),INDEX(default!$B$2:$B$12,Sheet2!J595,0))&amp;";"&amp;D595&amp;";"&amp;E595&amp;";"&amp;F595&amp;";"&amp;G595&amp;";"&amp;H595</f>
        <v>Resources;;;;;;;</v>
      </c>
    </row>
    <row r="596" ht="15.75" customHeight="1">
      <c r="I596" s="1" t="str">
        <f t="shared" si="1"/>
        <v>Q17. Lamb, average of various cuts, deegrees of fat, and cooking methods</v>
      </c>
      <c r="J596" s="1">
        <f t="shared" si="2"/>
        <v>0</v>
      </c>
      <c r="K596" s="1" t="str">
        <f t="shared" si="3"/>
        <v>Q17. Lamb, average of various cuts, deegrees of fat, and cooking methods0</v>
      </c>
      <c r="L596" s="1" t="str">
        <f t="shared" si="4"/>
        <v>Q17. Lamb, average of various cuts, deegrees of fat, and cooking methods</v>
      </c>
      <c r="M596" s="1" t="str">
        <f t="array" ref="M596">IF(A595=$A$72,TEXT(A596,"dd/mm/yyyy"),A596)&amp;";"&amp;B596&amp;";"&amp;IF(J596=0,IFERROR(VLOOKUP(A596,default!$B$17:$C$19,2,0),C596),INDEX(default!$B$2:$B$12,Sheet2!J596,0))&amp;";"&amp;D596&amp;";"&amp;E596&amp;";"&amp;F596&amp;";"&amp;G596&amp;";"&amp;H596</f>
        <v>;;;;;;;</v>
      </c>
    </row>
    <row r="597" ht="15.75" customHeight="1">
      <c r="A597" s="1" t="s">
        <v>840</v>
      </c>
      <c r="I597" s="1" t="str">
        <f t="shared" si="1"/>
        <v>Q17. Lamb, average of various cuts, deegrees of fat, and cooking methods</v>
      </c>
      <c r="J597" s="1">
        <f t="shared" si="2"/>
        <v>1</v>
      </c>
      <c r="K597" s="1" t="str">
        <f t="shared" si="3"/>
        <v>Q17. Lamb, average of various cuts, deegrees of fat, and cooking methods1</v>
      </c>
      <c r="L597" s="1" t="str">
        <f t="shared" si="4"/>
        <v>Q17. Lamb, average of various cuts, deegrees of fat, and cooking methodsMaterials/fuels</v>
      </c>
      <c r="M597" s="1" t="str">
        <f t="array" ref="M597">IF(A596=$A$72,TEXT(A597,"dd/mm/yyyy"),A597)&amp;";"&amp;B597&amp;";"&amp;IF(J597=0,IFERROR(VLOOKUP(A597,default!$B$17:$C$19,2,0),C597),INDEX(default!$B$2:$B$12,Sheet2!J597,0))&amp;";"&amp;D597&amp;";"&amp;E597&amp;";"&amp;F597&amp;";"&amp;G597&amp;";"&amp;H597</f>
        <v>Materials/fuels;;;;;;;</v>
      </c>
    </row>
    <row r="598" ht="15.75" customHeight="1">
      <c r="A598" s="1" t="s">
        <v>987</v>
      </c>
      <c r="B598" s="1" t="s">
        <v>835</v>
      </c>
      <c r="C598" s="1" t="s">
        <v>1013</v>
      </c>
      <c r="D598" s="1" t="s">
        <v>842</v>
      </c>
      <c r="E598" s="1">
        <v>0.0</v>
      </c>
      <c r="F598" s="1">
        <v>0.0</v>
      </c>
      <c r="G598" s="1">
        <v>0.0</v>
      </c>
      <c r="I598" s="1" t="str">
        <f t="shared" si="1"/>
        <v>Q17. Lamb, average of various cuts, deegrees of fat, and cooking methods</v>
      </c>
      <c r="J598" s="1">
        <f t="shared" si="2"/>
        <v>2</v>
      </c>
      <c r="K598" s="1" t="str">
        <f t="shared" si="3"/>
        <v>Q17. Lamb, average of various cuts, deegrees of fat, and cooking methods2</v>
      </c>
      <c r="L598" s="1" t="str">
        <f t="shared" si="4"/>
        <v>Q17. Lamb, average of various cuts, deegrees of fat, and cooking methodsLamb, fresh meat, at slaughterhouse (WFLDB)/NZ U</v>
      </c>
      <c r="M598" s="1" t="str">
        <f t="array" ref="M598">IF(A597=$A$72,TEXT(A598,"dd/mm/yyyy"),A598)&amp;";"&amp;B598&amp;";"&amp;IF(J598=0,IFERROR(VLOOKUP(A598,default!$B$17:$C$19,2,0),C598),INDEX(default!$B$2:$B$12,Sheet2!J598,0))&amp;";"&amp;D598&amp;";"&amp;E598&amp;";"&amp;F598&amp;";"&amp;G598&amp;";"&amp;H598</f>
        <v>Lamb, fresh meat, at slaughterhouse (WFLDB)/NZ U;kg;primary*(1+PHAR_loss_PNS+PROC_loss_PNS+TRAN_loss_PNS+RET_loss_PNS);Undefined;0;0;0;</v>
      </c>
    </row>
    <row r="599" ht="15.75" customHeight="1">
      <c r="A599" s="1" t="s">
        <v>122</v>
      </c>
      <c r="B599" s="1" t="s">
        <v>835</v>
      </c>
      <c r="C599" s="1">
        <v>0.0</v>
      </c>
      <c r="D599" s="1" t="s">
        <v>842</v>
      </c>
      <c r="E599" s="1">
        <v>0.0</v>
      </c>
      <c r="F599" s="1">
        <v>0.0</v>
      </c>
      <c r="G599" s="1">
        <v>0.0</v>
      </c>
      <c r="I599" s="1" t="str">
        <f t="shared" si="1"/>
        <v>Q17. Lamb, average of various cuts, deegrees of fat, and cooking methods</v>
      </c>
      <c r="J599" s="1">
        <f t="shared" si="2"/>
        <v>3</v>
      </c>
      <c r="K599" s="1" t="str">
        <f t="shared" si="3"/>
        <v>Q17. Lamb, average of various cuts, deegrees of fat, and cooking methods3</v>
      </c>
      <c r="L599" s="1" t="str">
        <f t="shared" si="4"/>
        <v>Q17. Lamb, average of various cuts, deegrees of fat, and cooking methodsProcessing dummy</v>
      </c>
      <c r="M599" s="1" t="str">
        <f t="array" ref="M599">IF(A598=$A$72,TEXT(A599,"dd/mm/yyyy"),A599)&amp;";"&amp;B599&amp;";"&amp;IF(J599=0,IFERROR(VLOOKUP(A599,default!$B$17:$C$19,2,0),C599),INDEX(default!$B$2:$B$12,Sheet2!J599,0))&amp;";"&amp;D599&amp;";"&amp;E599&amp;";"&amp;F599&amp;";"&amp;G599&amp;";"&amp;H599</f>
        <v>Processing dummy;kg;processing*(1+PROC_loss_PNS+TRAN_loss_PNS+RET_loss_PNS);Undefined;0;0;0;</v>
      </c>
    </row>
    <row r="600" ht="15.75" customHeight="1">
      <c r="A600" s="1" t="s">
        <v>171</v>
      </c>
      <c r="B600" s="1" t="s">
        <v>835</v>
      </c>
      <c r="C600" s="1" t="s">
        <v>1111</v>
      </c>
      <c r="D600" s="1" t="s">
        <v>842</v>
      </c>
      <c r="E600" s="1">
        <v>0.0</v>
      </c>
      <c r="F600" s="1">
        <v>0.0</v>
      </c>
      <c r="G600" s="1">
        <v>0.0</v>
      </c>
      <c r="I600" s="1" t="str">
        <f t="shared" si="1"/>
        <v>Q17. Lamb, average of various cuts, deegrees of fat, and cooking methods</v>
      </c>
      <c r="J600" s="1">
        <f t="shared" si="2"/>
        <v>4</v>
      </c>
      <c r="K600" s="1" t="str">
        <f t="shared" si="3"/>
        <v>Q17. Lamb, average of various cuts, deegrees of fat, and cooking methods4</v>
      </c>
      <c r="L600" s="1" t="str">
        <f t="shared" si="4"/>
        <v>Q17. Lamb, average of various cuts, deegrees of fat, and cooking methodsChicken, breast, meat and skin, roasted/baked, processed in FR | Chilled | PS | at packaging {FR} U {ID}| GAIN</v>
      </c>
      <c r="M600" s="1" t="str">
        <f t="array" ref="M600">IF(A599=$A$72,TEXT(A600,"dd/mm/yyyy"),A600)&amp;";"&amp;B600&amp;";"&amp;IF(J600=0,IFERROR(VLOOKUP(A600,default!$B$17:$C$19,2,0),C600),INDEX(default!$B$2:$B$12,Sheet2!J600,0))&amp;";"&amp;D600&amp;";"&amp;E600&amp;";"&amp;F600&amp;";"&amp;G600&amp;";"&amp;H600</f>
        <v>Chicken, breast, meat and skin, roasted/baked, processed in FR | Chilled | PS | at packaging {FR} U {ID}| GAIN;kg;packaging*(1+TRAN_loss_PNS+RET_loss_PNS);Undefined;0;0;0;</v>
      </c>
    </row>
    <row r="601" ht="15.75" customHeight="1">
      <c r="A601" s="1" t="s">
        <v>976</v>
      </c>
      <c r="B601" s="1" t="s">
        <v>835</v>
      </c>
      <c r="C601" s="1" t="s">
        <v>1015</v>
      </c>
      <c r="D601" s="1" t="s">
        <v>842</v>
      </c>
      <c r="E601" s="1">
        <v>0.0</v>
      </c>
      <c r="F601" s="1">
        <v>0.0</v>
      </c>
      <c r="G601" s="1">
        <v>0.0</v>
      </c>
      <c r="I601" s="1" t="str">
        <f t="shared" si="1"/>
        <v>Q17. Lamb, average of various cuts, deegrees of fat, and cooking methods</v>
      </c>
      <c r="J601" s="1">
        <f t="shared" si="2"/>
        <v>5</v>
      </c>
      <c r="K601" s="1" t="str">
        <f t="shared" si="3"/>
        <v>Q17. Lamb, average of various cuts, deegrees of fat, and cooking methods5</v>
      </c>
      <c r="L601" s="1" t="str">
        <f t="shared" si="4"/>
        <v>Q17. Lamb, average of various cuts, deegrees of fat, and cooking methodsInternational distribution {ID}| GAIN</v>
      </c>
      <c r="M601" s="1" t="str">
        <f t="array" ref="M601">IF(A600=$A$72,TEXT(A601,"dd/mm/yyyy"),A601)&amp;";"&amp;B601&amp;";"&amp;IF(J601=0,IFERROR(VLOOKUP(A601,default!$B$17:$C$19,2,0),C601),INDEX(default!$B$2:$B$12,Sheet2!J601,0))&amp;";"&amp;D601&amp;";"&amp;E601&amp;";"&amp;F601&amp;";"&amp;G601&amp;";"&amp;H601</f>
        <v>International distribution {ID}| GAIN;kg;distrib*(1+TRAN_loss_PNS+RET_loss_PNS);Undefined;0;0;0;</v>
      </c>
    </row>
    <row r="602" ht="15.75" customHeight="1">
      <c r="A602" s="1" t="s">
        <v>125</v>
      </c>
      <c r="B602" s="1" t="s">
        <v>846</v>
      </c>
      <c r="C602" s="1" t="s">
        <v>1016</v>
      </c>
      <c r="D602" s="1" t="s">
        <v>842</v>
      </c>
      <c r="E602" s="1">
        <v>0.0</v>
      </c>
      <c r="F602" s="1">
        <v>0.0</v>
      </c>
      <c r="G602" s="1">
        <v>0.0</v>
      </c>
      <c r="I602" s="1" t="str">
        <f t="shared" si="1"/>
        <v>Q17. Lamb, average of various cuts, deegrees of fat, and cooking methods</v>
      </c>
      <c r="J602" s="1">
        <f t="shared" si="2"/>
        <v>6</v>
      </c>
      <c r="K602" s="1" t="str">
        <f t="shared" si="3"/>
        <v>Q17. Lamb, average of various cuts, deegrees of fat, and cooking methods6</v>
      </c>
      <c r="L602" s="1" t="str">
        <f t="shared" si="4"/>
        <v>Q17. Lamb, average of various cuts, deegrees of fat, and cooking methodsStorage, in closed refrigerator, at retail (WFLDB)/RER U {ID}| GAIN</v>
      </c>
      <c r="M602" s="1" t="str">
        <f t="array" ref="M602">IF(A601=$A$72,TEXT(A602,"dd/mm/yyyy"),A602)&amp;";"&amp;B602&amp;";"&amp;IF(J602=0,IFERROR(VLOOKUP(A602,default!$B$17:$C$19,2,0),C602),INDEX(default!$B$2:$B$12,Sheet2!J602,0))&amp;";"&amp;D602&amp;";"&amp;E602&amp;";"&amp;F602&amp;";"&amp;G602&amp;";"&amp;H602</f>
        <v>Storage, in closed refrigerator, at retail (WFLDB)/RER U {ID}| GAIN;l*day;retail_cool*(1+RET_loss_PNS);Undefined;0;0;0;</v>
      </c>
    </row>
    <row r="603" ht="15.75" customHeight="1">
      <c r="A603" s="1" t="s">
        <v>126</v>
      </c>
      <c r="B603" s="1" t="s">
        <v>846</v>
      </c>
      <c r="C603" s="1" t="s">
        <v>1017</v>
      </c>
      <c r="D603" s="1" t="s">
        <v>842</v>
      </c>
      <c r="E603" s="1">
        <v>0.0</v>
      </c>
      <c r="F603" s="1">
        <v>0.0</v>
      </c>
      <c r="G603" s="1">
        <v>0.0</v>
      </c>
      <c r="I603" s="1" t="str">
        <f t="shared" si="1"/>
        <v>Q17. Lamb, average of various cuts, deegrees of fat, and cooking methods</v>
      </c>
      <c r="J603" s="1">
        <f t="shared" si="2"/>
        <v>7</v>
      </c>
      <c r="K603" s="1" t="str">
        <f t="shared" si="3"/>
        <v>Q17. Lamb, average of various cuts, deegrees of fat, and cooking methods7</v>
      </c>
      <c r="L603" s="1" t="str">
        <f t="shared" si="4"/>
        <v>Q17. Lamb, average of various cuts, deegrees of fat, and cooking methodsStorage, in closed freezer, at retail (WFLDB)/RER U {ID}| GAIN</v>
      </c>
      <c r="M603" s="1" t="str">
        <f t="array" ref="M603">IF(A602=$A$72,TEXT(A603,"dd/mm/yyyy"),A603)&amp;";"&amp;B603&amp;";"&amp;IF(J603=0,IFERROR(VLOOKUP(A603,default!$B$17:$C$19,2,0),C603),INDEX(default!$B$2:$B$12,Sheet2!J603,0))&amp;";"&amp;D603&amp;";"&amp;E603&amp;";"&amp;F603&amp;";"&amp;G603&amp;";"&amp;H603</f>
        <v>Storage, in closed freezer, at retail (WFLDB)/RER U {ID}| GAIN;l*day;retail_freez*(1+RET_loss_PNS);Undefined;0;0;0;</v>
      </c>
    </row>
    <row r="604" ht="15.75" customHeight="1">
      <c r="A604" s="1" t="s">
        <v>127</v>
      </c>
      <c r="B604" s="1" t="s">
        <v>846</v>
      </c>
      <c r="C604" s="1" t="s">
        <v>1018</v>
      </c>
      <c r="D604" s="1" t="s">
        <v>842</v>
      </c>
      <c r="E604" s="1">
        <v>0.0</v>
      </c>
      <c r="F604" s="1">
        <v>0.0</v>
      </c>
      <c r="G604" s="1">
        <v>0.0</v>
      </c>
      <c r="I604" s="1" t="str">
        <f t="shared" si="1"/>
        <v>Q17. Lamb, average of various cuts, deegrees of fat, and cooking methods</v>
      </c>
      <c r="J604" s="1">
        <f t="shared" si="2"/>
        <v>8</v>
      </c>
      <c r="K604" s="1" t="str">
        <f t="shared" si="3"/>
        <v>Q17. Lamb, average of various cuts, deegrees of fat, and cooking methods8</v>
      </c>
      <c r="L604" s="1" t="str">
        <f t="shared" si="4"/>
        <v>Q17. Lamb, average of various cuts, deegrees of fat, and cooking methodsStorage, in refrigerator, at home (WFLDB)/RER U {ID}| GAIN</v>
      </c>
      <c r="M604" s="1" t="str">
        <f t="array" ref="M604">IF(A603=$A$72,TEXT(A604,"dd/mm/yyyy"),A604)&amp;";"&amp;B604&amp;";"&amp;IF(J604=0,IFERROR(VLOOKUP(A604,default!$B$17:$C$19,2,0),C604),INDEX(default!$B$2:$B$12,Sheet2!J604,0))&amp;";"&amp;D604&amp;";"&amp;E604&amp;";"&amp;F604&amp;";"&amp;G604&amp;";"&amp;H604</f>
        <v>Storage, in refrigerator, at home (WFLDB)/RER U {ID}| GAIN;l*day;home_cool;Undefined;0;0;0;</v>
      </c>
    </row>
    <row r="605" ht="15.75" customHeight="1">
      <c r="A605" s="1" t="s">
        <v>128</v>
      </c>
      <c r="B605" s="1" t="s">
        <v>846</v>
      </c>
      <c r="C605" s="1" t="s">
        <v>1018</v>
      </c>
      <c r="D605" s="1" t="s">
        <v>842</v>
      </c>
      <c r="E605" s="1">
        <v>0.0</v>
      </c>
      <c r="F605" s="1">
        <v>0.0</v>
      </c>
      <c r="G605" s="1">
        <v>0.0</v>
      </c>
      <c r="I605" s="1" t="str">
        <f t="shared" si="1"/>
        <v>Q17. Lamb, average of various cuts, deegrees of fat, and cooking methods</v>
      </c>
      <c r="J605" s="1">
        <f t="shared" si="2"/>
        <v>9</v>
      </c>
      <c r="K605" s="1" t="str">
        <f t="shared" si="3"/>
        <v>Q17. Lamb, average of various cuts, deegrees of fat, and cooking methods9</v>
      </c>
      <c r="L605" s="1" t="str">
        <f t="shared" si="4"/>
        <v>Q17. Lamb, average of various cuts, deegrees of fat, and cooking methodsStorage, in freezer, at home (WFLDB)/RER U {ID}| GAIN</v>
      </c>
      <c r="M605" s="1" t="str">
        <f t="array" ref="M605">IF(A604=$A$72,TEXT(A605,"dd/mm/yyyy"),A605)&amp;";"&amp;B605&amp;";"&amp;IF(J605=0,IFERROR(VLOOKUP(A605,default!$B$17:$C$19,2,0),C605),INDEX(default!$B$2:$B$12,Sheet2!J605,0))&amp;";"&amp;D605&amp;";"&amp;E605&amp;";"&amp;F605&amp;";"&amp;G605&amp;";"&amp;H605</f>
        <v>Storage, in freezer, at home (WFLDB)/RER U {ID}| GAIN;l*day;home_freez;Undefined;0;0;0;</v>
      </c>
    </row>
    <row r="606" ht="15.75" customHeight="1">
      <c r="A606" s="1" t="s">
        <v>129</v>
      </c>
      <c r="B606" s="1" t="s">
        <v>849</v>
      </c>
      <c r="C606" s="1" t="s">
        <v>37</v>
      </c>
      <c r="D606" s="1" t="s">
        <v>842</v>
      </c>
      <c r="E606" s="1">
        <v>0.0</v>
      </c>
      <c r="F606" s="1">
        <v>0.0</v>
      </c>
      <c r="G606" s="1">
        <v>0.0</v>
      </c>
      <c r="I606" s="1" t="str">
        <f t="shared" si="1"/>
        <v>Q17. Lamb, average of various cuts, deegrees of fat, and cooking methods</v>
      </c>
      <c r="J606" s="1">
        <f t="shared" si="2"/>
        <v>10</v>
      </c>
      <c r="K606" s="1" t="str">
        <f t="shared" si="3"/>
        <v>Q17. Lamb, average of various cuts, deegrees of fat, and cooking methods10</v>
      </c>
      <c r="L606" s="1" t="str">
        <f t="shared" si="4"/>
        <v>Q17. Lamb, average of various cuts, deegrees of fat, and cooking methodsBoiling, vegetables, with LPG stove, at consumer home (WFLDB)/GLO U</v>
      </c>
      <c r="M606" s="1" t="str">
        <f t="array" ref="M606">IF(A605=$A$72,TEXT(A606,"dd/mm/yyyy"),A606)&amp;";"&amp;B606&amp;";"&amp;IF(J606=0,IFERROR(VLOOKUP(A606,default!$B$17:$C$19,2,0),C606),INDEX(default!$B$2:$B$12,Sheet2!J606,0))&amp;";"&amp;D606&amp;";"&amp;E606&amp;";"&amp;F606&amp;";"&amp;G606&amp;";"&amp;H606</f>
        <v>Boiling, vegetables, with LPG stove, at consumer home (WFLDB)/GLO U;p;boil*(1-USER_loss);Undefined;0;0;0;</v>
      </c>
    </row>
    <row r="607" ht="15.75" customHeight="1">
      <c r="A607" s="1" t="s">
        <v>130</v>
      </c>
      <c r="B607" s="1" t="s">
        <v>849</v>
      </c>
      <c r="C607" s="1" t="s">
        <v>38</v>
      </c>
      <c r="D607" s="1" t="s">
        <v>842</v>
      </c>
      <c r="E607" s="1">
        <v>0.0</v>
      </c>
      <c r="F607" s="1">
        <v>0.0</v>
      </c>
      <c r="G607" s="1">
        <v>0.0</v>
      </c>
      <c r="I607" s="1" t="str">
        <f t="shared" si="1"/>
        <v>Q17. Lamb, average of various cuts, deegrees of fat, and cooking methods</v>
      </c>
      <c r="J607" s="1">
        <f t="shared" si="2"/>
        <v>11</v>
      </c>
      <c r="K607" s="1" t="str">
        <f t="shared" si="3"/>
        <v>Q17. Lamb, average of various cuts, deegrees of fat, and cooking methods11</v>
      </c>
      <c r="L607" s="1" t="str">
        <f t="shared" si="4"/>
        <v>Q17. Lamb, average of various cuts, deegrees of fat, and cooking methodsFrying, vegetables, with LPG stove, at consumer home (WFLDB)/GLO U</v>
      </c>
      <c r="M607" s="1" t="str">
        <f t="array" ref="M607">IF(A606=$A$72,TEXT(A607,"dd/mm/yyyy"),A607)&amp;";"&amp;B607&amp;";"&amp;IF(J607=0,IFERROR(VLOOKUP(A607,default!$B$17:$C$19,2,0),C607),INDEX(default!$B$2:$B$12,Sheet2!J607,0))&amp;";"&amp;D607&amp;";"&amp;E607&amp;";"&amp;F607&amp;";"&amp;G607&amp;";"&amp;H607</f>
        <v>Frying, vegetables, with LPG stove, at consumer home (WFLDB)/GLO U;p;fry*(1-USER_loss);Undefined;0;0;0;</v>
      </c>
    </row>
    <row r="608" ht="15.75" customHeight="1">
      <c r="I608" s="1" t="str">
        <f t="shared" si="1"/>
        <v>Q17. Lamb, average of various cuts, deegrees of fat, and cooking methods</v>
      </c>
      <c r="J608" s="1">
        <f t="shared" si="2"/>
        <v>0</v>
      </c>
      <c r="K608" s="1" t="str">
        <f t="shared" si="3"/>
        <v>Q17. Lamb, average of various cuts, deegrees of fat, and cooking methods0</v>
      </c>
      <c r="L608" s="1" t="str">
        <f t="shared" si="4"/>
        <v>Q17. Lamb, average of various cuts, deegrees of fat, and cooking methods</v>
      </c>
      <c r="M608" s="1" t="str">
        <f t="array" ref="M608">IF(A607=$A$72,TEXT(A608,"dd/mm/yyyy"),A608)&amp;";"&amp;B608&amp;";"&amp;IF(J608=0,IFERROR(VLOOKUP(A608,default!$B$17:$C$19,2,0),C608),INDEX(default!$B$2:$B$12,Sheet2!J608,0))&amp;";"&amp;D608&amp;";"&amp;E608&amp;";"&amp;F608&amp;";"&amp;G608&amp;";"&amp;H608</f>
        <v>;;;;;;;</v>
      </c>
    </row>
    <row r="609" ht="15.75" customHeight="1">
      <c r="A609" s="1" t="s">
        <v>852</v>
      </c>
      <c r="I609" s="1" t="str">
        <f t="shared" si="1"/>
        <v>Q17. Lamb, average of various cuts, deegrees of fat, and cooking methods</v>
      </c>
      <c r="J609" s="1">
        <f t="shared" si="2"/>
        <v>0</v>
      </c>
      <c r="K609" s="1" t="str">
        <f t="shared" si="3"/>
        <v>Q17. Lamb, average of various cuts, deegrees of fat, and cooking methods0</v>
      </c>
      <c r="L609" s="1" t="str">
        <f t="shared" si="4"/>
        <v>Q17. Lamb, average of various cuts, deegrees of fat, and cooking methodsElectricity/heat</v>
      </c>
      <c r="M609" s="1" t="str">
        <f t="array" ref="M609">IF(A608=$A$72,TEXT(A609,"dd/mm/yyyy"),A609)&amp;";"&amp;B609&amp;";"&amp;IF(J609=0,IFERROR(VLOOKUP(A609,default!$B$17:$C$19,2,0),C609),INDEX(default!$B$2:$B$12,Sheet2!J609,0))&amp;";"&amp;D609&amp;";"&amp;E609&amp;";"&amp;F609&amp;";"&amp;G609&amp;";"&amp;H609</f>
        <v>Electricity/heat;;;;;;;</v>
      </c>
    </row>
    <row r="610" ht="15.75" customHeight="1">
      <c r="I610" s="1" t="str">
        <f t="shared" si="1"/>
        <v>Q17. Lamb, average of various cuts, deegrees of fat, and cooking methods</v>
      </c>
      <c r="J610" s="1">
        <f t="shared" si="2"/>
        <v>0</v>
      </c>
      <c r="K610" s="1" t="str">
        <f t="shared" si="3"/>
        <v>Q17. Lamb, average of various cuts, deegrees of fat, and cooking methods0</v>
      </c>
      <c r="L610" s="1" t="str">
        <f t="shared" si="4"/>
        <v>Q17. Lamb, average of various cuts, deegrees of fat, and cooking methods</v>
      </c>
      <c r="M610" s="1" t="str">
        <f t="array" ref="M610">IF(A609=$A$72,TEXT(A610,"dd/mm/yyyy"),A610)&amp;";"&amp;B610&amp;";"&amp;IF(J610=0,IFERROR(VLOOKUP(A610,default!$B$17:$C$19,2,0),C610),INDEX(default!$B$2:$B$12,Sheet2!J610,0))&amp;";"&amp;D610&amp;";"&amp;E610&amp;";"&amp;F610&amp;";"&amp;G610&amp;";"&amp;H610</f>
        <v>;;;;;;;</v>
      </c>
    </row>
    <row r="611" ht="15.75" customHeight="1">
      <c r="A611" s="1" t="s">
        <v>853</v>
      </c>
      <c r="I611" s="1" t="str">
        <f t="shared" si="1"/>
        <v>Q17. Lamb, average of various cuts, deegrees of fat, and cooking methods</v>
      </c>
      <c r="J611" s="1">
        <f t="shared" si="2"/>
        <v>0</v>
      </c>
      <c r="K611" s="1" t="str">
        <f t="shared" si="3"/>
        <v>Q17. Lamb, average of various cuts, deegrees of fat, and cooking methods0</v>
      </c>
      <c r="L611" s="1" t="str">
        <f t="shared" si="4"/>
        <v>Q17. Lamb, average of various cuts, deegrees of fat, and cooking methodsEmissions to air</v>
      </c>
      <c r="M611" s="1" t="str">
        <f t="array" ref="M611">IF(A610=$A$72,TEXT(A611,"dd/mm/yyyy"),A611)&amp;";"&amp;B611&amp;";"&amp;IF(J611=0,IFERROR(VLOOKUP(A611,default!$B$17:$C$19,2,0),C611),INDEX(default!$B$2:$B$12,Sheet2!J611,0))&amp;";"&amp;D611&amp;";"&amp;E611&amp;";"&amp;F611&amp;";"&amp;G611&amp;";"&amp;H611</f>
        <v>Emissions to air;;;;;;;</v>
      </c>
    </row>
    <row r="612" ht="15.75" customHeight="1">
      <c r="I612" s="1" t="str">
        <f t="shared" si="1"/>
        <v>Q17. Lamb, average of various cuts, deegrees of fat, and cooking methods</v>
      </c>
      <c r="J612" s="1">
        <f t="shared" si="2"/>
        <v>0</v>
      </c>
      <c r="K612" s="1" t="str">
        <f t="shared" si="3"/>
        <v>Q17. Lamb, average of various cuts, deegrees of fat, and cooking methods0</v>
      </c>
      <c r="L612" s="1" t="str">
        <f t="shared" si="4"/>
        <v>Q17. Lamb, average of various cuts, deegrees of fat, and cooking methods</v>
      </c>
      <c r="M612" s="1" t="str">
        <f t="array" ref="M612">IF(A611=$A$72,TEXT(A612,"dd/mm/yyyy"),A612)&amp;";"&amp;B612&amp;";"&amp;IF(J612=0,IFERROR(VLOOKUP(A612,default!$B$17:$C$19,2,0),C612),INDEX(default!$B$2:$B$12,Sheet2!J612,0))&amp;";"&amp;D612&amp;";"&amp;E612&amp;";"&amp;F612&amp;";"&amp;G612&amp;";"&amp;H612</f>
        <v>;;;;;;;</v>
      </c>
    </row>
    <row r="613" ht="15.75" customHeight="1">
      <c r="A613" s="1" t="s">
        <v>854</v>
      </c>
      <c r="I613" s="1" t="str">
        <f t="shared" si="1"/>
        <v>Q17. Lamb, average of various cuts, deegrees of fat, and cooking methods</v>
      </c>
      <c r="J613" s="1">
        <f t="shared" si="2"/>
        <v>0</v>
      </c>
      <c r="K613" s="1" t="str">
        <f t="shared" si="3"/>
        <v>Q17. Lamb, average of various cuts, deegrees of fat, and cooking methods0</v>
      </c>
      <c r="L613" s="1" t="str">
        <f t="shared" si="4"/>
        <v>Q17. Lamb, average of various cuts, deegrees of fat, and cooking methodsEmissions to water</v>
      </c>
      <c r="M613" s="1" t="str">
        <f t="array" ref="M613">IF(A612=$A$72,TEXT(A613,"dd/mm/yyyy"),A613)&amp;";"&amp;B613&amp;";"&amp;IF(J613=0,IFERROR(VLOOKUP(A613,default!$B$17:$C$19,2,0),C613),INDEX(default!$B$2:$B$12,Sheet2!J613,0))&amp;";"&amp;D613&amp;";"&amp;E613&amp;";"&amp;F613&amp;";"&amp;G613&amp;";"&amp;H613</f>
        <v>Emissions to water;;;;;;;</v>
      </c>
    </row>
    <row r="614" ht="15.75" customHeight="1">
      <c r="I614" s="1" t="str">
        <f t="shared" si="1"/>
        <v>Q17. Lamb, average of various cuts, deegrees of fat, and cooking methods</v>
      </c>
      <c r="J614" s="1">
        <f t="shared" si="2"/>
        <v>0</v>
      </c>
      <c r="K614" s="1" t="str">
        <f t="shared" si="3"/>
        <v>Q17. Lamb, average of various cuts, deegrees of fat, and cooking methods0</v>
      </c>
      <c r="L614" s="1" t="str">
        <f t="shared" si="4"/>
        <v>Q17. Lamb, average of various cuts, deegrees of fat, and cooking methods</v>
      </c>
      <c r="M614" s="1" t="str">
        <f t="array" ref="M614">IF(A613=$A$72,TEXT(A614,"dd/mm/yyyy"),A614)&amp;";"&amp;B614&amp;";"&amp;IF(J614=0,IFERROR(VLOOKUP(A614,default!$B$17:$C$19,2,0),C614),INDEX(default!$B$2:$B$12,Sheet2!J614,0))&amp;";"&amp;D614&amp;";"&amp;E614&amp;";"&amp;F614&amp;";"&amp;G614&amp;";"&amp;H614</f>
        <v>;;;;;;;</v>
      </c>
    </row>
    <row r="615" ht="15.75" customHeight="1">
      <c r="A615" s="1" t="s">
        <v>855</v>
      </c>
      <c r="I615" s="1" t="str">
        <f t="shared" si="1"/>
        <v>Q17. Lamb, average of various cuts, deegrees of fat, and cooking methods</v>
      </c>
      <c r="J615" s="1">
        <f t="shared" si="2"/>
        <v>0</v>
      </c>
      <c r="K615" s="1" t="str">
        <f t="shared" si="3"/>
        <v>Q17. Lamb, average of various cuts, deegrees of fat, and cooking methods0</v>
      </c>
      <c r="L615" s="1" t="str">
        <f t="shared" si="4"/>
        <v>Q17. Lamb, average of various cuts, deegrees of fat, and cooking methodsEmissions to soil</v>
      </c>
      <c r="M615" s="1" t="str">
        <f t="array" ref="M615">IF(A614=$A$72,TEXT(A615,"dd/mm/yyyy"),A615)&amp;";"&amp;B615&amp;";"&amp;IF(J615=0,IFERROR(VLOOKUP(A615,default!$B$17:$C$19,2,0),C615),INDEX(default!$B$2:$B$12,Sheet2!J615,0))&amp;";"&amp;D615&amp;";"&amp;E615&amp;";"&amp;F615&amp;";"&amp;G615&amp;";"&amp;H615</f>
        <v>Emissions to soil;;;;;;;</v>
      </c>
    </row>
    <row r="616" ht="15.75" customHeight="1">
      <c r="I616" s="1" t="str">
        <f t="shared" si="1"/>
        <v>Q17. Lamb, average of various cuts, deegrees of fat, and cooking methods</v>
      </c>
      <c r="J616" s="1">
        <f t="shared" si="2"/>
        <v>0</v>
      </c>
      <c r="K616" s="1" t="str">
        <f t="shared" si="3"/>
        <v>Q17. Lamb, average of various cuts, deegrees of fat, and cooking methods0</v>
      </c>
      <c r="L616" s="1" t="str">
        <f t="shared" si="4"/>
        <v>Q17. Lamb, average of various cuts, deegrees of fat, and cooking methods</v>
      </c>
      <c r="M616" s="1" t="str">
        <f t="array" ref="M616">IF(A615=$A$72,TEXT(A616,"dd/mm/yyyy"),A616)&amp;";"&amp;B616&amp;";"&amp;IF(J616=0,IFERROR(VLOOKUP(A616,default!$B$17:$C$19,2,0),C616),INDEX(default!$B$2:$B$12,Sheet2!J616,0))&amp;";"&amp;D616&amp;";"&amp;E616&amp;";"&amp;F616&amp;";"&amp;G616&amp;";"&amp;H616</f>
        <v>;;;;;;;</v>
      </c>
    </row>
    <row r="617" ht="15.75" customHeight="1">
      <c r="A617" s="1" t="s">
        <v>856</v>
      </c>
      <c r="I617" s="1" t="str">
        <f t="shared" si="1"/>
        <v>Q17. Lamb, average of various cuts, deegrees of fat, and cooking methods</v>
      </c>
      <c r="J617" s="1">
        <f t="shared" si="2"/>
        <v>0</v>
      </c>
      <c r="K617" s="1" t="str">
        <f t="shared" si="3"/>
        <v>Q17. Lamb, average of various cuts, deegrees of fat, and cooking methods0</v>
      </c>
      <c r="L617" s="1" t="str">
        <f t="shared" si="4"/>
        <v>Q17. Lamb, average of various cuts, deegrees of fat, and cooking methodsFinal waste flows</v>
      </c>
      <c r="M617" s="1" t="str">
        <f t="array" ref="M617">IF(A616=$A$72,TEXT(A617,"dd/mm/yyyy"),A617)&amp;";"&amp;B617&amp;";"&amp;IF(J617=0,IFERROR(VLOOKUP(A617,default!$B$17:$C$19,2,0),C617),INDEX(default!$B$2:$B$12,Sheet2!J617,0))&amp;";"&amp;D617&amp;";"&amp;E617&amp;";"&amp;F617&amp;";"&amp;G617&amp;";"&amp;H617</f>
        <v>Final waste flows;;;;;;;</v>
      </c>
    </row>
    <row r="618" ht="15.75" customHeight="1">
      <c r="I618" s="1" t="str">
        <f t="shared" si="1"/>
        <v>Q17. Lamb, average of various cuts, deegrees of fat, and cooking methods</v>
      </c>
      <c r="J618" s="1">
        <f t="shared" si="2"/>
        <v>0</v>
      </c>
      <c r="K618" s="1" t="str">
        <f t="shared" si="3"/>
        <v>Q17. Lamb, average of various cuts, deegrees of fat, and cooking methods0</v>
      </c>
      <c r="L618" s="1" t="str">
        <f t="shared" si="4"/>
        <v>Q17. Lamb, average of various cuts, deegrees of fat, and cooking methods</v>
      </c>
      <c r="M618" s="1" t="str">
        <f t="array" ref="M618">IF(A617=$A$72,TEXT(A618,"dd/mm/yyyy"),A618)&amp;";"&amp;B618&amp;";"&amp;IF(J618=0,IFERROR(VLOOKUP(A618,default!$B$17:$C$19,2,0),C618),INDEX(default!$B$2:$B$12,Sheet2!J618,0))&amp;";"&amp;D618&amp;";"&amp;E618&amp;";"&amp;F618&amp;";"&amp;G618&amp;";"&amp;H618</f>
        <v>;;;;;;;</v>
      </c>
    </row>
    <row r="619" ht="15.75" customHeight="1">
      <c r="A619" s="1" t="s">
        <v>857</v>
      </c>
      <c r="I619" s="1" t="str">
        <f t="shared" si="1"/>
        <v>Q17. Lamb, average of various cuts, deegrees of fat, and cooking methods</v>
      </c>
      <c r="J619" s="1">
        <f t="shared" si="2"/>
        <v>0</v>
      </c>
      <c r="K619" s="1" t="str">
        <f t="shared" si="3"/>
        <v>Q17. Lamb, average of various cuts, deegrees of fat, and cooking methods0</v>
      </c>
      <c r="L619" s="1" t="str">
        <f t="shared" si="4"/>
        <v>Q17. Lamb, average of various cuts, deegrees of fat, and cooking methodsNon material emissions</v>
      </c>
      <c r="M619" s="1" t="str">
        <f t="array" ref="M619">IF(A618=$A$72,TEXT(A619,"dd/mm/yyyy"),A619)&amp;";"&amp;B619&amp;";"&amp;IF(J619=0,IFERROR(VLOOKUP(A619,default!$B$17:$C$19,2,0),C619),INDEX(default!$B$2:$B$12,Sheet2!J619,0))&amp;";"&amp;D619&amp;";"&amp;E619&amp;";"&amp;F619&amp;";"&amp;G619&amp;";"&amp;H619</f>
        <v>Non material emissions;;;;;;;</v>
      </c>
    </row>
    <row r="620" ht="15.75" customHeight="1">
      <c r="I620" s="1" t="str">
        <f t="shared" si="1"/>
        <v>Q17. Lamb, average of various cuts, deegrees of fat, and cooking methods</v>
      </c>
      <c r="J620" s="1">
        <f t="shared" si="2"/>
        <v>0</v>
      </c>
      <c r="K620" s="1" t="str">
        <f t="shared" si="3"/>
        <v>Q17. Lamb, average of various cuts, deegrees of fat, and cooking methods0</v>
      </c>
      <c r="L620" s="1" t="str">
        <f t="shared" si="4"/>
        <v>Q17. Lamb, average of various cuts, deegrees of fat, and cooking methods</v>
      </c>
      <c r="M620" s="1" t="str">
        <f t="array" ref="M620">IF(A619=$A$72,TEXT(A620,"dd/mm/yyyy"),A620)&amp;";"&amp;B620&amp;";"&amp;IF(J620=0,IFERROR(VLOOKUP(A620,default!$B$17:$C$19,2,0),C620),INDEX(default!$B$2:$B$12,Sheet2!J620,0))&amp;";"&amp;D620&amp;";"&amp;E620&amp;";"&amp;F620&amp;";"&amp;G620&amp;";"&amp;H620</f>
        <v>;;;;;;;</v>
      </c>
    </row>
    <row r="621" ht="15.75" customHeight="1">
      <c r="A621" s="1" t="s">
        <v>858</v>
      </c>
      <c r="I621" s="1" t="str">
        <f t="shared" si="1"/>
        <v>Q17. Lamb, average of various cuts, deegrees of fat, and cooking methods</v>
      </c>
      <c r="J621" s="1">
        <f t="shared" si="2"/>
        <v>0</v>
      </c>
      <c r="K621" s="1" t="str">
        <f t="shared" si="3"/>
        <v>Q17. Lamb, average of various cuts, deegrees of fat, and cooking methods0</v>
      </c>
      <c r="L621" s="1" t="str">
        <f t="shared" si="4"/>
        <v>Q17. Lamb, average of various cuts, deegrees of fat, and cooking methodsSocial issues</v>
      </c>
      <c r="M621" s="1" t="str">
        <f t="array" ref="M621">IF(A620=$A$72,TEXT(A621,"dd/mm/yyyy"),A621)&amp;";"&amp;B621&amp;";"&amp;IF(J621=0,IFERROR(VLOOKUP(A621,default!$B$17:$C$19,2,0),C621),INDEX(default!$B$2:$B$12,Sheet2!J621,0))&amp;";"&amp;D621&amp;";"&amp;E621&amp;";"&amp;F621&amp;";"&amp;G621&amp;";"&amp;H621</f>
        <v>Social issues;;;;;;;</v>
      </c>
    </row>
    <row r="622" ht="15.75" customHeight="1">
      <c r="I622" s="1" t="str">
        <f t="shared" si="1"/>
        <v>Q17. Lamb, average of various cuts, deegrees of fat, and cooking methods</v>
      </c>
      <c r="J622" s="1">
        <f t="shared" si="2"/>
        <v>0</v>
      </c>
      <c r="K622" s="1" t="str">
        <f t="shared" si="3"/>
        <v>Q17. Lamb, average of various cuts, deegrees of fat, and cooking methods0</v>
      </c>
      <c r="L622" s="1" t="str">
        <f t="shared" si="4"/>
        <v>Q17. Lamb, average of various cuts, deegrees of fat, and cooking methods</v>
      </c>
      <c r="M622" s="1" t="str">
        <f t="array" ref="M622">IF(A621=$A$72,TEXT(A622,"dd/mm/yyyy"),A622)&amp;";"&amp;B622&amp;";"&amp;IF(J622=0,IFERROR(VLOOKUP(A622,default!$B$17:$C$19,2,0),C622),INDEX(default!$B$2:$B$12,Sheet2!J622,0))&amp;";"&amp;D622&amp;";"&amp;E622&amp;";"&amp;F622&amp;";"&amp;G622&amp;";"&amp;H622</f>
        <v>;;;;;;;</v>
      </c>
    </row>
    <row r="623" ht="15.75" customHeight="1">
      <c r="A623" s="1" t="s">
        <v>859</v>
      </c>
      <c r="I623" s="1" t="str">
        <f t="shared" si="1"/>
        <v>Q17. Lamb, average of various cuts, deegrees of fat, and cooking methods</v>
      </c>
      <c r="J623" s="1">
        <f t="shared" si="2"/>
        <v>0</v>
      </c>
      <c r="K623" s="1" t="str">
        <f t="shared" si="3"/>
        <v>Q17. Lamb, average of various cuts, deegrees of fat, and cooking methods0</v>
      </c>
      <c r="L623" s="1" t="str">
        <f t="shared" si="4"/>
        <v>Q17. Lamb, average of various cuts, deegrees of fat, and cooking methodsEconomic issues</v>
      </c>
      <c r="M623" s="1" t="str">
        <f t="array" ref="M623">IF(A622=$A$72,TEXT(A623,"dd/mm/yyyy"),A623)&amp;";"&amp;B623&amp;";"&amp;IF(J623=0,IFERROR(VLOOKUP(A623,default!$B$17:$C$19,2,0),C623),INDEX(default!$B$2:$B$12,Sheet2!J623,0))&amp;";"&amp;D623&amp;";"&amp;E623&amp;";"&amp;F623&amp;";"&amp;G623&amp;";"&amp;H623</f>
        <v>Economic issues;;;;;;;</v>
      </c>
    </row>
    <row r="624" ht="15.75" customHeight="1">
      <c r="I624" s="1" t="str">
        <f t="shared" si="1"/>
        <v>Q17. Lamb, average of various cuts, deegrees of fat, and cooking methods</v>
      </c>
      <c r="J624" s="1">
        <f t="shared" si="2"/>
        <v>0</v>
      </c>
      <c r="K624" s="1" t="str">
        <f t="shared" si="3"/>
        <v>Q17. Lamb, average of various cuts, deegrees of fat, and cooking methods0</v>
      </c>
      <c r="L624" s="1" t="str">
        <f t="shared" si="4"/>
        <v>Q17. Lamb, average of various cuts, deegrees of fat, and cooking methods</v>
      </c>
      <c r="M624" s="1" t="str">
        <f t="array" ref="M624">IF(A623=$A$72,TEXT(A624,"dd/mm/yyyy"),A624)&amp;";"&amp;B624&amp;";"&amp;IF(J624=0,IFERROR(VLOOKUP(A624,default!$B$17:$C$19,2,0),C624),INDEX(default!$B$2:$B$12,Sheet2!J624,0))&amp;";"&amp;D624&amp;";"&amp;E624&amp;";"&amp;F624&amp;";"&amp;G624&amp;";"&amp;H624</f>
        <v>;;;;;;;</v>
      </c>
    </row>
    <row r="625" ht="15.75" customHeight="1">
      <c r="A625" s="1" t="s">
        <v>860</v>
      </c>
      <c r="I625" s="1" t="str">
        <f t="shared" si="1"/>
        <v>Q17. Lamb, average of various cuts, deegrees of fat, and cooking methods</v>
      </c>
      <c r="J625" s="1">
        <f t="shared" si="2"/>
        <v>0</v>
      </c>
      <c r="K625" s="1" t="str">
        <f t="shared" si="3"/>
        <v>Q17. Lamb, average of various cuts, deegrees of fat, and cooking methods0</v>
      </c>
      <c r="L625" s="1" t="str">
        <f t="shared" si="4"/>
        <v>Q17. Lamb, average of various cuts, deegrees of fat, and cooking methodsWaste to treatment</v>
      </c>
      <c r="M625" s="1" t="str">
        <f t="array" ref="M625">IF(A624=$A$72,TEXT(A625,"dd/mm/yyyy"),A625)&amp;";"&amp;B625&amp;";"&amp;IF(J625=0,IFERROR(VLOOKUP(A625,default!$B$17:$C$19,2,0),C625),INDEX(default!$B$2:$B$12,Sheet2!J625,0))&amp;";"&amp;D625&amp;";"&amp;E625&amp;";"&amp;F625&amp;";"&amp;G625&amp;";"&amp;H625</f>
        <v>Waste to treatment;;;;;;;</v>
      </c>
    </row>
    <row r="626" ht="15.75" customHeight="1">
      <c r="A626" s="1" t="s">
        <v>8</v>
      </c>
      <c r="B626" s="1" t="s">
        <v>835</v>
      </c>
      <c r="C626" s="1" t="s">
        <v>1112</v>
      </c>
      <c r="D626" s="1" t="s">
        <v>842</v>
      </c>
      <c r="E626" s="1">
        <v>0.0</v>
      </c>
      <c r="F626" s="1">
        <v>0.0</v>
      </c>
      <c r="G626" s="1">
        <v>0.0</v>
      </c>
      <c r="I626" s="1" t="str">
        <f t="shared" si="1"/>
        <v>Q17. Lamb, average of various cuts, deegrees of fat, and cooking methods</v>
      </c>
      <c r="J626" s="1">
        <f t="shared" si="2"/>
        <v>0</v>
      </c>
      <c r="K626" s="1" t="str">
        <f t="shared" si="3"/>
        <v>Q17. Lamb, average of various cuts, deegrees of fat, and cooking methods0</v>
      </c>
      <c r="L626" s="1" t="str">
        <f t="shared" si="4"/>
        <v>Q17. Lamb, average of various cuts, deegrees of fat, and cooking methodsMunicipal solid waste {RoW}| treatment of municipal solid waste, sanitary landfill | Cut-off, S</v>
      </c>
      <c r="M626" s="1" t="str">
        <f t="array" ref="M626">IF(A625=$A$72,TEXT(A626,"dd/mm/yyyy"),A626)&amp;";"&amp;B626&amp;";"&amp;IF(J626=0,IFERROR(VLOOKUP(A626,default!$B$17:$C$19,2,0),C626),INDEX(default!$B$2:$B$12,Sheet2!J626,0))&amp;";"&amp;D626&amp;";"&amp;E626&amp;";"&amp;F626&amp;";"&amp;G626&amp;";"&amp;H626</f>
        <v>Municipal solid waste {RoW}| treatment of municipal solid waste, sanitary landfill | Cut-off, S;kg;(packwt*packaging*(1+TRAN_loss_PNS+RET_loss_PNS)+PHAR_loss_PNS+PROC_loss_PNS+TRAN_loss_PNS+RET_loss_PNS+USER_loss)*landfill;Undefined;0;0;0;</v>
      </c>
    </row>
    <row r="627" ht="15.75" customHeight="1">
      <c r="A627" s="1" t="s">
        <v>9</v>
      </c>
      <c r="B627" s="1" t="s">
        <v>835</v>
      </c>
      <c r="C627" s="1" t="s">
        <v>1113</v>
      </c>
      <c r="D627" s="1" t="s">
        <v>842</v>
      </c>
      <c r="E627" s="1">
        <v>0.0</v>
      </c>
      <c r="F627" s="1">
        <v>0.0</v>
      </c>
      <c r="G627" s="1">
        <v>0.0</v>
      </c>
      <c r="I627" s="1" t="str">
        <f t="shared" si="1"/>
        <v>Q17. Lamb, average of various cuts, deegrees of fat, and cooking methods</v>
      </c>
      <c r="J627" s="1">
        <f t="shared" si="2"/>
        <v>0</v>
      </c>
      <c r="K627" s="1" t="str">
        <f t="shared" si="3"/>
        <v>Q17. Lamb, average of various cuts, deegrees of fat, and cooking methods0</v>
      </c>
      <c r="L627" s="1" t="str">
        <f t="shared" si="4"/>
        <v>Q17. Lamb, average of various cuts, deegrees of fat, and cooking methodsMunicipal solid waste {GLO}| treatment of municipal solid waste, open dump, wet infiltration class (500mm) | Cut-off, S</v>
      </c>
      <c r="M627" s="1" t="str">
        <f t="array" ref="M627">IF(A626=$A$72,TEXT(A627,"dd/mm/yyyy"),A627)&amp;";"&amp;B627&amp;";"&amp;IF(J627=0,IFERROR(VLOOKUP(A627,default!$B$17:$C$19,2,0),C627),INDEX(default!$B$2:$B$12,Sheet2!J627,0))&amp;";"&amp;D627&amp;";"&amp;E627&amp;";"&amp;F627&amp;";"&amp;G627&amp;";"&amp;H627</f>
        <v>Municipal solid waste {GLO}| treatment of municipal solid waste, open dump, wet infiltration class (500mm) | Cut-off, S;kg;(packwt*packaging*(1+TRAN_loss_PNS+RET_loss_PNS)+PHAR_loss_PNS+PROC_loss_PNS+TRAN_loss_PNS+RET_loss_PNS+USER_loss)*opendump;Undefined;0;0;0;</v>
      </c>
    </row>
    <row r="628" ht="15.75" customHeight="1">
      <c r="A628" s="1" t="s">
        <v>10</v>
      </c>
      <c r="B628" s="1" t="s">
        <v>835</v>
      </c>
      <c r="C628" s="1" t="s">
        <v>1113</v>
      </c>
      <c r="D628" s="1" t="s">
        <v>842</v>
      </c>
      <c r="E628" s="1">
        <v>0.0</v>
      </c>
      <c r="F628" s="1">
        <v>0.0</v>
      </c>
      <c r="G628" s="1">
        <v>0.0</v>
      </c>
      <c r="I628" s="1" t="str">
        <f t="shared" si="1"/>
        <v>Q17. Lamb, average of various cuts, deegrees of fat, and cooking methods</v>
      </c>
      <c r="J628" s="1">
        <f t="shared" si="2"/>
        <v>0</v>
      </c>
      <c r="K628" s="1" t="str">
        <f t="shared" si="3"/>
        <v>Q17. Lamb, average of various cuts, deegrees of fat, and cooking methods0</v>
      </c>
      <c r="L628" s="1" t="str">
        <f t="shared" si="4"/>
        <v>Q17. Lamb, average of various cuts, deegrees of fat, and cooking methodsMunicipal solid waste {GLO}| treatment of municipal solid waste, open burning | Cut-off, S</v>
      </c>
      <c r="M628" s="1" t="str">
        <f t="array" ref="M628">IF(A627=$A$72,TEXT(A628,"dd/mm/yyyy"),A628)&amp;";"&amp;B628&amp;";"&amp;IF(J628=0,IFERROR(VLOOKUP(A628,default!$B$17:$C$19,2,0),C628),INDEX(default!$B$2:$B$12,Sheet2!J628,0))&amp;";"&amp;D628&amp;";"&amp;E628&amp;";"&amp;F628&amp;";"&amp;G628&amp;";"&amp;H628</f>
        <v>Municipal solid waste {GLO}| treatment of municipal solid waste, open burning | Cut-off, S;kg;(packwt*packaging*(1+TRAN_loss_PNS+RET_loss_PNS)+PHAR_loss_PNS+PROC_loss_PNS+TRAN_loss_PNS+RET_loss_PNS+USER_loss)*openburn;Undefined;0;0;0;</v>
      </c>
    </row>
    <row r="629" ht="15.75" customHeight="1">
      <c r="I629" s="1" t="str">
        <f t="shared" si="1"/>
        <v>Q17. Lamb, average of various cuts, deegrees of fat, and cooking methods</v>
      </c>
      <c r="J629" s="1">
        <f t="shared" si="2"/>
        <v>0</v>
      </c>
      <c r="K629" s="1" t="str">
        <f t="shared" si="3"/>
        <v>Q17. Lamb, average of various cuts, deegrees of fat, and cooking methods0</v>
      </c>
      <c r="L629" s="1" t="str">
        <f t="shared" si="4"/>
        <v>Q17. Lamb, average of various cuts, deegrees of fat, and cooking methods</v>
      </c>
      <c r="M629" s="1" t="str">
        <f t="array" ref="M629">IF(A628=$A$72,TEXT(A629,"dd/mm/yyyy"),A629)&amp;";"&amp;B629&amp;";"&amp;IF(J629=0,IFERROR(VLOOKUP(A629,default!$B$17:$C$19,2,0),C629),INDEX(default!$B$2:$B$12,Sheet2!J629,0))&amp;";"&amp;D629&amp;";"&amp;E629&amp;";"&amp;F629&amp;";"&amp;G629&amp;";"&amp;H629</f>
        <v>;;;;;;;</v>
      </c>
    </row>
    <row r="630" ht="15.75" customHeight="1">
      <c r="A630" s="1" t="s">
        <v>865</v>
      </c>
      <c r="I630" s="1" t="str">
        <f t="shared" si="1"/>
        <v>Q17. Lamb, average of various cuts, deegrees of fat, and cooking methods</v>
      </c>
      <c r="J630" s="1">
        <f t="shared" si="2"/>
        <v>0</v>
      </c>
      <c r="K630" s="1" t="str">
        <f t="shared" si="3"/>
        <v>Q17. Lamb, average of various cuts, deegrees of fat, and cooking methods0</v>
      </c>
      <c r="L630" s="1" t="str">
        <f t="shared" si="4"/>
        <v>Q17. Lamb, average of various cuts, deegrees of fat, and cooking methodsInput parameters</v>
      </c>
      <c r="M630" s="1" t="str">
        <f t="array" ref="M630">IF(A629=$A$72,TEXT(A630,"dd/mm/yyyy"),A630)&amp;";"&amp;B630&amp;";"&amp;IF(J630=0,IFERROR(VLOOKUP(A630,default!$B$17:$C$19,2,0),C630),INDEX(default!$B$2:$B$12,Sheet2!J630,0))&amp;";"&amp;D630&amp;";"&amp;E630&amp;";"&amp;F630&amp;";"&amp;G630&amp;";"&amp;H630</f>
        <v>Input parameters;;;;;;;</v>
      </c>
    </row>
    <row r="631" ht="15.75" customHeight="1">
      <c r="A631" s="1" t="s">
        <v>31</v>
      </c>
      <c r="B631" s="1">
        <v>1.0</v>
      </c>
      <c r="C631" s="1" t="s">
        <v>866</v>
      </c>
      <c r="D631" s="1">
        <v>1.11</v>
      </c>
      <c r="E631" s="1">
        <v>0.0</v>
      </c>
      <c r="F631" s="1">
        <v>0.0</v>
      </c>
      <c r="G631" s="1" t="s">
        <v>832</v>
      </c>
      <c r="H631" s="1" t="s">
        <v>134</v>
      </c>
      <c r="I631" s="1" t="str">
        <f t="shared" si="1"/>
        <v>Q17. Lamb, average of various cuts, deegrees of fat, and cooking methods</v>
      </c>
      <c r="J631" s="1">
        <f t="shared" si="2"/>
        <v>0</v>
      </c>
      <c r="K631" s="1" t="str">
        <f t="shared" si="3"/>
        <v>Q17. Lamb, average of various cuts, deegrees of fat, and cooking methods0</v>
      </c>
      <c r="L631" s="1" t="str">
        <f t="shared" si="4"/>
        <v>Q17. Lamb, average of various cuts, deegrees of fat, and cooking methodsprimary</v>
      </c>
      <c r="M631" s="1" t="str">
        <f t="array" ref="M631">IF(A630=$A$72,TEXT(A631,"dd/mm/yyyy"),A631)&amp;";"&amp;B631&amp;";"&amp;IF(J631=0,IFERROR(VLOOKUP(A631,default!$B$17:$C$19,2,0),C631),INDEX(default!$B$2:$B$12,Sheet2!J631,0))&amp;";"&amp;D631&amp;";"&amp;E631&amp;";"&amp;F631&amp;";"&amp;G631&amp;";"&amp;H631</f>
        <v>primary;1;Lognormal;1,11;0;0;No;(2,3,2,2,2,na)_x007f_</v>
      </c>
    </row>
    <row r="632" ht="15.75" customHeight="1">
      <c r="A632" s="1" t="s">
        <v>23</v>
      </c>
      <c r="B632" s="1">
        <v>1.0</v>
      </c>
      <c r="C632" s="1" t="s">
        <v>866</v>
      </c>
      <c r="D632" s="1">
        <v>1.25</v>
      </c>
      <c r="E632" s="1">
        <v>0.0</v>
      </c>
      <c r="F632" s="1">
        <v>0.0</v>
      </c>
      <c r="G632" s="1" t="s">
        <v>832</v>
      </c>
      <c r="H632" s="1" t="s">
        <v>131</v>
      </c>
      <c r="I632" s="1" t="str">
        <f t="shared" si="1"/>
        <v>Q17. Lamb, average of various cuts, deegrees of fat, and cooking methods</v>
      </c>
      <c r="J632" s="1">
        <f t="shared" si="2"/>
        <v>0</v>
      </c>
      <c r="K632" s="1" t="str">
        <f t="shared" si="3"/>
        <v>Q17. Lamb, average of various cuts, deegrees of fat, and cooking methods0</v>
      </c>
      <c r="L632" s="1" t="str">
        <f t="shared" si="4"/>
        <v>Q17. Lamb, average of various cuts, deegrees of fat, and cooking methodspackaging</v>
      </c>
      <c r="M632" s="1" t="str">
        <f t="array" ref="M632">IF(A631=$A$72,TEXT(A632,"dd/mm/yyyy"),A632)&amp;";"&amp;B632&amp;";"&amp;IF(J632=0,IFERROR(VLOOKUP(A632,default!$B$17:$C$19,2,0),C632),INDEX(default!$B$2:$B$12,Sheet2!J632,0))&amp;";"&amp;D632&amp;";"&amp;E632&amp;";"&amp;F632&amp;";"&amp;G632&amp;";"&amp;H632</f>
        <v>packaging;1;Lognormal;1,25;0;0;No;(2,4,2,4,3,na)_x007f_</v>
      </c>
    </row>
    <row r="633" ht="15.75" customHeight="1">
      <c r="A633" s="1" t="s">
        <v>32</v>
      </c>
      <c r="B633" s="1">
        <v>1.0</v>
      </c>
      <c r="C633" s="1" t="s">
        <v>866</v>
      </c>
      <c r="D633" s="1">
        <v>1.23</v>
      </c>
      <c r="E633" s="1">
        <v>0.0</v>
      </c>
      <c r="F633" s="1">
        <v>0.0</v>
      </c>
      <c r="G633" s="1" t="s">
        <v>832</v>
      </c>
      <c r="H633" s="1" t="s">
        <v>132</v>
      </c>
      <c r="I633" s="1" t="str">
        <f t="shared" si="1"/>
        <v>Q17. Lamb, average of various cuts, deegrees of fat, and cooking methods</v>
      </c>
      <c r="J633" s="1">
        <f t="shared" si="2"/>
        <v>0</v>
      </c>
      <c r="K633" s="1" t="str">
        <f t="shared" si="3"/>
        <v>Q17. Lamb, average of various cuts, deegrees of fat, and cooking methods0</v>
      </c>
      <c r="L633" s="1" t="str">
        <f t="shared" si="4"/>
        <v>Q17. Lamb, average of various cuts, deegrees of fat, and cooking methodsdistrib</v>
      </c>
      <c r="M633" s="1" t="str">
        <f t="array" ref="M633">IF(A632=$A$72,TEXT(A633,"dd/mm/yyyy"),A633)&amp;";"&amp;B633&amp;";"&amp;IF(J633=0,IFERROR(VLOOKUP(A633,default!$B$17:$C$19,2,0),C633),INDEX(default!$B$2:$B$12,Sheet2!J633,0))&amp;";"&amp;D633&amp;";"&amp;E633&amp;";"&amp;F633&amp;";"&amp;G633&amp;";"&amp;H633</f>
        <v>distrib;1;Lognormal;1,23;0;0;No;(2,3,2,4,3,na)_x007f_</v>
      </c>
    </row>
    <row r="634" ht="15.75" customHeight="1">
      <c r="A634" s="1" t="s">
        <v>33</v>
      </c>
      <c r="B634" s="1">
        <v>10.0</v>
      </c>
      <c r="C634" s="1" t="s">
        <v>866</v>
      </c>
      <c r="D634" s="1">
        <v>1.12</v>
      </c>
      <c r="E634" s="1">
        <v>0.0</v>
      </c>
      <c r="F634" s="1">
        <v>0.0</v>
      </c>
      <c r="G634" s="1" t="s">
        <v>832</v>
      </c>
      <c r="H634" s="1" t="s">
        <v>133</v>
      </c>
      <c r="I634" s="1" t="str">
        <f t="shared" si="1"/>
        <v>Q17. Lamb, average of various cuts, deegrees of fat, and cooking methods</v>
      </c>
      <c r="J634" s="1">
        <f t="shared" si="2"/>
        <v>0</v>
      </c>
      <c r="K634" s="1" t="str">
        <f t="shared" si="3"/>
        <v>Q17. Lamb, average of various cuts, deegrees of fat, and cooking methods0</v>
      </c>
      <c r="L634" s="1" t="str">
        <f t="shared" si="4"/>
        <v>Q17. Lamb, average of various cuts, deegrees of fat, and cooking methodsretail_cool</v>
      </c>
      <c r="M634" s="1" t="str">
        <f t="array" ref="M634">IF(A633=$A$72,TEXT(A634,"dd/mm/yyyy"),A634)&amp;";"&amp;B634&amp;";"&amp;IF(J634=0,IFERROR(VLOOKUP(A634,default!$B$17:$C$19,2,0),C634),INDEX(default!$B$2:$B$12,Sheet2!J634,0))&amp;";"&amp;D634&amp;";"&amp;E634&amp;";"&amp;F634&amp;";"&amp;G634&amp;";"&amp;H634</f>
        <v>retail_cool;10;Lognormal;1,12;0;0;No;(2,3,2,4,2,na)_x007f_</v>
      </c>
    </row>
    <row r="635" ht="15.75" customHeight="1">
      <c r="A635" s="1" t="s">
        <v>34</v>
      </c>
      <c r="B635" s="1">
        <v>0.0</v>
      </c>
      <c r="C635" s="1" t="s">
        <v>866</v>
      </c>
      <c r="D635" s="1">
        <v>1.12</v>
      </c>
      <c r="E635" s="1">
        <v>0.0</v>
      </c>
      <c r="F635" s="1">
        <v>0.0</v>
      </c>
      <c r="G635" s="1" t="s">
        <v>832</v>
      </c>
      <c r="H635" s="1" t="s">
        <v>133</v>
      </c>
      <c r="I635" s="1" t="str">
        <f t="shared" si="1"/>
        <v>Q17. Lamb, average of various cuts, deegrees of fat, and cooking methods</v>
      </c>
      <c r="J635" s="1">
        <f t="shared" si="2"/>
        <v>0</v>
      </c>
      <c r="K635" s="1" t="str">
        <f t="shared" si="3"/>
        <v>Q17. Lamb, average of various cuts, deegrees of fat, and cooking methods0</v>
      </c>
      <c r="L635" s="1" t="str">
        <f t="shared" si="4"/>
        <v>Q17. Lamb, average of various cuts, deegrees of fat, and cooking methodsretail_freez</v>
      </c>
      <c r="M635" s="1" t="str">
        <f t="array" ref="M635">IF(A634=$A$72,TEXT(A635,"dd/mm/yyyy"),A635)&amp;";"&amp;B635&amp;";"&amp;IF(J635=0,IFERROR(VLOOKUP(A635,default!$B$17:$C$19,2,0),C635),INDEX(default!$B$2:$B$12,Sheet2!J635,0))&amp;";"&amp;D635&amp;";"&amp;E635&amp;";"&amp;F635&amp;";"&amp;G635&amp;";"&amp;H635</f>
        <v>retail_freez;0;Lognormal;1,12;0;0;No;(2,3,2,4,2,na)_x007f_</v>
      </c>
    </row>
    <row r="636" ht="15.75" customHeight="1">
      <c r="A636" s="1" t="s">
        <v>35</v>
      </c>
      <c r="B636" s="1">
        <v>10.0</v>
      </c>
      <c r="C636" s="1" t="s">
        <v>866</v>
      </c>
      <c r="D636" s="1">
        <v>1.12</v>
      </c>
      <c r="E636" s="1">
        <v>0.0</v>
      </c>
      <c r="F636" s="1">
        <v>0.0</v>
      </c>
      <c r="G636" s="1" t="s">
        <v>832</v>
      </c>
      <c r="H636" s="1" t="s">
        <v>133</v>
      </c>
      <c r="I636" s="1" t="str">
        <f t="shared" si="1"/>
        <v>Q17. Lamb, average of various cuts, deegrees of fat, and cooking methods</v>
      </c>
      <c r="J636" s="1">
        <f t="shared" si="2"/>
        <v>0</v>
      </c>
      <c r="K636" s="1" t="str">
        <f t="shared" si="3"/>
        <v>Q17. Lamb, average of various cuts, deegrees of fat, and cooking methods0</v>
      </c>
      <c r="L636" s="1" t="str">
        <f t="shared" si="4"/>
        <v>Q17. Lamb, average of various cuts, deegrees of fat, and cooking methodshome_cool</v>
      </c>
      <c r="M636" s="1" t="str">
        <f t="array" ref="M636">IF(A635=$A$72,TEXT(A636,"dd/mm/yyyy"),A636)&amp;";"&amp;B636&amp;";"&amp;IF(J636=0,IFERROR(VLOOKUP(A636,default!$B$17:$C$19,2,0),C636),INDEX(default!$B$2:$B$12,Sheet2!J636,0))&amp;";"&amp;D636&amp;";"&amp;E636&amp;";"&amp;F636&amp;";"&amp;G636&amp;";"&amp;H636</f>
        <v>home_cool;10;Lognormal;1,12;0;0;No;(2,3,2,4,2,na)_x007f_</v>
      </c>
    </row>
    <row r="637" ht="15.75" customHeight="1">
      <c r="A637" s="1" t="s">
        <v>36</v>
      </c>
      <c r="B637" s="1">
        <v>0.0</v>
      </c>
      <c r="C637" s="1" t="s">
        <v>866</v>
      </c>
      <c r="D637" s="1">
        <v>1.12</v>
      </c>
      <c r="E637" s="1">
        <v>0.0</v>
      </c>
      <c r="F637" s="1">
        <v>0.0</v>
      </c>
      <c r="G637" s="1" t="s">
        <v>832</v>
      </c>
      <c r="H637" s="1" t="s">
        <v>133</v>
      </c>
      <c r="I637" s="1" t="str">
        <f t="shared" si="1"/>
        <v>Q17. Lamb, average of various cuts, deegrees of fat, and cooking methods</v>
      </c>
      <c r="J637" s="1">
        <f t="shared" si="2"/>
        <v>0</v>
      </c>
      <c r="K637" s="1" t="str">
        <f t="shared" si="3"/>
        <v>Q17. Lamb, average of various cuts, deegrees of fat, and cooking methods0</v>
      </c>
      <c r="L637" s="1" t="str">
        <f t="shared" si="4"/>
        <v>Q17. Lamb, average of various cuts, deegrees of fat, and cooking methodshome_freez</v>
      </c>
      <c r="M637" s="1" t="str">
        <f t="array" ref="M637">IF(A636=$A$72,TEXT(A637,"dd/mm/yyyy"),A637)&amp;";"&amp;B637&amp;";"&amp;IF(J637=0,IFERROR(VLOOKUP(A637,default!$B$17:$C$19,2,0),C637),INDEX(default!$B$2:$B$12,Sheet2!J637,0))&amp;";"&amp;D637&amp;";"&amp;E637&amp;";"&amp;F637&amp;";"&amp;G637&amp;";"&amp;H637</f>
        <v>home_freez;0;Lognormal;1,12;0;0;No;(2,3,2,4,2,na)_x007f_</v>
      </c>
    </row>
    <row r="638" ht="15.75" customHeight="1">
      <c r="A638" s="1" t="s">
        <v>37</v>
      </c>
      <c r="B638" s="1">
        <v>0.0</v>
      </c>
      <c r="C638" s="1" t="s">
        <v>866</v>
      </c>
      <c r="D638" s="1">
        <v>1.11</v>
      </c>
      <c r="E638" s="1">
        <v>0.0</v>
      </c>
      <c r="F638" s="1">
        <v>0.0</v>
      </c>
      <c r="G638" s="1" t="s">
        <v>832</v>
      </c>
      <c r="H638" s="1" t="s">
        <v>134</v>
      </c>
      <c r="I638" s="1" t="str">
        <f t="shared" si="1"/>
        <v>Q17. Lamb, average of various cuts, deegrees of fat, and cooking methods</v>
      </c>
      <c r="J638" s="1">
        <f t="shared" si="2"/>
        <v>0</v>
      </c>
      <c r="K638" s="1" t="str">
        <f t="shared" si="3"/>
        <v>Q17. Lamb, average of various cuts, deegrees of fat, and cooking methods0</v>
      </c>
      <c r="L638" s="1" t="str">
        <f t="shared" si="4"/>
        <v>Q17. Lamb, average of various cuts, deegrees of fat, and cooking methodsboil</v>
      </c>
      <c r="M638" s="1" t="str">
        <f t="array" ref="M638">IF(A637=$A$72,TEXT(A638,"dd/mm/yyyy"),A638)&amp;";"&amp;B638&amp;";"&amp;IF(J638=0,IFERROR(VLOOKUP(A638,default!$B$17:$C$19,2,0),C638),INDEX(default!$B$2:$B$12,Sheet2!J638,0))&amp;";"&amp;D638&amp;";"&amp;E638&amp;";"&amp;F638&amp;";"&amp;G638&amp;";"&amp;H638</f>
        <v>boil;0;Lognormal;1,11;0;0;No;(2,3,2,2,2,na)_x007f_</v>
      </c>
    </row>
    <row r="639" ht="15.75" customHeight="1">
      <c r="A639" s="1" t="s">
        <v>38</v>
      </c>
      <c r="B639" s="1">
        <v>2.0</v>
      </c>
      <c r="C639" s="1" t="s">
        <v>866</v>
      </c>
      <c r="D639" s="1">
        <v>1.11</v>
      </c>
      <c r="E639" s="1">
        <v>0.0</v>
      </c>
      <c r="F639" s="1">
        <v>0.0</v>
      </c>
      <c r="G639" s="1" t="s">
        <v>832</v>
      </c>
      <c r="H639" s="1" t="s">
        <v>134</v>
      </c>
      <c r="I639" s="1" t="str">
        <f t="shared" si="1"/>
        <v>Q17. Lamb, average of various cuts, deegrees of fat, and cooking methods</v>
      </c>
      <c r="J639" s="1">
        <f t="shared" si="2"/>
        <v>0</v>
      </c>
      <c r="K639" s="1" t="str">
        <f t="shared" si="3"/>
        <v>Q17. Lamb, average of various cuts, deegrees of fat, and cooking methods0</v>
      </c>
      <c r="L639" s="1" t="str">
        <f t="shared" si="4"/>
        <v>Q17. Lamb, average of various cuts, deegrees of fat, and cooking methodsfry</v>
      </c>
      <c r="M639" s="1" t="str">
        <f t="array" ref="M639">IF(A638=$A$72,TEXT(A639,"dd/mm/yyyy"),A639)&amp;";"&amp;B639&amp;";"&amp;IF(J639=0,IFERROR(VLOOKUP(A639,default!$B$17:$C$19,2,0),C639),INDEX(default!$B$2:$B$12,Sheet2!J639,0))&amp;";"&amp;D639&amp;";"&amp;E639&amp;";"&amp;F639&amp;";"&amp;G639&amp;";"&amp;H639</f>
        <v>fry;2;Lognormal;1,11;0;0;No;(2,3,2,2,2,na)_x007f_</v>
      </c>
    </row>
    <row r="640" ht="15.75" customHeight="1">
      <c r="A640" s="1" t="s">
        <v>22</v>
      </c>
      <c r="B640" s="1">
        <v>1.0</v>
      </c>
      <c r="C640" s="1" t="s">
        <v>842</v>
      </c>
      <c r="D640" s="1">
        <v>1.0</v>
      </c>
      <c r="E640" s="1">
        <v>0.0</v>
      </c>
      <c r="F640" s="1">
        <v>0.0</v>
      </c>
      <c r="G640" s="1" t="s">
        <v>832</v>
      </c>
      <c r="I640" s="1" t="str">
        <f t="shared" si="1"/>
        <v>Q17. Lamb, average of various cuts, deegrees of fat, and cooking methods</v>
      </c>
      <c r="J640" s="1">
        <f t="shared" si="2"/>
        <v>0</v>
      </c>
      <c r="K640" s="1" t="str">
        <f t="shared" si="3"/>
        <v>Q17. Lamb, average of various cuts, deegrees of fat, and cooking methods0</v>
      </c>
      <c r="L640" s="1" t="str">
        <f t="shared" si="4"/>
        <v>Q17. Lamb, average of various cuts, deegrees of fat, and cooking methodsprocessing</v>
      </c>
      <c r="M640" s="1" t="str">
        <f t="array" ref="M640">IF(A639=$A$72,TEXT(A640,"dd/mm/yyyy"),A640)&amp;";"&amp;B640&amp;";"&amp;IF(J640=0,IFERROR(VLOOKUP(A640,default!$B$17:$C$19,2,0),C640),INDEX(default!$B$2:$B$12,Sheet2!J640,0))&amp;";"&amp;D640&amp;";"&amp;E640&amp;";"&amp;F640&amp;";"&amp;G640&amp;";"&amp;H640</f>
        <v>processing;1;Undefined;1;0;0;No;</v>
      </c>
    </row>
    <row r="641" ht="15.75" customHeight="1">
      <c r="A641" s="1" t="s">
        <v>39</v>
      </c>
      <c r="B641" s="1">
        <v>0.05</v>
      </c>
      <c r="C641" s="1" t="s">
        <v>842</v>
      </c>
      <c r="D641" s="1">
        <v>1.0</v>
      </c>
      <c r="E641" s="1">
        <v>0.0</v>
      </c>
      <c r="F641" s="1">
        <v>0.0</v>
      </c>
      <c r="G641" s="1" t="s">
        <v>832</v>
      </c>
      <c r="I641" s="1" t="str">
        <f t="shared" si="1"/>
        <v>Q17. Lamb, average of various cuts, deegrees of fat, and cooking methods</v>
      </c>
      <c r="J641" s="1">
        <f t="shared" si="2"/>
        <v>0</v>
      </c>
      <c r="K641" s="1" t="str">
        <f t="shared" si="3"/>
        <v>Q17. Lamb, average of various cuts, deegrees of fat, and cooking methods0</v>
      </c>
      <c r="L641" s="1" t="str">
        <f t="shared" si="4"/>
        <v>Q17. Lamb, average of various cuts, deegrees of fat, and cooking methodspackwt</v>
      </c>
      <c r="M641" s="1" t="str">
        <f t="array" ref="M641">IF(A640=$A$72,TEXT(A641,"dd/mm/yyyy"),A641)&amp;";"&amp;B641&amp;";"&amp;IF(J641=0,IFERROR(VLOOKUP(A641,default!$B$17:$C$19,2,0),C641),INDEX(default!$B$2:$B$12,Sheet2!J641,0))&amp;";"&amp;D641&amp;";"&amp;E641&amp;";"&amp;F641&amp;";"&amp;G641&amp;";"&amp;H641</f>
        <v>packwt;0,05;Undefined;1;0;0;No;</v>
      </c>
    </row>
    <row r="642" ht="15.75" customHeight="1">
      <c r="A642" s="1" t="s">
        <v>40</v>
      </c>
      <c r="B642" s="1">
        <v>0.0</v>
      </c>
      <c r="C642" s="1" t="s">
        <v>842</v>
      </c>
      <c r="D642" s="1">
        <v>1.0</v>
      </c>
      <c r="E642" s="1">
        <v>0.0</v>
      </c>
      <c r="F642" s="1">
        <v>0.0</v>
      </c>
      <c r="G642" s="1" t="s">
        <v>832</v>
      </c>
      <c r="I642" s="1" t="str">
        <f t="shared" si="1"/>
        <v>Q17. Lamb, average of various cuts, deegrees of fat, and cooking methods</v>
      </c>
      <c r="J642" s="1">
        <f t="shared" si="2"/>
        <v>0</v>
      </c>
      <c r="K642" s="1" t="str">
        <f t="shared" si="3"/>
        <v>Q17. Lamb, average of various cuts, deegrees of fat, and cooking methods0</v>
      </c>
      <c r="L642" s="1" t="str">
        <f t="shared" si="4"/>
        <v>Q17. Lamb, average of various cuts, deegrees of fat, and cooking methodsUSER_loss</v>
      </c>
      <c r="M642" s="1" t="str">
        <f t="array" ref="M642">IF(A641=$A$72,TEXT(A642,"dd/mm/yyyy"),A642)&amp;";"&amp;B642&amp;";"&amp;IF(J642=0,IFERROR(VLOOKUP(A642,default!$B$17:$C$19,2,0),C642),INDEX(default!$B$2:$B$12,Sheet2!J642,0))&amp;";"&amp;D642&amp;";"&amp;E642&amp;";"&amp;F642&amp;";"&amp;G642&amp;";"&amp;H642</f>
        <v>USER_loss;0;Undefined;1;0;0;No;</v>
      </c>
    </row>
    <row r="643" ht="15.75" customHeight="1">
      <c r="I643" s="1" t="str">
        <f t="shared" si="1"/>
        <v>Q17. Lamb, average of various cuts, deegrees of fat, and cooking methods</v>
      </c>
      <c r="J643" s="1">
        <f t="shared" si="2"/>
        <v>0</v>
      </c>
      <c r="K643" s="1" t="str">
        <f t="shared" si="3"/>
        <v>Q17. Lamb, average of various cuts, deegrees of fat, and cooking methods0</v>
      </c>
      <c r="L643" s="1" t="str">
        <f t="shared" si="4"/>
        <v>Q17. Lamb, average of various cuts, deegrees of fat, and cooking methods</v>
      </c>
      <c r="M643" s="1" t="str">
        <f t="array" ref="M643">IF(A642=$A$72,TEXT(A643,"dd/mm/yyyy"),A643)&amp;";"&amp;B643&amp;";"&amp;IF(J643=0,IFERROR(VLOOKUP(A643,default!$B$17:$C$19,2,0),C643),INDEX(default!$B$2:$B$12,Sheet2!J643,0))&amp;";"&amp;D643&amp;";"&amp;E643&amp;";"&amp;F643&amp;";"&amp;G643&amp;";"&amp;H643</f>
        <v>;;;;;;;</v>
      </c>
    </row>
    <row r="644" ht="15.75" customHeight="1">
      <c r="A644" s="1" t="s">
        <v>867</v>
      </c>
      <c r="I644" s="1" t="str">
        <f t="shared" si="1"/>
        <v>Q17. Lamb, average of various cuts, deegrees of fat, and cooking methods</v>
      </c>
      <c r="J644" s="1">
        <f t="shared" si="2"/>
        <v>0</v>
      </c>
      <c r="K644" s="1" t="str">
        <f t="shared" si="3"/>
        <v>Q17. Lamb, average of various cuts, deegrees of fat, and cooking methods0</v>
      </c>
      <c r="L644" s="1" t="str">
        <f t="shared" si="4"/>
        <v>Q17. Lamb, average of various cuts, deegrees of fat, and cooking methodsEnd</v>
      </c>
      <c r="M644" s="1" t="str">
        <f t="array" ref="M644">IF(A643=$A$72,TEXT(A644,"dd/mm/yyyy"),A644)&amp;";"&amp;B644&amp;";"&amp;IF(J644=0,IFERROR(VLOOKUP(A644,default!$B$17:$C$19,2,0),C644),INDEX(default!$B$2:$B$12,Sheet2!J644,0))&amp;";"&amp;D644&amp;";"&amp;E644&amp;";"&amp;F644&amp;";"&amp;G644&amp;";"&amp;H644</f>
        <v>End;;;;;;;</v>
      </c>
    </row>
    <row r="645" ht="15.75" customHeight="1">
      <c r="I645" s="1" t="str">
        <f t="shared" si="1"/>
        <v>Q17. Lamb, average of various cuts, deegrees of fat, and cooking methods</v>
      </c>
      <c r="J645" s="1">
        <f t="shared" si="2"/>
        <v>0</v>
      </c>
      <c r="K645" s="1" t="str">
        <f t="shared" si="3"/>
        <v>Q17. Lamb, average of various cuts, deegrees of fat, and cooking methods0</v>
      </c>
      <c r="L645" s="1" t="str">
        <f t="shared" si="4"/>
        <v>Q17. Lamb, average of various cuts, deegrees of fat, and cooking methods</v>
      </c>
      <c r="M645" s="1" t="str">
        <f t="array" ref="M645">IF(A644=$A$72,TEXT(A645,"dd/mm/yyyy"),A645)&amp;";"&amp;B645&amp;";"&amp;IF(J645=0,IFERROR(VLOOKUP(A645,default!$B$17:$C$19,2,0),C645),INDEX(default!$B$2:$B$12,Sheet2!J645,0))&amp;";"&amp;D645&amp;";"&amp;E645&amp;";"&amp;F645&amp;";"&amp;G645&amp;";"&amp;H645</f>
        <v>;;;;;;;</v>
      </c>
    </row>
    <row r="646" ht="15.75" customHeight="1">
      <c r="A646" s="1" t="s">
        <v>814</v>
      </c>
      <c r="I646" s="1" t="str">
        <f t="shared" si="1"/>
        <v>Q17. Lamb, average of various cuts, deegrees of fat, and cooking methods</v>
      </c>
      <c r="J646" s="1">
        <f t="shared" si="2"/>
        <v>0</v>
      </c>
      <c r="K646" s="1" t="str">
        <f t="shared" si="3"/>
        <v>Q17. Lamb, average of various cuts, deegrees of fat, and cooking methods0</v>
      </c>
      <c r="L646" s="1" t="str">
        <f t="shared" si="4"/>
        <v>Q17. Lamb, average of various cuts, deegrees of fat, and cooking methodsProcess</v>
      </c>
      <c r="M646" s="1" t="str">
        <f t="array" ref="M646">IF(A645=$A$72,TEXT(A646,"dd/mm/yyyy"),A646)&amp;";"&amp;B646&amp;";"&amp;IF(J646=0,IFERROR(VLOOKUP(A646,default!$B$17:$C$19,2,0),C646),INDEX(default!$B$2:$B$12,Sheet2!J646,0))&amp;";"&amp;D646&amp;";"&amp;E646&amp;";"&amp;F646&amp;";"&amp;G646&amp;";"&amp;H646</f>
        <v>Process;;;;;;;</v>
      </c>
    </row>
    <row r="647" ht="15.75" customHeight="1">
      <c r="I647" s="1" t="str">
        <f t="shared" si="1"/>
        <v>Q17. Lamb, average of various cuts, deegrees of fat, and cooking methods</v>
      </c>
      <c r="J647" s="1">
        <f t="shared" si="2"/>
        <v>0</v>
      </c>
      <c r="K647" s="1" t="str">
        <f t="shared" si="3"/>
        <v>Q17. Lamb, average of various cuts, deegrees of fat, and cooking methods0</v>
      </c>
      <c r="L647" s="1" t="str">
        <f t="shared" si="4"/>
        <v>Q17. Lamb, average of various cuts, deegrees of fat, and cooking methods</v>
      </c>
      <c r="M647" s="1" t="str">
        <f t="array" ref="M647">IF(A646=$A$72,TEXT(A647,"dd/mm/yyyy"),A647)&amp;";"&amp;B647&amp;";"&amp;IF(J647=0,IFERROR(VLOOKUP(A647,default!$B$17:$C$19,2,0),C647),INDEX(default!$B$2:$B$12,Sheet2!J647,0))&amp;";"&amp;D647&amp;";"&amp;E647&amp;";"&amp;F647&amp;";"&amp;G647&amp;";"&amp;H647</f>
        <v>;;;;;;;</v>
      </c>
    </row>
    <row r="648" ht="15.75" customHeight="1">
      <c r="A648" s="1" t="s">
        <v>815</v>
      </c>
      <c r="I648" s="1" t="str">
        <f t="shared" si="1"/>
        <v>Q17. Lamb, average of various cuts, deegrees of fat, and cooking methods</v>
      </c>
      <c r="J648" s="1">
        <f t="shared" si="2"/>
        <v>0</v>
      </c>
      <c r="K648" s="1" t="str">
        <f t="shared" si="3"/>
        <v>Q17. Lamb, average of various cuts, deegrees of fat, and cooking methods0</v>
      </c>
      <c r="L648" s="1" t="str">
        <f t="shared" si="4"/>
        <v>Q17. Lamb, average of various cuts, deegrees of fat, and cooking methodsCategory type</v>
      </c>
      <c r="M648" s="1" t="str">
        <f t="array" ref="M648">IF(A647=$A$72,TEXT(A648,"dd/mm/yyyy"),A648)&amp;";"&amp;B648&amp;";"&amp;IF(J648=0,IFERROR(VLOOKUP(A648,default!$B$17:$C$19,2,0),C648),INDEX(default!$B$2:$B$12,Sheet2!J648,0))&amp;";"&amp;D648&amp;";"&amp;E648&amp;";"&amp;F648&amp;";"&amp;G648&amp;";"&amp;H648</f>
        <v>Category type;;;;;;;</v>
      </c>
    </row>
    <row r="649" ht="15.75" customHeight="1">
      <c r="A649" s="1" t="s">
        <v>816</v>
      </c>
      <c r="I649" s="1" t="str">
        <f t="shared" si="1"/>
        <v>Q17. Lamb, average of various cuts, deegrees of fat, and cooking methods</v>
      </c>
      <c r="J649" s="1">
        <f t="shared" si="2"/>
        <v>0</v>
      </c>
      <c r="K649" s="1" t="str">
        <f t="shared" si="3"/>
        <v>Q17. Lamb, average of various cuts, deegrees of fat, and cooking methods0</v>
      </c>
      <c r="L649" s="1" t="str">
        <f t="shared" si="4"/>
        <v>Q17. Lamb, average of various cuts, deegrees of fat, and cooking methodsmaterial</v>
      </c>
      <c r="M649" s="1" t="str">
        <f t="array" ref="M649">IF(A648=$A$72,TEXT(A649,"dd/mm/yyyy"),A649)&amp;";"&amp;B649&amp;";"&amp;IF(J649=0,IFERROR(VLOOKUP(A649,default!$B$17:$C$19,2,0),C649),INDEX(default!$B$2:$B$12,Sheet2!J649,0))&amp;";"&amp;D649&amp;";"&amp;E649&amp;";"&amp;F649&amp;";"&amp;G649&amp;";"&amp;H649</f>
        <v>material;;;;;;;</v>
      </c>
    </row>
    <row r="650" ht="15.75" customHeight="1">
      <c r="I650" s="1" t="str">
        <f t="shared" si="1"/>
        <v>Q17. Lamb, average of various cuts, deegrees of fat, and cooking methods</v>
      </c>
      <c r="J650" s="1">
        <f t="shared" si="2"/>
        <v>0</v>
      </c>
      <c r="K650" s="1" t="str">
        <f t="shared" si="3"/>
        <v>Q17. Lamb, average of various cuts, deegrees of fat, and cooking methods0</v>
      </c>
      <c r="L650" s="1" t="str">
        <f t="shared" si="4"/>
        <v>Q17. Lamb, average of various cuts, deegrees of fat, and cooking methods</v>
      </c>
      <c r="M650" s="1" t="str">
        <f t="array" ref="M650">IF(A649=$A$72,TEXT(A650,"dd/mm/yyyy"),A650)&amp;";"&amp;B650&amp;";"&amp;IF(J650=0,IFERROR(VLOOKUP(A650,default!$B$17:$C$19,2,0),C650),INDEX(default!$B$2:$B$12,Sheet2!J650,0))&amp;";"&amp;D650&amp;";"&amp;E650&amp;";"&amp;F650&amp;";"&amp;G650&amp;";"&amp;H650</f>
        <v>;;;;;;;</v>
      </c>
    </row>
    <row r="651" ht="15.75" customHeight="1">
      <c r="A651" s="1" t="s">
        <v>817</v>
      </c>
      <c r="I651" s="1" t="str">
        <f t="shared" si="1"/>
        <v>Q17. Lamb, average of various cuts, deegrees of fat, and cooking methods</v>
      </c>
      <c r="J651" s="1">
        <f t="shared" si="2"/>
        <v>0</v>
      </c>
      <c r="K651" s="1" t="str">
        <f t="shared" si="3"/>
        <v>Q17. Lamb, average of various cuts, deegrees of fat, and cooking methods0</v>
      </c>
      <c r="L651" s="1" t="str">
        <f t="shared" si="4"/>
        <v>Q17. Lamb, average of various cuts, deegrees of fat, and cooking methodsProcess identifier</v>
      </c>
      <c r="M651" s="1" t="str">
        <f t="array" ref="M651">IF(A650=$A$72,TEXT(A651,"dd/mm/yyyy"),A651)&amp;";"&amp;B651&amp;";"&amp;IF(J651=0,IFERROR(VLOOKUP(A651,default!$B$17:$C$19,2,0),C651),INDEX(default!$B$2:$B$12,Sheet2!J651,0))&amp;";"&amp;D651&amp;";"&amp;E651&amp;";"&amp;F651&amp;";"&amp;G651&amp;";"&amp;H651</f>
        <v>Process identifier;;;;;;;</v>
      </c>
    </row>
    <row r="652" ht="15.75" customHeight="1">
      <c r="A652" s="1" t="s">
        <v>1119</v>
      </c>
      <c r="I652" s="1" t="str">
        <f t="shared" si="1"/>
        <v>Q17. Lamb, average of various cuts, deegrees of fat, and cooking methods</v>
      </c>
      <c r="J652" s="1">
        <f t="shared" si="2"/>
        <v>0</v>
      </c>
      <c r="K652" s="1" t="str">
        <f t="shared" si="3"/>
        <v>Q17. Lamb, average of various cuts, deegrees of fat, and cooking methods0</v>
      </c>
      <c r="L652" s="1" t="str">
        <f t="shared" si="4"/>
        <v>Q17. Lamb, average of various cuts, deegrees of fat, and cooking methodsFootPrin000108900800237</v>
      </c>
      <c r="M652" s="1" t="str">
        <f t="array" ref="M652">IF(A651=$A$72,TEXT(A652,"dd/mm/yyyy"),A652)&amp;";"&amp;B652&amp;";"&amp;IF(J652=0,IFERROR(VLOOKUP(A652,default!$B$17:$C$19,2,0),C652),INDEX(default!$B$2:$B$12,Sheet2!J652,0))&amp;";"&amp;D652&amp;";"&amp;E652&amp;";"&amp;F652&amp;";"&amp;G652&amp;";"&amp;H652</f>
        <v>FootPrin000108900800237;;;;;;;</v>
      </c>
    </row>
    <row r="653" ht="15.75" customHeight="1">
      <c r="I653" s="1" t="str">
        <f t="shared" si="1"/>
        <v>Q17. Lamb, average of various cuts, deegrees of fat, and cooking methods</v>
      </c>
      <c r="J653" s="1">
        <f t="shared" si="2"/>
        <v>0</v>
      </c>
      <c r="K653" s="1" t="str">
        <f t="shared" si="3"/>
        <v>Q17. Lamb, average of various cuts, deegrees of fat, and cooking methods0</v>
      </c>
      <c r="L653" s="1" t="str">
        <f t="shared" si="4"/>
        <v>Q17. Lamb, average of various cuts, deegrees of fat, and cooking methods</v>
      </c>
      <c r="M653" s="1" t="str">
        <f t="array" ref="M653">IF(A652=$A$72,TEXT(A653,"dd/mm/yyyy"),A653)&amp;";"&amp;B653&amp;";"&amp;IF(J653=0,IFERROR(VLOOKUP(A653,default!$B$17:$C$19,2,0),C653),INDEX(default!$B$2:$B$12,Sheet2!J653,0))&amp;";"&amp;D653&amp;";"&amp;E653&amp;";"&amp;F653&amp;";"&amp;G653&amp;";"&amp;H653</f>
        <v>;;;;;;;</v>
      </c>
    </row>
    <row r="654" ht="15.75" customHeight="1">
      <c r="A654" s="1" t="s">
        <v>819</v>
      </c>
      <c r="I654" s="1" t="str">
        <f t="shared" si="1"/>
        <v>Q17. Lamb, average of various cuts, deegrees of fat, and cooking methods</v>
      </c>
      <c r="J654" s="1">
        <f t="shared" si="2"/>
        <v>0</v>
      </c>
      <c r="K654" s="1" t="str">
        <f t="shared" si="3"/>
        <v>Q17. Lamb, average of various cuts, deegrees of fat, and cooking methods0</v>
      </c>
      <c r="L654" s="1" t="str">
        <f t="shared" si="4"/>
        <v>Q17. Lamb, average of various cuts, deegrees of fat, and cooking methodsType</v>
      </c>
      <c r="M654" s="1" t="str">
        <f t="array" ref="M654">IF(A653=$A$72,TEXT(A654,"dd/mm/yyyy"),A654)&amp;";"&amp;B654&amp;";"&amp;IF(J654=0,IFERROR(VLOOKUP(A654,default!$B$17:$C$19,2,0),C654),INDEX(default!$B$2:$B$12,Sheet2!J654,0))&amp;";"&amp;D654&amp;";"&amp;E654&amp;";"&amp;F654&amp;";"&amp;G654&amp;";"&amp;H654</f>
        <v>Type;;;;;;;</v>
      </c>
    </row>
    <row r="655" ht="15.75" customHeight="1">
      <c r="I655" s="1" t="str">
        <f t="shared" si="1"/>
        <v>Q17. Lamb, average of various cuts, deegrees of fat, and cooking methods</v>
      </c>
      <c r="J655" s="1">
        <f t="shared" si="2"/>
        <v>0</v>
      </c>
      <c r="K655" s="1" t="str">
        <f t="shared" si="3"/>
        <v>Q17. Lamb, average of various cuts, deegrees of fat, and cooking methods0</v>
      </c>
      <c r="L655" s="1" t="str">
        <f t="shared" si="4"/>
        <v>Q17. Lamb, average of various cuts, deegrees of fat, and cooking methods</v>
      </c>
      <c r="M655" s="1" t="str">
        <f t="array" ref="M655">IF(A654=$A$72,TEXT(A655,"dd/mm/yyyy"),A655)&amp;";"&amp;B655&amp;";"&amp;IF(J655=0,IFERROR(VLOOKUP(A655,default!$B$17:$C$19,2,0),C655),INDEX(default!$B$2:$B$12,Sheet2!J655,0))&amp;";"&amp;D655&amp;";"&amp;E655&amp;";"&amp;F655&amp;";"&amp;G655&amp;";"&amp;H655</f>
        <v>;;;;;;;</v>
      </c>
    </row>
    <row r="656" ht="15.75" customHeight="1">
      <c r="I656" s="1" t="str">
        <f t="shared" si="1"/>
        <v>Q17. Lamb, average of various cuts, deegrees of fat, and cooking methods</v>
      </c>
      <c r="J656" s="1">
        <f t="shared" si="2"/>
        <v>0</v>
      </c>
      <c r="K656" s="1" t="str">
        <f t="shared" si="3"/>
        <v>Q17. Lamb, average of various cuts, deegrees of fat, and cooking methods0</v>
      </c>
      <c r="L656" s="1" t="str">
        <f t="shared" si="4"/>
        <v>Q17. Lamb, average of various cuts, deegrees of fat, and cooking methods</v>
      </c>
      <c r="M656" s="1" t="str">
        <f t="array" ref="M656">IF(A655=$A$72,TEXT(A656,"dd/mm/yyyy"),A656)&amp;";"&amp;B656&amp;";"&amp;IF(J656=0,IFERROR(VLOOKUP(A656,default!$B$17:$C$19,2,0),C656),INDEX(default!$B$2:$B$12,Sheet2!J656,0))&amp;";"&amp;D656&amp;";"&amp;E656&amp;";"&amp;F656&amp;";"&amp;G656&amp;";"&amp;H656</f>
        <v>;;;;;;;</v>
      </c>
    </row>
    <row r="657" ht="15.75" customHeight="1">
      <c r="A657" s="1" t="s">
        <v>820</v>
      </c>
      <c r="I657" s="1" t="str">
        <f t="shared" si="1"/>
        <v>Q17. Lamb, average of various cuts, deegrees of fat, and cooking methods</v>
      </c>
      <c r="J657" s="1">
        <f t="shared" si="2"/>
        <v>0</v>
      </c>
      <c r="K657" s="1" t="str">
        <f t="shared" si="3"/>
        <v>Q17. Lamb, average of various cuts, deegrees of fat, and cooking methods0</v>
      </c>
      <c r="L657" s="1" t="str">
        <f t="shared" si="4"/>
        <v>Q17. Lamb, average of various cuts, deegrees of fat, and cooking methodsStatus</v>
      </c>
      <c r="M657" s="1" t="str">
        <f t="array" ref="M657">IF(A656=$A$72,TEXT(A657,"dd/mm/yyyy"),A657)&amp;";"&amp;B657&amp;";"&amp;IF(J657=0,IFERROR(VLOOKUP(A657,default!$B$17:$C$19,2,0),C657),INDEX(default!$B$2:$B$12,Sheet2!J657,0))&amp;";"&amp;D657&amp;";"&amp;E657&amp;";"&amp;F657&amp;";"&amp;G657&amp;";"&amp;H657</f>
        <v>Status;;;;;;;</v>
      </c>
    </row>
    <row r="658" ht="15.75" customHeight="1">
      <c r="I658" s="1" t="str">
        <f t="shared" si="1"/>
        <v>Q17. Lamb, average of various cuts, deegrees of fat, and cooking methods</v>
      </c>
      <c r="J658" s="1">
        <f t="shared" si="2"/>
        <v>0</v>
      </c>
      <c r="K658" s="1" t="str">
        <f t="shared" si="3"/>
        <v>Q17. Lamb, average of various cuts, deegrees of fat, and cooking methods0</v>
      </c>
      <c r="L658" s="1" t="str">
        <f t="shared" si="4"/>
        <v>Q17. Lamb, average of various cuts, deegrees of fat, and cooking methods</v>
      </c>
      <c r="M658" s="1" t="str">
        <f t="array" ref="M658">IF(A657=$A$72,TEXT(A658,"dd/mm/yyyy"),A658)&amp;";"&amp;B658&amp;";"&amp;IF(J658=0,IFERROR(VLOOKUP(A658,default!$B$17:$C$19,2,0),C658),INDEX(default!$B$2:$B$12,Sheet2!J658,0))&amp;";"&amp;D658&amp;";"&amp;E658&amp;";"&amp;F658&amp;";"&amp;G658&amp;";"&amp;H658</f>
        <v>;;;;;;;</v>
      </c>
    </row>
    <row r="659" ht="15.75" customHeight="1">
      <c r="I659" s="1" t="str">
        <f t="shared" si="1"/>
        <v>Q17. Lamb, average of various cuts, deegrees of fat, and cooking methods</v>
      </c>
      <c r="J659" s="1">
        <f t="shared" si="2"/>
        <v>0</v>
      </c>
      <c r="K659" s="1" t="str">
        <f t="shared" si="3"/>
        <v>Q17. Lamb, average of various cuts, deegrees of fat, and cooking methods0</v>
      </c>
      <c r="L659" s="1" t="str">
        <f t="shared" si="4"/>
        <v>Q17. Lamb, average of various cuts, deegrees of fat, and cooking methods</v>
      </c>
      <c r="M659" s="1" t="str">
        <f t="array" ref="M659">IF(A658=$A$72,TEXT(A659,"dd/mm/yyyy"),A659)&amp;";"&amp;B659&amp;";"&amp;IF(J659=0,IFERROR(VLOOKUP(A659,default!$B$17:$C$19,2,0),C659),INDEX(default!$B$2:$B$12,Sheet2!J659,0))&amp;";"&amp;D659&amp;";"&amp;E659&amp;";"&amp;F659&amp;";"&amp;G659&amp;";"&amp;H659</f>
        <v>;;;;;;;</v>
      </c>
    </row>
    <row r="660" ht="15.75" customHeight="1">
      <c r="A660" s="1" t="s">
        <v>821</v>
      </c>
      <c r="I660" s="1" t="str">
        <f t="shared" si="1"/>
        <v>Q17. Lamb, average of various cuts, deegrees of fat, and cooking methods</v>
      </c>
      <c r="J660" s="1">
        <f t="shared" si="2"/>
        <v>0</v>
      </c>
      <c r="K660" s="1" t="str">
        <f t="shared" si="3"/>
        <v>Q17. Lamb, average of various cuts, deegrees of fat, and cooking methods0</v>
      </c>
      <c r="L660" s="1" t="str">
        <f t="shared" si="4"/>
        <v>Q17. Lamb, average of various cuts, deegrees of fat, and cooking methodsTime period</v>
      </c>
      <c r="M660" s="1" t="str">
        <f t="array" ref="M660">IF(A659=$A$72,TEXT(A660,"dd/mm/yyyy"),A660)&amp;";"&amp;B660&amp;";"&amp;IF(J660=0,IFERROR(VLOOKUP(A660,default!$B$17:$C$19,2,0),C660),INDEX(default!$B$2:$B$12,Sheet2!J660,0))&amp;";"&amp;D660&amp;";"&amp;E660&amp;";"&amp;F660&amp;";"&amp;G660&amp;";"&amp;H660</f>
        <v>Time period;;;;;;;</v>
      </c>
    </row>
    <row r="661" ht="15.75" customHeight="1">
      <c r="A661" s="1" t="s">
        <v>822</v>
      </c>
      <c r="I661" s="1" t="str">
        <f t="shared" si="1"/>
        <v>Q17. Lamb, average of various cuts, deegrees of fat, and cooking methods</v>
      </c>
      <c r="J661" s="1">
        <f t="shared" si="2"/>
        <v>0</v>
      </c>
      <c r="K661" s="1" t="str">
        <f t="shared" si="3"/>
        <v>Q17. Lamb, average of various cuts, deegrees of fat, and cooking methods0</v>
      </c>
      <c r="L661" s="1" t="str">
        <f t="shared" si="4"/>
        <v>Q17. Lamb, average of various cuts, deegrees of fat, and cooking methodsUnspecified</v>
      </c>
      <c r="M661" s="1" t="str">
        <f t="array" ref="M661">IF(A660=$A$72,TEXT(A661,"dd/mm/yyyy"),A661)&amp;";"&amp;B661&amp;";"&amp;IF(J661=0,IFERROR(VLOOKUP(A661,default!$B$17:$C$19,2,0),C661),INDEX(default!$B$2:$B$12,Sheet2!J661,0))&amp;";"&amp;D661&amp;";"&amp;E661&amp;";"&amp;F661&amp;";"&amp;G661&amp;";"&amp;H661</f>
        <v>Unspecified;;;;;;;</v>
      </c>
    </row>
    <row r="662" ht="15.75" customHeight="1">
      <c r="I662" s="1" t="str">
        <f t="shared" si="1"/>
        <v>Q17. Lamb, average of various cuts, deegrees of fat, and cooking methods</v>
      </c>
      <c r="J662" s="1">
        <f t="shared" si="2"/>
        <v>0</v>
      </c>
      <c r="K662" s="1" t="str">
        <f t="shared" si="3"/>
        <v>Q17. Lamb, average of various cuts, deegrees of fat, and cooking methods0</v>
      </c>
      <c r="L662" s="1" t="str">
        <f t="shared" si="4"/>
        <v>Q17. Lamb, average of various cuts, deegrees of fat, and cooking methods</v>
      </c>
      <c r="M662" s="1" t="str">
        <f t="array" ref="M662">IF(A661=$A$72,TEXT(A662,"dd/mm/yyyy"),A662)&amp;";"&amp;B662&amp;";"&amp;IF(J662=0,IFERROR(VLOOKUP(A662,default!$B$17:$C$19,2,0),C662),INDEX(default!$B$2:$B$12,Sheet2!J662,0))&amp;";"&amp;D662&amp;";"&amp;E662&amp;";"&amp;F662&amp;";"&amp;G662&amp;";"&amp;H662</f>
        <v>;;;;;;;</v>
      </c>
    </row>
    <row r="663" ht="15.75" customHeight="1">
      <c r="A663" s="1" t="s">
        <v>823</v>
      </c>
      <c r="I663" s="1" t="str">
        <f t="shared" si="1"/>
        <v>Q17. Lamb, average of various cuts, deegrees of fat, and cooking methods</v>
      </c>
      <c r="J663" s="1">
        <f t="shared" si="2"/>
        <v>0</v>
      </c>
      <c r="K663" s="1" t="str">
        <f t="shared" si="3"/>
        <v>Q17. Lamb, average of various cuts, deegrees of fat, and cooking methods0</v>
      </c>
      <c r="L663" s="1" t="str">
        <f t="shared" si="4"/>
        <v>Q17. Lamb, average of various cuts, deegrees of fat, and cooking methodsGeography</v>
      </c>
      <c r="M663" s="1" t="str">
        <f t="array" ref="M663">IF(A662=$A$72,TEXT(A663,"dd/mm/yyyy"),A663)&amp;";"&amp;B663&amp;";"&amp;IF(J663=0,IFERROR(VLOOKUP(A663,default!$B$17:$C$19,2,0),C663),INDEX(default!$B$2:$B$12,Sheet2!J663,0))&amp;";"&amp;D663&amp;";"&amp;E663&amp;";"&amp;F663&amp;";"&amp;G663&amp;";"&amp;H663</f>
        <v>Geography;;;;;;;</v>
      </c>
    </row>
    <row r="664" ht="15.75" customHeight="1">
      <c r="A664" s="1" t="s">
        <v>822</v>
      </c>
      <c r="I664" s="1" t="str">
        <f t="shared" si="1"/>
        <v>Q17. Lamb, average of various cuts, deegrees of fat, and cooking methods</v>
      </c>
      <c r="J664" s="1">
        <f t="shared" si="2"/>
        <v>0</v>
      </c>
      <c r="K664" s="1" t="str">
        <f t="shared" si="3"/>
        <v>Q17. Lamb, average of various cuts, deegrees of fat, and cooking methods0</v>
      </c>
      <c r="L664" s="1" t="str">
        <f t="shared" si="4"/>
        <v>Q17. Lamb, average of various cuts, deegrees of fat, and cooking methodsUnspecified</v>
      </c>
      <c r="M664" s="1" t="str">
        <f t="array" ref="M664">IF(A663=$A$72,TEXT(A664,"dd/mm/yyyy"),A664)&amp;";"&amp;B664&amp;";"&amp;IF(J664=0,IFERROR(VLOOKUP(A664,default!$B$17:$C$19,2,0),C664),INDEX(default!$B$2:$B$12,Sheet2!J664,0))&amp;";"&amp;D664&amp;";"&amp;E664&amp;";"&amp;F664&amp;";"&amp;G664&amp;";"&amp;H664</f>
        <v>Unspecified;;;;;;;</v>
      </c>
    </row>
    <row r="665" ht="15.75" customHeight="1">
      <c r="I665" s="1" t="str">
        <f t="shared" si="1"/>
        <v>Q17. Lamb, average of various cuts, deegrees of fat, and cooking methods</v>
      </c>
      <c r="J665" s="1">
        <f t="shared" si="2"/>
        <v>0</v>
      </c>
      <c r="K665" s="1" t="str">
        <f t="shared" si="3"/>
        <v>Q17. Lamb, average of various cuts, deegrees of fat, and cooking methods0</v>
      </c>
      <c r="L665" s="1" t="str">
        <f t="shared" si="4"/>
        <v>Q17. Lamb, average of various cuts, deegrees of fat, and cooking methods</v>
      </c>
      <c r="M665" s="1" t="str">
        <f t="array" ref="M665">IF(A664=$A$72,TEXT(A665,"dd/mm/yyyy"),A665)&amp;";"&amp;B665&amp;";"&amp;IF(J665=0,IFERROR(VLOOKUP(A665,default!$B$17:$C$19,2,0),C665),INDEX(default!$B$2:$B$12,Sheet2!J665,0))&amp;";"&amp;D665&amp;";"&amp;E665&amp;";"&amp;F665&amp;";"&amp;G665&amp;";"&amp;H665</f>
        <v>;;;;;;;</v>
      </c>
    </row>
    <row r="666" ht="15.75" customHeight="1">
      <c r="A666" s="1" t="s">
        <v>824</v>
      </c>
      <c r="I666" s="1" t="str">
        <f t="shared" si="1"/>
        <v>Q17. Lamb, average of various cuts, deegrees of fat, and cooking methods</v>
      </c>
      <c r="J666" s="1">
        <f t="shared" si="2"/>
        <v>0</v>
      </c>
      <c r="K666" s="1" t="str">
        <f t="shared" si="3"/>
        <v>Q17. Lamb, average of various cuts, deegrees of fat, and cooking methods0</v>
      </c>
      <c r="L666" s="1" t="str">
        <f t="shared" si="4"/>
        <v>Q17. Lamb, average of various cuts, deegrees of fat, and cooking methodsTechnology</v>
      </c>
      <c r="M666" s="1" t="str">
        <f t="array" ref="M666">IF(A665=$A$72,TEXT(A666,"dd/mm/yyyy"),A666)&amp;";"&amp;B666&amp;";"&amp;IF(J666=0,IFERROR(VLOOKUP(A666,default!$B$17:$C$19,2,0),C666),INDEX(default!$B$2:$B$12,Sheet2!J666,0))&amp;";"&amp;D666&amp;";"&amp;E666&amp;";"&amp;F666&amp;";"&amp;G666&amp;";"&amp;H666</f>
        <v>Technology;;;;;;;</v>
      </c>
    </row>
    <row r="667" ht="15.75" customHeight="1">
      <c r="A667" s="1" t="s">
        <v>822</v>
      </c>
      <c r="I667" s="1" t="str">
        <f t="shared" si="1"/>
        <v>Q17. Lamb, average of various cuts, deegrees of fat, and cooking methods</v>
      </c>
      <c r="J667" s="1">
        <f t="shared" si="2"/>
        <v>0</v>
      </c>
      <c r="K667" s="1" t="str">
        <f t="shared" si="3"/>
        <v>Q17. Lamb, average of various cuts, deegrees of fat, and cooking methods0</v>
      </c>
      <c r="L667" s="1" t="str">
        <f t="shared" si="4"/>
        <v>Q17. Lamb, average of various cuts, deegrees of fat, and cooking methodsUnspecified</v>
      </c>
      <c r="M667" s="1" t="str">
        <f t="array" ref="M667">IF(A666=$A$72,TEXT(A667,"dd/mm/yyyy"),A667)&amp;";"&amp;B667&amp;";"&amp;IF(J667=0,IFERROR(VLOOKUP(A667,default!$B$17:$C$19,2,0),C667),INDEX(default!$B$2:$B$12,Sheet2!J667,0))&amp;";"&amp;D667&amp;";"&amp;E667&amp;";"&amp;F667&amp;";"&amp;G667&amp;";"&amp;H667</f>
        <v>Unspecified;;;;;;;</v>
      </c>
    </row>
    <row r="668" ht="15.75" customHeight="1">
      <c r="I668" s="1" t="str">
        <f t="shared" si="1"/>
        <v>Q17. Lamb, average of various cuts, deegrees of fat, and cooking methods</v>
      </c>
      <c r="J668" s="1">
        <f t="shared" si="2"/>
        <v>0</v>
      </c>
      <c r="K668" s="1" t="str">
        <f t="shared" si="3"/>
        <v>Q17. Lamb, average of various cuts, deegrees of fat, and cooking methods0</v>
      </c>
      <c r="L668" s="1" t="str">
        <f t="shared" si="4"/>
        <v>Q17. Lamb, average of various cuts, deegrees of fat, and cooking methods</v>
      </c>
      <c r="M668" s="1" t="str">
        <f t="array" ref="M668">IF(A667=$A$72,TEXT(A668,"dd/mm/yyyy"),A668)&amp;";"&amp;B668&amp;";"&amp;IF(J668=0,IFERROR(VLOOKUP(A668,default!$B$17:$C$19,2,0),C668),INDEX(default!$B$2:$B$12,Sheet2!J668,0))&amp;";"&amp;D668&amp;";"&amp;E668&amp;";"&amp;F668&amp;";"&amp;G668&amp;";"&amp;H668</f>
        <v>;;;;;;;</v>
      </c>
    </row>
    <row r="669" ht="15.75" customHeight="1">
      <c r="A669" s="1" t="s">
        <v>825</v>
      </c>
      <c r="I669" s="1" t="str">
        <f t="shared" si="1"/>
        <v>Q17. Lamb, average of various cuts, deegrees of fat, and cooking methods</v>
      </c>
      <c r="J669" s="1">
        <f t="shared" si="2"/>
        <v>0</v>
      </c>
      <c r="K669" s="1" t="str">
        <f t="shared" si="3"/>
        <v>Q17. Lamb, average of various cuts, deegrees of fat, and cooking methods0</v>
      </c>
      <c r="L669" s="1" t="str">
        <f t="shared" si="4"/>
        <v>Q17. Lamb, average of various cuts, deegrees of fat, and cooking methodsRepresentativeness</v>
      </c>
      <c r="M669" s="1" t="str">
        <f t="array" ref="M669">IF(A668=$A$72,TEXT(A669,"dd/mm/yyyy"),A669)&amp;";"&amp;B669&amp;";"&amp;IF(J669=0,IFERROR(VLOOKUP(A669,default!$B$17:$C$19,2,0),C669),INDEX(default!$B$2:$B$12,Sheet2!J669,0))&amp;";"&amp;D669&amp;";"&amp;E669&amp;";"&amp;F669&amp;";"&amp;G669&amp;";"&amp;H669</f>
        <v>Representativeness;;;;;;;</v>
      </c>
    </row>
    <row r="670" ht="15.75" customHeight="1">
      <c r="A670" s="1" t="s">
        <v>822</v>
      </c>
      <c r="I670" s="1" t="str">
        <f t="shared" si="1"/>
        <v>Q17. Lamb, average of various cuts, deegrees of fat, and cooking methods</v>
      </c>
      <c r="J670" s="1">
        <f t="shared" si="2"/>
        <v>0</v>
      </c>
      <c r="K670" s="1" t="str">
        <f t="shared" si="3"/>
        <v>Q17. Lamb, average of various cuts, deegrees of fat, and cooking methods0</v>
      </c>
      <c r="L670" s="1" t="str">
        <f t="shared" si="4"/>
        <v>Q17. Lamb, average of various cuts, deegrees of fat, and cooking methodsUnspecified</v>
      </c>
      <c r="M670" s="1" t="str">
        <f t="array" ref="M670">IF(A669=$A$72,TEXT(A670,"dd/mm/yyyy"),A670)&amp;";"&amp;B670&amp;";"&amp;IF(J670=0,IFERROR(VLOOKUP(A670,default!$B$17:$C$19,2,0),C670),INDEX(default!$B$2:$B$12,Sheet2!J670,0))&amp;";"&amp;D670&amp;";"&amp;E670&amp;";"&amp;F670&amp;";"&amp;G670&amp;";"&amp;H670</f>
        <v>Unspecified;;;;;;;</v>
      </c>
    </row>
    <row r="671" ht="15.75" customHeight="1">
      <c r="I671" s="1" t="str">
        <f t="shared" si="1"/>
        <v>Q17. Lamb, average of various cuts, deegrees of fat, and cooking methods</v>
      </c>
      <c r="J671" s="1">
        <f t="shared" si="2"/>
        <v>0</v>
      </c>
      <c r="K671" s="1" t="str">
        <f t="shared" si="3"/>
        <v>Q17. Lamb, average of various cuts, deegrees of fat, and cooking methods0</v>
      </c>
      <c r="L671" s="1" t="str">
        <f t="shared" si="4"/>
        <v>Q17. Lamb, average of various cuts, deegrees of fat, and cooking methods</v>
      </c>
      <c r="M671" s="1" t="str">
        <f t="array" ref="M671">IF(A670=$A$72,TEXT(A671,"dd/mm/yyyy"),A671)&amp;";"&amp;B671&amp;";"&amp;IF(J671=0,IFERROR(VLOOKUP(A671,default!$B$17:$C$19,2,0),C671),INDEX(default!$B$2:$B$12,Sheet2!J671,0))&amp;";"&amp;D671&amp;";"&amp;E671&amp;";"&amp;F671&amp;";"&amp;G671&amp;";"&amp;H671</f>
        <v>;;;;;;;</v>
      </c>
    </row>
    <row r="672" ht="15.75" customHeight="1">
      <c r="A672" s="1" t="s">
        <v>826</v>
      </c>
      <c r="I672" s="1" t="str">
        <f t="shared" si="1"/>
        <v>Q17. Lamb, average of various cuts, deegrees of fat, and cooking methods</v>
      </c>
      <c r="J672" s="1">
        <f t="shared" si="2"/>
        <v>0</v>
      </c>
      <c r="K672" s="1" t="str">
        <f t="shared" si="3"/>
        <v>Q17. Lamb, average of various cuts, deegrees of fat, and cooking methods0</v>
      </c>
      <c r="L672" s="1" t="str">
        <f t="shared" si="4"/>
        <v>Q17. Lamb, average of various cuts, deegrees of fat, and cooking methodsMultiple output allocation</v>
      </c>
      <c r="M672" s="1" t="str">
        <f t="array" ref="M672">IF(A671=$A$72,TEXT(A672,"dd/mm/yyyy"),A672)&amp;";"&amp;B672&amp;";"&amp;IF(J672=0,IFERROR(VLOOKUP(A672,default!$B$17:$C$19,2,0),C672),INDEX(default!$B$2:$B$12,Sheet2!J672,0))&amp;";"&amp;D672&amp;";"&amp;E672&amp;";"&amp;F672&amp;";"&amp;G672&amp;";"&amp;H672</f>
        <v>Multiple output allocation;;;;;;;</v>
      </c>
    </row>
    <row r="673" ht="15.75" customHeight="1">
      <c r="A673" s="1" t="s">
        <v>822</v>
      </c>
      <c r="I673" s="1" t="str">
        <f t="shared" si="1"/>
        <v>Q17. Lamb, average of various cuts, deegrees of fat, and cooking methods</v>
      </c>
      <c r="J673" s="1">
        <f t="shared" si="2"/>
        <v>0</v>
      </c>
      <c r="K673" s="1" t="str">
        <f t="shared" si="3"/>
        <v>Q17. Lamb, average of various cuts, deegrees of fat, and cooking methods0</v>
      </c>
      <c r="L673" s="1" t="str">
        <f t="shared" si="4"/>
        <v>Q17. Lamb, average of various cuts, deegrees of fat, and cooking methodsUnspecified</v>
      </c>
      <c r="M673" s="1" t="str">
        <f t="array" ref="M673">IF(A672=$A$72,TEXT(A673,"dd/mm/yyyy"),A673)&amp;";"&amp;B673&amp;";"&amp;IF(J673=0,IFERROR(VLOOKUP(A673,default!$B$17:$C$19,2,0),C673),INDEX(default!$B$2:$B$12,Sheet2!J673,0))&amp;";"&amp;D673&amp;";"&amp;E673&amp;";"&amp;F673&amp;";"&amp;G673&amp;";"&amp;H673</f>
        <v>Unspecified;;;;;;;</v>
      </c>
    </row>
    <row r="674" ht="15.75" customHeight="1">
      <c r="I674" s="1" t="str">
        <f t="shared" si="1"/>
        <v>Q17. Lamb, average of various cuts, deegrees of fat, and cooking methods</v>
      </c>
      <c r="J674" s="1">
        <f t="shared" si="2"/>
        <v>0</v>
      </c>
      <c r="K674" s="1" t="str">
        <f t="shared" si="3"/>
        <v>Q17. Lamb, average of various cuts, deegrees of fat, and cooking methods0</v>
      </c>
      <c r="L674" s="1" t="str">
        <f t="shared" si="4"/>
        <v>Q17. Lamb, average of various cuts, deegrees of fat, and cooking methods</v>
      </c>
      <c r="M674" s="1" t="str">
        <f t="array" ref="M674">IF(A673=$A$72,TEXT(A674,"dd/mm/yyyy"),A674)&amp;";"&amp;B674&amp;";"&amp;IF(J674=0,IFERROR(VLOOKUP(A674,default!$B$17:$C$19,2,0),C674),INDEX(default!$B$2:$B$12,Sheet2!J674,0))&amp;";"&amp;D674&amp;";"&amp;E674&amp;";"&amp;F674&amp;";"&amp;G674&amp;";"&amp;H674</f>
        <v>;;;;;;;</v>
      </c>
    </row>
    <row r="675" ht="15.75" customHeight="1">
      <c r="A675" s="1" t="s">
        <v>827</v>
      </c>
      <c r="I675" s="1" t="str">
        <f t="shared" si="1"/>
        <v>Q17. Lamb, average of various cuts, deegrees of fat, and cooking methods</v>
      </c>
      <c r="J675" s="1">
        <f t="shared" si="2"/>
        <v>0</v>
      </c>
      <c r="K675" s="1" t="str">
        <f t="shared" si="3"/>
        <v>Q17. Lamb, average of various cuts, deegrees of fat, and cooking methods0</v>
      </c>
      <c r="L675" s="1" t="str">
        <f t="shared" si="4"/>
        <v>Q17. Lamb, average of various cuts, deegrees of fat, and cooking methodsSubstitution allocation</v>
      </c>
      <c r="M675" s="1" t="str">
        <f t="array" ref="M675">IF(A674=$A$72,TEXT(A675,"dd/mm/yyyy"),A675)&amp;";"&amp;B675&amp;";"&amp;IF(J675=0,IFERROR(VLOOKUP(A675,default!$B$17:$C$19,2,0),C675),INDEX(default!$B$2:$B$12,Sheet2!J675,0))&amp;";"&amp;D675&amp;";"&amp;E675&amp;";"&amp;F675&amp;";"&amp;G675&amp;";"&amp;H675</f>
        <v>Substitution allocation;;;;;;;</v>
      </c>
    </row>
    <row r="676" ht="15.75" customHeight="1">
      <c r="A676" s="1" t="s">
        <v>822</v>
      </c>
      <c r="I676" s="1" t="str">
        <f t="shared" si="1"/>
        <v>Q17. Lamb, average of various cuts, deegrees of fat, and cooking methods</v>
      </c>
      <c r="J676" s="1">
        <f t="shared" si="2"/>
        <v>0</v>
      </c>
      <c r="K676" s="1" t="str">
        <f t="shared" si="3"/>
        <v>Q17. Lamb, average of various cuts, deegrees of fat, and cooking methods0</v>
      </c>
      <c r="L676" s="1" t="str">
        <f t="shared" si="4"/>
        <v>Q17. Lamb, average of various cuts, deegrees of fat, and cooking methodsUnspecified</v>
      </c>
      <c r="M676" s="1" t="str">
        <f t="array" ref="M676">IF(A675=$A$72,TEXT(A676,"dd/mm/yyyy"),A676)&amp;";"&amp;B676&amp;";"&amp;IF(J676=0,IFERROR(VLOOKUP(A676,default!$B$17:$C$19,2,0),C676),INDEX(default!$B$2:$B$12,Sheet2!J676,0))&amp;";"&amp;D676&amp;";"&amp;E676&amp;";"&amp;F676&amp;";"&amp;G676&amp;";"&amp;H676</f>
        <v>Unspecified;;;;;;;</v>
      </c>
    </row>
    <row r="677" ht="15.75" customHeight="1">
      <c r="I677" s="1" t="str">
        <f t="shared" si="1"/>
        <v>Q17. Lamb, average of various cuts, deegrees of fat, and cooking methods</v>
      </c>
      <c r="J677" s="1">
        <f t="shared" si="2"/>
        <v>0</v>
      </c>
      <c r="K677" s="1" t="str">
        <f t="shared" si="3"/>
        <v>Q17. Lamb, average of various cuts, deegrees of fat, and cooking methods0</v>
      </c>
      <c r="L677" s="1" t="str">
        <f t="shared" si="4"/>
        <v>Q17. Lamb, average of various cuts, deegrees of fat, and cooking methods</v>
      </c>
      <c r="M677" s="1" t="str">
        <f t="array" ref="M677">IF(A676=$A$72,TEXT(A677,"dd/mm/yyyy"),A677)&amp;";"&amp;B677&amp;";"&amp;IF(J677=0,IFERROR(VLOOKUP(A677,default!$B$17:$C$19,2,0),C677),INDEX(default!$B$2:$B$12,Sheet2!J677,0))&amp;";"&amp;D677&amp;";"&amp;E677&amp;";"&amp;F677&amp;";"&amp;G677&amp;";"&amp;H677</f>
        <v>;;;;;;;</v>
      </c>
    </row>
    <row r="678" ht="15.75" customHeight="1">
      <c r="A678" s="1" t="s">
        <v>828</v>
      </c>
      <c r="I678" s="1" t="str">
        <f t="shared" si="1"/>
        <v>Q17. Lamb, average of various cuts, deegrees of fat, and cooking methods</v>
      </c>
      <c r="J678" s="1">
        <f t="shared" si="2"/>
        <v>0</v>
      </c>
      <c r="K678" s="1" t="str">
        <f t="shared" si="3"/>
        <v>Q17. Lamb, average of various cuts, deegrees of fat, and cooking methods0</v>
      </c>
      <c r="L678" s="1" t="str">
        <f t="shared" si="4"/>
        <v>Q17. Lamb, average of various cuts, deegrees of fat, and cooking methodsCut off rules</v>
      </c>
      <c r="M678" s="1" t="str">
        <f t="array" ref="M678">IF(A677=$A$72,TEXT(A678,"dd/mm/yyyy"),A678)&amp;";"&amp;B678&amp;";"&amp;IF(J678=0,IFERROR(VLOOKUP(A678,default!$B$17:$C$19,2,0),C678),INDEX(default!$B$2:$B$12,Sheet2!J678,0))&amp;";"&amp;D678&amp;";"&amp;E678&amp;";"&amp;F678&amp;";"&amp;G678&amp;";"&amp;H678</f>
        <v>Cut off rules;;;;;;;</v>
      </c>
    </row>
    <row r="679" ht="15.75" customHeight="1">
      <c r="A679" s="1" t="s">
        <v>822</v>
      </c>
      <c r="I679" s="1" t="str">
        <f t="shared" si="1"/>
        <v>Q17. Lamb, average of various cuts, deegrees of fat, and cooking methods</v>
      </c>
      <c r="J679" s="1">
        <f t="shared" si="2"/>
        <v>0</v>
      </c>
      <c r="K679" s="1" t="str">
        <f t="shared" si="3"/>
        <v>Q17. Lamb, average of various cuts, deegrees of fat, and cooking methods0</v>
      </c>
      <c r="L679" s="1" t="str">
        <f t="shared" si="4"/>
        <v>Q17. Lamb, average of various cuts, deegrees of fat, and cooking methodsUnspecified</v>
      </c>
      <c r="M679" s="1" t="str">
        <f t="array" ref="M679">IF(A678=$A$72,TEXT(A679,"dd/mm/yyyy"),A679)&amp;";"&amp;B679&amp;";"&amp;IF(J679=0,IFERROR(VLOOKUP(A679,default!$B$17:$C$19,2,0),C679),INDEX(default!$B$2:$B$12,Sheet2!J679,0))&amp;";"&amp;D679&amp;";"&amp;E679&amp;";"&amp;F679&amp;";"&amp;G679&amp;";"&amp;H679</f>
        <v>Unspecified;;;;;;;</v>
      </c>
    </row>
    <row r="680" ht="15.75" customHeight="1">
      <c r="I680" s="1" t="str">
        <f t="shared" si="1"/>
        <v>Q17. Lamb, average of various cuts, deegrees of fat, and cooking methods</v>
      </c>
      <c r="J680" s="1">
        <f t="shared" si="2"/>
        <v>0</v>
      </c>
      <c r="K680" s="1" t="str">
        <f t="shared" si="3"/>
        <v>Q17. Lamb, average of various cuts, deegrees of fat, and cooking methods0</v>
      </c>
      <c r="L680" s="1" t="str">
        <f t="shared" si="4"/>
        <v>Q17. Lamb, average of various cuts, deegrees of fat, and cooking methods</v>
      </c>
      <c r="M680" s="1" t="str">
        <f t="array" ref="M680">IF(A679=$A$72,TEXT(A680,"dd/mm/yyyy"),A680)&amp;";"&amp;B680&amp;";"&amp;IF(J680=0,IFERROR(VLOOKUP(A680,default!$B$17:$C$19,2,0),C680),INDEX(default!$B$2:$B$12,Sheet2!J680,0))&amp;";"&amp;D680&amp;";"&amp;E680&amp;";"&amp;F680&amp;";"&amp;G680&amp;";"&amp;H680</f>
        <v>;;;;;;;</v>
      </c>
    </row>
    <row r="681" ht="15.75" customHeight="1">
      <c r="A681" s="1" t="s">
        <v>829</v>
      </c>
      <c r="I681" s="1" t="str">
        <f t="shared" si="1"/>
        <v>Q17. Lamb, average of various cuts, deegrees of fat, and cooking methods</v>
      </c>
      <c r="J681" s="1">
        <f t="shared" si="2"/>
        <v>0</v>
      </c>
      <c r="K681" s="1" t="str">
        <f t="shared" si="3"/>
        <v>Q17. Lamb, average of various cuts, deegrees of fat, and cooking methods0</v>
      </c>
      <c r="L681" s="1" t="str">
        <f t="shared" si="4"/>
        <v>Q17. Lamb, average of various cuts, deegrees of fat, and cooking methodsCapital goods</v>
      </c>
      <c r="M681" s="1" t="str">
        <f t="array" ref="M681">IF(A680=$A$72,TEXT(A681,"dd/mm/yyyy"),A681)&amp;";"&amp;B681&amp;";"&amp;IF(J681=0,IFERROR(VLOOKUP(A681,default!$B$17:$C$19,2,0),C681),INDEX(default!$B$2:$B$12,Sheet2!J681,0))&amp;";"&amp;D681&amp;";"&amp;E681&amp;";"&amp;F681&amp;";"&amp;G681&amp;";"&amp;H681</f>
        <v>Capital goods;;;;;;;</v>
      </c>
    </row>
    <row r="682" ht="15.75" customHeight="1">
      <c r="A682" s="1" t="s">
        <v>822</v>
      </c>
      <c r="I682" s="1" t="str">
        <f t="shared" si="1"/>
        <v>Q17. Lamb, average of various cuts, deegrees of fat, and cooking methods</v>
      </c>
      <c r="J682" s="1">
        <f t="shared" si="2"/>
        <v>0</v>
      </c>
      <c r="K682" s="1" t="str">
        <f t="shared" si="3"/>
        <v>Q17. Lamb, average of various cuts, deegrees of fat, and cooking methods0</v>
      </c>
      <c r="L682" s="1" t="str">
        <f t="shared" si="4"/>
        <v>Q17. Lamb, average of various cuts, deegrees of fat, and cooking methodsUnspecified</v>
      </c>
      <c r="M682" s="1" t="str">
        <f t="array" ref="M682">IF(A681=$A$72,TEXT(A682,"dd/mm/yyyy"),A682)&amp;";"&amp;B682&amp;";"&amp;IF(J682=0,IFERROR(VLOOKUP(A682,default!$B$17:$C$19,2,0),C682),INDEX(default!$B$2:$B$12,Sheet2!J682,0))&amp;";"&amp;D682&amp;";"&amp;E682&amp;";"&amp;F682&amp;";"&amp;G682&amp;";"&amp;H682</f>
        <v>Unspecified;;;;;;;</v>
      </c>
    </row>
    <row r="683" ht="15.75" customHeight="1">
      <c r="I683" s="1" t="str">
        <f t="shared" si="1"/>
        <v>Q17. Lamb, average of various cuts, deegrees of fat, and cooking methods</v>
      </c>
      <c r="J683" s="1">
        <f t="shared" si="2"/>
        <v>0</v>
      </c>
      <c r="K683" s="1" t="str">
        <f t="shared" si="3"/>
        <v>Q17. Lamb, average of various cuts, deegrees of fat, and cooking methods0</v>
      </c>
      <c r="L683" s="1" t="str">
        <f t="shared" si="4"/>
        <v>Q17. Lamb, average of various cuts, deegrees of fat, and cooking methods</v>
      </c>
      <c r="M683" s="1" t="str">
        <f t="array" ref="M683">IF(A682=$A$72,TEXT(A683,"dd/mm/yyyy"),A683)&amp;";"&amp;B683&amp;";"&amp;IF(J683=0,IFERROR(VLOOKUP(A683,default!$B$17:$C$19,2,0),C683),INDEX(default!$B$2:$B$12,Sheet2!J683,0))&amp;";"&amp;D683&amp;";"&amp;E683&amp;";"&amp;F683&amp;";"&amp;G683&amp;";"&amp;H683</f>
        <v>;;;;;;;</v>
      </c>
    </row>
    <row r="684" ht="15.75" customHeight="1">
      <c r="A684" s="1" t="s">
        <v>830</v>
      </c>
      <c r="I684" s="1" t="str">
        <f t="shared" si="1"/>
        <v>Q17. Lamb, average of various cuts, deegrees of fat, and cooking methods</v>
      </c>
      <c r="J684" s="1">
        <f t="shared" si="2"/>
        <v>0</v>
      </c>
      <c r="K684" s="1" t="str">
        <f t="shared" si="3"/>
        <v>Q17. Lamb, average of various cuts, deegrees of fat, and cooking methods0</v>
      </c>
      <c r="L684" s="1" t="str">
        <f t="shared" si="4"/>
        <v>Q17. Lamb, average of various cuts, deegrees of fat, and cooking methodsBoundary with nature</v>
      </c>
      <c r="M684" s="1" t="str">
        <f t="array" ref="M684">IF(A683=$A$72,TEXT(A684,"dd/mm/yyyy"),A684)&amp;";"&amp;B684&amp;";"&amp;IF(J684=0,IFERROR(VLOOKUP(A684,default!$B$17:$C$19,2,0),C684),INDEX(default!$B$2:$B$12,Sheet2!J684,0))&amp;";"&amp;D684&amp;";"&amp;E684&amp;";"&amp;F684&amp;";"&amp;G684&amp;";"&amp;H684</f>
        <v>Boundary with nature;;;;;;;</v>
      </c>
    </row>
    <row r="685" ht="15.75" customHeight="1">
      <c r="A685" s="1" t="s">
        <v>822</v>
      </c>
      <c r="I685" s="1" t="str">
        <f t="shared" si="1"/>
        <v>Q17. Lamb, average of various cuts, deegrees of fat, and cooking methods</v>
      </c>
      <c r="J685" s="1">
        <f t="shared" si="2"/>
        <v>0</v>
      </c>
      <c r="K685" s="1" t="str">
        <f t="shared" si="3"/>
        <v>Q17. Lamb, average of various cuts, deegrees of fat, and cooking methods0</v>
      </c>
      <c r="L685" s="1" t="str">
        <f t="shared" si="4"/>
        <v>Q17. Lamb, average of various cuts, deegrees of fat, and cooking methodsUnspecified</v>
      </c>
      <c r="M685" s="1" t="str">
        <f t="array" ref="M685">IF(A684=$A$72,TEXT(A685,"dd/mm/yyyy"),A685)&amp;";"&amp;B685&amp;";"&amp;IF(J685=0,IFERROR(VLOOKUP(A685,default!$B$17:$C$19,2,0),C685),INDEX(default!$B$2:$B$12,Sheet2!J685,0))&amp;";"&amp;D685&amp;";"&amp;E685&amp;";"&amp;F685&amp;";"&amp;G685&amp;";"&amp;H685</f>
        <v>Unspecified;;;;;;;</v>
      </c>
    </row>
    <row r="686" ht="15.75" customHeight="1">
      <c r="I686" s="1" t="str">
        <f t="shared" si="1"/>
        <v>Q17. Lamb, average of various cuts, deegrees of fat, and cooking methods</v>
      </c>
      <c r="J686" s="1">
        <f t="shared" si="2"/>
        <v>0</v>
      </c>
      <c r="K686" s="1" t="str">
        <f t="shared" si="3"/>
        <v>Q17. Lamb, average of various cuts, deegrees of fat, and cooking methods0</v>
      </c>
      <c r="L686" s="1" t="str">
        <f t="shared" si="4"/>
        <v>Q17. Lamb, average of various cuts, deegrees of fat, and cooking methods</v>
      </c>
      <c r="M686" s="1" t="str">
        <f t="array" ref="M686">IF(A685=$A$72,TEXT(A686,"dd/mm/yyyy"),A686)&amp;";"&amp;B686&amp;";"&amp;IF(J686=0,IFERROR(VLOOKUP(A686,default!$B$17:$C$19,2,0),C686),INDEX(default!$B$2:$B$12,Sheet2!J686,0))&amp;";"&amp;D686&amp;";"&amp;E686&amp;";"&amp;F686&amp;";"&amp;G686&amp;";"&amp;H686</f>
        <v>;;;;;;;</v>
      </c>
    </row>
    <row r="687" ht="15.75" customHeight="1">
      <c r="A687" s="1" t="s">
        <v>831</v>
      </c>
      <c r="I687" s="1" t="str">
        <f t="shared" si="1"/>
        <v>Q17. Lamb, average of various cuts, deegrees of fat, and cooking methods</v>
      </c>
      <c r="J687" s="1">
        <f t="shared" si="2"/>
        <v>0</v>
      </c>
      <c r="K687" s="1" t="str">
        <f t="shared" si="3"/>
        <v>Q17. Lamb, average of various cuts, deegrees of fat, and cooking methods0</v>
      </c>
      <c r="L687" s="1" t="str">
        <f t="shared" si="4"/>
        <v>Q17. Lamb, average of various cuts, deegrees of fat, and cooking methodsInfrastructure</v>
      </c>
      <c r="M687" s="1" t="str">
        <f t="array" ref="M687">IF(A686=$A$72,TEXT(A687,"dd/mm/yyyy"),A687)&amp;";"&amp;B687&amp;";"&amp;IF(J687=0,IFERROR(VLOOKUP(A687,default!$B$17:$C$19,2,0),C687),INDEX(default!$B$2:$B$12,Sheet2!J687,0))&amp;";"&amp;D687&amp;";"&amp;E687&amp;";"&amp;F687&amp;";"&amp;G687&amp;";"&amp;H687</f>
        <v>Infrastructure;;;;;;;</v>
      </c>
    </row>
    <row r="688" ht="15.75" customHeight="1">
      <c r="A688" s="1" t="s">
        <v>832</v>
      </c>
      <c r="I688" s="1" t="str">
        <f t="shared" si="1"/>
        <v>Q17. Lamb, average of various cuts, deegrees of fat, and cooking methods</v>
      </c>
      <c r="J688" s="1">
        <f t="shared" si="2"/>
        <v>0</v>
      </c>
      <c r="K688" s="1" t="str">
        <f t="shared" si="3"/>
        <v>Q17. Lamb, average of various cuts, deegrees of fat, and cooking methods0</v>
      </c>
      <c r="L688" s="1" t="str">
        <f t="shared" si="4"/>
        <v>Q17. Lamb, average of various cuts, deegrees of fat, and cooking methodsNo</v>
      </c>
      <c r="M688" s="1" t="str">
        <f t="array" ref="M688">IF(A687=$A$72,TEXT(A688,"dd/mm/yyyy"),A688)&amp;";"&amp;B688&amp;";"&amp;IF(J688=0,IFERROR(VLOOKUP(A688,default!$B$17:$C$19,2,0),C688),INDEX(default!$B$2:$B$12,Sheet2!J688,0))&amp;";"&amp;D688&amp;";"&amp;E688&amp;";"&amp;F688&amp;";"&amp;G688&amp;";"&amp;H688</f>
        <v>No;;;;;;;</v>
      </c>
    </row>
    <row r="689" ht="15.75" customHeight="1">
      <c r="I689" s="1" t="str">
        <f t="shared" si="1"/>
        <v>Q17. Lamb, average of various cuts, deegrees of fat, and cooking methods</v>
      </c>
      <c r="J689" s="1">
        <f t="shared" si="2"/>
        <v>0</v>
      </c>
      <c r="K689" s="1" t="str">
        <f t="shared" si="3"/>
        <v>Q17. Lamb, average of various cuts, deegrees of fat, and cooking methods0</v>
      </c>
      <c r="L689" s="1" t="str">
        <f t="shared" si="4"/>
        <v>Q17. Lamb, average of various cuts, deegrees of fat, and cooking methods</v>
      </c>
      <c r="M689" s="1" t="str">
        <f t="array" ref="M689">IF(A688=$A$72,TEXT(A689,"dd/mm/yyyy"),A689)&amp;";"&amp;B689&amp;";"&amp;IF(J689=0,IFERROR(VLOOKUP(A689,default!$B$17:$C$19,2,0),C689),INDEX(default!$B$2:$B$12,Sheet2!J689,0))&amp;";"&amp;D689&amp;";"&amp;E689&amp;";"&amp;F689&amp;";"&amp;G689&amp;";"&amp;H689</f>
        <v>;;;;;;;</v>
      </c>
    </row>
    <row r="690" ht="15.75" customHeight="1">
      <c r="A690" s="1" t="s">
        <v>833</v>
      </c>
      <c r="I690" s="1" t="str">
        <f t="shared" si="1"/>
        <v>Q17. Lamb, average of various cuts, deegrees of fat, and cooking methods</v>
      </c>
      <c r="J690" s="1">
        <f t="shared" si="2"/>
        <v>0</v>
      </c>
      <c r="K690" s="1" t="str">
        <f t="shared" si="3"/>
        <v>Q17. Lamb, average of various cuts, deegrees of fat, and cooking methods0</v>
      </c>
      <c r="L690" s="1" t="str">
        <f t="shared" si="4"/>
        <v>Q17. Lamb, average of various cuts, deegrees of fat, and cooking methodsDate</v>
      </c>
      <c r="M690" s="1" t="str">
        <f t="array" ref="M690">IF(A689=$A$72,TEXT(A690,"dd/mm/yyyy"),A690)&amp;";"&amp;B690&amp;";"&amp;IF(J690=0,IFERROR(VLOOKUP(A690,default!$B$17:$C$19,2,0),C690),INDEX(default!$B$2:$B$12,Sheet2!J690,0))&amp;";"&amp;D690&amp;";"&amp;E690&amp;";"&amp;F690&amp;";"&amp;G690&amp;";"&amp;H690</f>
        <v>Date;;;;;;;</v>
      </c>
    </row>
    <row r="691" ht="15.75" customHeight="1">
      <c r="A691" s="49">
        <v>45119.0</v>
      </c>
      <c r="I691" s="1" t="str">
        <f t="shared" si="1"/>
        <v>Q17. Lamb, average of various cuts, deegrees of fat, and cooking methods</v>
      </c>
      <c r="J691" s="1">
        <f t="shared" si="2"/>
        <v>0</v>
      </c>
      <c r="K691" s="1" t="str">
        <f t="shared" si="3"/>
        <v>Q17. Lamb, average of various cuts, deegrees of fat, and cooking methods0</v>
      </c>
      <c r="L691" s="1" t="str">
        <f t="shared" si="4"/>
        <v>Q17. Lamb, average of various cuts, deegrees of fat, and cooking methods45119</v>
      </c>
      <c r="M691" s="1" t="str">
        <f t="array" ref="M691">IF(A690=$A$72,TEXT(A691,"dd/mm/yyyy"),A691)&amp;";"&amp;B691&amp;";"&amp;IF(J691=0,IFERROR(VLOOKUP(A691,default!$B$17:$C$19,2,0),C691),INDEX(default!$B$2:$B$12,Sheet2!J691,0))&amp;";"&amp;D691&amp;";"&amp;E691&amp;";"&amp;F691&amp;";"&amp;G691&amp;";"&amp;H691</f>
        <v>12/07/2023;;;;;;;</v>
      </c>
    </row>
    <row r="692" ht="15.75" customHeight="1">
      <c r="I692" s="1" t="str">
        <f t="shared" si="1"/>
        <v>Q17. Lamb, average of various cuts, deegrees of fat, and cooking methods</v>
      </c>
      <c r="J692" s="1">
        <f t="shared" si="2"/>
        <v>0</v>
      </c>
      <c r="K692" s="1" t="str">
        <f t="shared" si="3"/>
        <v>Q17. Lamb, average of various cuts, deegrees of fat, and cooking methods0</v>
      </c>
      <c r="L692" s="1" t="str">
        <f t="shared" si="4"/>
        <v>Q17. Lamb, average of various cuts, deegrees of fat, and cooking methods</v>
      </c>
      <c r="M692" s="1" t="str">
        <f t="array" ref="M692">IF(A691=$A$72,TEXT(A692,"dd/mm/yyyy"),A692)&amp;";"&amp;B692&amp;";"&amp;IF(J692=0,IFERROR(VLOOKUP(A692,default!$B$17:$C$19,2,0),C692),INDEX(default!$B$2:$B$12,Sheet2!J692,0))&amp;";"&amp;D692&amp;";"&amp;E692&amp;";"&amp;F692&amp;";"&amp;G692&amp;";"&amp;H692</f>
        <v>;;;;;;;</v>
      </c>
    </row>
    <row r="693" ht="15.75" customHeight="1">
      <c r="A693" s="1" t="s">
        <v>834</v>
      </c>
      <c r="I693" s="1" t="str">
        <f t="shared" si="1"/>
        <v>Q17. Lamb, average of various cuts, deegrees of fat, and cooking methods</v>
      </c>
      <c r="J693" s="1">
        <f t="shared" si="2"/>
        <v>0</v>
      </c>
      <c r="K693" s="1" t="str">
        <f t="shared" si="3"/>
        <v>Q17. Lamb, average of various cuts, deegrees of fat, and cooking methods0</v>
      </c>
      <c r="L693" s="1" t="str">
        <f t="shared" si="4"/>
        <v>Q17. Lamb, average of various cuts, deegrees of fat, and cooking methodsProducts</v>
      </c>
      <c r="M693" s="1" t="str">
        <f t="array" ref="M693">IF(A692=$A$72,TEXT(A693,"dd/mm/yyyy"),A693)&amp;";"&amp;B693&amp;";"&amp;IF(J693=0,IFERROR(VLOOKUP(A693,default!$B$17:$C$19,2,0),C693),INDEX(default!$B$2:$B$12,Sheet2!J693,0))&amp;";"&amp;D693&amp;";"&amp;E693&amp;";"&amp;F693&amp;";"&amp;G693&amp;";"&amp;H693</f>
        <v>Products;;;;;;;</v>
      </c>
    </row>
    <row r="694" ht="15.75" customHeight="1">
      <c r="A694" s="1" t="s">
        <v>989</v>
      </c>
      <c r="B694" s="1" t="s">
        <v>835</v>
      </c>
      <c r="C694" s="1">
        <v>1.0</v>
      </c>
      <c r="D694" s="1">
        <v>100.0</v>
      </c>
      <c r="E694" s="1" t="s">
        <v>836</v>
      </c>
      <c r="F694" s="1" t="s">
        <v>971</v>
      </c>
      <c r="I694" s="1" t="str">
        <f t="shared" si="1"/>
        <v>Q18. Pork, average of various cuts, deegrees of fat, and cooking methods</v>
      </c>
      <c r="J694" s="1">
        <f t="shared" si="2"/>
        <v>0</v>
      </c>
      <c r="K694" s="1" t="str">
        <f t="shared" si="3"/>
        <v>Q18. Pork, average of various cuts, deegrees of fat, and cooking methods0</v>
      </c>
      <c r="L694" s="1" t="str">
        <f t="shared" si="4"/>
        <v>Q18. Pork, average of various cuts, deegrees of fat, and cooking methodsQ18. Pork, average of various cuts, deegrees of fat, and cooking methods</v>
      </c>
      <c r="M694" s="1" t="str">
        <f t="array" ref="M694">IF(A693=$A$72,TEXT(A694,"dd/mm/yyyy"),A694)&amp;";"&amp;B694&amp;";"&amp;IF(J694=0,IFERROR(VLOOKUP(A694,default!$B$17:$C$19,2,0),C694),INDEX(default!$B$2:$B$12,Sheet2!J694,0))&amp;";"&amp;D694&amp;";"&amp;E694&amp;";"&amp;F694&amp;";"&amp;G694&amp;";"&amp;H694</f>
        <v>Q18. Pork, average of various cuts, deegrees of fat, and cooking methods;kg;1;100;not defined;!My project\0. Life cycles;;</v>
      </c>
    </row>
    <row r="695" ht="15.75" customHeight="1">
      <c r="I695" s="1" t="str">
        <f t="shared" si="1"/>
        <v>Q18. Pork, average of various cuts, deegrees of fat, and cooking methods</v>
      </c>
      <c r="J695" s="1">
        <f t="shared" si="2"/>
        <v>0</v>
      </c>
      <c r="K695" s="1" t="str">
        <f t="shared" si="3"/>
        <v>Q18. Pork, average of various cuts, deegrees of fat, and cooking methods0</v>
      </c>
      <c r="L695" s="1" t="str">
        <f t="shared" si="4"/>
        <v>Q18. Pork, average of various cuts, deegrees of fat, and cooking methods</v>
      </c>
      <c r="M695" s="1" t="str">
        <f t="array" ref="M695">IF(A694=$A$72,TEXT(A695,"dd/mm/yyyy"),A695)&amp;";"&amp;B695&amp;";"&amp;IF(J695=0,IFERROR(VLOOKUP(A695,default!$B$17:$C$19,2,0),C695),INDEX(default!$B$2:$B$12,Sheet2!J695,0))&amp;";"&amp;D695&amp;";"&amp;E695&amp;";"&amp;F695&amp;";"&amp;G695&amp;";"&amp;H695</f>
        <v>;;;;;;;</v>
      </c>
    </row>
    <row r="696" ht="15.75" customHeight="1">
      <c r="A696" s="1" t="s">
        <v>838</v>
      </c>
      <c r="I696" s="1" t="str">
        <f t="shared" si="1"/>
        <v>Q18. Pork, average of various cuts, deegrees of fat, and cooking methods</v>
      </c>
      <c r="J696" s="1">
        <f t="shared" si="2"/>
        <v>0</v>
      </c>
      <c r="K696" s="1" t="str">
        <f t="shared" si="3"/>
        <v>Q18. Pork, average of various cuts, deegrees of fat, and cooking methods0</v>
      </c>
      <c r="L696" s="1" t="str">
        <f t="shared" si="4"/>
        <v>Q18. Pork, average of various cuts, deegrees of fat, and cooking methodsAvoided products</v>
      </c>
      <c r="M696" s="1" t="str">
        <f t="array" ref="M696">IF(A695=$A$72,TEXT(A696,"dd/mm/yyyy"),A696)&amp;";"&amp;B696&amp;";"&amp;IF(J696=0,IFERROR(VLOOKUP(A696,default!$B$17:$C$19,2,0),C696),INDEX(default!$B$2:$B$12,Sheet2!J696,0))&amp;";"&amp;D696&amp;";"&amp;E696&amp;";"&amp;F696&amp;";"&amp;G696&amp;";"&amp;H696</f>
        <v>Avoided products;;;;;;;</v>
      </c>
    </row>
    <row r="697" ht="15.75" customHeight="1">
      <c r="I697" s="1" t="str">
        <f t="shared" si="1"/>
        <v>Q18. Pork, average of various cuts, deegrees of fat, and cooking methods</v>
      </c>
      <c r="J697" s="1">
        <f t="shared" si="2"/>
        <v>0</v>
      </c>
      <c r="K697" s="1" t="str">
        <f t="shared" si="3"/>
        <v>Q18. Pork, average of various cuts, deegrees of fat, and cooking methods0</v>
      </c>
      <c r="L697" s="1" t="str">
        <f t="shared" si="4"/>
        <v>Q18. Pork, average of various cuts, deegrees of fat, and cooking methods</v>
      </c>
      <c r="M697" s="1" t="str">
        <f t="array" ref="M697">IF(A696=$A$72,TEXT(A697,"dd/mm/yyyy"),A697)&amp;";"&amp;B697&amp;";"&amp;IF(J697=0,IFERROR(VLOOKUP(A697,default!$B$17:$C$19,2,0),C697),INDEX(default!$B$2:$B$12,Sheet2!J697,0))&amp;";"&amp;D697&amp;";"&amp;E697&amp;";"&amp;F697&amp;";"&amp;G697&amp;";"&amp;H697</f>
        <v>;;;;;;;</v>
      </c>
    </row>
    <row r="698" ht="15.75" customHeight="1">
      <c r="A698" s="1" t="s">
        <v>839</v>
      </c>
      <c r="I698" s="1" t="str">
        <f t="shared" si="1"/>
        <v>Q18. Pork, average of various cuts, deegrees of fat, and cooking methods</v>
      </c>
      <c r="J698" s="1">
        <f t="shared" si="2"/>
        <v>0</v>
      </c>
      <c r="K698" s="1" t="str">
        <f t="shared" si="3"/>
        <v>Q18. Pork, average of various cuts, deegrees of fat, and cooking methods0</v>
      </c>
      <c r="L698" s="1" t="str">
        <f t="shared" si="4"/>
        <v>Q18. Pork, average of various cuts, deegrees of fat, and cooking methodsResources</v>
      </c>
      <c r="M698" s="1" t="str">
        <f t="array" ref="M698">IF(A697=$A$72,TEXT(A698,"dd/mm/yyyy"),A698)&amp;";"&amp;B698&amp;";"&amp;IF(J698=0,IFERROR(VLOOKUP(A698,default!$B$17:$C$19,2,0),C698),INDEX(default!$B$2:$B$12,Sheet2!J698,0))&amp;";"&amp;D698&amp;";"&amp;E698&amp;";"&amp;F698&amp;";"&amp;G698&amp;";"&amp;H698</f>
        <v>Resources;;;;;;;</v>
      </c>
    </row>
    <row r="699" ht="15.75" customHeight="1">
      <c r="I699" s="1" t="str">
        <f t="shared" si="1"/>
        <v>Q18. Pork, average of various cuts, deegrees of fat, and cooking methods</v>
      </c>
      <c r="J699" s="1">
        <f t="shared" si="2"/>
        <v>0</v>
      </c>
      <c r="K699" s="1" t="str">
        <f t="shared" si="3"/>
        <v>Q18. Pork, average of various cuts, deegrees of fat, and cooking methods0</v>
      </c>
      <c r="L699" s="1" t="str">
        <f t="shared" si="4"/>
        <v>Q18. Pork, average of various cuts, deegrees of fat, and cooking methods</v>
      </c>
      <c r="M699" s="1" t="str">
        <f t="array" ref="M699">IF(A698=$A$72,TEXT(A699,"dd/mm/yyyy"),A699)&amp;";"&amp;B699&amp;";"&amp;IF(J699=0,IFERROR(VLOOKUP(A699,default!$B$17:$C$19,2,0),C699),INDEX(default!$B$2:$B$12,Sheet2!J699,0))&amp;";"&amp;D699&amp;";"&amp;E699&amp;";"&amp;F699&amp;";"&amp;G699&amp;";"&amp;H699</f>
        <v>;;;;;;;</v>
      </c>
    </row>
    <row r="700" ht="15.75" customHeight="1">
      <c r="A700" s="1" t="s">
        <v>840</v>
      </c>
      <c r="I700" s="1" t="str">
        <f t="shared" si="1"/>
        <v>Q18. Pork, average of various cuts, deegrees of fat, and cooking methods</v>
      </c>
      <c r="J700" s="1">
        <f t="shared" si="2"/>
        <v>1</v>
      </c>
      <c r="K700" s="1" t="str">
        <f t="shared" si="3"/>
        <v>Q18. Pork, average of various cuts, deegrees of fat, and cooking methods1</v>
      </c>
      <c r="L700" s="1" t="str">
        <f t="shared" si="4"/>
        <v>Q18. Pork, average of various cuts, deegrees of fat, and cooking methodsMaterials/fuels</v>
      </c>
      <c r="M700" s="1" t="str">
        <f t="array" ref="M700">IF(A699=$A$72,TEXT(A700,"dd/mm/yyyy"),A700)&amp;";"&amp;B700&amp;";"&amp;IF(J700=0,IFERROR(VLOOKUP(A700,default!$B$17:$C$19,2,0),C700),INDEX(default!$B$2:$B$12,Sheet2!J700,0))&amp;";"&amp;D700&amp;";"&amp;E700&amp;";"&amp;F700&amp;";"&amp;G700&amp;";"&amp;H700</f>
        <v>Materials/fuels;;;;;;;</v>
      </c>
    </row>
    <row r="701" ht="15.75" customHeight="1">
      <c r="A701" s="1" t="s">
        <v>990</v>
      </c>
      <c r="B701" s="1" t="s">
        <v>835</v>
      </c>
      <c r="C701" s="1" t="s">
        <v>1013</v>
      </c>
      <c r="D701" s="1" t="s">
        <v>842</v>
      </c>
      <c r="E701" s="1">
        <v>0.0</v>
      </c>
      <c r="F701" s="1">
        <v>0.0</v>
      </c>
      <c r="G701" s="1">
        <v>0.0</v>
      </c>
      <c r="I701" s="1" t="str">
        <f t="shared" si="1"/>
        <v>Q18. Pork, average of various cuts, deegrees of fat, and cooking methods</v>
      </c>
      <c r="J701" s="1">
        <f t="shared" si="2"/>
        <v>2</v>
      </c>
      <c r="K701" s="1" t="str">
        <f t="shared" si="3"/>
        <v>Q18. Pork, average of various cuts, deegrees of fat, and cooking methods2</v>
      </c>
      <c r="L701" s="1" t="str">
        <f t="shared" si="4"/>
        <v>Q18. Pork, average of various cuts, deegrees of fat, and cooking methodsPig meat, at slaughterhouse {US} Economic, S</v>
      </c>
      <c r="M701" s="1" t="str">
        <f t="array" ref="M701">IF(A700=$A$72,TEXT(A701,"dd/mm/yyyy"),A701)&amp;";"&amp;B701&amp;";"&amp;IF(J701=0,IFERROR(VLOOKUP(A701,default!$B$17:$C$19,2,0),C701),INDEX(default!$B$2:$B$12,Sheet2!J701,0))&amp;";"&amp;D701&amp;";"&amp;E701&amp;";"&amp;F701&amp;";"&amp;G701&amp;";"&amp;H701</f>
        <v>Pig meat, at slaughterhouse {US} Economic, S;kg;primary*(1+PHAR_loss_PNS+PROC_loss_PNS+TRAN_loss_PNS+RET_loss_PNS);Undefined;0;0;0;</v>
      </c>
    </row>
    <row r="702" ht="15.75" customHeight="1">
      <c r="A702" s="1" t="s">
        <v>122</v>
      </c>
      <c r="B702" s="1" t="s">
        <v>835</v>
      </c>
      <c r="C702" s="1">
        <v>0.0</v>
      </c>
      <c r="D702" s="1" t="s">
        <v>842</v>
      </c>
      <c r="E702" s="1">
        <v>0.0</v>
      </c>
      <c r="F702" s="1">
        <v>0.0</v>
      </c>
      <c r="G702" s="1">
        <v>0.0</v>
      </c>
      <c r="I702" s="1" t="str">
        <f t="shared" si="1"/>
        <v>Q18. Pork, average of various cuts, deegrees of fat, and cooking methods</v>
      </c>
      <c r="J702" s="1">
        <f t="shared" si="2"/>
        <v>3</v>
      </c>
      <c r="K702" s="1" t="str">
        <f t="shared" si="3"/>
        <v>Q18. Pork, average of various cuts, deegrees of fat, and cooking methods3</v>
      </c>
      <c r="L702" s="1" t="str">
        <f t="shared" si="4"/>
        <v>Q18. Pork, average of various cuts, deegrees of fat, and cooking methodsProcessing dummy</v>
      </c>
      <c r="M702" s="1" t="str">
        <f t="array" ref="M702">IF(A701=$A$72,TEXT(A702,"dd/mm/yyyy"),A702)&amp;";"&amp;B702&amp;";"&amp;IF(J702=0,IFERROR(VLOOKUP(A702,default!$B$17:$C$19,2,0),C702),INDEX(default!$B$2:$B$12,Sheet2!J702,0))&amp;";"&amp;D702&amp;";"&amp;E702&amp;";"&amp;F702&amp;";"&amp;G702&amp;";"&amp;H702</f>
        <v>Processing dummy;kg;processing*(1+PROC_loss_PNS+TRAN_loss_PNS+RET_loss_PNS);Undefined;0;0;0;</v>
      </c>
    </row>
    <row r="703" ht="15.75" customHeight="1">
      <c r="A703" s="1" t="s">
        <v>171</v>
      </c>
      <c r="B703" s="1" t="s">
        <v>835</v>
      </c>
      <c r="C703" s="1" t="s">
        <v>1111</v>
      </c>
      <c r="D703" s="1" t="s">
        <v>842</v>
      </c>
      <c r="E703" s="1">
        <v>0.0</v>
      </c>
      <c r="F703" s="1">
        <v>0.0</v>
      </c>
      <c r="G703" s="1">
        <v>0.0</v>
      </c>
      <c r="I703" s="1" t="str">
        <f t="shared" si="1"/>
        <v>Q18. Pork, average of various cuts, deegrees of fat, and cooking methods</v>
      </c>
      <c r="J703" s="1">
        <f t="shared" si="2"/>
        <v>4</v>
      </c>
      <c r="K703" s="1" t="str">
        <f t="shared" si="3"/>
        <v>Q18. Pork, average of various cuts, deegrees of fat, and cooking methods4</v>
      </c>
      <c r="L703" s="1" t="str">
        <f t="shared" si="4"/>
        <v>Q18. Pork, average of various cuts, deegrees of fat, and cooking methodsChicken, breast, meat and skin, roasted/baked, processed in FR | Chilled | PS | at packaging {FR} U {ID}| GAIN</v>
      </c>
      <c r="M703" s="1" t="str">
        <f t="array" ref="M703">IF(A702=$A$72,TEXT(A703,"dd/mm/yyyy"),A703)&amp;";"&amp;B703&amp;";"&amp;IF(J703=0,IFERROR(VLOOKUP(A703,default!$B$17:$C$19,2,0),C703),INDEX(default!$B$2:$B$12,Sheet2!J703,0))&amp;";"&amp;D703&amp;";"&amp;E703&amp;";"&amp;F703&amp;";"&amp;G703&amp;";"&amp;H703</f>
        <v>Chicken, breast, meat and skin, roasted/baked, processed in FR | Chilled | PS | at packaging {FR} U {ID}| GAIN;kg;packaging*(1+TRAN_loss_PNS+RET_loss_PNS);Undefined;0;0;0;</v>
      </c>
    </row>
    <row r="704" ht="15.75" customHeight="1">
      <c r="A704" s="1" t="s">
        <v>976</v>
      </c>
      <c r="B704" s="1" t="s">
        <v>835</v>
      </c>
      <c r="C704" s="1" t="s">
        <v>1015</v>
      </c>
      <c r="D704" s="1" t="s">
        <v>842</v>
      </c>
      <c r="E704" s="1">
        <v>0.0</v>
      </c>
      <c r="F704" s="1">
        <v>0.0</v>
      </c>
      <c r="G704" s="1">
        <v>0.0</v>
      </c>
      <c r="I704" s="1" t="str">
        <f t="shared" si="1"/>
        <v>Q18. Pork, average of various cuts, deegrees of fat, and cooking methods</v>
      </c>
      <c r="J704" s="1">
        <f t="shared" si="2"/>
        <v>5</v>
      </c>
      <c r="K704" s="1" t="str">
        <f t="shared" si="3"/>
        <v>Q18. Pork, average of various cuts, deegrees of fat, and cooking methods5</v>
      </c>
      <c r="L704" s="1" t="str">
        <f t="shared" si="4"/>
        <v>Q18. Pork, average of various cuts, deegrees of fat, and cooking methodsInternational distribution {ID}| GAIN</v>
      </c>
      <c r="M704" s="1" t="str">
        <f t="array" ref="M704">IF(A703=$A$72,TEXT(A704,"dd/mm/yyyy"),A704)&amp;";"&amp;B704&amp;";"&amp;IF(J704=0,IFERROR(VLOOKUP(A704,default!$B$17:$C$19,2,0),C704),INDEX(default!$B$2:$B$12,Sheet2!J704,0))&amp;";"&amp;D704&amp;";"&amp;E704&amp;";"&amp;F704&amp;";"&amp;G704&amp;";"&amp;H704</f>
        <v>International distribution {ID}| GAIN;kg;distrib*(1+TRAN_loss_PNS+RET_loss_PNS);Undefined;0;0;0;</v>
      </c>
    </row>
    <row r="705" ht="15.75" customHeight="1">
      <c r="A705" s="1" t="s">
        <v>125</v>
      </c>
      <c r="B705" s="1" t="s">
        <v>846</v>
      </c>
      <c r="C705" s="1" t="s">
        <v>1016</v>
      </c>
      <c r="D705" s="1" t="s">
        <v>842</v>
      </c>
      <c r="E705" s="1">
        <v>0.0</v>
      </c>
      <c r="F705" s="1">
        <v>0.0</v>
      </c>
      <c r="G705" s="1">
        <v>0.0</v>
      </c>
      <c r="I705" s="1" t="str">
        <f t="shared" si="1"/>
        <v>Q18. Pork, average of various cuts, deegrees of fat, and cooking methods</v>
      </c>
      <c r="J705" s="1">
        <f t="shared" si="2"/>
        <v>6</v>
      </c>
      <c r="K705" s="1" t="str">
        <f t="shared" si="3"/>
        <v>Q18. Pork, average of various cuts, deegrees of fat, and cooking methods6</v>
      </c>
      <c r="L705" s="1" t="str">
        <f t="shared" si="4"/>
        <v>Q18. Pork, average of various cuts, deegrees of fat, and cooking methodsStorage, in closed refrigerator, at retail (WFLDB)/RER U {ID}| GAIN</v>
      </c>
      <c r="M705" s="1" t="str">
        <f t="array" ref="M705">IF(A704=$A$72,TEXT(A705,"dd/mm/yyyy"),A705)&amp;";"&amp;B705&amp;";"&amp;IF(J705=0,IFERROR(VLOOKUP(A705,default!$B$17:$C$19,2,0),C705),INDEX(default!$B$2:$B$12,Sheet2!J705,0))&amp;";"&amp;D705&amp;";"&amp;E705&amp;";"&amp;F705&amp;";"&amp;G705&amp;";"&amp;H705</f>
        <v>Storage, in closed refrigerator, at retail (WFLDB)/RER U {ID}| GAIN;l*day;retail_cool*(1+RET_loss_PNS);Undefined;0;0;0;</v>
      </c>
    </row>
    <row r="706" ht="15.75" customHeight="1">
      <c r="A706" s="1" t="s">
        <v>126</v>
      </c>
      <c r="B706" s="1" t="s">
        <v>846</v>
      </c>
      <c r="C706" s="1" t="s">
        <v>1017</v>
      </c>
      <c r="D706" s="1" t="s">
        <v>842</v>
      </c>
      <c r="E706" s="1">
        <v>0.0</v>
      </c>
      <c r="F706" s="1">
        <v>0.0</v>
      </c>
      <c r="G706" s="1">
        <v>0.0</v>
      </c>
      <c r="I706" s="1" t="str">
        <f t="shared" si="1"/>
        <v>Q18. Pork, average of various cuts, deegrees of fat, and cooking methods</v>
      </c>
      <c r="J706" s="1">
        <f t="shared" si="2"/>
        <v>7</v>
      </c>
      <c r="K706" s="1" t="str">
        <f t="shared" si="3"/>
        <v>Q18. Pork, average of various cuts, deegrees of fat, and cooking methods7</v>
      </c>
      <c r="L706" s="1" t="str">
        <f t="shared" si="4"/>
        <v>Q18. Pork, average of various cuts, deegrees of fat, and cooking methodsStorage, in closed freezer, at retail (WFLDB)/RER U {ID}| GAIN</v>
      </c>
      <c r="M706" s="1" t="str">
        <f t="array" ref="M706">IF(A705=$A$72,TEXT(A706,"dd/mm/yyyy"),A706)&amp;";"&amp;B706&amp;";"&amp;IF(J706=0,IFERROR(VLOOKUP(A706,default!$B$17:$C$19,2,0),C706),INDEX(default!$B$2:$B$12,Sheet2!J706,0))&amp;";"&amp;D706&amp;";"&amp;E706&amp;";"&amp;F706&amp;";"&amp;G706&amp;";"&amp;H706</f>
        <v>Storage, in closed freezer, at retail (WFLDB)/RER U {ID}| GAIN;l*day;retail_freez*(1+RET_loss_PNS);Undefined;0;0;0;</v>
      </c>
    </row>
    <row r="707" ht="15.75" customHeight="1">
      <c r="A707" s="1" t="s">
        <v>127</v>
      </c>
      <c r="B707" s="1" t="s">
        <v>846</v>
      </c>
      <c r="C707" s="1" t="s">
        <v>1018</v>
      </c>
      <c r="D707" s="1" t="s">
        <v>842</v>
      </c>
      <c r="E707" s="1">
        <v>0.0</v>
      </c>
      <c r="F707" s="1">
        <v>0.0</v>
      </c>
      <c r="G707" s="1">
        <v>0.0</v>
      </c>
      <c r="I707" s="1" t="str">
        <f t="shared" si="1"/>
        <v>Q18. Pork, average of various cuts, deegrees of fat, and cooking methods</v>
      </c>
      <c r="J707" s="1">
        <f t="shared" si="2"/>
        <v>8</v>
      </c>
      <c r="K707" s="1" t="str">
        <f t="shared" si="3"/>
        <v>Q18. Pork, average of various cuts, deegrees of fat, and cooking methods8</v>
      </c>
      <c r="L707" s="1" t="str">
        <f t="shared" si="4"/>
        <v>Q18. Pork, average of various cuts, deegrees of fat, and cooking methodsStorage, in refrigerator, at home (WFLDB)/RER U {ID}| GAIN</v>
      </c>
      <c r="M707" s="1" t="str">
        <f t="array" ref="M707">IF(A706=$A$72,TEXT(A707,"dd/mm/yyyy"),A707)&amp;";"&amp;B707&amp;";"&amp;IF(J707=0,IFERROR(VLOOKUP(A707,default!$B$17:$C$19,2,0),C707),INDEX(default!$B$2:$B$12,Sheet2!J707,0))&amp;";"&amp;D707&amp;";"&amp;E707&amp;";"&amp;F707&amp;";"&amp;G707&amp;";"&amp;H707</f>
        <v>Storage, in refrigerator, at home (WFLDB)/RER U {ID}| GAIN;l*day;home_cool;Undefined;0;0;0;</v>
      </c>
    </row>
    <row r="708" ht="15.75" customHeight="1">
      <c r="A708" s="1" t="s">
        <v>128</v>
      </c>
      <c r="B708" s="1" t="s">
        <v>846</v>
      </c>
      <c r="C708" s="1" t="s">
        <v>1018</v>
      </c>
      <c r="D708" s="1" t="s">
        <v>842</v>
      </c>
      <c r="E708" s="1">
        <v>0.0</v>
      </c>
      <c r="F708" s="1">
        <v>0.0</v>
      </c>
      <c r="G708" s="1">
        <v>0.0</v>
      </c>
      <c r="I708" s="1" t="str">
        <f t="shared" si="1"/>
        <v>Q18. Pork, average of various cuts, deegrees of fat, and cooking methods</v>
      </c>
      <c r="J708" s="1">
        <f t="shared" si="2"/>
        <v>9</v>
      </c>
      <c r="K708" s="1" t="str">
        <f t="shared" si="3"/>
        <v>Q18. Pork, average of various cuts, deegrees of fat, and cooking methods9</v>
      </c>
      <c r="L708" s="1" t="str">
        <f t="shared" si="4"/>
        <v>Q18. Pork, average of various cuts, deegrees of fat, and cooking methodsStorage, in freezer, at home (WFLDB)/RER U {ID}| GAIN</v>
      </c>
      <c r="M708" s="1" t="str">
        <f t="array" ref="M708">IF(A707=$A$72,TEXT(A708,"dd/mm/yyyy"),A708)&amp;";"&amp;B708&amp;";"&amp;IF(J708=0,IFERROR(VLOOKUP(A708,default!$B$17:$C$19,2,0),C708),INDEX(default!$B$2:$B$12,Sheet2!J708,0))&amp;";"&amp;D708&amp;";"&amp;E708&amp;";"&amp;F708&amp;";"&amp;G708&amp;";"&amp;H708</f>
        <v>Storage, in freezer, at home (WFLDB)/RER U {ID}| GAIN;l*day;home_freez;Undefined;0;0;0;</v>
      </c>
    </row>
    <row r="709" ht="15.75" customHeight="1">
      <c r="A709" s="1" t="s">
        <v>129</v>
      </c>
      <c r="B709" s="1" t="s">
        <v>849</v>
      </c>
      <c r="C709" s="1" t="s">
        <v>37</v>
      </c>
      <c r="D709" s="1" t="s">
        <v>842</v>
      </c>
      <c r="E709" s="1">
        <v>0.0</v>
      </c>
      <c r="F709" s="1">
        <v>0.0</v>
      </c>
      <c r="G709" s="1">
        <v>0.0</v>
      </c>
      <c r="I709" s="1" t="str">
        <f t="shared" si="1"/>
        <v>Q18. Pork, average of various cuts, deegrees of fat, and cooking methods</v>
      </c>
      <c r="J709" s="1">
        <f t="shared" si="2"/>
        <v>10</v>
      </c>
      <c r="K709" s="1" t="str">
        <f t="shared" si="3"/>
        <v>Q18. Pork, average of various cuts, deegrees of fat, and cooking methods10</v>
      </c>
      <c r="L709" s="1" t="str">
        <f t="shared" si="4"/>
        <v>Q18. Pork, average of various cuts, deegrees of fat, and cooking methodsBoiling, vegetables, with LPG stove, at consumer home (WFLDB)/GLO U</v>
      </c>
      <c r="M709" s="1" t="str">
        <f t="array" ref="M709">IF(A708=$A$72,TEXT(A709,"dd/mm/yyyy"),A709)&amp;";"&amp;B709&amp;";"&amp;IF(J709=0,IFERROR(VLOOKUP(A709,default!$B$17:$C$19,2,0),C709),INDEX(default!$B$2:$B$12,Sheet2!J709,0))&amp;";"&amp;D709&amp;";"&amp;E709&amp;";"&amp;F709&amp;";"&amp;G709&amp;";"&amp;H709</f>
        <v>Boiling, vegetables, with LPG stove, at consumer home (WFLDB)/GLO U;p;boil*(1-USER_loss);Undefined;0;0;0;</v>
      </c>
    </row>
    <row r="710" ht="15.75" customHeight="1">
      <c r="A710" s="1" t="s">
        <v>130</v>
      </c>
      <c r="B710" s="1" t="s">
        <v>849</v>
      </c>
      <c r="C710" s="1" t="s">
        <v>38</v>
      </c>
      <c r="D710" s="1" t="s">
        <v>842</v>
      </c>
      <c r="E710" s="1">
        <v>0.0</v>
      </c>
      <c r="F710" s="1">
        <v>0.0</v>
      </c>
      <c r="G710" s="1">
        <v>0.0</v>
      </c>
      <c r="I710" s="1" t="str">
        <f t="shared" si="1"/>
        <v>Q18. Pork, average of various cuts, deegrees of fat, and cooking methods</v>
      </c>
      <c r="J710" s="1">
        <f t="shared" si="2"/>
        <v>11</v>
      </c>
      <c r="K710" s="1" t="str">
        <f t="shared" si="3"/>
        <v>Q18. Pork, average of various cuts, deegrees of fat, and cooking methods11</v>
      </c>
      <c r="L710" s="1" t="str">
        <f t="shared" si="4"/>
        <v>Q18. Pork, average of various cuts, deegrees of fat, and cooking methodsFrying, vegetables, with LPG stove, at consumer home (WFLDB)/GLO U</v>
      </c>
      <c r="M710" s="1" t="str">
        <f t="array" ref="M710">IF(A709=$A$72,TEXT(A710,"dd/mm/yyyy"),A710)&amp;";"&amp;B710&amp;";"&amp;IF(J710=0,IFERROR(VLOOKUP(A710,default!$B$17:$C$19,2,0),C710),INDEX(default!$B$2:$B$12,Sheet2!J710,0))&amp;";"&amp;D710&amp;";"&amp;E710&amp;";"&amp;F710&amp;";"&amp;G710&amp;";"&amp;H710</f>
        <v>Frying, vegetables, with LPG stove, at consumer home (WFLDB)/GLO U;p;fry*(1-USER_loss);Undefined;0;0;0;</v>
      </c>
    </row>
    <row r="711" ht="15.75" customHeight="1">
      <c r="I711" s="1" t="str">
        <f t="shared" si="1"/>
        <v>Q18. Pork, average of various cuts, deegrees of fat, and cooking methods</v>
      </c>
      <c r="J711" s="1">
        <f t="shared" si="2"/>
        <v>0</v>
      </c>
      <c r="K711" s="1" t="str">
        <f t="shared" si="3"/>
        <v>Q18. Pork, average of various cuts, deegrees of fat, and cooking methods0</v>
      </c>
      <c r="L711" s="1" t="str">
        <f t="shared" si="4"/>
        <v>Q18. Pork, average of various cuts, deegrees of fat, and cooking methods</v>
      </c>
      <c r="M711" s="1" t="str">
        <f t="array" ref="M711">IF(A710=$A$72,TEXT(A711,"dd/mm/yyyy"),A711)&amp;";"&amp;B711&amp;";"&amp;IF(J711=0,IFERROR(VLOOKUP(A711,default!$B$17:$C$19,2,0),C711),INDEX(default!$B$2:$B$12,Sheet2!J711,0))&amp;";"&amp;D711&amp;";"&amp;E711&amp;";"&amp;F711&amp;";"&amp;G711&amp;";"&amp;H711</f>
        <v>;;;;;;;</v>
      </c>
    </row>
    <row r="712" ht="15.75" customHeight="1">
      <c r="A712" s="1" t="s">
        <v>852</v>
      </c>
      <c r="I712" s="1" t="str">
        <f t="shared" si="1"/>
        <v>Q18. Pork, average of various cuts, deegrees of fat, and cooking methods</v>
      </c>
      <c r="J712" s="1">
        <f t="shared" si="2"/>
        <v>0</v>
      </c>
      <c r="K712" s="1" t="str">
        <f t="shared" si="3"/>
        <v>Q18. Pork, average of various cuts, deegrees of fat, and cooking methods0</v>
      </c>
      <c r="L712" s="1" t="str">
        <f t="shared" si="4"/>
        <v>Q18. Pork, average of various cuts, deegrees of fat, and cooking methodsElectricity/heat</v>
      </c>
      <c r="M712" s="1" t="str">
        <f t="array" ref="M712">IF(A711=$A$72,TEXT(A712,"dd/mm/yyyy"),A712)&amp;";"&amp;B712&amp;";"&amp;IF(J712=0,IFERROR(VLOOKUP(A712,default!$B$17:$C$19,2,0),C712),INDEX(default!$B$2:$B$12,Sheet2!J712,0))&amp;";"&amp;D712&amp;";"&amp;E712&amp;";"&amp;F712&amp;";"&amp;G712&amp;";"&amp;H712</f>
        <v>Electricity/heat;;;;;;;</v>
      </c>
    </row>
    <row r="713" ht="15.75" customHeight="1">
      <c r="I713" s="1" t="str">
        <f t="shared" si="1"/>
        <v>Q18. Pork, average of various cuts, deegrees of fat, and cooking methods</v>
      </c>
      <c r="J713" s="1">
        <f t="shared" si="2"/>
        <v>0</v>
      </c>
      <c r="K713" s="1" t="str">
        <f t="shared" si="3"/>
        <v>Q18. Pork, average of various cuts, deegrees of fat, and cooking methods0</v>
      </c>
      <c r="L713" s="1" t="str">
        <f t="shared" si="4"/>
        <v>Q18. Pork, average of various cuts, deegrees of fat, and cooking methods</v>
      </c>
      <c r="M713" s="1" t="str">
        <f t="array" ref="M713">IF(A712=$A$72,TEXT(A713,"dd/mm/yyyy"),A713)&amp;";"&amp;B713&amp;";"&amp;IF(J713=0,IFERROR(VLOOKUP(A713,default!$B$17:$C$19,2,0),C713),INDEX(default!$B$2:$B$12,Sheet2!J713,0))&amp;";"&amp;D713&amp;";"&amp;E713&amp;";"&amp;F713&amp;";"&amp;G713&amp;";"&amp;H713</f>
        <v>;;;;;;;</v>
      </c>
    </row>
    <row r="714" ht="15.75" customHeight="1">
      <c r="A714" s="1" t="s">
        <v>853</v>
      </c>
      <c r="I714" s="1" t="str">
        <f t="shared" si="1"/>
        <v>Q18. Pork, average of various cuts, deegrees of fat, and cooking methods</v>
      </c>
      <c r="J714" s="1">
        <f t="shared" si="2"/>
        <v>0</v>
      </c>
      <c r="K714" s="1" t="str">
        <f t="shared" si="3"/>
        <v>Q18. Pork, average of various cuts, deegrees of fat, and cooking methods0</v>
      </c>
      <c r="L714" s="1" t="str">
        <f t="shared" si="4"/>
        <v>Q18. Pork, average of various cuts, deegrees of fat, and cooking methodsEmissions to air</v>
      </c>
      <c r="M714" s="1" t="str">
        <f t="array" ref="M714">IF(A713=$A$72,TEXT(A714,"dd/mm/yyyy"),A714)&amp;";"&amp;B714&amp;";"&amp;IF(J714=0,IFERROR(VLOOKUP(A714,default!$B$17:$C$19,2,0),C714),INDEX(default!$B$2:$B$12,Sheet2!J714,0))&amp;";"&amp;D714&amp;";"&amp;E714&amp;";"&amp;F714&amp;";"&amp;G714&amp;";"&amp;H714</f>
        <v>Emissions to air;;;;;;;</v>
      </c>
    </row>
    <row r="715" ht="15.75" customHeight="1">
      <c r="I715" s="1" t="str">
        <f t="shared" si="1"/>
        <v>Q18. Pork, average of various cuts, deegrees of fat, and cooking methods</v>
      </c>
      <c r="J715" s="1">
        <f t="shared" si="2"/>
        <v>0</v>
      </c>
      <c r="K715" s="1" t="str">
        <f t="shared" si="3"/>
        <v>Q18. Pork, average of various cuts, deegrees of fat, and cooking methods0</v>
      </c>
      <c r="L715" s="1" t="str">
        <f t="shared" si="4"/>
        <v>Q18. Pork, average of various cuts, deegrees of fat, and cooking methods</v>
      </c>
      <c r="M715" s="1" t="str">
        <f t="array" ref="M715">IF(A714=$A$72,TEXT(A715,"dd/mm/yyyy"),A715)&amp;";"&amp;B715&amp;";"&amp;IF(J715=0,IFERROR(VLOOKUP(A715,default!$B$17:$C$19,2,0),C715),INDEX(default!$B$2:$B$12,Sheet2!J715,0))&amp;";"&amp;D715&amp;";"&amp;E715&amp;";"&amp;F715&amp;";"&amp;G715&amp;";"&amp;H715</f>
        <v>;;;;;;;</v>
      </c>
    </row>
    <row r="716" ht="15.75" customHeight="1">
      <c r="A716" s="1" t="s">
        <v>854</v>
      </c>
      <c r="I716" s="1" t="str">
        <f t="shared" si="1"/>
        <v>Q18. Pork, average of various cuts, deegrees of fat, and cooking methods</v>
      </c>
      <c r="J716" s="1">
        <f t="shared" si="2"/>
        <v>0</v>
      </c>
      <c r="K716" s="1" t="str">
        <f t="shared" si="3"/>
        <v>Q18. Pork, average of various cuts, deegrees of fat, and cooking methods0</v>
      </c>
      <c r="L716" s="1" t="str">
        <f t="shared" si="4"/>
        <v>Q18. Pork, average of various cuts, deegrees of fat, and cooking methodsEmissions to water</v>
      </c>
      <c r="M716" s="1" t="str">
        <f t="array" ref="M716">IF(A715=$A$72,TEXT(A716,"dd/mm/yyyy"),A716)&amp;";"&amp;B716&amp;";"&amp;IF(J716=0,IFERROR(VLOOKUP(A716,default!$B$17:$C$19,2,0),C716),INDEX(default!$B$2:$B$12,Sheet2!J716,0))&amp;";"&amp;D716&amp;";"&amp;E716&amp;";"&amp;F716&amp;";"&amp;G716&amp;";"&amp;H716</f>
        <v>Emissions to water;;;;;;;</v>
      </c>
    </row>
    <row r="717" ht="15.75" customHeight="1">
      <c r="I717" s="1" t="str">
        <f t="shared" si="1"/>
        <v>Q18. Pork, average of various cuts, deegrees of fat, and cooking methods</v>
      </c>
      <c r="J717" s="1">
        <f t="shared" si="2"/>
        <v>0</v>
      </c>
      <c r="K717" s="1" t="str">
        <f t="shared" si="3"/>
        <v>Q18. Pork, average of various cuts, deegrees of fat, and cooking methods0</v>
      </c>
      <c r="L717" s="1" t="str">
        <f t="shared" si="4"/>
        <v>Q18. Pork, average of various cuts, deegrees of fat, and cooking methods</v>
      </c>
      <c r="M717" s="1" t="str">
        <f t="array" ref="M717">IF(A716=$A$72,TEXT(A717,"dd/mm/yyyy"),A717)&amp;";"&amp;B717&amp;";"&amp;IF(J717=0,IFERROR(VLOOKUP(A717,default!$B$17:$C$19,2,0),C717),INDEX(default!$B$2:$B$12,Sheet2!J717,0))&amp;";"&amp;D717&amp;";"&amp;E717&amp;";"&amp;F717&amp;";"&amp;G717&amp;";"&amp;H717</f>
        <v>;;;;;;;</v>
      </c>
    </row>
    <row r="718" ht="15.75" customHeight="1">
      <c r="A718" s="1" t="s">
        <v>855</v>
      </c>
      <c r="I718" s="1" t="str">
        <f t="shared" si="1"/>
        <v>Q18. Pork, average of various cuts, deegrees of fat, and cooking methods</v>
      </c>
      <c r="J718" s="1">
        <f t="shared" si="2"/>
        <v>0</v>
      </c>
      <c r="K718" s="1" t="str">
        <f t="shared" si="3"/>
        <v>Q18. Pork, average of various cuts, deegrees of fat, and cooking methods0</v>
      </c>
      <c r="L718" s="1" t="str">
        <f t="shared" si="4"/>
        <v>Q18. Pork, average of various cuts, deegrees of fat, and cooking methodsEmissions to soil</v>
      </c>
      <c r="M718" s="1" t="str">
        <f t="array" ref="M718">IF(A717=$A$72,TEXT(A718,"dd/mm/yyyy"),A718)&amp;";"&amp;B718&amp;";"&amp;IF(J718=0,IFERROR(VLOOKUP(A718,default!$B$17:$C$19,2,0),C718),INDEX(default!$B$2:$B$12,Sheet2!J718,0))&amp;";"&amp;D718&amp;";"&amp;E718&amp;";"&amp;F718&amp;";"&amp;G718&amp;";"&amp;H718</f>
        <v>Emissions to soil;;;;;;;</v>
      </c>
    </row>
    <row r="719" ht="15.75" customHeight="1">
      <c r="I719" s="1" t="str">
        <f t="shared" si="1"/>
        <v>Q18. Pork, average of various cuts, deegrees of fat, and cooking methods</v>
      </c>
      <c r="J719" s="1">
        <f t="shared" si="2"/>
        <v>0</v>
      </c>
      <c r="K719" s="1" t="str">
        <f t="shared" si="3"/>
        <v>Q18. Pork, average of various cuts, deegrees of fat, and cooking methods0</v>
      </c>
      <c r="L719" s="1" t="str">
        <f t="shared" si="4"/>
        <v>Q18. Pork, average of various cuts, deegrees of fat, and cooking methods</v>
      </c>
      <c r="M719" s="1" t="str">
        <f t="array" ref="M719">IF(A718=$A$72,TEXT(A719,"dd/mm/yyyy"),A719)&amp;";"&amp;B719&amp;";"&amp;IF(J719=0,IFERROR(VLOOKUP(A719,default!$B$17:$C$19,2,0),C719),INDEX(default!$B$2:$B$12,Sheet2!J719,0))&amp;";"&amp;D719&amp;";"&amp;E719&amp;";"&amp;F719&amp;";"&amp;G719&amp;";"&amp;H719</f>
        <v>;;;;;;;</v>
      </c>
    </row>
    <row r="720" ht="15.75" customHeight="1">
      <c r="A720" s="1" t="s">
        <v>856</v>
      </c>
      <c r="I720" s="1" t="str">
        <f t="shared" si="1"/>
        <v>Q18. Pork, average of various cuts, deegrees of fat, and cooking methods</v>
      </c>
      <c r="J720" s="1">
        <f t="shared" si="2"/>
        <v>0</v>
      </c>
      <c r="K720" s="1" t="str">
        <f t="shared" si="3"/>
        <v>Q18. Pork, average of various cuts, deegrees of fat, and cooking methods0</v>
      </c>
      <c r="L720" s="1" t="str">
        <f t="shared" si="4"/>
        <v>Q18. Pork, average of various cuts, deegrees of fat, and cooking methodsFinal waste flows</v>
      </c>
      <c r="M720" s="1" t="str">
        <f t="array" ref="M720">IF(A719=$A$72,TEXT(A720,"dd/mm/yyyy"),A720)&amp;";"&amp;B720&amp;";"&amp;IF(J720=0,IFERROR(VLOOKUP(A720,default!$B$17:$C$19,2,0),C720),INDEX(default!$B$2:$B$12,Sheet2!J720,0))&amp;";"&amp;D720&amp;";"&amp;E720&amp;";"&amp;F720&amp;";"&amp;G720&amp;";"&amp;H720</f>
        <v>Final waste flows;;;;;;;</v>
      </c>
    </row>
    <row r="721" ht="15.75" customHeight="1">
      <c r="I721" s="1" t="str">
        <f t="shared" si="1"/>
        <v>Q18. Pork, average of various cuts, deegrees of fat, and cooking methods</v>
      </c>
      <c r="J721" s="1">
        <f t="shared" si="2"/>
        <v>0</v>
      </c>
      <c r="K721" s="1" t="str">
        <f t="shared" si="3"/>
        <v>Q18. Pork, average of various cuts, deegrees of fat, and cooking methods0</v>
      </c>
      <c r="L721" s="1" t="str">
        <f t="shared" si="4"/>
        <v>Q18. Pork, average of various cuts, deegrees of fat, and cooking methods</v>
      </c>
      <c r="M721" s="1" t="str">
        <f t="array" ref="M721">IF(A720=$A$72,TEXT(A721,"dd/mm/yyyy"),A721)&amp;";"&amp;B721&amp;";"&amp;IF(J721=0,IFERROR(VLOOKUP(A721,default!$B$17:$C$19,2,0),C721),INDEX(default!$B$2:$B$12,Sheet2!J721,0))&amp;";"&amp;D721&amp;";"&amp;E721&amp;";"&amp;F721&amp;";"&amp;G721&amp;";"&amp;H721</f>
        <v>;;;;;;;</v>
      </c>
    </row>
    <row r="722" ht="15.75" customHeight="1">
      <c r="A722" s="1" t="s">
        <v>857</v>
      </c>
      <c r="I722" s="1" t="str">
        <f t="shared" si="1"/>
        <v>Q18. Pork, average of various cuts, deegrees of fat, and cooking methods</v>
      </c>
      <c r="J722" s="1">
        <f t="shared" si="2"/>
        <v>0</v>
      </c>
      <c r="K722" s="1" t="str">
        <f t="shared" si="3"/>
        <v>Q18. Pork, average of various cuts, deegrees of fat, and cooking methods0</v>
      </c>
      <c r="L722" s="1" t="str">
        <f t="shared" si="4"/>
        <v>Q18. Pork, average of various cuts, deegrees of fat, and cooking methodsNon material emissions</v>
      </c>
      <c r="M722" s="1" t="str">
        <f t="array" ref="M722">IF(A721=$A$72,TEXT(A722,"dd/mm/yyyy"),A722)&amp;";"&amp;B722&amp;";"&amp;IF(J722=0,IFERROR(VLOOKUP(A722,default!$B$17:$C$19,2,0),C722),INDEX(default!$B$2:$B$12,Sheet2!J722,0))&amp;";"&amp;D722&amp;";"&amp;E722&amp;";"&amp;F722&amp;";"&amp;G722&amp;";"&amp;H722</f>
        <v>Non material emissions;;;;;;;</v>
      </c>
    </row>
    <row r="723" ht="15.75" customHeight="1">
      <c r="I723" s="1" t="str">
        <f t="shared" si="1"/>
        <v>Q18. Pork, average of various cuts, deegrees of fat, and cooking methods</v>
      </c>
      <c r="J723" s="1">
        <f t="shared" si="2"/>
        <v>0</v>
      </c>
      <c r="K723" s="1" t="str">
        <f t="shared" si="3"/>
        <v>Q18. Pork, average of various cuts, deegrees of fat, and cooking methods0</v>
      </c>
      <c r="L723" s="1" t="str">
        <f t="shared" si="4"/>
        <v>Q18. Pork, average of various cuts, deegrees of fat, and cooking methods</v>
      </c>
      <c r="M723" s="1" t="str">
        <f t="array" ref="M723">IF(A722=$A$72,TEXT(A723,"dd/mm/yyyy"),A723)&amp;";"&amp;B723&amp;";"&amp;IF(J723=0,IFERROR(VLOOKUP(A723,default!$B$17:$C$19,2,0),C723),INDEX(default!$B$2:$B$12,Sheet2!J723,0))&amp;";"&amp;D723&amp;";"&amp;E723&amp;";"&amp;F723&amp;";"&amp;G723&amp;";"&amp;H723</f>
        <v>;;;;;;;</v>
      </c>
    </row>
    <row r="724" ht="15.75" customHeight="1">
      <c r="A724" s="1" t="s">
        <v>858</v>
      </c>
      <c r="I724" s="1" t="str">
        <f t="shared" si="1"/>
        <v>Q18. Pork, average of various cuts, deegrees of fat, and cooking methods</v>
      </c>
      <c r="J724" s="1">
        <f t="shared" si="2"/>
        <v>0</v>
      </c>
      <c r="K724" s="1" t="str">
        <f t="shared" si="3"/>
        <v>Q18. Pork, average of various cuts, deegrees of fat, and cooking methods0</v>
      </c>
      <c r="L724" s="1" t="str">
        <f t="shared" si="4"/>
        <v>Q18. Pork, average of various cuts, deegrees of fat, and cooking methodsSocial issues</v>
      </c>
      <c r="M724" s="1" t="str">
        <f t="array" ref="M724">IF(A723=$A$72,TEXT(A724,"dd/mm/yyyy"),A724)&amp;";"&amp;B724&amp;";"&amp;IF(J724=0,IFERROR(VLOOKUP(A724,default!$B$17:$C$19,2,0),C724),INDEX(default!$B$2:$B$12,Sheet2!J724,0))&amp;";"&amp;D724&amp;";"&amp;E724&amp;";"&amp;F724&amp;";"&amp;G724&amp;";"&amp;H724</f>
        <v>Social issues;;;;;;;</v>
      </c>
    </row>
    <row r="725" ht="15.75" customHeight="1">
      <c r="I725" s="1" t="str">
        <f t="shared" si="1"/>
        <v>Q18. Pork, average of various cuts, deegrees of fat, and cooking methods</v>
      </c>
      <c r="J725" s="1">
        <f t="shared" si="2"/>
        <v>0</v>
      </c>
      <c r="K725" s="1" t="str">
        <f t="shared" si="3"/>
        <v>Q18. Pork, average of various cuts, deegrees of fat, and cooking methods0</v>
      </c>
      <c r="L725" s="1" t="str">
        <f t="shared" si="4"/>
        <v>Q18. Pork, average of various cuts, deegrees of fat, and cooking methods</v>
      </c>
      <c r="M725" s="1" t="str">
        <f t="array" ref="M725">IF(A724=$A$72,TEXT(A725,"dd/mm/yyyy"),A725)&amp;";"&amp;B725&amp;";"&amp;IF(J725=0,IFERROR(VLOOKUP(A725,default!$B$17:$C$19,2,0),C725),INDEX(default!$B$2:$B$12,Sheet2!J725,0))&amp;";"&amp;D725&amp;";"&amp;E725&amp;";"&amp;F725&amp;";"&amp;G725&amp;";"&amp;H725</f>
        <v>;;;;;;;</v>
      </c>
    </row>
    <row r="726" ht="15.75" customHeight="1">
      <c r="A726" s="1" t="s">
        <v>859</v>
      </c>
      <c r="I726" s="1" t="str">
        <f t="shared" si="1"/>
        <v>Q18. Pork, average of various cuts, deegrees of fat, and cooking methods</v>
      </c>
      <c r="J726" s="1">
        <f t="shared" si="2"/>
        <v>0</v>
      </c>
      <c r="K726" s="1" t="str">
        <f t="shared" si="3"/>
        <v>Q18. Pork, average of various cuts, deegrees of fat, and cooking methods0</v>
      </c>
      <c r="L726" s="1" t="str">
        <f t="shared" si="4"/>
        <v>Q18. Pork, average of various cuts, deegrees of fat, and cooking methodsEconomic issues</v>
      </c>
      <c r="M726" s="1" t="str">
        <f t="array" ref="M726">IF(A725=$A$72,TEXT(A726,"dd/mm/yyyy"),A726)&amp;";"&amp;B726&amp;";"&amp;IF(J726=0,IFERROR(VLOOKUP(A726,default!$B$17:$C$19,2,0),C726),INDEX(default!$B$2:$B$12,Sheet2!J726,0))&amp;";"&amp;D726&amp;";"&amp;E726&amp;";"&amp;F726&amp;";"&amp;G726&amp;";"&amp;H726</f>
        <v>Economic issues;;;;;;;</v>
      </c>
    </row>
    <row r="727" ht="15.75" customHeight="1">
      <c r="I727" s="1" t="str">
        <f t="shared" si="1"/>
        <v>Q18. Pork, average of various cuts, deegrees of fat, and cooking methods</v>
      </c>
      <c r="J727" s="1">
        <f t="shared" si="2"/>
        <v>0</v>
      </c>
      <c r="K727" s="1" t="str">
        <f t="shared" si="3"/>
        <v>Q18. Pork, average of various cuts, deegrees of fat, and cooking methods0</v>
      </c>
      <c r="L727" s="1" t="str">
        <f t="shared" si="4"/>
        <v>Q18. Pork, average of various cuts, deegrees of fat, and cooking methods</v>
      </c>
      <c r="M727" s="1" t="str">
        <f t="array" ref="M727">IF(A726=$A$72,TEXT(A727,"dd/mm/yyyy"),A727)&amp;";"&amp;B727&amp;";"&amp;IF(J727=0,IFERROR(VLOOKUP(A727,default!$B$17:$C$19,2,0),C727),INDEX(default!$B$2:$B$12,Sheet2!J727,0))&amp;";"&amp;D727&amp;";"&amp;E727&amp;";"&amp;F727&amp;";"&amp;G727&amp;";"&amp;H727</f>
        <v>;;;;;;;</v>
      </c>
    </row>
    <row r="728" ht="15.75" customHeight="1">
      <c r="A728" s="1" t="s">
        <v>860</v>
      </c>
      <c r="I728" s="1" t="str">
        <f t="shared" si="1"/>
        <v>Q18. Pork, average of various cuts, deegrees of fat, and cooking methods</v>
      </c>
      <c r="J728" s="1">
        <f t="shared" si="2"/>
        <v>0</v>
      </c>
      <c r="K728" s="1" t="str">
        <f t="shared" si="3"/>
        <v>Q18. Pork, average of various cuts, deegrees of fat, and cooking methods0</v>
      </c>
      <c r="L728" s="1" t="str">
        <f t="shared" si="4"/>
        <v>Q18. Pork, average of various cuts, deegrees of fat, and cooking methodsWaste to treatment</v>
      </c>
      <c r="M728" s="1" t="str">
        <f t="array" ref="M728">IF(A727=$A$72,TEXT(A728,"dd/mm/yyyy"),A728)&amp;";"&amp;B728&amp;";"&amp;IF(J728=0,IFERROR(VLOOKUP(A728,default!$B$17:$C$19,2,0),C728),INDEX(default!$B$2:$B$12,Sheet2!J728,0))&amp;";"&amp;D728&amp;";"&amp;E728&amp;";"&amp;F728&amp;";"&amp;G728&amp;";"&amp;H728</f>
        <v>Waste to treatment;;;;;;;</v>
      </c>
    </row>
    <row r="729" ht="15.75" customHeight="1">
      <c r="A729" s="1" t="s">
        <v>8</v>
      </c>
      <c r="B729" s="1" t="s">
        <v>835</v>
      </c>
      <c r="C729" s="1" t="s">
        <v>1112</v>
      </c>
      <c r="D729" s="1" t="s">
        <v>842</v>
      </c>
      <c r="E729" s="1">
        <v>0.0</v>
      </c>
      <c r="F729" s="1">
        <v>0.0</v>
      </c>
      <c r="G729" s="1">
        <v>0.0</v>
      </c>
      <c r="I729" s="1" t="str">
        <f t="shared" si="1"/>
        <v>Q18. Pork, average of various cuts, deegrees of fat, and cooking methods</v>
      </c>
      <c r="J729" s="1">
        <f t="shared" si="2"/>
        <v>0</v>
      </c>
      <c r="K729" s="1" t="str">
        <f t="shared" si="3"/>
        <v>Q18. Pork, average of various cuts, deegrees of fat, and cooking methods0</v>
      </c>
      <c r="L729" s="1" t="str">
        <f t="shared" si="4"/>
        <v>Q18. Pork, average of various cuts, deegrees of fat, and cooking methodsMunicipal solid waste {RoW}| treatment of municipal solid waste, sanitary landfill | Cut-off, S</v>
      </c>
      <c r="M729" s="1" t="str">
        <f t="array" ref="M729">IF(A728=$A$72,TEXT(A729,"dd/mm/yyyy"),A729)&amp;";"&amp;B729&amp;";"&amp;IF(J729=0,IFERROR(VLOOKUP(A729,default!$B$17:$C$19,2,0),C729),INDEX(default!$B$2:$B$12,Sheet2!J729,0))&amp;";"&amp;D729&amp;";"&amp;E729&amp;";"&amp;F729&amp;";"&amp;G729&amp;";"&amp;H729</f>
        <v>Municipal solid waste {RoW}| treatment of municipal solid waste, sanitary landfill | Cut-off, S;kg;(packwt*packaging*(1+TRAN_loss_PNS+RET_loss_PNS)+PHAR_loss_PNS+PROC_loss_PNS+TRAN_loss_PNS+RET_loss_PNS+USER_loss)*landfill;Undefined;0;0;0;</v>
      </c>
    </row>
    <row r="730" ht="15.75" customHeight="1">
      <c r="A730" s="1" t="s">
        <v>9</v>
      </c>
      <c r="B730" s="1" t="s">
        <v>835</v>
      </c>
      <c r="C730" s="1" t="s">
        <v>1113</v>
      </c>
      <c r="D730" s="1" t="s">
        <v>842</v>
      </c>
      <c r="E730" s="1">
        <v>0.0</v>
      </c>
      <c r="F730" s="1">
        <v>0.0</v>
      </c>
      <c r="G730" s="1">
        <v>0.0</v>
      </c>
      <c r="I730" s="1" t="str">
        <f t="shared" si="1"/>
        <v>Q18. Pork, average of various cuts, deegrees of fat, and cooking methods</v>
      </c>
      <c r="J730" s="1">
        <f t="shared" si="2"/>
        <v>0</v>
      </c>
      <c r="K730" s="1" t="str">
        <f t="shared" si="3"/>
        <v>Q18. Pork, average of various cuts, deegrees of fat, and cooking methods0</v>
      </c>
      <c r="L730" s="1" t="str">
        <f t="shared" si="4"/>
        <v>Q18. Pork, average of various cuts, deegrees of fat, and cooking methodsMunicipal solid waste {GLO}| treatment of municipal solid waste, open dump, wet infiltration class (500mm) | Cut-off, S</v>
      </c>
      <c r="M730" s="1" t="str">
        <f t="array" ref="M730">IF(A729=$A$72,TEXT(A730,"dd/mm/yyyy"),A730)&amp;";"&amp;B730&amp;";"&amp;IF(J730=0,IFERROR(VLOOKUP(A730,default!$B$17:$C$19,2,0),C730),INDEX(default!$B$2:$B$12,Sheet2!J730,0))&amp;";"&amp;D730&amp;";"&amp;E730&amp;";"&amp;F730&amp;";"&amp;G730&amp;";"&amp;H730</f>
        <v>Municipal solid waste {GLO}| treatment of municipal solid waste, open dump, wet infiltration class (500mm) | Cut-off, S;kg;(packwt*packaging*(1+TRAN_loss_PNS+RET_loss_PNS)+PHAR_loss_PNS+PROC_loss_PNS+TRAN_loss_PNS+RET_loss_PNS+USER_loss)*opendump;Undefined;0;0;0;</v>
      </c>
    </row>
    <row r="731" ht="15.75" customHeight="1">
      <c r="A731" s="1" t="s">
        <v>10</v>
      </c>
      <c r="B731" s="1" t="s">
        <v>835</v>
      </c>
      <c r="C731" s="1" t="s">
        <v>1113</v>
      </c>
      <c r="D731" s="1" t="s">
        <v>842</v>
      </c>
      <c r="E731" s="1">
        <v>0.0</v>
      </c>
      <c r="F731" s="1">
        <v>0.0</v>
      </c>
      <c r="G731" s="1">
        <v>0.0</v>
      </c>
      <c r="I731" s="1" t="str">
        <f t="shared" si="1"/>
        <v>Q18. Pork, average of various cuts, deegrees of fat, and cooking methods</v>
      </c>
      <c r="J731" s="1">
        <f t="shared" si="2"/>
        <v>0</v>
      </c>
      <c r="K731" s="1" t="str">
        <f t="shared" si="3"/>
        <v>Q18. Pork, average of various cuts, deegrees of fat, and cooking methods0</v>
      </c>
      <c r="L731" s="1" t="str">
        <f t="shared" si="4"/>
        <v>Q18. Pork, average of various cuts, deegrees of fat, and cooking methodsMunicipal solid waste {GLO}| treatment of municipal solid waste, open burning | Cut-off, S</v>
      </c>
      <c r="M731" s="1" t="str">
        <f t="array" ref="M731">IF(A730=$A$72,TEXT(A731,"dd/mm/yyyy"),A731)&amp;";"&amp;B731&amp;";"&amp;IF(J731=0,IFERROR(VLOOKUP(A731,default!$B$17:$C$19,2,0),C731),INDEX(default!$B$2:$B$12,Sheet2!J731,0))&amp;";"&amp;D731&amp;";"&amp;E731&amp;";"&amp;F731&amp;";"&amp;G731&amp;";"&amp;H731</f>
        <v>Municipal solid waste {GLO}| treatment of municipal solid waste, open burning | Cut-off, S;kg;(packwt*packaging*(1+TRAN_loss_PNS+RET_loss_PNS)+PHAR_loss_PNS+PROC_loss_PNS+TRAN_loss_PNS+RET_loss_PNS+USER_loss)*openburn;Undefined;0;0;0;</v>
      </c>
    </row>
    <row r="732" ht="15.75" customHeight="1">
      <c r="I732" s="1" t="str">
        <f t="shared" si="1"/>
        <v>Q18. Pork, average of various cuts, deegrees of fat, and cooking methods</v>
      </c>
      <c r="J732" s="1">
        <f t="shared" si="2"/>
        <v>0</v>
      </c>
      <c r="K732" s="1" t="str">
        <f t="shared" si="3"/>
        <v>Q18. Pork, average of various cuts, deegrees of fat, and cooking methods0</v>
      </c>
      <c r="L732" s="1" t="str">
        <f t="shared" si="4"/>
        <v>Q18. Pork, average of various cuts, deegrees of fat, and cooking methods</v>
      </c>
      <c r="M732" s="1" t="str">
        <f t="array" ref="M732">IF(A731=$A$72,TEXT(A732,"dd/mm/yyyy"),A732)&amp;";"&amp;B732&amp;";"&amp;IF(J732=0,IFERROR(VLOOKUP(A732,default!$B$17:$C$19,2,0),C732),INDEX(default!$B$2:$B$12,Sheet2!J732,0))&amp;";"&amp;D732&amp;";"&amp;E732&amp;";"&amp;F732&amp;";"&amp;G732&amp;";"&amp;H732</f>
        <v>;;;;;;;</v>
      </c>
    </row>
    <row r="733" ht="15.75" customHeight="1">
      <c r="A733" s="1" t="s">
        <v>865</v>
      </c>
      <c r="I733" s="1" t="str">
        <f t="shared" si="1"/>
        <v>Q18. Pork, average of various cuts, deegrees of fat, and cooking methods</v>
      </c>
      <c r="J733" s="1">
        <f t="shared" si="2"/>
        <v>0</v>
      </c>
      <c r="K733" s="1" t="str">
        <f t="shared" si="3"/>
        <v>Q18. Pork, average of various cuts, deegrees of fat, and cooking methods0</v>
      </c>
      <c r="L733" s="1" t="str">
        <f t="shared" si="4"/>
        <v>Q18. Pork, average of various cuts, deegrees of fat, and cooking methodsInput parameters</v>
      </c>
      <c r="M733" s="1" t="str">
        <f t="array" ref="M733">IF(A732=$A$72,TEXT(A733,"dd/mm/yyyy"),A733)&amp;";"&amp;B733&amp;";"&amp;IF(J733=0,IFERROR(VLOOKUP(A733,default!$B$17:$C$19,2,0),C733),INDEX(default!$B$2:$B$12,Sheet2!J733,0))&amp;";"&amp;D733&amp;";"&amp;E733&amp;";"&amp;F733&amp;";"&amp;G733&amp;";"&amp;H733</f>
        <v>Input parameters;;;;;;;</v>
      </c>
    </row>
    <row r="734" ht="15.75" customHeight="1">
      <c r="A734" s="1" t="s">
        <v>31</v>
      </c>
      <c r="B734" s="1">
        <v>1.0</v>
      </c>
      <c r="C734" s="1" t="s">
        <v>866</v>
      </c>
      <c r="D734" s="1">
        <v>1.11</v>
      </c>
      <c r="E734" s="1">
        <v>0.0</v>
      </c>
      <c r="F734" s="1">
        <v>0.0</v>
      </c>
      <c r="G734" s="1" t="s">
        <v>832</v>
      </c>
      <c r="H734" s="1" t="s">
        <v>134</v>
      </c>
      <c r="I734" s="1" t="str">
        <f t="shared" si="1"/>
        <v>Q18. Pork, average of various cuts, deegrees of fat, and cooking methods</v>
      </c>
      <c r="J734" s="1">
        <f t="shared" si="2"/>
        <v>0</v>
      </c>
      <c r="K734" s="1" t="str">
        <f t="shared" si="3"/>
        <v>Q18. Pork, average of various cuts, deegrees of fat, and cooking methods0</v>
      </c>
      <c r="L734" s="1" t="str">
        <f t="shared" si="4"/>
        <v>Q18. Pork, average of various cuts, deegrees of fat, and cooking methodsprimary</v>
      </c>
      <c r="M734" s="1" t="str">
        <f t="array" ref="M734">IF(A733=$A$72,TEXT(A734,"dd/mm/yyyy"),A734)&amp;";"&amp;B734&amp;";"&amp;IF(J734=0,IFERROR(VLOOKUP(A734,default!$B$17:$C$19,2,0),C734),INDEX(default!$B$2:$B$12,Sheet2!J734,0))&amp;";"&amp;D734&amp;";"&amp;E734&amp;";"&amp;F734&amp;";"&amp;G734&amp;";"&amp;H734</f>
        <v>primary;1;Lognormal;1,11;0;0;No;(2,3,2,2,2,na)_x007f_</v>
      </c>
    </row>
    <row r="735" ht="15.75" customHeight="1">
      <c r="A735" s="1" t="s">
        <v>23</v>
      </c>
      <c r="B735" s="1">
        <v>1.0</v>
      </c>
      <c r="C735" s="1" t="s">
        <v>866</v>
      </c>
      <c r="D735" s="1">
        <v>1.25</v>
      </c>
      <c r="E735" s="1">
        <v>0.0</v>
      </c>
      <c r="F735" s="1">
        <v>0.0</v>
      </c>
      <c r="G735" s="1" t="s">
        <v>832</v>
      </c>
      <c r="H735" s="1" t="s">
        <v>131</v>
      </c>
      <c r="I735" s="1" t="str">
        <f t="shared" si="1"/>
        <v>Q18. Pork, average of various cuts, deegrees of fat, and cooking methods</v>
      </c>
      <c r="J735" s="1">
        <f t="shared" si="2"/>
        <v>0</v>
      </c>
      <c r="K735" s="1" t="str">
        <f t="shared" si="3"/>
        <v>Q18. Pork, average of various cuts, deegrees of fat, and cooking methods0</v>
      </c>
      <c r="L735" s="1" t="str">
        <f t="shared" si="4"/>
        <v>Q18. Pork, average of various cuts, deegrees of fat, and cooking methodspackaging</v>
      </c>
      <c r="M735" s="1" t="str">
        <f t="array" ref="M735">IF(A734=$A$72,TEXT(A735,"dd/mm/yyyy"),A735)&amp;";"&amp;B735&amp;";"&amp;IF(J735=0,IFERROR(VLOOKUP(A735,default!$B$17:$C$19,2,0),C735),INDEX(default!$B$2:$B$12,Sheet2!J735,0))&amp;";"&amp;D735&amp;";"&amp;E735&amp;";"&amp;F735&amp;";"&amp;G735&amp;";"&amp;H735</f>
        <v>packaging;1;Lognormal;1,25;0;0;No;(2,4,2,4,3,na)_x007f_</v>
      </c>
    </row>
    <row r="736" ht="15.75" customHeight="1">
      <c r="A736" s="1" t="s">
        <v>32</v>
      </c>
      <c r="B736" s="1">
        <v>1.0</v>
      </c>
      <c r="C736" s="1" t="s">
        <v>866</v>
      </c>
      <c r="D736" s="1">
        <v>1.23</v>
      </c>
      <c r="E736" s="1">
        <v>0.0</v>
      </c>
      <c r="F736" s="1">
        <v>0.0</v>
      </c>
      <c r="G736" s="1" t="s">
        <v>832</v>
      </c>
      <c r="H736" s="1" t="s">
        <v>132</v>
      </c>
      <c r="I736" s="1" t="str">
        <f t="shared" si="1"/>
        <v>Q18. Pork, average of various cuts, deegrees of fat, and cooking methods</v>
      </c>
      <c r="J736" s="1">
        <f t="shared" si="2"/>
        <v>0</v>
      </c>
      <c r="K736" s="1" t="str">
        <f t="shared" si="3"/>
        <v>Q18. Pork, average of various cuts, deegrees of fat, and cooking methods0</v>
      </c>
      <c r="L736" s="1" t="str">
        <f t="shared" si="4"/>
        <v>Q18. Pork, average of various cuts, deegrees of fat, and cooking methodsdistrib</v>
      </c>
      <c r="M736" s="1" t="str">
        <f t="array" ref="M736">IF(A735=$A$72,TEXT(A736,"dd/mm/yyyy"),A736)&amp;";"&amp;B736&amp;";"&amp;IF(J736=0,IFERROR(VLOOKUP(A736,default!$B$17:$C$19,2,0),C736),INDEX(default!$B$2:$B$12,Sheet2!J736,0))&amp;";"&amp;D736&amp;";"&amp;E736&amp;";"&amp;F736&amp;";"&amp;G736&amp;";"&amp;H736</f>
        <v>distrib;1;Lognormal;1,23;0;0;No;(2,3,2,4,3,na)_x007f_</v>
      </c>
    </row>
    <row r="737" ht="15.75" customHeight="1">
      <c r="A737" s="1" t="s">
        <v>33</v>
      </c>
      <c r="B737" s="1">
        <v>10.0</v>
      </c>
      <c r="C737" s="1" t="s">
        <v>866</v>
      </c>
      <c r="D737" s="1">
        <v>1.12</v>
      </c>
      <c r="E737" s="1">
        <v>0.0</v>
      </c>
      <c r="F737" s="1">
        <v>0.0</v>
      </c>
      <c r="G737" s="1" t="s">
        <v>832</v>
      </c>
      <c r="H737" s="1" t="s">
        <v>133</v>
      </c>
      <c r="I737" s="1" t="str">
        <f t="shared" si="1"/>
        <v>Q18. Pork, average of various cuts, deegrees of fat, and cooking methods</v>
      </c>
      <c r="J737" s="1">
        <f t="shared" si="2"/>
        <v>0</v>
      </c>
      <c r="K737" s="1" t="str">
        <f t="shared" si="3"/>
        <v>Q18. Pork, average of various cuts, deegrees of fat, and cooking methods0</v>
      </c>
      <c r="L737" s="1" t="str">
        <f t="shared" si="4"/>
        <v>Q18. Pork, average of various cuts, deegrees of fat, and cooking methodsretail_cool</v>
      </c>
      <c r="M737" s="1" t="str">
        <f t="array" ref="M737">IF(A736=$A$72,TEXT(A737,"dd/mm/yyyy"),A737)&amp;";"&amp;B737&amp;";"&amp;IF(J737=0,IFERROR(VLOOKUP(A737,default!$B$17:$C$19,2,0),C737),INDEX(default!$B$2:$B$12,Sheet2!J737,0))&amp;";"&amp;D737&amp;";"&amp;E737&amp;";"&amp;F737&amp;";"&amp;G737&amp;";"&amp;H737</f>
        <v>retail_cool;10;Lognormal;1,12;0;0;No;(2,3,2,4,2,na)_x007f_</v>
      </c>
    </row>
    <row r="738" ht="15.75" customHeight="1">
      <c r="A738" s="1" t="s">
        <v>34</v>
      </c>
      <c r="B738" s="1">
        <v>0.0</v>
      </c>
      <c r="C738" s="1" t="s">
        <v>866</v>
      </c>
      <c r="D738" s="1">
        <v>1.12</v>
      </c>
      <c r="E738" s="1">
        <v>0.0</v>
      </c>
      <c r="F738" s="1">
        <v>0.0</v>
      </c>
      <c r="G738" s="1" t="s">
        <v>832</v>
      </c>
      <c r="H738" s="1" t="s">
        <v>133</v>
      </c>
      <c r="I738" s="1" t="str">
        <f t="shared" si="1"/>
        <v>Q18. Pork, average of various cuts, deegrees of fat, and cooking methods</v>
      </c>
      <c r="J738" s="1">
        <f t="shared" si="2"/>
        <v>0</v>
      </c>
      <c r="K738" s="1" t="str">
        <f t="shared" si="3"/>
        <v>Q18. Pork, average of various cuts, deegrees of fat, and cooking methods0</v>
      </c>
      <c r="L738" s="1" t="str">
        <f t="shared" si="4"/>
        <v>Q18. Pork, average of various cuts, deegrees of fat, and cooking methodsretail_freez</v>
      </c>
      <c r="M738" s="1" t="str">
        <f t="array" ref="M738">IF(A737=$A$72,TEXT(A738,"dd/mm/yyyy"),A738)&amp;";"&amp;B738&amp;";"&amp;IF(J738=0,IFERROR(VLOOKUP(A738,default!$B$17:$C$19,2,0),C738),INDEX(default!$B$2:$B$12,Sheet2!J738,0))&amp;";"&amp;D738&amp;";"&amp;E738&amp;";"&amp;F738&amp;";"&amp;G738&amp;";"&amp;H738</f>
        <v>retail_freez;0;Lognormal;1,12;0;0;No;(2,3,2,4,2,na)_x007f_</v>
      </c>
    </row>
    <row r="739" ht="15.75" customHeight="1">
      <c r="A739" s="1" t="s">
        <v>35</v>
      </c>
      <c r="B739" s="1">
        <v>10.0</v>
      </c>
      <c r="C739" s="1" t="s">
        <v>866</v>
      </c>
      <c r="D739" s="1">
        <v>1.12</v>
      </c>
      <c r="E739" s="1">
        <v>0.0</v>
      </c>
      <c r="F739" s="1">
        <v>0.0</v>
      </c>
      <c r="G739" s="1" t="s">
        <v>832</v>
      </c>
      <c r="H739" s="1" t="s">
        <v>133</v>
      </c>
      <c r="I739" s="1" t="str">
        <f t="shared" si="1"/>
        <v>Q18. Pork, average of various cuts, deegrees of fat, and cooking methods</v>
      </c>
      <c r="J739" s="1">
        <f t="shared" si="2"/>
        <v>0</v>
      </c>
      <c r="K739" s="1" t="str">
        <f t="shared" si="3"/>
        <v>Q18. Pork, average of various cuts, deegrees of fat, and cooking methods0</v>
      </c>
      <c r="L739" s="1" t="str">
        <f t="shared" si="4"/>
        <v>Q18. Pork, average of various cuts, deegrees of fat, and cooking methodshome_cool</v>
      </c>
      <c r="M739" s="1" t="str">
        <f t="array" ref="M739">IF(A738=$A$72,TEXT(A739,"dd/mm/yyyy"),A739)&amp;";"&amp;B739&amp;";"&amp;IF(J739=0,IFERROR(VLOOKUP(A739,default!$B$17:$C$19,2,0),C739),INDEX(default!$B$2:$B$12,Sheet2!J739,0))&amp;";"&amp;D739&amp;";"&amp;E739&amp;";"&amp;F739&amp;";"&amp;G739&amp;";"&amp;H739</f>
        <v>home_cool;10;Lognormal;1,12;0;0;No;(2,3,2,4,2,na)_x007f_</v>
      </c>
    </row>
    <row r="740" ht="15.75" customHeight="1">
      <c r="A740" s="1" t="s">
        <v>36</v>
      </c>
      <c r="B740" s="1">
        <v>0.0</v>
      </c>
      <c r="C740" s="1" t="s">
        <v>866</v>
      </c>
      <c r="D740" s="1">
        <v>1.12</v>
      </c>
      <c r="E740" s="1">
        <v>0.0</v>
      </c>
      <c r="F740" s="1">
        <v>0.0</v>
      </c>
      <c r="G740" s="1" t="s">
        <v>832</v>
      </c>
      <c r="H740" s="1" t="s">
        <v>133</v>
      </c>
      <c r="I740" s="1" t="str">
        <f t="shared" si="1"/>
        <v>Q18. Pork, average of various cuts, deegrees of fat, and cooking methods</v>
      </c>
      <c r="J740" s="1">
        <f t="shared" si="2"/>
        <v>0</v>
      </c>
      <c r="K740" s="1" t="str">
        <f t="shared" si="3"/>
        <v>Q18. Pork, average of various cuts, deegrees of fat, and cooking methods0</v>
      </c>
      <c r="L740" s="1" t="str">
        <f t="shared" si="4"/>
        <v>Q18. Pork, average of various cuts, deegrees of fat, and cooking methodshome_freez</v>
      </c>
      <c r="M740" s="1" t="str">
        <f t="array" ref="M740">IF(A739=$A$72,TEXT(A740,"dd/mm/yyyy"),A740)&amp;";"&amp;B740&amp;";"&amp;IF(J740=0,IFERROR(VLOOKUP(A740,default!$B$17:$C$19,2,0),C740),INDEX(default!$B$2:$B$12,Sheet2!J740,0))&amp;";"&amp;D740&amp;";"&amp;E740&amp;";"&amp;F740&amp;";"&amp;G740&amp;";"&amp;H740</f>
        <v>home_freez;0;Lognormal;1,12;0;0;No;(2,3,2,4,2,na)_x007f_</v>
      </c>
    </row>
    <row r="741" ht="15.75" customHeight="1">
      <c r="A741" s="1" t="s">
        <v>37</v>
      </c>
      <c r="B741" s="1">
        <v>0.0</v>
      </c>
      <c r="C741" s="1" t="s">
        <v>866</v>
      </c>
      <c r="D741" s="1">
        <v>1.11</v>
      </c>
      <c r="E741" s="1">
        <v>0.0</v>
      </c>
      <c r="F741" s="1">
        <v>0.0</v>
      </c>
      <c r="G741" s="1" t="s">
        <v>832</v>
      </c>
      <c r="H741" s="1" t="s">
        <v>134</v>
      </c>
      <c r="I741" s="1" t="str">
        <f t="shared" si="1"/>
        <v>Q18. Pork, average of various cuts, deegrees of fat, and cooking methods</v>
      </c>
      <c r="J741" s="1">
        <f t="shared" si="2"/>
        <v>0</v>
      </c>
      <c r="K741" s="1" t="str">
        <f t="shared" si="3"/>
        <v>Q18. Pork, average of various cuts, deegrees of fat, and cooking methods0</v>
      </c>
      <c r="L741" s="1" t="str">
        <f t="shared" si="4"/>
        <v>Q18. Pork, average of various cuts, deegrees of fat, and cooking methodsboil</v>
      </c>
      <c r="M741" s="1" t="str">
        <f t="array" ref="M741">IF(A740=$A$72,TEXT(A741,"dd/mm/yyyy"),A741)&amp;";"&amp;B741&amp;";"&amp;IF(J741=0,IFERROR(VLOOKUP(A741,default!$B$17:$C$19,2,0),C741),INDEX(default!$B$2:$B$12,Sheet2!J741,0))&amp;";"&amp;D741&amp;";"&amp;E741&amp;";"&amp;F741&amp;";"&amp;G741&amp;";"&amp;H741</f>
        <v>boil;0;Lognormal;1,11;0;0;No;(2,3,2,2,2,na)_x007f_</v>
      </c>
    </row>
    <row r="742" ht="15.75" customHeight="1">
      <c r="A742" s="1" t="s">
        <v>38</v>
      </c>
      <c r="B742" s="1">
        <v>2.0</v>
      </c>
      <c r="C742" s="1" t="s">
        <v>866</v>
      </c>
      <c r="D742" s="1">
        <v>1.11</v>
      </c>
      <c r="E742" s="1">
        <v>0.0</v>
      </c>
      <c r="F742" s="1">
        <v>0.0</v>
      </c>
      <c r="G742" s="1" t="s">
        <v>832</v>
      </c>
      <c r="H742" s="1" t="s">
        <v>134</v>
      </c>
      <c r="I742" s="1" t="str">
        <f t="shared" si="1"/>
        <v>Q18. Pork, average of various cuts, deegrees of fat, and cooking methods</v>
      </c>
      <c r="J742" s="1">
        <f t="shared" si="2"/>
        <v>0</v>
      </c>
      <c r="K742" s="1" t="str">
        <f t="shared" si="3"/>
        <v>Q18. Pork, average of various cuts, deegrees of fat, and cooking methods0</v>
      </c>
      <c r="L742" s="1" t="str">
        <f t="shared" si="4"/>
        <v>Q18. Pork, average of various cuts, deegrees of fat, and cooking methodsfry</v>
      </c>
      <c r="M742" s="1" t="str">
        <f t="array" ref="M742">IF(A741=$A$72,TEXT(A742,"dd/mm/yyyy"),A742)&amp;";"&amp;B742&amp;";"&amp;IF(J742=0,IFERROR(VLOOKUP(A742,default!$B$17:$C$19,2,0),C742),INDEX(default!$B$2:$B$12,Sheet2!J742,0))&amp;";"&amp;D742&amp;";"&amp;E742&amp;";"&amp;F742&amp;";"&amp;G742&amp;";"&amp;H742</f>
        <v>fry;2;Lognormal;1,11;0;0;No;(2,3,2,2,2,na)_x007f_</v>
      </c>
    </row>
    <row r="743" ht="15.75" customHeight="1">
      <c r="A743" s="1" t="s">
        <v>22</v>
      </c>
      <c r="B743" s="1">
        <v>1.0</v>
      </c>
      <c r="C743" s="1" t="s">
        <v>842</v>
      </c>
      <c r="D743" s="1">
        <v>1.0</v>
      </c>
      <c r="E743" s="1">
        <v>0.0</v>
      </c>
      <c r="F743" s="1">
        <v>0.0</v>
      </c>
      <c r="G743" s="1" t="s">
        <v>832</v>
      </c>
      <c r="I743" s="1" t="str">
        <f t="shared" si="1"/>
        <v>Q18. Pork, average of various cuts, deegrees of fat, and cooking methods</v>
      </c>
      <c r="J743" s="1">
        <f t="shared" si="2"/>
        <v>0</v>
      </c>
      <c r="K743" s="1" t="str">
        <f t="shared" si="3"/>
        <v>Q18. Pork, average of various cuts, deegrees of fat, and cooking methods0</v>
      </c>
      <c r="L743" s="1" t="str">
        <f t="shared" si="4"/>
        <v>Q18. Pork, average of various cuts, deegrees of fat, and cooking methodsprocessing</v>
      </c>
      <c r="M743" s="1" t="str">
        <f t="array" ref="M743">IF(A742=$A$72,TEXT(A743,"dd/mm/yyyy"),A743)&amp;";"&amp;B743&amp;";"&amp;IF(J743=0,IFERROR(VLOOKUP(A743,default!$B$17:$C$19,2,0),C743),INDEX(default!$B$2:$B$12,Sheet2!J743,0))&amp;";"&amp;D743&amp;";"&amp;E743&amp;";"&amp;F743&amp;";"&amp;G743&amp;";"&amp;H743</f>
        <v>processing;1;Undefined;1;0;0;No;</v>
      </c>
    </row>
    <row r="744" ht="15.75" customHeight="1">
      <c r="A744" s="1" t="s">
        <v>39</v>
      </c>
      <c r="B744" s="1">
        <v>0.05</v>
      </c>
      <c r="C744" s="1" t="s">
        <v>842</v>
      </c>
      <c r="D744" s="1">
        <v>1.0</v>
      </c>
      <c r="E744" s="1">
        <v>0.0</v>
      </c>
      <c r="F744" s="1">
        <v>0.0</v>
      </c>
      <c r="G744" s="1" t="s">
        <v>832</v>
      </c>
      <c r="I744" s="1" t="str">
        <f t="shared" si="1"/>
        <v>Q18. Pork, average of various cuts, deegrees of fat, and cooking methods</v>
      </c>
      <c r="J744" s="1">
        <f t="shared" si="2"/>
        <v>0</v>
      </c>
      <c r="K744" s="1" t="str">
        <f t="shared" si="3"/>
        <v>Q18. Pork, average of various cuts, deegrees of fat, and cooking methods0</v>
      </c>
      <c r="L744" s="1" t="str">
        <f t="shared" si="4"/>
        <v>Q18. Pork, average of various cuts, deegrees of fat, and cooking methodspackwt</v>
      </c>
      <c r="M744" s="1" t="str">
        <f t="array" ref="M744">IF(A743=$A$72,TEXT(A744,"dd/mm/yyyy"),A744)&amp;";"&amp;B744&amp;";"&amp;IF(J744=0,IFERROR(VLOOKUP(A744,default!$B$17:$C$19,2,0),C744),INDEX(default!$B$2:$B$12,Sheet2!J744,0))&amp;";"&amp;D744&amp;";"&amp;E744&amp;";"&amp;F744&amp;";"&amp;G744&amp;";"&amp;H744</f>
        <v>packwt;0,05;Undefined;1;0;0;No;</v>
      </c>
    </row>
    <row r="745" ht="15.75" customHeight="1">
      <c r="A745" s="1" t="s">
        <v>40</v>
      </c>
      <c r="B745" s="1">
        <v>0.0</v>
      </c>
      <c r="C745" s="1" t="s">
        <v>842</v>
      </c>
      <c r="D745" s="1">
        <v>1.0</v>
      </c>
      <c r="E745" s="1">
        <v>0.0</v>
      </c>
      <c r="F745" s="1">
        <v>0.0</v>
      </c>
      <c r="G745" s="1" t="s">
        <v>832</v>
      </c>
      <c r="I745" s="1" t="str">
        <f t="shared" si="1"/>
        <v>Q18. Pork, average of various cuts, deegrees of fat, and cooking methods</v>
      </c>
      <c r="J745" s="1">
        <f t="shared" si="2"/>
        <v>0</v>
      </c>
      <c r="K745" s="1" t="str">
        <f t="shared" si="3"/>
        <v>Q18. Pork, average of various cuts, deegrees of fat, and cooking methods0</v>
      </c>
      <c r="L745" s="1" t="str">
        <f t="shared" si="4"/>
        <v>Q18. Pork, average of various cuts, deegrees of fat, and cooking methodsUSER_loss</v>
      </c>
      <c r="M745" s="1" t="str">
        <f t="array" ref="M745">IF(A744=$A$72,TEXT(A745,"dd/mm/yyyy"),A745)&amp;";"&amp;B745&amp;";"&amp;IF(J745=0,IFERROR(VLOOKUP(A745,default!$B$17:$C$19,2,0),C745),INDEX(default!$B$2:$B$12,Sheet2!J745,0))&amp;";"&amp;D745&amp;";"&amp;E745&amp;";"&amp;F745&amp;";"&amp;G745&amp;";"&amp;H745</f>
        <v>USER_loss;0;Undefined;1;0;0;No;</v>
      </c>
    </row>
    <row r="746" ht="15.75" customHeight="1">
      <c r="I746" s="1" t="str">
        <f t="shared" si="1"/>
        <v>Q18. Pork, average of various cuts, deegrees of fat, and cooking methods</v>
      </c>
      <c r="J746" s="1">
        <f t="shared" si="2"/>
        <v>0</v>
      </c>
      <c r="K746" s="1" t="str">
        <f t="shared" si="3"/>
        <v>Q18. Pork, average of various cuts, deegrees of fat, and cooking methods0</v>
      </c>
      <c r="L746" s="1" t="str">
        <f t="shared" si="4"/>
        <v>Q18. Pork, average of various cuts, deegrees of fat, and cooking methods</v>
      </c>
      <c r="M746" s="1" t="str">
        <f t="array" ref="M746">IF(A745=$A$72,TEXT(A746,"dd/mm/yyyy"),A746)&amp;";"&amp;B746&amp;";"&amp;IF(J746=0,IFERROR(VLOOKUP(A746,default!$B$17:$C$19,2,0),C746),INDEX(default!$B$2:$B$12,Sheet2!J746,0))&amp;";"&amp;D746&amp;";"&amp;E746&amp;";"&amp;F746&amp;";"&amp;G746&amp;";"&amp;H746</f>
        <v>;;;;;;;</v>
      </c>
    </row>
    <row r="747" ht="15.75" customHeight="1">
      <c r="A747" s="1" t="s">
        <v>867</v>
      </c>
      <c r="I747" s="1" t="str">
        <f t="shared" si="1"/>
        <v>Q18. Pork, average of various cuts, deegrees of fat, and cooking methods</v>
      </c>
      <c r="J747" s="1">
        <f t="shared" si="2"/>
        <v>0</v>
      </c>
      <c r="K747" s="1" t="str">
        <f t="shared" si="3"/>
        <v>Q18. Pork, average of various cuts, deegrees of fat, and cooking methods0</v>
      </c>
      <c r="L747" s="1" t="str">
        <f t="shared" si="4"/>
        <v>Q18. Pork, average of various cuts, deegrees of fat, and cooking methodsEnd</v>
      </c>
      <c r="M747" s="1" t="str">
        <f t="array" ref="M747">IF(A746=$A$72,TEXT(A747,"dd/mm/yyyy"),A747)&amp;";"&amp;B747&amp;";"&amp;IF(J747=0,IFERROR(VLOOKUP(A747,default!$B$17:$C$19,2,0),C747),INDEX(default!$B$2:$B$12,Sheet2!J747,0))&amp;";"&amp;D747&amp;";"&amp;E747&amp;";"&amp;F747&amp;";"&amp;G747&amp;";"&amp;H747</f>
        <v>End;;;;;;;</v>
      </c>
    </row>
    <row r="748" ht="15.75" customHeight="1">
      <c r="I748" s="1" t="str">
        <f t="shared" si="1"/>
        <v>Q18. Pork, average of various cuts, deegrees of fat, and cooking methods</v>
      </c>
      <c r="J748" s="1">
        <f t="shared" si="2"/>
        <v>0</v>
      </c>
      <c r="K748" s="1" t="str">
        <f t="shared" si="3"/>
        <v>Q18. Pork, average of various cuts, deegrees of fat, and cooking methods0</v>
      </c>
      <c r="L748" s="1" t="str">
        <f t="shared" si="4"/>
        <v>Q18. Pork, average of various cuts, deegrees of fat, and cooking methods</v>
      </c>
      <c r="M748" s="1" t="str">
        <f t="array" ref="M748">IF(A747=$A$72,TEXT(A748,"dd/mm/yyyy"),A748)&amp;";"&amp;B748&amp;";"&amp;IF(J748=0,IFERROR(VLOOKUP(A748,default!$B$17:$C$19,2,0),C748),INDEX(default!$B$2:$B$12,Sheet2!J748,0))&amp;";"&amp;D748&amp;";"&amp;E748&amp;";"&amp;F748&amp;";"&amp;G748&amp;";"&amp;H748</f>
        <v>;;;;;;;</v>
      </c>
    </row>
    <row r="749" ht="15.75" customHeight="1">
      <c r="A749" s="1" t="s">
        <v>814</v>
      </c>
      <c r="I749" s="1" t="str">
        <f t="shared" si="1"/>
        <v>Q18. Pork, average of various cuts, deegrees of fat, and cooking methods</v>
      </c>
      <c r="J749" s="1">
        <f t="shared" si="2"/>
        <v>0</v>
      </c>
      <c r="K749" s="1" t="str">
        <f t="shared" si="3"/>
        <v>Q18. Pork, average of various cuts, deegrees of fat, and cooking methods0</v>
      </c>
      <c r="L749" s="1" t="str">
        <f t="shared" si="4"/>
        <v>Q18. Pork, average of various cuts, deegrees of fat, and cooking methodsProcess</v>
      </c>
      <c r="M749" s="1" t="str">
        <f t="array" ref="M749">IF(A748=$A$72,TEXT(A749,"dd/mm/yyyy"),A749)&amp;";"&amp;B749&amp;";"&amp;IF(J749=0,IFERROR(VLOOKUP(A749,default!$B$17:$C$19,2,0),C749),INDEX(default!$B$2:$B$12,Sheet2!J749,0))&amp;";"&amp;D749&amp;";"&amp;E749&amp;";"&amp;F749&amp;";"&amp;G749&amp;";"&amp;H749</f>
        <v>Process;;;;;;;</v>
      </c>
    </row>
    <row r="750" ht="15.75" customHeight="1">
      <c r="I750" s="1" t="str">
        <f t="shared" si="1"/>
        <v>Q18. Pork, average of various cuts, deegrees of fat, and cooking methods</v>
      </c>
      <c r="J750" s="1">
        <f t="shared" si="2"/>
        <v>0</v>
      </c>
      <c r="K750" s="1" t="str">
        <f t="shared" si="3"/>
        <v>Q18. Pork, average of various cuts, deegrees of fat, and cooking methods0</v>
      </c>
      <c r="L750" s="1" t="str">
        <f t="shared" si="4"/>
        <v>Q18. Pork, average of various cuts, deegrees of fat, and cooking methods</v>
      </c>
      <c r="M750" s="1" t="str">
        <f t="array" ref="M750">IF(A749=$A$72,TEXT(A750,"dd/mm/yyyy"),A750)&amp;";"&amp;B750&amp;";"&amp;IF(J750=0,IFERROR(VLOOKUP(A750,default!$B$17:$C$19,2,0),C750),INDEX(default!$B$2:$B$12,Sheet2!J750,0))&amp;";"&amp;D750&amp;";"&amp;E750&amp;";"&amp;F750&amp;";"&amp;G750&amp;";"&amp;H750</f>
        <v>;;;;;;;</v>
      </c>
    </row>
    <row r="751" ht="15.75" customHeight="1">
      <c r="A751" s="1" t="s">
        <v>815</v>
      </c>
      <c r="I751" s="1" t="str">
        <f t="shared" si="1"/>
        <v>Q18. Pork, average of various cuts, deegrees of fat, and cooking methods</v>
      </c>
      <c r="J751" s="1">
        <f t="shared" si="2"/>
        <v>0</v>
      </c>
      <c r="K751" s="1" t="str">
        <f t="shared" si="3"/>
        <v>Q18. Pork, average of various cuts, deegrees of fat, and cooking methods0</v>
      </c>
      <c r="L751" s="1" t="str">
        <f t="shared" si="4"/>
        <v>Q18. Pork, average of various cuts, deegrees of fat, and cooking methodsCategory type</v>
      </c>
      <c r="M751" s="1" t="str">
        <f t="array" ref="M751">IF(A750=$A$72,TEXT(A751,"dd/mm/yyyy"),A751)&amp;";"&amp;B751&amp;";"&amp;IF(J751=0,IFERROR(VLOOKUP(A751,default!$B$17:$C$19,2,0),C751),INDEX(default!$B$2:$B$12,Sheet2!J751,0))&amp;";"&amp;D751&amp;";"&amp;E751&amp;";"&amp;F751&amp;";"&amp;G751&amp;";"&amp;H751</f>
        <v>Category type;;;;;;;</v>
      </c>
    </row>
    <row r="752" ht="15.75" customHeight="1">
      <c r="A752" s="1" t="s">
        <v>816</v>
      </c>
      <c r="I752" s="1" t="str">
        <f t="shared" si="1"/>
        <v>Q18. Pork, average of various cuts, deegrees of fat, and cooking methods</v>
      </c>
      <c r="J752" s="1">
        <f t="shared" si="2"/>
        <v>0</v>
      </c>
      <c r="K752" s="1" t="str">
        <f t="shared" si="3"/>
        <v>Q18. Pork, average of various cuts, deegrees of fat, and cooking methods0</v>
      </c>
      <c r="L752" s="1" t="str">
        <f t="shared" si="4"/>
        <v>Q18. Pork, average of various cuts, deegrees of fat, and cooking methodsmaterial</v>
      </c>
      <c r="M752" s="1" t="str">
        <f t="array" ref="M752">IF(A751=$A$72,TEXT(A752,"dd/mm/yyyy"),A752)&amp;";"&amp;B752&amp;";"&amp;IF(J752=0,IFERROR(VLOOKUP(A752,default!$B$17:$C$19,2,0),C752),INDEX(default!$B$2:$B$12,Sheet2!J752,0))&amp;";"&amp;D752&amp;";"&amp;E752&amp;";"&amp;F752&amp;";"&amp;G752&amp;";"&amp;H752</f>
        <v>material;;;;;;;</v>
      </c>
    </row>
    <row r="753" ht="15.75" customHeight="1">
      <c r="I753" s="1" t="str">
        <f t="shared" si="1"/>
        <v>Q18. Pork, average of various cuts, deegrees of fat, and cooking methods</v>
      </c>
      <c r="J753" s="1">
        <f t="shared" si="2"/>
        <v>0</v>
      </c>
      <c r="K753" s="1" t="str">
        <f t="shared" si="3"/>
        <v>Q18. Pork, average of various cuts, deegrees of fat, and cooking methods0</v>
      </c>
      <c r="L753" s="1" t="str">
        <f t="shared" si="4"/>
        <v>Q18. Pork, average of various cuts, deegrees of fat, and cooking methods</v>
      </c>
      <c r="M753" s="1" t="str">
        <f t="array" ref="M753">IF(A752=$A$72,TEXT(A753,"dd/mm/yyyy"),A753)&amp;";"&amp;B753&amp;";"&amp;IF(J753=0,IFERROR(VLOOKUP(A753,default!$B$17:$C$19,2,0),C753),INDEX(default!$B$2:$B$12,Sheet2!J753,0))&amp;";"&amp;D753&amp;";"&amp;E753&amp;";"&amp;F753&amp;";"&amp;G753&amp;";"&amp;H753</f>
        <v>;;;;;;;</v>
      </c>
    </row>
    <row r="754" ht="15.75" customHeight="1">
      <c r="A754" s="1" t="s">
        <v>817</v>
      </c>
      <c r="I754" s="1" t="str">
        <f t="shared" si="1"/>
        <v>Q18. Pork, average of various cuts, deegrees of fat, and cooking methods</v>
      </c>
      <c r="J754" s="1">
        <f t="shared" si="2"/>
        <v>0</v>
      </c>
      <c r="K754" s="1" t="str">
        <f t="shared" si="3"/>
        <v>Q18. Pork, average of various cuts, deegrees of fat, and cooking methods0</v>
      </c>
      <c r="L754" s="1" t="str">
        <f t="shared" si="4"/>
        <v>Q18. Pork, average of various cuts, deegrees of fat, and cooking methodsProcess identifier</v>
      </c>
      <c r="M754" s="1" t="str">
        <f t="array" ref="M754">IF(A753=$A$72,TEXT(A754,"dd/mm/yyyy"),A754)&amp;";"&amp;B754&amp;";"&amp;IF(J754=0,IFERROR(VLOOKUP(A754,default!$B$17:$C$19,2,0),C754),INDEX(default!$B$2:$B$12,Sheet2!J754,0))&amp;";"&amp;D754&amp;";"&amp;E754&amp;";"&amp;F754&amp;";"&amp;G754&amp;";"&amp;H754</f>
        <v>Process identifier;;;;;;;</v>
      </c>
    </row>
    <row r="755" ht="15.75" customHeight="1">
      <c r="A755" s="1" t="s">
        <v>1120</v>
      </c>
      <c r="I755" s="1" t="str">
        <f t="shared" si="1"/>
        <v>Q18. Pork, average of various cuts, deegrees of fat, and cooking methods</v>
      </c>
      <c r="J755" s="1">
        <f t="shared" si="2"/>
        <v>0</v>
      </c>
      <c r="K755" s="1" t="str">
        <f t="shared" si="3"/>
        <v>Q18. Pork, average of various cuts, deegrees of fat, and cooking methods0</v>
      </c>
      <c r="L755" s="1" t="str">
        <f t="shared" si="4"/>
        <v>Q18. Pork, average of various cuts, deegrees of fat, and cooking methodsFootPrin000108900800238</v>
      </c>
      <c r="M755" s="1" t="str">
        <f t="array" ref="M755">IF(A754=$A$72,TEXT(A755,"dd/mm/yyyy"),A755)&amp;";"&amp;B755&amp;";"&amp;IF(J755=0,IFERROR(VLOOKUP(A755,default!$B$17:$C$19,2,0),C755),INDEX(default!$B$2:$B$12,Sheet2!J755,0))&amp;";"&amp;D755&amp;";"&amp;E755&amp;";"&amp;F755&amp;";"&amp;G755&amp;";"&amp;H755</f>
        <v>FootPrin000108900800238;;;;;;;</v>
      </c>
    </row>
    <row r="756" ht="15.75" customHeight="1">
      <c r="I756" s="1" t="str">
        <f t="shared" si="1"/>
        <v>Q18. Pork, average of various cuts, deegrees of fat, and cooking methods</v>
      </c>
      <c r="J756" s="1">
        <f t="shared" si="2"/>
        <v>0</v>
      </c>
      <c r="K756" s="1" t="str">
        <f t="shared" si="3"/>
        <v>Q18. Pork, average of various cuts, deegrees of fat, and cooking methods0</v>
      </c>
      <c r="L756" s="1" t="str">
        <f t="shared" si="4"/>
        <v>Q18. Pork, average of various cuts, deegrees of fat, and cooking methods</v>
      </c>
      <c r="M756" s="1" t="str">
        <f t="array" ref="M756">IF(A755=$A$72,TEXT(A756,"dd/mm/yyyy"),A756)&amp;";"&amp;B756&amp;";"&amp;IF(J756=0,IFERROR(VLOOKUP(A756,default!$B$17:$C$19,2,0),C756),INDEX(default!$B$2:$B$12,Sheet2!J756,0))&amp;";"&amp;D756&amp;";"&amp;E756&amp;";"&amp;F756&amp;";"&amp;G756&amp;";"&amp;H756</f>
        <v>;;;;;;;</v>
      </c>
    </row>
    <row r="757" ht="15.75" customHeight="1">
      <c r="A757" s="1" t="s">
        <v>819</v>
      </c>
      <c r="I757" s="1" t="str">
        <f t="shared" si="1"/>
        <v>Q18. Pork, average of various cuts, deegrees of fat, and cooking methods</v>
      </c>
      <c r="J757" s="1">
        <f t="shared" si="2"/>
        <v>0</v>
      </c>
      <c r="K757" s="1" t="str">
        <f t="shared" si="3"/>
        <v>Q18. Pork, average of various cuts, deegrees of fat, and cooking methods0</v>
      </c>
      <c r="L757" s="1" t="str">
        <f t="shared" si="4"/>
        <v>Q18. Pork, average of various cuts, deegrees of fat, and cooking methodsType</v>
      </c>
      <c r="M757" s="1" t="str">
        <f t="array" ref="M757">IF(A756=$A$72,TEXT(A757,"dd/mm/yyyy"),A757)&amp;";"&amp;B757&amp;";"&amp;IF(J757=0,IFERROR(VLOOKUP(A757,default!$B$17:$C$19,2,0),C757),INDEX(default!$B$2:$B$12,Sheet2!J757,0))&amp;";"&amp;D757&amp;";"&amp;E757&amp;";"&amp;F757&amp;";"&amp;G757&amp;";"&amp;H757</f>
        <v>Type;;;;;;;</v>
      </c>
    </row>
    <row r="758" ht="15.75" customHeight="1">
      <c r="I758" s="1" t="str">
        <f t="shared" si="1"/>
        <v>Q18. Pork, average of various cuts, deegrees of fat, and cooking methods</v>
      </c>
      <c r="J758" s="1">
        <f t="shared" si="2"/>
        <v>0</v>
      </c>
      <c r="K758" s="1" t="str">
        <f t="shared" si="3"/>
        <v>Q18. Pork, average of various cuts, deegrees of fat, and cooking methods0</v>
      </c>
      <c r="L758" s="1" t="str">
        <f t="shared" si="4"/>
        <v>Q18. Pork, average of various cuts, deegrees of fat, and cooking methods</v>
      </c>
      <c r="M758" s="1" t="str">
        <f t="array" ref="M758">IF(A757=$A$72,TEXT(A758,"dd/mm/yyyy"),A758)&amp;";"&amp;B758&amp;";"&amp;IF(J758=0,IFERROR(VLOOKUP(A758,default!$B$17:$C$19,2,0),C758),INDEX(default!$B$2:$B$12,Sheet2!J758,0))&amp;";"&amp;D758&amp;";"&amp;E758&amp;";"&amp;F758&amp;";"&amp;G758&amp;";"&amp;H758</f>
        <v>;;;;;;;</v>
      </c>
    </row>
    <row r="759" ht="15.75" customHeight="1">
      <c r="I759" s="1" t="str">
        <f t="shared" si="1"/>
        <v>Q18. Pork, average of various cuts, deegrees of fat, and cooking methods</v>
      </c>
      <c r="J759" s="1">
        <f t="shared" si="2"/>
        <v>0</v>
      </c>
      <c r="K759" s="1" t="str">
        <f t="shared" si="3"/>
        <v>Q18. Pork, average of various cuts, deegrees of fat, and cooking methods0</v>
      </c>
      <c r="L759" s="1" t="str">
        <f t="shared" si="4"/>
        <v>Q18. Pork, average of various cuts, deegrees of fat, and cooking methods</v>
      </c>
      <c r="M759" s="1" t="str">
        <f t="array" ref="M759">IF(A758=$A$72,TEXT(A759,"dd/mm/yyyy"),A759)&amp;";"&amp;B759&amp;";"&amp;IF(J759=0,IFERROR(VLOOKUP(A759,default!$B$17:$C$19,2,0),C759),INDEX(default!$B$2:$B$12,Sheet2!J759,0))&amp;";"&amp;D759&amp;";"&amp;E759&amp;";"&amp;F759&amp;";"&amp;G759&amp;";"&amp;H759</f>
        <v>;;;;;;;</v>
      </c>
    </row>
    <row r="760" ht="15.75" customHeight="1">
      <c r="A760" s="1" t="s">
        <v>820</v>
      </c>
      <c r="I760" s="1" t="str">
        <f t="shared" si="1"/>
        <v>Q18. Pork, average of various cuts, deegrees of fat, and cooking methods</v>
      </c>
      <c r="J760" s="1">
        <f t="shared" si="2"/>
        <v>0</v>
      </c>
      <c r="K760" s="1" t="str">
        <f t="shared" si="3"/>
        <v>Q18. Pork, average of various cuts, deegrees of fat, and cooking methods0</v>
      </c>
      <c r="L760" s="1" t="str">
        <f t="shared" si="4"/>
        <v>Q18. Pork, average of various cuts, deegrees of fat, and cooking methodsStatus</v>
      </c>
      <c r="M760" s="1" t="str">
        <f t="array" ref="M760">IF(A759=$A$72,TEXT(A760,"dd/mm/yyyy"),A760)&amp;";"&amp;B760&amp;";"&amp;IF(J760=0,IFERROR(VLOOKUP(A760,default!$B$17:$C$19,2,0),C760),INDEX(default!$B$2:$B$12,Sheet2!J760,0))&amp;";"&amp;D760&amp;";"&amp;E760&amp;";"&amp;F760&amp;";"&amp;G760&amp;";"&amp;H760</f>
        <v>Status;;;;;;;</v>
      </c>
    </row>
    <row r="761" ht="15.75" customHeight="1">
      <c r="I761" s="1" t="str">
        <f t="shared" si="1"/>
        <v>Q18. Pork, average of various cuts, deegrees of fat, and cooking methods</v>
      </c>
      <c r="J761" s="1">
        <f t="shared" si="2"/>
        <v>0</v>
      </c>
      <c r="K761" s="1" t="str">
        <f t="shared" si="3"/>
        <v>Q18. Pork, average of various cuts, deegrees of fat, and cooking methods0</v>
      </c>
      <c r="L761" s="1" t="str">
        <f t="shared" si="4"/>
        <v>Q18. Pork, average of various cuts, deegrees of fat, and cooking methods</v>
      </c>
      <c r="M761" s="1" t="str">
        <f t="array" ref="M761">IF(A760=$A$72,TEXT(A761,"dd/mm/yyyy"),A761)&amp;";"&amp;B761&amp;";"&amp;IF(J761=0,IFERROR(VLOOKUP(A761,default!$B$17:$C$19,2,0),C761),INDEX(default!$B$2:$B$12,Sheet2!J761,0))&amp;";"&amp;D761&amp;";"&amp;E761&amp;";"&amp;F761&amp;";"&amp;G761&amp;";"&amp;H761</f>
        <v>;;;;;;;</v>
      </c>
    </row>
    <row r="762" ht="15.75" customHeight="1">
      <c r="I762" s="1" t="str">
        <f t="shared" si="1"/>
        <v>Q18. Pork, average of various cuts, deegrees of fat, and cooking methods</v>
      </c>
      <c r="J762" s="1">
        <f t="shared" si="2"/>
        <v>0</v>
      </c>
      <c r="K762" s="1" t="str">
        <f t="shared" si="3"/>
        <v>Q18. Pork, average of various cuts, deegrees of fat, and cooking methods0</v>
      </c>
      <c r="L762" s="1" t="str">
        <f t="shared" si="4"/>
        <v>Q18. Pork, average of various cuts, deegrees of fat, and cooking methods</v>
      </c>
      <c r="M762" s="1" t="str">
        <f t="array" ref="M762">IF(A761=$A$72,TEXT(A762,"dd/mm/yyyy"),A762)&amp;";"&amp;B762&amp;";"&amp;IF(J762=0,IFERROR(VLOOKUP(A762,default!$B$17:$C$19,2,0),C762),INDEX(default!$B$2:$B$12,Sheet2!J762,0))&amp;";"&amp;D762&amp;";"&amp;E762&amp;";"&amp;F762&amp;";"&amp;G762&amp;";"&amp;H762</f>
        <v>;;;;;;;</v>
      </c>
    </row>
    <row r="763" ht="15.75" customHeight="1">
      <c r="A763" s="1" t="s">
        <v>821</v>
      </c>
      <c r="I763" s="1" t="str">
        <f t="shared" si="1"/>
        <v>Q18. Pork, average of various cuts, deegrees of fat, and cooking methods</v>
      </c>
      <c r="J763" s="1">
        <f t="shared" si="2"/>
        <v>0</v>
      </c>
      <c r="K763" s="1" t="str">
        <f t="shared" si="3"/>
        <v>Q18. Pork, average of various cuts, deegrees of fat, and cooking methods0</v>
      </c>
      <c r="L763" s="1" t="str">
        <f t="shared" si="4"/>
        <v>Q18. Pork, average of various cuts, deegrees of fat, and cooking methodsTime period</v>
      </c>
      <c r="M763" s="1" t="str">
        <f t="array" ref="M763">IF(A762=$A$72,TEXT(A763,"dd/mm/yyyy"),A763)&amp;";"&amp;B763&amp;";"&amp;IF(J763=0,IFERROR(VLOOKUP(A763,default!$B$17:$C$19,2,0),C763),INDEX(default!$B$2:$B$12,Sheet2!J763,0))&amp;";"&amp;D763&amp;";"&amp;E763&amp;";"&amp;F763&amp;";"&amp;G763&amp;";"&amp;H763</f>
        <v>Time period;;;;;;;</v>
      </c>
    </row>
    <row r="764" ht="15.75" customHeight="1">
      <c r="A764" s="1" t="s">
        <v>822</v>
      </c>
      <c r="I764" s="1" t="str">
        <f t="shared" si="1"/>
        <v>Q18. Pork, average of various cuts, deegrees of fat, and cooking methods</v>
      </c>
      <c r="J764" s="1">
        <f t="shared" si="2"/>
        <v>0</v>
      </c>
      <c r="K764" s="1" t="str">
        <f t="shared" si="3"/>
        <v>Q18. Pork, average of various cuts, deegrees of fat, and cooking methods0</v>
      </c>
      <c r="L764" s="1" t="str">
        <f t="shared" si="4"/>
        <v>Q18. Pork, average of various cuts, deegrees of fat, and cooking methodsUnspecified</v>
      </c>
      <c r="M764" s="1" t="str">
        <f t="array" ref="M764">IF(A763=$A$72,TEXT(A764,"dd/mm/yyyy"),A764)&amp;";"&amp;B764&amp;";"&amp;IF(J764=0,IFERROR(VLOOKUP(A764,default!$B$17:$C$19,2,0),C764),INDEX(default!$B$2:$B$12,Sheet2!J764,0))&amp;";"&amp;D764&amp;";"&amp;E764&amp;";"&amp;F764&amp;";"&amp;G764&amp;";"&amp;H764</f>
        <v>Unspecified;;;;;;;</v>
      </c>
    </row>
    <row r="765" ht="15.75" customHeight="1">
      <c r="I765" s="1" t="str">
        <f t="shared" si="1"/>
        <v>Q18. Pork, average of various cuts, deegrees of fat, and cooking methods</v>
      </c>
      <c r="J765" s="1">
        <f t="shared" si="2"/>
        <v>0</v>
      </c>
      <c r="K765" s="1" t="str">
        <f t="shared" si="3"/>
        <v>Q18. Pork, average of various cuts, deegrees of fat, and cooking methods0</v>
      </c>
      <c r="L765" s="1" t="str">
        <f t="shared" si="4"/>
        <v>Q18. Pork, average of various cuts, deegrees of fat, and cooking methods</v>
      </c>
      <c r="M765" s="1" t="str">
        <f t="array" ref="M765">IF(A764=$A$72,TEXT(A765,"dd/mm/yyyy"),A765)&amp;";"&amp;B765&amp;";"&amp;IF(J765=0,IFERROR(VLOOKUP(A765,default!$B$17:$C$19,2,0),C765),INDEX(default!$B$2:$B$12,Sheet2!J765,0))&amp;";"&amp;D765&amp;";"&amp;E765&amp;";"&amp;F765&amp;";"&amp;G765&amp;";"&amp;H765</f>
        <v>;;;;;;;</v>
      </c>
    </row>
    <row r="766" ht="15.75" customHeight="1">
      <c r="A766" s="1" t="s">
        <v>823</v>
      </c>
      <c r="I766" s="1" t="str">
        <f t="shared" si="1"/>
        <v>Q18. Pork, average of various cuts, deegrees of fat, and cooking methods</v>
      </c>
      <c r="J766" s="1">
        <f t="shared" si="2"/>
        <v>0</v>
      </c>
      <c r="K766" s="1" t="str">
        <f t="shared" si="3"/>
        <v>Q18. Pork, average of various cuts, deegrees of fat, and cooking methods0</v>
      </c>
      <c r="L766" s="1" t="str">
        <f t="shared" si="4"/>
        <v>Q18. Pork, average of various cuts, deegrees of fat, and cooking methodsGeography</v>
      </c>
      <c r="M766" s="1" t="str">
        <f t="array" ref="M766">IF(A765=$A$72,TEXT(A766,"dd/mm/yyyy"),A766)&amp;";"&amp;B766&amp;";"&amp;IF(J766=0,IFERROR(VLOOKUP(A766,default!$B$17:$C$19,2,0),C766),INDEX(default!$B$2:$B$12,Sheet2!J766,0))&amp;";"&amp;D766&amp;";"&amp;E766&amp;";"&amp;F766&amp;";"&amp;G766&amp;";"&amp;H766</f>
        <v>Geography;;;;;;;</v>
      </c>
    </row>
    <row r="767" ht="15.75" customHeight="1">
      <c r="A767" s="1" t="s">
        <v>822</v>
      </c>
      <c r="I767" s="1" t="str">
        <f t="shared" si="1"/>
        <v>Q18. Pork, average of various cuts, deegrees of fat, and cooking methods</v>
      </c>
      <c r="J767" s="1">
        <f t="shared" si="2"/>
        <v>0</v>
      </c>
      <c r="K767" s="1" t="str">
        <f t="shared" si="3"/>
        <v>Q18. Pork, average of various cuts, deegrees of fat, and cooking methods0</v>
      </c>
      <c r="L767" s="1" t="str">
        <f t="shared" si="4"/>
        <v>Q18. Pork, average of various cuts, deegrees of fat, and cooking methodsUnspecified</v>
      </c>
      <c r="M767" s="1" t="str">
        <f t="array" ref="M767">IF(A766=$A$72,TEXT(A767,"dd/mm/yyyy"),A767)&amp;";"&amp;B767&amp;";"&amp;IF(J767=0,IFERROR(VLOOKUP(A767,default!$B$17:$C$19,2,0),C767),INDEX(default!$B$2:$B$12,Sheet2!J767,0))&amp;";"&amp;D767&amp;";"&amp;E767&amp;";"&amp;F767&amp;";"&amp;G767&amp;";"&amp;H767</f>
        <v>Unspecified;;;;;;;</v>
      </c>
    </row>
    <row r="768" ht="15.75" customHeight="1">
      <c r="I768" s="1" t="str">
        <f t="shared" si="1"/>
        <v>Q18. Pork, average of various cuts, deegrees of fat, and cooking methods</v>
      </c>
      <c r="J768" s="1">
        <f t="shared" si="2"/>
        <v>0</v>
      </c>
      <c r="K768" s="1" t="str">
        <f t="shared" si="3"/>
        <v>Q18. Pork, average of various cuts, deegrees of fat, and cooking methods0</v>
      </c>
      <c r="L768" s="1" t="str">
        <f t="shared" si="4"/>
        <v>Q18. Pork, average of various cuts, deegrees of fat, and cooking methods</v>
      </c>
      <c r="M768" s="1" t="str">
        <f t="array" ref="M768">IF(A767=$A$72,TEXT(A768,"dd/mm/yyyy"),A768)&amp;";"&amp;B768&amp;";"&amp;IF(J768=0,IFERROR(VLOOKUP(A768,default!$B$17:$C$19,2,0),C768),INDEX(default!$B$2:$B$12,Sheet2!J768,0))&amp;";"&amp;D768&amp;";"&amp;E768&amp;";"&amp;F768&amp;";"&amp;G768&amp;";"&amp;H768</f>
        <v>;;;;;;;</v>
      </c>
    </row>
    <row r="769" ht="15.75" customHeight="1">
      <c r="A769" s="1" t="s">
        <v>824</v>
      </c>
      <c r="I769" s="1" t="str">
        <f t="shared" si="1"/>
        <v>Q18. Pork, average of various cuts, deegrees of fat, and cooking methods</v>
      </c>
      <c r="J769" s="1">
        <f t="shared" si="2"/>
        <v>0</v>
      </c>
      <c r="K769" s="1" t="str">
        <f t="shared" si="3"/>
        <v>Q18. Pork, average of various cuts, deegrees of fat, and cooking methods0</v>
      </c>
      <c r="L769" s="1" t="str">
        <f t="shared" si="4"/>
        <v>Q18. Pork, average of various cuts, deegrees of fat, and cooking methodsTechnology</v>
      </c>
      <c r="M769" s="1" t="str">
        <f t="array" ref="M769">IF(A768=$A$72,TEXT(A769,"dd/mm/yyyy"),A769)&amp;";"&amp;B769&amp;";"&amp;IF(J769=0,IFERROR(VLOOKUP(A769,default!$B$17:$C$19,2,0),C769),INDEX(default!$B$2:$B$12,Sheet2!J769,0))&amp;";"&amp;D769&amp;";"&amp;E769&amp;";"&amp;F769&amp;";"&amp;G769&amp;";"&amp;H769</f>
        <v>Technology;;;;;;;</v>
      </c>
    </row>
    <row r="770" ht="15.75" customHeight="1">
      <c r="A770" s="1" t="s">
        <v>822</v>
      </c>
      <c r="I770" s="1" t="str">
        <f t="shared" si="1"/>
        <v>Q18. Pork, average of various cuts, deegrees of fat, and cooking methods</v>
      </c>
      <c r="J770" s="1">
        <f t="shared" si="2"/>
        <v>0</v>
      </c>
      <c r="K770" s="1" t="str">
        <f t="shared" si="3"/>
        <v>Q18. Pork, average of various cuts, deegrees of fat, and cooking methods0</v>
      </c>
      <c r="L770" s="1" t="str">
        <f t="shared" si="4"/>
        <v>Q18. Pork, average of various cuts, deegrees of fat, and cooking methodsUnspecified</v>
      </c>
      <c r="M770" s="1" t="str">
        <f t="array" ref="M770">IF(A769=$A$72,TEXT(A770,"dd/mm/yyyy"),A770)&amp;";"&amp;B770&amp;";"&amp;IF(J770=0,IFERROR(VLOOKUP(A770,default!$B$17:$C$19,2,0),C770),INDEX(default!$B$2:$B$12,Sheet2!J770,0))&amp;";"&amp;D770&amp;";"&amp;E770&amp;";"&amp;F770&amp;";"&amp;G770&amp;";"&amp;H770</f>
        <v>Unspecified;;;;;;;</v>
      </c>
    </row>
    <row r="771" ht="15.75" customHeight="1">
      <c r="I771" s="1" t="str">
        <f t="shared" si="1"/>
        <v>Q18. Pork, average of various cuts, deegrees of fat, and cooking methods</v>
      </c>
      <c r="J771" s="1">
        <f t="shared" si="2"/>
        <v>0</v>
      </c>
      <c r="K771" s="1" t="str">
        <f t="shared" si="3"/>
        <v>Q18. Pork, average of various cuts, deegrees of fat, and cooking methods0</v>
      </c>
      <c r="L771" s="1" t="str">
        <f t="shared" si="4"/>
        <v>Q18. Pork, average of various cuts, deegrees of fat, and cooking methods</v>
      </c>
      <c r="M771" s="1" t="str">
        <f t="array" ref="M771">IF(A770=$A$72,TEXT(A771,"dd/mm/yyyy"),A771)&amp;";"&amp;B771&amp;";"&amp;IF(J771=0,IFERROR(VLOOKUP(A771,default!$B$17:$C$19,2,0),C771),INDEX(default!$B$2:$B$12,Sheet2!J771,0))&amp;";"&amp;D771&amp;";"&amp;E771&amp;";"&amp;F771&amp;";"&amp;G771&amp;";"&amp;H771</f>
        <v>;;;;;;;</v>
      </c>
    </row>
    <row r="772" ht="15.75" customHeight="1">
      <c r="A772" s="1" t="s">
        <v>825</v>
      </c>
      <c r="I772" s="1" t="str">
        <f t="shared" si="1"/>
        <v>Q18. Pork, average of various cuts, deegrees of fat, and cooking methods</v>
      </c>
      <c r="J772" s="1">
        <f t="shared" si="2"/>
        <v>0</v>
      </c>
      <c r="K772" s="1" t="str">
        <f t="shared" si="3"/>
        <v>Q18. Pork, average of various cuts, deegrees of fat, and cooking methods0</v>
      </c>
      <c r="L772" s="1" t="str">
        <f t="shared" si="4"/>
        <v>Q18. Pork, average of various cuts, deegrees of fat, and cooking methodsRepresentativeness</v>
      </c>
      <c r="M772" s="1" t="str">
        <f t="array" ref="M772">IF(A771=$A$72,TEXT(A772,"dd/mm/yyyy"),A772)&amp;";"&amp;B772&amp;";"&amp;IF(J772=0,IFERROR(VLOOKUP(A772,default!$B$17:$C$19,2,0),C772),INDEX(default!$B$2:$B$12,Sheet2!J772,0))&amp;";"&amp;D772&amp;";"&amp;E772&amp;";"&amp;F772&amp;";"&amp;G772&amp;";"&amp;H772</f>
        <v>Representativeness;;;;;;;</v>
      </c>
    </row>
    <row r="773" ht="15.75" customHeight="1">
      <c r="A773" s="1" t="s">
        <v>822</v>
      </c>
      <c r="I773" s="1" t="str">
        <f t="shared" si="1"/>
        <v>Q18. Pork, average of various cuts, deegrees of fat, and cooking methods</v>
      </c>
      <c r="J773" s="1">
        <f t="shared" si="2"/>
        <v>0</v>
      </c>
      <c r="K773" s="1" t="str">
        <f t="shared" si="3"/>
        <v>Q18. Pork, average of various cuts, deegrees of fat, and cooking methods0</v>
      </c>
      <c r="L773" s="1" t="str">
        <f t="shared" si="4"/>
        <v>Q18. Pork, average of various cuts, deegrees of fat, and cooking methodsUnspecified</v>
      </c>
      <c r="M773" s="1" t="str">
        <f t="array" ref="M773">IF(A772=$A$72,TEXT(A773,"dd/mm/yyyy"),A773)&amp;";"&amp;B773&amp;";"&amp;IF(J773=0,IFERROR(VLOOKUP(A773,default!$B$17:$C$19,2,0),C773),INDEX(default!$B$2:$B$12,Sheet2!J773,0))&amp;";"&amp;D773&amp;";"&amp;E773&amp;";"&amp;F773&amp;";"&amp;G773&amp;";"&amp;H773</f>
        <v>Unspecified;;;;;;;</v>
      </c>
    </row>
    <row r="774" ht="15.75" customHeight="1">
      <c r="I774" s="1" t="str">
        <f t="shared" si="1"/>
        <v>Q18. Pork, average of various cuts, deegrees of fat, and cooking methods</v>
      </c>
      <c r="J774" s="1">
        <f t="shared" si="2"/>
        <v>0</v>
      </c>
      <c r="K774" s="1" t="str">
        <f t="shared" si="3"/>
        <v>Q18. Pork, average of various cuts, deegrees of fat, and cooking methods0</v>
      </c>
      <c r="L774" s="1" t="str">
        <f t="shared" si="4"/>
        <v>Q18. Pork, average of various cuts, deegrees of fat, and cooking methods</v>
      </c>
      <c r="M774" s="1" t="str">
        <f t="array" ref="M774">IF(A773=$A$72,TEXT(A774,"dd/mm/yyyy"),A774)&amp;";"&amp;B774&amp;";"&amp;IF(J774=0,IFERROR(VLOOKUP(A774,default!$B$17:$C$19,2,0),C774),INDEX(default!$B$2:$B$12,Sheet2!J774,0))&amp;";"&amp;D774&amp;";"&amp;E774&amp;";"&amp;F774&amp;";"&amp;G774&amp;";"&amp;H774</f>
        <v>;;;;;;;</v>
      </c>
    </row>
    <row r="775" ht="15.75" customHeight="1">
      <c r="A775" s="1" t="s">
        <v>826</v>
      </c>
      <c r="I775" s="1" t="str">
        <f t="shared" si="1"/>
        <v>Q18. Pork, average of various cuts, deegrees of fat, and cooking methods</v>
      </c>
      <c r="J775" s="1">
        <f t="shared" si="2"/>
        <v>0</v>
      </c>
      <c r="K775" s="1" t="str">
        <f t="shared" si="3"/>
        <v>Q18. Pork, average of various cuts, deegrees of fat, and cooking methods0</v>
      </c>
      <c r="L775" s="1" t="str">
        <f t="shared" si="4"/>
        <v>Q18. Pork, average of various cuts, deegrees of fat, and cooking methodsMultiple output allocation</v>
      </c>
      <c r="M775" s="1" t="str">
        <f t="array" ref="M775">IF(A774=$A$72,TEXT(A775,"dd/mm/yyyy"),A775)&amp;";"&amp;B775&amp;";"&amp;IF(J775=0,IFERROR(VLOOKUP(A775,default!$B$17:$C$19,2,0),C775),INDEX(default!$B$2:$B$12,Sheet2!J775,0))&amp;";"&amp;D775&amp;";"&amp;E775&amp;";"&amp;F775&amp;";"&amp;G775&amp;";"&amp;H775</f>
        <v>Multiple output allocation;;;;;;;</v>
      </c>
    </row>
    <row r="776" ht="15.75" customHeight="1">
      <c r="A776" s="1" t="s">
        <v>822</v>
      </c>
      <c r="I776" s="1" t="str">
        <f t="shared" si="1"/>
        <v>Q18. Pork, average of various cuts, deegrees of fat, and cooking methods</v>
      </c>
      <c r="J776" s="1">
        <f t="shared" si="2"/>
        <v>0</v>
      </c>
      <c r="K776" s="1" t="str">
        <f t="shared" si="3"/>
        <v>Q18. Pork, average of various cuts, deegrees of fat, and cooking methods0</v>
      </c>
      <c r="L776" s="1" t="str">
        <f t="shared" si="4"/>
        <v>Q18. Pork, average of various cuts, deegrees of fat, and cooking methodsUnspecified</v>
      </c>
      <c r="M776" s="1" t="str">
        <f t="array" ref="M776">IF(A775=$A$72,TEXT(A776,"dd/mm/yyyy"),A776)&amp;";"&amp;B776&amp;";"&amp;IF(J776=0,IFERROR(VLOOKUP(A776,default!$B$17:$C$19,2,0),C776),INDEX(default!$B$2:$B$12,Sheet2!J776,0))&amp;";"&amp;D776&amp;";"&amp;E776&amp;";"&amp;F776&amp;";"&amp;G776&amp;";"&amp;H776</f>
        <v>Unspecified;;;;;;;</v>
      </c>
    </row>
    <row r="777" ht="15.75" customHeight="1">
      <c r="I777" s="1" t="str">
        <f t="shared" si="1"/>
        <v>Q18. Pork, average of various cuts, deegrees of fat, and cooking methods</v>
      </c>
      <c r="J777" s="1">
        <f t="shared" si="2"/>
        <v>0</v>
      </c>
      <c r="K777" s="1" t="str">
        <f t="shared" si="3"/>
        <v>Q18. Pork, average of various cuts, deegrees of fat, and cooking methods0</v>
      </c>
      <c r="L777" s="1" t="str">
        <f t="shared" si="4"/>
        <v>Q18. Pork, average of various cuts, deegrees of fat, and cooking methods</v>
      </c>
      <c r="M777" s="1" t="str">
        <f t="array" ref="M777">IF(A776=$A$72,TEXT(A777,"dd/mm/yyyy"),A777)&amp;";"&amp;B777&amp;";"&amp;IF(J777=0,IFERROR(VLOOKUP(A777,default!$B$17:$C$19,2,0),C777),INDEX(default!$B$2:$B$12,Sheet2!J777,0))&amp;";"&amp;D777&amp;";"&amp;E777&amp;";"&amp;F777&amp;";"&amp;G777&amp;";"&amp;H777</f>
        <v>;;;;;;;</v>
      </c>
    </row>
    <row r="778" ht="15.75" customHeight="1">
      <c r="A778" s="1" t="s">
        <v>827</v>
      </c>
      <c r="I778" s="1" t="str">
        <f t="shared" si="1"/>
        <v>Q18. Pork, average of various cuts, deegrees of fat, and cooking methods</v>
      </c>
      <c r="J778" s="1">
        <f t="shared" si="2"/>
        <v>0</v>
      </c>
      <c r="K778" s="1" t="str">
        <f t="shared" si="3"/>
        <v>Q18. Pork, average of various cuts, deegrees of fat, and cooking methods0</v>
      </c>
      <c r="L778" s="1" t="str">
        <f t="shared" si="4"/>
        <v>Q18. Pork, average of various cuts, deegrees of fat, and cooking methodsSubstitution allocation</v>
      </c>
      <c r="M778" s="1" t="str">
        <f t="array" ref="M778">IF(A777=$A$72,TEXT(A778,"dd/mm/yyyy"),A778)&amp;";"&amp;B778&amp;";"&amp;IF(J778=0,IFERROR(VLOOKUP(A778,default!$B$17:$C$19,2,0),C778),INDEX(default!$B$2:$B$12,Sheet2!J778,0))&amp;";"&amp;D778&amp;";"&amp;E778&amp;";"&amp;F778&amp;";"&amp;G778&amp;";"&amp;H778</f>
        <v>Substitution allocation;;;;;;;</v>
      </c>
    </row>
    <row r="779" ht="15.75" customHeight="1">
      <c r="A779" s="1" t="s">
        <v>822</v>
      </c>
      <c r="I779" s="1" t="str">
        <f t="shared" si="1"/>
        <v>Q18. Pork, average of various cuts, deegrees of fat, and cooking methods</v>
      </c>
      <c r="J779" s="1">
        <f t="shared" si="2"/>
        <v>0</v>
      </c>
      <c r="K779" s="1" t="str">
        <f t="shared" si="3"/>
        <v>Q18. Pork, average of various cuts, deegrees of fat, and cooking methods0</v>
      </c>
      <c r="L779" s="1" t="str">
        <f t="shared" si="4"/>
        <v>Q18. Pork, average of various cuts, deegrees of fat, and cooking methodsUnspecified</v>
      </c>
      <c r="M779" s="1" t="str">
        <f t="array" ref="M779">IF(A778=$A$72,TEXT(A779,"dd/mm/yyyy"),A779)&amp;";"&amp;B779&amp;";"&amp;IF(J779=0,IFERROR(VLOOKUP(A779,default!$B$17:$C$19,2,0),C779),INDEX(default!$B$2:$B$12,Sheet2!J779,0))&amp;";"&amp;D779&amp;";"&amp;E779&amp;";"&amp;F779&amp;";"&amp;G779&amp;";"&amp;H779</f>
        <v>Unspecified;;;;;;;</v>
      </c>
    </row>
    <row r="780" ht="15.75" customHeight="1">
      <c r="I780" s="1" t="str">
        <f t="shared" si="1"/>
        <v>Q18. Pork, average of various cuts, deegrees of fat, and cooking methods</v>
      </c>
      <c r="J780" s="1">
        <f t="shared" si="2"/>
        <v>0</v>
      </c>
      <c r="K780" s="1" t="str">
        <f t="shared" si="3"/>
        <v>Q18. Pork, average of various cuts, deegrees of fat, and cooking methods0</v>
      </c>
      <c r="L780" s="1" t="str">
        <f t="shared" si="4"/>
        <v>Q18. Pork, average of various cuts, deegrees of fat, and cooking methods</v>
      </c>
      <c r="M780" s="1" t="str">
        <f t="array" ref="M780">IF(A779=$A$72,TEXT(A780,"dd/mm/yyyy"),A780)&amp;";"&amp;B780&amp;";"&amp;IF(J780=0,IFERROR(VLOOKUP(A780,default!$B$17:$C$19,2,0),C780),INDEX(default!$B$2:$B$12,Sheet2!J780,0))&amp;";"&amp;D780&amp;";"&amp;E780&amp;";"&amp;F780&amp;";"&amp;G780&amp;";"&amp;H780</f>
        <v>;;;;;;;</v>
      </c>
    </row>
    <row r="781" ht="15.75" customHeight="1">
      <c r="A781" s="1" t="s">
        <v>828</v>
      </c>
      <c r="I781" s="1" t="str">
        <f t="shared" si="1"/>
        <v>Q18. Pork, average of various cuts, deegrees of fat, and cooking methods</v>
      </c>
      <c r="J781" s="1">
        <f t="shared" si="2"/>
        <v>0</v>
      </c>
      <c r="K781" s="1" t="str">
        <f t="shared" si="3"/>
        <v>Q18. Pork, average of various cuts, deegrees of fat, and cooking methods0</v>
      </c>
      <c r="L781" s="1" t="str">
        <f t="shared" si="4"/>
        <v>Q18. Pork, average of various cuts, deegrees of fat, and cooking methodsCut off rules</v>
      </c>
      <c r="M781" s="1" t="str">
        <f t="array" ref="M781">IF(A780=$A$72,TEXT(A781,"dd/mm/yyyy"),A781)&amp;";"&amp;B781&amp;";"&amp;IF(J781=0,IFERROR(VLOOKUP(A781,default!$B$17:$C$19,2,0),C781),INDEX(default!$B$2:$B$12,Sheet2!J781,0))&amp;";"&amp;D781&amp;";"&amp;E781&amp;";"&amp;F781&amp;";"&amp;G781&amp;";"&amp;H781</f>
        <v>Cut off rules;;;;;;;</v>
      </c>
    </row>
    <row r="782" ht="15.75" customHeight="1">
      <c r="A782" s="1" t="s">
        <v>822</v>
      </c>
      <c r="I782" s="1" t="str">
        <f t="shared" si="1"/>
        <v>Q18. Pork, average of various cuts, deegrees of fat, and cooking methods</v>
      </c>
      <c r="J782" s="1">
        <f t="shared" si="2"/>
        <v>0</v>
      </c>
      <c r="K782" s="1" t="str">
        <f t="shared" si="3"/>
        <v>Q18. Pork, average of various cuts, deegrees of fat, and cooking methods0</v>
      </c>
      <c r="L782" s="1" t="str">
        <f t="shared" si="4"/>
        <v>Q18. Pork, average of various cuts, deegrees of fat, and cooking methodsUnspecified</v>
      </c>
      <c r="M782" s="1" t="str">
        <f t="array" ref="M782">IF(A781=$A$72,TEXT(A782,"dd/mm/yyyy"),A782)&amp;";"&amp;B782&amp;";"&amp;IF(J782=0,IFERROR(VLOOKUP(A782,default!$B$17:$C$19,2,0),C782),INDEX(default!$B$2:$B$12,Sheet2!J782,0))&amp;";"&amp;D782&amp;";"&amp;E782&amp;";"&amp;F782&amp;";"&amp;G782&amp;";"&amp;H782</f>
        <v>Unspecified;;;;;;;</v>
      </c>
    </row>
    <row r="783" ht="15.75" customHeight="1">
      <c r="I783" s="1" t="str">
        <f t="shared" si="1"/>
        <v>Q18. Pork, average of various cuts, deegrees of fat, and cooking methods</v>
      </c>
      <c r="J783" s="1">
        <f t="shared" si="2"/>
        <v>0</v>
      </c>
      <c r="K783" s="1" t="str">
        <f t="shared" si="3"/>
        <v>Q18. Pork, average of various cuts, deegrees of fat, and cooking methods0</v>
      </c>
      <c r="L783" s="1" t="str">
        <f t="shared" si="4"/>
        <v>Q18. Pork, average of various cuts, deegrees of fat, and cooking methods</v>
      </c>
      <c r="M783" s="1" t="str">
        <f t="array" ref="M783">IF(A782=$A$72,TEXT(A783,"dd/mm/yyyy"),A783)&amp;";"&amp;B783&amp;";"&amp;IF(J783=0,IFERROR(VLOOKUP(A783,default!$B$17:$C$19,2,0),C783),INDEX(default!$B$2:$B$12,Sheet2!J783,0))&amp;";"&amp;D783&amp;";"&amp;E783&amp;";"&amp;F783&amp;";"&amp;G783&amp;";"&amp;H783</f>
        <v>;;;;;;;</v>
      </c>
    </row>
    <row r="784" ht="15.75" customHeight="1">
      <c r="A784" s="1" t="s">
        <v>829</v>
      </c>
      <c r="I784" s="1" t="str">
        <f t="shared" si="1"/>
        <v>Q18. Pork, average of various cuts, deegrees of fat, and cooking methods</v>
      </c>
      <c r="J784" s="1">
        <f t="shared" si="2"/>
        <v>0</v>
      </c>
      <c r="K784" s="1" t="str">
        <f t="shared" si="3"/>
        <v>Q18. Pork, average of various cuts, deegrees of fat, and cooking methods0</v>
      </c>
      <c r="L784" s="1" t="str">
        <f t="shared" si="4"/>
        <v>Q18. Pork, average of various cuts, deegrees of fat, and cooking methodsCapital goods</v>
      </c>
      <c r="M784" s="1" t="str">
        <f t="array" ref="M784">IF(A783=$A$72,TEXT(A784,"dd/mm/yyyy"),A784)&amp;";"&amp;B784&amp;";"&amp;IF(J784=0,IFERROR(VLOOKUP(A784,default!$B$17:$C$19,2,0),C784),INDEX(default!$B$2:$B$12,Sheet2!J784,0))&amp;";"&amp;D784&amp;";"&amp;E784&amp;";"&amp;F784&amp;";"&amp;G784&amp;";"&amp;H784</f>
        <v>Capital goods;;;;;;;</v>
      </c>
    </row>
    <row r="785" ht="15.75" customHeight="1">
      <c r="A785" s="1" t="s">
        <v>822</v>
      </c>
      <c r="I785" s="1" t="str">
        <f t="shared" si="1"/>
        <v>Q18. Pork, average of various cuts, deegrees of fat, and cooking methods</v>
      </c>
      <c r="J785" s="1">
        <f t="shared" si="2"/>
        <v>0</v>
      </c>
      <c r="K785" s="1" t="str">
        <f t="shared" si="3"/>
        <v>Q18. Pork, average of various cuts, deegrees of fat, and cooking methods0</v>
      </c>
      <c r="L785" s="1" t="str">
        <f t="shared" si="4"/>
        <v>Q18. Pork, average of various cuts, deegrees of fat, and cooking methodsUnspecified</v>
      </c>
      <c r="M785" s="1" t="str">
        <f t="array" ref="M785">IF(A784=$A$72,TEXT(A785,"dd/mm/yyyy"),A785)&amp;";"&amp;B785&amp;";"&amp;IF(J785=0,IFERROR(VLOOKUP(A785,default!$B$17:$C$19,2,0),C785),INDEX(default!$B$2:$B$12,Sheet2!J785,0))&amp;";"&amp;D785&amp;";"&amp;E785&amp;";"&amp;F785&amp;";"&amp;G785&amp;";"&amp;H785</f>
        <v>Unspecified;;;;;;;</v>
      </c>
    </row>
    <row r="786" ht="15.75" customHeight="1">
      <c r="I786" s="1" t="str">
        <f t="shared" si="1"/>
        <v>Q18. Pork, average of various cuts, deegrees of fat, and cooking methods</v>
      </c>
      <c r="J786" s="1">
        <f t="shared" si="2"/>
        <v>0</v>
      </c>
      <c r="K786" s="1" t="str">
        <f t="shared" si="3"/>
        <v>Q18. Pork, average of various cuts, deegrees of fat, and cooking methods0</v>
      </c>
      <c r="L786" s="1" t="str">
        <f t="shared" si="4"/>
        <v>Q18. Pork, average of various cuts, deegrees of fat, and cooking methods</v>
      </c>
      <c r="M786" s="1" t="str">
        <f t="array" ref="M786">IF(A785=$A$72,TEXT(A786,"dd/mm/yyyy"),A786)&amp;";"&amp;B786&amp;";"&amp;IF(J786=0,IFERROR(VLOOKUP(A786,default!$B$17:$C$19,2,0),C786),INDEX(default!$B$2:$B$12,Sheet2!J786,0))&amp;";"&amp;D786&amp;";"&amp;E786&amp;";"&amp;F786&amp;";"&amp;G786&amp;";"&amp;H786</f>
        <v>;;;;;;;</v>
      </c>
    </row>
    <row r="787" ht="15.75" customHeight="1">
      <c r="A787" s="1" t="s">
        <v>830</v>
      </c>
      <c r="I787" s="1" t="str">
        <f t="shared" si="1"/>
        <v>Q18. Pork, average of various cuts, deegrees of fat, and cooking methods</v>
      </c>
      <c r="J787" s="1">
        <f t="shared" si="2"/>
        <v>0</v>
      </c>
      <c r="K787" s="1" t="str">
        <f t="shared" si="3"/>
        <v>Q18. Pork, average of various cuts, deegrees of fat, and cooking methods0</v>
      </c>
      <c r="L787" s="1" t="str">
        <f t="shared" si="4"/>
        <v>Q18. Pork, average of various cuts, deegrees of fat, and cooking methodsBoundary with nature</v>
      </c>
      <c r="M787" s="1" t="str">
        <f t="array" ref="M787">IF(A786=$A$72,TEXT(A787,"dd/mm/yyyy"),A787)&amp;";"&amp;B787&amp;";"&amp;IF(J787=0,IFERROR(VLOOKUP(A787,default!$B$17:$C$19,2,0),C787),INDEX(default!$B$2:$B$12,Sheet2!J787,0))&amp;";"&amp;D787&amp;";"&amp;E787&amp;";"&amp;F787&amp;";"&amp;G787&amp;";"&amp;H787</f>
        <v>Boundary with nature;;;;;;;</v>
      </c>
    </row>
    <row r="788" ht="15.75" customHeight="1">
      <c r="A788" s="1" t="s">
        <v>822</v>
      </c>
      <c r="I788" s="1" t="str">
        <f t="shared" si="1"/>
        <v>Q18. Pork, average of various cuts, deegrees of fat, and cooking methods</v>
      </c>
      <c r="J788" s="1">
        <f t="shared" si="2"/>
        <v>0</v>
      </c>
      <c r="K788" s="1" t="str">
        <f t="shared" si="3"/>
        <v>Q18. Pork, average of various cuts, deegrees of fat, and cooking methods0</v>
      </c>
      <c r="L788" s="1" t="str">
        <f t="shared" si="4"/>
        <v>Q18. Pork, average of various cuts, deegrees of fat, and cooking methodsUnspecified</v>
      </c>
      <c r="M788" s="1" t="str">
        <f t="array" ref="M788">IF(A787=$A$72,TEXT(A788,"dd/mm/yyyy"),A788)&amp;";"&amp;B788&amp;";"&amp;IF(J788=0,IFERROR(VLOOKUP(A788,default!$B$17:$C$19,2,0),C788),INDEX(default!$B$2:$B$12,Sheet2!J788,0))&amp;";"&amp;D788&amp;";"&amp;E788&amp;";"&amp;F788&amp;";"&amp;G788&amp;";"&amp;H788</f>
        <v>Unspecified;;;;;;;</v>
      </c>
    </row>
    <row r="789" ht="15.75" customHeight="1">
      <c r="I789" s="1" t="str">
        <f t="shared" si="1"/>
        <v>Q18. Pork, average of various cuts, deegrees of fat, and cooking methods</v>
      </c>
      <c r="J789" s="1">
        <f t="shared" si="2"/>
        <v>0</v>
      </c>
      <c r="K789" s="1" t="str">
        <f t="shared" si="3"/>
        <v>Q18. Pork, average of various cuts, deegrees of fat, and cooking methods0</v>
      </c>
      <c r="L789" s="1" t="str">
        <f t="shared" si="4"/>
        <v>Q18. Pork, average of various cuts, deegrees of fat, and cooking methods</v>
      </c>
      <c r="M789" s="1" t="str">
        <f t="array" ref="M789">IF(A788=$A$72,TEXT(A789,"dd/mm/yyyy"),A789)&amp;";"&amp;B789&amp;";"&amp;IF(J789=0,IFERROR(VLOOKUP(A789,default!$B$17:$C$19,2,0),C789),INDEX(default!$B$2:$B$12,Sheet2!J789,0))&amp;";"&amp;D789&amp;";"&amp;E789&amp;";"&amp;F789&amp;";"&amp;G789&amp;";"&amp;H789</f>
        <v>;;;;;;;</v>
      </c>
    </row>
    <row r="790" ht="15.75" customHeight="1">
      <c r="A790" s="1" t="s">
        <v>831</v>
      </c>
      <c r="I790" s="1" t="str">
        <f t="shared" si="1"/>
        <v>Q18. Pork, average of various cuts, deegrees of fat, and cooking methods</v>
      </c>
      <c r="J790" s="1">
        <f t="shared" si="2"/>
        <v>0</v>
      </c>
      <c r="K790" s="1" t="str">
        <f t="shared" si="3"/>
        <v>Q18. Pork, average of various cuts, deegrees of fat, and cooking methods0</v>
      </c>
      <c r="L790" s="1" t="str">
        <f t="shared" si="4"/>
        <v>Q18. Pork, average of various cuts, deegrees of fat, and cooking methodsInfrastructure</v>
      </c>
      <c r="M790" s="1" t="str">
        <f t="array" ref="M790">IF(A789=$A$72,TEXT(A790,"dd/mm/yyyy"),A790)&amp;";"&amp;B790&amp;";"&amp;IF(J790=0,IFERROR(VLOOKUP(A790,default!$B$17:$C$19,2,0),C790),INDEX(default!$B$2:$B$12,Sheet2!J790,0))&amp;";"&amp;D790&amp;";"&amp;E790&amp;";"&amp;F790&amp;";"&amp;G790&amp;";"&amp;H790</f>
        <v>Infrastructure;;;;;;;</v>
      </c>
    </row>
    <row r="791" ht="15.75" customHeight="1">
      <c r="A791" s="1" t="s">
        <v>832</v>
      </c>
      <c r="I791" s="1" t="str">
        <f t="shared" si="1"/>
        <v>Q18. Pork, average of various cuts, deegrees of fat, and cooking methods</v>
      </c>
      <c r="J791" s="1">
        <f t="shared" si="2"/>
        <v>0</v>
      </c>
      <c r="K791" s="1" t="str">
        <f t="shared" si="3"/>
        <v>Q18. Pork, average of various cuts, deegrees of fat, and cooking methods0</v>
      </c>
      <c r="L791" s="1" t="str">
        <f t="shared" si="4"/>
        <v>Q18. Pork, average of various cuts, deegrees of fat, and cooking methodsNo</v>
      </c>
      <c r="M791" s="1" t="str">
        <f t="array" ref="M791">IF(A790=$A$72,TEXT(A791,"dd/mm/yyyy"),A791)&amp;";"&amp;B791&amp;";"&amp;IF(J791=0,IFERROR(VLOOKUP(A791,default!$B$17:$C$19,2,0),C791),INDEX(default!$B$2:$B$12,Sheet2!J791,0))&amp;";"&amp;D791&amp;";"&amp;E791&amp;";"&amp;F791&amp;";"&amp;G791&amp;";"&amp;H791</f>
        <v>No;;;;;;;</v>
      </c>
    </row>
    <row r="792" ht="15.75" customHeight="1">
      <c r="I792" s="1" t="str">
        <f t="shared" si="1"/>
        <v>Q18. Pork, average of various cuts, deegrees of fat, and cooking methods</v>
      </c>
      <c r="J792" s="1">
        <f t="shared" si="2"/>
        <v>0</v>
      </c>
      <c r="K792" s="1" t="str">
        <f t="shared" si="3"/>
        <v>Q18. Pork, average of various cuts, deegrees of fat, and cooking methods0</v>
      </c>
      <c r="L792" s="1" t="str">
        <f t="shared" si="4"/>
        <v>Q18. Pork, average of various cuts, deegrees of fat, and cooking methods</v>
      </c>
      <c r="M792" s="1" t="str">
        <f t="array" ref="M792">IF(A791=$A$72,TEXT(A792,"dd/mm/yyyy"),A792)&amp;";"&amp;B792&amp;";"&amp;IF(J792=0,IFERROR(VLOOKUP(A792,default!$B$17:$C$19,2,0),C792),INDEX(default!$B$2:$B$12,Sheet2!J792,0))&amp;";"&amp;D792&amp;";"&amp;E792&amp;";"&amp;F792&amp;";"&amp;G792&amp;";"&amp;H792</f>
        <v>;;;;;;;</v>
      </c>
    </row>
    <row r="793" ht="15.75" customHeight="1">
      <c r="A793" s="1" t="s">
        <v>833</v>
      </c>
      <c r="I793" s="1" t="str">
        <f t="shared" si="1"/>
        <v>Q18. Pork, average of various cuts, deegrees of fat, and cooking methods</v>
      </c>
      <c r="J793" s="1">
        <f t="shared" si="2"/>
        <v>0</v>
      </c>
      <c r="K793" s="1" t="str">
        <f t="shared" si="3"/>
        <v>Q18. Pork, average of various cuts, deegrees of fat, and cooking methods0</v>
      </c>
      <c r="L793" s="1" t="str">
        <f t="shared" si="4"/>
        <v>Q18. Pork, average of various cuts, deegrees of fat, and cooking methodsDate</v>
      </c>
      <c r="M793" s="1" t="str">
        <f t="array" ref="M793">IF(A792=$A$72,TEXT(A793,"dd/mm/yyyy"),A793)&amp;";"&amp;B793&amp;";"&amp;IF(J793=0,IFERROR(VLOOKUP(A793,default!$B$17:$C$19,2,0),C793),INDEX(default!$B$2:$B$12,Sheet2!J793,0))&amp;";"&amp;D793&amp;";"&amp;E793&amp;";"&amp;F793&amp;";"&amp;G793&amp;";"&amp;H793</f>
        <v>Date;;;;;;;</v>
      </c>
    </row>
    <row r="794" ht="15.75" customHeight="1">
      <c r="A794" s="49">
        <v>45119.0</v>
      </c>
      <c r="I794" s="1" t="str">
        <f t="shared" si="1"/>
        <v>Q18. Pork, average of various cuts, deegrees of fat, and cooking methods</v>
      </c>
      <c r="J794" s="1">
        <f t="shared" si="2"/>
        <v>0</v>
      </c>
      <c r="K794" s="1" t="str">
        <f t="shared" si="3"/>
        <v>Q18. Pork, average of various cuts, deegrees of fat, and cooking methods0</v>
      </c>
      <c r="L794" s="1" t="str">
        <f t="shared" si="4"/>
        <v>Q18. Pork, average of various cuts, deegrees of fat, and cooking methods45119</v>
      </c>
      <c r="M794" s="1" t="str">
        <f t="array" ref="M794">IF(A793=$A$72,TEXT(A794,"dd/mm/yyyy"),A794)&amp;";"&amp;B794&amp;";"&amp;IF(J794=0,IFERROR(VLOOKUP(A794,default!$B$17:$C$19,2,0),C794),INDEX(default!$B$2:$B$12,Sheet2!J794,0))&amp;";"&amp;D794&amp;";"&amp;E794&amp;";"&amp;F794&amp;";"&amp;G794&amp;";"&amp;H794</f>
        <v>12/07/2023;;;;;;;</v>
      </c>
    </row>
    <row r="795" ht="15.75" customHeight="1">
      <c r="I795" s="1" t="str">
        <f t="shared" si="1"/>
        <v>Q18. Pork, average of various cuts, deegrees of fat, and cooking methods</v>
      </c>
      <c r="J795" s="1">
        <f t="shared" si="2"/>
        <v>0</v>
      </c>
      <c r="K795" s="1" t="str">
        <f t="shared" si="3"/>
        <v>Q18. Pork, average of various cuts, deegrees of fat, and cooking methods0</v>
      </c>
      <c r="L795" s="1" t="str">
        <f t="shared" si="4"/>
        <v>Q18. Pork, average of various cuts, deegrees of fat, and cooking methods</v>
      </c>
      <c r="M795" s="1" t="str">
        <f t="array" ref="M795">IF(A794=$A$72,TEXT(A795,"dd/mm/yyyy"),A795)&amp;";"&amp;B795&amp;";"&amp;IF(J795=0,IFERROR(VLOOKUP(A795,default!$B$17:$C$19,2,0),C795),INDEX(default!$B$2:$B$12,Sheet2!J795,0))&amp;";"&amp;D795&amp;";"&amp;E795&amp;";"&amp;F795&amp;";"&amp;G795&amp;";"&amp;H795</f>
        <v>;;;;;;;</v>
      </c>
    </row>
    <row r="796" ht="15.75" customHeight="1">
      <c r="A796" s="1" t="s">
        <v>834</v>
      </c>
      <c r="I796" s="1" t="str">
        <f t="shared" si="1"/>
        <v>Q18. Pork, average of various cuts, deegrees of fat, and cooking methods</v>
      </c>
      <c r="J796" s="1">
        <f t="shared" si="2"/>
        <v>0</v>
      </c>
      <c r="K796" s="1" t="str">
        <f t="shared" si="3"/>
        <v>Q18. Pork, average of various cuts, deegrees of fat, and cooking methods0</v>
      </c>
      <c r="L796" s="1" t="str">
        <f t="shared" si="4"/>
        <v>Q18. Pork, average of various cuts, deegrees of fat, and cooking methodsProducts</v>
      </c>
      <c r="M796" s="1" t="str">
        <f t="array" ref="M796">IF(A795=$A$72,TEXT(A796,"dd/mm/yyyy"),A796)&amp;";"&amp;B796&amp;";"&amp;IF(J796=0,IFERROR(VLOOKUP(A796,default!$B$17:$C$19,2,0),C796),INDEX(default!$B$2:$B$12,Sheet2!J796,0))&amp;";"&amp;D796&amp;";"&amp;E796&amp;";"&amp;F796&amp;";"&amp;G796&amp;";"&amp;H796</f>
        <v>Products;;;;;;;</v>
      </c>
    </row>
    <row r="797" ht="15.75" customHeight="1">
      <c r="A797" s="1" t="s">
        <v>992</v>
      </c>
      <c r="B797" s="1" t="s">
        <v>835</v>
      </c>
      <c r="C797" s="1">
        <v>1.0</v>
      </c>
      <c r="D797" s="1">
        <v>100.0</v>
      </c>
      <c r="E797" s="1" t="s">
        <v>836</v>
      </c>
      <c r="F797" s="1" t="s">
        <v>971</v>
      </c>
      <c r="I797" s="1" t="str">
        <f t="shared" si="1"/>
        <v>Q18. Rabbit, average of domesticated and wild and of different cooking methods</v>
      </c>
      <c r="J797" s="1">
        <f t="shared" si="2"/>
        <v>0</v>
      </c>
      <c r="K797" s="1" t="str">
        <f t="shared" si="3"/>
        <v>Q18. Rabbit, average of domesticated and wild and of different cooking methods0</v>
      </c>
      <c r="L797" s="1" t="str">
        <f t="shared" si="4"/>
        <v>Q18. Rabbit, average of domesticated and wild and of different cooking methodsQ18. Rabbit, average of domesticated and wild and of different cooking methods</v>
      </c>
      <c r="M797" s="1" t="str">
        <f t="array" ref="M797">IF(A796=$A$72,TEXT(A797,"dd/mm/yyyy"),A797)&amp;";"&amp;B797&amp;";"&amp;IF(J797=0,IFERROR(VLOOKUP(A797,default!$B$17:$C$19,2,0),C797),INDEX(default!$B$2:$B$12,Sheet2!J797,0))&amp;";"&amp;D797&amp;";"&amp;E797&amp;";"&amp;F797&amp;";"&amp;G797&amp;";"&amp;H797</f>
        <v>Q18. Rabbit, average of domesticated and wild and of different cooking methods;kg;1;100;not defined;!My project\0. Life cycles;;</v>
      </c>
    </row>
    <row r="798" ht="15.75" customHeight="1">
      <c r="I798" s="1" t="str">
        <f t="shared" si="1"/>
        <v>Q18. Rabbit, average of domesticated and wild and of different cooking methods</v>
      </c>
      <c r="J798" s="1">
        <f t="shared" si="2"/>
        <v>0</v>
      </c>
      <c r="K798" s="1" t="str">
        <f t="shared" si="3"/>
        <v>Q18. Rabbit, average of domesticated and wild and of different cooking methods0</v>
      </c>
      <c r="L798" s="1" t="str">
        <f t="shared" si="4"/>
        <v>Q18. Rabbit, average of domesticated and wild and of different cooking methods</v>
      </c>
      <c r="M798" s="1" t="str">
        <f t="array" ref="M798">IF(A797=$A$72,TEXT(A798,"dd/mm/yyyy"),A798)&amp;";"&amp;B798&amp;";"&amp;IF(J798=0,IFERROR(VLOOKUP(A798,default!$B$17:$C$19,2,0),C798),INDEX(default!$B$2:$B$12,Sheet2!J798,0))&amp;";"&amp;D798&amp;";"&amp;E798&amp;";"&amp;F798&amp;";"&amp;G798&amp;";"&amp;H798</f>
        <v>;;;;;;;</v>
      </c>
    </row>
    <row r="799" ht="15.75" customHeight="1">
      <c r="A799" s="1" t="s">
        <v>838</v>
      </c>
      <c r="I799" s="1" t="str">
        <f t="shared" si="1"/>
        <v>Q18. Rabbit, average of domesticated and wild and of different cooking methods</v>
      </c>
      <c r="J799" s="1">
        <f t="shared" si="2"/>
        <v>0</v>
      </c>
      <c r="K799" s="1" t="str">
        <f t="shared" si="3"/>
        <v>Q18. Rabbit, average of domesticated and wild and of different cooking methods0</v>
      </c>
      <c r="L799" s="1" t="str">
        <f t="shared" si="4"/>
        <v>Q18. Rabbit, average of domesticated and wild and of different cooking methodsAvoided products</v>
      </c>
      <c r="M799" s="1" t="str">
        <f t="array" ref="M799">IF(A798=$A$72,TEXT(A799,"dd/mm/yyyy"),A799)&amp;";"&amp;B799&amp;";"&amp;IF(J799=0,IFERROR(VLOOKUP(A799,default!$B$17:$C$19,2,0),C799),INDEX(default!$B$2:$B$12,Sheet2!J799,0))&amp;";"&amp;D799&amp;";"&amp;E799&amp;";"&amp;F799&amp;";"&amp;G799&amp;";"&amp;H799</f>
        <v>Avoided products;;;;;;;</v>
      </c>
    </row>
    <row r="800" ht="15.75" customHeight="1">
      <c r="I800" s="1" t="str">
        <f t="shared" si="1"/>
        <v>Q18. Rabbit, average of domesticated and wild and of different cooking methods</v>
      </c>
      <c r="J800" s="1">
        <f t="shared" si="2"/>
        <v>0</v>
      </c>
      <c r="K800" s="1" t="str">
        <f t="shared" si="3"/>
        <v>Q18. Rabbit, average of domesticated and wild and of different cooking methods0</v>
      </c>
      <c r="L800" s="1" t="str">
        <f t="shared" si="4"/>
        <v>Q18. Rabbit, average of domesticated and wild and of different cooking methods</v>
      </c>
      <c r="M800" s="1" t="str">
        <f t="array" ref="M800">IF(A799=$A$72,TEXT(A800,"dd/mm/yyyy"),A800)&amp;";"&amp;B800&amp;";"&amp;IF(J800=0,IFERROR(VLOOKUP(A800,default!$B$17:$C$19,2,0),C800),INDEX(default!$B$2:$B$12,Sheet2!J800,0))&amp;";"&amp;D800&amp;";"&amp;E800&amp;";"&amp;F800&amp;";"&amp;G800&amp;";"&amp;H800</f>
        <v>;;;;;;;</v>
      </c>
    </row>
    <row r="801" ht="15.75" customHeight="1">
      <c r="A801" s="1" t="s">
        <v>839</v>
      </c>
      <c r="I801" s="1" t="str">
        <f t="shared" si="1"/>
        <v>Q18. Rabbit, average of domesticated and wild and of different cooking methods</v>
      </c>
      <c r="J801" s="1">
        <f t="shared" si="2"/>
        <v>0</v>
      </c>
      <c r="K801" s="1" t="str">
        <f t="shared" si="3"/>
        <v>Q18. Rabbit, average of domesticated and wild and of different cooking methods0</v>
      </c>
      <c r="L801" s="1" t="str">
        <f t="shared" si="4"/>
        <v>Q18. Rabbit, average of domesticated and wild and of different cooking methodsResources</v>
      </c>
      <c r="M801" s="1" t="str">
        <f t="array" ref="M801">IF(A800=$A$72,TEXT(A801,"dd/mm/yyyy"),A801)&amp;";"&amp;B801&amp;";"&amp;IF(J801=0,IFERROR(VLOOKUP(A801,default!$B$17:$C$19,2,0),C801),INDEX(default!$B$2:$B$12,Sheet2!J801,0))&amp;";"&amp;D801&amp;";"&amp;E801&amp;";"&amp;F801&amp;";"&amp;G801&amp;";"&amp;H801</f>
        <v>Resources;;;;;;;</v>
      </c>
    </row>
    <row r="802" ht="15.75" customHeight="1">
      <c r="I802" s="1" t="str">
        <f t="shared" si="1"/>
        <v>Q18. Rabbit, average of domesticated and wild and of different cooking methods</v>
      </c>
      <c r="J802" s="1">
        <f t="shared" si="2"/>
        <v>0</v>
      </c>
      <c r="K802" s="1" t="str">
        <f t="shared" si="3"/>
        <v>Q18. Rabbit, average of domesticated and wild and of different cooking methods0</v>
      </c>
      <c r="L802" s="1" t="str">
        <f t="shared" si="4"/>
        <v>Q18. Rabbit, average of domesticated and wild and of different cooking methods</v>
      </c>
      <c r="M802" s="1" t="str">
        <f t="array" ref="M802">IF(A801=$A$72,TEXT(A802,"dd/mm/yyyy"),A802)&amp;";"&amp;B802&amp;";"&amp;IF(J802=0,IFERROR(VLOOKUP(A802,default!$B$17:$C$19,2,0),C802),INDEX(default!$B$2:$B$12,Sheet2!J802,0))&amp;";"&amp;D802&amp;";"&amp;E802&amp;";"&amp;F802&amp;";"&amp;G802&amp;";"&amp;H802</f>
        <v>;;;;;;;</v>
      </c>
    </row>
    <row r="803" ht="15.75" customHeight="1">
      <c r="A803" s="1" t="s">
        <v>840</v>
      </c>
      <c r="I803" s="1" t="str">
        <f t="shared" si="1"/>
        <v>Q18. Rabbit, average of domesticated and wild and of different cooking methods</v>
      </c>
      <c r="J803" s="1">
        <f t="shared" si="2"/>
        <v>1</v>
      </c>
      <c r="K803" s="1" t="str">
        <f t="shared" si="3"/>
        <v>Q18. Rabbit, average of domesticated and wild and of different cooking methods1</v>
      </c>
      <c r="L803" s="1" t="str">
        <f t="shared" si="4"/>
        <v>Q18. Rabbit, average of domesticated and wild and of different cooking methodsMaterials/fuels</v>
      </c>
      <c r="M803" s="1" t="str">
        <f t="array" ref="M803">IF(A802=$A$72,TEXT(A803,"dd/mm/yyyy"),A803)&amp;";"&amp;B803&amp;";"&amp;IF(J803=0,IFERROR(VLOOKUP(A803,default!$B$17:$C$19,2,0),C803),INDEX(default!$B$2:$B$12,Sheet2!J803,0))&amp;";"&amp;D803&amp;";"&amp;E803&amp;";"&amp;F803&amp;";"&amp;G803&amp;";"&amp;H803</f>
        <v>Materials/fuels;;;;;;;</v>
      </c>
    </row>
    <row r="804" ht="15.75" customHeight="1">
      <c r="A804" s="1" t="s">
        <v>200</v>
      </c>
      <c r="B804" s="1" t="s">
        <v>835</v>
      </c>
      <c r="C804" s="1" t="s">
        <v>1013</v>
      </c>
      <c r="D804" s="1" t="s">
        <v>842</v>
      </c>
      <c r="E804" s="1">
        <v>0.0</v>
      </c>
      <c r="F804" s="1">
        <v>0.0</v>
      </c>
      <c r="G804" s="1">
        <v>0.0</v>
      </c>
      <c r="I804" s="1" t="str">
        <f t="shared" si="1"/>
        <v>Q18. Rabbit, average of domesticated and wild and of different cooking methods</v>
      </c>
      <c r="J804" s="1">
        <f t="shared" si="2"/>
        <v>2</v>
      </c>
      <c r="K804" s="1" t="str">
        <f t="shared" si="3"/>
        <v>Q18. Rabbit, average of domesticated and wild and of different cooking methods2</v>
      </c>
      <c r="L804" s="1" t="str">
        <f t="shared" si="4"/>
        <v>Q18. Rabbit, average of domesticated and wild and of different cooking methodsRabbit meat, at slaughterhouse {ID} Economic, U | GAIN</v>
      </c>
      <c r="M804" s="1" t="str">
        <f t="array" ref="M804">IF(A803=$A$72,TEXT(A804,"dd/mm/yyyy"),A804)&amp;";"&amp;B804&amp;";"&amp;IF(J804=0,IFERROR(VLOOKUP(A804,default!$B$17:$C$19,2,0),C804),INDEX(default!$B$2:$B$12,Sheet2!J804,0))&amp;";"&amp;D804&amp;";"&amp;E804&amp;";"&amp;F804&amp;";"&amp;G804&amp;";"&amp;H804</f>
        <v>Rabbit meat, at slaughterhouse {ID} Economic, U | GAIN;kg;primary*(1+PHAR_loss_PNS+PROC_loss_PNS+TRAN_loss_PNS+RET_loss_PNS);Undefined;0;0;0;</v>
      </c>
    </row>
    <row r="805" ht="15.75" customHeight="1">
      <c r="A805" s="1" t="s">
        <v>122</v>
      </c>
      <c r="B805" s="1" t="s">
        <v>835</v>
      </c>
      <c r="C805" s="1">
        <v>0.0</v>
      </c>
      <c r="D805" s="1" t="s">
        <v>842</v>
      </c>
      <c r="E805" s="1">
        <v>0.0</v>
      </c>
      <c r="F805" s="1">
        <v>0.0</v>
      </c>
      <c r="G805" s="1">
        <v>0.0</v>
      </c>
      <c r="I805" s="1" t="str">
        <f t="shared" si="1"/>
        <v>Q18. Rabbit, average of domesticated and wild and of different cooking methods</v>
      </c>
      <c r="J805" s="1">
        <f t="shared" si="2"/>
        <v>3</v>
      </c>
      <c r="K805" s="1" t="str">
        <f t="shared" si="3"/>
        <v>Q18. Rabbit, average of domesticated and wild and of different cooking methods3</v>
      </c>
      <c r="L805" s="1" t="str">
        <f t="shared" si="4"/>
        <v>Q18. Rabbit, average of domesticated and wild and of different cooking methodsProcessing dummy</v>
      </c>
      <c r="M805" s="1" t="str">
        <f t="array" ref="M805">IF(A804=$A$72,TEXT(A805,"dd/mm/yyyy"),A805)&amp;";"&amp;B805&amp;";"&amp;IF(J805=0,IFERROR(VLOOKUP(A805,default!$B$17:$C$19,2,0),C805),INDEX(default!$B$2:$B$12,Sheet2!J805,0))&amp;";"&amp;D805&amp;";"&amp;E805&amp;";"&amp;F805&amp;";"&amp;G805&amp;";"&amp;H805</f>
        <v>Processing dummy;kg;processing*(1+PROC_loss_PNS+TRAN_loss_PNS+RET_loss_PNS);Undefined;0;0;0;</v>
      </c>
    </row>
    <row r="806" ht="15.75" customHeight="1">
      <c r="A806" s="1" t="s">
        <v>171</v>
      </c>
      <c r="B806" s="1" t="s">
        <v>835</v>
      </c>
      <c r="C806" s="1" t="s">
        <v>1111</v>
      </c>
      <c r="D806" s="1" t="s">
        <v>842</v>
      </c>
      <c r="E806" s="1">
        <v>0.0</v>
      </c>
      <c r="F806" s="1">
        <v>0.0</v>
      </c>
      <c r="G806" s="1">
        <v>0.0</v>
      </c>
      <c r="I806" s="1" t="str">
        <f t="shared" si="1"/>
        <v>Q18. Rabbit, average of domesticated and wild and of different cooking methods</v>
      </c>
      <c r="J806" s="1">
        <f t="shared" si="2"/>
        <v>4</v>
      </c>
      <c r="K806" s="1" t="str">
        <f t="shared" si="3"/>
        <v>Q18. Rabbit, average of domesticated and wild and of different cooking methods4</v>
      </c>
      <c r="L806" s="1" t="str">
        <f t="shared" si="4"/>
        <v>Q18. Rabbit, average of domesticated and wild and of different cooking methodsChicken, breast, meat and skin, roasted/baked, processed in FR | Chilled | PS | at packaging {FR} U {ID}| GAIN</v>
      </c>
      <c r="M806" s="1" t="str">
        <f t="array" ref="M806">IF(A805=$A$72,TEXT(A806,"dd/mm/yyyy"),A806)&amp;";"&amp;B806&amp;";"&amp;IF(J806=0,IFERROR(VLOOKUP(A806,default!$B$17:$C$19,2,0),C806),INDEX(default!$B$2:$B$12,Sheet2!J806,0))&amp;";"&amp;D806&amp;";"&amp;E806&amp;";"&amp;F806&amp;";"&amp;G806&amp;";"&amp;H806</f>
        <v>Chicken, breast, meat and skin, roasted/baked, processed in FR | Chilled | PS | at packaging {FR} U {ID}| GAIN;kg;packaging*(1+TRAN_loss_PNS+RET_loss_PNS);Undefined;0;0;0;</v>
      </c>
    </row>
    <row r="807" ht="15.75" customHeight="1">
      <c r="A807" s="1" t="s">
        <v>976</v>
      </c>
      <c r="B807" s="1" t="s">
        <v>835</v>
      </c>
      <c r="C807" s="1" t="s">
        <v>1015</v>
      </c>
      <c r="D807" s="1" t="s">
        <v>842</v>
      </c>
      <c r="E807" s="1">
        <v>0.0</v>
      </c>
      <c r="F807" s="1">
        <v>0.0</v>
      </c>
      <c r="G807" s="1">
        <v>0.0</v>
      </c>
      <c r="I807" s="1" t="str">
        <f t="shared" si="1"/>
        <v>Q18. Rabbit, average of domesticated and wild and of different cooking methods</v>
      </c>
      <c r="J807" s="1">
        <f t="shared" si="2"/>
        <v>5</v>
      </c>
      <c r="K807" s="1" t="str">
        <f t="shared" si="3"/>
        <v>Q18. Rabbit, average of domesticated and wild and of different cooking methods5</v>
      </c>
      <c r="L807" s="1" t="str">
        <f t="shared" si="4"/>
        <v>Q18. Rabbit, average of domesticated and wild and of different cooking methodsInternational distribution {ID}| GAIN</v>
      </c>
      <c r="M807" s="1" t="str">
        <f t="array" ref="M807">IF(A806=$A$72,TEXT(A807,"dd/mm/yyyy"),A807)&amp;";"&amp;B807&amp;";"&amp;IF(J807=0,IFERROR(VLOOKUP(A807,default!$B$17:$C$19,2,0),C807),INDEX(default!$B$2:$B$12,Sheet2!J807,0))&amp;";"&amp;D807&amp;";"&amp;E807&amp;";"&amp;F807&amp;";"&amp;G807&amp;";"&amp;H807</f>
        <v>International distribution {ID}| GAIN;kg;distrib*(1+TRAN_loss_PNS+RET_loss_PNS);Undefined;0;0;0;</v>
      </c>
    </row>
    <row r="808" ht="15.75" customHeight="1">
      <c r="A808" s="1" t="s">
        <v>125</v>
      </c>
      <c r="B808" s="1" t="s">
        <v>846</v>
      </c>
      <c r="C808" s="1" t="s">
        <v>1016</v>
      </c>
      <c r="D808" s="1" t="s">
        <v>842</v>
      </c>
      <c r="E808" s="1">
        <v>0.0</v>
      </c>
      <c r="F808" s="1">
        <v>0.0</v>
      </c>
      <c r="G808" s="1">
        <v>0.0</v>
      </c>
      <c r="I808" s="1" t="str">
        <f t="shared" si="1"/>
        <v>Q18. Rabbit, average of domesticated and wild and of different cooking methods</v>
      </c>
      <c r="J808" s="1">
        <f t="shared" si="2"/>
        <v>6</v>
      </c>
      <c r="K808" s="1" t="str">
        <f t="shared" si="3"/>
        <v>Q18. Rabbit, average of domesticated and wild and of different cooking methods6</v>
      </c>
      <c r="L808" s="1" t="str">
        <f t="shared" si="4"/>
        <v>Q18. Rabbit, average of domesticated and wild and of different cooking methodsStorage, in closed refrigerator, at retail (WFLDB)/RER U {ID}| GAIN</v>
      </c>
      <c r="M808" s="1" t="str">
        <f t="array" ref="M808">IF(A807=$A$72,TEXT(A808,"dd/mm/yyyy"),A808)&amp;";"&amp;B808&amp;";"&amp;IF(J808=0,IFERROR(VLOOKUP(A808,default!$B$17:$C$19,2,0),C808),INDEX(default!$B$2:$B$12,Sheet2!J808,0))&amp;";"&amp;D808&amp;";"&amp;E808&amp;";"&amp;F808&amp;";"&amp;G808&amp;";"&amp;H808</f>
        <v>Storage, in closed refrigerator, at retail (WFLDB)/RER U {ID}| GAIN;l*day;retail_cool*(1+RET_loss_PNS);Undefined;0;0;0;</v>
      </c>
    </row>
    <row r="809" ht="15.75" customHeight="1">
      <c r="A809" s="1" t="s">
        <v>126</v>
      </c>
      <c r="B809" s="1" t="s">
        <v>846</v>
      </c>
      <c r="C809" s="1" t="s">
        <v>1017</v>
      </c>
      <c r="D809" s="1" t="s">
        <v>842</v>
      </c>
      <c r="E809" s="1">
        <v>0.0</v>
      </c>
      <c r="F809" s="1">
        <v>0.0</v>
      </c>
      <c r="G809" s="1">
        <v>0.0</v>
      </c>
      <c r="I809" s="1" t="str">
        <f t="shared" si="1"/>
        <v>Q18. Rabbit, average of domesticated and wild and of different cooking methods</v>
      </c>
      <c r="J809" s="1">
        <f t="shared" si="2"/>
        <v>7</v>
      </c>
      <c r="K809" s="1" t="str">
        <f t="shared" si="3"/>
        <v>Q18. Rabbit, average of domesticated and wild and of different cooking methods7</v>
      </c>
      <c r="L809" s="1" t="str">
        <f t="shared" si="4"/>
        <v>Q18. Rabbit, average of domesticated and wild and of different cooking methodsStorage, in closed freezer, at retail (WFLDB)/RER U {ID}| GAIN</v>
      </c>
      <c r="M809" s="1" t="str">
        <f t="array" ref="M809">IF(A808=$A$72,TEXT(A809,"dd/mm/yyyy"),A809)&amp;";"&amp;B809&amp;";"&amp;IF(J809=0,IFERROR(VLOOKUP(A809,default!$B$17:$C$19,2,0),C809),INDEX(default!$B$2:$B$12,Sheet2!J809,0))&amp;";"&amp;D809&amp;";"&amp;E809&amp;";"&amp;F809&amp;";"&amp;G809&amp;";"&amp;H809</f>
        <v>Storage, in closed freezer, at retail (WFLDB)/RER U {ID}| GAIN;l*day;retail_freez*(1+RET_loss_PNS);Undefined;0;0;0;</v>
      </c>
    </row>
    <row r="810" ht="15.75" customHeight="1">
      <c r="A810" s="1" t="s">
        <v>127</v>
      </c>
      <c r="B810" s="1" t="s">
        <v>846</v>
      </c>
      <c r="C810" s="1" t="s">
        <v>1018</v>
      </c>
      <c r="D810" s="1" t="s">
        <v>842</v>
      </c>
      <c r="E810" s="1">
        <v>0.0</v>
      </c>
      <c r="F810" s="1">
        <v>0.0</v>
      </c>
      <c r="G810" s="1">
        <v>0.0</v>
      </c>
      <c r="I810" s="1" t="str">
        <f t="shared" si="1"/>
        <v>Q18. Rabbit, average of domesticated and wild and of different cooking methods</v>
      </c>
      <c r="J810" s="1">
        <f t="shared" si="2"/>
        <v>8</v>
      </c>
      <c r="K810" s="1" t="str">
        <f t="shared" si="3"/>
        <v>Q18. Rabbit, average of domesticated and wild and of different cooking methods8</v>
      </c>
      <c r="L810" s="1" t="str">
        <f t="shared" si="4"/>
        <v>Q18. Rabbit, average of domesticated and wild and of different cooking methodsStorage, in refrigerator, at home (WFLDB)/RER U {ID}| GAIN</v>
      </c>
      <c r="M810" s="1" t="str">
        <f t="array" ref="M810">IF(A809=$A$72,TEXT(A810,"dd/mm/yyyy"),A810)&amp;";"&amp;B810&amp;";"&amp;IF(J810=0,IFERROR(VLOOKUP(A810,default!$B$17:$C$19,2,0),C810),INDEX(default!$B$2:$B$12,Sheet2!J810,0))&amp;";"&amp;D810&amp;";"&amp;E810&amp;";"&amp;F810&amp;";"&amp;G810&amp;";"&amp;H810</f>
        <v>Storage, in refrigerator, at home (WFLDB)/RER U {ID}| GAIN;l*day;home_cool;Undefined;0;0;0;</v>
      </c>
    </row>
    <row r="811" ht="15.75" customHeight="1">
      <c r="A811" s="1" t="s">
        <v>128</v>
      </c>
      <c r="B811" s="1" t="s">
        <v>846</v>
      </c>
      <c r="C811" s="1" t="s">
        <v>1018</v>
      </c>
      <c r="D811" s="1" t="s">
        <v>842</v>
      </c>
      <c r="E811" s="1">
        <v>0.0</v>
      </c>
      <c r="F811" s="1">
        <v>0.0</v>
      </c>
      <c r="G811" s="1">
        <v>0.0</v>
      </c>
      <c r="I811" s="1" t="str">
        <f t="shared" si="1"/>
        <v>Q18. Rabbit, average of domesticated and wild and of different cooking methods</v>
      </c>
      <c r="J811" s="1">
        <f t="shared" si="2"/>
        <v>9</v>
      </c>
      <c r="K811" s="1" t="str">
        <f t="shared" si="3"/>
        <v>Q18. Rabbit, average of domesticated and wild and of different cooking methods9</v>
      </c>
      <c r="L811" s="1" t="str">
        <f t="shared" si="4"/>
        <v>Q18. Rabbit, average of domesticated and wild and of different cooking methodsStorage, in freezer, at home (WFLDB)/RER U {ID}| GAIN</v>
      </c>
      <c r="M811" s="1" t="str">
        <f t="array" ref="M811">IF(A810=$A$72,TEXT(A811,"dd/mm/yyyy"),A811)&amp;";"&amp;B811&amp;";"&amp;IF(J811=0,IFERROR(VLOOKUP(A811,default!$B$17:$C$19,2,0),C811),INDEX(default!$B$2:$B$12,Sheet2!J811,0))&amp;";"&amp;D811&amp;";"&amp;E811&amp;";"&amp;F811&amp;";"&amp;G811&amp;";"&amp;H811</f>
        <v>Storage, in freezer, at home (WFLDB)/RER U {ID}| GAIN;l*day;home_freez;Undefined;0;0;0;</v>
      </c>
    </row>
    <row r="812" ht="15.75" customHeight="1">
      <c r="A812" s="1" t="s">
        <v>129</v>
      </c>
      <c r="B812" s="1" t="s">
        <v>849</v>
      </c>
      <c r="C812" s="1" t="s">
        <v>37</v>
      </c>
      <c r="D812" s="1" t="s">
        <v>842</v>
      </c>
      <c r="E812" s="1">
        <v>0.0</v>
      </c>
      <c r="F812" s="1">
        <v>0.0</v>
      </c>
      <c r="G812" s="1">
        <v>0.0</v>
      </c>
      <c r="I812" s="1" t="str">
        <f t="shared" si="1"/>
        <v>Q18. Rabbit, average of domesticated and wild and of different cooking methods</v>
      </c>
      <c r="J812" s="1">
        <f t="shared" si="2"/>
        <v>10</v>
      </c>
      <c r="K812" s="1" t="str">
        <f t="shared" si="3"/>
        <v>Q18. Rabbit, average of domesticated and wild and of different cooking methods10</v>
      </c>
      <c r="L812" s="1" t="str">
        <f t="shared" si="4"/>
        <v>Q18. Rabbit, average of domesticated and wild and of different cooking methodsBoiling, vegetables, with LPG stove, at consumer home (WFLDB)/GLO U</v>
      </c>
      <c r="M812" s="1" t="str">
        <f t="array" ref="M812">IF(A811=$A$72,TEXT(A812,"dd/mm/yyyy"),A812)&amp;";"&amp;B812&amp;";"&amp;IF(J812=0,IFERROR(VLOOKUP(A812,default!$B$17:$C$19,2,0),C812),INDEX(default!$B$2:$B$12,Sheet2!J812,0))&amp;";"&amp;D812&amp;";"&amp;E812&amp;";"&amp;F812&amp;";"&amp;G812&amp;";"&amp;H812</f>
        <v>Boiling, vegetables, with LPG stove, at consumer home (WFLDB)/GLO U;p;boil*(1-USER_loss);Undefined;0;0;0;</v>
      </c>
    </row>
    <row r="813" ht="15.75" customHeight="1">
      <c r="A813" s="1" t="s">
        <v>130</v>
      </c>
      <c r="B813" s="1" t="s">
        <v>849</v>
      </c>
      <c r="C813" s="1" t="s">
        <v>38</v>
      </c>
      <c r="D813" s="1" t="s">
        <v>842</v>
      </c>
      <c r="E813" s="1">
        <v>0.0</v>
      </c>
      <c r="F813" s="1">
        <v>0.0</v>
      </c>
      <c r="G813" s="1">
        <v>0.0</v>
      </c>
      <c r="I813" s="1" t="str">
        <f t="shared" si="1"/>
        <v>Q18. Rabbit, average of domesticated and wild and of different cooking methods</v>
      </c>
      <c r="J813" s="1">
        <f t="shared" si="2"/>
        <v>11</v>
      </c>
      <c r="K813" s="1" t="str">
        <f t="shared" si="3"/>
        <v>Q18. Rabbit, average of domesticated and wild and of different cooking methods11</v>
      </c>
      <c r="L813" s="1" t="str">
        <f t="shared" si="4"/>
        <v>Q18. Rabbit, average of domesticated and wild and of different cooking methodsFrying, vegetables, with LPG stove, at consumer home (WFLDB)/GLO U</v>
      </c>
      <c r="M813" s="1" t="str">
        <f t="array" ref="M813">IF(A812=$A$72,TEXT(A813,"dd/mm/yyyy"),A813)&amp;";"&amp;B813&amp;";"&amp;IF(J813=0,IFERROR(VLOOKUP(A813,default!$B$17:$C$19,2,0),C813),INDEX(default!$B$2:$B$12,Sheet2!J813,0))&amp;";"&amp;D813&amp;";"&amp;E813&amp;";"&amp;F813&amp;";"&amp;G813&amp;";"&amp;H813</f>
        <v>Frying, vegetables, with LPG stove, at consumer home (WFLDB)/GLO U;p;fry*(1-USER_loss);Undefined;0;0;0;</v>
      </c>
    </row>
    <row r="814" ht="15.75" customHeight="1">
      <c r="I814" s="1" t="str">
        <f t="shared" si="1"/>
        <v>Q18. Rabbit, average of domesticated and wild and of different cooking methods</v>
      </c>
      <c r="J814" s="1">
        <f t="shared" si="2"/>
        <v>0</v>
      </c>
      <c r="K814" s="1" t="str">
        <f t="shared" si="3"/>
        <v>Q18. Rabbit, average of domesticated and wild and of different cooking methods0</v>
      </c>
      <c r="L814" s="1" t="str">
        <f t="shared" si="4"/>
        <v>Q18. Rabbit, average of domesticated and wild and of different cooking methods</v>
      </c>
      <c r="M814" s="1" t="str">
        <f t="array" ref="M814">IF(A813=$A$72,TEXT(A814,"dd/mm/yyyy"),A814)&amp;";"&amp;B814&amp;";"&amp;IF(J814=0,IFERROR(VLOOKUP(A814,default!$B$17:$C$19,2,0),C814),INDEX(default!$B$2:$B$12,Sheet2!J814,0))&amp;";"&amp;D814&amp;";"&amp;E814&amp;";"&amp;F814&amp;";"&amp;G814&amp;";"&amp;H814</f>
        <v>;;;;;;;</v>
      </c>
    </row>
    <row r="815" ht="15.75" customHeight="1">
      <c r="A815" s="1" t="s">
        <v>852</v>
      </c>
      <c r="I815" s="1" t="str">
        <f t="shared" si="1"/>
        <v>Q18. Rabbit, average of domesticated and wild and of different cooking methods</v>
      </c>
      <c r="J815" s="1">
        <f t="shared" si="2"/>
        <v>0</v>
      </c>
      <c r="K815" s="1" t="str">
        <f t="shared" si="3"/>
        <v>Q18. Rabbit, average of domesticated and wild and of different cooking methods0</v>
      </c>
      <c r="L815" s="1" t="str">
        <f t="shared" si="4"/>
        <v>Q18. Rabbit, average of domesticated and wild and of different cooking methodsElectricity/heat</v>
      </c>
      <c r="M815" s="1" t="str">
        <f t="array" ref="M815">IF(A814=$A$72,TEXT(A815,"dd/mm/yyyy"),A815)&amp;";"&amp;B815&amp;";"&amp;IF(J815=0,IFERROR(VLOOKUP(A815,default!$B$17:$C$19,2,0),C815),INDEX(default!$B$2:$B$12,Sheet2!J815,0))&amp;";"&amp;D815&amp;";"&amp;E815&amp;";"&amp;F815&amp;";"&amp;G815&amp;";"&amp;H815</f>
        <v>Electricity/heat;;;;;;;</v>
      </c>
    </row>
    <row r="816" ht="15.75" customHeight="1">
      <c r="I816" s="1" t="str">
        <f t="shared" si="1"/>
        <v>Q18. Rabbit, average of domesticated and wild and of different cooking methods</v>
      </c>
      <c r="J816" s="1">
        <f t="shared" si="2"/>
        <v>0</v>
      </c>
      <c r="K816" s="1" t="str">
        <f t="shared" si="3"/>
        <v>Q18. Rabbit, average of domesticated and wild and of different cooking methods0</v>
      </c>
      <c r="L816" s="1" t="str">
        <f t="shared" si="4"/>
        <v>Q18. Rabbit, average of domesticated and wild and of different cooking methods</v>
      </c>
      <c r="M816" s="1" t="str">
        <f t="array" ref="M816">IF(A815=$A$72,TEXT(A816,"dd/mm/yyyy"),A816)&amp;";"&amp;B816&amp;";"&amp;IF(J816=0,IFERROR(VLOOKUP(A816,default!$B$17:$C$19,2,0),C816),INDEX(default!$B$2:$B$12,Sheet2!J816,0))&amp;";"&amp;D816&amp;";"&amp;E816&amp;";"&amp;F816&amp;";"&amp;G816&amp;";"&amp;H816</f>
        <v>;;;;;;;</v>
      </c>
    </row>
    <row r="817" ht="15.75" customHeight="1">
      <c r="A817" s="1" t="s">
        <v>853</v>
      </c>
      <c r="I817" s="1" t="str">
        <f t="shared" si="1"/>
        <v>Q18. Rabbit, average of domesticated and wild and of different cooking methods</v>
      </c>
      <c r="J817" s="1">
        <f t="shared" si="2"/>
        <v>0</v>
      </c>
      <c r="K817" s="1" t="str">
        <f t="shared" si="3"/>
        <v>Q18. Rabbit, average of domesticated and wild and of different cooking methods0</v>
      </c>
      <c r="L817" s="1" t="str">
        <f t="shared" si="4"/>
        <v>Q18. Rabbit, average of domesticated and wild and of different cooking methodsEmissions to air</v>
      </c>
      <c r="M817" s="1" t="str">
        <f t="array" ref="M817">IF(A816=$A$72,TEXT(A817,"dd/mm/yyyy"),A817)&amp;";"&amp;B817&amp;";"&amp;IF(J817=0,IFERROR(VLOOKUP(A817,default!$B$17:$C$19,2,0),C817),INDEX(default!$B$2:$B$12,Sheet2!J817,0))&amp;";"&amp;D817&amp;";"&amp;E817&amp;";"&amp;F817&amp;";"&amp;G817&amp;";"&amp;H817</f>
        <v>Emissions to air;;;;;;;</v>
      </c>
    </row>
    <row r="818" ht="15.75" customHeight="1">
      <c r="I818" s="1" t="str">
        <f t="shared" si="1"/>
        <v>Q18. Rabbit, average of domesticated and wild and of different cooking methods</v>
      </c>
      <c r="J818" s="1">
        <f t="shared" si="2"/>
        <v>0</v>
      </c>
      <c r="K818" s="1" t="str">
        <f t="shared" si="3"/>
        <v>Q18. Rabbit, average of domesticated and wild and of different cooking methods0</v>
      </c>
      <c r="L818" s="1" t="str">
        <f t="shared" si="4"/>
        <v>Q18. Rabbit, average of domesticated and wild and of different cooking methods</v>
      </c>
      <c r="M818" s="1" t="str">
        <f t="array" ref="M818">IF(A817=$A$72,TEXT(A818,"dd/mm/yyyy"),A818)&amp;";"&amp;B818&amp;";"&amp;IF(J818=0,IFERROR(VLOOKUP(A818,default!$B$17:$C$19,2,0),C818),INDEX(default!$B$2:$B$12,Sheet2!J818,0))&amp;";"&amp;D818&amp;";"&amp;E818&amp;";"&amp;F818&amp;";"&amp;G818&amp;";"&amp;H818</f>
        <v>;;;;;;;</v>
      </c>
    </row>
    <row r="819" ht="15.75" customHeight="1">
      <c r="A819" s="1" t="s">
        <v>854</v>
      </c>
      <c r="I819" s="1" t="str">
        <f t="shared" si="1"/>
        <v>Q18. Rabbit, average of domesticated and wild and of different cooking methods</v>
      </c>
      <c r="J819" s="1">
        <f t="shared" si="2"/>
        <v>0</v>
      </c>
      <c r="K819" s="1" t="str">
        <f t="shared" si="3"/>
        <v>Q18. Rabbit, average of domesticated and wild and of different cooking methods0</v>
      </c>
      <c r="L819" s="1" t="str">
        <f t="shared" si="4"/>
        <v>Q18. Rabbit, average of domesticated and wild and of different cooking methodsEmissions to water</v>
      </c>
      <c r="M819" s="1" t="str">
        <f t="array" ref="M819">IF(A818=$A$72,TEXT(A819,"dd/mm/yyyy"),A819)&amp;";"&amp;B819&amp;";"&amp;IF(J819=0,IFERROR(VLOOKUP(A819,default!$B$17:$C$19,2,0),C819),INDEX(default!$B$2:$B$12,Sheet2!J819,0))&amp;";"&amp;D819&amp;";"&amp;E819&amp;";"&amp;F819&amp;";"&amp;G819&amp;";"&amp;H819</f>
        <v>Emissions to water;;;;;;;</v>
      </c>
    </row>
    <row r="820" ht="15.75" customHeight="1">
      <c r="I820" s="1" t="str">
        <f t="shared" si="1"/>
        <v>Q18. Rabbit, average of domesticated and wild and of different cooking methods</v>
      </c>
      <c r="J820" s="1">
        <f t="shared" si="2"/>
        <v>0</v>
      </c>
      <c r="K820" s="1" t="str">
        <f t="shared" si="3"/>
        <v>Q18. Rabbit, average of domesticated and wild and of different cooking methods0</v>
      </c>
      <c r="L820" s="1" t="str">
        <f t="shared" si="4"/>
        <v>Q18. Rabbit, average of domesticated and wild and of different cooking methods</v>
      </c>
      <c r="M820" s="1" t="str">
        <f t="array" ref="M820">IF(A819=$A$72,TEXT(A820,"dd/mm/yyyy"),A820)&amp;";"&amp;B820&amp;";"&amp;IF(J820=0,IFERROR(VLOOKUP(A820,default!$B$17:$C$19,2,0),C820),INDEX(default!$B$2:$B$12,Sheet2!J820,0))&amp;";"&amp;D820&amp;";"&amp;E820&amp;";"&amp;F820&amp;";"&amp;G820&amp;";"&amp;H820</f>
        <v>;;;;;;;</v>
      </c>
    </row>
    <row r="821" ht="15.75" customHeight="1">
      <c r="A821" s="1" t="s">
        <v>855</v>
      </c>
      <c r="I821" s="1" t="str">
        <f t="shared" si="1"/>
        <v>Q18. Rabbit, average of domesticated and wild and of different cooking methods</v>
      </c>
      <c r="J821" s="1">
        <f t="shared" si="2"/>
        <v>0</v>
      </c>
      <c r="K821" s="1" t="str">
        <f t="shared" si="3"/>
        <v>Q18. Rabbit, average of domesticated and wild and of different cooking methods0</v>
      </c>
      <c r="L821" s="1" t="str">
        <f t="shared" si="4"/>
        <v>Q18. Rabbit, average of domesticated and wild and of different cooking methodsEmissions to soil</v>
      </c>
      <c r="M821" s="1" t="str">
        <f t="array" ref="M821">IF(A820=$A$72,TEXT(A821,"dd/mm/yyyy"),A821)&amp;";"&amp;B821&amp;";"&amp;IF(J821=0,IFERROR(VLOOKUP(A821,default!$B$17:$C$19,2,0),C821),INDEX(default!$B$2:$B$12,Sheet2!J821,0))&amp;";"&amp;D821&amp;";"&amp;E821&amp;";"&amp;F821&amp;";"&amp;G821&amp;";"&amp;H821</f>
        <v>Emissions to soil;;;;;;;</v>
      </c>
    </row>
    <row r="822" ht="15.75" customHeight="1">
      <c r="I822" s="1" t="str">
        <f t="shared" si="1"/>
        <v>Q18. Rabbit, average of domesticated and wild and of different cooking methods</v>
      </c>
      <c r="J822" s="1">
        <f t="shared" si="2"/>
        <v>0</v>
      </c>
      <c r="K822" s="1" t="str">
        <f t="shared" si="3"/>
        <v>Q18. Rabbit, average of domesticated and wild and of different cooking methods0</v>
      </c>
      <c r="L822" s="1" t="str">
        <f t="shared" si="4"/>
        <v>Q18. Rabbit, average of domesticated and wild and of different cooking methods</v>
      </c>
      <c r="M822" s="1" t="str">
        <f t="array" ref="M822">IF(A821=$A$72,TEXT(A822,"dd/mm/yyyy"),A822)&amp;";"&amp;B822&amp;";"&amp;IF(J822=0,IFERROR(VLOOKUP(A822,default!$B$17:$C$19,2,0),C822),INDEX(default!$B$2:$B$12,Sheet2!J822,0))&amp;";"&amp;D822&amp;";"&amp;E822&amp;";"&amp;F822&amp;";"&amp;G822&amp;";"&amp;H822</f>
        <v>;;;;;;;</v>
      </c>
    </row>
    <row r="823" ht="15.75" customHeight="1">
      <c r="A823" s="1" t="s">
        <v>856</v>
      </c>
      <c r="I823" s="1" t="str">
        <f t="shared" si="1"/>
        <v>Q18. Rabbit, average of domesticated and wild and of different cooking methods</v>
      </c>
      <c r="J823" s="1">
        <f t="shared" si="2"/>
        <v>0</v>
      </c>
      <c r="K823" s="1" t="str">
        <f t="shared" si="3"/>
        <v>Q18. Rabbit, average of domesticated and wild and of different cooking methods0</v>
      </c>
      <c r="L823" s="1" t="str">
        <f t="shared" si="4"/>
        <v>Q18. Rabbit, average of domesticated and wild and of different cooking methodsFinal waste flows</v>
      </c>
      <c r="M823" s="1" t="str">
        <f t="array" ref="M823">IF(A822=$A$72,TEXT(A823,"dd/mm/yyyy"),A823)&amp;";"&amp;B823&amp;";"&amp;IF(J823=0,IFERROR(VLOOKUP(A823,default!$B$17:$C$19,2,0),C823),INDEX(default!$B$2:$B$12,Sheet2!J823,0))&amp;";"&amp;D823&amp;";"&amp;E823&amp;";"&amp;F823&amp;";"&amp;G823&amp;";"&amp;H823</f>
        <v>Final waste flows;;;;;;;</v>
      </c>
    </row>
    <row r="824" ht="15.75" customHeight="1">
      <c r="I824" s="1" t="str">
        <f t="shared" si="1"/>
        <v>Q18. Rabbit, average of domesticated and wild and of different cooking methods</v>
      </c>
      <c r="J824" s="1">
        <f t="shared" si="2"/>
        <v>0</v>
      </c>
      <c r="K824" s="1" t="str">
        <f t="shared" si="3"/>
        <v>Q18. Rabbit, average of domesticated and wild and of different cooking methods0</v>
      </c>
      <c r="L824" s="1" t="str">
        <f t="shared" si="4"/>
        <v>Q18. Rabbit, average of domesticated and wild and of different cooking methods</v>
      </c>
      <c r="M824" s="1" t="str">
        <f t="array" ref="M824">IF(A823=$A$72,TEXT(A824,"dd/mm/yyyy"),A824)&amp;";"&amp;B824&amp;";"&amp;IF(J824=0,IFERROR(VLOOKUP(A824,default!$B$17:$C$19,2,0),C824),INDEX(default!$B$2:$B$12,Sheet2!J824,0))&amp;";"&amp;D824&amp;";"&amp;E824&amp;";"&amp;F824&amp;";"&amp;G824&amp;";"&amp;H824</f>
        <v>;;;;;;;</v>
      </c>
    </row>
    <row r="825" ht="15.75" customHeight="1">
      <c r="A825" s="1" t="s">
        <v>857</v>
      </c>
      <c r="I825" s="1" t="str">
        <f t="shared" si="1"/>
        <v>Q18. Rabbit, average of domesticated and wild and of different cooking methods</v>
      </c>
      <c r="J825" s="1">
        <f t="shared" si="2"/>
        <v>0</v>
      </c>
      <c r="K825" s="1" t="str">
        <f t="shared" si="3"/>
        <v>Q18. Rabbit, average of domesticated and wild and of different cooking methods0</v>
      </c>
      <c r="L825" s="1" t="str">
        <f t="shared" si="4"/>
        <v>Q18. Rabbit, average of domesticated and wild and of different cooking methodsNon material emissions</v>
      </c>
      <c r="M825" s="1" t="str">
        <f t="array" ref="M825">IF(A824=$A$72,TEXT(A825,"dd/mm/yyyy"),A825)&amp;";"&amp;B825&amp;";"&amp;IF(J825=0,IFERROR(VLOOKUP(A825,default!$B$17:$C$19,2,0),C825),INDEX(default!$B$2:$B$12,Sheet2!J825,0))&amp;";"&amp;D825&amp;";"&amp;E825&amp;";"&amp;F825&amp;";"&amp;G825&amp;";"&amp;H825</f>
        <v>Non material emissions;;;;;;;</v>
      </c>
    </row>
    <row r="826" ht="15.75" customHeight="1">
      <c r="I826" s="1" t="str">
        <f t="shared" si="1"/>
        <v>Q18. Rabbit, average of domesticated and wild and of different cooking methods</v>
      </c>
      <c r="J826" s="1">
        <f t="shared" si="2"/>
        <v>0</v>
      </c>
      <c r="K826" s="1" t="str">
        <f t="shared" si="3"/>
        <v>Q18. Rabbit, average of domesticated and wild and of different cooking methods0</v>
      </c>
      <c r="L826" s="1" t="str">
        <f t="shared" si="4"/>
        <v>Q18. Rabbit, average of domesticated and wild and of different cooking methods</v>
      </c>
      <c r="M826" s="1" t="str">
        <f t="array" ref="M826">IF(A825=$A$72,TEXT(A826,"dd/mm/yyyy"),A826)&amp;";"&amp;B826&amp;";"&amp;IF(J826=0,IFERROR(VLOOKUP(A826,default!$B$17:$C$19,2,0),C826),INDEX(default!$B$2:$B$12,Sheet2!J826,0))&amp;";"&amp;D826&amp;";"&amp;E826&amp;";"&amp;F826&amp;";"&amp;G826&amp;";"&amp;H826</f>
        <v>;;;;;;;</v>
      </c>
    </row>
    <row r="827" ht="15.75" customHeight="1">
      <c r="A827" s="1" t="s">
        <v>858</v>
      </c>
      <c r="I827" s="1" t="str">
        <f t="shared" si="1"/>
        <v>Q18. Rabbit, average of domesticated and wild and of different cooking methods</v>
      </c>
      <c r="J827" s="1">
        <f t="shared" si="2"/>
        <v>0</v>
      </c>
      <c r="K827" s="1" t="str">
        <f t="shared" si="3"/>
        <v>Q18. Rabbit, average of domesticated and wild and of different cooking methods0</v>
      </c>
      <c r="L827" s="1" t="str">
        <f t="shared" si="4"/>
        <v>Q18. Rabbit, average of domesticated and wild and of different cooking methodsSocial issues</v>
      </c>
      <c r="M827" s="1" t="str">
        <f t="array" ref="M827">IF(A826=$A$72,TEXT(A827,"dd/mm/yyyy"),A827)&amp;";"&amp;B827&amp;";"&amp;IF(J827=0,IFERROR(VLOOKUP(A827,default!$B$17:$C$19,2,0),C827),INDEX(default!$B$2:$B$12,Sheet2!J827,0))&amp;";"&amp;D827&amp;";"&amp;E827&amp;";"&amp;F827&amp;";"&amp;G827&amp;";"&amp;H827</f>
        <v>Social issues;;;;;;;</v>
      </c>
    </row>
    <row r="828" ht="15.75" customHeight="1">
      <c r="I828" s="1" t="str">
        <f t="shared" si="1"/>
        <v>Q18. Rabbit, average of domesticated and wild and of different cooking methods</v>
      </c>
      <c r="J828" s="1">
        <f t="shared" si="2"/>
        <v>0</v>
      </c>
      <c r="K828" s="1" t="str">
        <f t="shared" si="3"/>
        <v>Q18. Rabbit, average of domesticated and wild and of different cooking methods0</v>
      </c>
      <c r="L828" s="1" t="str">
        <f t="shared" si="4"/>
        <v>Q18. Rabbit, average of domesticated and wild and of different cooking methods</v>
      </c>
      <c r="M828" s="1" t="str">
        <f t="array" ref="M828">IF(A827=$A$72,TEXT(A828,"dd/mm/yyyy"),A828)&amp;";"&amp;B828&amp;";"&amp;IF(J828=0,IFERROR(VLOOKUP(A828,default!$B$17:$C$19,2,0),C828),INDEX(default!$B$2:$B$12,Sheet2!J828,0))&amp;";"&amp;D828&amp;";"&amp;E828&amp;";"&amp;F828&amp;";"&amp;G828&amp;";"&amp;H828</f>
        <v>;;;;;;;</v>
      </c>
    </row>
    <row r="829" ht="15.75" customHeight="1">
      <c r="A829" s="1" t="s">
        <v>859</v>
      </c>
      <c r="I829" s="1" t="str">
        <f t="shared" si="1"/>
        <v>Q18. Rabbit, average of domesticated and wild and of different cooking methods</v>
      </c>
      <c r="J829" s="1">
        <f t="shared" si="2"/>
        <v>0</v>
      </c>
      <c r="K829" s="1" t="str">
        <f t="shared" si="3"/>
        <v>Q18. Rabbit, average of domesticated and wild and of different cooking methods0</v>
      </c>
      <c r="L829" s="1" t="str">
        <f t="shared" si="4"/>
        <v>Q18. Rabbit, average of domesticated and wild and of different cooking methodsEconomic issues</v>
      </c>
      <c r="M829" s="1" t="str">
        <f t="array" ref="M829">IF(A828=$A$72,TEXT(A829,"dd/mm/yyyy"),A829)&amp;";"&amp;B829&amp;";"&amp;IF(J829=0,IFERROR(VLOOKUP(A829,default!$B$17:$C$19,2,0),C829),INDEX(default!$B$2:$B$12,Sheet2!J829,0))&amp;";"&amp;D829&amp;";"&amp;E829&amp;";"&amp;F829&amp;";"&amp;G829&amp;";"&amp;H829</f>
        <v>Economic issues;;;;;;;</v>
      </c>
    </row>
    <row r="830" ht="15.75" customHeight="1">
      <c r="I830" s="1" t="str">
        <f t="shared" si="1"/>
        <v>Q18. Rabbit, average of domesticated and wild and of different cooking methods</v>
      </c>
      <c r="J830" s="1">
        <f t="shared" si="2"/>
        <v>0</v>
      </c>
      <c r="K830" s="1" t="str">
        <f t="shared" si="3"/>
        <v>Q18. Rabbit, average of domesticated and wild and of different cooking methods0</v>
      </c>
      <c r="L830" s="1" t="str">
        <f t="shared" si="4"/>
        <v>Q18. Rabbit, average of domesticated and wild and of different cooking methods</v>
      </c>
      <c r="M830" s="1" t="str">
        <f t="array" ref="M830">IF(A829=$A$72,TEXT(A830,"dd/mm/yyyy"),A830)&amp;";"&amp;B830&amp;";"&amp;IF(J830=0,IFERROR(VLOOKUP(A830,default!$B$17:$C$19,2,0),C830),INDEX(default!$B$2:$B$12,Sheet2!J830,0))&amp;";"&amp;D830&amp;";"&amp;E830&amp;";"&amp;F830&amp;";"&amp;G830&amp;";"&amp;H830</f>
        <v>;;;;;;;</v>
      </c>
    </row>
    <row r="831" ht="15.75" customHeight="1">
      <c r="A831" s="1" t="s">
        <v>860</v>
      </c>
      <c r="I831" s="1" t="str">
        <f t="shared" si="1"/>
        <v>Q18. Rabbit, average of domesticated and wild and of different cooking methods</v>
      </c>
      <c r="J831" s="1">
        <f t="shared" si="2"/>
        <v>0</v>
      </c>
      <c r="K831" s="1" t="str">
        <f t="shared" si="3"/>
        <v>Q18. Rabbit, average of domesticated and wild and of different cooking methods0</v>
      </c>
      <c r="L831" s="1" t="str">
        <f t="shared" si="4"/>
        <v>Q18. Rabbit, average of domesticated and wild and of different cooking methodsWaste to treatment</v>
      </c>
      <c r="M831" s="1" t="str">
        <f t="array" ref="M831">IF(A830=$A$72,TEXT(A831,"dd/mm/yyyy"),A831)&amp;";"&amp;B831&amp;";"&amp;IF(J831=0,IFERROR(VLOOKUP(A831,default!$B$17:$C$19,2,0),C831),INDEX(default!$B$2:$B$12,Sheet2!J831,0))&amp;";"&amp;D831&amp;";"&amp;E831&amp;";"&amp;F831&amp;";"&amp;G831&amp;";"&amp;H831</f>
        <v>Waste to treatment;;;;;;;</v>
      </c>
    </row>
    <row r="832" ht="15.75" customHeight="1">
      <c r="A832" s="1" t="s">
        <v>8</v>
      </c>
      <c r="B832" s="1" t="s">
        <v>835</v>
      </c>
      <c r="C832" s="1" t="s">
        <v>1112</v>
      </c>
      <c r="D832" s="1" t="s">
        <v>842</v>
      </c>
      <c r="E832" s="1">
        <v>0.0</v>
      </c>
      <c r="F832" s="1">
        <v>0.0</v>
      </c>
      <c r="G832" s="1">
        <v>0.0</v>
      </c>
      <c r="I832" s="1" t="str">
        <f t="shared" si="1"/>
        <v>Q18. Rabbit, average of domesticated and wild and of different cooking methods</v>
      </c>
      <c r="J832" s="1">
        <f t="shared" si="2"/>
        <v>0</v>
      </c>
      <c r="K832" s="1" t="str">
        <f t="shared" si="3"/>
        <v>Q18. Rabbit, average of domesticated and wild and of different cooking methods0</v>
      </c>
      <c r="L832" s="1" t="str">
        <f t="shared" si="4"/>
        <v>Q18. Rabbit, average of domesticated and wild and of different cooking methodsMunicipal solid waste {RoW}| treatment of municipal solid waste, sanitary landfill | Cut-off, S</v>
      </c>
      <c r="M832" s="1" t="str">
        <f t="array" ref="M832">IF(A831=$A$72,TEXT(A832,"dd/mm/yyyy"),A832)&amp;";"&amp;B832&amp;";"&amp;IF(J832=0,IFERROR(VLOOKUP(A832,default!$B$17:$C$19,2,0),C832),INDEX(default!$B$2:$B$12,Sheet2!J832,0))&amp;";"&amp;D832&amp;";"&amp;E832&amp;";"&amp;F832&amp;";"&amp;G832&amp;";"&amp;H832</f>
        <v>Municipal solid waste {RoW}| treatment of municipal solid waste, sanitary landfill | Cut-off, S;kg;(packwt*packaging*(1+TRAN_loss_PNS+RET_loss_PNS)+PHAR_loss_PNS+PROC_loss_PNS+TRAN_loss_PNS+RET_loss_PNS+USER_loss)*landfill;Undefined;0;0;0;</v>
      </c>
    </row>
    <row r="833" ht="15.75" customHeight="1">
      <c r="A833" s="1" t="s">
        <v>9</v>
      </c>
      <c r="B833" s="1" t="s">
        <v>835</v>
      </c>
      <c r="C833" s="1" t="s">
        <v>1113</v>
      </c>
      <c r="D833" s="1" t="s">
        <v>842</v>
      </c>
      <c r="E833" s="1">
        <v>0.0</v>
      </c>
      <c r="F833" s="1">
        <v>0.0</v>
      </c>
      <c r="G833" s="1">
        <v>0.0</v>
      </c>
      <c r="I833" s="1" t="str">
        <f t="shared" si="1"/>
        <v>Q18. Rabbit, average of domesticated and wild and of different cooking methods</v>
      </c>
      <c r="J833" s="1">
        <f t="shared" si="2"/>
        <v>0</v>
      </c>
      <c r="K833" s="1" t="str">
        <f t="shared" si="3"/>
        <v>Q18. Rabbit, average of domesticated and wild and of different cooking methods0</v>
      </c>
      <c r="L833" s="1" t="str">
        <f t="shared" si="4"/>
        <v>Q18. Rabbit, average of domesticated and wild and of different cooking methodsMunicipal solid waste {GLO}| treatment of municipal solid waste, open dump, wet infiltration class (500mm) | Cut-off, S</v>
      </c>
      <c r="M833" s="1" t="str">
        <f t="array" ref="M833">IF(A832=$A$72,TEXT(A833,"dd/mm/yyyy"),A833)&amp;";"&amp;B833&amp;";"&amp;IF(J833=0,IFERROR(VLOOKUP(A833,default!$B$17:$C$19,2,0),C833),INDEX(default!$B$2:$B$12,Sheet2!J833,0))&amp;";"&amp;D833&amp;";"&amp;E833&amp;";"&amp;F833&amp;";"&amp;G833&amp;";"&amp;H833</f>
        <v>Municipal solid waste {GLO}| treatment of municipal solid waste, open dump, wet infiltration class (500mm) | Cut-off, S;kg;(packwt*packaging*(1+TRAN_loss_PNS+RET_loss_PNS)+PHAR_loss_PNS+PROC_loss_PNS+TRAN_loss_PNS+RET_loss_PNS+USER_loss)*opendump;Undefined;0;0;0;</v>
      </c>
    </row>
    <row r="834" ht="15.75" customHeight="1">
      <c r="A834" s="1" t="s">
        <v>10</v>
      </c>
      <c r="B834" s="1" t="s">
        <v>835</v>
      </c>
      <c r="C834" s="1" t="s">
        <v>1113</v>
      </c>
      <c r="D834" s="1" t="s">
        <v>842</v>
      </c>
      <c r="E834" s="1">
        <v>0.0</v>
      </c>
      <c r="F834" s="1">
        <v>0.0</v>
      </c>
      <c r="G834" s="1">
        <v>0.0</v>
      </c>
      <c r="I834" s="1" t="str">
        <f t="shared" si="1"/>
        <v>Q18. Rabbit, average of domesticated and wild and of different cooking methods</v>
      </c>
      <c r="J834" s="1">
        <f t="shared" si="2"/>
        <v>0</v>
      </c>
      <c r="K834" s="1" t="str">
        <f t="shared" si="3"/>
        <v>Q18. Rabbit, average of domesticated and wild and of different cooking methods0</v>
      </c>
      <c r="L834" s="1" t="str">
        <f t="shared" si="4"/>
        <v>Q18. Rabbit, average of domesticated and wild and of different cooking methodsMunicipal solid waste {GLO}| treatment of municipal solid waste, open burning | Cut-off, S</v>
      </c>
      <c r="M834" s="1" t="str">
        <f t="array" ref="M834">IF(A833=$A$72,TEXT(A834,"dd/mm/yyyy"),A834)&amp;";"&amp;B834&amp;";"&amp;IF(J834=0,IFERROR(VLOOKUP(A834,default!$B$17:$C$19,2,0),C834),INDEX(default!$B$2:$B$12,Sheet2!J834,0))&amp;";"&amp;D834&amp;";"&amp;E834&amp;";"&amp;F834&amp;";"&amp;G834&amp;";"&amp;H834</f>
        <v>Municipal solid waste {GLO}| treatment of municipal solid waste, open burning | Cut-off, S;kg;(packwt*packaging*(1+TRAN_loss_PNS+RET_loss_PNS)+PHAR_loss_PNS+PROC_loss_PNS+TRAN_loss_PNS+RET_loss_PNS+USER_loss)*openburn;Undefined;0;0;0;</v>
      </c>
    </row>
    <row r="835" ht="15.75" customHeight="1">
      <c r="I835" s="1" t="str">
        <f t="shared" si="1"/>
        <v>Q18. Rabbit, average of domesticated and wild and of different cooking methods</v>
      </c>
      <c r="J835" s="1">
        <f t="shared" si="2"/>
        <v>0</v>
      </c>
      <c r="K835" s="1" t="str">
        <f t="shared" si="3"/>
        <v>Q18. Rabbit, average of domesticated and wild and of different cooking methods0</v>
      </c>
      <c r="L835" s="1" t="str">
        <f t="shared" si="4"/>
        <v>Q18. Rabbit, average of domesticated and wild and of different cooking methods</v>
      </c>
      <c r="M835" s="1" t="str">
        <f t="array" ref="M835">IF(A834=$A$72,TEXT(A835,"dd/mm/yyyy"),A835)&amp;";"&amp;B835&amp;";"&amp;IF(J835=0,IFERROR(VLOOKUP(A835,default!$B$17:$C$19,2,0),C835),INDEX(default!$B$2:$B$12,Sheet2!J835,0))&amp;";"&amp;D835&amp;";"&amp;E835&amp;";"&amp;F835&amp;";"&amp;G835&amp;";"&amp;H835</f>
        <v>;;;;;;;</v>
      </c>
    </row>
    <row r="836" ht="15.75" customHeight="1">
      <c r="A836" s="1" t="s">
        <v>865</v>
      </c>
      <c r="I836" s="1" t="str">
        <f t="shared" si="1"/>
        <v>Q18. Rabbit, average of domesticated and wild and of different cooking methods</v>
      </c>
      <c r="J836" s="1">
        <f t="shared" si="2"/>
        <v>0</v>
      </c>
      <c r="K836" s="1" t="str">
        <f t="shared" si="3"/>
        <v>Q18. Rabbit, average of domesticated and wild and of different cooking methods0</v>
      </c>
      <c r="L836" s="1" t="str">
        <f t="shared" si="4"/>
        <v>Q18. Rabbit, average of domesticated and wild and of different cooking methodsInput parameters</v>
      </c>
      <c r="M836" s="1" t="str">
        <f t="array" ref="M836">IF(A835=$A$72,TEXT(A836,"dd/mm/yyyy"),A836)&amp;";"&amp;B836&amp;";"&amp;IF(J836=0,IFERROR(VLOOKUP(A836,default!$B$17:$C$19,2,0),C836),INDEX(default!$B$2:$B$12,Sheet2!J836,0))&amp;";"&amp;D836&amp;";"&amp;E836&amp;";"&amp;F836&amp;";"&amp;G836&amp;";"&amp;H836</f>
        <v>Input parameters;;;;;;;</v>
      </c>
    </row>
    <row r="837" ht="15.75" customHeight="1">
      <c r="A837" s="1" t="s">
        <v>31</v>
      </c>
      <c r="B837" s="1">
        <v>1.0</v>
      </c>
      <c r="C837" s="1" t="s">
        <v>866</v>
      </c>
      <c r="D837" s="1">
        <v>1.11</v>
      </c>
      <c r="E837" s="1">
        <v>0.0</v>
      </c>
      <c r="F837" s="1">
        <v>0.0</v>
      </c>
      <c r="G837" s="1" t="s">
        <v>832</v>
      </c>
      <c r="H837" s="1" t="s">
        <v>134</v>
      </c>
      <c r="I837" s="1" t="str">
        <f t="shared" si="1"/>
        <v>Q18. Rabbit, average of domesticated and wild and of different cooking methods</v>
      </c>
      <c r="J837" s="1">
        <f t="shared" si="2"/>
        <v>0</v>
      </c>
      <c r="K837" s="1" t="str">
        <f t="shared" si="3"/>
        <v>Q18. Rabbit, average of domesticated and wild and of different cooking methods0</v>
      </c>
      <c r="L837" s="1" t="str">
        <f t="shared" si="4"/>
        <v>Q18. Rabbit, average of domesticated and wild and of different cooking methodsprimary</v>
      </c>
      <c r="M837" s="1" t="str">
        <f t="array" ref="M837">IF(A836=$A$72,TEXT(A837,"dd/mm/yyyy"),A837)&amp;";"&amp;B837&amp;";"&amp;IF(J837=0,IFERROR(VLOOKUP(A837,default!$B$17:$C$19,2,0),C837),INDEX(default!$B$2:$B$12,Sheet2!J837,0))&amp;";"&amp;D837&amp;";"&amp;E837&amp;";"&amp;F837&amp;";"&amp;G837&amp;";"&amp;H837</f>
        <v>primary;1;Lognormal;1,11;0;0;No;(2,3,2,2,2,na)_x007f_</v>
      </c>
    </row>
    <row r="838" ht="15.75" customHeight="1">
      <c r="A838" s="1" t="s">
        <v>23</v>
      </c>
      <c r="B838" s="1">
        <v>1.0</v>
      </c>
      <c r="C838" s="1" t="s">
        <v>866</v>
      </c>
      <c r="D838" s="1">
        <v>1.25</v>
      </c>
      <c r="E838" s="1">
        <v>0.0</v>
      </c>
      <c r="F838" s="1">
        <v>0.0</v>
      </c>
      <c r="G838" s="1" t="s">
        <v>832</v>
      </c>
      <c r="H838" s="1" t="s">
        <v>131</v>
      </c>
      <c r="I838" s="1" t="str">
        <f t="shared" si="1"/>
        <v>Q18. Rabbit, average of domesticated and wild and of different cooking methods</v>
      </c>
      <c r="J838" s="1">
        <f t="shared" si="2"/>
        <v>0</v>
      </c>
      <c r="K838" s="1" t="str">
        <f t="shared" si="3"/>
        <v>Q18. Rabbit, average of domesticated and wild and of different cooking methods0</v>
      </c>
      <c r="L838" s="1" t="str">
        <f t="shared" si="4"/>
        <v>Q18. Rabbit, average of domesticated and wild and of different cooking methodspackaging</v>
      </c>
      <c r="M838" s="1" t="str">
        <f t="array" ref="M838">IF(A837=$A$72,TEXT(A838,"dd/mm/yyyy"),A838)&amp;";"&amp;B838&amp;";"&amp;IF(J838=0,IFERROR(VLOOKUP(A838,default!$B$17:$C$19,2,0),C838),INDEX(default!$B$2:$B$12,Sheet2!J838,0))&amp;";"&amp;D838&amp;";"&amp;E838&amp;";"&amp;F838&amp;";"&amp;G838&amp;";"&amp;H838</f>
        <v>packaging;1;Lognormal;1,25;0;0;No;(2,4,2,4,3,na)_x007f_</v>
      </c>
    </row>
    <row r="839" ht="15.75" customHeight="1">
      <c r="A839" s="1" t="s">
        <v>32</v>
      </c>
      <c r="B839" s="1">
        <v>1.0</v>
      </c>
      <c r="C839" s="1" t="s">
        <v>866</v>
      </c>
      <c r="D839" s="1">
        <v>1.23</v>
      </c>
      <c r="E839" s="1">
        <v>0.0</v>
      </c>
      <c r="F839" s="1">
        <v>0.0</v>
      </c>
      <c r="G839" s="1" t="s">
        <v>832</v>
      </c>
      <c r="H839" s="1" t="s">
        <v>132</v>
      </c>
      <c r="I839" s="1" t="str">
        <f t="shared" si="1"/>
        <v>Q18. Rabbit, average of domesticated and wild and of different cooking methods</v>
      </c>
      <c r="J839" s="1">
        <f t="shared" si="2"/>
        <v>0</v>
      </c>
      <c r="K839" s="1" t="str">
        <f t="shared" si="3"/>
        <v>Q18. Rabbit, average of domesticated and wild and of different cooking methods0</v>
      </c>
      <c r="L839" s="1" t="str">
        <f t="shared" si="4"/>
        <v>Q18. Rabbit, average of domesticated and wild and of different cooking methodsdistrib</v>
      </c>
      <c r="M839" s="1" t="str">
        <f t="array" ref="M839">IF(A838=$A$72,TEXT(A839,"dd/mm/yyyy"),A839)&amp;";"&amp;B839&amp;";"&amp;IF(J839=0,IFERROR(VLOOKUP(A839,default!$B$17:$C$19,2,0),C839),INDEX(default!$B$2:$B$12,Sheet2!J839,0))&amp;";"&amp;D839&amp;";"&amp;E839&amp;";"&amp;F839&amp;";"&amp;G839&amp;";"&amp;H839</f>
        <v>distrib;1;Lognormal;1,23;0;0;No;(2,3,2,4,3,na)_x007f_</v>
      </c>
    </row>
    <row r="840" ht="15.75" customHeight="1">
      <c r="A840" s="1" t="s">
        <v>33</v>
      </c>
      <c r="B840" s="1">
        <v>10.0</v>
      </c>
      <c r="C840" s="1" t="s">
        <v>866</v>
      </c>
      <c r="D840" s="1">
        <v>1.12</v>
      </c>
      <c r="E840" s="1">
        <v>0.0</v>
      </c>
      <c r="F840" s="1">
        <v>0.0</v>
      </c>
      <c r="G840" s="1" t="s">
        <v>832</v>
      </c>
      <c r="H840" s="1" t="s">
        <v>133</v>
      </c>
      <c r="I840" s="1" t="str">
        <f t="shared" si="1"/>
        <v>Q18. Rabbit, average of domesticated and wild and of different cooking methods</v>
      </c>
      <c r="J840" s="1">
        <f t="shared" si="2"/>
        <v>0</v>
      </c>
      <c r="K840" s="1" t="str">
        <f t="shared" si="3"/>
        <v>Q18. Rabbit, average of domesticated and wild and of different cooking methods0</v>
      </c>
      <c r="L840" s="1" t="str">
        <f t="shared" si="4"/>
        <v>Q18. Rabbit, average of domesticated and wild and of different cooking methodsretail_cool</v>
      </c>
      <c r="M840" s="1" t="str">
        <f t="array" ref="M840">IF(A839=$A$72,TEXT(A840,"dd/mm/yyyy"),A840)&amp;";"&amp;B840&amp;";"&amp;IF(J840=0,IFERROR(VLOOKUP(A840,default!$B$17:$C$19,2,0),C840),INDEX(default!$B$2:$B$12,Sheet2!J840,0))&amp;";"&amp;D840&amp;";"&amp;E840&amp;";"&amp;F840&amp;";"&amp;G840&amp;";"&amp;H840</f>
        <v>retail_cool;10;Lognormal;1,12;0;0;No;(2,3,2,4,2,na)_x007f_</v>
      </c>
    </row>
    <row r="841" ht="15.75" customHeight="1">
      <c r="A841" s="1" t="s">
        <v>34</v>
      </c>
      <c r="B841" s="1">
        <v>0.0</v>
      </c>
      <c r="C841" s="1" t="s">
        <v>866</v>
      </c>
      <c r="D841" s="1">
        <v>1.12</v>
      </c>
      <c r="E841" s="1">
        <v>0.0</v>
      </c>
      <c r="F841" s="1">
        <v>0.0</v>
      </c>
      <c r="G841" s="1" t="s">
        <v>832</v>
      </c>
      <c r="H841" s="1" t="s">
        <v>133</v>
      </c>
      <c r="I841" s="1" t="str">
        <f t="shared" si="1"/>
        <v>Q18. Rabbit, average of domesticated and wild and of different cooking methods</v>
      </c>
      <c r="J841" s="1">
        <f t="shared" si="2"/>
        <v>0</v>
      </c>
      <c r="K841" s="1" t="str">
        <f t="shared" si="3"/>
        <v>Q18. Rabbit, average of domesticated and wild and of different cooking methods0</v>
      </c>
      <c r="L841" s="1" t="str">
        <f t="shared" si="4"/>
        <v>Q18. Rabbit, average of domesticated and wild and of different cooking methodsretail_freez</v>
      </c>
      <c r="M841" s="1" t="str">
        <f t="array" ref="M841">IF(A840=$A$72,TEXT(A841,"dd/mm/yyyy"),A841)&amp;";"&amp;B841&amp;";"&amp;IF(J841=0,IFERROR(VLOOKUP(A841,default!$B$17:$C$19,2,0),C841),INDEX(default!$B$2:$B$12,Sheet2!J841,0))&amp;";"&amp;D841&amp;";"&amp;E841&amp;";"&amp;F841&amp;";"&amp;G841&amp;";"&amp;H841</f>
        <v>retail_freez;0;Lognormal;1,12;0;0;No;(2,3,2,4,2,na)_x007f_</v>
      </c>
    </row>
    <row r="842" ht="15.75" customHeight="1">
      <c r="A842" s="1" t="s">
        <v>35</v>
      </c>
      <c r="B842" s="1">
        <v>10.0</v>
      </c>
      <c r="C842" s="1" t="s">
        <v>866</v>
      </c>
      <c r="D842" s="1">
        <v>1.12</v>
      </c>
      <c r="E842" s="1">
        <v>0.0</v>
      </c>
      <c r="F842" s="1">
        <v>0.0</v>
      </c>
      <c r="G842" s="1" t="s">
        <v>832</v>
      </c>
      <c r="H842" s="1" t="s">
        <v>133</v>
      </c>
      <c r="I842" s="1" t="str">
        <f t="shared" si="1"/>
        <v>Q18. Rabbit, average of domesticated and wild and of different cooking methods</v>
      </c>
      <c r="J842" s="1">
        <f t="shared" si="2"/>
        <v>0</v>
      </c>
      <c r="K842" s="1" t="str">
        <f t="shared" si="3"/>
        <v>Q18. Rabbit, average of domesticated and wild and of different cooking methods0</v>
      </c>
      <c r="L842" s="1" t="str">
        <f t="shared" si="4"/>
        <v>Q18. Rabbit, average of domesticated and wild and of different cooking methodshome_cool</v>
      </c>
      <c r="M842" s="1" t="str">
        <f t="array" ref="M842">IF(A841=$A$72,TEXT(A842,"dd/mm/yyyy"),A842)&amp;";"&amp;B842&amp;";"&amp;IF(J842=0,IFERROR(VLOOKUP(A842,default!$B$17:$C$19,2,0),C842),INDEX(default!$B$2:$B$12,Sheet2!J842,0))&amp;";"&amp;D842&amp;";"&amp;E842&amp;";"&amp;F842&amp;";"&amp;G842&amp;";"&amp;H842</f>
        <v>home_cool;10;Lognormal;1,12;0;0;No;(2,3,2,4,2,na)_x007f_</v>
      </c>
    </row>
    <row r="843" ht="15.75" customHeight="1">
      <c r="A843" s="1" t="s">
        <v>36</v>
      </c>
      <c r="B843" s="1">
        <v>0.0</v>
      </c>
      <c r="C843" s="1" t="s">
        <v>866</v>
      </c>
      <c r="D843" s="1">
        <v>1.12</v>
      </c>
      <c r="E843" s="1">
        <v>0.0</v>
      </c>
      <c r="F843" s="1">
        <v>0.0</v>
      </c>
      <c r="G843" s="1" t="s">
        <v>832</v>
      </c>
      <c r="H843" s="1" t="s">
        <v>133</v>
      </c>
      <c r="I843" s="1" t="str">
        <f t="shared" si="1"/>
        <v>Q18. Rabbit, average of domesticated and wild and of different cooking methods</v>
      </c>
      <c r="J843" s="1">
        <f t="shared" si="2"/>
        <v>0</v>
      </c>
      <c r="K843" s="1" t="str">
        <f t="shared" si="3"/>
        <v>Q18. Rabbit, average of domesticated and wild and of different cooking methods0</v>
      </c>
      <c r="L843" s="1" t="str">
        <f t="shared" si="4"/>
        <v>Q18. Rabbit, average of domesticated and wild and of different cooking methodshome_freez</v>
      </c>
      <c r="M843" s="1" t="str">
        <f t="array" ref="M843">IF(A842=$A$72,TEXT(A843,"dd/mm/yyyy"),A843)&amp;";"&amp;B843&amp;";"&amp;IF(J843=0,IFERROR(VLOOKUP(A843,default!$B$17:$C$19,2,0),C843),INDEX(default!$B$2:$B$12,Sheet2!J843,0))&amp;";"&amp;D843&amp;";"&amp;E843&amp;";"&amp;F843&amp;";"&amp;G843&amp;";"&amp;H843</f>
        <v>home_freez;0;Lognormal;1,12;0;0;No;(2,3,2,4,2,na)_x007f_</v>
      </c>
    </row>
    <row r="844" ht="15.75" customHeight="1">
      <c r="A844" s="1" t="s">
        <v>37</v>
      </c>
      <c r="B844" s="1">
        <v>0.0</v>
      </c>
      <c r="C844" s="1" t="s">
        <v>866</v>
      </c>
      <c r="D844" s="1">
        <v>1.11</v>
      </c>
      <c r="E844" s="1">
        <v>0.0</v>
      </c>
      <c r="F844" s="1">
        <v>0.0</v>
      </c>
      <c r="G844" s="1" t="s">
        <v>832</v>
      </c>
      <c r="H844" s="1" t="s">
        <v>134</v>
      </c>
      <c r="I844" s="1" t="str">
        <f t="shared" si="1"/>
        <v>Q18. Rabbit, average of domesticated and wild and of different cooking methods</v>
      </c>
      <c r="J844" s="1">
        <f t="shared" si="2"/>
        <v>0</v>
      </c>
      <c r="K844" s="1" t="str">
        <f t="shared" si="3"/>
        <v>Q18. Rabbit, average of domesticated and wild and of different cooking methods0</v>
      </c>
      <c r="L844" s="1" t="str">
        <f t="shared" si="4"/>
        <v>Q18. Rabbit, average of domesticated and wild and of different cooking methodsboil</v>
      </c>
      <c r="M844" s="1" t="str">
        <f t="array" ref="M844">IF(A843=$A$72,TEXT(A844,"dd/mm/yyyy"),A844)&amp;";"&amp;B844&amp;";"&amp;IF(J844=0,IFERROR(VLOOKUP(A844,default!$B$17:$C$19,2,0),C844),INDEX(default!$B$2:$B$12,Sheet2!J844,0))&amp;";"&amp;D844&amp;";"&amp;E844&amp;";"&amp;F844&amp;";"&amp;G844&amp;";"&amp;H844</f>
        <v>boil;0;Lognormal;1,11;0;0;No;(2,3,2,2,2,na)_x007f_</v>
      </c>
    </row>
    <row r="845" ht="15.75" customHeight="1">
      <c r="A845" s="1" t="s">
        <v>38</v>
      </c>
      <c r="B845" s="1">
        <v>2.0</v>
      </c>
      <c r="C845" s="1" t="s">
        <v>866</v>
      </c>
      <c r="D845" s="1">
        <v>1.11</v>
      </c>
      <c r="E845" s="1">
        <v>0.0</v>
      </c>
      <c r="F845" s="1">
        <v>0.0</v>
      </c>
      <c r="G845" s="1" t="s">
        <v>832</v>
      </c>
      <c r="H845" s="1" t="s">
        <v>134</v>
      </c>
      <c r="I845" s="1" t="str">
        <f t="shared" si="1"/>
        <v>Q18. Rabbit, average of domesticated and wild and of different cooking methods</v>
      </c>
      <c r="J845" s="1">
        <f t="shared" si="2"/>
        <v>0</v>
      </c>
      <c r="K845" s="1" t="str">
        <f t="shared" si="3"/>
        <v>Q18. Rabbit, average of domesticated and wild and of different cooking methods0</v>
      </c>
      <c r="L845" s="1" t="str">
        <f t="shared" si="4"/>
        <v>Q18. Rabbit, average of domesticated and wild and of different cooking methodsfry</v>
      </c>
      <c r="M845" s="1" t="str">
        <f t="array" ref="M845">IF(A844=$A$72,TEXT(A845,"dd/mm/yyyy"),A845)&amp;";"&amp;B845&amp;";"&amp;IF(J845=0,IFERROR(VLOOKUP(A845,default!$B$17:$C$19,2,0),C845),INDEX(default!$B$2:$B$12,Sheet2!J845,0))&amp;";"&amp;D845&amp;";"&amp;E845&amp;";"&amp;F845&amp;";"&amp;G845&amp;";"&amp;H845</f>
        <v>fry;2;Lognormal;1,11;0;0;No;(2,3,2,2,2,na)_x007f_</v>
      </c>
    </row>
    <row r="846" ht="15.75" customHeight="1">
      <c r="A846" s="1" t="s">
        <v>22</v>
      </c>
      <c r="B846" s="1">
        <v>1.0</v>
      </c>
      <c r="C846" s="1" t="s">
        <v>842</v>
      </c>
      <c r="D846" s="1">
        <v>1.0</v>
      </c>
      <c r="E846" s="1">
        <v>0.0</v>
      </c>
      <c r="F846" s="1">
        <v>0.0</v>
      </c>
      <c r="G846" s="1" t="s">
        <v>832</v>
      </c>
      <c r="I846" s="1" t="str">
        <f t="shared" si="1"/>
        <v>Q18. Rabbit, average of domesticated and wild and of different cooking methods</v>
      </c>
      <c r="J846" s="1">
        <f t="shared" si="2"/>
        <v>0</v>
      </c>
      <c r="K846" s="1" t="str">
        <f t="shared" si="3"/>
        <v>Q18. Rabbit, average of domesticated and wild and of different cooking methods0</v>
      </c>
      <c r="L846" s="1" t="str">
        <f t="shared" si="4"/>
        <v>Q18. Rabbit, average of domesticated and wild and of different cooking methodsprocessing</v>
      </c>
      <c r="M846" s="1" t="str">
        <f t="array" ref="M846">IF(A845=$A$72,TEXT(A846,"dd/mm/yyyy"),A846)&amp;";"&amp;B846&amp;";"&amp;IF(J846=0,IFERROR(VLOOKUP(A846,default!$B$17:$C$19,2,0),C846),INDEX(default!$B$2:$B$12,Sheet2!J846,0))&amp;";"&amp;D846&amp;";"&amp;E846&amp;";"&amp;F846&amp;";"&amp;G846&amp;";"&amp;H846</f>
        <v>processing;1;Undefined;1;0;0;No;</v>
      </c>
    </row>
    <row r="847" ht="15.75" customHeight="1">
      <c r="A847" s="1" t="s">
        <v>39</v>
      </c>
      <c r="B847" s="1">
        <v>0.05</v>
      </c>
      <c r="C847" s="1" t="s">
        <v>842</v>
      </c>
      <c r="D847" s="1">
        <v>1.0</v>
      </c>
      <c r="E847" s="1">
        <v>0.0</v>
      </c>
      <c r="F847" s="1">
        <v>0.0</v>
      </c>
      <c r="G847" s="1" t="s">
        <v>832</v>
      </c>
      <c r="I847" s="1" t="str">
        <f t="shared" si="1"/>
        <v>Q18. Rabbit, average of domesticated and wild and of different cooking methods</v>
      </c>
      <c r="J847" s="1">
        <f t="shared" si="2"/>
        <v>0</v>
      </c>
      <c r="K847" s="1" t="str">
        <f t="shared" si="3"/>
        <v>Q18. Rabbit, average of domesticated and wild and of different cooking methods0</v>
      </c>
      <c r="L847" s="1" t="str">
        <f t="shared" si="4"/>
        <v>Q18. Rabbit, average of domesticated and wild and of different cooking methodspackwt</v>
      </c>
      <c r="M847" s="1" t="str">
        <f t="array" ref="M847">IF(A846=$A$72,TEXT(A847,"dd/mm/yyyy"),A847)&amp;";"&amp;B847&amp;";"&amp;IF(J847=0,IFERROR(VLOOKUP(A847,default!$B$17:$C$19,2,0),C847),INDEX(default!$B$2:$B$12,Sheet2!J847,0))&amp;";"&amp;D847&amp;";"&amp;E847&amp;";"&amp;F847&amp;";"&amp;G847&amp;";"&amp;H847</f>
        <v>packwt;0,05;Undefined;1;0;0;No;</v>
      </c>
    </row>
    <row r="848" ht="15.75" customHeight="1">
      <c r="A848" s="1" t="s">
        <v>40</v>
      </c>
      <c r="B848" s="1">
        <v>0.0</v>
      </c>
      <c r="C848" s="1" t="s">
        <v>842</v>
      </c>
      <c r="D848" s="1">
        <v>1.0</v>
      </c>
      <c r="E848" s="1">
        <v>0.0</v>
      </c>
      <c r="F848" s="1">
        <v>0.0</v>
      </c>
      <c r="G848" s="1" t="s">
        <v>832</v>
      </c>
      <c r="I848" s="1" t="str">
        <f t="shared" si="1"/>
        <v>Q18. Rabbit, average of domesticated and wild and of different cooking methods</v>
      </c>
      <c r="J848" s="1">
        <f t="shared" si="2"/>
        <v>0</v>
      </c>
      <c r="K848" s="1" t="str">
        <f t="shared" si="3"/>
        <v>Q18. Rabbit, average of domesticated and wild and of different cooking methods0</v>
      </c>
      <c r="L848" s="1" t="str">
        <f t="shared" si="4"/>
        <v>Q18. Rabbit, average of domesticated and wild and of different cooking methodsUSER_loss</v>
      </c>
      <c r="M848" s="1" t="str">
        <f t="array" ref="M848">IF(A847=$A$72,TEXT(A848,"dd/mm/yyyy"),A848)&amp;";"&amp;B848&amp;";"&amp;IF(J848=0,IFERROR(VLOOKUP(A848,default!$B$17:$C$19,2,0),C848),INDEX(default!$B$2:$B$12,Sheet2!J848,0))&amp;";"&amp;D848&amp;";"&amp;E848&amp;";"&amp;F848&amp;";"&amp;G848&amp;";"&amp;H848</f>
        <v>USER_loss;0;Undefined;1;0;0;No;</v>
      </c>
    </row>
    <row r="849" ht="15.75" customHeight="1">
      <c r="I849" s="1" t="str">
        <f t="shared" si="1"/>
        <v>Q18. Rabbit, average of domesticated and wild and of different cooking methods</v>
      </c>
      <c r="J849" s="1">
        <f t="shared" si="2"/>
        <v>0</v>
      </c>
      <c r="K849" s="1" t="str">
        <f t="shared" si="3"/>
        <v>Q18. Rabbit, average of domesticated and wild and of different cooking methods0</v>
      </c>
      <c r="L849" s="1" t="str">
        <f t="shared" si="4"/>
        <v>Q18. Rabbit, average of domesticated and wild and of different cooking methods</v>
      </c>
      <c r="M849" s="1" t="str">
        <f t="array" ref="M849">IF(A848=$A$72,TEXT(A849,"dd/mm/yyyy"),A849)&amp;";"&amp;B849&amp;";"&amp;IF(J849=0,IFERROR(VLOOKUP(A849,default!$B$17:$C$19,2,0),C849),INDEX(default!$B$2:$B$12,Sheet2!J849,0))&amp;";"&amp;D849&amp;";"&amp;E849&amp;";"&amp;F849&amp;";"&amp;G849&amp;";"&amp;H849</f>
        <v>;;;;;;;</v>
      </c>
    </row>
    <row r="850" ht="15.75" customHeight="1">
      <c r="A850" s="1" t="s">
        <v>867</v>
      </c>
      <c r="I850" s="1" t="str">
        <f t="shared" si="1"/>
        <v>Q18. Rabbit, average of domesticated and wild and of different cooking methods</v>
      </c>
      <c r="J850" s="1">
        <f t="shared" si="2"/>
        <v>0</v>
      </c>
      <c r="K850" s="1" t="str">
        <f t="shared" si="3"/>
        <v>Q18. Rabbit, average of domesticated and wild and of different cooking methods0</v>
      </c>
      <c r="L850" s="1" t="str">
        <f t="shared" si="4"/>
        <v>Q18. Rabbit, average of domesticated and wild and of different cooking methodsEnd</v>
      </c>
      <c r="M850" s="1" t="str">
        <f t="array" ref="M850">IF(A849=$A$72,TEXT(A850,"dd/mm/yyyy"),A850)&amp;";"&amp;B850&amp;";"&amp;IF(J850=0,IFERROR(VLOOKUP(A850,default!$B$17:$C$19,2,0),C850),INDEX(default!$B$2:$B$12,Sheet2!J850,0))&amp;";"&amp;D850&amp;";"&amp;E850&amp;";"&amp;F850&amp;";"&amp;G850&amp;";"&amp;H850</f>
        <v>End;;;;;;;</v>
      </c>
    </row>
    <row r="851" ht="15.75" customHeight="1">
      <c r="I851" s="1" t="str">
        <f t="shared" si="1"/>
        <v>Q18. Rabbit, average of domesticated and wild and of different cooking methods</v>
      </c>
      <c r="J851" s="1">
        <f t="shared" si="2"/>
        <v>0</v>
      </c>
      <c r="K851" s="1" t="str">
        <f t="shared" si="3"/>
        <v>Q18. Rabbit, average of domesticated and wild and of different cooking methods0</v>
      </c>
      <c r="L851" s="1" t="str">
        <f t="shared" si="4"/>
        <v>Q18. Rabbit, average of domesticated and wild and of different cooking methods</v>
      </c>
      <c r="M851" s="1" t="str">
        <f t="array" ref="M851">IF(A850=$A$72,TEXT(A851,"dd/mm/yyyy"),A851)&amp;";"&amp;B851&amp;";"&amp;IF(J851=0,IFERROR(VLOOKUP(A851,default!$B$17:$C$19,2,0),C851),INDEX(default!$B$2:$B$12,Sheet2!J851,0))&amp;";"&amp;D851&amp;";"&amp;E851&amp;";"&amp;F851&amp;";"&amp;G851&amp;";"&amp;H851</f>
        <v>;;;;;;;</v>
      </c>
    </row>
    <row r="852" ht="15.75" customHeight="1">
      <c r="A852" s="1" t="s">
        <v>814</v>
      </c>
      <c r="I852" s="1" t="str">
        <f t="shared" si="1"/>
        <v>Q18. Rabbit, average of domesticated and wild and of different cooking methods</v>
      </c>
      <c r="J852" s="1">
        <f t="shared" si="2"/>
        <v>0</v>
      </c>
      <c r="K852" s="1" t="str">
        <f t="shared" si="3"/>
        <v>Q18. Rabbit, average of domesticated and wild and of different cooking methods0</v>
      </c>
      <c r="L852" s="1" t="str">
        <f t="shared" si="4"/>
        <v>Q18. Rabbit, average of domesticated and wild and of different cooking methodsProcess</v>
      </c>
      <c r="M852" s="1" t="str">
        <f t="array" ref="M852">IF(A851=$A$72,TEXT(A852,"dd/mm/yyyy"),A852)&amp;";"&amp;B852&amp;";"&amp;IF(J852=0,IFERROR(VLOOKUP(A852,default!$B$17:$C$19,2,0),C852),INDEX(default!$B$2:$B$12,Sheet2!J852,0))&amp;";"&amp;D852&amp;";"&amp;E852&amp;";"&amp;F852&amp;";"&amp;G852&amp;";"&amp;H852</f>
        <v>Process;;;;;;;</v>
      </c>
    </row>
    <row r="853" ht="15.75" customHeight="1">
      <c r="I853" s="1" t="str">
        <f t="shared" si="1"/>
        <v>Q18. Rabbit, average of domesticated and wild and of different cooking methods</v>
      </c>
      <c r="J853" s="1">
        <f t="shared" si="2"/>
        <v>0</v>
      </c>
      <c r="K853" s="1" t="str">
        <f t="shared" si="3"/>
        <v>Q18. Rabbit, average of domesticated and wild and of different cooking methods0</v>
      </c>
      <c r="L853" s="1" t="str">
        <f t="shared" si="4"/>
        <v>Q18. Rabbit, average of domesticated and wild and of different cooking methods</v>
      </c>
      <c r="M853" s="1" t="str">
        <f t="array" ref="M853">IF(A852=$A$72,TEXT(A853,"dd/mm/yyyy"),A853)&amp;";"&amp;B853&amp;";"&amp;IF(J853=0,IFERROR(VLOOKUP(A853,default!$B$17:$C$19,2,0),C853),INDEX(default!$B$2:$B$12,Sheet2!J853,0))&amp;";"&amp;D853&amp;";"&amp;E853&amp;";"&amp;F853&amp;";"&amp;G853&amp;";"&amp;H853</f>
        <v>;;;;;;;</v>
      </c>
    </row>
    <row r="854" ht="15.75" customHeight="1">
      <c r="A854" s="1" t="s">
        <v>815</v>
      </c>
      <c r="I854" s="1" t="str">
        <f t="shared" si="1"/>
        <v>Q18. Rabbit, average of domesticated and wild and of different cooking methods</v>
      </c>
      <c r="J854" s="1">
        <f t="shared" si="2"/>
        <v>0</v>
      </c>
      <c r="K854" s="1" t="str">
        <f t="shared" si="3"/>
        <v>Q18. Rabbit, average of domesticated and wild and of different cooking methods0</v>
      </c>
      <c r="L854" s="1" t="str">
        <f t="shared" si="4"/>
        <v>Q18. Rabbit, average of domesticated and wild and of different cooking methodsCategory type</v>
      </c>
      <c r="M854" s="1" t="str">
        <f t="array" ref="M854">IF(A853=$A$72,TEXT(A854,"dd/mm/yyyy"),A854)&amp;";"&amp;B854&amp;";"&amp;IF(J854=0,IFERROR(VLOOKUP(A854,default!$B$17:$C$19,2,0),C854),INDEX(default!$B$2:$B$12,Sheet2!J854,0))&amp;";"&amp;D854&amp;";"&amp;E854&amp;";"&amp;F854&amp;";"&amp;G854&amp;";"&amp;H854</f>
        <v>Category type;;;;;;;</v>
      </c>
    </row>
    <row r="855" ht="15.75" customHeight="1">
      <c r="A855" s="1" t="s">
        <v>816</v>
      </c>
      <c r="I855" s="1" t="str">
        <f t="shared" si="1"/>
        <v>Q18. Rabbit, average of domesticated and wild and of different cooking methods</v>
      </c>
      <c r="J855" s="1">
        <f t="shared" si="2"/>
        <v>0</v>
      </c>
      <c r="K855" s="1" t="str">
        <f t="shared" si="3"/>
        <v>Q18. Rabbit, average of domesticated and wild and of different cooking methods0</v>
      </c>
      <c r="L855" s="1" t="str">
        <f t="shared" si="4"/>
        <v>Q18. Rabbit, average of domesticated and wild and of different cooking methodsmaterial</v>
      </c>
      <c r="M855" s="1" t="str">
        <f t="array" ref="M855">IF(A854=$A$72,TEXT(A855,"dd/mm/yyyy"),A855)&amp;";"&amp;B855&amp;";"&amp;IF(J855=0,IFERROR(VLOOKUP(A855,default!$B$17:$C$19,2,0),C855),INDEX(default!$B$2:$B$12,Sheet2!J855,0))&amp;";"&amp;D855&amp;";"&amp;E855&amp;";"&amp;F855&amp;";"&amp;G855&amp;";"&amp;H855</f>
        <v>material;;;;;;;</v>
      </c>
    </row>
    <row r="856" ht="15.75" customHeight="1">
      <c r="I856" s="1" t="str">
        <f t="shared" si="1"/>
        <v>Q18. Rabbit, average of domesticated and wild and of different cooking methods</v>
      </c>
      <c r="J856" s="1">
        <f t="shared" si="2"/>
        <v>0</v>
      </c>
      <c r="K856" s="1" t="str">
        <f t="shared" si="3"/>
        <v>Q18. Rabbit, average of domesticated and wild and of different cooking methods0</v>
      </c>
      <c r="L856" s="1" t="str">
        <f t="shared" si="4"/>
        <v>Q18. Rabbit, average of domesticated and wild and of different cooking methods</v>
      </c>
      <c r="M856" s="1" t="str">
        <f t="array" ref="M856">IF(A855=$A$72,TEXT(A856,"dd/mm/yyyy"),A856)&amp;";"&amp;B856&amp;";"&amp;IF(J856=0,IFERROR(VLOOKUP(A856,default!$B$17:$C$19,2,0),C856),INDEX(default!$B$2:$B$12,Sheet2!J856,0))&amp;";"&amp;D856&amp;";"&amp;E856&amp;";"&amp;F856&amp;";"&amp;G856&amp;";"&amp;H856</f>
        <v>;;;;;;;</v>
      </c>
    </row>
    <row r="857" ht="15.75" customHeight="1">
      <c r="A857" s="1" t="s">
        <v>817</v>
      </c>
      <c r="I857" s="1" t="str">
        <f t="shared" si="1"/>
        <v>Q18. Rabbit, average of domesticated and wild and of different cooking methods</v>
      </c>
      <c r="J857" s="1">
        <f t="shared" si="2"/>
        <v>0</v>
      </c>
      <c r="K857" s="1" t="str">
        <f t="shared" si="3"/>
        <v>Q18. Rabbit, average of domesticated and wild and of different cooking methods0</v>
      </c>
      <c r="L857" s="1" t="str">
        <f t="shared" si="4"/>
        <v>Q18. Rabbit, average of domesticated and wild and of different cooking methodsProcess identifier</v>
      </c>
      <c r="M857" s="1" t="str">
        <f t="array" ref="M857">IF(A856=$A$72,TEXT(A857,"dd/mm/yyyy"),A857)&amp;";"&amp;B857&amp;";"&amp;IF(J857=0,IFERROR(VLOOKUP(A857,default!$B$17:$C$19,2,0),C857),INDEX(default!$B$2:$B$12,Sheet2!J857,0))&amp;";"&amp;D857&amp;";"&amp;E857&amp;";"&amp;F857&amp;";"&amp;G857&amp;";"&amp;H857</f>
        <v>Process identifier;;;;;;;</v>
      </c>
    </row>
    <row r="858" ht="15.75" customHeight="1">
      <c r="A858" s="1" t="s">
        <v>1121</v>
      </c>
      <c r="I858" s="1" t="str">
        <f t="shared" si="1"/>
        <v>Q18. Rabbit, average of domesticated and wild and of different cooking methods</v>
      </c>
      <c r="J858" s="1">
        <f t="shared" si="2"/>
        <v>0</v>
      </c>
      <c r="K858" s="1" t="str">
        <f t="shared" si="3"/>
        <v>Q18. Rabbit, average of domesticated and wild and of different cooking methods0</v>
      </c>
      <c r="L858" s="1" t="str">
        <f t="shared" si="4"/>
        <v>Q18. Rabbit, average of domesticated and wild and of different cooking methodsFootPrin000108900800239</v>
      </c>
      <c r="M858" s="1" t="str">
        <f t="array" ref="M858">IF(A857=$A$72,TEXT(A858,"dd/mm/yyyy"),A858)&amp;";"&amp;B858&amp;";"&amp;IF(J858=0,IFERROR(VLOOKUP(A858,default!$B$17:$C$19,2,0),C858),INDEX(default!$B$2:$B$12,Sheet2!J858,0))&amp;";"&amp;D858&amp;";"&amp;E858&amp;";"&amp;F858&amp;";"&amp;G858&amp;";"&amp;H858</f>
        <v>FootPrin000108900800239;;;;;;;</v>
      </c>
    </row>
    <row r="859" ht="15.75" customHeight="1">
      <c r="I859" s="1" t="str">
        <f t="shared" si="1"/>
        <v>Q18. Rabbit, average of domesticated and wild and of different cooking methods</v>
      </c>
      <c r="J859" s="1">
        <f t="shared" si="2"/>
        <v>0</v>
      </c>
      <c r="K859" s="1" t="str">
        <f t="shared" si="3"/>
        <v>Q18. Rabbit, average of domesticated and wild and of different cooking methods0</v>
      </c>
      <c r="L859" s="1" t="str">
        <f t="shared" si="4"/>
        <v>Q18. Rabbit, average of domesticated and wild and of different cooking methods</v>
      </c>
      <c r="M859" s="1" t="str">
        <f t="array" ref="M859">IF(A858=$A$72,TEXT(A859,"dd/mm/yyyy"),A859)&amp;";"&amp;B859&amp;";"&amp;IF(J859=0,IFERROR(VLOOKUP(A859,default!$B$17:$C$19,2,0),C859),INDEX(default!$B$2:$B$12,Sheet2!J859,0))&amp;";"&amp;D859&amp;";"&amp;E859&amp;";"&amp;F859&amp;";"&amp;G859&amp;";"&amp;H859</f>
        <v>;;;;;;;</v>
      </c>
    </row>
    <row r="860" ht="15.75" customHeight="1">
      <c r="A860" s="1" t="s">
        <v>819</v>
      </c>
      <c r="I860" s="1" t="str">
        <f t="shared" si="1"/>
        <v>Q18. Rabbit, average of domesticated and wild and of different cooking methods</v>
      </c>
      <c r="J860" s="1">
        <f t="shared" si="2"/>
        <v>0</v>
      </c>
      <c r="K860" s="1" t="str">
        <f t="shared" si="3"/>
        <v>Q18. Rabbit, average of domesticated and wild and of different cooking methods0</v>
      </c>
      <c r="L860" s="1" t="str">
        <f t="shared" si="4"/>
        <v>Q18. Rabbit, average of domesticated and wild and of different cooking methodsType</v>
      </c>
      <c r="M860" s="1" t="str">
        <f t="array" ref="M860">IF(A859=$A$72,TEXT(A860,"dd/mm/yyyy"),A860)&amp;";"&amp;B860&amp;";"&amp;IF(J860=0,IFERROR(VLOOKUP(A860,default!$B$17:$C$19,2,0),C860),INDEX(default!$B$2:$B$12,Sheet2!J860,0))&amp;";"&amp;D860&amp;";"&amp;E860&amp;";"&amp;F860&amp;";"&amp;G860&amp;";"&amp;H860</f>
        <v>Type;;;;;;;</v>
      </c>
    </row>
    <row r="861" ht="15.75" customHeight="1">
      <c r="I861" s="1" t="str">
        <f t="shared" si="1"/>
        <v>Q18. Rabbit, average of domesticated and wild and of different cooking methods</v>
      </c>
      <c r="J861" s="1">
        <f t="shared" si="2"/>
        <v>0</v>
      </c>
      <c r="K861" s="1" t="str">
        <f t="shared" si="3"/>
        <v>Q18. Rabbit, average of domesticated and wild and of different cooking methods0</v>
      </c>
      <c r="L861" s="1" t="str">
        <f t="shared" si="4"/>
        <v>Q18. Rabbit, average of domesticated and wild and of different cooking methods</v>
      </c>
      <c r="M861" s="1" t="str">
        <f t="array" ref="M861">IF(A860=$A$72,TEXT(A861,"dd/mm/yyyy"),A861)&amp;";"&amp;B861&amp;";"&amp;IF(J861=0,IFERROR(VLOOKUP(A861,default!$B$17:$C$19,2,0),C861),INDEX(default!$B$2:$B$12,Sheet2!J861,0))&amp;";"&amp;D861&amp;";"&amp;E861&amp;";"&amp;F861&amp;";"&amp;G861&amp;";"&amp;H861</f>
        <v>;;;;;;;</v>
      </c>
    </row>
    <row r="862" ht="15.75" customHeight="1">
      <c r="I862" s="1" t="str">
        <f t="shared" si="1"/>
        <v>Q18. Rabbit, average of domesticated and wild and of different cooking methods</v>
      </c>
      <c r="J862" s="1">
        <f t="shared" si="2"/>
        <v>0</v>
      </c>
      <c r="K862" s="1" t="str">
        <f t="shared" si="3"/>
        <v>Q18. Rabbit, average of domesticated and wild and of different cooking methods0</v>
      </c>
      <c r="L862" s="1" t="str">
        <f t="shared" si="4"/>
        <v>Q18. Rabbit, average of domesticated and wild and of different cooking methods</v>
      </c>
      <c r="M862" s="1" t="str">
        <f t="array" ref="M862">IF(A861=$A$72,TEXT(A862,"dd/mm/yyyy"),A862)&amp;";"&amp;B862&amp;";"&amp;IF(J862=0,IFERROR(VLOOKUP(A862,default!$B$17:$C$19,2,0),C862),INDEX(default!$B$2:$B$12,Sheet2!J862,0))&amp;";"&amp;D862&amp;";"&amp;E862&amp;";"&amp;F862&amp;";"&amp;G862&amp;";"&amp;H862</f>
        <v>;;;;;;;</v>
      </c>
    </row>
    <row r="863" ht="15.75" customHeight="1">
      <c r="A863" s="1" t="s">
        <v>820</v>
      </c>
      <c r="I863" s="1" t="str">
        <f t="shared" si="1"/>
        <v>Q18. Rabbit, average of domesticated and wild and of different cooking methods</v>
      </c>
      <c r="J863" s="1">
        <f t="shared" si="2"/>
        <v>0</v>
      </c>
      <c r="K863" s="1" t="str">
        <f t="shared" si="3"/>
        <v>Q18. Rabbit, average of domesticated and wild and of different cooking methods0</v>
      </c>
      <c r="L863" s="1" t="str">
        <f t="shared" si="4"/>
        <v>Q18. Rabbit, average of domesticated and wild and of different cooking methodsStatus</v>
      </c>
      <c r="M863" s="1" t="str">
        <f t="array" ref="M863">IF(A862=$A$72,TEXT(A863,"dd/mm/yyyy"),A863)&amp;";"&amp;B863&amp;";"&amp;IF(J863=0,IFERROR(VLOOKUP(A863,default!$B$17:$C$19,2,0),C863),INDEX(default!$B$2:$B$12,Sheet2!J863,0))&amp;";"&amp;D863&amp;";"&amp;E863&amp;";"&amp;F863&amp;";"&amp;G863&amp;";"&amp;H863</f>
        <v>Status;;;;;;;</v>
      </c>
    </row>
    <row r="864" ht="15.75" customHeight="1">
      <c r="I864" s="1" t="str">
        <f t="shared" si="1"/>
        <v>Q18. Rabbit, average of domesticated and wild and of different cooking methods</v>
      </c>
      <c r="J864" s="1">
        <f t="shared" si="2"/>
        <v>0</v>
      </c>
      <c r="K864" s="1" t="str">
        <f t="shared" si="3"/>
        <v>Q18. Rabbit, average of domesticated and wild and of different cooking methods0</v>
      </c>
      <c r="L864" s="1" t="str">
        <f t="shared" si="4"/>
        <v>Q18. Rabbit, average of domesticated and wild and of different cooking methods</v>
      </c>
      <c r="M864" s="1" t="str">
        <f t="array" ref="M864">IF(A863=$A$72,TEXT(A864,"dd/mm/yyyy"),A864)&amp;";"&amp;B864&amp;";"&amp;IF(J864=0,IFERROR(VLOOKUP(A864,default!$B$17:$C$19,2,0),C864),INDEX(default!$B$2:$B$12,Sheet2!J864,0))&amp;";"&amp;D864&amp;";"&amp;E864&amp;";"&amp;F864&amp;";"&amp;G864&amp;";"&amp;H864</f>
        <v>;;;;;;;</v>
      </c>
    </row>
    <row r="865" ht="15.75" customHeight="1">
      <c r="I865" s="1" t="str">
        <f t="shared" si="1"/>
        <v>Q18. Rabbit, average of domesticated and wild and of different cooking methods</v>
      </c>
      <c r="J865" s="1">
        <f t="shared" si="2"/>
        <v>0</v>
      </c>
      <c r="K865" s="1" t="str">
        <f t="shared" si="3"/>
        <v>Q18. Rabbit, average of domesticated and wild and of different cooking methods0</v>
      </c>
      <c r="L865" s="1" t="str">
        <f t="shared" si="4"/>
        <v>Q18. Rabbit, average of domesticated and wild and of different cooking methods</v>
      </c>
      <c r="M865" s="1" t="str">
        <f t="array" ref="M865">IF(A864=$A$72,TEXT(A865,"dd/mm/yyyy"),A865)&amp;";"&amp;B865&amp;";"&amp;IF(J865=0,IFERROR(VLOOKUP(A865,default!$B$17:$C$19,2,0),C865),INDEX(default!$B$2:$B$12,Sheet2!J865,0))&amp;";"&amp;D865&amp;";"&amp;E865&amp;";"&amp;F865&amp;";"&amp;G865&amp;";"&amp;H865</f>
        <v>;;;;;;;</v>
      </c>
    </row>
    <row r="866" ht="15.75" customHeight="1">
      <c r="A866" s="1" t="s">
        <v>821</v>
      </c>
      <c r="I866" s="1" t="str">
        <f t="shared" si="1"/>
        <v>Q18. Rabbit, average of domesticated and wild and of different cooking methods</v>
      </c>
      <c r="J866" s="1">
        <f t="shared" si="2"/>
        <v>0</v>
      </c>
      <c r="K866" s="1" t="str">
        <f t="shared" si="3"/>
        <v>Q18. Rabbit, average of domesticated and wild and of different cooking methods0</v>
      </c>
      <c r="L866" s="1" t="str">
        <f t="shared" si="4"/>
        <v>Q18. Rabbit, average of domesticated and wild and of different cooking methodsTime period</v>
      </c>
      <c r="M866" s="1" t="str">
        <f t="array" ref="M866">IF(A865=$A$72,TEXT(A866,"dd/mm/yyyy"),A866)&amp;";"&amp;B866&amp;";"&amp;IF(J866=0,IFERROR(VLOOKUP(A866,default!$B$17:$C$19,2,0),C866),INDEX(default!$B$2:$B$12,Sheet2!J866,0))&amp;";"&amp;D866&amp;";"&amp;E866&amp;";"&amp;F866&amp;";"&amp;G866&amp;";"&amp;H866</f>
        <v>Time period;;;;;;;</v>
      </c>
    </row>
    <row r="867" ht="15.75" customHeight="1">
      <c r="A867" s="1" t="s">
        <v>822</v>
      </c>
      <c r="I867" s="1" t="str">
        <f t="shared" si="1"/>
        <v>Q18. Rabbit, average of domesticated and wild and of different cooking methods</v>
      </c>
      <c r="J867" s="1">
        <f t="shared" si="2"/>
        <v>0</v>
      </c>
      <c r="K867" s="1" t="str">
        <f t="shared" si="3"/>
        <v>Q18. Rabbit, average of domesticated and wild and of different cooking methods0</v>
      </c>
      <c r="L867" s="1" t="str">
        <f t="shared" si="4"/>
        <v>Q18. Rabbit, average of domesticated and wild and of different cooking methodsUnspecified</v>
      </c>
      <c r="M867" s="1" t="str">
        <f t="array" ref="M867">IF(A866=$A$72,TEXT(A867,"dd/mm/yyyy"),A867)&amp;";"&amp;B867&amp;";"&amp;IF(J867=0,IFERROR(VLOOKUP(A867,default!$B$17:$C$19,2,0),C867),INDEX(default!$B$2:$B$12,Sheet2!J867,0))&amp;";"&amp;D867&amp;";"&amp;E867&amp;";"&amp;F867&amp;";"&amp;G867&amp;";"&amp;H867</f>
        <v>Unspecified;;;;;;;</v>
      </c>
    </row>
    <row r="868" ht="15.75" customHeight="1">
      <c r="I868" s="1" t="str">
        <f t="shared" si="1"/>
        <v>Q18. Rabbit, average of domesticated and wild and of different cooking methods</v>
      </c>
      <c r="J868" s="1">
        <f t="shared" si="2"/>
        <v>0</v>
      </c>
      <c r="K868" s="1" t="str">
        <f t="shared" si="3"/>
        <v>Q18. Rabbit, average of domesticated and wild and of different cooking methods0</v>
      </c>
      <c r="L868" s="1" t="str">
        <f t="shared" si="4"/>
        <v>Q18. Rabbit, average of domesticated and wild and of different cooking methods</v>
      </c>
      <c r="M868" s="1" t="str">
        <f t="array" ref="M868">IF(A867=$A$72,TEXT(A868,"dd/mm/yyyy"),A868)&amp;";"&amp;B868&amp;";"&amp;IF(J868=0,IFERROR(VLOOKUP(A868,default!$B$17:$C$19,2,0),C868),INDEX(default!$B$2:$B$12,Sheet2!J868,0))&amp;";"&amp;D868&amp;";"&amp;E868&amp;";"&amp;F868&amp;";"&amp;G868&amp;";"&amp;H868</f>
        <v>;;;;;;;</v>
      </c>
    </row>
    <row r="869" ht="15.75" customHeight="1">
      <c r="A869" s="1" t="s">
        <v>823</v>
      </c>
      <c r="I869" s="1" t="str">
        <f t="shared" si="1"/>
        <v>Q18. Rabbit, average of domesticated and wild and of different cooking methods</v>
      </c>
      <c r="J869" s="1">
        <f t="shared" si="2"/>
        <v>0</v>
      </c>
      <c r="K869" s="1" t="str">
        <f t="shared" si="3"/>
        <v>Q18. Rabbit, average of domesticated and wild and of different cooking methods0</v>
      </c>
      <c r="L869" s="1" t="str">
        <f t="shared" si="4"/>
        <v>Q18. Rabbit, average of domesticated and wild and of different cooking methodsGeography</v>
      </c>
      <c r="M869" s="1" t="str">
        <f t="array" ref="M869">IF(A868=$A$72,TEXT(A869,"dd/mm/yyyy"),A869)&amp;";"&amp;B869&amp;";"&amp;IF(J869=0,IFERROR(VLOOKUP(A869,default!$B$17:$C$19,2,0),C869),INDEX(default!$B$2:$B$12,Sheet2!J869,0))&amp;";"&amp;D869&amp;";"&amp;E869&amp;";"&amp;F869&amp;";"&amp;G869&amp;";"&amp;H869</f>
        <v>Geography;;;;;;;</v>
      </c>
    </row>
    <row r="870" ht="15.75" customHeight="1">
      <c r="A870" s="1" t="s">
        <v>822</v>
      </c>
      <c r="I870" s="1" t="str">
        <f t="shared" si="1"/>
        <v>Q18. Rabbit, average of domesticated and wild and of different cooking methods</v>
      </c>
      <c r="J870" s="1">
        <f t="shared" si="2"/>
        <v>0</v>
      </c>
      <c r="K870" s="1" t="str">
        <f t="shared" si="3"/>
        <v>Q18. Rabbit, average of domesticated and wild and of different cooking methods0</v>
      </c>
      <c r="L870" s="1" t="str">
        <f t="shared" si="4"/>
        <v>Q18. Rabbit, average of domesticated and wild and of different cooking methodsUnspecified</v>
      </c>
      <c r="M870" s="1" t="str">
        <f t="array" ref="M870">IF(A869=$A$72,TEXT(A870,"dd/mm/yyyy"),A870)&amp;";"&amp;B870&amp;";"&amp;IF(J870=0,IFERROR(VLOOKUP(A870,default!$B$17:$C$19,2,0),C870),INDEX(default!$B$2:$B$12,Sheet2!J870,0))&amp;";"&amp;D870&amp;";"&amp;E870&amp;";"&amp;F870&amp;";"&amp;G870&amp;";"&amp;H870</f>
        <v>Unspecified;;;;;;;</v>
      </c>
    </row>
    <row r="871" ht="15.75" customHeight="1">
      <c r="I871" s="1" t="str">
        <f t="shared" si="1"/>
        <v>Q18. Rabbit, average of domesticated and wild and of different cooking methods</v>
      </c>
      <c r="J871" s="1">
        <f t="shared" si="2"/>
        <v>0</v>
      </c>
      <c r="K871" s="1" t="str">
        <f t="shared" si="3"/>
        <v>Q18. Rabbit, average of domesticated and wild and of different cooking methods0</v>
      </c>
      <c r="L871" s="1" t="str">
        <f t="shared" si="4"/>
        <v>Q18. Rabbit, average of domesticated and wild and of different cooking methods</v>
      </c>
      <c r="M871" s="1" t="str">
        <f t="array" ref="M871">IF(A870=$A$72,TEXT(A871,"dd/mm/yyyy"),A871)&amp;";"&amp;B871&amp;";"&amp;IF(J871=0,IFERROR(VLOOKUP(A871,default!$B$17:$C$19,2,0),C871),INDEX(default!$B$2:$B$12,Sheet2!J871,0))&amp;";"&amp;D871&amp;";"&amp;E871&amp;";"&amp;F871&amp;";"&amp;G871&amp;";"&amp;H871</f>
        <v>;;;;;;;</v>
      </c>
    </row>
    <row r="872" ht="15.75" customHeight="1">
      <c r="A872" s="1" t="s">
        <v>824</v>
      </c>
      <c r="I872" s="1" t="str">
        <f t="shared" si="1"/>
        <v>Q18. Rabbit, average of domesticated and wild and of different cooking methods</v>
      </c>
      <c r="J872" s="1">
        <f t="shared" si="2"/>
        <v>0</v>
      </c>
      <c r="K872" s="1" t="str">
        <f t="shared" si="3"/>
        <v>Q18. Rabbit, average of domesticated and wild and of different cooking methods0</v>
      </c>
      <c r="L872" s="1" t="str">
        <f t="shared" si="4"/>
        <v>Q18. Rabbit, average of domesticated and wild and of different cooking methodsTechnology</v>
      </c>
      <c r="M872" s="1" t="str">
        <f t="array" ref="M872">IF(A871=$A$72,TEXT(A872,"dd/mm/yyyy"),A872)&amp;";"&amp;B872&amp;";"&amp;IF(J872=0,IFERROR(VLOOKUP(A872,default!$B$17:$C$19,2,0),C872),INDEX(default!$B$2:$B$12,Sheet2!J872,0))&amp;";"&amp;D872&amp;";"&amp;E872&amp;";"&amp;F872&amp;";"&amp;G872&amp;";"&amp;H872</f>
        <v>Technology;;;;;;;</v>
      </c>
    </row>
    <row r="873" ht="15.75" customHeight="1">
      <c r="A873" s="1" t="s">
        <v>822</v>
      </c>
      <c r="I873" s="1" t="str">
        <f t="shared" si="1"/>
        <v>Q18. Rabbit, average of domesticated and wild and of different cooking methods</v>
      </c>
      <c r="J873" s="1">
        <f t="shared" si="2"/>
        <v>0</v>
      </c>
      <c r="K873" s="1" t="str">
        <f t="shared" si="3"/>
        <v>Q18. Rabbit, average of domesticated and wild and of different cooking methods0</v>
      </c>
      <c r="L873" s="1" t="str">
        <f t="shared" si="4"/>
        <v>Q18. Rabbit, average of domesticated and wild and of different cooking methodsUnspecified</v>
      </c>
      <c r="M873" s="1" t="str">
        <f t="array" ref="M873">IF(A872=$A$72,TEXT(A873,"dd/mm/yyyy"),A873)&amp;";"&amp;B873&amp;";"&amp;IF(J873=0,IFERROR(VLOOKUP(A873,default!$B$17:$C$19,2,0),C873),INDEX(default!$B$2:$B$12,Sheet2!J873,0))&amp;";"&amp;D873&amp;";"&amp;E873&amp;";"&amp;F873&amp;";"&amp;G873&amp;";"&amp;H873</f>
        <v>Unspecified;;;;;;;</v>
      </c>
    </row>
    <row r="874" ht="15.75" customHeight="1">
      <c r="I874" s="1" t="str">
        <f t="shared" si="1"/>
        <v>Q18. Rabbit, average of domesticated and wild and of different cooking methods</v>
      </c>
      <c r="J874" s="1">
        <f t="shared" si="2"/>
        <v>0</v>
      </c>
      <c r="K874" s="1" t="str">
        <f t="shared" si="3"/>
        <v>Q18. Rabbit, average of domesticated and wild and of different cooking methods0</v>
      </c>
      <c r="L874" s="1" t="str">
        <f t="shared" si="4"/>
        <v>Q18. Rabbit, average of domesticated and wild and of different cooking methods</v>
      </c>
      <c r="M874" s="1" t="str">
        <f t="array" ref="M874">IF(A873=$A$72,TEXT(A874,"dd/mm/yyyy"),A874)&amp;";"&amp;B874&amp;";"&amp;IF(J874=0,IFERROR(VLOOKUP(A874,default!$B$17:$C$19,2,0),C874),INDEX(default!$B$2:$B$12,Sheet2!J874,0))&amp;";"&amp;D874&amp;";"&amp;E874&amp;";"&amp;F874&amp;";"&amp;G874&amp;";"&amp;H874</f>
        <v>;;;;;;;</v>
      </c>
    </row>
    <row r="875" ht="15.75" customHeight="1">
      <c r="A875" s="1" t="s">
        <v>825</v>
      </c>
      <c r="I875" s="1" t="str">
        <f t="shared" si="1"/>
        <v>Q18. Rabbit, average of domesticated and wild and of different cooking methods</v>
      </c>
      <c r="J875" s="1">
        <f t="shared" si="2"/>
        <v>0</v>
      </c>
      <c r="K875" s="1" t="str">
        <f t="shared" si="3"/>
        <v>Q18. Rabbit, average of domesticated and wild and of different cooking methods0</v>
      </c>
      <c r="L875" s="1" t="str">
        <f t="shared" si="4"/>
        <v>Q18. Rabbit, average of domesticated and wild and of different cooking methodsRepresentativeness</v>
      </c>
      <c r="M875" s="1" t="str">
        <f t="array" ref="M875">IF(A874=$A$72,TEXT(A875,"dd/mm/yyyy"),A875)&amp;";"&amp;B875&amp;";"&amp;IF(J875=0,IFERROR(VLOOKUP(A875,default!$B$17:$C$19,2,0),C875),INDEX(default!$B$2:$B$12,Sheet2!J875,0))&amp;";"&amp;D875&amp;";"&amp;E875&amp;";"&amp;F875&amp;";"&amp;G875&amp;";"&amp;H875</f>
        <v>Representativeness;;;;;;;</v>
      </c>
    </row>
    <row r="876" ht="15.75" customHeight="1">
      <c r="A876" s="1" t="s">
        <v>822</v>
      </c>
      <c r="I876" s="1" t="str">
        <f t="shared" si="1"/>
        <v>Q18. Rabbit, average of domesticated and wild and of different cooking methods</v>
      </c>
      <c r="J876" s="1">
        <f t="shared" si="2"/>
        <v>0</v>
      </c>
      <c r="K876" s="1" t="str">
        <f t="shared" si="3"/>
        <v>Q18. Rabbit, average of domesticated and wild and of different cooking methods0</v>
      </c>
      <c r="L876" s="1" t="str">
        <f t="shared" si="4"/>
        <v>Q18. Rabbit, average of domesticated and wild and of different cooking methodsUnspecified</v>
      </c>
      <c r="M876" s="1" t="str">
        <f t="array" ref="M876">IF(A875=$A$72,TEXT(A876,"dd/mm/yyyy"),A876)&amp;";"&amp;B876&amp;";"&amp;IF(J876=0,IFERROR(VLOOKUP(A876,default!$B$17:$C$19,2,0),C876),INDEX(default!$B$2:$B$12,Sheet2!J876,0))&amp;";"&amp;D876&amp;";"&amp;E876&amp;";"&amp;F876&amp;";"&amp;G876&amp;";"&amp;H876</f>
        <v>Unspecified;;;;;;;</v>
      </c>
    </row>
    <row r="877" ht="15.75" customHeight="1">
      <c r="I877" s="1" t="str">
        <f t="shared" si="1"/>
        <v>Q18. Rabbit, average of domesticated and wild and of different cooking methods</v>
      </c>
      <c r="J877" s="1">
        <f t="shared" si="2"/>
        <v>0</v>
      </c>
      <c r="K877" s="1" t="str">
        <f t="shared" si="3"/>
        <v>Q18. Rabbit, average of domesticated and wild and of different cooking methods0</v>
      </c>
      <c r="L877" s="1" t="str">
        <f t="shared" si="4"/>
        <v>Q18. Rabbit, average of domesticated and wild and of different cooking methods</v>
      </c>
      <c r="M877" s="1" t="str">
        <f t="array" ref="M877">IF(A876=$A$72,TEXT(A877,"dd/mm/yyyy"),A877)&amp;";"&amp;B877&amp;";"&amp;IF(J877=0,IFERROR(VLOOKUP(A877,default!$B$17:$C$19,2,0),C877),INDEX(default!$B$2:$B$12,Sheet2!J877,0))&amp;";"&amp;D877&amp;";"&amp;E877&amp;";"&amp;F877&amp;";"&amp;G877&amp;";"&amp;H877</f>
        <v>;;;;;;;</v>
      </c>
    </row>
    <row r="878" ht="15.75" customHeight="1">
      <c r="A878" s="1" t="s">
        <v>826</v>
      </c>
      <c r="I878" s="1" t="str">
        <f t="shared" si="1"/>
        <v>Q18. Rabbit, average of domesticated and wild and of different cooking methods</v>
      </c>
      <c r="J878" s="1">
        <f t="shared" si="2"/>
        <v>0</v>
      </c>
      <c r="K878" s="1" t="str">
        <f t="shared" si="3"/>
        <v>Q18. Rabbit, average of domesticated and wild and of different cooking methods0</v>
      </c>
      <c r="L878" s="1" t="str">
        <f t="shared" si="4"/>
        <v>Q18. Rabbit, average of domesticated and wild and of different cooking methodsMultiple output allocation</v>
      </c>
      <c r="M878" s="1" t="str">
        <f t="array" ref="M878">IF(A877=$A$72,TEXT(A878,"dd/mm/yyyy"),A878)&amp;";"&amp;B878&amp;";"&amp;IF(J878=0,IFERROR(VLOOKUP(A878,default!$B$17:$C$19,2,0),C878),INDEX(default!$B$2:$B$12,Sheet2!J878,0))&amp;";"&amp;D878&amp;";"&amp;E878&amp;";"&amp;F878&amp;";"&amp;G878&amp;";"&amp;H878</f>
        <v>Multiple output allocation;;;;;;;</v>
      </c>
    </row>
    <row r="879" ht="15.75" customHeight="1">
      <c r="A879" s="1" t="s">
        <v>822</v>
      </c>
      <c r="I879" s="1" t="str">
        <f t="shared" si="1"/>
        <v>Q18. Rabbit, average of domesticated and wild and of different cooking methods</v>
      </c>
      <c r="J879" s="1">
        <f t="shared" si="2"/>
        <v>0</v>
      </c>
      <c r="K879" s="1" t="str">
        <f t="shared" si="3"/>
        <v>Q18. Rabbit, average of domesticated and wild and of different cooking methods0</v>
      </c>
      <c r="L879" s="1" t="str">
        <f t="shared" si="4"/>
        <v>Q18. Rabbit, average of domesticated and wild and of different cooking methodsUnspecified</v>
      </c>
      <c r="M879" s="1" t="str">
        <f t="array" ref="M879">IF(A878=$A$72,TEXT(A879,"dd/mm/yyyy"),A879)&amp;";"&amp;B879&amp;";"&amp;IF(J879=0,IFERROR(VLOOKUP(A879,default!$B$17:$C$19,2,0),C879),INDEX(default!$B$2:$B$12,Sheet2!J879,0))&amp;";"&amp;D879&amp;";"&amp;E879&amp;";"&amp;F879&amp;";"&amp;G879&amp;";"&amp;H879</f>
        <v>Unspecified;;;;;;;</v>
      </c>
    </row>
    <row r="880" ht="15.75" customHeight="1">
      <c r="I880" s="1" t="str">
        <f t="shared" si="1"/>
        <v>Q18. Rabbit, average of domesticated and wild and of different cooking methods</v>
      </c>
      <c r="J880" s="1">
        <f t="shared" si="2"/>
        <v>0</v>
      </c>
      <c r="K880" s="1" t="str">
        <f t="shared" si="3"/>
        <v>Q18. Rabbit, average of domesticated and wild and of different cooking methods0</v>
      </c>
      <c r="L880" s="1" t="str">
        <f t="shared" si="4"/>
        <v>Q18. Rabbit, average of domesticated and wild and of different cooking methods</v>
      </c>
      <c r="M880" s="1" t="str">
        <f t="array" ref="M880">IF(A879=$A$72,TEXT(A880,"dd/mm/yyyy"),A880)&amp;";"&amp;B880&amp;";"&amp;IF(J880=0,IFERROR(VLOOKUP(A880,default!$B$17:$C$19,2,0),C880),INDEX(default!$B$2:$B$12,Sheet2!J880,0))&amp;";"&amp;D880&amp;";"&amp;E880&amp;";"&amp;F880&amp;";"&amp;G880&amp;";"&amp;H880</f>
        <v>;;;;;;;</v>
      </c>
    </row>
    <row r="881" ht="15.75" customHeight="1">
      <c r="A881" s="1" t="s">
        <v>827</v>
      </c>
      <c r="I881" s="1" t="str">
        <f t="shared" si="1"/>
        <v>Q18. Rabbit, average of domesticated and wild and of different cooking methods</v>
      </c>
      <c r="J881" s="1">
        <f t="shared" si="2"/>
        <v>0</v>
      </c>
      <c r="K881" s="1" t="str">
        <f t="shared" si="3"/>
        <v>Q18. Rabbit, average of domesticated and wild and of different cooking methods0</v>
      </c>
      <c r="L881" s="1" t="str">
        <f t="shared" si="4"/>
        <v>Q18. Rabbit, average of domesticated and wild and of different cooking methodsSubstitution allocation</v>
      </c>
      <c r="M881" s="1" t="str">
        <f t="array" ref="M881">IF(A880=$A$72,TEXT(A881,"dd/mm/yyyy"),A881)&amp;";"&amp;B881&amp;";"&amp;IF(J881=0,IFERROR(VLOOKUP(A881,default!$B$17:$C$19,2,0),C881),INDEX(default!$B$2:$B$12,Sheet2!J881,0))&amp;";"&amp;D881&amp;";"&amp;E881&amp;";"&amp;F881&amp;";"&amp;G881&amp;";"&amp;H881</f>
        <v>Substitution allocation;;;;;;;</v>
      </c>
    </row>
    <row r="882" ht="15.75" customHeight="1">
      <c r="A882" s="1" t="s">
        <v>822</v>
      </c>
      <c r="I882" s="1" t="str">
        <f t="shared" si="1"/>
        <v>Q18. Rabbit, average of domesticated and wild and of different cooking methods</v>
      </c>
      <c r="J882" s="1">
        <f t="shared" si="2"/>
        <v>0</v>
      </c>
      <c r="K882" s="1" t="str">
        <f t="shared" si="3"/>
        <v>Q18. Rabbit, average of domesticated and wild and of different cooking methods0</v>
      </c>
      <c r="L882" s="1" t="str">
        <f t="shared" si="4"/>
        <v>Q18. Rabbit, average of domesticated and wild and of different cooking methodsUnspecified</v>
      </c>
      <c r="M882" s="1" t="str">
        <f t="array" ref="M882">IF(A881=$A$72,TEXT(A882,"dd/mm/yyyy"),A882)&amp;";"&amp;B882&amp;";"&amp;IF(J882=0,IFERROR(VLOOKUP(A882,default!$B$17:$C$19,2,0),C882),INDEX(default!$B$2:$B$12,Sheet2!J882,0))&amp;";"&amp;D882&amp;";"&amp;E882&amp;";"&amp;F882&amp;";"&amp;G882&amp;";"&amp;H882</f>
        <v>Unspecified;;;;;;;</v>
      </c>
    </row>
    <row r="883" ht="15.75" customHeight="1">
      <c r="I883" s="1" t="str">
        <f t="shared" si="1"/>
        <v>Q18. Rabbit, average of domesticated and wild and of different cooking methods</v>
      </c>
      <c r="J883" s="1">
        <f t="shared" si="2"/>
        <v>0</v>
      </c>
      <c r="K883" s="1" t="str">
        <f t="shared" si="3"/>
        <v>Q18. Rabbit, average of domesticated and wild and of different cooking methods0</v>
      </c>
      <c r="L883" s="1" t="str">
        <f t="shared" si="4"/>
        <v>Q18. Rabbit, average of domesticated and wild and of different cooking methods</v>
      </c>
      <c r="M883" s="1" t="str">
        <f t="array" ref="M883">IF(A882=$A$72,TEXT(A883,"dd/mm/yyyy"),A883)&amp;";"&amp;B883&amp;";"&amp;IF(J883=0,IFERROR(VLOOKUP(A883,default!$B$17:$C$19,2,0),C883),INDEX(default!$B$2:$B$12,Sheet2!J883,0))&amp;";"&amp;D883&amp;";"&amp;E883&amp;";"&amp;F883&amp;";"&amp;G883&amp;";"&amp;H883</f>
        <v>;;;;;;;</v>
      </c>
    </row>
    <row r="884" ht="15.75" customHeight="1">
      <c r="A884" s="1" t="s">
        <v>828</v>
      </c>
      <c r="I884" s="1" t="str">
        <f t="shared" si="1"/>
        <v>Q18. Rabbit, average of domesticated and wild and of different cooking methods</v>
      </c>
      <c r="J884" s="1">
        <f t="shared" si="2"/>
        <v>0</v>
      </c>
      <c r="K884" s="1" t="str">
        <f t="shared" si="3"/>
        <v>Q18. Rabbit, average of domesticated and wild and of different cooking methods0</v>
      </c>
      <c r="L884" s="1" t="str">
        <f t="shared" si="4"/>
        <v>Q18. Rabbit, average of domesticated and wild and of different cooking methodsCut off rules</v>
      </c>
      <c r="M884" s="1" t="str">
        <f t="array" ref="M884">IF(A883=$A$72,TEXT(A884,"dd/mm/yyyy"),A884)&amp;";"&amp;B884&amp;";"&amp;IF(J884=0,IFERROR(VLOOKUP(A884,default!$B$17:$C$19,2,0),C884),INDEX(default!$B$2:$B$12,Sheet2!J884,0))&amp;";"&amp;D884&amp;";"&amp;E884&amp;";"&amp;F884&amp;";"&amp;G884&amp;";"&amp;H884</f>
        <v>Cut off rules;;;;;;;</v>
      </c>
    </row>
    <row r="885" ht="15.75" customHeight="1">
      <c r="A885" s="1" t="s">
        <v>822</v>
      </c>
      <c r="I885" s="1" t="str">
        <f t="shared" si="1"/>
        <v>Q18. Rabbit, average of domesticated and wild and of different cooking methods</v>
      </c>
      <c r="J885" s="1">
        <f t="shared" si="2"/>
        <v>0</v>
      </c>
      <c r="K885" s="1" t="str">
        <f t="shared" si="3"/>
        <v>Q18. Rabbit, average of domesticated and wild and of different cooking methods0</v>
      </c>
      <c r="L885" s="1" t="str">
        <f t="shared" si="4"/>
        <v>Q18. Rabbit, average of domesticated and wild and of different cooking methodsUnspecified</v>
      </c>
      <c r="M885" s="1" t="str">
        <f t="array" ref="M885">IF(A884=$A$72,TEXT(A885,"dd/mm/yyyy"),A885)&amp;";"&amp;B885&amp;";"&amp;IF(J885=0,IFERROR(VLOOKUP(A885,default!$B$17:$C$19,2,0),C885),INDEX(default!$B$2:$B$12,Sheet2!J885,0))&amp;";"&amp;D885&amp;";"&amp;E885&amp;";"&amp;F885&amp;";"&amp;G885&amp;";"&amp;H885</f>
        <v>Unspecified;;;;;;;</v>
      </c>
    </row>
    <row r="886" ht="15.75" customHeight="1">
      <c r="I886" s="1" t="str">
        <f t="shared" si="1"/>
        <v>Q18. Rabbit, average of domesticated and wild and of different cooking methods</v>
      </c>
      <c r="J886" s="1">
        <f t="shared" si="2"/>
        <v>0</v>
      </c>
      <c r="K886" s="1" t="str">
        <f t="shared" si="3"/>
        <v>Q18. Rabbit, average of domesticated and wild and of different cooking methods0</v>
      </c>
      <c r="L886" s="1" t="str">
        <f t="shared" si="4"/>
        <v>Q18. Rabbit, average of domesticated and wild and of different cooking methods</v>
      </c>
      <c r="M886" s="1" t="str">
        <f t="array" ref="M886">IF(A885=$A$72,TEXT(A886,"dd/mm/yyyy"),A886)&amp;";"&amp;B886&amp;";"&amp;IF(J886=0,IFERROR(VLOOKUP(A886,default!$B$17:$C$19,2,0),C886),INDEX(default!$B$2:$B$12,Sheet2!J886,0))&amp;";"&amp;D886&amp;";"&amp;E886&amp;";"&amp;F886&amp;";"&amp;G886&amp;";"&amp;H886</f>
        <v>;;;;;;;</v>
      </c>
    </row>
    <row r="887" ht="15.75" customHeight="1">
      <c r="A887" s="1" t="s">
        <v>829</v>
      </c>
      <c r="I887" s="1" t="str">
        <f t="shared" si="1"/>
        <v>Q18. Rabbit, average of domesticated and wild and of different cooking methods</v>
      </c>
      <c r="J887" s="1">
        <f t="shared" si="2"/>
        <v>0</v>
      </c>
      <c r="K887" s="1" t="str">
        <f t="shared" si="3"/>
        <v>Q18. Rabbit, average of domesticated and wild and of different cooking methods0</v>
      </c>
      <c r="L887" s="1" t="str">
        <f t="shared" si="4"/>
        <v>Q18. Rabbit, average of domesticated and wild and of different cooking methodsCapital goods</v>
      </c>
      <c r="M887" s="1" t="str">
        <f t="array" ref="M887">IF(A886=$A$72,TEXT(A887,"dd/mm/yyyy"),A887)&amp;";"&amp;B887&amp;";"&amp;IF(J887=0,IFERROR(VLOOKUP(A887,default!$B$17:$C$19,2,0),C887),INDEX(default!$B$2:$B$12,Sheet2!J887,0))&amp;";"&amp;D887&amp;";"&amp;E887&amp;";"&amp;F887&amp;";"&amp;G887&amp;";"&amp;H887</f>
        <v>Capital goods;;;;;;;</v>
      </c>
    </row>
    <row r="888" ht="15.75" customHeight="1">
      <c r="A888" s="1" t="s">
        <v>822</v>
      </c>
      <c r="I888" s="1" t="str">
        <f t="shared" si="1"/>
        <v>Q18. Rabbit, average of domesticated and wild and of different cooking methods</v>
      </c>
      <c r="J888" s="1">
        <f t="shared" si="2"/>
        <v>0</v>
      </c>
      <c r="K888" s="1" t="str">
        <f t="shared" si="3"/>
        <v>Q18. Rabbit, average of domesticated and wild and of different cooking methods0</v>
      </c>
      <c r="L888" s="1" t="str">
        <f t="shared" si="4"/>
        <v>Q18. Rabbit, average of domesticated and wild and of different cooking methodsUnspecified</v>
      </c>
      <c r="M888" s="1" t="str">
        <f t="array" ref="M888">IF(A887=$A$72,TEXT(A888,"dd/mm/yyyy"),A888)&amp;";"&amp;B888&amp;";"&amp;IF(J888=0,IFERROR(VLOOKUP(A888,default!$B$17:$C$19,2,0),C888),INDEX(default!$B$2:$B$12,Sheet2!J888,0))&amp;";"&amp;D888&amp;";"&amp;E888&amp;";"&amp;F888&amp;";"&amp;G888&amp;";"&amp;H888</f>
        <v>Unspecified;;;;;;;</v>
      </c>
    </row>
    <row r="889" ht="15.75" customHeight="1">
      <c r="I889" s="1" t="str">
        <f t="shared" si="1"/>
        <v>Q18. Rabbit, average of domesticated and wild and of different cooking methods</v>
      </c>
      <c r="J889" s="1">
        <f t="shared" si="2"/>
        <v>0</v>
      </c>
      <c r="K889" s="1" t="str">
        <f t="shared" si="3"/>
        <v>Q18. Rabbit, average of domesticated and wild and of different cooking methods0</v>
      </c>
      <c r="L889" s="1" t="str">
        <f t="shared" si="4"/>
        <v>Q18. Rabbit, average of domesticated and wild and of different cooking methods</v>
      </c>
      <c r="M889" s="1" t="str">
        <f t="array" ref="M889">IF(A888=$A$72,TEXT(A889,"dd/mm/yyyy"),A889)&amp;";"&amp;B889&amp;";"&amp;IF(J889=0,IFERROR(VLOOKUP(A889,default!$B$17:$C$19,2,0),C889),INDEX(default!$B$2:$B$12,Sheet2!J889,0))&amp;";"&amp;D889&amp;";"&amp;E889&amp;";"&amp;F889&amp;";"&amp;G889&amp;";"&amp;H889</f>
        <v>;;;;;;;</v>
      </c>
    </row>
    <row r="890" ht="15.75" customHeight="1">
      <c r="A890" s="1" t="s">
        <v>830</v>
      </c>
      <c r="I890" s="1" t="str">
        <f t="shared" si="1"/>
        <v>Q18. Rabbit, average of domesticated and wild and of different cooking methods</v>
      </c>
      <c r="J890" s="1">
        <f t="shared" si="2"/>
        <v>0</v>
      </c>
      <c r="K890" s="1" t="str">
        <f t="shared" si="3"/>
        <v>Q18. Rabbit, average of domesticated and wild and of different cooking methods0</v>
      </c>
      <c r="L890" s="1" t="str">
        <f t="shared" si="4"/>
        <v>Q18. Rabbit, average of domesticated and wild and of different cooking methodsBoundary with nature</v>
      </c>
      <c r="M890" s="1" t="str">
        <f t="array" ref="M890">IF(A889=$A$72,TEXT(A890,"dd/mm/yyyy"),A890)&amp;";"&amp;B890&amp;";"&amp;IF(J890=0,IFERROR(VLOOKUP(A890,default!$B$17:$C$19,2,0),C890),INDEX(default!$B$2:$B$12,Sheet2!J890,0))&amp;";"&amp;D890&amp;";"&amp;E890&amp;";"&amp;F890&amp;";"&amp;G890&amp;";"&amp;H890</f>
        <v>Boundary with nature;;;;;;;</v>
      </c>
    </row>
    <row r="891" ht="15.75" customHeight="1">
      <c r="A891" s="1" t="s">
        <v>822</v>
      </c>
      <c r="I891" s="1" t="str">
        <f t="shared" si="1"/>
        <v>Q18. Rabbit, average of domesticated and wild and of different cooking methods</v>
      </c>
      <c r="J891" s="1">
        <f t="shared" si="2"/>
        <v>0</v>
      </c>
      <c r="K891" s="1" t="str">
        <f t="shared" si="3"/>
        <v>Q18. Rabbit, average of domesticated and wild and of different cooking methods0</v>
      </c>
      <c r="L891" s="1" t="str">
        <f t="shared" si="4"/>
        <v>Q18. Rabbit, average of domesticated and wild and of different cooking methodsUnspecified</v>
      </c>
      <c r="M891" s="1" t="str">
        <f t="array" ref="M891">IF(A890=$A$72,TEXT(A891,"dd/mm/yyyy"),A891)&amp;";"&amp;B891&amp;";"&amp;IF(J891=0,IFERROR(VLOOKUP(A891,default!$B$17:$C$19,2,0),C891),INDEX(default!$B$2:$B$12,Sheet2!J891,0))&amp;";"&amp;D891&amp;";"&amp;E891&amp;";"&amp;F891&amp;";"&amp;G891&amp;";"&amp;H891</f>
        <v>Unspecified;;;;;;;</v>
      </c>
    </row>
    <row r="892" ht="15.75" customHeight="1">
      <c r="I892" s="1" t="str">
        <f t="shared" si="1"/>
        <v>Q18. Rabbit, average of domesticated and wild and of different cooking methods</v>
      </c>
      <c r="J892" s="1">
        <f t="shared" si="2"/>
        <v>0</v>
      </c>
      <c r="K892" s="1" t="str">
        <f t="shared" si="3"/>
        <v>Q18. Rabbit, average of domesticated and wild and of different cooking methods0</v>
      </c>
      <c r="L892" s="1" t="str">
        <f t="shared" si="4"/>
        <v>Q18. Rabbit, average of domesticated and wild and of different cooking methods</v>
      </c>
      <c r="M892" s="1" t="str">
        <f t="array" ref="M892">IF(A891=$A$72,TEXT(A892,"dd/mm/yyyy"),A892)&amp;";"&amp;B892&amp;";"&amp;IF(J892=0,IFERROR(VLOOKUP(A892,default!$B$17:$C$19,2,0),C892),INDEX(default!$B$2:$B$12,Sheet2!J892,0))&amp;";"&amp;D892&amp;";"&amp;E892&amp;";"&amp;F892&amp;";"&amp;G892&amp;";"&amp;H892</f>
        <v>;;;;;;;</v>
      </c>
    </row>
    <row r="893" ht="15.75" customHeight="1">
      <c r="A893" s="1" t="s">
        <v>831</v>
      </c>
      <c r="I893" s="1" t="str">
        <f t="shared" si="1"/>
        <v>Q18. Rabbit, average of domesticated and wild and of different cooking methods</v>
      </c>
      <c r="J893" s="1">
        <f t="shared" si="2"/>
        <v>0</v>
      </c>
      <c r="K893" s="1" t="str">
        <f t="shared" si="3"/>
        <v>Q18. Rabbit, average of domesticated and wild and of different cooking methods0</v>
      </c>
      <c r="L893" s="1" t="str">
        <f t="shared" si="4"/>
        <v>Q18. Rabbit, average of domesticated and wild and of different cooking methodsInfrastructure</v>
      </c>
      <c r="M893" s="1" t="str">
        <f t="array" ref="M893">IF(A892=$A$72,TEXT(A893,"dd/mm/yyyy"),A893)&amp;";"&amp;B893&amp;";"&amp;IF(J893=0,IFERROR(VLOOKUP(A893,default!$B$17:$C$19,2,0),C893),INDEX(default!$B$2:$B$12,Sheet2!J893,0))&amp;";"&amp;D893&amp;";"&amp;E893&amp;";"&amp;F893&amp;";"&amp;G893&amp;";"&amp;H893</f>
        <v>Infrastructure;;;;;;;</v>
      </c>
    </row>
    <row r="894" ht="15.75" customHeight="1">
      <c r="A894" s="1" t="s">
        <v>832</v>
      </c>
      <c r="I894" s="1" t="str">
        <f t="shared" si="1"/>
        <v>Q18. Rabbit, average of domesticated and wild and of different cooking methods</v>
      </c>
      <c r="J894" s="1">
        <f t="shared" si="2"/>
        <v>0</v>
      </c>
      <c r="K894" s="1" t="str">
        <f t="shared" si="3"/>
        <v>Q18. Rabbit, average of domesticated and wild and of different cooking methods0</v>
      </c>
      <c r="L894" s="1" t="str">
        <f t="shared" si="4"/>
        <v>Q18. Rabbit, average of domesticated and wild and of different cooking methodsNo</v>
      </c>
      <c r="M894" s="1" t="str">
        <f t="array" ref="M894">IF(A893=$A$72,TEXT(A894,"dd/mm/yyyy"),A894)&amp;";"&amp;B894&amp;";"&amp;IF(J894=0,IFERROR(VLOOKUP(A894,default!$B$17:$C$19,2,0),C894),INDEX(default!$B$2:$B$12,Sheet2!J894,0))&amp;";"&amp;D894&amp;";"&amp;E894&amp;";"&amp;F894&amp;";"&amp;G894&amp;";"&amp;H894</f>
        <v>No;;;;;;;</v>
      </c>
    </row>
    <row r="895" ht="15.75" customHeight="1">
      <c r="I895" s="1" t="str">
        <f t="shared" si="1"/>
        <v>Q18. Rabbit, average of domesticated and wild and of different cooking methods</v>
      </c>
      <c r="J895" s="1">
        <f t="shared" si="2"/>
        <v>0</v>
      </c>
      <c r="K895" s="1" t="str">
        <f t="shared" si="3"/>
        <v>Q18. Rabbit, average of domesticated and wild and of different cooking methods0</v>
      </c>
      <c r="L895" s="1" t="str">
        <f t="shared" si="4"/>
        <v>Q18. Rabbit, average of domesticated and wild and of different cooking methods</v>
      </c>
      <c r="M895" s="1" t="str">
        <f t="array" ref="M895">IF(A894=$A$72,TEXT(A895,"dd/mm/yyyy"),A895)&amp;";"&amp;B895&amp;";"&amp;IF(J895=0,IFERROR(VLOOKUP(A895,default!$B$17:$C$19,2,0),C895),INDEX(default!$B$2:$B$12,Sheet2!J895,0))&amp;";"&amp;D895&amp;";"&amp;E895&amp;";"&amp;F895&amp;";"&amp;G895&amp;";"&amp;H895</f>
        <v>;;;;;;;</v>
      </c>
    </row>
    <row r="896" ht="15.75" customHeight="1">
      <c r="A896" s="1" t="s">
        <v>833</v>
      </c>
      <c r="I896" s="1" t="str">
        <f t="shared" si="1"/>
        <v>Q18. Rabbit, average of domesticated and wild and of different cooking methods</v>
      </c>
      <c r="J896" s="1">
        <f t="shared" si="2"/>
        <v>0</v>
      </c>
      <c r="K896" s="1" t="str">
        <f t="shared" si="3"/>
        <v>Q18. Rabbit, average of domesticated and wild and of different cooking methods0</v>
      </c>
      <c r="L896" s="1" t="str">
        <f t="shared" si="4"/>
        <v>Q18. Rabbit, average of domesticated and wild and of different cooking methodsDate</v>
      </c>
      <c r="M896" s="1" t="str">
        <f t="array" ref="M896">IF(A895=$A$72,TEXT(A896,"dd/mm/yyyy"),A896)&amp;";"&amp;B896&amp;";"&amp;IF(J896=0,IFERROR(VLOOKUP(A896,default!$B$17:$C$19,2,0),C896),INDEX(default!$B$2:$B$12,Sheet2!J896,0))&amp;";"&amp;D896&amp;";"&amp;E896&amp;";"&amp;F896&amp;";"&amp;G896&amp;";"&amp;H896</f>
        <v>Date;;;;;;;</v>
      </c>
    </row>
    <row r="897" ht="15.75" customHeight="1">
      <c r="A897" s="49">
        <v>45119.0</v>
      </c>
      <c r="I897" s="1" t="str">
        <f t="shared" si="1"/>
        <v>Q18. Rabbit, average of domesticated and wild and of different cooking methods</v>
      </c>
      <c r="J897" s="1">
        <f t="shared" si="2"/>
        <v>0</v>
      </c>
      <c r="K897" s="1" t="str">
        <f t="shared" si="3"/>
        <v>Q18. Rabbit, average of domesticated and wild and of different cooking methods0</v>
      </c>
      <c r="L897" s="1" t="str">
        <f t="shared" si="4"/>
        <v>Q18. Rabbit, average of domesticated and wild and of different cooking methods45119</v>
      </c>
      <c r="M897" s="1" t="str">
        <f t="array" ref="M897">IF(A896=$A$72,TEXT(A897,"dd/mm/yyyy"),A897)&amp;";"&amp;B897&amp;";"&amp;IF(J897=0,IFERROR(VLOOKUP(A897,default!$B$17:$C$19,2,0),C897),INDEX(default!$B$2:$B$12,Sheet2!J897,0))&amp;";"&amp;D897&amp;";"&amp;E897&amp;";"&amp;F897&amp;";"&amp;G897&amp;";"&amp;H897</f>
        <v>12/07/2023;;;;;;;</v>
      </c>
    </row>
    <row r="898" ht="15.75" customHeight="1">
      <c r="I898" s="1" t="str">
        <f t="shared" si="1"/>
        <v>Q18. Rabbit, average of domesticated and wild and of different cooking methods</v>
      </c>
      <c r="J898" s="1">
        <f t="shared" si="2"/>
        <v>0</v>
      </c>
      <c r="K898" s="1" t="str">
        <f t="shared" si="3"/>
        <v>Q18. Rabbit, average of domesticated and wild and of different cooking methods0</v>
      </c>
      <c r="L898" s="1" t="str">
        <f t="shared" si="4"/>
        <v>Q18. Rabbit, average of domesticated and wild and of different cooking methods</v>
      </c>
      <c r="M898" s="1" t="str">
        <f t="array" ref="M898">IF(A897=$A$72,TEXT(A898,"dd/mm/yyyy"),A898)&amp;";"&amp;B898&amp;";"&amp;IF(J898=0,IFERROR(VLOOKUP(A898,default!$B$17:$C$19,2,0),C898),INDEX(default!$B$2:$B$12,Sheet2!J898,0))&amp;";"&amp;D898&amp;";"&amp;E898&amp;";"&amp;F898&amp;";"&amp;G898&amp;";"&amp;H898</f>
        <v>;;;;;;;</v>
      </c>
    </row>
    <row r="899" ht="15.75" customHeight="1">
      <c r="A899" s="1" t="s">
        <v>834</v>
      </c>
      <c r="I899" s="1" t="str">
        <f t="shared" si="1"/>
        <v>Q18. Rabbit, average of domesticated and wild and of different cooking methods</v>
      </c>
      <c r="J899" s="1">
        <f t="shared" si="2"/>
        <v>0</v>
      </c>
      <c r="K899" s="1" t="str">
        <f t="shared" si="3"/>
        <v>Q18. Rabbit, average of domesticated and wild and of different cooking methods0</v>
      </c>
      <c r="L899" s="1" t="str">
        <f t="shared" si="4"/>
        <v>Q18. Rabbit, average of domesticated and wild and of different cooking methodsProducts</v>
      </c>
      <c r="M899" s="1" t="str">
        <f t="array" ref="M899">IF(A898=$A$72,TEXT(A899,"dd/mm/yyyy"),A899)&amp;";"&amp;B899&amp;";"&amp;IF(J899=0,IFERROR(VLOOKUP(A899,default!$B$17:$C$19,2,0),C899),INDEX(default!$B$2:$B$12,Sheet2!J899,0))&amp;";"&amp;D899&amp;";"&amp;E899&amp;";"&amp;F899&amp;";"&amp;G899&amp;";"&amp;H899</f>
        <v>Products;;;;;;;</v>
      </c>
    </row>
    <row r="900" ht="15.75" customHeight="1">
      <c r="A900" s="1" t="s">
        <v>994</v>
      </c>
      <c r="B900" s="1" t="s">
        <v>835</v>
      </c>
      <c r="C900" s="1">
        <v>1.0</v>
      </c>
      <c r="D900" s="1">
        <v>100.0</v>
      </c>
      <c r="E900" s="1" t="s">
        <v>836</v>
      </c>
      <c r="F900" s="1" t="s">
        <v>971</v>
      </c>
      <c r="I900" s="1" t="str">
        <f t="shared" si="1"/>
        <v>Q19. Chicken organs, average of heart and liver, cooked (pan-fried or simmered)</v>
      </c>
      <c r="J900" s="1">
        <f t="shared" si="2"/>
        <v>0</v>
      </c>
      <c r="K900" s="1" t="str">
        <f t="shared" si="3"/>
        <v>Q19. Chicken organs, average of heart and liver, cooked (pan-fried or simmered)0</v>
      </c>
      <c r="L900" s="1" t="str">
        <f t="shared" si="4"/>
        <v>Q19. Chicken organs, average of heart and liver, cooked (pan-fried or simmered)Q19. Chicken organs, average of heart and liver, cooked (pan-fried or simmered)</v>
      </c>
      <c r="M900" s="1" t="str">
        <f t="array" ref="M900">IF(A899=$A$72,TEXT(A900,"dd/mm/yyyy"),A900)&amp;";"&amp;B900&amp;";"&amp;IF(J900=0,IFERROR(VLOOKUP(A900,default!$B$17:$C$19,2,0),C900),INDEX(default!$B$2:$B$12,Sheet2!J900,0))&amp;";"&amp;D900&amp;";"&amp;E900&amp;";"&amp;F900&amp;";"&amp;G900&amp;";"&amp;H900</f>
        <v>Q19. Chicken organs, average of heart and liver, cooked (pan-fried or simmered);kg;1;100;not defined;!My project\0. Life cycles;;</v>
      </c>
    </row>
    <row r="901" ht="15.75" customHeight="1">
      <c r="I901" s="1" t="str">
        <f t="shared" si="1"/>
        <v>Q19. Chicken organs, average of heart and liver, cooked (pan-fried or simmered)</v>
      </c>
      <c r="J901" s="1">
        <f t="shared" si="2"/>
        <v>0</v>
      </c>
      <c r="K901" s="1" t="str">
        <f t="shared" si="3"/>
        <v>Q19. Chicken organs, average of heart and liver, cooked (pan-fried or simmered)0</v>
      </c>
      <c r="L901" s="1" t="str">
        <f t="shared" si="4"/>
        <v>Q19. Chicken organs, average of heart and liver, cooked (pan-fried or simmered)</v>
      </c>
      <c r="M901" s="1" t="str">
        <f t="array" ref="M901">IF(A900=$A$72,TEXT(A901,"dd/mm/yyyy"),A901)&amp;";"&amp;B901&amp;";"&amp;IF(J901=0,IFERROR(VLOOKUP(A901,default!$B$17:$C$19,2,0),C901),INDEX(default!$B$2:$B$12,Sheet2!J901,0))&amp;";"&amp;D901&amp;";"&amp;E901&amp;";"&amp;F901&amp;";"&amp;G901&amp;";"&amp;H901</f>
        <v>;;;;;;;</v>
      </c>
    </row>
    <row r="902" ht="15.75" customHeight="1">
      <c r="A902" s="1" t="s">
        <v>838</v>
      </c>
      <c r="I902" s="1" t="str">
        <f t="shared" si="1"/>
        <v>Q19. Chicken organs, average of heart and liver, cooked (pan-fried or simmered)</v>
      </c>
      <c r="J902" s="1">
        <f t="shared" si="2"/>
        <v>0</v>
      </c>
      <c r="K902" s="1" t="str">
        <f t="shared" si="3"/>
        <v>Q19. Chicken organs, average of heart and liver, cooked (pan-fried or simmered)0</v>
      </c>
      <c r="L902" s="1" t="str">
        <f t="shared" si="4"/>
        <v>Q19. Chicken organs, average of heart and liver, cooked (pan-fried or simmered)Avoided products</v>
      </c>
      <c r="M902" s="1" t="str">
        <f t="array" ref="M902">IF(A901=$A$72,TEXT(A902,"dd/mm/yyyy"),A902)&amp;";"&amp;B902&amp;";"&amp;IF(J902=0,IFERROR(VLOOKUP(A902,default!$B$17:$C$19,2,0),C902),INDEX(default!$B$2:$B$12,Sheet2!J902,0))&amp;";"&amp;D902&amp;";"&amp;E902&amp;";"&amp;F902&amp;";"&amp;G902&amp;";"&amp;H902</f>
        <v>Avoided products;;;;;;;</v>
      </c>
    </row>
    <row r="903" ht="15.75" customHeight="1">
      <c r="I903" s="1" t="str">
        <f t="shared" si="1"/>
        <v>Q19. Chicken organs, average of heart and liver, cooked (pan-fried or simmered)</v>
      </c>
      <c r="J903" s="1">
        <f t="shared" si="2"/>
        <v>0</v>
      </c>
      <c r="K903" s="1" t="str">
        <f t="shared" si="3"/>
        <v>Q19. Chicken organs, average of heart and liver, cooked (pan-fried or simmered)0</v>
      </c>
      <c r="L903" s="1" t="str">
        <f t="shared" si="4"/>
        <v>Q19. Chicken organs, average of heart and liver, cooked (pan-fried or simmered)</v>
      </c>
      <c r="M903" s="1" t="str">
        <f t="array" ref="M903">IF(A902=$A$72,TEXT(A903,"dd/mm/yyyy"),A903)&amp;";"&amp;B903&amp;";"&amp;IF(J903=0,IFERROR(VLOOKUP(A903,default!$B$17:$C$19,2,0),C903),INDEX(default!$B$2:$B$12,Sheet2!J903,0))&amp;";"&amp;D903&amp;";"&amp;E903&amp;";"&amp;F903&amp;";"&amp;G903&amp;";"&amp;H903</f>
        <v>;;;;;;;</v>
      </c>
    </row>
    <row r="904" ht="15.75" customHeight="1">
      <c r="A904" s="1" t="s">
        <v>839</v>
      </c>
      <c r="I904" s="1" t="str">
        <f t="shared" si="1"/>
        <v>Q19. Chicken organs, average of heart and liver, cooked (pan-fried or simmered)</v>
      </c>
      <c r="J904" s="1">
        <f t="shared" si="2"/>
        <v>0</v>
      </c>
      <c r="K904" s="1" t="str">
        <f t="shared" si="3"/>
        <v>Q19. Chicken organs, average of heart and liver, cooked (pan-fried or simmered)0</v>
      </c>
      <c r="L904" s="1" t="str">
        <f t="shared" si="4"/>
        <v>Q19. Chicken organs, average of heart and liver, cooked (pan-fried or simmered)Resources</v>
      </c>
      <c r="M904" s="1" t="str">
        <f t="array" ref="M904">IF(A903=$A$72,TEXT(A904,"dd/mm/yyyy"),A904)&amp;";"&amp;B904&amp;";"&amp;IF(J904=0,IFERROR(VLOOKUP(A904,default!$B$17:$C$19,2,0),C904),INDEX(default!$B$2:$B$12,Sheet2!J904,0))&amp;";"&amp;D904&amp;";"&amp;E904&amp;";"&amp;F904&amp;";"&amp;G904&amp;";"&amp;H904</f>
        <v>Resources;;;;;;;</v>
      </c>
    </row>
    <row r="905" ht="15.75" customHeight="1">
      <c r="I905" s="1" t="str">
        <f t="shared" si="1"/>
        <v>Q19. Chicken organs, average of heart and liver, cooked (pan-fried or simmered)</v>
      </c>
      <c r="J905" s="1">
        <f t="shared" si="2"/>
        <v>0</v>
      </c>
      <c r="K905" s="1" t="str">
        <f t="shared" si="3"/>
        <v>Q19. Chicken organs, average of heart and liver, cooked (pan-fried or simmered)0</v>
      </c>
      <c r="L905" s="1" t="str">
        <f t="shared" si="4"/>
        <v>Q19. Chicken organs, average of heart and liver, cooked (pan-fried or simmered)</v>
      </c>
      <c r="M905" s="1" t="str">
        <f t="array" ref="M905">IF(A904=$A$72,TEXT(A905,"dd/mm/yyyy"),A905)&amp;";"&amp;B905&amp;";"&amp;IF(J905=0,IFERROR(VLOOKUP(A905,default!$B$17:$C$19,2,0),C905),INDEX(default!$B$2:$B$12,Sheet2!J905,0))&amp;";"&amp;D905&amp;";"&amp;E905&amp;";"&amp;F905&amp;";"&amp;G905&amp;";"&amp;H905</f>
        <v>;;;;;;;</v>
      </c>
    </row>
    <row r="906" ht="15.75" customHeight="1">
      <c r="A906" s="1" t="s">
        <v>840</v>
      </c>
      <c r="I906" s="1" t="str">
        <f t="shared" si="1"/>
        <v>Q19. Chicken organs, average of heart and liver, cooked (pan-fried or simmered)</v>
      </c>
      <c r="J906" s="1">
        <f t="shared" si="2"/>
        <v>1</v>
      </c>
      <c r="K906" s="1" t="str">
        <f t="shared" si="3"/>
        <v>Q19. Chicken organs, average of heart and liver, cooked (pan-fried or simmered)1</v>
      </c>
      <c r="L906" s="1" t="str">
        <f t="shared" si="4"/>
        <v>Q19. Chicken organs, average of heart and liver, cooked (pan-fried or simmered)Materials/fuels</v>
      </c>
      <c r="M906" s="1" t="str">
        <f t="array" ref="M906">IF(A905=$A$72,TEXT(A906,"dd/mm/yyyy"),A906)&amp;";"&amp;B906&amp;";"&amp;IF(J906=0,IFERROR(VLOOKUP(A906,default!$B$17:$C$19,2,0),C906),INDEX(default!$B$2:$B$12,Sheet2!J906,0))&amp;";"&amp;D906&amp;";"&amp;E906&amp;";"&amp;F906&amp;";"&amp;G906&amp;";"&amp;H906</f>
        <v>Materials/fuels;;;;;;;</v>
      </c>
    </row>
    <row r="907" ht="15.75" customHeight="1">
      <c r="A907" s="1" t="s">
        <v>995</v>
      </c>
      <c r="B907" s="1" t="s">
        <v>835</v>
      </c>
      <c r="C907" s="1" t="s">
        <v>1013</v>
      </c>
      <c r="D907" s="1" t="s">
        <v>842</v>
      </c>
      <c r="E907" s="1">
        <v>0.0</v>
      </c>
      <c r="F907" s="1">
        <v>0.0</v>
      </c>
      <c r="G907" s="1">
        <v>0.0</v>
      </c>
      <c r="I907" s="1" t="str">
        <f t="shared" si="1"/>
        <v>Q19. Chicken organs, average of heart and liver, cooked (pan-fried or simmered)</v>
      </c>
      <c r="J907" s="1">
        <f t="shared" si="2"/>
        <v>2</v>
      </c>
      <c r="K907" s="1" t="str">
        <f t="shared" si="3"/>
        <v>Q19. Chicken organs, average of heart and liver, cooked (pan-fried or simmered)2</v>
      </c>
      <c r="L907" s="1" t="str">
        <f t="shared" si="4"/>
        <v>Q19. Chicken organs, average of heart and liver, cooked (pan-fried or simmered)Chicken co-product, food grade, at slaughterhouse {BR} Economic, S</v>
      </c>
      <c r="M907" s="1" t="str">
        <f t="array" ref="M907">IF(A906=$A$72,TEXT(A907,"dd/mm/yyyy"),A907)&amp;";"&amp;B907&amp;";"&amp;IF(J907=0,IFERROR(VLOOKUP(A907,default!$B$17:$C$19,2,0),C907),INDEX(default!$B$2:$B$12,Sheet2!J907,0))&amp;";"&amp;D907&amp;";"&amp;E907&amp;";"&amp;F907&amp;";"&amp;G907&amp;";"&amp;H907</f>
        <v>Chicken co-product, food grade, at slaughterhouse {BR} Economic, S;kg;primary*(1+PHAR_loss_PNS+PROC_loss_PNS+TRAN_loss_PNS+RET_loss_PNS);Undefined;0;0;0;</v>
      </c>
    </row>
    <row r="908" ht="15.75" customHeight="1">
      <c r="A908" s="1" t="s">
        <v>122</v>
      </c>
      <c r="B908" s="1" t="s">
        <v>835</v>
      </c>
      <c r="C908" s="1">
        <v>0.0</v>
      </c>
      <c r="D908" s="1" t="s">
        <v>842</v>
      </c>
      <c r="E908" s="1">
        <v>0.0</v>
      </c>
      <c r="F908" s="1">
        <v>0.0</v>
      </c>
      <c r="G908" s="1">
        <v>0.0</v>
      </c>
      <c r="I908" s="1" t="str">
        <f t="shared" si="1"/>
        <v>Q19. Chicken organs, average of heart and liver, cooked (pan-fried or simmered)</v>
      </c>
      <c r="J908" s="1">
        <f t="shared" si="2"/>
        <v>3</v>
      </c>
      <c r="K908" s="1" t="str">
        <f t="shared" si="3"/>
        <v>Q19. Chicken organs, average of heart and liver, cooked (pan-fried or simmered)3</v>
      </c>
      <c r="L908" s="1" t="str">
        <f t="shared" si="4"/>
        <v>Q19. Chicken organs, average of heart and liver, cooked (pan-fried or simmered)Processing dummy</v>
      </c>
      <c r="M908" s="1" t="str">
        <f t="array" ref="M908">IF(A907=$A$72,TEXT(A908,"dd/mm/yyyy"),A908)&amp;";"&amp;B908&amp;";"&amp;IF(J908=0,IFERROR(VLOOKUP(A908,default!$B$17:$C$19,2,0),C908),INDEX(default!$B$2:$B$12,Sheet2!J908,0))&amp;";"&amp;D908&amp;";"&amp;E908&amp;";"&amp;F908&amp;";"&amp;G908&amp;";"&amp;H908</f>
        <v>Processing dummy;kg;processing*(1+PROC_loss_PNS+TRAN_loss_PNS+RET_loss_PNS);Undefined;0;0;0;</v>
      </c>
    </row>
    <row r="909" ht="15.75" customHeight="1">
      <c r="A909" s="1" t="s">
        <v>171</v>
      </c>
      <c r="B909" s="1" t="s">
        <v>835</v>
      </c>
      <c r="C909" s="1" t="s">
        <v>1111</v>
      </c>
      <c r="D909" s="1" t="s">
        <v>842</v>
      </c>
      <c r="E909" s="1">
        <v>0.0</v>
      </c>
      <c r="F909" s="1">
        <v>0.0</v>
      </c>
      <c r="G909" s="1">
        <v>0.0</v>
      </c>
      <c r="I909" s="1" t="str">
        <f t="shared" si="1"/>
        <v>Q19. Chicken organs, average of heart and liver, cooked (pan-fried or simmered)</v>
      </c>
      <c r="J909" s="1">
        <f t="shared" si="2"/>
        <v>4</v>
      </c>
      <c r="K909" s="1" t="str">
        <f t="shared" si="3"/>
        <v>Q19. Chicken organs, average of heart and liver, cooked (pan-fried or simmered)4</v>
      </c>
      <c r="L909" s="1" t="str">
        <f t="shared" si="4"/>
        <v>Q19. Chicken organs, average of heart and liver, cooked (pan-fried or simmered)Chicken, breast, meat and skin, roasted/baked, processed in FR | Chilled | PS | at packaging {FR} U {ID}| GAIN</v>
      </c>
      <c r="M909" s="1" t="str">
        <f t="array" ref="M909">IF(A908=$A$72,TEXT(A909,"dd/mm/yyyy"),A909)&amp;";"&amp;B909&amp;";"&amp;IF(J909=0,IFERROR(VLOOKUP(A909,default!$B$17:$C$19,2,0),C909),INDEX(default!$B$2:$B$12,Sheet2!J909,0))&amp;";"&amp;D909&amp;";"&amp;E909&amp;";"&amp;F909&amp;";"&amp;G909&amp;";"&amp;H909</f>
        <v>Chicken, breast, meat and skin, roasted/baked, processed in FR | Chilled | PS | at packaging {FR} U {ID}| GAIN;kg;packaging*(1+TRAN_loss_PNS+RET_loss_PNS);Undefined;0;0;0;</v>
      </c>
    </row>
    <row r="910" ht="15.75" customHeight="1">
      <c r="A910" s="1" t="s">
        <v>976</v>
      </c>
      <c r="B910" s="1" t="s">
        <v>835</v>
      </c>
      <c r="C910" s="1" t="s">
        <v>1015</v>
      </c>
      <c r="D910" s="1" t="s">
        <v>842</v>
      </c>
      <c r="E910" s="1">
        <v>0.0</v>
      </c>
      <c r="F910" s="1">
        <v>0.0</v>
      </c>
      <c r="G910" s="1">
        <v>0.0</v>
      </c>
      <c r="I910" s="1" t="str">
        <f t="shared" si="1"/>
        <v>Q19. Chicken organs, average of heart and liver, cooked (pan-fried or simmered)</v>
      </c>
      <c r="J910" s="1">
        <f t="shared" si="2"/>
        <v>5</v>
      </c>
      <c r="K910" s="1" t="str">
        <f t="shared" si="3"/>
        <v>Q19. Chicken organs, average of heart and liver, cooked (pan-fried or simmered)5</v>
      </c>
      <c r="L910" s="1" t="str">
        <f t="shared" si="4"/>
        <v>Q19. Chicken organs, average of heart and liver, cooked (pan-fried or simmered)International distribution {ID}| GAIN</v>
      </c>
      <c r="M910" s="1" t="str">
        <f t="array" ref="M910">IF(A909=$A$72,TEXT(A910,"dd/mm/yyyy"),A910)&amp;";"&amp;B910&amp;";"&amp;IF(J910=0,IFERROR(VLOOKUP(A910,default!$B$17:$C$19,2,0),C910),INDEX(default!$B$2:$B$12,Sheet2!J910,0))&amp;";"&amp;D910&amp;";"&amp;E910&amp;";"&amp;F910&amp;";"&amp;G910&amp;";"&amp;H910</f>
        <v>International distribution {ID}| GAIN;kg;distrib*(1+TRAN_loss_PNS+RET_loss_PNS);Undefined;0;0;0;</v>
      </c>
    </row>
    <row r="911" ht="15.75" customHeight="1">
      <c r="A911" s="1" t="s">
        <v>125</v>
      </c>
      <c r="B911" s="1" t="s">
        <v>846</v>
      </c>
      <c r="C911" s="1" t="s">
        <v>1016</v>
      </c>
      <c r="D911" s="1" t="s">
        <v>842</v>
      </c>
      <c r="E911" s="1">
        <v>0.0</v>
      </c>
      <c r="F911" s="1">
        <v>0.0</v>
      </c>
      <c r="G911" s="1">
        <v>0.0</v>
      </c>
      <c r="I911" s="1" t="str">
        <f t="shared" si="1"/>
        <v>Q19. Chicken organs, average of heart and liver, cooked (pan-fried or simmered)</v>
      </c>
      <c r="J911" s="1">
        <f t="shared" si="2"/>
        <v>6</v>
      </c>
      <c r="K911" s="1" t="str">
        <f t="shared" si="3"/>
        <v>Q19. Chicken organs, average of heart and liver, cooked (pan-fried or simmered)6</v>
      </c>
      <c r="L911" s="1" t="str">
        <f t="shared" si="4"/>
        <v>Q19. Chicken organs, average of heart and liver, cooked (pan-fried or simmered)Storage, in closed refrigerator, at retail (WFLDB)/RER U {ID}| GAIN</v>
      </c>
      <c r="M911" s="1" t="str">
        <f t="array" ref="M911">IF(A910=$A$72,TEXT(A911,"dd/mm/yyyy"),A911)&amp;";"&amp;B911&amp;";"&amp;IF(J911=0,IFERROR(VLOOKUP(A911,default!$B$17:$C$19,2,0),C911),INDEX(default!$B$2:$B$12,Sheet2!J911,0))&amp;";"&amp;D911&amp;";"&amp;E911&amp;";"&amp;F911&amp;";"&amp;G911&amp;";"&amp;H911</f>
        <v>Storage, in closed refrigerator, at retail (WFLDB)/RER U {ID}| GAIN;l*day;retail_cool*(1+RET_loss_PNS);Undefined;0;0;0;</v>
      </c>
    </row>
    <row r="912" ht="15.75" customHeight="1">
      <c r="A912" s="1" t="s">
        <v>126</v>
      </c>
      <c r="B912" s="1" t="s">
        <v>846</v>
      </c>
      <c r="C912" s="1" t="s">
        <v>1017</v>
      </c>
      <c r="D912" s="1" t="s">
        <v>842</v>
      </c>
      <c r="E912" s="1">
        <v>0.0</v>
      </c>
      <c r="F912" s="1">
        <v>0.0</v>
      </c>
      <c r="G912" s="1">
        <v>0.0</v>
      </c>
      <c r="I912" s="1" t="str">
        <f t="shared" si="1"/>
        <v>Q19. Chicken organs, average of heart and liver, cooked (pan-fried or simmered)</v>
      </c>
      <c r="J912" s="1">
        <f t="shared" si="2"/>
        <v>7</v>
      </c>
      <c r="K912" s="1" t="str">
        <f t="shared" si="3"/>
        <v>Q19. Chicken organs, average of heart and liver, cooked (pan-fried or simmered)7</v>
      </c>
      <c r="L912" s="1" t="str">
        <f t="shared" si="4"/>
        <v>Q19. Chicken organs, average of heart and liver, cooked (pan-fried or simmered)Storage, in closed freezer, at retail (WFLDB)/RER U {ID}| GAIN</v>
      </c>
      <c r="M912" s="1" t="str">
        <f t="array" ref="M912">IF(A911=$A$72,TEXT(A912,"dd/mm/yyyy"),A912)&amp;";"&amp;B912&amp;";"&amp;IF(J912=0,IFERROR(VLOOKUP(A912,default!$B$17:$C$19,2,0),C912),INDEX(default!$B$2:$B$12,Sheet2!J912,0))&amp;";"&amp;D912&amp;";"&amp;E912&amp;";"&amp;F912&amp;";"&amp;G912&amp;";"&amp;H912</f>
        <v>Storage, in closed freezer, at retail (WFLDB)/RER U {ID}| GAIN;l*day;retail_freez*(1+RET_loss_PNS);Undefined;0;0;0;</v>
      </c>
    </row>
    <row r="913" ht="15.75" customHeight="1">
      <c r="A913" s="1" t="s">
        <v>127</v>
      </c>
      <c r="B913" s="1" t="s">
        <v>846</v>
      </c>
      <c r="C913" s="1" t="s">
        <v>1018</v>
      </c>
      <c r="D913" s="1" t="s">
        <v>842</v>
      </c>
      <c r="E913" s="1">
        <v>0.0</v>
      </c>
      <c r="F913" s="1">
        <v>0.0</v>
      </c>
      <c r="G913" s="1">
        <v>0.0</v>
      </c>
      <c r="I913" s="1" t="str">
        <f t="shared" si="1"/>
        <v>Q19. Chicken organs, average of heart and liver, cooked (pan-fried or simmered)</v>
      </c>
      <c r="J913" s="1">
        <f t="shared" si="2"/>
        <v>8</v>
      </c>
      <c r="K913" s="1" t="str">
        <f t="shared" si="3"/>
        <v>Q19. Chicken organs, average of heart and liver, cooked (pan-fried or simmered)8</v>
      </c>
      <c r="L913" s="1" t="str">
        <f t="shared" si="4"/>
        <v>Q19. Chicken organs, average of heart and liver, cooked (pan-fried or simmered)Storage, in refrigerator, at home (WFLDB)/RER U {ID}| GAIN</v>
      </c>
      <c r="M913" s="1" t="str">
        <f t="array" ref="M913">IF(A912=$A$72,TEXT(A913,"dd/mm/yyyy"),A913)&amp;";"&amp;B913&amp;";"&amp;IF(J913=0,IFERROR(VLOOKUP(A913,default!$B$17:$C$19,2,0),C913),INDEX(default!$B$2:$B$12,Sheet2!J913,0))&amp;";"&amp;D913&amp;";"&amp;E913&amp;";"&amp;F913&amp;";"&amp;G913&amp;";"&amp;H913</f>
        <v>Storage, in refrigerator, at home (WFLDB)/RER U {ID}| GAIN;l*day;home_cool;Undefined;0;0;0;</v>
      </c>
    </row>
    <row r="914" ht="15.75" customHeight="1">
      <c r="A914" s="1" t="s">
        <v>128</v>
      </c>
      <c r="B914" s="1" t="s">
        <v>846</v>
      </c>
      <c r="C914" s="1" t="s">
        <v>1018</v>
      </c>
      <c r="D914" s="1" t="s">
        <v>842</v>
      </c>
      <c r="E914" s="1">
        <v>0.0</v>
      </c>
      <c r="F914" s="1">
        <v>0.0</v>
      </c>
      <c r="G914" s="1">
        <v>0.0</v>
      </c>
      <c r="I914" s="1" t="str">
        <f t="shared" si="1"/>
        <v>Q19. Chicken organs, average of heart and liver, cooked (pan-fried or simmered)</v>
      </c>
      <c r="J914" s="1">
        <f t="shared" si="2"/>
        <v>9</v>
      </c>
      <c r="K914" s="1" t="str">
        <f t="shared" si="3"/>
        <v>Q19. Chicken organs, average of heart and liver, cooked (pan-fried or simmered)9</v>
      </c>
      <c r="L914" s="1" t="str">
        <f t="shared" si="4"/>
        <v>Q19. Chicken organs, average of heart and liver, cooked (pan-fried or simmered)Storage, in freezer, at home (WFLDB)/RER U {ID}| GAIN</v>
      </c>
      <c r="M914" s="1" t="str">
        <f t="array" ref="M914">IF(A913=$A$72,TEXT(A914,"dd/mm/yyyy"),A914)&amp;";"&amp;B914&amp;";"&amp;IF(J914=0,IFERROR(VLOOKUP(A914,default!$B$17:$C$19,2,0),C914),INDEX(default!$B$2:$B$12,Sheet2!J914,0))&amp;";"&amp;D914&amp;";"&amp;E914&amp;";"&amp;F914&amp;";"&amp;G914&amp;";"&amp;H914</f>
        <v>Storage, in freezer, at home (WFLDB)/RER U {ID}| GAIN;l*day;home_freez;Undefined;0;0;0;</v>
      </c>
    </row>
    <row r="915" ht="15.75" customHeight="1">
      <c r="A915" s="1" t="s">
        <v>129</v>
      </c>
      <c r="B915" s="1" t="s">
        <v>849</v>
      </c>
      <c r="C915" s="1" t="s">
        <v>37</v>
      </c>
      <c r="D915" s="1" t="s">
        <v>842</v>
      </c>
      <c r="E915" s="1">
        <v>0.0</v>
      </c>
      <c r="F915" s="1">
        <v>0.0</v>
      </c>
      <c r="G915" s="1">
        <v>0.0</v>
      </c>
      <c r="I915" s="1" t="str">
        <f t="shared" si="1"/>
        <v>Q19. Chicken organs, average of heart and liver, cooked (pan-fried or simmered)</v>
      </c>
      <c r="J915" s="1">
        <f t="shared" si="2"/>
        <v>10</v>
      </c>
      <c r="K915" s="1" t="str">
        <f t="shared" si="3"/>
        <v>Q19. Chicken organs, average of heart and liver, cooked (pan-fried or simmered)10</v>
      </c>
      <c r="L915" s="1" t="str">
        <f t="shared" si="4"/>
        <v>Q19. Chicken organs, average of heart and liver, cooked (pan-fried or simmered)Boiling, vegetables, with LPG stove, at consumer home (WFLDB)/GLO U</v>
      </c>
      <c r="M915" s="1" t="str">
        <f t="array" ref="M915">IF(A914=$A$72,TEXT(A915,"dd/mm/yyyy"),A915)&amp;";"&amp;B915&amp;";"&amp;IF(J915=0,IFERROR(VLOOKUP(A915,default!$B$17:$C$19,2,0),C915),INDEX(default!$B$2:$B$12,Sheet2!J915,0))&amp;";"&amp;D915&amp;";"&amp;E915&amp;";"&amp;F915&amp;";"&amp;G915&amp;";"&amp;H915</f>
        <v>Boiling, vegetables, with LPG stove, at consumer home (WFLDB)/GLO U;p;boil*(1-USER_loss);Undefined;0;0;0;</v>
      </c>
    </row>
    <row r="916" ht="15.75" customHeight="1">
      <c r="A916" s="1" t="s">
        <v>130</v>
      </c>
      <c r="B916" s="1" t="s">
        <v>849</v>
      </c>
      <c r="C916" s="1" t="s">
        <v>38</v>
      </c>
      <c r="D916" s="1" t="s">
        <v>842</v>
      </c>
      <c r="E916" s="1">
        <v>0.0</v>
      </c>
      <c r="F916" s="1">
        <v>0.0</v>
      </c>
      <c r="G916" s="1">
        <v>0.0</v>
      </c>
      <c r="I916" s="1" t="str">
        <f t="shared" si="1"/>
        <v>Q19. Chicken organs, average of heart and liver, cooked (pan-fried or simmered)</v>
      </c>
      <c r="J916" s="1">
        <f t="shared" si="2"/>
        <v>11</v>
      </c>
      <c r="K916" s="1" t="str">
        <f t="shared" si="3"/>
        <v>Q19. Chicken organs, average of heart and liver, cooked (pan-fried or simmered)11</v>
      </c>
      <c r="L916" s="1" t="str">
        <f t="shared" si="4"/>
        <v>Q19. Chicken organs, average of heart and liver, cooked (pan-fried or simmered)Frying, vegetables, with LPG stove, at consumer home (WFLDB)/GLO U</v>
      </c>
      <c r="M916" s="1" t="str">
        <f t="array" ref="M916">IF(A915=$A$72,TEXT(A916,"dd/mm/yyyy"),A916)&amp;";"&amp;B916&amp;";"&amp;IF(J916=0,IFERROR(VLOOKUP(A916,default!$B$17:$C$19,2,0),C916),INDEX(default!$B$2:$B$12,Sheet2!J916,0))&amp;";"&amp;D916&amp;";"&amp;E916&amp;";"&amp;F916&amp;";"&amp;G916&amp;";"&amp;H916</f>
        <v>Frying, vegetables, with LPG stove, at consumer home (WFLDB)/GLO U;p;fry*(1-USER_loss);Undefined;0;0;0;</v>
      </c>
    </row>
    <row r="917" ht="15.75" customHeight="1">
      <c r="I917" s="1" t="str">
        <f t="shared" si="1"/>
        <v>Q19. Chicken organs, average of heart and liver, cooked (pan-fried or simmered)</v>
      </c>
      <c r="J917" s="1">
        <f t="shared" si="2"/>
        <v>0</v>
      </c>
      <c r="K917" s="1" t="str">
        <f t="shared" si="3"/>
        <v>Q19. Chicken organs, average of heart and liver, cooked (pan-fried or simmered)0</v>
      </c>
      <c r="L917" s="1" t="str">
        <f t="shared" si="4"/>
        <v>Q19. Chicken organs, average of heart and liver, cooked (pan-fried or simmered)</v>
      </c>
      <c r="M917" s="1" t="str">
        <f t="array" ref="M917">IF(A916=$A$72,TEXT(A917,"dd/mm/yyyy"),A917)&amp;";"&amp;B917&amp;";"&amp;IF(J917=0,IFERROR(VLOOKUP(A917,default!$B$17:$C$19,2,0),C917),INDEX(default!$B$2:$B$12,Sheet2!J917,0))&amp;";"&amp;D917&amp;";"&amp;E917&amp;";"&amp;F917&amp;";"&amp;G917&amp;";"&amp;H917</f>
        <v>;;;;;;;</v>
      </c>
    </row>
    <row r="918" ht="15.75" customHeight="1">
      <c r="A918" s="1" t="s">
        <v>852</v>
      </c>
      <c r="I918" s="1" t="str">
        <f t="shared" si="1"/>
        <v>Q19. Chicken organs, average of heart and liver, cooked (pan-fried or simmered)</v>
      </c>
      <c r="J918" s="1">
        <f t="shared" si="2"/>
        <v>0</v>
      </c>
      <c r="K918" s="1" t="str">
        <f t="shared" si="3"/>
        <v>Q19. Chicken organs, average of heart and liver, cooked (pan-fried or simmered)0</v>
      </c>
      <c r="L918" s="1" t="str">
        <f t="shared" si="4"/>
        <v>Q19. Chicken organs, average of heart and liver, cooked (pan-fried or simmered)Electricity/heat</v>
      </c>
      <c r="M918" s="1" t="str">
        <f t="array" ref="M918">IF(A917=$A$72,TEXT(A918,"dd/mm/yyyy"),A918)&amp;";"&amp;B918&amp;";"&amp;IF(J918=0,IFERROR(VLOOKUP(A918,default!$B$17:$C$19,2,0),C918),INDEX(default!$B$2:$B$12,Sheet2!J918,0))&amp;";"&amp;D918&amp;";"&amp;E918&amp;";"&amp;F918&amp;";"&amp;G918&amp;";"&amp;H918</f>
        <v>Electricity/heat;;;;;;;</v>
      </c>
    </row>
    <row r="919" ht="15.75" customHeight="1">
      <c r="I919" s="1" t="str">
        <f t="shared" si="1"/>
        <v>Q19. Chicken organs, average of heart and liver, cooked (pan-fried or simmered)</v>
      </c>
      <c r="J919" s="1">
        <f t="shared" si="2"/>
        <v>0</v>
      </c>
      <c r="K919" s="1" t="str">
        <f t="shared" si="3"/>
        <v>Q19. Chicken organs, average of heart and liver, cooked (pan-fried or simmered)0</v>
      </c>
      <c r="L919" s="1" t="str">
        <f t="shared" si="4"/>
        <v>Q19. Chicken organs, average of heart and liver, cooked (pan-fried or simmered)</v>
      </c>
      <c r="M919" s="1" t="str">
        <f t="array" ref="M919">IF(A918=$A$72,TEXT(A919,"dd/mm/yyyy"),A919)&amp;";"&amp;B919&amp;";"&amp;IF(J919=0,IFERROR(VLOOKUP(A919,default!$B$17:$C$19,2,0),C919),INDEX(default!$B$2:$B$12,Sheet2!J919,0))&amp;";"&amp;D919&amp;";"&amp;E919&amp;";"&amp;F919&amp;";"&amp;G919&amp;";"&amp;H919</f>
        <v>;;;;;;;</v>
      </c>
    </row>
    <row r="920" ht="15.75" customHeight="1">
      <c r="A920" s="1" t="s">
        <v>853</v>
      </c>
      <c r="I920" s="1" t="str">
        <f t="shared" si="1"/>
        <v>Q19. Chicken organs, average of heart and liver, cooked (pan-fried or simmered)</v>
      </c>
      <c r="J920" s="1">
        <f t="shared" si="2"/>
        <v>0</v>
      </c>
      <c r="K920" s="1" t="str">
        <f t="shared" si="3"/>
        <v>Q19. Chicken organs, average of heart and liver, cooked (pan-fried or simmered)0</v>
      </c>
      <c r="L920" s="1" t="str">
        <f t="shared" si="4"/>
        <v>Q19. Chicken organs, average of heart and liver, cooked (pan-fried or simmered)Emissions to air</v>
      </c>
      <c r="M920" s="1" t="str">
        <f t="array" ref="M920">IF(A919=$A$72,TEXT(A920,"dd/mm/yyyy"),A920)&amp;";"&amp;B920&amp;";"&amp;IF(J920=0,IFERROR(VLOOKUP(A920,default!$B$17:$C$19,2,0),C920),INDEX(default!$B$2:$B$12,Sheet2!J920,0))&amp;";"&amp;D920&amp;";"&amp;E920&amp;";"&amp;F920&amp;";"&amp;G920&amp;";"&amp;H920</f>
        <v>Emissions to air;;;;;;;</v>
      </c>
    </row>
    <row r="921" ht="15.75" customHeight="1">
      <c r="I921" s="1" t="str">
        <f t="shared" si="1"/>
        <v>Q19. Chicken organs, average of heart and liver, cooked (pan-fried or simmered)</v>
      </c>
      <c r="J921" s="1">
        <f t="shared" si="2"/>
        <v>0</v>
      </c>
      <c r="K921" s="1" t="str">
        <f t="shared" si="3"/>
        <v>Q19. Chicken organs, average of heart and liver, cooked (pan-fried or simmered)0</v>
      </c>
      <c r="L921" s="1" t="str">
        <f t="shared" si="4"/>
        <v>Q19. Chicken organs, average of heart and liver, cooked (pan-fried or simmered)</v>
      </c>
      <c r="M921" s="1" t="str">
        <f t="array" ref="M921">IF(A920=$A$72,TEXT(A921,"dd/mm/yyyy"),A921)&amp;";"&amp;B921&amp;";"&amp;IF(J921=0,IFERROR(VLOOKUP(A921,default!$B$17:$C$19,2,0),C921),INDEX(default!$B$2:$B$12,Sheet2!J921,0))&amp;";"&amp;D921&amp;";"&amp;E921&amp;";"&amp;F921&amp;";"&amp;G921&amp;";"&amp;H921</f>
        <v>;;;;;;;</v>
      </c>
    </row>
    <row r="922" ht="15.75" customHeight="1">
      <c r="A922" s="1" t="s">
        <v>854</v>
      </c>
      <c r="I922" s="1" t="str">
        <f t="shared" si="1"/>
        <v>Q19. Chicken organs, average of heart and liver, cooked (pan-fried or simmered)</v>
      </c>
      <c r="J922" s="1">
        <f t="shared" si="2"/>
        <v>0</v>
      </c>
      <c r="K922" s="1" t="str">
        <f t="shared" si="3"/>
        <v>Q19. Chicken organs, average of heart and liver, cooked (pan-fried or simmered)0</v>
      </c>
      <c r="L922" s="1" t="str">
        <f t="shared" si="4"/>
        <v>Q19. Chicken organs, average of heart and liver, cooked (pan-fried or simmered)Emissions to water</v>
      </c>
      <c r="M922" s="1" t="str">
        <f t="array" ref="M922">IF(A921=$A$72,TEXT(A922,"dd/mm/yyyy"),A922)&amp;";"&amp;B922&amp;";"&amp;IF(J922=0,IFERROR(VLOOKUP(A922,default!$B$17:$C$19,2,0),C922),INDEX(default!$B$2:$B$12,Sheet2!J922,0))&amp;";"&amp;D922&amp;";"&amp;E922&amp;";"&amp;F922&amp;";"&amp;G922&amp;";"&amp;H922</f>
        <v>Emissions to water;;;;;;;</v>
      </c>
    </row>
    <row r="923" ht="15.75" customHeight="1">
      <c r="I923" s="1" t="str">
        <f t="shared" si="1"/>
        <v>Q19. Chicken organs, average of heart and liver, cooked (pan-fried or simmered)</v>
      </c>
      <c r="J923" s="1">
        <f t="shared" si="2"/>
        <v>0</v>
      </c>
      <c r="K923" s="1" t="str">
        <f t="shared" si="3"/>
        <v>Q19. Chicken organs, average of heart and liver, cooked (pan-fried or simmered)0</v>
      </c>
      <c r="L923" s="1" t="str">
        <f t="shared" si="4"/>
        <v>Q19. Chicken organs, average of heart and liver, cooked (pan-fried or simmered)</v>
      </c>
      <c r="M923" s="1" t="str">
        <f t="array" ref="M923">IF(A922=$A$72,TEXT(A923,"dd/mm/yyyy"),A923)&amp;";"&amp;B923&amp;";"&amp;IF(J923=0,IFERROR(VLOOKUP(A923,default!$B$17:$C$19,2,0),C923),INDEX(default!$B$2:$B$12,Sheet2!J923,0))&amp;";"&amp;D923&amp;";"&amp;E923&amp;";"&amp;F923&amp;";"&amp;G923&amp;";"&amp;H923</f>
        <v>;;;;;;;</v>
      </c>
    </row>
    <row r="924" ht="15.75" customHeight="1">
      <c r="A924" s="1" t="s">
        <v>855</v>
      </c>
      <c r="I924" s="1" t="str">
        <f t="shared" si="1"/>
        <v>Q19. Chicken organs, average of heart and liver, cooked (pan-fried or simmered)</v>
      </c>
      <c r="J924" s="1">
        <f t="shared" si="2"/>
        <v>0</v>
      </c>
      <c r="K924" s="1" t="str">
        <f t="shared" si="3"/>
        <v>Q19. Chicken organs, average of heart and liver, cooked (pan-fried or simmered)0</v>
      </c>
      <c r="L924" s="1" t="str">
        <f t="shared" si="4"/>
        <v>Q19. Chicken organs, average of heart and liver, cooked (pan-fried or simmered)Emissions to soil</v>
      </c>
      <c r="M924" s="1" t="str">
        <f t="array" ref="M924">IF(A923=$A$72,TEXT(A924,"dd/mm/yyyy"),A924)&amp;";"&amp;B924&amp;";"&amp;IF(J924=0,IFERROR(VLOOKUP(A924,default!$B$17:$C$19,2,0),C924),INDEX(default!$B$2:$B$12,Sheet2!J924,0))&amp;";"&amp;D924&amp;";"&amp;E924&amp;";"&amp;F924&amp;";"&amp;G924&amp;";"&amp;H924</f>
        <v>Emissions to soil;;;;;;;</v>
      </c>
    </row>
    <row r="925" ht="15.75" customHeight="1">
      <c r="I925" s="1" t="str">
        <f t="shared" si="1"/>
        <v>Q19. Chicken organs, average of heart and liver, cooked (pan-fried or simmered)</v>
      </c>
      <c r="J925" s="1">
        <f t="shared" si="2"/>
        <v>0</v>
      </c>
      <c r="K925" s="1" t="str">
        <f t="shared" si="3"/>
        <v>Q19. Chicken organs, average of heart and liver, cooked (pan-fried or simmered)0</v>
      </c>
      <c r="L925" s="1" t="str">
        <f t="shared" si="4"/>
        <v>Q19. Chicken organs, average of heart and liver, cooked (pan-fried or simmered)</v>
      </c>
      <c r="M925" s="1" t="str">
        <f t="array" ref="M925">IF(A924=$A$72,TEXT(A925,"dd/mm/yyyy"),A925)&amp;";"&amp;B925&amp;";"&amp;IF(J925=0,IFERROR(VLOOKUP(A925,default!$B$17:$C$19,2,0),C925),INDEX(default!$B$2:$B$12,Sheet2!J925,0))&amp;";"&amp;D925&amp;";"&amp;E925&amp;";"&amp;F925&amp;";"&amp;G925&amp;";"&amp;H925</f>
        <v>;;;;;;;</v>
      </c>
    </row>
    <row r="926" ht="15.75" customHeight="1">
      <c r="A926" s="1" t="s">
        <v>856</v>
      </c>
      <c r="I926" s="1" t="str">
        <f t="shared" si="1"/>
        <v>Q19. Chicken organs, average of heart and liver, cooked (pan-fried or simmered)</v>
      </c>
      <c r="J926" s="1">
        <f t="shared" si="2"/>
        <v>0</v>
      </c>
      <c r="K926" s="1" t="str">
        <f t="shared" si="3"/>
        <v>Q19. Chicken organs, average of heart and liver, cooked (pan-fried or simmered)0</v>
      </c>
      <c r="L926" s="1" t="str">
        <f t="shared" si="4"/>
        <v>Q19. Chicken organs, average of heart and liver, cooked (pan-fried or simmered)Final waste flows</v>
      </c>
      <c r="M926" s="1" t="str">
        <f t="array" ref="M926">IF(A925=$A$72,TEXT(A926,"dd/mm/yyyy"),A926)&amp;";"&amp;B926&amp;";"&amp;IF(J926=0,IFERROR(VLOOKUP(A926,default!$B$17:$C$19,2,0),C926),INDEX(default!$B$2:$B$12,Sheet2!J926,0))&amp;";"&amp;D926&amp;";"&amp;E926&amp;";"&amp;F926&amp;";"&amp;G926&amp;";"&amp;H926</f>
        <v>Final waste flows;;;;;;;</v>
      </c>
    </row>
    <row r="927" ht="15.75" customHeight="1">
      <c r="I927" s="1" t="str">
        <f t="shared" si="1"/>
        <v>Q19. Chicken organs, average of heart and liver, cooked (pan-fried or simmered)</v>
      </c>
      <c r="J927" s="1">
        <f t="shared" si="2"/>
        <v>0</v>
      </c>
      <c r="K927" s="1" t="str">
        <f t="shared" si="3"/>
        <v>Q19. Chicken organs, average of heart and liver, cooked (pan-fried or simmered)0</v>
      </c>
      <c r="L927" s="1" t="str">
        <f t="shared" si="4"/>
        <v>Q19. Chicken organs, average of heart and liver, cooked (pan-fried or simmered)</v>
      </c>
      <c r="M927" s="1" t="str">
        <f t="array" ref="M927">IF(A926=$A$72,TEXT(A927,"dd/mm/yyyy"),A927)&amp;";"&amp;B927&amp;";"&amp;IF(J927=0,IFERROR(VLOOKUP(A927,default!$B$17:$C$19,2,0),C927),INDEX(default!$B$2:$B$12,Sheet2!J927,0))&amp;";"&amp;D927&amp;";"&amp;E927&amp;";"&amp;F927&amp;";"&amp;G927&amp;";"&amp;H927</f>
        <v>;;;;;;;</v>
      </c>
    </row>
    <row r="928" ht="15.75" customHeight="1">
      <c r="A928" s="1" t="s">
        <v>857</v>
      </c>
      <c r="I928" s="1" t="str">
        <f t="shared" si="1"/>
        <v>Q19. Chicken organs, average of heart and liver, cooked (pan-fried or simmered)</v>
      </c>
      <c r="J928" s="1">
        <f t="shared" si="2"/>
        <v>0</v>
      </c>
      <c r="K928" s="1" t="str">
        <f t="shared" si="3"/>
        <v>Q19. Chicken organs, average of heart and liver, cooked (pan-fried or simmered)0</v>
      </c>
      <c r="L928" s="1" t="str">
        <f t="shared" si="4"/>
        <v>Q19. Chicken organs, average of heart and liver, cooked (pan-fried or simmered)Non material emissions</v>
      </c>
      <c r="M928" s="1" t="str">
        <f t="array" ref="M928">IF(A927=$A$72,TEXT(A928,"dd/mm/yyyy"),A928)&amp;";"&amp;B928&amp;";"&amp;IF(J928=0,IFERROR(VLOOKUP(A928,default!$B$17:$C$19,2,0),C928),INDEX(default!$B$2:$B$12,Sheet2!J928,0))&amp;";"&amp;D928&amp;";"&amp;E928&amp;";"&amp;F928&amp;";"&amp;G928&amp;";"&amp;H928</f>
        <v>Non material emissions;;;;;;;</v>
      </c>
    </row>
    <row r="929" ht="15.75" customHeight="1">
      <c r="I929" s="1" t="str">
        <f t="shared" si="1"/>
        <v>Q19. Chicken organs, average of heart and liver, cooked (pan-fried or simmered)</v>
      </c>
      <c r="J929" s="1">
        <f t="shared" si="2"/>
        <v>0</v>
      </c>
      <c r="K929" s="1" t="str">
        <f t="shared" si="3"/>
        <v>Q19. Chicken organs, average of heart and liver, cooked (pan-fried or simmered)0</v>
      </c>
      <c r="L929" s="1" t="str">
        <f t="shared" si="4"/>
        <v>Q19. Chicken organs, average of heart and liver, cooked (pan-fried or simmered)</v>
      </c>
      <c r="M929" s="1" t="str">
        <f t="array" ref="M929">IF(A928=$A$72,TEXT(A929,"dd/mm/yyyy"),A929)&amp;";"&amp;B929&amp;";"&amp;IF(J929=0,IFERROR(VLOOKUP(A929,default!$B$17:$C$19,2,0),C929),INDEX(default!$B$2:$B$12,Sheet2!J929,0))&amp;";"&amp;D929&amp;";"&amp;E929&amp;";"&amp;F929&amp;";"&amp;G929&amp;";"&amp;H929</f>
        <v>;;;;;;;</v>
      </c>
    </row>
    <row r="930" ht="15.75" customHeight="1">
      <c r="A930" s="1" t="s">
        <v>858</v>
      </c>
      <c r="I930" s="1" t="str">
        <f t="shared" si="1"/>
        <v>Q19. Chicken organs, average of heart and liver, cooked (pan-fried or simmered)</v>
      </c>
      <c r="J930" s="1">
        <f t="shared" si="2"/>
        <v>0</v>
      </c>
      <c r="K930" s="1" t="str">
        <f t="shared" si="3"/>
        <v>Q19. Chicken organs, average of heart and liver, cooked (pan-fried or simmered)0</v>
      </c>
      <c r="L930" s="1" t="str">
        <f t="shared" si="4"/>
        <v>Q19. Chicken organs, average of heart and liver, cooked (pan-fried or simmered)Social issues</v>
      </c>
      <c r="M930" s="1" t="str">
        <f t="array" ref="M930">IF(A929=$A$72,TEXT(A930,"dd/mm/yyyy"),A930)&amp;";"&amp;B930&amp;";"&amp;IF(J930=0,IFERROR(VLOOKUP(A930,default!$B$17:$C$19,2,0),C930),INDEX(default!$B$2:$B$12,Sheet2!J930,0))&amp;";"&amp;D930&amp;";"&amp;E930&amp;";"&amp;F930&amp;";"&amp;G930&amp;";"&amp;H930</f>
        <v>Social issues;;;;;;;</v>
      </c>
    </row>
    <row r="931" ht="15.75" customHeight="1">
      <c r="I931" s="1" t="str">
        <f t="shared" si="1"/>
        <v>Q19. Chicken organs, average of heart and liver, cooked (pan-fried or simmered)</v>
      </c>
      <c r="J931" s="1">
        <f t="shared" si="2"/>
        <v>0</v>
      </c>
      <c r="K931" s="1" t="str">
        <f t="shared" si="3"/>
        <v>Q19. Chicken organs, average of heart and liver, cooked (pan-fried or simmered)0</v>
      </c>
      <c r="L931" s="1" t="str">
        <f t="shared" si="4"/>
        <v>Q19. Chicken organs, average of heart and liver, cooked (pan-fried or simmered)</v>
      </c>
      <c r="M931" s="1" t="str">
        <f t="array" ref="M931">IF(A930=$A$72,TEXT(A931,"dd/mm/yyyy"),A931)&amp;";"&amp;B931&amp;";"&amp;IF(J931=0,IFERROR(VLOOKUP(A931,default!$B$17:$C$19,2,0),C931),INDEX(default!$B$2:$B$12,Sheet2!J931,0))&amp;";"&amp;D931&amp;";"&amp;E931&amp;";"&amp;F931&amp;";"&amp;G931&amp;";"&amp;H931</f>
        <v>;;;;;;;</v>
      </c>
    </row>
    <row r="932" ht="15.75" customHeight="1">
      <c r="A932" s="1" t="s">
        <v>859</v>
      </c>
      <c r="I932" s="1" t="str">
        <f t="shared" si="1"/>
        <v>Q19. Chicken organs, average of heart and liver, cooked (pan-fried or simmered)</v>
      </c>
      <c r="J932" s="1">
        <f t="shared" si="2"/>
        <v>0</v>
      </c>
      <c r="K932" s="1" t="str">
        <f t="shared" si="3"/>
        <v>Q19. Chicken organs, average of heart and liver, cooked (pan-fried or simmered)0</v>
      </c>
      <c r="L932" s="1" t="str">
        <f t="shared" si="4"/>
        <v>Q19. Chicken organs, average of heart and liver, cooked (pan-fried or simmered)Economic issues</v>
      </c>
      <c r="M932" s="1" t="str">
        <f t="array" ref="M932">IF(A931=$A$72,TEXT(A932,"dd/mm/yyyy"),A932)&amp;";"&amp;B932&amp;";"&amp;IF(J932=0,IFERROR(VLOOKUP(A932,default!$B$17:$C$19,2,0),C932),INDEX(default!$B$2:$B$12,Sheet2!J932,0))&amp;";"&amp;D932&amp;";"&amp;E932&amp;";"&amp;F932&amp;";"&amp;G932&amp;";"&amp;H932</f>
        <v>Economic issues;;;;;;;</v>
      </c>
    </row>
    <row r="933" ht="15.75" customHeight="1">
      <c r="I933" s="1" t="str">
        <f t="shared" si="1"/>
        <v>Q19. Chicken organs, average of heart and liver, cooked (pan-fried or simmered)</v>
      </c>
      <c r="J933" s="1">
        <f t="shared" si="2"/>
        <v>0</v>
      </c>
      <c r="K933" s="1" t="str">
        <f t="shared" si="3"/>
        <v>Q19. Chicken organs, average of heart and liver, cooked (pan-fried or simmered)0</v>
      </c>
      <c r="L933" s="1" t="str">
        <f t="shared" si="4"/>
        <v>Q19. Chicken organs, average of heart and liver, cooked (pan-fried or simmered)</v>
      </c>
      <c r="M933" s="1" t="str">
        <f t="array" ref="M933">IF(A932=$A$72,TEXT(A933,"dd/mm/yyyy"),A933)&amp;";"&amp;B933&amp;";"&amp;IF(J933=0,IFERROR(VLOOKUP(A933,default!$B$17:$C$19,2,0),C933),INDEX(default!$B$2:$B$12,Sheet2!J933,0))&amp;";"&amp;D933&amp;";"&amp;E933&amp;";"&amp;F933&amp;";"&amp;G933&amp;";"&amp;H933</f>
        <v>;;;;;;;</v>
      </c>
    </row>
    <row r="934" ht="15.75" customHeight="1">
      <c r="A934" s="1" t="s">
        <v>860</v>
      </c>
      <c r="I934" s="1" t="str">
        <f t="shared" si="1"/>
        <v>Q19. Chicken organs, average of heart and liver, cooked (pan-fried or simmered)</v>
      </c>
      <c r="J934" s="1">
        <f t="shared" si="2"/>
        <v>0</v>
      </c>
      <c r="K934" s="1" t="str">
        <f t="shared" si="3"/>
        <v>Q19. Chicken organs, average of heart and liver, cooked (pan-fried or simmered)0</v>
      </c>
      <c r="L934" s="1" t="str">
        <f t="shared" si="4"/>
        <v>Q19. Chicken organs, average of heart and liver, cooked (pan-fried or simmered)Waste to treatment</v>
      </c>
      <c r="M934" s="1" t="str">
        <f t="array" ref="M934">IF(A933=$A$72,TEXT(A934,"dd/mm/yyyy"),A934)&amp;";"&amp;B934&amp;";"&amp;IF(J934=0,IFERROR(VLOOKUP(A934,default!$B$17:$C$19,2,0),C934),INDEX(default!$B$2:$B$12,Sheet2!J934,0))&amp;";"&amp;D934&amp;";"&amp;E934&amp;";"&amp;F934&amp;";"&amp;G934&amp;";"&amp;H934</f>
        <v>Waste to treatment;;;;;;;</v>
      </c>
    </row>
    <row r="935" ht="15.75" customHeight="1">
      <c r="A935" s="1" t="s">
        <v>8</v>
      </c>
      <c r="B935" s="1" t="s">
        <v>835</v>
      </c>
      <c r="C935" s="1" t="s">
        <v>1112</v>
      </c>
      <c r="D935" s="1" t="s">
        <v>842</v>
      </c>
      <c r="E935" s="1">
        <v>0.0</v>
      </c>
      <c r="F935" s="1">
        <v>0.0</v>
      </c>
      <c r="G935" s="1">
        <v>0.0</v>
      </c>
      <c r="I935" s="1" t="str">
        <f t="shared" si="1"/>
        <v>Q19. Chicken organs, average of heart and liver, cooked (pan-fried or simmered)</v>
      </c>
      <c r="J935" s="1">
        <f t="shared" si="2"/>
        <v>0</v>
      </c>
      <c r="K935" s="1" t="str">
        <f t="shared" si="3"/>
        <v>Q19. Chicken organs, average of heart and liver, cooked (pan-fried or simmered)0</v>
      </c>
      <c r="L935" s="1" t="str">
        <f t="shared" si="4"/>
        <v>Q19. Chicken organs, average of heart and liver, cooked (pan-fried or simmered)Municipal solid waste {RoW}| treatment of municipal solid waste, sanitary landfill | Cut-off, S</v>
      </c>
      <c r="M935" s="1" t="str">
        <f t="array" ref="M935">IF(A934=$A$72,TEXT(A935,"dd/mm/yyyy"),A935)&amp;";"&amp;B935&amp;";"&amp;IF(J935=0,IFERROR(VLOOKUP(A935,default!$B$17:$C$19,2,0),C935),INDEX(default!$B$2:$B$12,Sheet2!J935,0))&amp;";"&amp;D935&amp;";"&amp;E935&amp;";"&amp;F935&amp;";"&amp;G935&amp;";"&amp;H935</f>
        <v>Municipal solid waste {RoW}| treatment of municipal solid waste, sanitary landfill | Cut-off, S;kg;(packwt*packaging*(1+TRAN_loss_PNS+RET_loss_PNS)+PHAR_loss_PNS+PROC_loss_PNS+TRAN_loss_PNS+RET_loss_PNS+USER_loss)*landfill;Undefined;0;0;0;</v>
      </c>
    </row>
    <row r="936" ht="15.75" customHeight="1">
      <c r="A936" s="1" t="s">
        <v>9</v>
      </c>
      <c r="B936" s="1" t="s">
        <v>835</v>
      </c>
      <c r="C936" s="1" t="s">
        <v>1113</v>
      </c>
      <c r="D936" s="1" t="s">
        <v>842</v>
      </c>
      <c r="E936" s="1">
        <v>0.0</v>
      </c>
      <c r="F936" s="1">
        <v>0.0</v>
      </c>
      <c r="G936" s="1">
        <v>0.0</v>
      </c>
      <c r="I936" s="1" t="str">
        <f t="shared" si="1"/>
        <v>Q19. Chicken organs, average of heart and liver, cooked (pan-fried or simmered)</v>
      </c>
      <c r="J936" s="1">
        <f t="shared" si="2"/>
        <v>0</v>
      </c>
      <c r="K936" s="1" t="str">
        <f t="shared" si="3"/>
        <v>Q19. Chicken organs, average of heart and liver, cooked (pan-fried or simmered)0</v>
      </c>
      <c r="L936" s="1" t="str">
        <f t="shared" si="4"/>
        <v>Q19. Chicken organs, average of heart and liver, cooked (pan-fried or simmered)Municipal solid waste {GLO}| treatment of municipal solid waste, open dump, wet infiltration class (500mm) | Cut-off, S</v>
      </c>
      <c r="M936" s="1" t="str">
        <f t="array" ref="M936">IF(A935=$A$72,TEXT(A936,"dd/mm/yyyy"),A936)&amp;";"&amp;B936&amp;";"&amp;IF(J936=0,IFERROR(VLOOKUP(A936,default!$B$17:$C$19,2,0),C936),INDEX(default!$B$2:$B$12,Sheet2!J936,0))&amp;";"&amp;D936&amp;";"&amp;E936&amp;";"&amp;F936&amp;";"&amp;G936&amp;";"&amp;H936</f>
        <v>Municipal solid waste {GLO}| treatment of municipal solid waste, open dump, wet infiltration class (500mm) | Cut-off, S;kg;(packwt*packaging*(1+TRAN_loss_PNS+RET_loss_PNS)+PHAR_loss_PNS+PROC_loss_PNS+TRAN_loss_PNS+RET_loss_PNS+USER_loss)*opendump;Undefined;0;0;0;</v>
      </c>
    </row>
    <row r="937" ht="15.75" customHeight="1">
      <c r="A937" s="1" t="s">
        <v>10</v>
      </c>
      <c r="B937" s="1" t="s">
        <v>835</v>
      </c>
      <c r="C937" s="1" t="s">
        <v>1113</v>
      </c>
      <c r="D937" s="1" t="s">
        <v>842</v>
      </c>
      <c r="E937" s="1">
        <v>0.0</v>
      </c>
      <c r="F937" s="1">
        <v>0.0</v>
      </c>
      <c r="G937" s="1">
        <v>0.0</v>
      </c>
      <c r="I937" s="1" t="str">
        <f t="shared" si="1"/>
        <v>Q19. Chicken organs, average of heart and liver, cooked (pan-fried or simmered)</v>
      </c>
      <c r="J937" s="1">
        <f t="shared" si="2"/>
        <v>0</v>
      </c>
      <c r="K937" s="1" t="str">
        <f t="shared" si="3"/>
        <v>Q19. Chicken organs, average of heart and liver, cooked (pan-fried or simmered)0</v>
      </c>
      <c r="L937" s="1" t="str">
        <f t="shared" si="4"/>
        <v>Q19. Chicken organs, average of heart and liver, cooked (pan-fried or simmered)Municipal solid waste {GLO}| treatment of municipal solid waste, open burning | Cut-off, S</v>
      </c>
      <c r="M937" s="1" t="str">
        <f t="array" ref="M937">IF(A936=$A$72,TEXT(A937,"dd/mm/yyyy"),A937)&amp;";"&amp;B937&amp;";"&amp;IF(J937=0,IFERROR(VLOOKUP(A937,default!$B$17:$C$19,2,0),C937),INDEX(default!$B$2:$B$12,Sheet2!J937,0))&amp;";"&amp;D937&amp;";"&amp;E937&amp;";"&amp;F937&amp;";"&amp;G937&amp;";"&amp;H937</f>
        <v>Municipal solid waste {GLO}| treatment of municipal solid waste, open burning | Cut-off, S;kg;(packwt*packaging*(1+TRAN_loss_PNS+RET_loss_PNS)+PHAR_loss_PNS+PROC_loss_PNS+TRAN_loss_PNS+RET_loss_PNS+USER_loss)*openburn;Undefined;0;0;0;</v>
      </c>
    </row>
    <row r="938" ht="15.75" customHeight="1">
      <c r="I938" s="1" t="str">
        <f t="shared" si="1"/>
        <v>Q19. Chicken organs, average of heart and liver, cooked (pan-fried or simmered)</v>
      </c>
      <c r="J938" s="1">
        <f t="shared" si="2"/>
        <v>0</v>
      </c>
      <c r="K938" s="1" t="str">
        <f t="shared" si="3"/>
        <v>Q19. Chicken organs, average of heart and liver, cooked (pan-fried or simmered)0</v>
      </c>
      <c r="L938" s="1" t="str">
        <f t="shared" si="4"/>
        <v>Q19. Chicken organs, average of heart and liver, cooked (pan-fried or simmered)</v>
      </c>
      <c r="M938" s="1" t="str">
        <f t="array" ref="M938">IF(A937=$A$72,TEXT(A938,"dd/mm/yyyy"),A938)&amp;";"&amp;B938&amp;";"&amp;IF(J938=0,IFERROR(VLOOKUP(A938,default!$B$17:$C$19,2,0),C938),INDEX(default!$B$2:$B$12,Sheet2!J938,0))&amp;";"&amp;D938&amp;";"&amp;E938&amp;";"&amp;F938&amp;";"&amp;G938&amp;";"&amp;H938</f>
        <v>;;;;;;;</v>
      </c>
    </row>
    <row r="939" ht="15.75" customHeight="1">
      <c r="A939" s="1" t="s">
        <v>865</v>
      </c>
      <c r="I939" s="1" t="str">
        <f t="shared" si="1"/>
        <v>Q19. Chicken organs, average of heart and liver, cooked (pan-fried or simmered)</v>
      </c>
      <c r="J939" s="1">
        <f t="shared" si="2"/>
        <v>0</v>
      </c>
      <c r="K939" s="1" t="str">
        <f t="shared" si="3"/>
        <v>Q19. Chicken organs, average of heart and liver, cooked (pan-fried or simmered)0</v>
      </c>
      <c r="L939" s="1" t="str">
        <f t="shared" si="4"/>
        <v>Q19. Chicken organs, average of heart and liver, cooked (pan-fried or simmered)Input parameters</v>
      </c>
      <c r="M939" s="1" t="str">
        <f t="array" ref="M939">IF(A938=$A$72,TEXT(A939,"dd/mm/yyyy"),A939)&amp;";"&amp;B939&amp;";"&amp;IF(J939=0,IFERROR(VLOOKUP(A939,default!$B$17:$C$19,2,0),C939),INDEX(default!$B$2:$B$12,Sheet2!J939,0))&amp;";"&amp;D939&amp;";"&amp;E939&amp;";"&amp;F939&amp;";"&amp;G939&amp;";"&amp;H939</f>
        <v>Input parameters;;;;;;;</v>
      </c>
    </row>
    <row r="940" ht="15.75" customHeight="1">
      <c r="A940" s="1" t="s">
        <v>31</v>
      </c>
      <c r="B940" s="1">
        <v>1.0</v>
      </c>
      <c r="C940" s="1" t="s">
        <v>866</v>
      </c>
      <c r="D940" s="1">
        <v>1.11</v>
      </c>
      <c r="E940" s="1">
        <v>0.0</v>
      </c>
      <c r="F940" s="1">
        <v>0.0</v>
      </c>
      <c r="G940" s="1" t="s">
        <v>832</v>
      </c>
      <c r="H940" s="1" t="s">
        <v>134</v>
      </c>
      <c r="I940" s="1" t="str">
        <f t="shared" si="1"/>
        <v>Q19. Chicken organs, average of heart and liver, cooked (pan-fried or simmered)</v>
      </c>
      <c r="J940" s="1">
        <f t="shared" si="2"/>
        <v>0</v>
      </c>
      <c r="K940" s="1" t="str">
        <f t="shared" si="3"/>
        <v>Q19. Chicken organs, average of heart and liver, cooked (pan-fried or simmered)0</v>
      </c>
      <c r="L940" s="1" t="str">
        <f t="shared" si="4"/>
        <v>Q19. Chicken organs, average of heart and liver, cooked (pan-fried or simmered)primary</v>
      </c>
      <c r="M940" s="1" t="str">
        <f t="array" ref="M940">IF(A939=$A$72,TEXT(A940,"dd/mm/yyyy"),A940)&amp;";"&amp;B940&amp;";"&amp;IF(J940=0,IFERROR(VLOOKUP(A940,default!$B$17:$C$19,2,0),C940),INDEX(default!$B$2:$B$12,Sheet2!J940,0))&amp;";"&amp;D940&amp;";"&amp;E940&amp;";"&amp;F940&amp;";"&amp;G940&amp;";"&amp;H940</f>
        <v>primary;1;Lognormal;1,11;0;0;No;(2,3,2,2,2,na)_x007f_</v>
      </c>
    </row>
    <row r="941" ht="15.75" customHeight="1">
      <c r="A941" s="1" t="s">
        <v>23</v>
      </c>
      <c r="B941" s="1">
        <v>1.0</v>
      </c>
      <c r="C941" s="1" t="s">
        <v>866</v>
      </c>
      <c r="D941" s="1">
        <v>1.25</v>
      </c>
      <c r="E941" s="1">
        <v>0.0</v>
      </c>
      <c r="F941" s="1">
        <v>0.0</v>
      </c>
      <c r="G941" s="1" t="s">
        <v>832</v>
      </c>
      <c r="H941" s="1" t="s">
        <v>131</v>
      </c>
      <c r="I941" s="1" t="str">
        <f t="shared" si="1"/>
        <v>Q19. Chicken organs, average of heart and liver, cooked (pan-fried or simmered)</v>
      </c>
      <c r="J941" s="1">
        <f t="shared" si="2"/>
        <v>0</v>
      </c>
      <c r="K941" s="1" t="str">
        <f t="shared" si="3"/>
        <v>Q19. Chicken organs, average of heart and liver, cooked (pan-fried or simmered)0</v>
      </c>
      <c r="L941" s="1" t="str">
        <f t="shared" si="4"/>
        <v>Q19. Chicken organs, average of heart and liver, cooked (pan-fried or simmered)packaging</v>
      </c>
      <c r="M941" s="1" t="str">
        <f t="array" ref="M941">IF(A940=$A$72,TEXT(A941,"dd/mm/yyyy"),A941)&amp;";"&amp;B941&amp;";"&amp;IF(J941=0,IFERROR(VLOOKUP(A941,default!$B$17:$C$19,2,0),C941),INDEX(default!$B$2:$B$12,Sheet2!J941,0))&amp;";"&amp;D941&amp;";"&amp;E941&amp;";"&amp;F941&amp;";"&amp;G941&amp;";"&amp;H941</f>
        <v>packaging;1;Lognormal;1,25;0;0;No;(2,4,2,4,3,na)_x007f_</v>
      </c>
    </row>
    <row r="942" ht="15.75" customHeight="1">
      <c r="A942" s="1" t="s">
        <v>32</v>
      </c>
      <c r="B942" s="1">
        <v>1.0</v>
      </c>
      <c r="C942" s="1" t="s">
        <v>866</v>
      </c>
      <c r="D942" s="1">
        <v>1.23</v>
      </c>
      <c r="E942" s="1">
        <v>0.0</v>
      </c>
      <c r="F942" s="1">
        <v>0.0</v>
      </c>
      <c r="G942" s="1" t="s">
        <v>832</v>
      </c>
      <c r="H942" s="1" t="s">
        <v>132</v>
      </c>
      <c r="I942" s="1" t="str">
        <f t="shared" si="1"/>
        <v>Q19. Chicken organs, average of heart and liver, cooked (pan-fried or simmered)</v>
      </c>
      <c r="J942" s="1">
        <f t="shared" si="2"/>
        <v>0</v>
      </c>
      <c r="K942" s="1" t="str">
        <f t="shared" si="3"/>
        <v>Q19. Chicken organs, average of heart and liver, cooked (pan-fried or simmered)0</v>
      </c>
      <c r="L942" s="1" t="str">
        <f t="shared" si="4"/>
        <v>Q19. Chicken organs, average of heart and liver, cooked (pan-fried or simmered)distrib</v>
      </c>
      <c r="M942" s="1" t="str">
        <f t="array" ref="M942">IF(A941=$A$72,TEXT(A942,"dd/mm/yyyy"),A942)&amp;";"&amp;B942&amp;";"&amp;IF(J942=0,IFERROR(VLOOKUP(A942,default!$B$17:$C$19,2,0),C942),INDEX(default!$B$2:$B$12,Sheet2!J942,0))&amp;";"&amp;D942&amp;";"&amp;E942&amp;";"&amp;F942&amp;";"&amp;G942&amp;";"&amp;H942</f>
        <v>distrib;1;Lognormal;1,23;0;0;No;(2,3,2,4,3,na)_x007f_</v>
      </c>
    </row>
    <row r="943" ht="15.75" customHeight="1">
      <c r="A943" s="1" t="s">
        <v>33</v>
      </c>
      <c r="B943" s="1">
        <v>10.0</v>
      </c>
      <c r="C943" s="1" t="s">
        <v>866</v>
      </c>
      <c r="D943" s="1">
        <v>1.12</v>
      </c>
      <c r="E943" s="1">
        <v>0.0</v>
      </c>
      <c r="F943" s="1">
        <v>0.0</v>
      </c>
      <c r="G943" s="1" t="s">
        <v>832</v>
      </c>
      <c r="H943" s="1" t="s">
        <v>133</v>
      </c>
      <c r="I943" s="1" t="str">
        <f t="shared" si="1"/>
        <v>Q19. Chicken organs, average of heart and liver, cooked (pan-fried or simmered)</v>
      </c>
      <c r="J943" s="1">
        <f t="shared" si="2"/>
        <v>0</v>
      </c>
      <c r="K943" s="1" t="str">
        <f t="shared" si="3"/>
        <v>Q19. Chicken organs, average of heart and liver, cooked (pan-fried or simmered)0</v>
      </c>
      <c r="L943" s="1" t="str">
        <f t="shared" si="4"/>
        <v>Q19. Chicken organs, average of heart and liver, cooked (pan-fried or simmered)retail_cool</v>
      </c>
      <c r="M943" s="1" t="str">
        <f t="array" ref="M943">IF(A942=$A$72,TEXT(A943,"dd/mm/yyyy"),A943)&amp;";"&amp;B943&amp;";"&amp;IF(J943=0,IFERROR(VLOOKUP(A943,default!$B$17:$C$19,2,0),C943),INDEX(default!$B$2:$B$12,Sheet2!J943,0))&amp;";"&amp;D943&amp;";"&amp;E943&amp;";"&amp;F943&amp;";"&amp;G943&amp;";"&amp;H943</f>
        <v>retail_cool;10;Lognormal;1,12;0;0;No;(2,3,2,4,2,na)_x007f_</v>
      </c>
    </row>
    <row r="944" ht="15.75" customHeight="1">
      <c r="A944" s="1" t="s">
        <v>34</v>
      </c>
      <c r="B944" s="1">
        <v>0.0</v>
      </c>
      <c r="C944" s="1" t="s">
        <v>866</v>
      </c>
      <c r="D944" s="1">
        <v>1.12</v>
      </c>
      <c r="E944" s="1">
        <v>0.0</v>
      </c>
      <c r="F944" s="1">
        <v>0.0</v>
      </c>
      <c r="G944" s="1" t="s">
        <v>832</v>
      </c>
      <c r="H944" s="1" t="s">
        <v>133</v>
      </c>
      <c r="I944" s="1" t="str">
        <f t="shared" si="1"/>
        <v>Q19. Chicken organs, average of heart and liver, cooked (pan-fried or simmered)</v>
      </c>
      <c r="J944" s="1">
        <f t="shared" si="2"/>
        <v>0</v>
      </c>
      <c r="K944" s="1" t="str">
        <f t="shared" si="3"/>
        <v>Q19. Chicken organs, average of heart and liver, cooked (pan-fried or simmered)0</v>
      </c>
      <c r="L944" s="1" t="str">
        <f t="shared" si="4"/>
        <v>Q19. Chicken organs, average of heart and liver, cooked (pan-fried or simmered)retail_freez</v>
      </c>
      <c r="M944" s="1" t="str">
        <f t="array" ref="M944">IF(A943=$A$72,TEXT(A944,"dd/mm/yyyy"),A944)&amp;";"&amp;B944&amp;";"&amp;IF(J944=0,IFERROR(VLOOKUP(A944,default!$B$17:$C$19,2,0),C944),INDEX(default!$B$2:$B$12,Sheet2!J944,0))&amp;";"&amp;D944&amp;";"&amp;E944&amp;";"&amp;F944&amp;";"&amp;G944&amp;";"&amp;H944</f>
        <v>retail_freez;0;Lognormal;1,12;0;0;No;(2,3,2,4,2,na)_x007f_</v>
      </c>
    </row>
    <row r="945" ht="15.75" customHeight="1">
      <c r="A945" s="1" t="s">
        <v>35</v>
      </c>
      <c r="B945" s="1">
        <v>10.0</v>
      </c>
      <c r="C945" s="1" t="s">
        <v>866</v>
      </c>
      <c r="D945" s="1">
        <v>1.12</v>
      </c>
      <c r="E945" s="1">
        <v>0.0</v>
      </c>
      <c r="F945" s="1">
        <v>0.0</v>
      </c>
      <c r="G945" s="1" t="s">
        <v>832</v>
      </c>
      <c r="H945" s="1" t="s">
        <v>133</v>
      </c>
      <c r="I945" s="1" t="str">
        <f t="shared" si="1"/>
        <v>Q19. Chicken organs, average of heart and liver, cooked (pan-fried or simmered)</v>
      </c>
      <c r="J945" s="1">
        <f t="shared" si="2"/>
        <v>0</v>
      </c>
      <c r="K945" s="1" t="str">
        <f t="shared" si="3"/>
        <v>Q19. Chicken organs, average of heart and liver, cooked (pan-fried or simmered)0</v>
      </c>
      <c r="L945" s="1" t="str">
        <f t="shared" si="4"/>
        <v>Q19. Chicken organs, average of heart and liver, cooked (pan-fried or simmered)home_cool</v>
      </c>
      <c r="M945" s="1" t="str">
        <f t="array" ref="M945">IF(A944=$A$72,TEXT(A945,"dd/mm/yyyy"),A945)&amp;";"&amp;B945&amp;";"&amp;IF(J945=0,IFERROR(VLOOKUP(A945,default!$B$17:$C$19,2,0),C945),INDEX(default!$B$2:$B$12,Sheet2!J945,0))&amp;";"&amp;D945&amp;";"&amp;E945&amp;";"&amp;F945&amp;";"&amp;G945&amp;";"&amp;H945</f>
        <v>home_cool;10;Lognormal;1,12;0;0;No;(2,3,2,4,2,na)_x007f_</v>
      </c>
    </row>
    <row r="946" ht="15.75" customHeight="1">
      <c r="A946" s="1" t="s">
        <v>36</v>
      </c>
      <c r="B946" s="1">
        <v>0.0</v>
      </c>
      <c r="C946" s="1" t="s">
        <v>866</v>
      </c>
      <c r="D946" s="1">
        <v>1.12</v>
      </c>
      <c r="E946" s="1">
        <v>0.0</v>
      </c>
      <c r="F946" s="1">
        <v>0.0</v>
      </c>
      <c r="G946" s="1" t="s">
        <v>832</v>
      </c>
      <c r="H946" s="1" t="s">
        <v>133</v>
      </c>
      <c r="I946" s="1" t="str">
        <f t="shared" si="1"/>
        <v>Q19. Chicken organs, average of heart and liver, cooked (pan-fried or simmered)</v>
      </c>
      <c r="J946" s="1">
        <f t="shared" si="2"/>
        <v>0</v>
      </c>
      <c r="K946" s="1" t="str">
        <f t="shared" si="3"/>
        <v>Q19. Chicken organs, average of heart and liver, cooked (pan-fried or simmered)0</v>
      </c>
      <c r="L946" s="1" t="str">
        <f t="shared" si="4"/>
        <v>Q19. Chicken organs, average of heart and liver, cooked (pan-fried or simmered)home_freez</v>
      </c>
      <c r="M946" s="1" t="str">
        <f t="array" ref="M946">IF(A945=$A$72,TEXT(A946,"dd/mm/yyyy"),A946)&amp;";"&amp;B946&amp;";"&amp;IF(J946=0,IFERROR(VLOOKUP(A946,default!$B$17:$C$19,2,0),C946),INDEX(default!$B$2:$B$12,Sheet2!J946,0))&amp;";"&amp;D946&amp;";"&amp;E946&amp;";"&amp;F946&amp;";"&amp;G946&amp;";"&amp;H946</f>
        <v>home_freez;0;Lognormal;1,12;0;0;No;(2,3,2,4,2,na)_x007f_</v>
      </c>
    </row>
    <row r="947" ht="15.75" customHeight="1">
      <c r="A947" s="1" t="s">
        <v>37</v>
      </c>
      <c r="B947" s="1">
        <v>0.0</v>
      </c>
      <c r="C947" s="1" t="s">
        <v>866</v>
      </c>
      <c r="D947" s="1">
        <v>1.11</v>
      </c>
      <c r="E947" s="1">
        <v>0.0</v>
      </c>
      <c r="F947" s="1">
        <v>0.0</v>
      </c>
      <c r="G947" s="1" t="s">
        <v>832</v>
      </c>
      <c r="H947" s="1" t="s">
        <v>134</v>
      </c>
      <c r="I947" s="1" t="str">
        <f t="shared" si="1"/>
        <v>Q19. Chicken organs, average of heart and liver, cooked (pan-fried or simmered)</v>
      </c>
      <c r="J947" s="1">
        <f t="shared" si="2"/>
        <v>0</v>
      </c>
      <c r="K947" s="1" t="str">
        <f t="shared" si="3"/>
        <v>Q19. Chicken organs, average of heart and liver, cooked (pan-fried or simmered)0</v>
      </c>
      <c r="L947" s="1" t="str">
        <f t="shared" si="4"/>
        <v>Q19. Chicken organs, average of heart and liver, cooked (pan-fried or simmered)boil</v>
      </c>
      <c r="M947" s="1" t="str">
        <f t="array" ref="M947">IF(A946=$A$72,TEXT(A947,"dd/mm/yyyy"),A947)&amp;";"&amp;B947&amp;";"&amp;IF(J947=0,IFERROR(VLOOKUP(A947,default!$B$17:$C$19,2,0),C947),INDEX(default!$B$2:$B$12,Sheet2!J947,0))&amp;";"&amp;D947&amp;";"&amp;E947&amp;";"&amp;F947&amp;";"&amp;G947&amp;";"&amp;H947</f>
        <v>boil;0;Lognormal;1,11;0;0;No;(2,3,2,2,2,na)_x007f_</v>
      </c>
    </row>
    <row r="948" ht="15.75" customHeight="1">
      <c r="A948" s="1" t="s">
        <v>38</v>
      </c>
      <c r="B948" s="1">
        <v>2.0</v>
      </c>
      <c r="C948" s="1" t="s">
        <v>866</v>
      </c>
      <c r="D948" s="1">
        <v>1.11</v>
      </c>
      <c r="E948" s="1">
        <v>0.0</v>
      </c>
      <c r="F948" s="1">
        <v>0.0</v>
      </c>
      <c r="G948" s="1" t="s">
        <v>832</v>
      </c>
      <c r="H948" s="1" t="s">
        <v>134</v>
      </c>
      <c r="I948" s="1" t="str">
        <f t="shared" si="1"/>
        <v>Q19. Chicken organs, average of heart and liver, cooked (pan-fried or simmered)</v>
      </c>
      <c r="J948" s="1">
        <f t="shared" si="2"/>
        <v>0</v>
      </c>
      <c r="K948" s="1" t="str">
        <f t="shared" si="3"/>
        <v>Q19. Chicken organs, average of heart and liver, cooked (pan-fried or simmered)0</v>
      </c>
      <c r="L948" s="1" t="str">
        <f t="shared" si="4"/>
        <v>Q19. Chicken organs, average of heart and liver, cooked (pan-fried or simmered)fry</v>
      </c>
      <c r="M948" s="1" t="str">
        <f t="array" ref="M948">IF(A947=$A$72,TEXT(A948,"dd/mm/yyyy"),A948)&amp;";"&amp;B948&amp;";"&amp;IF(J948=0,IFERROR(VLOOKUP(A948,default!$B$17:$C$19,2,0),C948),INDEX(default!$B$2:$B$12,Sheet2!J948,0))&amp;";"&amp;D948&amp;";"&amp;E948&amp;";"&amp;F948&amp;";"&amp;G948&amp;";"&amp;H948</f>
        <v>fry;2;Lognormal;1,11;0;0;No;(2,3,2,2,2,na)_x007f_</v>
      </c>
    </row>
    <row r="949" ht="15.75" customHeight="1">
      <c r="A949" s="1" t="s">
        <v>22</v>
      </c>
      <c r="B949" s="1">
        <v>1.0</v>
      </c>
      <c r="C949" s="1" t="s">
        <v>842</v>
      </c>
      <c r="D949" s="1">
        <v>1.0</v>
      </c>
      <c r="E949" s="1">
        <v>0.0</v>
      </c>
      <c r="F949" s="1">
        <v>0.0</v>
      </c>
      <c r="G949" s="1" t="s">
        <v>832</v>
      </c>
      <c r="I949" s="1" t="str">
        <f t="shared" si="1"/>
        <v>Q19. Chicken organs, average of heart and liver, cooked (pan-fried or simmered)</v>
      </c>
      <c r="J949" s="1">
        <f t="shared" si="2"/>
        <v>0</v>
      </c>
      <c r="K949" s="1" t="str">
        <f t="shared" si="3"/>
        <v>Q19. Chicken organs, average of heart and liver, cooked (pan-fried or simmered)0</v>
      </c>
      <c r="L949" s="1" t="str">
        <f t="shared" si="4"/>
        <v>Q19. Chicken organs, average of heart and liver, cooked (pan-fried or simmered)processing</v>
      </c>
      <c r="M949" s="1" t="str">
        <f t="array" ref="M949">IF(A948=$A$72,TEXT(A949,"dd/mm/yyyy"),A949)&amp;";"&amp;B949&amp;";"&amp;IF(J949=0,IFERROR(VLOOKUP(A949,default!$B$17:$C$19,2,0),C949),INDEX(default!$B$2:$B$12,Sheet2!J949,0))&amp;";"&amp;D949&amp;";"&amp;E949&amp;";"&amp;F949&amp;";"&amp;G949&amp;";"&amp;H949</f>
        <v>processing;1;Undefined;1;0;0;No;</v>
      </c>
    </row>
    <row r="950" ht="15.75" customHeight="1">
      <c r="A950" s="1" t="s">
        <v>39</v>
      </c>
      <c r="B950" s="1">
        <v>0.05</v>
      </c>
      <c r="C950" s="1" t="s">
        <v>842</v>
      </c>
      <c r="D950" s="1">
        <v>1.0</v>
      </c>
      <c r="E950" s="1">
        <v>0.0</v>
      </c>
      <c r="F950" s="1">
        <v>0.0</v>
      </c>
      <c r="G950" s="1" t="s">
        <v>832</v>
      </c>
      <c r="I950" s="1" t="str">
        <f t="shared" si="1"/>
        <v>Q19. Chicken organs, average of heart and liver, cooked (pan-fried or simmered)</v>
      </c>
      <c r="J950" s="1">
        <f t="shared" si="2"/>
        <v>0</v>
      </c>
      <c r="K950" s="1" t="str">
        <f t="shared" si="3"/>
        <v>Q19. Chicken organs, average of heart and liver, cooked (pan-fried or simmered)0</v>
      </c>
      <c r="L950" s="1" t="str">
        <f t="shared" si="4"/>
        <v>Q19. Chicken organs, average of heart and liver, cooked (pan-fried or simmered)packwt</v>
      </c>
      <c r="M950" s="1" t="str">
        <f t="array" ref="M950">IF(A949=$A$72,TEXT(A950,"dd/mm/yyyy"),A950)&amp;";"&amp;B950&amp;";"&amp;IF(J950=0,IFERROR(VLOOKUP(A950,default!$B$17:$C$19,2,0),C950),INDEX(default!$B$2:$B$12,Sheet2!J950,0))&amp;";"&amp;D950&amp;";"&amp;E950&amp;";"&amp;F950&amp;";"&amp;G950&amp;";"&amp;H950</f>
        <v>packwt;0,05;Undefined;1;0;0;No;</v>
      </c>
    </row>
    <row r="951" ht="15.75" customHeight="1">
      <c r="A951" s="1" t="s">
        <v>40</v>
      </c>
      <c r="B951" s="1">
        <v>0.0</v>
      </c>
      <c r="C951" s="1" t="s">
        <v>842</v>
      </c>
      <c r="D951" s="1">
        <v>1.0</v>
      </c>
      <c r="E951" s="1">
        <v>0.0</v>
      </c>
      <c r="F951" s="1">
        <v>0.0</v>
      </c>
      <c r="G951" s="1" t="s">
        <v>832</v>
      </c>
      <c r="I951" s="1" t="str">
        <f t="shared" si="1"/>
        <v>Q19. Chicken organs, average of heart and liver, cooked (pan-fried or simmered)</v>
      </c>
      <c r="J951" s="1">
        <f t="shared" si="2"/>
        <v>0</v>
      </c>
      <c r="K951" s="1" t="str">
        <f t="shared" si="3"/>
        <v>Q19. Chicken organs, average of heart and liver, cooked (pan-fried or simmered)0</v>
      </c>
      <c r="L951" s="1" t="str">
        <f t="shared" si="4"/>
        <v>Q19. Chicken organs, average of heart and liver, cooked (pan-fried or simmered)USER_loss</v>
      </c>
      <c r="M951" s="1" t="str">
        <f t="array" ref="M951">IF(A950=$A$72,TEXT(A951,"dd/mm/yyyy"),A951)&amp;";"&amp;B951&amp;";"&amp;IF(J951=0,IFERROR(VLOOKUP(A951,default!$B$17:$C$19,2,0),C951),INDEX(default!$B$2:$B$12,Sheet2!J951,0))&amp;";"&amp;D951&amp;";"&amp;E951&amp;";"&amp;F951&amp;";"&amp;G951&amp;";"&amp;H951</f>
        <v>USER_loss;0;Undefined;1;0;0;No;</v>
      </c>
    </row>
    <row r="952" ht="15.75" customHeight="1">
      <c r="I952" s="1" t="str">
        <f t="shared" si="1"/>
        <v>Q19. Chicken organs, average of heart and liver, cooked (pan-fried or simmered)</v>
      </c>
      <c r="J952" s="1">
        <f t="shared" si="2"/>
        <v>0</v>
      </c>
      <c r="K952" s="1" t="str">
        <f t="shared" si="3"/>
        <v>Q19. Chicken organs, average of heart and liver, cooked (pan-fried or simmered)0</v>
      </c>
      <c r="L952" s="1" t="str">
        <f t="shared" si="4"/>
        <v>Q19. Chicken organs, average of heart and liver, cooked (pan-fried or simmered)</v>
      </c>
      <c r="M952" s="1" t="str">
        <f t="array" ref="M952">IF(A951=$A$72,TEXT(A952,"dd/mm/yyyy"),A952)&amp;";"&amp;B952&amp;";"&amp;IF(J952=0,IFERROR(VLOOKUP(A952,default!$B$17:$C$19,2,0),C952),INDEX(default!$B$2:$B$12,Sheet2!J952,0))&amp;";"&amp;D952&amp;";"&amp;E952&amp;";"&amp;F952&amp;";"&amp;G952&amp;";"&amp;H952</f>
        <v>;;;;;;;</v>
      </c>
    </row>
    <row r="953" ht="15.75" customHeight="1">
      <c r="A953" s="1" t="s">
        <v>867</v>
      </c>
      <c r="I953" s="1" t="str">
        <f t="shared" si="1"/>
        <v>Q19. Chicken organs, average of heart and liver, cooked (pan-fried or simmered)</v>
      </c>
      <c r="J953" s="1">
        <f t="shared" si="2"/>
        <v>0</v>
      </c>
      <c r="K953" s="1" t="str">
        <f t="shared" si="3"/>
        <v>Q19. Chicken organs, average of heart and liver, cooked (pan-fried or simmered)0</v>
      </c>
      <c r="L953" s="1" t="str">
        <f t="shared" si="4"/>
        <v>Q19. Chicken organs, average of heart and liver, cooked (pan-fried or simmered)End</v>
      </c>
      <c r="M953" s="1" t="str">
        <f t="array" ref="M953">IF(A952=$A$72,TEXT(A953,"dd/mm/yyyy"),A953)&amp;";"&amp;B953&amp;";"&amp;IF(J953=0,IFERROR(VLOOKUP(A953,default!$B$17:$C$19,2,0),C953),INDEX(default!$B$2:$B$12,Sheet2!J953,0))&amp;";"&amp;D953&amp;";"&amp;E953&amp;";"&amp;F953&amp;";"&amp;G953&amp;";"&amp;H953</f>
        <v>End;;;;;;;</v>
      </c>
    </row>
    <row r="954" ht="15.75" customHeight="1">
      <c r="I954" s="1" t="str">
        <f t="shared" si="1"/>
        <v>Q19. Chicken organs, average of heart and liver, cooked (pan-fried or simmered)</v>
      </c>
      <c r="J954" s="1">
        <f t="shared" si="2"/>
        <v>0</v>
      </c>
      <c r="K954" s="1" t="str">
        <f t="shared" si="3"/>
        <v>Q19. Chicken organs, average of heart and liver, cooked (pan-fried or simmered)0</v>
      </c>
      <c r="L954" s="1" t="str">
        <f t="shared" si="4"/>
        <v>Q19. Chicken organs, average of heart and liver, cooked (pan-fried or simmered)</v>
      </c>
      <c r="M954" s="1" t="str">
        <f t="array" ref="M954">IF(A953=$A$72,TEXT(A954,"dd/mm/yyyy"),A954)&amp;";"&amp;B954&amp;";"&amp;IF(J954=0,IFERROR(VLOOKUP(A954,default!$B$17:$C$19,2,0),C954),INDEX(default!$B$2:$B$12,Sheet2!J954,0))&amp;";"&amp;D954&amp;";"&amp;E954&amp;";"&amp;F954&amp;";"&amp;G954&amp;";"&amp;H954</f>
        <v>;;;;;;;</v>
      </c>
    </row>
    <row r="955" ht="15.75" customHeight="1">
      <c r="A955" s="1" t="s">
        <v>814</v>
      </c>
      <c r="I955" s="1" t="str">
        <f t="shared" si="1"/>
        <v>Q19. Chicken organs, average of heart and liver, cooked (pan-fried or simmered)</v>
      </c>
      <c r="J955" s="1">
        <f t="shared" si="2"/>
        <v>0</v>
      </c>
      <c r="K955" s="1" t="str">
        <f t="shared" si="3"/>
        <v>Q19. Chicken organs, average of heart and liver, cooked (pan-fried or simmered)0</v>
      </c>
      <c r="L955" s="1" t="str">
        <f t="shared" si="4"/>
        <v>Q19. Chicken organs, average of heart and liver, cooked (pan-fried or simmered)Process</v>
      </c>
      <c r="M955" s="1" t="str">
        <f t="array" ref="M955">IF(A954=$A$72,TEXT(A955,"dd/mm/yyyy"),A955)&amp;";"&amp;B955&amp;";"&amp;IF(J955=0,IFERROR(VLOOKUP(A955,default!$B$17:$C$19,2,0),C955),INDEX(default!$B$2:$B$12,Sheet2!J955,0))&amp;";"&amp;D955&amp;";"&amp;E955&amp;";"&amp;F955&amp;";"&amp;G955&amp;";"&amp;H955</f>
        <v>Process;;;;;;;</v>
      </c>
    </row>
    <row r="956" ht="15.75" customHeight="1">
      <c r="I956" s="1" t="str">
        <f t="shared" si="1"/>
        <v>Q19. Chicken organs, average of heart and liver, cooked (pan-fried or simmered)</v>
      </c>
      <c r="J956" s="1">
        <f t="shared" si="2"/>
        <v>0</v>
      </c>
      <c r="K956" s="1" t="str">
        <f t="shared" si="3"/>
        <v>Q19. Chicken organs, average of heart and liver, cooked (pan-fried or simmered)0</v>
      </c>
      <c r="L956" s="1" t="str">
        <f t="shared" si="4"/>
        <v>Q19. Chicken organs, average of heart and liver, cooked (pan-fried or simmered)</v>
      </c>
      <c r="M956" s="1" t="str">
        <f t="array" ref="M956">IF(A955=$A$72,TEXT(A956,"dd/mm/yyyy"),A956)&amp;";"&amp;B956&amp;";"&amp;IF(J956=0,IFERROR(VLOOKUP(A956,default!$B$17:$C$19,2,0),C956),INDEX(default!$B$2:$B$12,Sheet2!J956,0))&amp;";"&amp;D956&amp;";"&amp;E956&amp;";"&amp;F956&amp;";"&amp;G956&amp;";"&amp;H956</f>
        <v>;;;;;;;</v>
      </c>
    </row>
    <row r="957" ht="15.75" customHeight="1">
      <c r="A957" s="1" t="s">
        <v>815</v>
      </c>
      <c r="I957" s="1" t="str">
        <f t="shared" si="1"/>
        <v>Q19. Chicken organs, average of heart and liver, cooked (pan-fried or simmered)</v>
      </c>
      <c r="J957" s="1">
        <f t="shared" si="2"/>
        <v>0</v>
      </c>
      <c r="K957" s="1" t="str">
        <f t="shared" si="3"/>
        <v>Q19. Chicken organs, average of heart and liver, cooked (pan-fried or simmered)0</v>
      </c>
      <c r="L957" s="1" t="str">
        <f t="shared" si="4"/>
        <v>Q19. Chicken organs, average of heart and liver, cooked (pan-fried or simmered)Category type</v>
      </c>
      <c r="M957" s="1" t="str">
        <f t="array" ref="M957">IF(A956=$A$72,TEXT(A957,"dd/mm/yyyy"),A957)&amp;";"&amp;B957&amp;";"&amp;IF(J957=0,IFERROR(VLOOKUP(A957,default!$B$17:$C$19,2,0),C957),INDEX(default!$B$2:$B$12,Sheet2!J957,0))&amp;";"&amp;D957&amp;";"&amp;E957&amp;";"&amp;F957&amp;";"&amp;G957&amp;";"&amp;H957</f>
        <v>Category type;;;;;;;</v>
      </c>
    </row>
    <row r="958" ht="15.75" customHeight="1">
      <c r="A958" s="1" t="s">
        <v>816</v>
      </c>
      <c r="I958" s="1" t="str">
        <f t="shared" si="1"/>
        <v>Q19. Chicken organs, average of heart and liver, cooked (pan-fried or simmered)</v>
      </c>
      <c r="J958" s="1">
        <f t="shared" si="2"/>
        <v>0</v>
      </c>
      <c r="K958" s="1" t="str">
        <f t="shared" si="3"/>
        <v>Q19. Chicken organs, average of heart and liver, cooked (pan-fried or simmered)0</v>
      </c>
      <c r="L958" s="1" t="str">
        <f t="shared" si="4"/>
        <v>Q19. Chicken organs, average of heart and liver, cooked (pan-fried or simmered)material</v>
      </c>
      <c r="M958" s="1" t="str">
        <f t="array" ref="M958">IF(A957=$A$72,TEXT(A958,"dd/mm/yyyy"),A958)&amp;";"&amp;B958&amp;";"&amp;IF(J958=0,IFERROR(VLOOKUP(A958,default!$B$17:$C$19,2,0),C958),INDEX(default!$B$2:$B$12,Sheet2!J958,0))&amp;";"&amp;D958&amp;";"&amp;E958&amp;";"&amp;F958&amp;";"&amp;G958&amp;";"&amp;H958</f>
        <v>material;;;;;;;</v>
      </c>
    </row>
    <row r="959" ht="15.75" customHeight="1">
      <c r="I959" s="1" t="str">
        <f t="shared" si="1"/>
        <v>Q19. Chicken organs, average of heart and liver, cooked (pan-fried or simmered)</v>
      </c>
      <c r="J959" s="1">
        <f t="shared" si="2"/>
        <v>0</v>
      </c>
      <c r="K959" s="1" t="str">
        <f t="shared" si="3"/>
        <v>Q19. Chicken organs, average of heart and liver, cooked (pan-fried or simmered)0</v>
      </c>
      <c r="L959" s="1" t="str">
        <f t="shared" si="4"/>
        <v>Q19. Chicken organs, average of heart and liver, cooked (pan-fried or simmered)</v>
      </c>
      <c r="M959" s="1" t="str">
        <f t="array" ref="M959">IF(A958=$A$72,TEXT(A959,"dd/mm/yyyy"),A959)&amp;";"&amp;B959&amp;";"&amp;IF(J959=0,IFERROR(VLOOKUP(A959,default!$B$17:$C$19,2,0),C959),INDEX(default!$B$2:$B$12,Sheet2!J959,0))&amp;";"&amp;D959&amp;";"&amp;E959&amp;";"&amp;F959&amp;";"&amp;G959&amp;";"&amp;H959</f>
        <v>;;;;;;;</v>
      </c>
    </row>
    <row r="960" ht="15.75" customHeight="1">
      <c r="A960" s="1" t="s">
        <v>817</v>
      </c>
      <c r="I960" s="1" t="str">
        <f t="shared" si="1"/>
        <v>Q19. Chicken organs, average of heart and liver, cooked (pan-fried or simmered)</v>
      </c>
      <c r="J960" s="1">
        <f t="shared" si="2"/>
        <v>0</v>
      </c>
      <c r="K960" s="1" t="str">
        <f t="shared" si="3"/>
        <v>Q19. Chicken organs, average of heart and liver, cooked (pan-fried or simmered)0</v>
      </c>
      <c r="L960" s="1" t="str">
        <f t="shared" si="4"/>
        <v>Q19. Chicken organs, average of heart and liver, cooked (pan-fried or simmered)Process identifier</v>
      </c>
      <c r="M960" s="1" t="str">
        <f t="array" ref="M960">IF(A959=$A$72,TEXT(A960,"dd/mm/yyyy"),A960)&amp;";"&amp;B960&amp;";"&amp;IF(J960=0,IFERROR(VLOOKUP(A960,default!$B$17:$C$19,2,0),C960),INDEX(default!$B$2:$B$12,Sheet2!J960,0))&amp;";"&amp;D960&amp;";"&amp;E960&amp;";"&amp;F960&amp;";"&amp;G960&amp;";"&amp;H960</f>
        <v>Process identifier;;;;;;;</v>
      </c>
    </row>
    <row r="961" ht="15.75" customHeight="1">
      <c r="A961" s="1" t="s">
        <v>1122</v>
      </c>
      <c r="I961" s="1" t="str">
        <f t="shared" si="1"/>
        <v>Q19. Chicken organs, average of heart and liver, cooked (pan-fried or simmered)</v>
      </c>
      <c r="J961" s="1">
        <f t="shared" si="2"/>
        <v>0</v>
      </c>
      <c r="K961" s="1" t="str">
        <f t="shared" si="3"/>
        <v>Q19. Chicken organs, average of heart and liver, cooked (pan-fried or simmered)0</v>
      </c>
      <c r="L961" s="1" t="str">
        <f t="shared" si="4"/>
        <v>Q19. Chicken organs, average of heart and liver, cooked (pan-fried or simmered)FootPrin000108900800240</v>
      </c>
      <c r="M961" s="1" t="str">
        <f t="array" ref="M961">IF(A960=$A$72,TEXT(A961,"dd/mm/yyyy"),A961)&amp;";"&amp;B961&amp;";"&amp;IF(J961=0,IFERROR(VLOOKUP(A961,default!$B$17:$C$19,2,0),C961),INDEX(default!$B$2:$B$12,Sheet2!J961,0))&amp;";"&amp;D961&amp;";"&amp;E961&amp;";"&amp;F961&amp;";"&amp;G961&amp;";"&amp;H961</f>
        <v>FootPrin000108900800240;;;;;;;</v>
      </c>
    </row>
    <row r="962" ht="15.75" customHeight="1">
      <c r="I962" s="1" t="str">
        <f t="shared" si="1"/>
        <v>Q19. Chicken organs, average of heart and liver, cooked (pan-fried or simmered)</v>
      </c>
      <c r="J962" s="1">
        <f t="shared" si="2"/>
        <v>0</v>
      </c>
      <c r="K962" s="1" t="str">
        <f t="shared" si="3"/>
        <v>Q19. Chicken organs, average of heart and liver, cooked (pan-fried or simmered)0</v>
      </c>
      <c r="L962" s="1" t="str">
        <f t="shared" si="4"/>
        <v>Q19. Chicken organs, average of heart and liver, cooked (pan-fried or simmered)</v>
      </c>
      <c r="M962" s="1" t="str">
        <f t="array" ref="M962">IF(A961=$A$72,TEXT(A962,"dd/mm/yyyy"),A962)&amp;";"&amp;B962&amp;";"&amp;IF(J962=0,IFERROR(VLOOKUP(A962,default!$B$17:$C$19,2,0),C962),INDEX(default!$B$2:$B$12,Sheet2!J962,0))&amp;";"&amp;D962&amp;";"&amp;E962&amp;";"&amp;F962&amp;";"&amp;G962&amp;";"&amp;H962</f>
        <v>;;;;;;;</v>
      </c>
    </row>
    <row r="963" ht="15.75" customHeight="1">
      <c r="A963" s="1" t="s">
        <v>819</v>
      </c>
      <c r="I963" s="1" t="str">
        <f t="shared" si="1"/>
        <v>Q19. Chicken organs, average of heart and liver, cooked (pan-fried or simmered)</v>
      </c>
      <c r="J963" s="1">
        <f t="shared" si="2"/>
        <v>0</v>
      </c>
      <c r="K963" s="1" t="str">
        <f t="shared" si="3"/>
        <v>Q19. Chicken organs, average of heart and liver, cooked (pan-fried or simmered)0</v>
      </c>
      <c r="L963" s="1" t="str">
        <f t="shared" si="4"/>
        <v>Q19. Chicken organs, average of heart and liver, cooked (pan-fried or simmered)Type</v>
      </c>
      <c r="M963" s="1" t="str">
        <f t="array" ref="M963">IF(A962=$A$72,TEXT(A963,"dd/mm/yyyy"),A963)&amp;";"&amp;B963&amp;";"&amp;IF(J963=0,IFERROR(VLOOKUP(A963,default!$B$17:$C$19,2,0),C963),INDEX(default!$B$2:$B$12,Sheet2!J963,0))&amp;";"&amp;D963&amp;";"&amp;E963&amp;";"&amp;F963&amp;";"&amp;G963&amp;";"&amp;H963</f>
        <v>Type;;;;;;;</v>
      </c>
    </row>
    <row r="964" ht="15.75" customHeight="1">
      <c r="I964" s="1" t="str">
        <f t="shared" si="1"/>
        <v>Q19. Chicken organs, average of heart and liver, cooked (pan-fried or simmered)</v>
      </c>
      <c r="J964" s="1">
        <f t="shared" si="2"/>
        <v>0</v>
      </c>
      <c r="K964" s="1" t="str">
        <f t="shared" si="3"/>
        <v>Q19. Chicken organs, average of heart and liver, cooked (pan-fried or simmered)0</v>
      </c>
      <c r="L964" s="1" t="str">
        <f t="shared" si="4"/>
        <v>Q19. Chicken organs, average of heart and liver, cooked (pan-fried or simmered)</v>
      </c>
      <c r="M964" s="1" t="str">
        <f t="array" ref="M964">IF(A963=$A$72,TEXT(A964,"dd/mm/yyyy"),A964)&amp;";"&amp;B964&amp;";"&amp;IF(J964=0,IFERROR(VLOOKUP(A964,default!$B$17:$C$19,2,0),C964),INDEX(default!$B$2:$B$12,Sheet2!J964,0))&amp;";"&amp;D964&amp;";"&amp;E964&amp;";"&amp;F964&amp;";"&amp;G964&amp;";"&amp;H964</f>
        <v>;;;;;;;</v>
      </c>
    </row>
    <row r="965" ht="15.75" customHeight="1">
      <c r="I965" s="1" t="str">
        <f t="shared" si="1"/>
        <v>Q19. Chicken organs, average of heart and liver, cooked (pan-fried or simmered)</v>
      </c>
      <c r="J965" s="1">
        <f t="shared" si="2"/>
        <v>0</v>
      </c>
      <c r="K965" s="1" t="str">
        <f t="shared" si="3"/>
        <v>Q19. Chicken organs, average of heart and liver, cooked (pan-fried or simmered)0</v>
      </c>
      <c r="L965" s="1" t="str">
        <f t="shared" si="4"/>
        <v>Q19. Chicken organs, average of heart and liver, cooked (pan-fried or simmered)</v>
      </c>
      <c r="M965" s="1" t="str">
        <f t="array" ref="M965">IF(A964=$A$72,TEXT(A965,"dd/mm/yyyy"),A965)&amp;";"&amp;B965&amp;";"&amp;IF(J965=0,IFERROR(VLOOKUP(A965,default!$B$17:$C$19,2,0),C965),INDEX(default!$B$2:$B$12,Sheet2!J965,0))&amp;";"&amp;D965&amp;";"&amp;E965&amp;";"&amp;F965&amp;";"&amp;G965&amp;";"&amp;H965</f>
        <v>;;;;;;;</v>
      </c>
    </row>
    <row r="966" ht="15.75" customHeight="1">
      <c r="A966" s="1" t="s">
        <v>820</v>
      </c>
      <c r="I966" s="1" t="str">
        <f t="shared" si="1"/>
        <v>Q19. Chicken organs, average of heart and liver, cooked (pan-fried or simmered)</v>
      </c>
      <c r="J966" s="1">
        <f t="shared" si="2"/>
        <v>0</v>
      </c>
      <c r="K966" s="1" t="str">
        <f t="shared" si="3"/>
        <v>Q19. Chicken organs, average of heart and liver, cooked (pan-fried or simmered)0</v>
      </c>
      <c r="L966" s="1" t="str">
        <f t="shared" si="4"/>
        <v>Q19. Chicken organs, average of heart and liver, cooked (pan-fried or simmered)Status</v>
      </c>
      <c r="M966" s="1" t="str">
        <f t="array" ref="M966">IF(A965=$A$72,TEXT(A966,"dd/mm/yyyy"),A966)&amp;";"&amp;B966&amp;";"&amp;IF(J966=0,IFERROR(VLOOKUP(A966,default!$B$17:$C$19,2,0),C966),INDEX(default!$B$2:$B$12,Sheet2!J966,0))&amp;";"&amp;D966&amp;";"&amp;E966&amp;";"&amp;F966&amp;";"&amp;G966&amp;";"&amp;H966</f>
        <v>Status;;;;;;;</v>
      </c>
    </row>
    <row r="967" ht="15.75" customHeight="1">
      <c r="I967" s="1" t="str">
        <f t="shared" si="1"/>
        <v>Q19. Chicken organs, average of heart and liver, cooked (pan-fried or simmered)</v>
      </c>
      <c r="J967" s="1">
        <f t="shared" si="2"/>
        <v>0</v>
      </c>
      <c r="K967" s="1" t="str">
        <f t="shared" si="3"/>
        <v>Q19. Chicken organs, average of heart and liver, cooked (pan-fried or simmered)0</v>
      </c>
      <c r="L967" s="1" t="str">
        <f t="shared" si="4"/>
        <v>Q19. Chicken organs, average of heart and liver, cooked (pan-fried or simmered)</v>
      </c>
      <c r="M967" s="1" t="str">
        <f t="array" ref="M967">IF(A966=$A$72,TEXT(A967,"dd/mm/yyyy"),A967)&amp;";"&amp;B967&amp;";"&amp;IF(J967=0,IFERROR(VLOOKUP(A967,default!$B$17:$C$19,2,0),C967),INDEX(default!$B$2:$B$12,Sheet2!J967,0))&amp;";"&amp;D967&amp;";"&amp;E967&amp;";"&amp;F967&amp;";"&amp;G967&amp;";"&amp;H967</f>
        <v>;;;;;;;</v>
      </c>
    </row>
    <row r="968" ht="15.75" customHeight="1">
      <c r="I968" s="1" t="str">
        <f t="shared" si="1"/>
        <v>Q19. Chicken organs, average of heart and liver, cooked (pan-fried or simmered)</v>
      </c>
      <c r="J968" s="1">
        <f t="shared" si="2"/>
        <v>0</v>
      </c>
      <c r="K968" s="1" t="str">
        <f t="shared" si="3"/>
        <v>Q19. Chicken organs, average of heart and liver, cooked (pan-fried or simmered)0</v>
      </c>
      <c r="L968" s="1" t="str">
        <f t="shared" si="4"/>
        <v>Q19. Chicken organs, average of heart and liver, cooked (pan-fried or simmered)</v>
      </c>
      <c r="M968" s="1" t="str">
        <f t="array" ref="M968">IF(A967=$A$72,TEXT(A968,"dd/mm/yyyy"),A968)&amp;";"&amp;B968&amp;";"&amp;IF(J968=0,IFERROR(VLOOKUP(A968,default!$B$17:$C$19,2,0),C968),INDEX(default!$B$2:$B$12,Sheet2!J968,0))&amp;";"&amp;D968&amp;";"&amp;E968&amp;";"&amp;F968&amp;";"&amp;G968&amp;";"&amp;H968</f>
        <v>;;;;;;;</v>
      </c>
    </row>
    <row r="969" ht="15.75" customHeight="1">
      <c r="A969" s="1" t="s">
        <v>821</v>
      </c>
      <c r="I969" s="1" t="str">
        <f t="shared" si="1"/>
        <v>Q19. Chicken organs, average of heart and liver, cooked (pan-fried or simmered)</v>
      </c>
      <c r="J969" s="1">
        <f t="shared" si="2"/>
        <v>0</v>
      </c>
      <c r="K969" s="1" t="str">
        <f t="shared" si="3"/>
        <v>Q19. Chicken organs, average of heart and liver, cooked (pan-fried or simmered)0</v>
      </c>
      <c r="L969" s="1" t="str">
        <f t="shared" si="4"/>
        <v>Q19. Chicken organs, average of heart and liver, cooked (pan-fried or simmered)Time period</v>
      </c>
      <c r="M969" s="1" t="str">
        <f t="array" ref="M969">IF(A968=$A$72,TEXT(A969,"dd/mm/yyyy"),A969)&amp;";"&amp;B969&amp;";"&amp;IF(J969=0,IFERROR(VLOOKUP(A969,default!$B$17:$C$19,2,0),C969),INDEX(default!$B$2:$B$12,Sheet2!J969,0))&amp;";"&amp;D969&amp;";"&amp;E969&amp;";"&amp;F969&amp;";"&amp;G969&amp;";"&amp;H969</f>
        <v>Time period;;;;;;;</v>
      </c>
    </row>
    <row r="970" ht="15.75" customHeight="1">
      <c r="A970" s="1" t="s">
        <v>822</v>
      </c>
      <c r="I970" s="1" t="str">
        <f t="shared" si="1"/>
        <v>Q19. Chicken organs, average of heart and liver, cooked (pan-fried or simmered)</v>
      </c>
      <c r="J970" s="1">
        <f t="shared" si="2"/>
        <v>0</v>
      </c>
      <c r="K970" s="1" t="str">
        <f t="shared" si="3"/>
        <v>Q19. Chicken organs, average of heart and liver, cooked (pan-fried or simmered)0</v>
      </c>
      <c r="L970" s="1" t="str">
        <f t="shared" si="4"/>
        <v>Q19. Chicken organs, average of heart and liver, cooked (pan-fried or simmered)Unspecified</v>
      </c>
      <c r="M970" s="1" t="str">
        <f t="array" ref="M970">IF(A969=$A$72,TEXT(A970,"dd/mm/yyyy"),A970)&amp;";"&amp;B970&amp;";"&amp;IF(J970=0,IFERROR(VLOOKUP(A970,default!$B$17:$C$19,2,0),C970),INDEX(default!$B$2:$B$12,Sheet2!J970,0))&amp;";"&amp;D970&amp;";"&amp;E970&amp;";"&amp;F970&amp;";"&amp;G970&amp;";"&amp;H970</f>
        <v>Unspecified;;;;;;;</v>
      </c>
    </row>
    <row r="971" ht="15.75" customHeight="1">
      <c r="I971" s="1" t="str">
        <f t="shared" si="1"/>
        <v>Q19. Chicken organs, average of heart and liver, cooked (pan-fried or simmered)</v>
      </c>
      <c r="J971" s="1">
        <f t="shared" si="2"/>
        <v>0</v>
      </c>
      <c r="K971" s="1" t="str">
        <f t="shared" si="3"/>
        <v>Q19. Chicken organs, average of heart and liver, cooked (pan-fried or simmered)0</v>
      </c>
      <c r="L971" s="1" t="str">
        <f t="shared" si="4"/>
        <v>Q19. Chicken organs, average of heart and liver, cooked (pan-fried or simmered)</v>
      </c>
      <c r="M971" s="1" t="str">
        <f t="array" ref="M971">IF(A970=$A$72,TEXT(A971,"dd/mm/yyyy"),A971)&amp;";"&amp;B971&amp;";"&amp;IF(J971=0,IFERROR(VLOOKUP(A971,default!$B$17:$C$19,2,0),C971),INDEX(default!$B$2:$B$12,Sheet2!J971,0))&amp;";"&amp;D971&amp;";"&amp;E971&amp;";"&amp;F971&amp;";"&amp;G971&amp;";"&amp;H971</f>
        <v>;;;;;;;</v>
      </c>
    </row>
    <row r="972" ht="15.75" customHeight="1">
      <c r="A972" s="1" t="s">
        <v>823</v>
      </c>
      <c r="I972" s="1" t="str">
        <f t="shared" si="1"/>
        <v>Q19. Chicken organs, average of heart and liver, cooked (pan-fried or simmered)</v>
      </c>
      <c r="J972" s="1">
        <f t="shared" si="2"/>
        <v>0</v>
      </c>
      <c r="K972" s="1" t="str">
        <f t="shared" si="3"/>
        <v>Q19. Chicken organs, average of heart and liver, cooked (pan-fried or simmered)0</v>
      </c>
      <c r="L972" s="1" t="str">
        <f t="shared" si="4"/>
        <v>Q19. Chicken organs, average of heart and liver, cooked (pan-fried or simmered)Geography</v>
      </c>
      <c r="M972" s="1" t="str">
        <f t="array" ref="M972">IF(A971=$A$72,TEXT(A972,"dd/mm/yyyy"),A972)&amp;";"&amp;B972&amp;";"&amp;IF(J972=0,IFERROR(VLOOKUP(A972,default!$B$17:$C$19,2,0),C972),INDEX(default!$B$2:$B$12,Sheet2!J972,0))&amp;";"&amp;D972&amp;";"&amp;E972&amp;";"&amp;F972&amp;";"&amp;G972&amp;";"&amp;H972</f>
        <v>Geography;;;;;;;</v>
      </c>
    </row>
    <row r="973" ht="15.75" customHeight="1">
      <c r="A973" s="1" t="s">
        <v>822</v>
      </c>
      <c r="I973" s="1" t="str">
        <f t="shared" si="1"/>
        <v>Q19. Chicken organs, average of heart and liver, cooked (pan-fried or simmered)</v>
      </c>
      <c r="J973" s="1">
        <f t="shared" si="2"/>
        <v>0</v>
      </c>
      <c r="K973" s="1" t="str">
        <f t="shared" si="3"/>
        <v>Q19. Chicken organs, average of heart and liver, cooked (pan-fried or simmered)0</v>
      </c>
      <c r="L973" s="1" t="str">
        <f t="shared" si="4"/>
        <v>Q19. Chicken organs, average of heart and liver, cooked (pan-fried or simmered)Unspecified</v>
      </c>
      <c r="M973" s="1" t="str">
        <f t="array" ref="M973">IF(A972=$A$72,TEXT(A973,"dd/mm/yyyy"),A973)&amp;";"&amp;B973&amp;";"&amp;IF(J973=0,IFERROR(VLOOKUP(A973,default!$B$17:$C$19,2,0),C973),INDEX(default!$B$2:$B$12,Sheet2!J973,0))&amp;";"&amp;D973&amp;";"&amp;E973&amp;";"&amp;F973&amp;";"&amp;G973&amp;";"&amp;H973</f>
        <v>Unspecified;;;;;;;</v>
      </c>
    </row>
    <row r="974" ht="15.75" customHeight="1">
      <c r="I974" s="1" t="str">
        <f t="shared" si="1"/>
        <v>Q19. Chicken organs, average of heart and liver, cooked (pan-fried or simmered)</v>
      </c>
      <c r="J974" s="1">
        <f t="shared" si="2"/>
        <v>0</v>
      </c>
      <c r="K974" s="1" t="str">
        <f t="shared" si="3"/>
        <v>Q19. Chicken organs, average of heart and liver, cooked (pan-fried or simmered)0</v>
      </c>
      <c r="L974" s="1" t="str">
        <f t="shared" si="4"/>
        <v>Q19. Chicken organs, average of heart and liver, cooked (pan-fried or simmered)</v>
      </c>
      <c r="M974" s="1" t="str">
        <f t="array" ref="M974">IF(A973=$A$72,TEXT(A974,"dd/mm/yyyy"),A974)&amp;";"&amp;B974&amp;";"&amp;IF(J974=0,IFERROR(VLOOKUP(A974,default!$B$17:$C$19,2,0),C974),INDEX(default!$B$2:$B$12,Sheet2!J974,0))&amp;";"&amp;D974&amp;";"&amp;E974&amp;";"&amp;F974&amp;";"&amp;G974&amp;";"&amp;H974</f>
        <v>;;;;;;;</v>
      </c>
    </row>
    <row r="975" ht="15.75" customHeight="1">
      <c r="A975" s="1" t="s">
        <v>824</v>
      </c>
      <c r="I975" s="1" t="str">
        <f t="shared" si="1"/>
        <v>Q19. Chicken organs, average of heart and liver, cooked (pan-fried or simmered)</v>
      </c>
      <c r="J975" s="1">
        <f t="shared" si="2"/>
        <v>0</v>
      </c>
      <c r="K975" s="1" t="str">
        <f t="shared" si="3"/>
        <v>Q19. Chicken organs, average of heart and liver, cooked (pan-fried or simmered)0</v>
      </c>
      <c r="L975" s="1" t="str">
        <f t="shared" si="4"/>
        <v>Q19. Chicken organs, average of heart and liver, cooked (pan-fried or simmered)Technology</v>
      </c>
      <c r="M975" s="1" t="str">
        <f t="array" ref="M975">IF(A974=$A$72,TEXT(A975,"dd/mm/yyyy"),A975)&amp;";"&amp;B975&amp;";"&amp;IF(J975=0,IFERROR(VLOOKUP(A975,default!$B$17:$C$19,2,0),C975),INDEX(default!$B$2:$B$12,Sheet2!J975,0))&amp;";"&amp;D975&amp;";"&amp;E975&amp;";"&amp;F975&amp;";"&amp;G975&amp;";"&amp;H975</f>
        <v>Technology;;;;;;;</v>
      </c>
    </row>
    <row r="976" ht="15.75" customHeight="1">
      <c r="A976" s="1" t="s">
        <v>822</v>
      </c>
      <c r="I976" s="1" t="str">
        <f t="shared" si="1"/>
        <v>Q19. Chicken organs, average of heart and liver, cooked (pan-fried or simmered)</v>
      </c>
      <c r="J976" s="1">
        <f t="shared" si="2"/>
        <v>0</v>
      </c>
      <c r="K976" s="1" t="str">
        <f t="shared" si="3"/>
        <v>Q19. Chicken organs, average of heart and liver, cooked (pan-fried or simmered)0</v>
      </c>
      <c r="L976" s="1" t="str">
        <f t="shared" si="4"/>
        <v>Q19. Chicken organs, average of heart and liver, cooked (pan-fried or simmered)Unspecified</v>
      </c>
      <c r="M976" s="1" t="str">
        <f t="array" ref="M976">IF(A975=$A$72,TEXT(A976,"dd/mm/yyyy"),A976)&amp;";"&amp;B976&amp;";"&amp;IF(J976=0,IFERROR(VLOOKUP(A976,default!$B$17:$C$19,2,0),C976),INDEX(default!$B$2:$B$12,Sheet2!J976,0))&amp;";"&amp;D976&amp;";"&amp;E976&amp;";"&amp;F976&amp;";"&amp;G976&amp;";"&amp;H976</f>
        <v>Unspecified;;;;;;;</v>
      </c>
    </row>
    <row r="977" ht="15.75" customHeight="1">
      <c r="I977" s="1" t="str">
        <f t="shared" si="1"/>
        <v>Q19. Chicken organs, average of heart and liver, cooked (pan-fried or simmered)</v>
      </c>
      <c r="J977" s="1">
        <f t="shared" si="2"/>
        <v>0</v>
      </c>
      <c r="K977" s="1" t="str">
        <f t="shared" si="3"/>
        <v>Q19. Chicken organs, average of heart and liver, cooked (pan-fried or simmered)0</v>
      </c>
      <c r="L977" s="1" t="str">
        <f t="shared" si="4"/>
        <v>Q19. Chicken organs, average of heart and liver, cooked (pan-fried or simmered)</v>
      </c>
      <c r="M977" s="1" t="str">
        <f t="array" ref="M977">IF(A976=$A$72,TEXT(A977,"dd/mm/yyyy"),A977)&amp;";"&amp;B977&amp;";"&amp;IF(J977=0,IFERROR(VLOOKUP(A977,default!$B$17:$C$19,2,0),C977),INDEX(default!$B$2:$B$12,Sheet2!J977,0))&amp;";"&amp;D977&amp;";"&amp;E977&amp;";"&amp;F977&amp;";"&amp;G977&amp;";"&amp;H977</f>
        <v>;;;;;;;</v>
      </c>
    </row>
    <row r="978" ht="15.75" customHeight="1">
      <c r="A978" s="1" t="s">
        <v>825</v>
      </c>
      <c r="I978" s="1" t="str">
        <f t="shared" si="1"/>
        <v>Q19. Chicken organs, average of heart and liver, cooked (pan-fried or simmered)</v>
      </c>
      <c r="J978" s="1">
        <f t="shared" si="2"/>
        <v>0</v>
      </c>
      <c r="K978" s="1" t="str">
        <f t="shared" si="3"/>
        <v>Q19. Chicken organs, average of heart and liver, cooked (pan-fried or simmered)0</v>
      </c>
      <c r="L978" s="1" t="str">
        <f t="shared" si="4"/>
        <v>Q19. Chicken organs, average of heart and liver, cooked (pan-fried or simmered)Representativeness</v>
      </c>
      <c r="M978" s="1" t="str">
        <f t="array" ref="M978">IF(A977=$A$72,TEXT(A978,"dd/mm/yyyy"),A978)&amp;";"&amp;B978&amp;";"&amp;IF(J978=0,IFERROR(VLOOKUP(A978,default!$B$17:$C$19,2,0),C978),INDEX(default!$B$2:$B$12,Sheet2!J978,0))&amp;";"&amp;D978&amp;";"&amp;E978&amp;";"&amp;F978&amp;";"&amp;G978&amp;";"&amp;H978</f>
        <v>Representativeness;;;;;;;</v>
      </c>
    </row>
    <row r="979" ht="15.75" customHeight="1">
      <c r="A979" s="1" t="s">
        <v>822</v>
      </c>
      <c r="I979" s="1" t="str">
        <f t="shared" si="1"/>
        <v>Q19. Chicken organs, average of heart and liver, cooked (pan-fried or simmered)</v>
      </c>
      <c r="J979" s="1">
        <f t="shared" si="2"/>
        <v>0</v>
      </c>
      <c r="K979" s="1" t="str">
        <f t="shared" si="3"/>
        <v>Q19. Chicken organs, average of heart and liver, cooked (pan-fried or simmered)0</v>
      </c>
      <c r="L979" s="1" t="str">
        <f t="shared" si="4"/>
        <v>Q19. Chicken organs, average of heart and liver, cooked (pan-fried or simmered)Unspecified</v>
      </c>
      <c r="M979" s="1" t="str">
        <f t="array" ref="M979">IF(A978=$A$72,TEXT(A979,"dd/mm/yyyy"),A979)&amp;";"&amp;B979&amp;";"&amp;IF(J979=0,IFERROR(VLOOKUP(A979,default!$B$17:$C$19,2,0),C979),INDEX(default!$B$2:$B$12,Sheet2!J979,0))&amp;";"&amp;D979&amp;";"&amp;E979&amp;";"&amp;F979&amp;";"&amp;G979&amp;";"&amp;H979</f>
        <v>Unspecified;;;;;;;</v>
      </c>
    </row>
    <row r="980" ht="15.75" customHeight="1">
      <c r="I980" s="1" t="str">
        <f t="shared" si="1"/>
        <v>Q19. Chicken organs, average of heart and liver, cooked (pan-fried or simmered)</v>
      </c>
      <c r="J980" s="1">
        <f t="shared" si="2"/>
        <v>0</v>
      </c>
      <c r="K980" s="1" t="str">
        <f t="shared" si="3"/>
        <v>Q19. Chicken organs, average of heart and liver, cooked (pan-fried or simmered)0</v>
      </c>
      <c r="L980" s="1" t="str">
        <f t="shared" si="4"/>
        <v>Q19. Chicken organs, average of heart and liver, cooked (pan-fried or simmered)</v>
      </c>
      <c r="M980" s="1" t="str">
        <f t="array" ref="M980">IF(A979=$A$72,TEXT(A980,"dd/mm/yyyy"),A980)&amp;";"&amp;B980&amp;";"&amp;IF(J980=0,IFERROR(VLOOKUP(A980,default!$B$17:$C$19,2,0),C980),INDEX(default!$B$2:$B$12,Sheet2!J980,0))&amp;";"&amp;D980&amp;";"&amp;E980&amp;";"&amp;F980&amp;";"&amp;G980&amp;";"&amp;H980</f>
        <v>;;;;;;;</v>
      </c>
    </row>
    <row r="981" ht="15.75" customHeight="1">
      <c r="A981" s="1" t="s">
        <v>826</v>
      </c>
      <c r="I981" s="1" t="str">
        <f t="shared" si="1"/>
        <v>Q19. Chicken organs, average of heart and liver, cooked (pan-fried or simmered)</v>
      </c>
      <c r="J981" s="1">
        <f t="shared" si="2"/>
        <v>0</v>
      </c>
      <c r="K981" s="1" t="str">
        <f t="shared" si="3"/>
        <v>Q19. Chicken organs, average of heart and liver, cooked (pan-fried or simmered)0</v>
      </c>
      <c r="L981" s="1" t="str">
        <f t="shared" si="4"/>
        <v>Q19. Chicken organs, average of heart and liver, cooked (pan-fried or simmered)Multiple output allocation</v>
      </c>
      <c r="M981" s="1" t="str">
        <f t="array" ref="M981">IF(A980=$A$72,TEXT(A981,"dd/mm/yyyy"),A981)&amp;";"&amp;B981&amp;";"&amp;IF(J981=0,IFERROR(VLOOKUP(A981,default!$B$17:$C$19,2,0),C981),INDEX(default!$B$2:$B$12,Sheet2!J981,0))&amp;";"&amp;D981&amp;";"&amp;E981&amp;";"&amp;F981&amp;";"&amp;G981&amp;";"&amp;H981</f>
        <v>Multiple output allocation;;;;;;;</v>
      </c>
    </row>
    <row r="982" ht="15.75" customHeight="1">
      <c r="A982" s="1" t="s">
        <v>822</v>
      </c>
      <c r="I982" s="1" t="str">
        <f t="shared" si="1"/>
        <v>Q19. Chicken organs, average of heart and liver, cooked (pan-fried or simmered)</v>
      </c>
      <c r="J982" s="1">
        <f t="shared" si="2"/>
        <v>0</v>
      </c>
      <c r="K982" s="1" t="str">
        <f t="shared" si="3"/>
        <v>Q19. Chicken organs, average of heart and liver, cooked (pan-fried or simmered)0</v>
      </c>
      <c r="L982" s="1" t="str">
        <f t="shared" si="4"/>
        <v>Q19. Chicken organs, average of heart and liver, cooked (pan-fried or simmered)Unspecified</v>
      </c>
      <c r="M982" s="1" t="str">
        <f t="array" ref="M982">IF(A981=$A$72,TEXT(A982,"dd/mm/yyyy"),A982)&amp;";"&amp;B982&amp;";"&amp;IF(J982=0,IFERROR(VLOOKUP(A982,default!$B$17:$C$19,2,0),C982),INDEX(default!$B$2:$B$12,Sheet2!J982,0))&amp;";"&amp;D982&amp;";"&amp;E982&amp;";"&amp;F982&amp;";"&amp;G982&amp;";"&amp;H982</f>
        <v>Unspecified;;;;;;;</v>
      </c>
    </row>
    <row r="983" ht="15.75" customHeight="1">
      <c r="I983" s="1" t="str">
        <f t="shared" si="1"/>
        <v>Q19. Chicken organs, average of heart and liver, cooked (pan-fried or simmered)</v>
      </c>
      <c r="J983" s="1">
        <f t="shared" si="2"/>
        <v>0</v>
      </c>
      <c r="K983" s="1" t="str">
        <f t="shared" si="3"/>
        <v>Q19. Chicken organs, average of heart and liver, cooked (pan-fried or simmered)0</v>
      </c>
      <c r="L983" s="1" t="str">
        <f t="shared" si="4"/>
        <v>Q19. Chicken organs, average of heart and liver, cooked (pan-fried or simmered)</v>
      </c>
      <c r="M983" s="1" t="str">
        <f t="array" ref="M983">IF(A982=$A$72,TEXT(A983,"dd/mm/yyyy"),A983)&amp;";"&amp;B983&amp;";"&amp;IF(J983=0,IFERROR(VLOOKUP(A983,default!$B$17:$C$19,2,0),C983),INDEX(default!$B$2:$B$12,Sheet2!J983,0))&amp;";"&amp;D983&amp;";"&amp;E983&amp;";"&amp;F983&amp;";"&amp;G983&amp;";"&amp;H983</f>
        <v>;;;;;;;</v>
      </c>
    </row>
    <row r="984" ht="15.75" customHeight="1">
      <c r="A984" s="1" t="s">
        <v>827</v>
      </c>
      <c r="I984" s="1" t="str">
        <f t="shared" si="1"/>
        <v>Q19. Chicken organs, average of heart and liver, cooked (pan-fried or simmered)</v>
      </c>
      <c r="J984" s="1">
        <f t="shared" si="2"/>
        <v>0</v>
      </c>
      <c r="K984" s="1" t="str">
        <f t="shared" si="3"/>
        <v>Q19. Chicken organs, average of heart and liver, cooked (pan-fried or simmered)0</v>
      </c>
      <c r="L984" s="1" t="str">
        <f t="shared" si="4"/>
        <v>Q19. Chicken organs, average of heart and liver, cooked (pan-fried or simmered)Substitution allocation</v>
      </c>
      <c r="M984" s="1" t="str">
        <f t="array" ref="M984">IF(A983=$A$72,TEXT(A984,"dd/mm/yyyy"),A984)&amp;";"&amp;B984&amp;";"&amp;IF(J984=0,IFERROR(VLOOKUP(A984,default!$B$17:$C$19,2,0),C984),INDEX(default!$B$2:$B$12,Sheet2!J984,0))&amp;";"&amp;D984&amp;";"&amp;E984&amp;";"&amp;F984&amp;";"&amp;G984&amp;";"&amp;H984</f>
        <v>Substitution allocation;;;;;;;</v>
      </c>
    </row>
    <row r="985" ht="15.75" customHeight="1">
      <c r="A985" s="1" t="s">
        <v>822</v>
      </c>
      <c r="I985" s="1" t="str">
        <f t="shared" si="1"/>
        <v>Q19. Chicken organs, average of heart and liver, cooked (pan-fried or simmered)</v>
      </c>
      <c r="J985" s="1">
        <f t="shared" si="2"/>
        <v>0</v>
      </c>
      <c r="K985" s="1" t="str">
        <f t="shared" si="3"/>
        <v>Q19. Chicken organs, average of heart and liver, cooked (pan-fried or simmered)0</v>
      </c>
      <c r="L985" s="1" t="str">
        <f t="shared" si="4"/>
        <v>Q19. Chicken organs, average of heart and liver, cooked (pan-fried or simmered)Unspecified</v>
      </c>
      <c r="M985" s="1" t="str">
        <f t="array" ref="M985">IF(A984=$A$72,TEXT(A985,"dd/mm/yyyy"),A985)&amp;";"&amp;B985&amp;";"&amp;IF(J985=0,IFERROR(VLOOKUP(A985,default!$B$17:$C$19,2,0),C985),INDEX(default!$B$2:$B$12,Sheet2!J985,0))&amp;";"&amp;D985&amp;";"&amp;E985&amp;";"&amp;F985&amp;";"&amp;G985&amp;";"&amp;H985</f>
        <v>Unspecified;;;;;;;</v>
      </c>
    </row>
    <row r="986" ht="15.75" customHeight="1">
      <c r="I986" s="1" t="str">
        <f t="shared" si="1"/>
        <v>Q19. Chicken organs, average of heart and liver, cooked (pan-fried or simmered)</v>
      </c>
      <c r="J986" s="1">
        <f t="shared" si="2"/>
        <v>0</v>
      </c>
      <c r="K986" s="1" t="str">
        <f t="shared" si="3"/>
        <v>Q19. Chicken organs, average of heart and liver, cooked (pan-fried or simmered)0</v>
      </c>
      <c r="L986" s="1" t="str">
        <f t="shared" si="4"/>
        <v>Q19. Chicken organs, average of heart and liver, cooked (pan-fried or simmered)</v>
      </c>
      <c r="M986" s="1" t="str">
        <f t="array" ref="M986">IF(A985=$A$72,TEXT(A986,"dd/mm/yyyy"),A986)&amp;";"&amp;B986&amp;";"&amp;IF(J986=0,IFERROR(VLOOKUP(A986,default!$B$17:$C$19,2,0),C986),INDEX(default!$B$2:$B$12,Sheet2!J986,0))&amp;";"&amp;D986&amp;";"&amp;E986&amp;";"&amp;F986&amp;";"&amp;G986&amp;";"&amp;H986</f>
        <v>;;;;;;;</v>
      </c>
    </row>
    <row r="987" ht="15.75" customHeight="1">
      <c r="A987" s="1" t="s">
        <v>828</v>
      </c>
      <c r="I987" s="1" t="str">
        <f t="shared" si="1"/>
        <v>Q19. Chicken organs, average of heart and liver, cooked (pan-fried or simmered)</v>
      </c>
      <c r="J987" s="1">
        <f t="shared" si="2"/>
        <v>0</v>
      </c>
      <c r="K987" s="1" t="str">
        <f t="shared" si="3"/>
        <v>Q19. Chicken organs, average of heart and liver, cooked (pan-fried or simmered)0</v>
      </c>
      <c r="L987" s="1" t="str">
        <f t="shared" si="4"/>
        <v>Q19. Chicken organs, average of heart and liver, cooked (pan-fried or simmered)Cut off rules</v>
      </c>
      <c r="M987" s="1" t="str">
        <f t="array" ref="M987">IF(A986=$A$72,TEXT(A987,"dd/mm/yyyy"),A987)&amp;";"&amp;B987&amp;";"&amp;IF(J987=0,IFERROR(VLOOKUP(A987,default!$B$17:$C$19,2,0),C987),INDEX(default!$B$2:$B$12,Sheet2!J987,0))&amp;";"&amp;D987&amp;";"&amp;E987&amp;";"&amp;F987&amp;";"&amp;G987&amp;";"&amp;H987</f>
        <v>Cut off rules;;;;;;;</v>
      </c>
    </row>
    <row r="988" ht="15.75" customHeight="1">
      <c r="A988" s="1" t="s">
        <v>822</v>
      </c>
      <c r="I988" s="1" t="str">
        <f t="shared" si="1"/>
        <v>Q19. Chicken organs, average of heart and liver, cooked (pan-fried or simmered)</v>
      </c>
      <c r="J988" s="1">
        <f t="shared" si="2"/>
        <v>0</v>
      </c>
      <c r="K988" s="1" t="str">
        <f t="shared" si="3"/>
        <v>Q19. Chicken organs, average of heart and liver, cooked (pan-fried or simmered)0</v>
      </c>
      <c r="L988" s="1" t="str">
        <f t="shared" si="4"/>
        <v>Q19. Chicken organs, average of heart and liver, cooked (pan-fried or simmered)Unspecified</v>
      </c>
      <c r="M988" s="1" t="str">
        <f t="array" ref="M988">IF(A987=$A$72,TEXT(A988,"dd/mm/yyyy"),A988)&amp;";"&amp;B988&amp;";"&amp;IF(J988=0,IFERROR(VLOOKUP(A988,default!$B$17:$C$19,2,0),C988),INDEX(default!$B$2:$B$12,Sheet2!J988,0))&amp;";"&amp;D988&amp;";"&amp;E988&amp;";"&amp;F988&amp;";"&amp;G988&amp;";"&amp;H988</f>
        <v>Unspecified;;;;;;;</v>
      </c>
    </row>
    <row r="989" ht="15.75" customHeight="1">
      <c r="I989" s="1" t="str">
        <f t="shared" si="1"/>
        <v>Q19. Chicken organs, average of heart and liver, cooked (pan-fried or simmered)</v>
      </c>
      <c r="J989" s="1">
        <f t="shared" si="2"/>
        <v>0</v>
      </c>
      <c r="K989" s="1" t="str">
        <f t="shared" si="3"/>
        <v>Q19. Chicken organs, average of heart and liver, cooked (pan-fried or simmered)0</v>
      </c>
      <c r="L989" s="1" t="str">
        <f t="shared" si="4"/>
        <v>Q19. Chicken organs, average of heart and liver, cooked (pan-fried or simmered)</v>
      </c>
      <c r="M989" s="1" t="str">
        <f t="array" ref="M989">IF(A988=$A$72,TEXT(A989,"dd/mm/yyyy"),A989)&amp;";"&amp;B989&amp;";"&amp;IF(J989=0,IFERROR(VLOOKUP(A989,default!$B$17:$C$19,2,0),C989),INDEX(default!$B$2:$B$12,Sheet2!J989,0))&amp;";"&amp;D989&amp;";"&amp;E989&amp;";"&amp;F989&amp;";"&amp;G989&amp;";"&amp;H989</f>
        <v>;;;;;;;</v>
      </c>
    </row>
    <row r="990" ht="15.75" customHeight="1">
      <c r="A990" s="1" t="s">
        <v>829</v>
      </c>
      <c r="I990" s="1" t="str">
        <f t="shared" si="1"/>
        <v>Q19. Chicken organs, average of heart and liver, cooked (pan-fried or simmered)</v>
      </c>
      <c r="J990" s="1">
        <f t="shared" si="2"/>
        <v>0</v>
      </c>
      <c r="K990" s="1" t="str">
        <f t="shared" si="3"/>
        <v>Q19. Chicken organs, average of heart and liver, cooked (pan-fried or simmered)0</v>
      </c>
      <c r="L990" s="1" t="str">
        <f t="shared" si="4"/>
        <v>Q19. Chicken organs, average of heart and liver, cooked (pan-fried or simmered)Capital goods</v>
      </c>
      <c r="M990" s="1" t="str">
        <f t="array" ref="M990">IF(A989=$A$72,TEXT(A990,"dd/mm/yyyy"),A990)&amp;";"&amp;B990&amp;";"&amp;IF(J990=0,IFERROR(VLOOKUP(A990,default!$B$17:$C$19,2,0),C990),INDEX(default!$B$2:$B$12,Sheet2!J990,0))&amp;";"&amp;D990&amp;";"&amp;E990&amp;";"&amp;F990&amp;";"&amp;G990&amp;";"&amp;H990</f>
        <v>Capital goods;;;;;;;</v>
      </c>
    </row>
    <row r="991" ht="15.75" customHeight="1">
      <c r="A991" s="1" t="s">
        <v>822</v>
      </c>
      <c r="I991" s="1" t="str">
        <f t="shared" si="1"/>
        <v>Q19. Chicken organs, average of heart and liver, cooked (pan-fried or simmered)</v>
      </c>
      <c r="J991" s="1">
        <f t="shared" si="2"/>
        <v>0</v>
      </c>
      <c r="K991" s="1" t="str">
        <f t="shared" si="3"/>
        <v>Q19. Chicken organs, average of heart and liver, cooked (pan-fried or simmered)0</v>
      </c>
      <c r="L991" s="1" t="str">
        <f t="shared" si="4"/>
        <v>Q19. Chicken organs, average of heart and liver, cooked (pan-fried or simmered)Unspecified</v>
      </c>
      <c r="M991" s="1" t="str">
        <f t="array" ref="M991">IF(A990=$A$72,TEXT(A991,"dd/mm/yyyy"),A991)&amp;";"&amp;B991&amp;";"&amp;IF(J991=0,IFERROR(VLOOKUP(A991,default!$B$17:$C$19,2,0),C991),INDEX(default!$B$2:$B$12,Sheet2!J991,0))&amp;";"&amp;D991&amp;";"&amp;E991&amp;";"&amp;F991&amp;";"&amp;G991&amp;";"&amp;H991</f>
        <v>Unspecified;;;;;;;</v>
      </c>
    </row>
    <row r="992" ht="15.75" customHeight="1">
      <c r="I992" s="1" t="str">
        <f t="shared" si="1"/>
        <v>Q19. Chicken organs, average of heart and liver, cooked (pan-fried or simmered)</v>
      </c>
      <c r="J992" s="1">
        <f t="shared" si="2"/>
        <v>0</v>
      </c>
      <c r="K992" s="1" t="str">
        <f t="shared" si="3"/>
        <v>Q19. Chicken organs, average of heart and liver, cooked (pan-fried or simmered)0</v>
      </c>
      <c r="L992" s="1" t="str">
        <f t="shared" si="4"/>
        <v>Q19. Chicken organs, average of heart and liver, cooked (pan-fried or simmered)</v>
      </c>
      <c r="M992" s="1" t="str">
        <f t="array" ref="M992">IF(A991=$A$72,TEXT(A992,"dd/mm/yyyy"),A992)&amp;";"&amp;B992&amp;";"&amp;IF(J992=0,IFERROR(VLOOKUP(A992,default!$B$17:$C$19,2,0),C992),INDEX(default!$B$2:$B$12,Sheet2!J992,0))&amp;";"&amp;D992&amp;";"&amp;E992&amp;";"&amp;F992&amp;";"&amp;G992&amp;";"&amp;H992</f>
        <v>;;;;;;;</v>
      </c>
    </row>
    <row r="993" ht="15.75" customHeight="1">
      <c r="A993" s="1" t="s">
        <v>830</v>
      </c>
      <c r="I993" s="1" t="str">
        <f t="shared" si="1"/>
        <v>Q19. Chicken organs, average of heart and liver, cooked (pan-fried or simmered)</v>
      </c>
      <c r="J993" s="1">
        <f t="shared" si="2"/>
        <v>0</v>
      </c>
      <c r="K993" s="1" t="str">
        <f t="shared" si="3"/>
        <v>Q19. Chicken organs, average of heart and liver, cooked (pan-fried or simmered)0</v>
      </c>
      <c r="L993" s="1" t="str">
        <f t="shared" si="4"/>
        <v>Q19. Chicken organs, average of heart and liver, cooked (pan-fried or simmered)Boundary with nature</v>
      </c>
      <c r="M993" s="1" t="str">
        <f t="array" ref="M993">IF(A992=$A$72,TEXT(A993,"dd/mm/yyyy"),A993)&amp;";"&amp;B993&amp;";"&amp;IF(J993=0,IFERROR(VLOOKUP(A993,default!$B$17:$C$19,2,0),C993),INDEX(default!$B$2:$B$12,Sheet2!J993,0))&amp;";"&amp;D993&amp;";"&amp;E993&amp;";"&amp;F993&amp;";"&amp;G993&amp;";"&amp;H993</f>
        <v>Boundary with nature;;;;;;;</v>
      </c>
    </row>
    <row r="994" ht="15.75" customHeight="1">
      <c r="A994" s="1" t="s">
        <v>822</v>
      </c>
      <c r="I994" s="1" t="str">
        <f t="shared" si="1"/>
        <v>Q19. Chicken organs, average of heart and liver, cooked (pan-fried or simmered)</v>
      </c>
      <c r="J994" s="1">
        <f t="shared" si="2"/>
        <v>0</v>
      </c>
      <c r="K994" s="1" t="str">
        <f t="shared" si="3"/>
        <v>Q19. Chicken organs, average of heart and liver, cooked (pan-fried or simmered)0</v>
      </c>
      <c r="L994" s="1" t="str">
        <f t="shared" si="4"/>
        <v>Q19. Chicken organs, average of heart and liver, cooked (pan-fried or simmered)Unspecified</v>
      </c>
      <c r="M994" s="1" t="str">
        <f t="array" ref="M994">IF(A993=$A$72,TEXT(A994,"dd/mm/yyyy"),A994)&amp;";"&amp;B994&amp;";"&amp;IF(J994=0,IFERROR(VLOOKUP(A994,default!$B$17:$C$19,2,0),C994),INDEX(default!$B$2:$B$12,Sheet2!J994,0))&amp;";"&amp;D994&amp;";"&amp;E994&amp;";"&amp;F994&amp;";"&amp;G994&amp;";"&amp;H994</f>
        <v>Unspecified;;;;;;;</v>
      </c>
    </row>
    <row r="995" ht="15.75" customHeight="1">
      <c r="I995" s="1" t="str">
        <f t="shared" si="1"/>
        <v>Q19. Chicken organs, average of heart and liver, cooked (pan-fried or simmered)</v>
      </c>
      <c r="J995" s="1">
        <f t="shared" si="2"/>
        <v>0</v>
      </c>
      <c r="K995" s="1" t="str">
        <f t="shared" si="3"/>
        <v>Q19. Chicken organs, average of heart and liver, cooked (pan-fried or simmered)0</v>
      </c>
      <c r="L995" s="1" t="str">
        <f t="shared" si="4"/>
        <v>Q19. Chicken organs, average of heart and liver, cooked (pan-fried or simmered)</v>
      </c>
      <c r="M995" s="1" t="str">
        <f t="array" ref="M995">IF(A994=$A$72,TEXT(A995,"dd/mm/yyyy"),A995)&amp;";"&amp;B995&amp;";"&amp;IF(J995=0,IFERROR(VLOOKUP(A995,default!$B$17:$C$19,2,0),C995),INDEX(default!$B$2:$B$12,Sheet2!J995,0))&amp;";"&amp;D995&amp;";"&amp;E995&amp;";"&amp;F995&amp;";"&amp;G995&amp;";"&amp;H995</f>
        <v>;;;;;;;</v>
      </c>
    </row>
    <row r="996" ht="15.75" customHeight="1">
      <c r="A996" s="1" t="s">
        <v>831</v>
      </c>
      <c r="I996" s="1" t="str">
        <f t="shared" si="1"/>
        <v>Q19. Chicken organs, average of heart and liver, cooked (pan-fried or simmered)</v>
      </c>
      <c r="J996" s="1">
        <f t="shared" si="2"/>
        <v>0</v>
      </c>
      <c r="K996" s="1" t="str">
        <f t="shared" si="3"/>
        <v>Q19. Chicken organs, average of heart and liver, cooked (pan-fried or simmered)0</v>
      </c>
      <c r="L996" s="1" t="str">
        <f t="shared" si="4"/>
        <v>Q19. Chicken organs, average of heart and liver, cooked (pan-fried or simmered)Infrastructure</v>
      </c>
      <c r="M996" s="1" t="str">
        <f t="array" ref="M996">IF(A995=$A$72,TEXT(A996,"dd/mm/yyyy"),A996)&amp;";"&amp;B996&amp;";"&amp;IF(J996=0,IFERROR(VLOOKUP(A996,default!$B$17:$C$19,2,0),C996),INDEX(default!$B$2:$B$12,Sheet2!J996,0))&amp;";"&amp;D996&amp;";"&amp;E996&amp;";"&amp;F996&amp;";"&amp;G996&amp;";"&amp;H996</f>
        <v>Infrastructure;;;;;;;</v>
      </c>
    </row>
    <row r="997" ht="15.75" customHeight="1">
      <c r="A997" s="1" t="s">
        <v>832</v>
      </c>
      <c r="I997" s="1" t="str">
        <f t="shared" si="1"/>
        <v>Q19. Chicken organs, average of heart and liver, cooked (pan-fried or simmered)</v>
      </c>
      <c r="J997" s="1">
        <f t="shared" si="2"/>
        <v>0</v>
      </c>
      <c r="K997" s="1" t="str">
        <f t="shared" si="3"/>
        <v>Q19. Chicken organs, average of heart and liver, cooked (pan-fried or simmered)0</v>
      </c>
      <c r="L997" s="1" t="str">
        <f t="shared" si="4"/>
        <v>Q19. Chicken organs, average of heart and liver, cooked (pan-fried or simmered)No</v>
      </c>
      <c r="M997" s="1" t="str">
        <f t="array" ref="M997">IF(A996=$A$72,TEXT(A997,"dd/mm/yyyy"),A997)&amp;";"&amp;B997&amp;";"&amp;IF(J997=0,IFERROR(VLOOKUP(A997,default!$B$17:$C$19,2,0),C997),INDEX(default!$B$2:$B$12,Sheet2!J997,0))&amp;";"&amp;D997&amp;";"&amp;E997&amp;";"&amp;F997&amp;";"&amp;G997&amp;";"&amp;H997</f>
        <v>No;;;;;;;</v>
      </c>
    </row>
    <row r="998" ht="15.75" customHeight="1">
      <c r="I998" s="1" t="str">
        <f t="shared" si="1"/>
        <v>Q19. Chicken organs, average of heart and liver, cooked (pan-fried or simmered)</v>
      </c>
      <c r="J998" s="1">
        <f t="shared" si="2"/>
        <v>0</v>
      </c>
      <c r="K998" s="1" t="str">
        <f t="shared" si="3"/>
        <v>Q19. Chicken organs, average of heart and liver, cooked (pan-fried or simmered)0</v>
      </c>
      <c r="L998" s="1" t="str">
        <f t="shared" si="4"/>
        <v>Q19. Chicken organs, average of heart and liver, cooked (pan-fried or simmered)</v>
      </c>
      <c r="M998" s="1" t="str">
        <f t="array" ref="M998">IF(A997=$A$72,TEXT(A998,"dd/mm/yyyy"),A998)&amp;";"&amp;B998&amp;";"&amp;IF(J998=0,IFERROR(VLOOKUP(A998,default!$B$17:$C$19,2,0),C998),INDEX(default!$B$2:$B$12,Sheet2!J998,0))&amp;";"&amp;D998&amp;";"&amp;E998&amp;";"&amp;F998&amp;";"&amp;G998&amp;";"&amp;H998</f>
        <v>;;;;;;;</v>
      </c>
    </row>
    <row r="999" ht="15.75" customHeight="1">
      <c r="A999" s="1" t="s">
        <v>833</v>
      </c>
      <c r="I999" s="1" t="str">
        <f t="shared" si="1"/>
        <v>Q19. Chicken organs, average of heart and liver, cooked (pan-fried or simmered)</v>
      </c>
      <c r="J999" s="1">
        <f t="shared" si="2"/>
        <v>0</v>
      </c>
      <c r="K999" s="1" t="str">
        <f t="shared" si="3"/>
        <v>Q19. Chicken organs, average of heart and liver, cooked (pan-fried or simmered)0</v>
      </c>
      <c r="L999" s="1" t="str">
        <f t="shared" si="4"/>
        <v>Q19. Chicken organs, average of heart and liver, cooked (pan-fried or simmered)Date</v>
      </c>
      <c r="M999" s="1" t="str">
        <f t="array" ref="M999">IF(A998=$A$72,TEXT(A999,"dd/mm/yyyy"),A999)&amp;";"&amp;B999&amp;";"&amp;IF(J999=0,IFERROR(VLOOKUP(A999,default!$B$17:$C$19,2,0),C999),INDEX(default!$B$2:$B$12,Sheet2!J999,0))&amp;";"&amp;D999&amp;";"&amp;E999&amp;";"&amp;F999&amp;";"&amp;G999&amp;";"&amp;H999</f>
        <v>Date;;;;;;;</v>
      </c>
    </row>
    <row r="1000" ht="15.75" customHeight="1">
      <c r="A1000" s="49">
        <v>45119.0</v>
      </c>
      <c r="I1000" s="1" t="str">
        <f t="shared" si="1"/>
        <v>Q19. Chicken organs, average of heart and liver, cooked (pan-fried or simmered)</v>
      </c>
      <c r="J1000" s="1">
        <f t="shared" si="2"/>
        <v>0</v>
      </c>
      <c r="K1000" s="1" t="str">
        <f t="shared" si="3"/>
        <v>Q19. Chicken organs, average of heart and liver, cooked (pan-fried or simmered)0</v>
      </c>
      <c r="L1000" s="1" t="str">
        <f t="shared" si="4"/>
        <v>Q19. Chicken organs, average of heart and liver, cooked (pan-fried or simmered)45119</v>
      </c>
      <c r="M1000" s="1" t="str">
        <f t="array" ref="M1000">IF(A999=$A$72,TEXT(A1000,"dd/mm/yyyy"),A1000)&amp;";"&amp;B1000&amp;";"&amp;IF(J1000=0,IFERROR(VLOOKUP(A1000,default!$B$17:$C$19,2,0),C1000),INDEX(default!$B$2:$B$12,Sheet2!J1000,0))&amp;";"&amp;D1000&amp;";"&amp;E1000&amp;";"&amp;F1000&amp;";"&amp;G1000&amp;";"&amp;H1000</f>
        <v>12/07/2023;;;;;;;</v>
      </c>
    </row>
    <row r="1001" ht="15.75" customHeight="1">
      <c r="I1001" s="1" t="str">
        <f t="shared" si="1"/>
        <v>Q19. Chicken organs, average of heart and liver, cooked (pan-fried or simmered)</v>
      </c>
      <c r="J1001" s="1">
        <f t="shared" si="2"/>
        <v>0</v>
      </c>
      <c r="K1001" s="1" t="str">
        <f t="shared" si="3"/>
        <v>Q19. Chicken organs, average of heart and liver, cooked (pan-fried or simmered)0</v>
      </c>
      <c r="L1001" s="1" t="str">
        <f t="shared" si="4"/>
        <v>Q19. Chicken organs, average of heart and liver, cooked (pan-fried or simmered)</v>
      </c>
      <c r="M1001" s="1" t="str">
        <f t="array" ref="M1001">IF(A1000=$A$72,TEXT(A1001,"dd/mm/yyyy"),A1001)&amp;";"&amp;B1001&amp;";"&amp;IF(J1001=0,IFERROR(VLOOKUP(A1001,default!$B$17:$C$19,2,0),C1001),INDEX(default!$B$2:$B$12,Sheet2!J1001,0))&amp;";"&amp;D1001&amp;";"&amp;E1001&amp;";"&amp;F1001&amp;";"&amp;G1001&amp;";"&amp;H1001</f>
        <v>;;;;;;;</v>
      </c>
    </row>
    <row r="1002" ht="15.75" customHeight="1">
      <c r="A1002" s="1" t="s">
        <v>834</v>
      </c>
      <c r="I1002" s="1" t="str">
        <f t="shared" si="1"/>
        <v>Q19. Chicken organs, average of heart and liver, cooked (pan-fried or simmered)</v>
      </c>
      <c r="J1002" s="1">
        <f t="shared" si="2"/>
        <v>0</v>
      </c>
      <c r="K1002" s="1" t="str">
        <f t="shared" si="3"/>
        <v>Q19. Chicken organs, average of heart and liver, cooked (pan-fried or simmered)0</v>
      </c>
      <c r="L1002" s="1" t="str">
        <f t="shared" si="4"/>
        <v>Q19. Chicken organs, average of heart and liver, cooked (pan-fried or simmered)Products</v>
      </c>
      <c r="M1002" s="1" t="str">
        <f t="array" ref="M1002">IF(A1001=$A$72,TEXT(A1002,"dd/mm/yyyy"),A1002)&amp;";"&amp;B1002&amp;";"&amp;IF(J1002=0,IFERROR(VLOOKUP(A1002,default!$B$17:$C$19,2,0),C1002),INDEX(default!$B$2:$B$12,Sheet2!J1002,0))&amp;";"&amp;D1002&amp;";"&amp;E1002&amp;";"&amp;F1002&amp;";"&amp;G1002&amp;";"&amp;H1002</f>
        <v>Products;;;;;;;</v>
      </c>
    </row>
    <row r="1003" ht="15.75" customHeight="1">
      <c r="A1003" s="1" t="s">
        <v>997</v>
      </c>
      <c r="B1003" s="1" t="s">
        <v>835</v>
      </c>
      <c r="C1003" s="1">
        <v>1.0</v>
      </c>
      <c r="D1003" s="1">
        <v>100.0</v>
      </c>
      <c r="E1003" s="1" t="s">
        <v>836</v>
      </c>
      <c r="F1003" s="1" t="s">
        <v>971</v>
      </c>
      <c r="I1003" s="1" t="str">
        <f t="shared" si="1"/>
        <v>Q19. Chicken, average of various cuts, with and without skin, and of different cooking methods</v>
      </c>
      <c r="J1003" s="1">
        <f t="shared" si="2"/>
        <v>0</v>
      </c>
      <c r="K1003" s="1" t="str">
        <f t="shared" si="3"/>
        <v>Q19. Chicken, average of various cuts, with and without skin, and of different cooking methods0</v>
      </c>
      <c r="L1003" s="1" t="str">
        <f t="shared" si="4"/>
        <v>Q19. Chicken, average of various cuts, with and without skin, and of different cooking methodsQ19. Chicken, average of various cuts, with and without skin, and of different cooking methods</v>
      </c>
      <c r="M1003" s="1" t="str">
        <f t="array" ref="M1003">IF(A1002=$A$72,TEXT(A1003,"dd/mm/yyyy"),A1003)&amp;";"&amp;B1003&amp;";"&amp;IF(J1003=0,IFERROR(VLOOKUP(A1003,default!$B$17:$C$19,2,0),C1003),INDEX(default!$B$2:$B$12,Sheet2!J1003,0))&amp;";"&amp;D1003&amp;";"&amp;E1003&amp;";"&amp;F1003&amp;";"&amp;G1003&amp;";"&amp;H1003</f>
        <v>Q19. Chicken, average of various cuts, with and without skin, and of different cooking methods;kg;1;100;not defined;!My project\0. Life cycles;;</v>
      </c>
    </row>
    <row r="1004" ht="15.75" customHeight="1">
      <c r="I1004" s="1" t="str">
        <f t="shared" si="1"/>
        <v>Q19. Chicken, average of various cuts, with and without skin, and of different cooking methods</v>
      </c>
      <c r="J1004" s="1">
        <f t="shared" si="2"/>
        <v>0</v>
      </c>
      <c r="K1004" s="1" t="str">
        <f t="shared" si="3"/>
        <v>Q19. Chicken, average of various cuts, with and without skin, and of different cooking methods0</v>
      </c>
      <c r="L1004" s="1" t="str">
        <f t="shared" si="4"/>
        <v>Q19. Chicken, average of various cuts, with and without skin, and of different cooking methods</v>
      </c>
      <c r="M1004" s="1" t="str">
        <f t="array" ref="M1004">IF(A1003=$A$72,TEXT(A1004,"dd/mm/yyyy"),A1004)&amp;";"&amp;B1004&amp;";"&amp;IF(J1004=0,IFERROR(VLOOKUP(A1004,default!$B$17:$C$19,2,0),C1004),INDEX(default!$B$2:$B$12,Sheet2!J1004,0))&amp;";"&amp;D1004&amp;";"&amp;E1004&amp;";"&amp;F1004&amp;";"&amp;G1004&amp;";"&amp;H1004</f>
        <v>;;;;;;;</v>
      </c>
    </row>
    <row r="1005" ht="15.75" customHeight="1">
      <c r="A1005" s="1" t="s">
        <v>838</v>
      </c>
      <c r="I1005" s="1" t="str">
        <f t="shared" si="1"/>
        <v>Q19. Chicken, average of various cuts, with and without skin, and of different cooking methods</v>
      </c>
      <c r="J1005" s="1">
        <f t="shared" si="2"/>
        <v>0</v>
      </c>
      <c r="K1005" s="1" t="str">
        <f t="shared" si="3"/>
        <v>Q19. Chicken, average of various cuts, with and without skin, and of different cooking methods0</v>
      </c>
      <c r="L1005" s="1" t="str">
        <f t="shared" si="4"/>
        <v>Q19. Chicken, average of various cuts, with and without skin, and of different cooking methodsAvoided products</v>
      </c>
      <c r="M1005" s="1" t="str">
        <f t="array" ref="M1005">IF(A1004=$A$72,TEXT(A1005,"dd/mm/yyyy"),A1005)&amp;";"&amp;B1005&amp;";"&amp;IF(J1005=0,IFERROR(VLOOKUP(A1005,default!$B$17:$C$19,2,0),C1005),INDEX(default!$B$2:$B$12,Sheet2!J1005,0))&amp;";"&amp;D1005&amp;";"&amp;E1005&amp;";"&amp;F1005&amp;";"&amp;G1005&amp;";"&amp;H1005</f>
        <v>Avoided products;;;;;;;</v>
      </c>
    </row>
    <row r="1006" ht="15.75" customHeight="1">
      <c r="I1006" s="1" t="str">
        <f t="shared" si="1"/>
        <v>Q19. Chicken, average of various cuts, with and without skin, and of different cooking methods</v>
      </c>
      <c r="J1006" s="1">
        <f t="shared" si="2"/>
        <v>0</v>
      </c>
      <c r="K1006" s="1" t="str">
        <f t="shared" si="3"/>
        <v>Q19. Chicken, average of various cuts, with and without skin, and of different cooking methods0</v>
      </c>
      <c r="L1006" s="1" t="str">
        <f t="shared" si="4"/>
        <v>Q19. Chicken, average of various cuts, with and without skin, and of different cooking methods</v>
      </c>
      <c r="M1006" s="1" t="str">
        <f t="array" ref="M1006">IF(A1005=$A$72,TEXT(A1006,"dd/mm/yyyy"),A1006)&amp;";"&amp;B1006&amp;";"&amp;IF(J1006=0,IFERROR(VLOOKUP(A1006,default!$B$17:$C$19,2,0),C1006),INDEX(default!$B$2:$B$12,Sheet2!J1006,0))&amp;";"&amp;D1006&amp;";"&amp;E1006&amp;";"&amp;F1006&amp;";"&amp;G1006&amp;";"&amp;H1006</f>
        <v>;;;;;;;</v>
      </c>
    </row>
    <row r="1007" ht="15.75" customHeight="1">
      <c r="A1007" s="1" t="s">
        <v>839</v>
      </c>
      <c r="I1007" s="1" t="str">
        <f t="shared" si="1"/>
        <v>Q19. Chicken, average of various cuts, with and without skin, and of different cooking methods</v>
      </c>
      <c r="J1007" s="1">
        <f t="shared" si="2"/>
        <v>0</v>
      </c>
      <c r="K1007" s="1" t="str">
        <f t="shared" si="3"/>
        <v>Q19. Chicken, average of various cuts, with and without skin, and of different cooking methods0</v>
      </c>
      <c r="L1007" s="1" t="str">
        <f t="shared" si="4"/>
        <v>Q19. Chicken, average of various cuts, with and without skin, and of different cooking methodsResources</v>
      </c>
      <c r="M1007" s="1" t="str">
        <f t="array" ref="M1007">IF(A1006=$A$72,TEXT(A1007,"dd/mm/yyyy"),A1007)&amp;";"&amp;B1007&amp;";"&amp;IF(J1007=0,IFERROR(VLOOKUP(A1007,default!$B$17:$C$19,2,0),C1007),INDEX(default!$B$2:$B$12,Sheet2!J1007,0))&amp;";"&amp;D1007&amp;";"&amp;E1007&amp;";"&amp;F1007&amp;";"&amp;G1007&amp;";"&amp;H1007</f>
        <v>Resources;;;;;;;</v>
      </c>
    </row>
    <row r="1008" ht="15.75" customHeight="1">
      <c r="I1008" s="1" t="str">
        <f t="shared" si="1"/>
        <v>Q19. Chicken, average of various cuts, with and without skin, and of different cooking methods</v>
      </c>
      <c r="J1008" s="1">
        <f t="shared" si="2"/>
        <v>0</v>
      </c>
      <c r="K1008" s="1" t="str">
        <f t="shared" si="3"/>
        <v>Q19. Chicken, average of various cuts, with and without skin, and of different cooking methods0</v>
      </c>
      <c r="L1008" s="1" t="str">
        <f t="shared" si="4"/>
        <v>Q19. Chicken, average of various cuts, with and without skin, and of different cooking methods</v>
      </c>
      <c r="M1008" s="1" t="str">
        <f t="array" ref="M1008">IF(A1007=$A$72,TEXT(A1008,"dd/mm/yyyy"),A1008)&amp;";"&amp;B1008&amp;";"&amp;IF(J1008=0,IFERROR(VLOOKUP(A1008,default!$B$17:$C$19,2,0),C1008),INDEX(default!$B$2:$B$12,Sheet2!J1008,0))&amp;";"&amp;D1008&amp;";"&amp;E1008&amp;";"&amp;F1008&amp;";"&amp;G1008&amp;";"&amp;H1008</f>
        <v>;;;;;;;</v>
      </c>
    </row>
    <row r="1009" ht="15.75" customHeight="1">
      <c r="A1009" s="1" t="s">
        <v>840</v>
      </c>
      <c r="I1009" s="1" t="str">
        <f t="shared" si="1"/>
        <v>Q19. Chicken, average of various cuts, with and without skin, and of different cooking methods</v>
      </c>
      <c r="J1009" s="1">
        <f t="shared" si="2"/>
        <v>1</v>
      </c>
      <c r="K1009" s="1" t="str">
        <f t="shared" si="3"/>
        <v>Q19. Chicken, average of various cuts, with and without skin, and of different cooking methods1</v>
      </c>
      <c r="L1009" s="1" t="str">
        <f t="shared" si="4"/>
        <v>Q19. Chicken, average of various cuts, with and without skin, and of different cooking methodsMaterials/fuels</v>
      </c>
      <c r="M1009" s="1" t="str">
        <f t="array" ref="M1009">IF(A1008=$A$72,TEXT(A1009,"dd/mm/yyyy"),A1009)&amp;";"&amp;B1009&amp;";"&amp;IF(J1009=0,IFERROR(VLOOKUP(A1009,default!$B$17:$C$19,2,0),C1009),INDEX(default!$B$2:$B$12,Sheet2!J1009,0))&amp;";"&amp;D1009&amp;";"&amp;E1009&amp;";"&amp;F1009&amp;";"&amp;G1009&amp;";"&amp;H1009</f>
        <v>Materials/fuels;;;;;;;</v>
      </c>
    </row>
    <row r="1010" ht="15.75" customHeight="1">
      <c r="A1010" s="1" t="s">
        <v>998</v>
      </c>
      <c r="B1010" s="1" t="s">
        <v>835</v>
      </c>
      <c r="C1010" s="1" t="s">
        <v>1013</v>
      </c>
      <c r="D1010" s="1" t="s">
        <v>842</v>
      </c>
      <c r="E1010" s="1">
        <v>0.0</v>
      </c>
      <c r="F1010" s="1">
        <v>0.0</v>
      </c>
      <c r="G1010" s="1">
        <v>0.0</v>
      </c>
      <c r="I1010" s="1" t="str">
        <f t="shared" si="1"/>
        <v>Q19. Chicken, average of various cuts, with and without skin, and of different cooking methods</v>
      </c>
      <c r="J1010" s="1">
        <f t="shared" si="2"/>
        <v>2</v>
      </c>
      <c r="K1010" s="1" t="str">
        <f t="shared" si="3"/>
        <v>Q19. Chicken, average of various cuts, with and without skin, and of different cooking methods2</v>
      </c>
      <c r="L1010" s="1" t="str">
        <f t="shared" si="4"/>
        <v>Q19. Chicken, average of various cuts, with and without skin, and of different cooking methodsChicken meat, at slaughterhouse {BR} Economic, S</v>
      </c>
      <c r="M1010" s="1" t="str">
        <f t="array" ref="M1010">IF(A1009=$A$72,TEXT(A1010,"dd/mm/yyyy"),A1010)&amp;";"&amp;B1010&amp;";"&amp;IF(J1010=0,IFERROR(VLOOKUP(A1010,default!$B$17:$C$19,2,0),C1010),INDEX(default!$B$2:$B$12,Sheet2!J1010,0))&amp;";"&amp;D1010&amp;";"&amp;E1010&amp;";"&amp;F1010&amp;";"&amp;G1010&amp;";"&amp;H1010</f>
        <v>Chicken meat, at slaughterhouse {BR} Economic, S;kg;primary*(1+PHAR_loss_PNS+PROC_loss_PNS+TRAN_loss_PNS+RET_loss_PNS);Undefined;0;0;0;</v>
      </c>
    </row>
    <row r="1011" ht="15.75" customHeight="1">
      <c r="A1011" s="1" t="s">
        <v>122</v>
      </c>
      <c r="B1011" s="1" t="s">
        <v>835</v>
      </c>
      <c r="C1011" s="1">
        <v>0.0</v>
      </c>
      <c r="D1011" s="1" t="s">
        <v>842</v>
      </c>
      <c r="E1011" s="1">
        <v>0.0</v>
      </c>
      <c r="F1011" s="1">
        <v>0.0</v>
      </c>
      <c r="G1011" s="1">
        <v>0.0</v>
      </c>
      <c r="I1011" s="1" t="str">
        <f t="shared" si="1"/>
        <v>Q19. Chicken, average of various cuts, with and without skin, and of different cooking methods</v>
      </c>
      <c r="J1011" s="1">
        <f t="shared" si="2"/>
        <v>3</v>
      </c>
      <c r="K1011" s="1" t="str">
        <f t="shared" si="3"/>
        <v>Q19. Chicken, average of various cuts, with and without skin, and of different cooking methods3</v>
      </c>
      <c r="L1011" s="1" t="str">
        <f t="shared" si="4"/>
        <v>Q19. Chicken, average of various cuts, with and without skin, and of different cooking methodsProcessing dummy</v>
      </c>
      <c r="M1011" s="1" t="str">
        <f t="array" ref="M1011">IF(A1010=$A$72,TEXT(A1011,"dd/mm/yyyy"),A1011)&amp;";"&amp;B1011&amp;";"&amp;IF(J1011=0,IFERROR(VLOOKUP(A1011,default!$B$17:$C$19,2,0),C1011),INDEX(default!$B$2:$B$12,Sheet2!J1011,0))&amp;";"&amp;D1011&amp;";"&amp;E1011&amp;";"&amp;F1011&amp;";"&amp;G1011&amp;";"&amp;H1011</f>
        <v>Processing dummy;kg;processing*(1+PROC_loss_PNS+TRAN_loss_PNS+RET_loss_PNS);Undefined;0;0;0;</v>
      </c>
    </row>
    <row r="1012" ht="15.75" customHeight="1">
      <c r="A1012" s="1" t="s">
        <v>171</v>
      </c>
      <c r="B1012" s="1" t="s">
        <v>835</v>
      </c>
      <c r="C1012" s="1" t="s">
        <v>1111</v>
      </c>
      <c r="D1012" s="1" t="s">
        <v>842</v>
      </c>
      <c r="E1012" s="1">
        <v>0.0</v>
      </c>
      <c r="F1012" s="1">
        <v>0.0</v>
      </c>
      <c r="G1012" s="1">
        <v>0.0</v>
      </c>
      <c r="I1012" s="1" t="str">
        <f t="shared" si="1"/>
        <v>Q19. Chicken, average of various cuts, with and without skin, and of different cooking methods</v>
      </c>
      <c r="J1012" s="1">
        <f t="shared" si="2"/>
        <v>4</v>
      </c>
      <c r="K1012" s="1" t="str">
        <f t="shared" si="3"/>
        <v>Q19. Chicken, average of various cuts, with and without skin, and of different cooking methods4</v>
      </c>
      <c r="L1012" s="1" t="str">
        <f t="shared" si="4"/>
        <v>Q19. Chicken, average of various cuts, with and without skin, and of different cooking methodsChicken, breast, meat and skin, roasted/baked, processed in FR | Chilled | PS | at packaging {FR} U {ID}| GAIN</v>
      </c>
      <c r="M1012" s="1" t="str">
        <f t="array" ref="M1012">IF(A1011=$A$72,TEXT(A1012,"dd/mm/yyyy"),A1012)&amp;";"&amp;B1012&amp;";"&amp;IF(J1012=0,IFERROR(VLOOKUP(A1012,default!$B$17:$C$19,2,0),C1012),INDEX(default!$B$2:$B$12,Sheet2!J1012,0))&amp;";"&amp;D1012&amp;";"&amp;E1012&amp;";"&amp;F1012&amp;";"&amp;G1012&amp;";"&amp;H1012</f>
        <v>Chicken, breast, meat and skin, roasted/baked, processed in FR | Chilled | PS | at packaging {FR} U {ID}| GAIN;kg;packaging*(1+TRAN_loss_PNS+RET_loss_PNS);Undefined;0;0;0;</v>
      </c>
    </row>
    <row r="1013" ht="15.75" customHeight="1">
      <c r="A1013" s="1" t="s">
        <v>976</v>
      </c>
      <c r="B1013" s="1" t="s">
        <v>835</v>
      </c>
      <c r="C1013" s="1" t="s">
        <v>1015</v>
      </c>
      <c r="D1013" s="1" t="s">
        <v>842</v>
      </c>
      <c r="E1013" s="1">
        <v>0.0</v>
      </c>
      <c r="F1013" s="1">
        <v>0.0</v>
      </c>
      <c r="G1013" s="1">
        <v>0.0</v>
      </c>
      <c r="I1013" s="1" t="str">
        <f t="shared" si="1"/>
        <v>Q19. Chicken, average of various cuts, with and without skin, and of different cooking methods</v>
      </c>
      <c r="J1013" s="1">
        <f t="shared" si="2"/>
        <v>5</v>
      </c>
      <c r="K1013" s="1" t="str">
        <f t="shared" si="3"/>
        <v>Q19. Chicken, average of various cuts, with and without skin, and of different cooking methods5</v>
      </c>
      <c r="L1013" s="1" t="str">
        <f t="shared" si="4"/>
        <v>Q19. Chicken, average of various cuts, with and without skin, and of different cooking methodsInternational distribution {ID}| GAIN</v>
      </c>
      <c r="M1013" s="1" t="str">
        <f t="array" ref="M1013">IF(A1012=$A$72,TEXT(A1013,"dd/mm/yyyy"),A1013)&amp;";"&amp;B1013&amp;";"&amp;IF(J1013=0,IFERROR(VLOOKUP(A1013,default!$B$17:$C$19,2,0),C1013),INDEX(default!$B$2:$B$12,Sheet2!J1013,0))&amp;";"&amp;D1013&amp;";"&amp;E1013&amp;";"&amp;F1013&amp;";"&amp;G1013&amp;";"&amp;H1013</f>
        <v>International distribution {ID}| GAIN;kg;distrib*(1+TRAN_loss_PNS+RET_loss_PNS);Undefined;0;0;0;</v>
      </c>
    </row>
    <row r="1014" ht="15.75" customHeight="1">
      <c r="A1014" s="1" t="s">
        <v>125</v>
      </c>
      <c r="B1014" s="1" t="s">
        <v>846</v>
      </c>
      <c r="C1014" s="1" t="s">
        <v>1016</v>
      </c>
      <c r="D1014" s="1" t="s">
        <v>842</v>
      </c>
      <c r="E1014" s="1">
        <v>0.0</v>
      </c>
      <c r="F1014" s="1">
        <v>0.0</v>
      </c>
      <c r="G1014" s="1">
        <v>0.0</v>
      </c>
      <c r="I1014" s="1" t="str">
        <f t="shared" si="1"/>
        <v>Q19. Chicken, average of various cuts, with and without skin, and of different cooking methods</v>
      </c>
      <c r="J1014" s="1">
        <f t="shared" si="2"/>
        <v>6</v>
      </c>
      <c r="K1014" s="1" t="str">
        <f t="shared" si="3"/>
        <v>Q19. Chicken, average of various cuts, with and without skin, and of different cooking methods6</v>
      </c>
      <c r="L1014" s="1" t="str">
        <f t="shared" si="4"/>
        <v>Q19. Chicken, average of various cuts, with and without skin, and of different cooking methodsStorage, in closed refrigerator, at retail (WFLDB)/RER U {ID}| GAIN</v>
      </c>
      <c r="M1014" s="1" t="str">
        <f t="array" ref="M1014">IF(A1013=$A$72,TEXT(A1014,"dd/mm/yyyy"),A1014)&amp;";"&amp;B1014&amp;";"&amp;IF(J1014=0,IFERROR(VLOOKUP(A1014,default!$B$17:$C$19,2,0),C1014),INDEX(default!$B$2:$B$12,Sheet2!J1014,0))&amp;";"&amp;D1014&amp;";"&amp;E1014&amp;";"&amp;F1014&amp;";"&amp;G1014&amp;";"&amp;H1014</f>
        <v>Storage, in closed refrigerator, at retail (WFLDB)/RER U {ID}| GAIN;l*day;retail_cool*(1+RET_loss_PNS);Undefined;0;0;0;</v>
      </c>
    </row>
    <row r="1015" ht="15.75" customHeight="1">
      <c r="A1015" s="1" t="s">
        <v>126</v>
      </c>
      <c r="B1015" s="1" t="s">
        <v>846</v>
      </c>
      <c r="C1015" s="1" t="s">
        <v>1017</v>
      </c>
      <c r="D1015" s="1" t="s">
        <v>842</v>
      </c>
      <c r="E1015" s="1">
        <v>0.0</v>
      </c>
      <c r="F1015" s="1">
        <v>0.0</v>
      </c>
      <c r="G1015" s="1">
        <v>0.0</v>
      </c>
      <c r="I1015" s="1" t="str">
        <f t="shared" si="1"/>
        <v>Q19. Chicken, average of various cuts, with and without skin, and of different cooking methods</v>
      </c>
      <c r="J1015" s="1">
        <f t="shared" si="2"/>
        <v>7</v>
      </c>
      <c r="K1015" s="1" t="str">
        <f t="shared" si="3"/>
        <v>Q19. Chicken, average of various cuts, with and without skin, and of different cooking methods7</v>
      </c>
      <c r="L1015" s="1" t="str">
        <f t="shared" si="4"/>
        <v>Q19. Chicken, average of various cuts, with and without skin, and of different cooking methodsStorage, in closed freezer, at retail (WFLDB)/RER U {ID}| GAIN</v>
      </c>
      <c r="M1015" s="1" t="str">
        <f t="array" ref="M1015">IF(A1014=$A$72,TEXT(A1015,"dd/mm/yyyy"),A1015)&amp;";"&amp;B1015&amp;";"&amp;IF(J1015=0,IFERROR(VLOOKUP(A1015,default!$B$17:$C$19,2,0),C1015),INDEX(default!$B$2:$B$12,Sheet2!J1015,0))&amp;";"&amp;D1015&amp;";"&amp;E1015&amp;";"&amp;F1015&amp;";"&amp;G1015&amp;";"&amp;H1015</f>
        <v>Storage, in closed freezer, at retail (WFLDB)/RER U {ID}| GAIN;l*day;retail_freez*(1+RET_loss_PNS);Undefined;0;0;0;</v>
      </c>
    </row>
    <row r="1016" ht="15.75" customHeight="1">
      <c r="A1016" s="1" t="s">
        <v>127</v>
      </c>
      <c r="B1016" s="1" t="s">
        <v>846</v>
      </c>
      <c r="C1016" s="1" t="s">
        <v>1018</v>
      </c>
      <c r="D1016" s="1" t="s">
        <v>842</v>
      </c>
      <c r="E1016" s="1">
        <v>0.0</v>
      </c>
      <c r="F1016" s="1">
        <v>0.0</v>
      </c>
      <c r="G1016" s="1">
        <v>0.0</v>
      </c>
      <c r="I1016" s="1" t="str">
        <f t="shared" si="1"/>
        <v>Q19. Chicken, average of various cuts, with and without skin, and of different cooking methods</v>
      </c>
      <c r="J1016" s="1">
        <f t="shared" si="2"/>
        <v>8</v>
      </c>
      <c r="K1016" s="1" t="str">
        <f t="shared" si="3"/>
        <v>Q19. Chicken, average of various cuts, with and without skin, and of different cooking methods8</v>
      </c>
      <c r="L1016" s="1" t="str">
        <f t="shared" si="4"/>
        <v>Q19. Chicken, average of various cuts, with and without skin, and of different cooking methodsStorage, in refrigerator, at home (WFLDB)/RER U {ID}| GAIN</v>
      </c>
      <c r="M1016" s="1" t="str">
        <f t="array" ref="M1016">IF(A1015=$A$72,TEXT(A1016,"dd/mm/yyyy"),A1016)&amp;";"&amp;B1016&amp;";"&amp;IF(J1016=0,IFERROR(VLOOKUP(A1016,default!$B$17:$C$19,2,0),C1016),INDEX(default!$B$2:$B$12,Sheet2!J1016,0))&amp;";"&amp;D1016&amp;";"&amp;E1016&amp;";"&amp;F1016&amp;";"&amp;G1016&amp;";"&amp;H1016</f>
        <v>Storage, in refrigerator, at home (WFLDB)/RER U {ID}| GAIN;l*day;home_cool;Undefined;0;0;0;</v>
      </c>
    </row>
    <row r="1017" ht="15.75" customHeight="1">
      <c r="A1017" s="1" t="s">
        <v>128</v>
      </c>
      <c r="B1017" s="1" t="s">
        <v>846</v>
      </c>
      <c r="C1017" s="1" t="s">
        <v>1018</v>
      </c>
      <c r="D1017" s="1" t="s">
        <v>842</v>
      </c>
      <c r="E1017" s="1">
        <v>0.0</v>
      </c>
      <c r="F1017" s="1">
        <v>0.0</v>
      </c>
      <c r="G1017" s="1">
        <v>0.0</v>
      </c>
      <c r="I1017" s="1" t="str">
        <f t="shared" si="1"/>
        <v>Q19. Chicken, average of various cuts, with and without skin, and of different cooking methods</v>
      </c>
      <c r="J1017" s="1">
        <f t="shared" si="2"/>
        <v>9</v>
      </c>
      <c r="K1017" s="1" t="str">
        <f t="shared" si="3"/>
        <v>Q19. Chicken, average of various cuts, with and without skin, and of different cooking methods9</v>
      </c>
      <c r="L1017" s="1" t="str">
        <f t="shared" si="4"/>
        <v>Q19. Chicken, average of various cuts, with and without skin, and of different cooking methodsStorage, in freezer, at home (WFLDB)/RER U {ID}| GAIN</v>
      </c>
      <c r="M1017" s="1" t="str">
        <f t="array" ref="M1017">IF(A1016=$A$72,TEXT(A1017,"dd/mm/yyyy"),A1017)&amp;";"&amp;B1017&amp;";"&amp;IF(J1017=0,IFERROR(VLOOKUP(A1017,default!$B$17:$C$19,2,0),C1017),INDEX(default!$B$2:$B$12,Sheet2!J1017,0))&amp;";"&amp;D1017&amp;";"&amp;E1017&amp;";"&amp;F1017&amp;";"&amp;G1017&amp;";"&amp;H1017</f>
        <v>Storage, in freezer, at home (WFLDB)/RER U {ID}| GAIN;l*day;home_freez;Undefined;0;0;0;</v>
      </c>
    </row>
    <row r="1018" ht="15.75" customHeight="1">
      <c r="A1018" s="1" t="s">
        <v>129</v>
      </c>
      <c r="B1018" s="1" t="s">
        <v>849</v>
      </c>
      <c r="C1018" s="1" t="s">
        <v>37</v>
      </c>
      <c r="D1018" s="1" t="s">
        <v>842</v>
      </c>
      <c r="E1018" s="1">
        <v>0.0</v>
      </c>
      <c r="F1018" s="1">
        <v>0.0</v>
      </c>
      <c r="G1018" s="1">
        <v>0.0</v>
      </c>
      <c r="I1018" s="1" t="str">
        <f t="shared" si="1"/>
        <v>Q19. Chicken, average of various cuts, with and without skin, and of different cooking methods</v>
      </c>
      <c r="J1018" s="1">
        <f t="shared" si="2"/>
        <v>10</v>
      </c>
      <c r="K1018" s="1" t="str">
        <f t="shared" si="3"/>
        <v>Q19. Chicken, average of various cuts, with and without skin, and of different cooking methods10</v>
      </c>
      <c r="L1018" s="1" t="str">
        <f t="shared" si="4"/>
        <v>Q19. Chicken, average of various cuts, with and without skin, and of different cooking methodsBoiling, vegetables, with LPG stove, at consumer home (WFLDB)/GLO U</v>
      </c>
      <c r="M1018" s="1" t="str">
        <f t="array" ref="M1018">IF(A1017=$A$72,TEXT(A1018,"dd/mm/yyyy"),A1018)&amp;";"&amp;B1018&amp;";"&amp;IF(J1018=0,IFERROR(VLOOKUP(A1018,default!$B$17:$C$19,2,0),C1018),INDEX(default!$B$2:$B$12,Sheet2!J1018,0))&amp;";"&amp;D1018&amp;";"&amp;E1018&amp;";"&amp;F1018&amp;";"&amp;G1018&amp;";"&amp;H1018</f>
        <v>Boiling, vegetables, with LPG stove, at consumer home (WFLDB)/GLO U;p;boil*(1-USER_loss);Undefined;0;0;0;</v>
      </c>
    </row>
    <row r="1019" ht="15.75" customHeight="1">
      <c r="A1019" s="1" t="s">
        <v>130</v>
      </c>
      <c r="B1019" s="1" t="s">
        <v>849</v>
      </c>
      <c r="C1019" s="1" t="s">
        <v>38</v>
      </c>
      <c r="D1019" s="1" t="s">
        <v>842</v>
      </c>
      <c r="E1019" s="1">
        <v>0.0</v>
      </c>
      <c r="F1019" s="1">
        <v>0.0</v>
      </c>
      <c r="G1019" s="1">
        <v>0.0</v>
      </c>
      <c r="I1019" s="1" t="str">
        <f t="shared" si="1"/>
        <v>Q19. Chicken, average of various cuts, with and without skin, and of different cooking methods</v>
      </c>
      <c r="J1019" s="1">
        <f t="shared" si="2"/>
        <v>11</v>
      </c>
      <c r="K1019" s="1" t="str">
        <f t="shared" si="3"/>
        <v>Q19. Chicken, average of various cuts, with and without skin, and of different cooking methods11</v>
      </c>
      <c r="L1019" s="1" t="str">
        <f t="shared" si="4"/>
        <v>Q19. Chicken, average of various cuts, with and without skin, and of different cooking methodsFrying, vegetables, with LPG stove, at consumer home (WFLDB)/GLO U</v>
      </c>
      <c r="M1019" s="1" t="str">
        <f t="array" ref="M1019">IF(A1018=$A$72,TEXT(A1019,"dd/mm/yyyy"),A1019)&amp;";"&amp;B1019&amp;";"&amp;IF(J1019=0,IFERROR(VLOOKUP(A1019,default!$B$17:$C$19,2,0),C1019),INDEX(default!$B$2:$B$12,Sheet2!J1019,0))&amp;";"&amp;D1019&amp;";"&amp;E1019&amp;";"&amp;F1019&amp;";"&amp;G1019&amp;";"&amp;H1019</f>
        <v>Frying, vegetables, with LPG stove, at consumer home (WFLDB)/GLO U;p;fry*(1-USER_loss);Undefined;0;0;0;</v>
      </c>
    </row>
    <row r="1020" ht="15.75" customHeight="1">
      <c r="I1020" s="1" t="str">
        <f t="shared" si="1"/>
        <v>Q19. Chicken, average of various cuts, with and without skin, and of different cooking methods</v>
      </c>
      <c r="J1020" s="1">
        <f t="shared" si="2"/>
        <v>0</v>
      </c>
      <c r="K1020" s="1" t="str">
        <f t="shared" si="3"/>
        <v>Q19. Chicken, average of various cuts, with and without skin, and of different cooking methods0</v>
      </c>
      <c r="L1020" s="1" t="str">
        <f t="shared" si="4"/>
        <v>Q19. Chicken, average of various cuts, with and without skin, and of different cooking methods</v>
      </c>
      <c r="M1020" s="1" t="str">
        <f t="array" ref="M1020">IF(A1019=$A$72,TEXT(A1020,"dd/mm/yyyy"),A1020)&amp;";"&amp;B1020&amp;";"&amp;IF(J1020=0,IFERROR(VLOOKUP(A1020,default!$B$17:$C$19,2,0),C1020),INDEX(default!$B$2:$B$12,Sheet2!J1020,0))&amp;";"&amp;D1020&amp;";"&amp;E1020&amp;";"&amp;F1020&amp;";"&amp;G1020&amp;";"&amp;H1020</f>
        <v>;;;;;;;</v>
      </c>
    </row>
    <row r="1021" ht="15.75" customHeight="1">
      <c r="A1021" s="1" t="s">
        <v>852</v>
      </c>
      <c r="I1021" s="1" t="str">
        <f t="shared" si="1"/>
        <v>Q19. Chicken, average of various cuts, with and without skin, and of different cooking methods</v>
      </c>
      <c r="J1021" s="1">
        <f t="shared" si="2"/>
        <v>0</v>
      </c>
      <c r="K1021" s="1" t="str">
        <f t="shared" si="3"/>
        <v>Q19. Chicken, average of various cuts, with and without skin, and of different cooking methods0</v>
      </c>
      <c r="L1021" s="1" t="str">
        <f t="shared" si="4"/>
        <v>Q19. Chicken, average of various cuts, with and without skin, and of different cooking methodsElectricity/heat</v>
      </c>
      <c r="M1021" s="1" t="str">
        <f t="array" ref="M1021">IF(A1020=$A$72,TEXT(A1021,"dd/mm/yyyy"),A1021)&amp;";"&amp;B1021&amp;";"&amp;IF(J1021=0,IFERROR(VLOOKUP(A1021,default!$B$17:$C$19,2,0),C1021),INDEX(default!$B$2:$B$12,Sheet2!J1021,0))&amp;";"&amp;D1021&amp;";"&amp;E1021&amp;";"&amp;F1021&amp;";"&amp;G1021&amp;";"&amp;H1021</f>
        <v>Electricity/heat;;;;;;;</v>
      </c>
    </row>
    <row r="1022" ht="15.75" customHeight="1">
      <c r="I1022" s="1" t="str">
        <f t="shared" si="1"/>
        <v>Q19. Chicken, average of various cuts, with and without skin, and of different cooking methods</v>
      </c>
      <c r="J1022" s="1">
        <f t="shared" si="2"/>
        <v>0</v>
      </c>
      <c r="K1022" s="1" t="str">
        <f t="shared" si="3"/>
        <v>Q19. Chicken, average of various cuts, with and without skin, and of different cooking methods0</v>
      </c>
      <c r="L1022" s="1" t="str">
        <f t="shared" si="4"/>
        <v>Q19. Chicken, average of various cuts, with and without skin, and of different cooking methods</v>
      </c>
      <c r="M1022" s="1" t="str">
        <f t="array" ref="M1022">IF(A1021=$A$72,TEXT(A1022,"dd/mm/yyyy"),A1022)&amp;";"&amp;B1022&amp;";"&amp;IF(J1022=0,IFERROR(VLOOKUP(A1022,default!$B$17:$C$19,2,0),C1022),INDEX(default!$B$2:$B$12,Sheet2!J1022,0))&amp;";"&amp;D1022&amp;";"&amp;E1022&amp;";"&amp;F1022&amp;";"&amp;G1022&amp;";"&amp;H1022</f>
        <v>;;;;;;;</v>
      </c>
    </row>
    <row r="1023" ht="15.75" customHeight="1">
      <c r="A1023" s="1" t="s">
        <v>853</v>
      </c>
      <c r="I1023" s="1" t="str">
        <f t="shared" si="1"/>
        <v>Q19. Chicken, average of various cuts, with and without skin, and of different cooking methods</v>
      </c>
      <c r="J1023" s="1">
        <f t="shared" si="2"/>
        <v>0</v>
      </c>
      <c r="K1023" s="1" t="str">
        <f t="shared" si="3"/>
        <v>Q19. Chicken, average of various cuts, with and without skin, and of different cooking methods0</v>
      </c>
      <c r="L1023" s="1" t="str">
        <f t="shared" si="4"/>
        <v>Q19. Chicken, average of various cuts, with and without skin, and of different cooking methodsEmissions to air</v>
      </c>
      <c r="M1023" s="1" t="str">
        <f t="array" ref="M1023">IF(A1022=$A$72,TEXT(A1023,"dd/mm/yyyy"),A1023)&amp;";"&amp;B1023&amp;";"&amp;IF(J1023=0,IFERROR(VLOOKUP(A1023,default!$B$17:$C$19,2,0),C1023),INDEX(default!$B$2:$B$12,Sheet2!J1023,0))&amp;";"&amp;D1023&amp;";"&amp;E1023&amp;";"&amp;F1023&amp;";"&amp;G1023&amp;";"&amp;H1023</f>
        <v>Emissions to air;;;;;;;</v>
      </c>
    </row>
    <row r="1024" ht="15.75" customHeight="1">
      <c r="I1024" s="1" t="str">
        <f t="shared" si="1"/>
        <v>Q19. Chicken, average of various cuts, with and without skin, and of different cooking methods</v>
      </c>
      <c r="J1024" s="1">
        <f t="shared" si="2"/>
        <v>0</v>
      </c>
      <c r="K1024" s="1" t="str">
        <f t="shared" si="3"/>
        <v>Q19. Chicken, average of various cuts, with and without skin, and of different cooking methods0</v>
      </c>
      <c r="L1024" s="1" t="str">
        <f t="shared" si="4"/>
        <v>Q19. Chicken, average of various cuts, with and without skin, and of different cooking methods</v>
      </c>
      <c r="M1024" s="1" t="str">
        <f t="array" ref="M1024">IF(A1023=$A$72,TEXT(A1024,"dd/mm/yyyy"),A1024)&amp;";"&amp;B1024&amp;";"&amp;IF(J1024=0,IFERROR(VLOOKUP(A1024,default!$B$17:$C$19,2,0),C1024),INDEX(default!$B$2:$B$12,Sheet2!J1024,0))&amp;";"&amp;D1024&amp;";"&amp;E1024&amp;";"&amp;F1024&amp;";"&amp;G1024&amp;";"&amp;H1024</f>
        <v>;;;;;;;</v>
      </c>
    </row>
    <row r="1025" ht="15.75" customHeight="1">
      <c r="A1025" s="1" t="s">
        <v>854</v>
      </c>
      <c r="I1025" s="1" t="str">
        <f t="shared" si="1"/>
        <v>Q19. Chicken, average of various cuts, with and without skin, and of different cooking methods</v>
      </c>
      <c r="J1025" s="1">
        <f t="shared" si="2"/>
        <v>0</v>
      </c>
      <c r="K1025" s="1" t="str">
        <f t="shared" si="3"/>
        <v>Q19. Chicken, average of various cuts, with and without skin, and of different cooking methods0</v>
      </c>
      <c r="L1025" s="1" t="str">
        <f t="shared" si="4"/>
        <v>Q19. Chicken, average of various cuts, with and without skin, and of different cooking methodsEmissions to water</v>
      </c>
      <c r="M1025" s="1" t="str">
        <f t="array" ref="M1025">IF(A1024=$A$72,TEXT(A1025,"dd/mm/yyyy"),A1025)&amp;";"&amp;B1025&amp;";"&amp;IF(J1025=0,IFERROR(VLOOKUP(A1025,default!$B$17:$C$19,2,0),C1025),INDEX(default!$B$2:$B$12,Sheet2!J1025,0))&amp;";"&amp;D1025&amp;";"&amp;E1025&amp;";"&amp;F1025&amp;";"&amp;G1025&amp;";"&amp;H1025</f>
        <v>Emissions to water;;;;;;;</v>
      </c>
    </row>
    <row r="1026" ht="15.75" customHeight="1">
      <c r="I1026" s="1" t="str">
        <f t="shared" si="1"/>
        <v>Q19. Chicken, average of various cuts, with and without skin, and of different cooking methods</v>
      </c>
      <c r="J1026" s="1">
        <f t="shared" si="2"/>
        <v>0</v>
      </c>
      <c r="K1026" s="1" t="str">
        <f t="shared" si="3"/>
        <v>Q19. Chicken, average of various cuts, with and without skin, and of different cooking methods0</v>
      </c>
      <c r="L1026" s="1" t="str">
        <f t="shared" si="4"/>
        <v>Q19. Chicken, average of various cuts, with and without skin, and of different cooking methods</v>
      </c>
      <c r="M1026" s="1" t="str">
        <f t="array" ref="M1026">IF(A1025=$A$72,TEXT(A1026,"dd/mm/yyyy"),A1026)&amp;";"&amp;B1026&amp;";"&amp;IF(J1026=0,IFERROR(VLOOKUP(A1026,default!$B$17:$C$19,2,0),C1026),INDEX(default!$B$2:$B$12,Sheet2!J1026,0))&amp;";"&amp;D1026&amp;";"&amp;E1026&amp;";"&amp;F1026&amp;";"&amp;G1026&amp;";"&amp;H1026</f>
        <v>;;;;;;;</v>
      </c>
    </row>
    <row r="1027" ht="15.75" customHeight="1">
      <c r="A1027" s="1" t="s">
        <v>855</v>
      </c>
      <c r="I1027" s="1" t="str">
        <f t="shared" si="1"/>
        <v>Q19. Chicken, average of various cuts, with and without skin, and of different cooking methods</v>
      </c>
      <c r="J1027" s="1">
        <f t="shared" si="2"/>
        <v>0</v>
      </c>
      <c r="K1027" s="1" t="str">
        <f t="shared" si="3"/>
        <v>Q19. Chicken, average of various cuts, with and without skin, and of different cooking methods0</v>
      </c>
      <c r="L1027" s="1" t="str">
        <f t="shared" si="4"/>
        <v>Q19. Chicken, average of various cuts, with and without skin, and of different cooking methodsEmissions to soil</v>
      </c>
      <c r="M1027" s="1" t="str">
        <f t="array" ref="M1027">IF(A1026=$A$72,TEXT(A1027,"dd/mm/yyyy"),A1027)&amp;";"&amp;B1027&amp;";"&amp;IF(J1027=0,IFERROR(VLOOKUP(A1027,default!$B$17:$C$19,2,0),C1027),INDEX(default!$B$2:$B$12,Sheet2!J1027,0))&amp;";"&amp;D1027&amp;";"&amp;E1027&amp;";"&amp;F1027&amp;";"&amp;G1027&amp;";"&amp;H1027</f>
        <v>Emissions to soil;;;;;;;</v>
      </c>
    </row>
    <row r="1028" ht="15.75" customHeight="1">
      <c r="I1028" s="1" t="str">
        <f t="shared" si="1"/>
        <v>Q19. Chicken, average of various cuts, with and without skin, and of different cooking methods</v>
      </c>
      <c r="J1028" s="1">
        <f t="shared" si="2"/>
        <v>0</v>
      </c>
      <c r="K1028" s="1" t="str">
        <f t="shared" si="3"/>
        <v>Q19. Chicken, average of various cuts, with and without skin, and of different cooking methods0</v>
      </c>
      <c r="L1028" s="1" t="str">
        <f t="shared" si="4"/>
        <v>Q19. Chicken, average of various cuts, with and without skin, and of different cooking methods</v>
      </c>
      <c r="M1028" s="1" t="str">
        <f t="array" ref="M1028">IF(A1027=$A$72,TEXT(A1028,"dd/mm/yyyy"),A1028)&amp;";"&amp;B1028&amp;";"&amp;IF(J1028=0,IFERROR(VLOOKUP(A1028,default!$B$17:$C$19,2,0),C1028),INDEX(default!$B$2:$B$12,Sheet2!J1028,0))&amp;";"&amp;D1028&amp;";"&amp;E1028&amp;";"&amp;F1028&amp;";"&amp;G1028&amp;";"&amp;H1028</f>
        <v>;;;;;;;</v>
      </c>
    </row>
    <row r="1029" ht="15.75" customHeight="1">
      <c r="A1029" s="1" t="s">
        <v>856</v>
      </c>
      <c r="I1029" s="1" t="str">
        <f t="shared" si="1"/>
        <v>Q19. Chicken, average of various cuts, with and without skin, and of different cooking methods</v>
      </c>
      <c r="J1029" s="1">
        <f t="shared" si="2"/>
        <v>0</v>
      </c>
      <c r="K1029" s="1" t="str">
        <f t="shared" si="3"/>
        <v>Q19. Chicken, average of various cuts, with and without skin, and of different cooking methods0</v>
      </c>
      <c r="L1029" s="1" t="str">
        <f t="shared" si="4"/>
        <v>Q19. Chicken, average of various cuts, with and without skin, and of different cooking methodsFinal waste flows</v>
      </c>
      <c r="M1029" s="1" t="str">
        <f t="array" ref="M1029">IF(A1028=$A$72,TEXT(A1029,"dd/mm/yyyy"),A1029)&amp;";"&amp;B1029&amp;";"&amp;IF(J1029=0,IFERROR(VLOOKUP(A1029,default!$B$17:$C$19,2,0),C1029),INDEX(default!$B$2:$B$12,Sheet2!J1029,0))&amp;";"&amp;D1029&amp;";"&amp;E1029&amp;";"&amp;F1029&amp;";"&amp;G1029&amp;";"&amp;H1029</f>
        <v>Final waste flows;;;;;;;</v>
      </c>
    </row>
    <row r="1030" ht="15.75" customHeight="1">
      <c r="I1030" s="1" t="str">
        <f t="shared" si="1"/>
        <v>Q19. Chicken, average of various cuts, with and without skin, and of different cooking methods</v>
      </c>
      <c r="J1030" s="1">
        <f t="shared" si="2"/>
        <v>0</v>
      </c>
      <c r="K1030" s="1" t="str">
        <f t="shared" si="3"/>
        <v>Q19. Chicken, average of various cuts, with and without skin, and of different cooking methods0</v>
      </c>
      <c r="L1030" s="1" t="str">
        <f t="shared" si="4"/>
        <v>Q19. Chicken, average of various cuts, with and without skin, and of different cooking methods</v>
      </c>
      <c r="M1030" s="1" t="str">
        <f t="array" ref="M1030">IF(A1029=$A$72,TEXT(A1030,"dd/mm/yyyy"),A1030)&amp;";"&amp;B1030&amp;";"&amp;IF(J1030=0,IFERROR(VLOOKUP(A1030,default!$B$17:$C$19,2,0),C1030),INDEX(default!$B$2:$B$12,Sheet2!J1030,0))&amp;";"&amp;D1030&amp;";"&amp;E1030&amp;";"&amp;F1030&amp;";"&amp;G1030&amp;";"&amp;H1030</f>
        <v>;;;;;;;</v>
      </c>
    </row>
    <row r="1031" ht="15.75" customHeight="1">
      <c r="A1031" s="1" t="s">
        <v>857</v>
      </c>
      <c r="I1031" s="1" t="str">
        <f t="shared" si="1"/>
        <v>Q19. Chicken, average of various cuts, with and without skin, and of different cooking methods</v>
      </c>
      <c r="J1031" s="1">
        <f t="shared" si="2"/>
        <v>0</v>
      </c>
      <c r="K1031" s="1" t="str">
        <f t="shared" si="3"/>
        <v>Q19. Chicken, average of various cuts, with and without skin, and of different cooking methods0</v>
      </c>
      <c r="L1031" s="1" t="str">
        <f t="shared" si="4"/>
        <v>Q19. Chicken, average of various cuts, with and without skin, and of different cooking methodsNon material emissions</v>
      </c>
      <c r="M1031" s="1" t="str">
        <f t="array" ref="M1031">IF(A1030=$A$72,TEXT(A1031,"dd/mm/yyyy"),A1031)&amp;";"&amp;B1031&amp;";"&amp;IF(J1031=0,IFERROR(VLOOKUP(A1031,default!$B$17:$C$19,2,0),C1031),INDEX(default!$B$2:$B$12,Sheet2!J1031,0))&amp;";"&amp;D1031&amp;";"&amp;E1031&amp;";"&amp;F1031&amp;";"&amp;G1031&amp;";"&amp;H1031</f>
        <v>Non material emissions;;;;;;;</v>
      </c>
    </row>
    <row r="1032" ht="15.75" customHeight="1">
      <c r="I1032" s="1" t="str">
        <f t="shared" si="1"/>
        <v>Q19. Chicken, average of various cuts, with and without skin, and of different cooking methods</v>
      </c>
      <c r="J1032" s="1">
        <f t="shared" si="2"/>
        <v>0</v>
      </c>
      <c r="K1032" s="1" t="str">
        <f t="shared" si="3"/>
        <v>Q19. Chicken, average of various cuts, with and without skin, and of different cooking methods0</v>
      </c>
      <c r="L1032" s="1" t="str">
        <f t="shared" si="4"/>
        <v>Q19. Chicken, average of various cuts, with and without skin, and of different cooking methods</v>
      </c>
      <c r="M1032" s="1" t="str">
        <f t="array" ref="M1032">IF(A1031=$A$72,TEXT(A1032,"dd/mm/yyyy"),A1032)&amp;";"&amp;B1032&amp;";"&amp;IF(J1032=0,IFERROR(VLOOKUP(A1032,default!$B$17:$C$19,2,0),C1032),INDEX(default!$B$2:$B$12,Sheet2!J1032,0))&amp;";"&amp;D1032&amp;";"&amp;E1032&amp;";"&amp;F1032&amp;";"&amp;G1032&amp;";"&amp;H1032</f>
        <v>;;;;;;;</v>
      </c>
    </row>
    <row r="1033" ht="15.75" customHeight="1">
      <c r="A1033" s="1" t="s">
        <v>858</v>
      </c>
      <c r="I1033" s="1" t="str">
        <f t="shared" si="1"/>
        <v>Q19. Chicken, average of various cuts, with and without skin, and of different cooking methods</v>
      </c>
      <c r="J1033" s="1">
        <f t="shared" si="2"/>
        <v>0</v>
      </c>
      <c r="K1033" s="1" t="str">
        <f t="shared" si="3"/>
        <v>Q19. Chicken, average of various cuts, with and without skin, and of different cooking methods0</v>
      </c>
      <c r="L1033" s="1" t="str">
        <f t="shared" si="4"/>
        <v>Q19. Chicken, average of various cuts, with and without skin, and of different cooking methodsSocial issues</v>
      </c>
      <c r="M1033" s="1" t="str">
        <f t="array" ref="M1033">IF(A1032=$A$72,TEXT(A1033,"dd/mm/yyyy"),A1033)&amp;";"&amp;B1033&amp;";"&amp;IF(J1033=0,IFERROR(VLOOKUP(A1033,default!$B$17:$C$19,2,0),C1033),INDEX(default!$B$2:$B$12,Sheet2!J1033,0))&amp;";"&amp;D1033&amp;";"&amp;E1033&amp;";"&amp;F1033&amp;";"&amp;G1033&amp;";"&amp;H1033</f>
        <v>Social issues;;;;;;;</v>
      </c>
    </row>
    <row r="1034" ht="15.75" customHeight="1">
      <c r="I1034" s="1" t="str">
        <f t="shared" si="1"/>
        <v>Q19. Chicken, average of various cuts, with and without skin, and of different cooking methods</v>
      </c>
      <c r="J1034" s="1">
        <f t="shared" si="2"/>
        <v>0</v>
      </c>
      <c r="K1034" s="1" t="str">
        <f t="shared" si="3"/>
        <v>Q19. Chicken, average of various cuts, with and without skin, and of different cooking methods0</v>
      </c>
      <c r="L1034" s="1" t="str">
        <f t="shared" si="4"/>
        <v>Q19. Chicken, average of various cuts, with and without skin, and of different cooking methods</v>
      </c>
      <c r="M1034" s="1" t="str">
        <f t="array" ref="M1034">IF(A1033=$A$72,TEXT(A1034,"dd/mm/yyyy"),A1034)&amp;";"&amp;B1034&amp;";"&amp;IF(J1034=0,IFERROR(VLOOKUP(A1034,default!$B$17:$C$19,2,0),C1034),INDEX(default!$B$2:$B$12,Sheet2!J1034,0))&amp;";"&amp;D1034&amp;";"&amp;E1034&amp;";"&amp;F1034&amp;";"&amp;G1034&amp;";"&amp;H1034</f>
        <v>;;;;;;;</v>
      </c>
    </row>
    <row r="1035" ht="15.75" customHeight="1">
      <c r="A1035" s="1" t="s">
        <v>859</v>
      </c>
      <c r="I1035" s="1" t="str">
        <f t="shared" si="1"/>
        <v>Q19. Chicken, average of various cuts, with and without skin, and of different cooking methods</v>
      </c>
      <c r="J1035" s="1">
        <f t="shared" si="2"/>
        <v>0</v>
      </c>
      <c r="K1035" s="1" t="str">
        <f t="shared" si="3"/>
        <v>Q19. Chicken, average of various cuts, with and without skin, and of different cooking methods0</v>
      </c>
      <c r="L1035" s="1" t="str">
        <f t="shared" si="4"/>
        <v>Q19. Chicken, average of various cuts, with and without skin, and of different cooking methodsEconomic issues</v>
      </c>
      <c r="M1035" s="1" t="str">
        <f t="array" ref="M1035">IF(A1034=$A$72,TEXT(A1035,"dd/mm/yyyy"),A1035)&amp;";"&amp;B1035&amp;";"&amp;IF(J1035=0,IFERROR(VLOOKUP(A1035,default!$B$17:$C$19,2,0),C1035),INDEX(default!$B$2:$B$12,Sheet2!J1035,0))&amp;";"&amp;D1035&amp;";"&amp;E1035&amp;";"&amp;F1035&amp;";"&amp;G1035&amp;";"&amp;H1035</f>
        <v>Economic issues;;;;;;;</v>
      </c>
    </row>
    <row r="1036" ht="15.75" customHeight="1">
      <c r="I1036" s="1" t="str">
        <f t="shared" si="1"/>
        <v>Q19. Chicken, average of various cuts, with and without skin, and of different cooking methods</v>
      </c>
      <c r="J1036" s="1">
        <f t="shared" si="2"/>
        <v>0</v>
      </c>
      <c r="K1036" s="1" t="str">
        <f t="shared" si="3"/>
        <v>Q19. Chicken, average of various cuts, with and without skin, and of different cooking methods0</v>
      </c>
      <c r="L1036" s="1" t="str">
        <f t="shared" si="4"/>
        <v>Q19. Chicken, average of various cuts, with and without skin, and of different cooking methods</v>
      </c>
      <c r="M1036" s="1" t="str">
        <f t="array" ref="M1036">IF(A1035=$A$72,TEXT(A1036,"dd/mm/yyyy"),A1036)&amp;";"&amp;B1036&amp;";"&amp;IF(J1036=0,IFERROR(VLOOKUP(A1036,default!$B$17:$C$19,2,0),C1036),INDEX(default!$B$2:$B$12,Sheet2!J1036,0))&amp;";"&amp;D1036&amp;";"&amp;E1036&amp;";"&amp;F1036&amp;";"&amp;G1036&amp;";"&amp;H1036</f>
        <v>;;;;;;;</v>
      </c>
    </row>
    <row r="1037" ht="15.75" customHeight="1">
      <c r="A1037" s="1" t="s">
        <v>860</v>
      </c>
      <c r="I1037" s="1" t="str">
        <f t="shared" si="1"/>
        <v>Q19. Chicken, average of various cuts, with and without skin, and of different cooking methods</v>
      </c>
      <c r="J1037" s="1">
        <f t="shared" si="2"/>
        <v>0</v>
      </c>
      <c r="K1037" s="1" t="str">
        <f t="shared" si="3"/>
        <v>Q19. Chicken, average of various cuts, with and without skin, and of different cooking methods0</v>
      </c>
      <c r="L1037" s="1" t="str">
        <f t="shared" si="4"/>
        <v>Q19. Chicken, average of various cuts, with and without skin, and of different cooking methodsWaste to treatment</v>
      </c>
      <c r="M1037" s="1" t="str">
        <f t="array" ref="M1037">IF(A1036=$A$72,TEXT(A1037,"dd/mm/yyyy"),A1037)&amp;";"&amp;B1037&amp;";"&amp;IF(J1037=0,IFERROR(VLOOKUP(A1037,default!$B$17:$C$19,2,0),C1037),INDEX(default!$B$2:$B$12,Sheet2!J1037,0))&amp;";"&amp;D1037&amp;";"&amp;E1037&amp;";"&amp;F1037&amp;";"&amp;G1037&amp;";"&amp;H1037</f>
        <v>Waste to treatment;;;;;;;</v>
      </c>
    </row>
    <row r="1038" ht="15.75" customHeight="1">
      <c r="A1038" s="1" t="s">
        <v>8</v>
      </c>
      <c r="B1038" s="1" t="s">
        <v>835</v>
      </c>
      <c r="C1038" s="1" t="s">
        <v>1112</v>
      </c>
      <c r="D1038" s="1" t="s">
        <v>842</v>
      </c>
      <c r="E1038" s="1">
        <v>0.0</v>
      </c>
      <c r="F1038" s="1">
        <v>0.0</v>
      </c>
      <c r="G1038" s="1">
        <v>0.0</v>
      </c>
      <c r="I1038" s="1" t="str">
        <f t="shared" si="1"/>
        <v>Q19. Chicken, average of various cuts, with and without skin, and of different cooking methods</v>
      </c>
      <c r="J1038" s="1">
        <f t="shared" si="2"/>
        <v>0</v>
      </c>
      <c r="K1038" s="1" t="str">
        <f t="shared" si="3"/>
        <v>Q19. Chicken, average of various cuts, with and without skin, and of different cooking methods0</v>
      </c>
      <c r="L1038" s="1" t="str">
        <f t="shared" si="4"/>
        <v>Q19. Chicken, average of various cuts, with and without skin, and of different cooking methodsMunicipal solid waste {RoW}| treatment of municipal solid waste, sanitary landfill | Cut-off, S</v>
      </c>
      <c r="M1038" s="1" t="str">
        <f t="array" ref="M1038">IF(A1037=$A$72,TEXT(A1038,"dd/mm/yyyy"),A1038)&amp;";"&amp;B1038&amp;";"&amp;IF(J1038=0,IFERROR(VLOOKUP(A1038,default!$B$17:$C$19,2,0),C1038),INDEX(default!$B$2:$B$12,Sheet2!J1038,0))&amp;";"&amp;D1038&amp;";"&amp;E1038&amp;";"&amp;F1038&amp;";"&amp;G1038&amp;";"&amp;H1038</f>
        <v>Municipal solid waste {RoW}| treatment of municipal solid waste, sanitary landfill | Cut-off, S;kg;(packwt*packaging*(1+TRAN_loss_PNS+RET_loss_PNS)+PHAR_loss_PNS+PROC_loss_PNS+TRAN_loss_PNS+RET_loss_PNS+USER_loss)*landfill;Undefined;0;0;0;</v>
      </c>
    </row>
    <row r="1039" ht="15.75" customHeight="1">
      <c r="A1039" s="1" t="s">
        <v>9</v>
      </c>
      <c r="B1039" s="1" t="s">
        <v>835</v>
      </c>
      <c r="C1039" s="1" t="s">
        <v>1113</v>
      </c>
      <c r="D1039" s="1" t="s">
        <v>842</v>
      </c>
      <c r="E1039" s="1">
        <v>0.0</v>
      </c>
      <c r="F1039" s="1">
        <v>0.0</v>
      </c>
      <c r="G1039" s="1">
        <v>0.0</v>
      </c>
      <c r="I1039" s="1" t="str">
        <f t="shared" si="1"/>
        <v>Q19. Chicken, average of various cuts, with and without skin, and of different cooking methods</v>
      </c>
      <c r="J1039" s="1">
        <f t="shared" si="2"/>
        <v>0</v>
      </c>
      <c r="K1039" s="1" t="str">
        <f t="shared" si="3"/>
        <v>Q19. Chicken, average of various cuts, with and without skin, and of different cooking methods0</v>
      </c>
      <c r="L1039" s="1" t="str">
        <f t="shared" si="4"/>
        <v>Q19. Chicken, average of various cuts, with and without skin, and of different cooking methodsMunicipal solid waste {GLO}| treatment of municipal solid waste, open dump, wet infiltration class (500mm) | Cut-off, S</v>
      </c>
      <c r="M1039" s="1" t="str">
        <f t="array" ref="M1039">IF(A1038=$A$72,TEXT(A1039,"dd/mm/yyyy"),A1039)&amp;";"&amp;B1039&amp;";"&amp;IF(J1039=0,IFERROR(VLOOKUP(A1039,default!$B$17:$C$19,2,0),C1039),INDEX(default!$B$2:$B$12,Sheet2!J1039,0))&amp;";"&amp;D1039&amp;";"&amp;E1039&amp;";"&amp;F1039&amp;";"&amp;G1039&amp;";"&amp;H1039</f>
        <v>Municipal solid waste {GLO}| treatment of municipal solid waste, open dump, wet infiltration class (500mm) | Cut-off, S;kg;(packwt*packaging*(1+TRAN_loss_PNS+RET_loss_PNS)+PHAR_loss_PNS+PROC_loss_PNS+TRAN_loss_PNS+RET_loss_PNS+USER_loss)*opendump;Undefined;0;0;0;</v>
      </c>
    </row>
    <row r="1040" ht="15.75" customHeight="1">
      <c r="A1040" s="1" t="s">
        <v>10</v>
      </c>
      <c r="B1040" s="1" t="s">
        <v>835</v>
      </c>
      <c r="C1040" s="1" t="s">
        <v>1113</v>
      </c>
      <c r="D1040" s="1" t="s">
        <v>842</v>
      </c>
      <c r="E1040" s="1">
        <v>0.0</v>
      </c>
      <c r="F1040" s="1">
        <v>0.0</v>
      </c>
      <c r="G1040" s="1">
        <v>0.0</v>
      </c>
      <c r="I1040" s="1" t="str">
        <f t="shared" si="1"/>
        <v>Q19. Chicken, average of various cuts, with and without skin, and of different cooking methods</v>
      </c>
      <c r="J1040" s="1">
        <f t="shared" si="2"/>
        <v>0</v>
      </c>
      <c r="K1040" s="1" t="str">
        <f t="shared" si="3"/>
        <v>Q19. Chicken, average of various cuts, with and without skin, and of different cooking methods0</v>
      </c>
      <c r="L1040" s="1" t="str">
        <f t="shared" si="4"/>
        <v>Q19. Chicken, average of various cuts, with and without skin, and of different cooking methodsMunicipal solid waste {GLO}| treatment of municipal solid waste, open burning | Cut-off, S</v>
      </c>
      <c r="M1040" s="1" t="str">
        <f t="array" ref="M1040">IF(A1039=$A$72,TEXT(A1040,"dd/mm/yyyy"),A1040)&amp;";"&amp;B1040&amp;";"&amp;IF(J1040=0,IFERROR(VLOOKUP(A1040,default!$B$17:$C$19,2,0),C1040),INDEX(default!$B$2:$B$12,Sheet2!J1040,0))&amp;";"&amp;D1040&amp;";"&amp;E1040&amp;";"&amp;F1040&amp;";"&amp;G1040&amp;";"&amp;H1040</f>
        <v>Municipal solid waste {GLO}| treatment of municipal solid waste, open burning | Cut-off, S;kg;(packwt*packaging*(1+TRAN_loss_PNS+RET_loss_PNS)+PHAR_loss_PNS+PROC_loss_PNS+TRAN_loss_PNS+RET_loss_PNS+USER_loss)*openburn;Undefined;0;0;0;</v>
      </c>
    </row>
    <row r="1041" ht="15.75" customHeight="1">
      <c r="I1041" s="1" t="str">
        <f t="shared" si="1"/>
        <v>Q19. Chicken, average of various cuts, with and without skin, and of different cooking methods</v>
      </c>
      <c r="J1041" s="1">
        <f t="shared" si="2"/>
        <v>0</v>
      </c>
      <c r="K1041" s="1" t="str">
        <f t="shared" si="3"/>
        <v>Q19. Chicken, average of various cuts, with and without skin, and of different cooking methods0</v>
      </c>
      <c r="L1041" s="1" t="str">
        <f t="shared" si="4"/>
        <v>Q19. Chicken, average of various cuts, with and without skin, and of different cooking methods</v>
      </c>
      <c r="M1041" s="1" t="str">
        <f t="array" ref="M1041">IF(A1040=$A$72,TEXT(A1041,"dd/mm/yyyy"),A1041)&amp;";"&amp;B1041&amp;";"&amp;IF(J1041=0,IFERROR(VLOOKUP(A1041,default!$B$17:$C$19,2,0),C1041),INDEX(default!$B$2:$B$12,Sheet2!J1041,0))&amp;";"&amp;D1041&amp;";"&amp;E1041&amp;";"&amp;F1041&amp;";"&amp;G1041&amp;";"&amp;H1041</f>
        <v>;;;;;;;</v>
      </c>
    </row>
    <row r="1042" ht="15.75" customHeight="1">
      <c r="A1042" s="1" t="s">
        <v>865</v>
      </c>
      <c r="I1042" s="1" t="str">
        <f t="shared" si="1"/>
        <v>Q19. Chicken, average of various cuts, with and without skin, and of different cooking methods</v>
      </c>
      <c r="J1042" s="1">
        <f t="shared" si="2"/>
        <v>0</v>
      </c>
      <c r="K1042" s="1" t="str">
        <f t="shared" si="3"/>
        <v>Q19. Chicken, average of various cuts, with and without skin, and of different cooking methods0</v>
      </c>
      <c r="L1042" s="1" t="str">
        <f t="shared" si="4"/>
        <v>Q19. Chicken, average of various cuts, with and without skin, and of different cooking methodsInput parameters</v>
      </c>
      <c r="M1042" s="1" t="str">
        <f t="array" ref="M1042">IF(A1041=$A$72,TEXT(A1042,"dd/mm/yyyy"),A1042)&amp;";"&amp;B1042&amp;";"&amp;IF(J1042=0,IFERROR(VLOOKUP(A1042,default!$B$17:$C$19,2,0),C1042),INDEX(default!$B$2:$B$12,Sheet2!J1042,0))&amp;";"&amp;D1042&amp;";"&amp;E1042&amp;";"&amp;F1042&amp;";"&amp;G1042&amp;";"&amp;H1042</f>
        <v>Input parameters;;;;;;;</v>
      </c>
    </row>
    <row r="1043" ht="15.75" customHeight="1">
      <c r="A1043" s="1" t="s">
        <v>31</v>
      </c>
      <c r="B1043" s="1">
        <v>1.0</v>
      </c>
      <c r="C1043" s="1" t="s">
        <v>866</v>
      </c>
      <c r="D1043" s="1">
        <v>1.11</v>
      </c>
      <c r="E1043" s="1">
        <v>0.0</v>
      </c>
      <c r="F1043" s="1">
        <v>0.0</v>
      </c>
      <c r="G1043" s="1" t="s">
        <v>832</v>
      </c>
      <c r="H1043" s="1" t="s">
        <v>134</v>
      </c>
      <c r="I1043" s="1" t="str">
        <f t="shared" si="1"/>
        <v>Q19. Chicken, average of various cuts, with and without skin, and of different cooking methods</v>
      </c>
      <c r="J1043" s="1">
        <f t="shared" si="2"/>
        <v>0</v>
      </c>
      <c r="K1043" s="1" t="str">
        <f t="shared" si="3"/>
        <v>Q19. Chicken, average of various cuts, with and without skin, and of different cooking methods0</v>
      </c>
      <c r="L1043" s="1" t="str">
        <f t="shared" si="4"/>
        <v>Q19. Chicken, average of various cuts, with and without skin, and of different cooking methodsprimary</v>
      </c>
      <c r="M1043" s="1" t="str">
        <f t="array" ref="M1043">IF(A1042=$A$72,TEXT(A1043,"dd/mm/yyyy"),A1043)&amp;";"&amp;B1043&amp;";"&amp;IF(J1043=0,IFERROR(VLOOKUP(A1043,default!$B$17:$C$19,2,0),C1043),INDEX(default!$B$2:$B$12,Sheet2!J1043,0))&amp;";"&amp;D1043&amp;";"&amp;E1043&amp;";"&amp;F1043&amp;";"&amp;G1043&amp;";"&amp;H1043</f>
        <v>primary;1;Lognormal;1,11;0;0;No;(2,3,2,2,2,na)_x007f_</v>
      </c>
    </row>
    <row r="1044" ht="15.75" customHeight="1">
      <c r="A1044" s="1" t="s">
        <v>23</v>
      </c>
      <c r="B1044" s="1">
        <v>1.0</v>
      </c>
      <c r="C1044" s="1" t="s">
        <v>866</v>
      </c>
      <c r="D1044" s="1">
        <v>1.25</v>
      </c>
      <c r="E1044" s="1">
        <v>0.0</v>
      </c>
      <c r="F1044" s="1">
        <v>0.0</v>
      </c>
      <c r="G1044" s="1" t="s">
        <v>832</v>
      </c>
      <c r="H1044" s="1" t="s">
        <v>131</v>
      </c>
      <c r="I1044" s="1" t="str">
        <f t="shared" si="1"/>
        <v>Q19. Chicken, average of various cuts, with and without skin, and of different cooking methods</v>
      </c>
      <c r="J1044" s="1">
        <f t="shared" si="2"/>
        <v>0</v>
      </c>
      <c r="K1044" s="1" t="str">
        <f t="shared" si="3"/>
        <v>Q19. Chicken, average of various cuts, with and without skin, and of different cooking methods0</v>
      </c>
      <c r="L1044" s="1" t="str">
        <f t="shared" si="4"/>
        <v>Q19. Chicken, average of various cuts, with and without skin, and of different cooking methodspackaging</v>
      </c>
      <c r="M1044" s="1" t="str">
        <f t="array" ref="M1044">IF(A1043=$A$72,TEXT(A1044,"dd/mm/yyyy"),A1044)&amp;";"&amp;B1044&amp;";"&amp;IF(J1044=0,IFERROR(VLOOKUP(A1044,default!$B$17:$C$19,2,0),C1044),INDEX(default!$B$2:$B$12,Sheet2!J1044,0))&amp;";"&amp;D1044&amp;";"&amp;E1044&amp;";"&amp;F1044&amp;";"&amp;G1044&amp;";"&amp;H1044</f>
        <v>packaging;1;Lognormal;1,25;0;0;No;(2,4,2,4,3,na)_x007f_</v>
      </c>
    </row>
    <row r="1045" ht="15.75" customHeight="1">
      <c r="A1045" s="1" t="s">
        <v>32</v>
      </c>
      <c r="B1045" s="1">
        <v>1.0</v>
      </c>
      <c r="C1045" s="1" t="s">
        <v>866</v>
      </c>
      <c r="D1045" s="1">
        <v>1.23</v>
      </c>
      <c r="E1045" s="1">
        <v>0.0</v>
      </c>
      <c r="F1045" s="1">
        <v>0.0</v>
      </c>
      <c r="G1045" s="1" t="s">
        <v>832</v>
      </c>
      <c r="H1045" s="1" t="s">
        <v>132</v>
      </c>
      <c r="I1045" s="1" t="str">
        <f t="shared" si="1"/>
        <v>Q19. Chicken, average of various cuts, with and without skin, and of different cooking methods</v>
      </c>
      <c r="J1045" s="1">
        <f t="shared" si="2"/>
        <v>0</v>
      </c>
      <c r="K1045" s="1" t="str">
        <f t="shared" si="3"/>
        <v>Q19. Chicken, average of various cuts, with and without skin, and of different cooking methods0</v>
      </c>
      <c r="L1045" s="1" t="str">
        <f t="shared" si="4"/>
        <v>Q19. Chicken, average of various cuts, with and without skin, and of different cooking methodsdistrib</v>
      </c>
      <c r="M1045" s="1" t="str">
        <f t="array" ref="M1045">IF(A1044=$A$72,TEXT(A1045,"dd/mm/yyyy"),A1045)&amp;";"&amp;B1045&amp;";"&amp;IF(J1045=0,IFERROR(VLOOKUP(A1045,default!$B$17:$C$19,2,0),C1045),INDEX(default!$B$2:$B$12,Sheet2!J1045,0))&amp;";"&amp;D1045&amp;";"&amp;E1045&amp;";"&amp;F1045&amp;";"&amp;G1045&amp;";"&amp;H1045</f>
        <v>distrib;1;Lognormal;1,23;0;0;No;(2,3,2,4,3,na)_x007f_</v>
      </c>
    </row>
    <row r="1046" ht="15.75" customHeight="1">
      <c r="A1046" s="1" t="s">
        <v>33</v>
      </c>
      <c r="B1046" s="1">
        <v>10.0</v>
      </c>
      <c r="C1046" s="1" t="s">
        <v>866</v>
      </c>
      <c r="D1046" s="1">
        <v>1.12</v>
      </c>
      <c r="E1046" s="1">
        <v>0.0</v>
      </c>
      <c r="F1046" s="1">
        <v>0.0</v>
      </c>
      <c r="G1046" s="1" t="s">
        <v>832</v>
      </c>
      <c r="H1046" s="1" t="s">
        <v>133</v>
      </c>
      <c r="I1046" s="1" t="str">
        <f t="shared" si="1"/>
        <v>Q19. Chicken, average of various cuts, with and without skin, and of different cooking methods</v>
      </c>
      <c r="J1046" s="1">
        <f t="shared" si="2"/>
        <v>0</v>
      </c>
      <c r="K1046" s="1" t="str">
        <f t="shared" si="3"/>
        <v>Q19. Chicken, average of various cuts, with and without skin, and of different cooking methods0</v>
      </c>
      <c r="L1046" s="1" t="str">
        <f t="shared" si="4"/>
        <v>Q19. Chicken, average of various cuts, with and without skin, and of different cooking methodsretail_cool</v>
      </c>
      <c r="M1046" s="1" t="str">
        <f t="array" ref="M1046">IF(A1045=$A$72,TEXT(A1046,"dd/mm/yyyy"),A1046)&amp;";"&amp;B1046&amp;";"&amp;IF(J1046=0,IFERROR(VLOOKUP(A1046,default!$B$17:$C$19,2,0),C1046),INDEX(default!$B$2:$B$12,Sheet2!J1046,0))&amp;";"&amp;D1046&amp;";"&amp;E1046&amp;";"&amp;F1046&amp;";"&amp;G1046&amp;";"&amp;H1046</f>
        <v>retail_cool;10;Lognormal;1,12;0;0;No;(2,3,2,4,2,na)_x007f_</v>
      </c>
    </row>
    <row r="1047" ht="15.75" customHeight="1">
      <c r="A1047" s="1" t="s">
        <v>34</v>
      </c>
      <c r="B1047" s="1">
        <v>0.0</v>
      </c>
      <c r="C1047" s="1" t="s">
        <v>866</v>
      </c>
      <c r="D1047" s="1">
        <v>1.12</v>
      </c>
      <c r="E1047" s="1">
        <v>0.0</v>
      </c>
      <c r="F1047" s="1">
        <v>0.0</v>
      </c>
      <c r="G1047" s="1" t="s">
        <v>832</v>
      </c>
      <c r="H1047" s="1" t="s">
        <v>133</v>
      </c>
      <c r="I1047" s="1" t="str">
        <f t="shared" si="1"/>
        <v>Q19. Chicken, average of various cuts, with and without skin, and of different cooking methods</v>
      </c>
      <c r="J1047" s="1">
        <f t="shared" si="2"/>
        <v>0</v>
      </c>
      <c r="K1047" s="1" t="str">
        <f t="shared" si="3"/>
        <v>Q19. Chicken, average of various cuts, with and without skin, and of different cooking methods0</v>
      </c>
      <c r="L1047" s="1" t="str">
        <f t="shared" si="4"/>
        <v>Q19. Chicken, average of various cuts, with and without skin, and of different cooking methodsretail_freez</v>
      </c>
      <c r="M1047" s="1" t="str">
        <f t="array" ref="M1047">IF(A1046=$A$72,TEXT(A1047,"dd/mm/yyyy"),A1047)&amp;";"&amp;B1047&amp;";"&amp;IF(J1047=0,IFERROR(VLOOKUP(A1047,default!$B$17:$C$19,2,0),C1047),INDEX(default!$B$2:$B$12,Sheet2!J1047,0))&amp;";"&amp;D1047&amp;";"&amp;E1047&amp;";"&amp;F1047&amp;";"&amp;G1047&amp;";"&amp;H1047</f>
        <v>retail_freez;0;Lognormal;1,12;0;0;No;(2,3,2,4,2,na)_x007f_</v>
      </c>
    </row>
    <row r="1048" ht="15.75" customHeight="1">
      <c r="A1048" s="1" t="s">
        <v>35</v>
      </c>
      <c r="B1048" s="1">
        <v>10.0</v>
      </c>
      <c r="C1048" s="1" t="s">
        <v>866</v>
      </c>
      <c r="D1048" s="1">
        <v>1.12</v>
      </c>
      <c r="E1048" s="1">
        <v>0.0</v>
      </c>
      <c r="F1048" s="1">
        <v>0.0</v>
      </c>
      <c r="G1048" s="1" t="s">
        <v>832</v>
      </c>
      <c r="H1048" s="1" t="s">
        <v>133</v>
      </c>
      <c r="I1048" s="1" t="str">
        <f t="shared" si="1"/>
        <v>Q19. Chicken, average of various cuts, with and without skin, and of different cooking methods</v>
      </c>
      <c r="J1048" s="1">
        <f t="shared" si="2"/>
        <v>0</v>
      </c>
      <c r="K1048" s="1" t="str">
        <f t="shared" si="3"/>
        <v>Q19. Chicken, average of various cuts, with and without skin, and of different cooking methods0</v>
      </c>
      <c r="L1048" s="1" t="str">
        <f t="shared" si="4"/>
        <v>Q19. Chicken, average of various cuts, with and without skin, and of different cooking methodshome_cool</v>
      </c>
      <c r="M1048" s="1" t="str">
        <f t="array" ref="M1048">IF(A1047=$A$72,TEXT(A1048,"dd/mm/yyyy"),A1048)&amp;";"&amp;B1048&amp;";"&amp;IF(J1048=0,IFERROR(VLOOKUP(A1048,default!$B$17:$C$19,2,0),C1048),INDEX(default!$B$2:$B$12,Sheet2!J1048,0))&amp;";"&amp;D1048&amp;";"&amp;E1048&amp;";"&amp;F1048&amp;";"&amp;G1048&amp;";"&amp;H1048</f>
        <v>home_cool;10;Lognormal;1,12;0;0;No;(2,3,2,4,2,na)_x007f_</v>
      </c>
    </row>
    <row r="1049" ht="15.75" customHeight="1">
      <c r="A1049" s="1" t="s">
        <v>36</v>
      </c>
      <c r="B1049" s="1">
        <v>0.0</v>
      </c>
      <c r="C1049" s="1" t="s">
        <v>866</v>
      </c>
      <c r="D1049" s="1">
        <v>1.12</v>
      </c>
      <c r="E1049" s="1">
        <v>0.0</v>
      </c>
      <c r="F1049" s="1">
        <v>0.0</v>
      </c>
      <c r="G1049" s="1" t="s">
        <v>832</v>
      </c>
      <c r="H1049" s="1" t="s">
        <v>133</v>
      </c>
      <c r="I1049" s="1" t="str">
        <f t="shared" si="1"/>
        <v>Q19. Chicken, average of various cuts, with and without skin, and of different cooking methods</v>
      </c>
      <c r="J1049" s="1">
        <f t="shared" si="2"/>
        <v>0</v>
      </c>
      <c r="K1049" s="1" t="str">
        <f t="shared" si="3"/>
        <v>Q19. Chicken, average of various cuts, with and without skin, and of different cooking methods0</v>
      </c>
      <c r="L1049" s="1" t="str">
        <f t="shared" si="4"/>
        <v>Q19. Chicken, average of various cuts, with and without skin, and of different cooking methodshome_freez</v>
      </c>
      <c r="M1049" s="1" t="str">
        <f t="array" ref="M1049">IF(A1048=$A$72,TEXT(A1049,"dd/mm/yyyy"),A1049)&amp;";"&amp;B1049&amp;";"&amp;IF(J1049=0,IFERROR(VLOOKUP(A1049,default!$B$17:$C$19,2,0),C1049),INDEX(default!$B$2:$B$12,Sheet2!J1049,0))&amp;";"&amp;D1049&amp;";"&amp;E1049&amp;";"&amp;F1049&amp;";"&amp;G1049&amp;";"&amp;H1049</f>
        <v>home_freez;0;Lognormal;1,12;0;0;No;(2,3,2,4,2,na)_x007f_</v>
      </c>
    </row>
    <row r="1050" ht="15.75" customHeight="1">
      <c r="A1050" s="1" t="s">
        <v>37</v>
      </c>
      <c r="B1050" s="1">
        <v>0.0</v>
      </c>
      <c r="C1050" s="1" t="s">
        <v>866</v>
      </c>
      <c r="D1050" s="1">
        <v>1.11</v>
      </c>
      <c r="E1050" s="1">
        <v>0.0</v>
      </c>
      <c r="F1050" s="1">
        <v>0.0</v>
      </c>
      <c r="G1050" s="1" t="s">
        <v>832</v>
      </c>
      <c r="H1050" s="1" t="s">
        <v>134</v>
      </c>
      <c r="I1050" s="1" t="str">
        <f t="shared" si="1"/>
        <v>Q19. Chicken, average of various cuts, with and without skin, and of different cooking methods</v>
      </c>
      <c r="J1050" s="1">
        <f t="shared" si="2"/>
        <v>0</v>
      </c>
      <c r="K1050" s="1" t="str">
        <f t="shared" si="3"/>
        <v>Q19. Chicken, average of various cuts, with and without skin, and of different cooking methods0</v>
      </c>
      <c r="L1050" s="1" t="str">
        <f t="shared" si="4"/>
        <v>Q19. Chicken, average of various cuts, with and without skin, and of different cooking methodsboil</v>
      </c>
      <c r="M1050" s="1" t="str">
        <f t="array" ref="M1050">IF(A1049=$A$72,TEXT(A1050,"dd/mm/yyyy"),A1050)&amp;";"&amp;B1050&amp;";"&amp;IF(J1050=0,IFERROR(VLOOKUP(A1050,default!$B$17:$C$19,2,0),C1050),INDEX(default!$B$2:$B$12,Sheet2!J1050,0))&amp;";"&amp;D1050&amp;";"&amp;E1050&amp;";"&amp;F1050&amp;";"&amp;G1050&amp;";"&amp;H1050</f>
        <v>boil;0;Lognormal;1,11;0;0;No;(2,3,2,2,2,na)_x007f_</v>
      </c>
    </row>
    <row r="1051" ht="15.75" customHeight="1">
      <c r="A1051" s="1" t="s">
        <v>38</v>
      </c>
      <c r="B1051" s="1">
        <v>2.0</v>
      </c>
      <c r="C1051" s="1" t="s">
        <v>866</v>
      </c>
      <c r="D1051" s="1">
        <v>1.11</v>
      </c>
      <c r="E1051" s="1">
        <v>0.0</v>
      </c>
      <c r="F1051" s="1">
        <v>0.0</v>
      </c>
      <c r="G1051" s="1" t="s">
        <v>832</v>
      </c>
      <c r="H1051" s="1" t="s">
        <v>134</v>
      </c>
      <c r="I1051" s="1" t="str">
        <f t="shared" si="1"/>
        <v>Q19. Chicken, average of various cuts, with and without skin, and of different cooking methods</v>
      </c>
      <c r="J1051" s="1">
        <f t="shared" si="2"/>
        <v>0</v>
      </c>
      <c r="K1051" s="1" t="str">
        <f t="shared" si="3"/>
        <v>Q19. Chicken, average of various cuts, with and without skin, and of different cooking methods0</v>
      </c>
      <c r="L1051" s="1" t="str">
        <f t="shared" si="4"/>
        <v>Q19. Chicken, average of various cuts, with and without skin, and of different cooking methodsfry</v>
      </c>
      <c r="M1051" s="1" t="str">
        <f t="array" ref="M1051">IF(A1050=$A$72,TEXT(A1051,"dd/mm/yyyy"),A1051)&amp;";"&amp;B1051&amp;";"&amp;IF(J1051=0,IFERROR(VLOOKUP(A1051,default!$B$17:$C$19,2,0),C1051),INDEX(default!$B$2:$B$12,Sheet2!J1051,0))&amp;";"&amp;D1051&amp;";"&amp;E1051&amp;";"&amp;F1051&amp;";"&amp;G1051&amp;";"&amp;H1051</f>
        <v>fry;2;Lognormal;1,11;0;0;No;(2,3,2,2,2,na)_x007f_</v>
      </c>
    </row>
    <row r="1052" ht="15.75" customHeight="1">
      <c r="A1052" s="1" t="s">
        <v>22</v>
      </c>
      <c r="B1052" s="1">
        <v>1.0</v>
      </c>
      <c r="C1052" s="1" t="s">
        <v>842</v>
      </c>
      <c r="D1052" s="1">
        <v>1.0</v>
      </c>
      <c r="E1052" s="1">
        <v>0.0</v>
      </c>
      <c r="F1052" s="1">
        <v>0.0</v>
      </c>
      <c r="G1052" s="1" t="s">
        <v>832</v>
      </c>
      <c r="I1052" s="1" t="str">
        <f t="shared" si="1"/>
        <v>Q19. Chicken, average of various cuts, with and without skin, and of different cooking methods</v>
      </c>
      <c r="J1052" s="1">
        <f t="shared" si="2"/>
        <v>0</v>
      </c>
      <c r="K1052" s="1" t="str">
        <f t="shared" si="3"/>
        <v>Q19. Chicken, average of various cuts, with and without skin, and of different cooking methods0</v>
      </c>
      <c r="L1052" s="1" t="str">
        <f t="shared" si="4"/>
        <v>Q19. Chicken, average of various cuts, with and without skin, and of different cooking methodsprocessing</v>
      </c>
      <c r="M1052" s="1" t="str">
        <f t="array" ref="M1052">IF(A1051=$A$72,TEXT(A1052,"dd/mm/yyyy"),A1052)&amp;";"&amp;B1052&amp;";"&amp;IF(J1052=0,IFERROR(VLOOKUP(A1052,default!$B$17:$C$19,2,0),C1052),INDEX(default!$B$2:$B$12,Sheet2!J1052,0))&amp;";"&amp;D1052&amp;";"&amp;E1052&amp;";"&amp;F1052&amp;";"&amp;G1052&amp;";"&amp;H1052</f>
        <v>processing;1;Undefined;1;0;0;No;</v>
      </c>
    </row>
    <row r="1053" ht="15.75" customHeight="1">
      <c r="A1053" s="1" t="s">
        <v>39</v>
      </c>
      <c r="B1053" s="1">
        <v>0.05</v>
      </c>
      <c r="C1053" s="1" t="s">
        <v>842</v>
      </c>
      <c r="D1053" s="1">
        <v>1.0</v>
      </c>
      <c r="E1053" s="1">
        <v>0.0</v>
      </c>
      <c r="F1053" s="1">
        <v>0.0</v>
      </c>
      <c r="G1053" s="1" t="s">
        <v>832</v>
      </c>
      <c r="I1053" s="1" t="str">
        <f t="shared" si="1"/>
        <v>Q19. Chicken, average of various cuts, with and without skin, and of different cooking methods</v>
      </c>
      <c r="J1053" s="1">
        <f t="shared" si="2"/>
        <v>0</v>
      </c>
      <c r="K1053" s="1" t="str">
        <f t="shared" si="3"/>
        <v>Q19. Chicken, average of various cuts, with and without skin, and of different cooking methods0</v>
      </c>
      <c r="L1053" s="1" t="str">
        <f t="shared" si="4"/>
        <v>Q19. Chicken, average of various cuts, with and without skin, and of different cooking methodspackwt</v>
      </c>
      <c r="M1053" s="1" t="str">
        <f t="array" ref="M1053">IF(A1052=$A$72,TEXT(A1053,"dd/mm/yyyy"),A1053)&amp;";"&amp;B1053&amp;";"&amp;IF(J1053=0,IFERROR(VLOOKUP(A1053,default!$B$17:$C$19,2,0),C1053),INDEX(default!$B$2:$B$12,Sheet2!J1053,0))&amp;";"&amp;D1053&amp;";"&amp;E1053&amp;";"&amp;F1053&amp;";"&amp;G1053&amp;";"&amp;H1053</f>
        <v>packwt;0,05;Undefined;1;0;0;No;</v>
      </c>
    </row>
    <row r="1054" ht="15.75" customHeight="1">
      <c r="A1054" s="1" t="s">
        <v>40</v>
      </c>
      <c r="B1054" s="1">
        <v>0.0</v>
      </c>
      <c r="C1054" s="1" t="s">
        <v>842</v>
      </c>
      <c r="D1054" s="1">
        <v>1.0</v>
      </c>
      <c r="E1054" s="1">
        <v>0.0</v>
      </c>
      <c r="F1054" s="1">
        <v>0.0</v>
      </c>
      <c r="G1054" s="1" t="s">
        <v>832</v>
      </c>
      <c r="I1054" s="1" t="str">
        <f t="shared" si="1"/>
        <v>Q19. Chicken, average of various cuts, with and without skin, and of different cooking methods</v>
      </c>
      <c r="J1054" s="1">
        <f t="shared" si="2"/>
        <v>0</v>
      </c>
      <c r="K1054" s="1" t="str">
        <f t="shared" si="3"/>
        <v>Q19. Chicken, average of various cuts, with and without skin, and of different cooking methods0</v>
      </c>
      <c r="L1054" s="1" t="str">
        <f t="shared" si="4"/>
        <v>Q19. Chicken, average of various cuts, with and without skin, and of different cooking methodsUSER_loss</v>
      </c>
      <c r="M1054" s="1" t="str">
        <f t="array" ref="M1054">IF(A1053=$A$72,TEXT(A1054,"dd/mm/yyyy"),A1054)&amp;";"&amp;B1054&amp;";"&amp;IF(J1054=0,IFERROR(VLOOKUP(A1054,default!$B$17:$C$19,2,0),C1054),INDEX(default!$B$2:$B$12,Sheet2!J1054,0))&amp;";"&amp;D1054&amp;";"&amp;E1054&amp;";"&amp;F1054&amp;";"&amp;G1054&amp;";"&amp;H1054</f>
        <v>USER_loss;0;Undefined;1;0;0;No;</v>
      </c>
    </row>
    <row r="1055" ht="15.75" customHeight="1">
      <c r="I1055" s="1" t="str">
        <f t="shared" si="1"/>
        <v>Q19. Chicken, average of various cuts, with and without skin, and of different cooking methods</v>
      </c>
      <c r="J1055" s="1">
        <f t="shared" si="2"/>
        <v>0</v>
      </c>
      <c r="K1055" s="1" t="str">
        <f t="shared" si="3"/>
        <v>Q19. Chicken, average of various cuts, with and without skin, and of different cooking methods0</v>
      </c>
      <c r="L1055" s="1" t="str">
        <f t="shared" si="4"/>
        <v>Q19. Chicken, average of various cuts, with and without skin, and of different cooking methods</v>
      </c>
      <c r="M1055" s="1" t="str">
        <f t="array" ref="M1055">IF(A1054=$A$72,TEXT(A1055,"dd/mm/yyyy"),A1055)&amp;";"&amp;B1055&amp;";"&amp;IF(J1055=0,IFERROR(VLOOKUP(A1055,default!$B$17:$C$19,2,0),C1055),INDEX(default!$B$2:$B$12,Sheet2!J1055,0))&amp;";"&amp;D1055&amp;";"&amp;E1055&amp;";"&amp;F1055&amp;";"&amp;G1055&amp;";"&amp;H1055</f>
        <v>;;;;;;;</v>
      </c>
    </row>
    <row r="1056" ht="15.75" customHeight="1">
      <c r="A1056" s="1" t="s">
        <v>867</v>
      </c>
      <c r="I1056" s="1" t="str">
        <f t="shared" si="1"/>
        <v>Q19. Chicken, average of various cuts, with and without skin, and of different cooking methods</v>
      </c>
      <c r="J1056" s="1">
        <f t="shared" si="2"/>
        <v>0</v>
      </c>
      <c r="K1056" s="1" t="str">
        <f t="shared" si="3"/>
        <v>Q19. Chicken, average of various cuts, with and without skin, and of different cooking methods0</v>
      </c>
      <c r="L1056" s="1" t="str">
        <f t="shared" si="4"/>
        <v>Q19. Chicken, average of various cuts, with and without skin, and of different cooking methodsEnd</v>
      </c>
      <c r="M1056" s="1" t="str">
        <f t="array" ref="M1056">IF(A1055=$A$72,TEXT(A1056,"dd/mm/yyyy"),A1056)&amp;";"&amp;B1056&amp;";"&amp;IF(J1056=0,IFERROR(VLOOKUP(A1056,default!$B$17:$C$19,2,0),C1056),INDEX(default!$B$2:$B$12,Sheet2!J1056,0))&amp;";"&amp;D1056&amp;";"&amp;E1056&amp;";"&amp;F1056&amp;";"&amp;G1056&amp;";"&amp;H1056</f>
        <v>End;;;;;;;</v>
      </c>
    </row>
    <row r="1057" ht="15.75" customHeight="1">
      <c r="I1057" s="1" t="str">
        <f t="shared" si="1"/>
        <v>Q19. Chicken, average of various cuts, with and without skin, and of different cooking methods</v>
      </c>
      <c r="J1057" s="1">
        <f t="shared" si="2"/>
        <v>0</v>
      </c>
      <c r="K1057" s="1" t="str">
        <f t="shared" si="3"/>
        <v>Q19. Chicken, average of various cuts, with and without skin, and of different cooking methods0</v>
      </c>
      <c r="L1057" s="1" t="str">
        <f t="shared" si="4"/>
        <v>Q19. Chicken, average of various cuts, with and without skin, and of different cooking methods</v>
      </c>
      <c r="M1057" s="1" t="str">
        <f t="array" ref="M1057">IF(A1056=$A$72,TEXT(A1057,"dd/mm/yyyy"),A1057)&amp;";"&amp;B1057&amp;";"&amp;IF(J1057=0,IFERROR(VLOOKUP(A1057,default!$B$17:$C$19,2,0),C1057),INDEX(default!$B$2:$B$12,Sheet2!J1057,0))&amp;";"&amp;D1057&amp;";"&amp;E1057&amp;";"&amp;F1057&amp;";"&amp;G1057&amp;";"&amp;H1057</f>
        <v>;;;;;;;</v>
      </c>
    </row>
    <row r="1058" ht="15.75" customHeight="1">
      <c r="A1058" s="1" t="s">
        <v>814</v>
      </c>
      <c r="I1058" s="1" t="str">
        <f t="shared" si="1"/>
        <v>Q19. Chicken, average of various cuts, with and without skin, and of different cooking methods</v>
      </c>
      <c r="J1058" s="1">
        <f t="shared" si="2"/>
        <v>0</v>
      </c>
      <c r="K1058" s="1" t="str">
        <f t="shared" si="3"/>
        <v>Q19. Chicken, average of various cuts, with and without skin, and of different cooking methods0</v>
      </c>
      <c r="L1058" s="1" t="str">
        <f t="shared" si="4"/>
        <v>Q19. Chicken, average of various cuts, with and without skin, and of different cooking methodsProcess</v>
      </c>
      <c r="M1058" s="1" t="str">
        <f t="array" ref="M1058">IF(A1057=$A$72,TEXT(A1058,"dd/mm/yyyy"),A1058)&amp;";"&amp;B1058&amp;";"&amp;IF(J1058=0,IFERROR(VLOOKUP(A1058,default!$B$17:$C$19,2,0),C1058),INDEX(default!$B$2:$B$12,Sheet2!J1058,0))&amp;";"&amp;D1058&amp;";"&amp;E1058&amp;";"&amp;F1058&amp;";"&amp;G1058&amp;";"&amp;H1058</f>
        <v>Process;;;;;;;</v>
      </c>
    </row>
    <row r="1059" ht="15.75" customHeight="1">
      <c r="I1059" s="1" t="str">
        <f t="shared" si="1"/>
        <v>Q19. Chicken, average of various cuts, with and without skin, and of different cooking methods</v>
      </c>
      <c r="J1059" s="1">
        <f t="shared" si="2"/>
        <v>0</v>
      </c>
      <c r="K1059" s="1" t="str">
        <f t="shared" si="3"/>
        <v>Q19. Chicken, average of various cuts, with and without skin, and of different cooking methods0</v>
      </c>
      <c r="L1059" s="1" t="str">
        <f t="shared" si="4"/>
        <v>Q19. Chicken, average of various cuts, with and without skin, and of different cooking methods</v>
      </c>
      <c r="M1059" s="1" t="str">
        <f t="array" ref="M1059">IF(A1058=$A$72,TEXT(A1059,"dd/mm/yyyy"),A1059)&amp;";"&amp;B1059&amp;";"&amp;IF(J1059=0,IFERROR(VLOOKUP(A1059,default!$B$17:$C$19,2,0),C1059),INDEX(default!$B$2:$B$12,Sheet2!J1059,0))&amp;";"&amp;D1059&amp;";"&amp;E1059&amp;";"&amp;F1059&amp;";"&amp;G1059&amp;";"&amp;H1059</f>
        <v>;;;;;;;</v>
      </c>
    </row>
    <row r="1060" ht="15.75" customHeight="1">
      <c r="A1060" s="1" t="s">
        <v>815</v>
      </c>
      <c r="I1060" s="1" t="str">
        <f t="shared" si="1"/>
        <v>Q19. Chicken, average of various cuts, with and without skin, and of different cooking methods</v>
      </c>
      <c r="J1060" s="1">
        <f t="shared" si="2"/>
        <v>0</v>
      </c>
      <c r="K1060" s="1" t="str">
        <f t="shared" si="3"/>
        <v>Q19. Chicken, average of various cuts, with and without skin, and of different cooking methods0</v>
      </c>
      <c r="L1060" s="1" t="str">
        <f t="shared" si="4"/>
        <v>Q19. Chicken, average of various cuts, with and without skin, and of different cooking methodsCategory type</v>
      </c>
      <c r="M1060" s="1" t="str">
        <f t="array" ref="M1060">IF(A1059=$A$72,TEXT(A1060,"dd/mm/yyyy"),A1060)&amp;";"&amp;B1060&amp;";"&amp;IF(J1060=0,IFERROR(VLOOKUP(A1060,default!$B$17:$C$19,2,0),C1060),INDEX(default!$B$2:$B$12,Sheet2!J1060,0))&amp;";"&amp;D1060&amp;";"&amp;E1060&amp;";"&amp;F1060&amp;";"&amp;G1060&amp;";"&amp;H1060</f>
        <v>Category type;;;;;;;</v>
      </c>
    </row>
    <row r="1061" ht="15.75" customHeight="1">
      <c r="A1061" s="1" t="s">
        <v>816</v>
      </c>
      <c r="I1061" s="1" t="str">
        <f t="shared" si="1"/>
        <v>Q19. Chicken, average of various cuts, with and without skin, and of different cooking methods</v>
      </c>
      <c r="J1061" s="1">
        <f t="shared" si="2"/>
        <v>0</v>
      </c>
      <c r="K1061" s="1" t="str">
        <f t="shared" si="3"/>
        <v>Q19. Chicken, average of various cuts, with and without skin, and of different cooking methods0</v>
      </c>
      <c r="L1061" s="1" t="str">
        <f t="shared" si="4"/>
        <v>Q19. Chicken, average of various cuts, with and without skin, and of different cooking methodsmaterial</v>
      </c>
      <c r="M1061" s="1" t="str">
        <f t="array" ref="M1061">IF(A1060=$A$72,TEXT(A1061,"dd/mm/yyyy"),A1061)&amp;";"&amp;B1061&amp;";"&amp;IF(J1061=0,IFERROR(VLOOKUP(A1061,default!$B$17:$C$19,2,0),C1061),INDEX(default!$B$2:$B$12,Sheet2!J1061,0))&amp;";"&amp;D1061&amp;";"&amp;E1061&amp;";"&amp;F1061&amp;";"&amp;G1061&amp;";"&amp;H1061</f>
        <v>material;;;;;;;</v>
      </c>
    </row>
    <row r="1062" ht="15.75" customHeight="1">
      <c r="I1062" s="1" t="str">
        <f t="shared" si="1"/>
        <v>Q19. Chicken, average of various cuts, with and without skin, and of different cooking methods</v>
      </c>
      <c r="J1062" s="1">
        <f t="shared" si="2"/>
        <v>0</v>
      </c>
      <c r="K1062" s="1" t="str">
        <f t="shared" si="3"/>
        <v>Q19. Chicken, average of various cuts, with and without skin, and of different cooking methods0</v>
      </c>
      <c r="L1062" s="1" t="str">
        <f t="shared" si="4"/>
        <v>Q19. Chicken, average of various cuts, with and without skin, and of different cooking methods</v>
      </c>
      <c r="M1062" s="1" t="str">
        <f t="array" ref="M1062">IF(A1061=$A$72,TEXT(A1062,"dd/mm/yyyy"),A1062)&amp;";"&amp;B1062&amp;";"&amp;IF(J1062=0,IFERROR(VLOOKUP(A1062,default!$B$17:$C$19,2,0),C1062),INDEX(default!$B$2:$B$12,Sheet2!J1062,0))&amp;";"&amp;D1062&amp;";"&amp;E1062&amp;";"&amp;F1062&amp;";"&amp;G1062&amp;";"&amp;H1062</f>
        <v>;;;;;;;</v>
      </c>
    </row>
    <row r="1063" ht="15.75" customHeight="1">
      <c r="A1063" s="1" t="s">
        <v>817</v>
      </c>
      <c r="I1063" s="1" t="str">
        <f t="shared" si="1"/>
        <v>Q19. Chicken, average of various cuts, with and without skin, and of different cooking methods</v>
      </c>
      <c r="J1063" s="1">
        <f t="shared" si="2"/>
        <v>0</v>
      </c>
      <c r="K1063" s="1" t="str">
        <f t="shared" si="3"/>
        <v>Q19. Chicken, average of various cuts, with and without skin, and of different cooking methods0</v>
      </c>
      <c r="L1063" s="1" t="str">
        <f t="shared" si="4"/>
        <v>Q19. Chicken, average of various cuts, with and without skin, and of different cooking methodsProcess identifier</v>
      </c>
      <c r="M1063" s="1" t="str">
        <f t="array" ref="M1063">IF(A1062=$A$72,TEXT(A1063,"dd/mm/yyyy"),A1063)&amp;";"&amp;B1063&amp;";"&amp;IF(J1063=0,IFERROR(VLOOKUP(A1063,default!$B$17:$C$19,2,0),C1063),INDEX(default!$B$2:$B$12,Sheet2!J1063,0))&amp;";"&amp;D1063&amp;";"&amp;E1063&amp;";"&amp;F1063&amp;";"&amp;G1063&amp;";"&amp;H1063</f>
        <v>Process identifier;;;;;;;</v>
      </c>
    </row>
    <row r="1064" ht="15.75" customHeight="1">
      <c r="A1064" s="1" t="s">
        <v>1123</v>
      </c>
      <c r="I1064" s="1" t="str">
        <f t="shared" si="1"/>
        <v>Q19. Chicken, average of various cuts, with and without skin, and of different cooking methods</v>
      </c>
      <c r="J1064" s="1">
        <f t="shared" si="2"/>
        <v>0</v>
      </c>
      <c r="K1064" s="1" t="str">
        <f t="shared" si="3"/>
        <v>Q19. Chicken, average of various cuts, with and without skin, and of different cooking methods0</v>
      </c>
      <c r="L1064" s="1" t="str">
        <f t="shared" si="4"/>
        <v>Q19. Chicken, average of various cuts, with and without skin, and of different cooking methodsFootPrin000108900800241</v>
      </c>
      <c r="M1064" s="1" t="str">
        <f t="array" ref="M1064">IF(A1063=$A$72,TEXT(A1064,"dd/mm/yyyy"),A1064)&amp;";"&amp;B1064&amp;";"&amp;IF(J1064=0,IFERROR(VLOOKUP(A1064,default!$B$17:$C$19,2,0),C1064),INDEX(default!$B$2:$B$12,Sheet2!J1064,0))&amp;";"&amp;D1064&amp;";"&amp;E1064&amp;";"&amp;F1064&amp;";"&amp;G1064&amp;";"&amp;H1064</f>
        <v>FootPrin000108900800241;;;;;;;</v>
      </c>
    </row>
    <row r="1065" ht="15.75" customHeight="1">
      <c r="I1065" s="1" t="str">
        <f t="shared" si="1"/>
        <v>Q19. Chicken, average of various cuts, with and without skin, and of different cooking methods</v>
      </c>
      <c r="J1065" s="1">
        <f t="shared" si="2"/>
        <v>0</v>
      </c>
      <c r="K1065" s="1" t="str">
        <f t="shared" si="3"/>
        <v>Q19. Chicken, average of various cuts, with and without skin, and of different cooking methods0</v>
      </c>
      <c r="L1065" s="1" t="str">
        <f t="shared" si="4"/>
        <v>Q19. Chicken, average of various cuts, with and without skin, and of different cooking methods</v>
      </c>
      <c r="M1065" s="1" t="str">
        <f t="array" ref="M1065">IF(A1064=$A$72,TEXT(A1065,"dd/mm/yyyy"),A1065)&amp;";"&amp;B1065&amp;";"&amp;IF(J1065=0,IFERROR(VLOOKUP(A1065,default!$B$17:$C$19,2,0),C1065),INDEX(default!$B$2:$B$12,Sheet2!J1065,0))&amp;";"&amp;D1065&amp;";"&amp;E1065&amp;";"&amp;F1065&amp;";"&amp;G1065&amp;";"&amp;H1065</f>
        <v>;;;;;;;</v>
      </c>
    </row>
    <row r="1066" ht="15.75" customHeight="1">
      <c r="A1066" s="1" t="s">
        <v>819</v>
      </c>
      <c r="I1066" s="1" t="str">
        <f t="shared" si="1"/>
        <v>Q19. Chicken, average of various cuts, with and without skin, and of different cooking methods</v>
      </c>
      <c r="J1066" s="1">
        <f t="shared" si="2"/>
        <v>0</v>
      </c>
      <c r="K1066" s="1" t="str">
        <f t="shared" si="3"/>
        <v>Q19. Chicken, average of various cuts, with and without skin, and of different cooking methods0</v>
      </c>
      <c r="L1066" s="1" t="str">
        <f t="shared" si="4"/>
        <v>Q19. Chicken, average of various cuts, with and without skin, and of different cooking methodsType</v>
      </c>
      <c r="M1066" s="1" t="str">
        <f t="array" ref="M1066">IF(A1065=$A$72,TEXT(A1066,"dd/mm/yyyy"),A1066)&amp;";"&amp;B1066&amp;";"&amp;IF(J1066=0,IFERROR(VLOOKUP(A1066,default!$B$17:$C$19,2,0),C1066),INDEX(default!$B$2:$B$12,Sheet2!J1066,0))&amp;";"&amp;D1066&amp;";"&amp;E1066&amp;";"&amp;F1066&amp;";"&amp;G1066&amp;";"&amp;H1066</f>
        <v>Type;;;;;;;</v>
      </c>
    </row>
    <row r="1067" ht="15.75" customHeight="1">
      <c r="I1067" s="1" t="str">
        <f t="shared" si="1"/>
        <v>Q19. Chicken, average of various cuts, with and without skin, and of different cooking methods</v>
      </c>
      <c r="J1067" s="1">
        <f t="shared" si="2"/>
        <v>0</v>
      </c>
      <c r="K1067" s="1" t="str">
        <f t="shared" si="3"/>
        <v>Q19. Chicken, average of various cuts, with and without skin, and of different cooking methods0</v>
      </c>
      <c r="L1067" s="1" t="str">
        <f t="shared" si="4"/>
        <v>Q19. Chicken, average of various cuts, with and without skin, and of different cooking methods</v>
      </c>
      <c r="M1067" s="1" t="str">
        <f t="array" ref="M1067">IF(A1066=$A$72,TEXT(A1067,"dd/mm/yyyy"),A1067)&amp;";"&amp;B1067&amp;";"&amp;IF(J1067=0,IFERROR(VLOOKUP(A1067,default!$B$17:$C$19,2,0),C1067),INDEX(default!$B$2:$B$12,Sheet2!J1067,0))&amp;";"&amp;D1067&amp;";"&amp;E1067&amp;";"&amp;F1067&amp;";"&amp;G1067&amp;";"&amp;H1067</f>
        <v>;;;;;;;</v>
      </c>
    </row>
    <row r="1068" ht="15.75" customHeight="1">
      <c r="I1068" s="1" t="str">
        <f t="shared" si="1"/>
        <v>Q19. Chicken, average of various cuts, with and without skin, and of different cooking methods</v>
      </c>
      <c r="J1068" s="1">
        <f t="shared" si="2"/>
        <v>0</v>
      </c>
      <c r="K1068" s="1" t="str">
        <f t="shared" si="3"/>
        <v>Q19. Chicken, average of various cuts, with and without skin, and of different cooking methods0</v>
      </c>
      <c r="L1068" s="1" t="str">
        <f t="shared" si="4"/>
        <v>Q19. Chicken, average of various cuts, with and without skin, and of different cooking methods</v>
      </c>
      <c r="M1068" s="1" t="str">
        <f t="array" ref="M1068">IF(A1067=$A$72,TEXT(A1068,"dd/mm/yyyy"),A1068)&amp;";"&amp;B1068&amp;";"&amp;IF(J1068=0,IFERROR(VLOOKUP(A1068,default!$B$17:$C$19,2,0),C1068),INDEX(default!$B$2:$B$12,Sheet2!J1068,0))&amp;";"&amp;D1068&amp;";"&amp;E1068&amp;";"&amp;F1068&amp;";"&amp;G1068&amp;";"&amp;H1068</f>
        <v>;;;;;;;</v>
      </c>
    </row>
    <row r="1069" ht="15.75" customHeight="1">
      <c r="A1069" s="1" t="s">
        <v>820</v>
      </c>
      <c r="I1069" s="1" t="str">
        <f t="shared" si="1"/>
        <v>Q19. Chicken, average of various cuts, with and without skin, and of different cooking methods</v>
      </c>
      <c r="J1069" s="1">
        <f t="shared" si="2"/>
        <v>0</v>
      </c>
      <c r="K1069" s="1" t="str">
        <f t="shared" si="3"/>
        <v>Q19. Chicken, average of various cuts, with and without skin, and of different cooking methods0</v>
      </c>
      <c r="L1069" s="1" t="str">
        <f t="shared" si="4"/>
        <v>Q19. Chicken, average of various cuts, with and without skin, and of different cooking methodsStatus</v>
      </c>
      <c r="M1069" s="1" t="str">
        <f t="array" ref="M1069">IF(A1068=$A$72,TEXT(A1069,"dd/mm/yyyy"),A1069)&amp;";"&amp;B1069&amp;";"&amp;IF(J1069=0,IFERROR(VLOOKUP(A1069,default!$B$17:$C$19,2,0),C1069),INDEX(default!$B$2:$B$12,Sheet2!J1069,0))&amp;";"&amp;D1069&amp;";"&amp;E1069&amp;";"&amp;F1069&amp;";"&amp;G1069&amp;";"&amp;H1069</f>
        <v>Status;;;;;;;</v>
      </c>
    </row>
    <row r="1070" ht="15.75" customHeight="1">
      <c r="I1070" s="1" t="str">
        <f t="shared" si="1"/>
        <v>Q19. Chicken, average of various cuts, with and without skin, and of different cooking methods</v>
      </c>
      <c r="J1070" s="1">
        <f t="shared" si="2"/>
        <v>0</v>
      </c>
      <c r="K1070" s="1" t="str">
        <f t="shared" si="3"/>
        <v>Q19. Chicken, average of various cuts, with and without skin, and of different cooking methods0</v>
      </c>
      <c r="L1070" s="1" t="str">
        <f t="shared" si="4"/>
        <v>Q19. Chicken, average of various cuts, with and without skin, and of different cooking methods</v>
      </c>
      <c r="M1070" s="1" t="str">
        <f t="array" ref="M1070">IF(A1069=$A$72,TEXT(A1070,"dd/mm/yyyy"),A1070)&amp;";"&amp;B1070&amp;";"&amp;IF(J1070=0,IFERROR(VLOOKUP(A1070,default!$B$17:$C$19,2,0),C1070),INDEX(default!$B$2:$B$12,Sheet2!J1070,0))&amp;";"&amp;D1070&amp;";"&amp;E1070&amp;";"&amp;F1070&amp;";"&amp;G1070&amp;";"&amp;H1070</f>
        <v>;;;;;;;</v>
      </c>
    </row>
    <row r="1071" ht="15.75" customHeight="1">
      <c r="I1071" s="1" t="str">
        <f t="shared" si="1"/>
        <v>Q19. Chicken, average of various cuts, with and without skin, and of different cooking methods</v>
      </c>
      <c r="J1071" s="1">
        <f t="shared" si="2"/>
        <v>0</v>
      </c>
      <c r="K1071" s="1" t="str">
        <f t="shared" si="3"/>
        <v>Q19. Chicken, average of various cuts, with and without skin, and of different cooking methods0</v>
      </c>
      <c r="L1071" s="1" t="str">
        <f t="shared" si="4"/>
        <v>Q19. Chicken, average of various cuts, with and without skin, and of different cooking methods</v>
      </c>
      <c r="M1071" s="1" t="str">
        <f t="array" ref="M1071">IF(A1070=$A$72,TEXT(A1071,"dd/mm/yyyy"),A1071)&amp;";"&amp;B1071&amp;";"&amp;IF(J1071=0,IFERROR(VLOOKUP(A1071,default!$B$17:$C$19,2,0),C1071),INDEX(default!$B$2:$B$12,Sheet2!J1071,0))&amp;";"&amp;D1071&amp;";"&amp;E1071&amp;";"&amp;F1071&amp;";"&amp;G1071&amp;";"&amp;H1071</f>
        <v>;;;;;;;</v>
      </c>
    </row>
    <row r="1072" ht="15.75" customHeight="1">
      <c r="A1072" s="1" t="s">
        <v>821</v>
      </c>
      <c r="I1072" s="1" t="str">
        <f t="shared" si="1"/>
        <v>Q19. Chicken, average of various cuts, with and without skin, and of different cooking methods</v>
      </c>
      <c r="J1072" s="1">
        <f t="shared" si="2"/>
        <v>0</v>
      </c>
      <c r="K1072" s="1" t="str">
        <f t="shared" si="3"/>
        <v>Q19. Chicken, average of various cuts, with and without skin, and of different cooking methods0</v>
      </c>
      <c r="L1072" s="1" t="str">
        <f t="shared" si="4"/>
        <v>Q19. Chicken, average of various cuts, with and without skin, and of different cooking methodsTime period</v>
      </c>
      <c r="M1072" s="1" t="str">
        <f t="array" ref="M1072">IF(A1071=$A$72,TEXT(A1072,"dd/mm/yyyy"),A1072)&amp;";"&amp;B1072&amp;";"&amp;IF(J1072=0,IFERROR(VLOOKUP(A1072,default!$B$17:$C$19,2,0),C1072),INDEX(default!$B$2:$B$12,Sheet2!J1072,0))&amp;";"&amp;D1072&amp;";"&amp;E1072&amp;";"&amp;F1072&amp;";"&amp;G1072&amp;";"&amp;H1072</f>
        <v>Time period;;;;;;;</v>
      </c>
    </row>
    <row r="1073" ht="15.75" customHeight="1">
      <c r="A1073" s="1" t="s">
        <v>822</v>
      </c>
      <c r="I1073" s="1" t="str">
        <f t="shared" si="1"/>
        <v>Q19. Chicken, average of various cuts, with and without skin, and of different cooking methods</v>
      </c>
      <c r="J1073" s="1">
        <f t="shared" si="2"/>
        <v>0</v>
      </c>
      <c r="K1073" s="1" t="str">
        <f t="shared" si="3"/>
        <v>Q19. Chicken, average of various cuts, with and without skin, and of different cooking methods0</v>
      </c>
      <c r="L1073" s="1" t="str">
        <f t="shared" si="4"/>
        <v>Q19. Chicken, average of various cuts, with and without skin, and of different cooking methodsUnspecified</v>
      </c>
      <c r="M1073" s="1" t="str">
        <f t="array" ref="M1073">IF(A1072=$A$72,TEXT(A1073,"dd/mm/yyyy"),A1073)&amp;";"&amp;B1073&amp;";"&amp;IF(J1073=0,IFERROR(VLOOKUP(A1073,default!$B$17:$C$19,2,0),C1073),INDEX(default!$B$2:$B$12,Sheet2!J1073,0))&amp;";"&amp;D1073&amp;";"&amp;E1073&amp;";"&amp;F1073&amp;";"&amp;G1073&amp;";"&amp;H1073</f>
        <v>Unspecified;;;;;;;</v>
      </c>
    </row>
    <row r="1074" ht="15.75" customHeight="1">
      <c r="I1074" s="1" t="str">
        <f t="shared" si="1"/>
        <v>Q19. Chicken, average of various cuts, with and without skin, and of different cooking methods</v>
      </c>
      <c r="J1074" s="1">
        <f t="shared" si="2"/>
        <v>0</v>
      </c>
      <c r="K1074" s="1" t="str">
        <f t="shared" si="3"/>
        <v>Q19. Chicken, average of various cuts, with and without skin, and of different cooking methods0</v>
      </c>
      <c r="L1074" s="1" t="str">
        <f t="shared" si="4"/>
        <v>Q19. Chicken, average of various cuts, with and without skin, and of different cooking methods</v>
      </c>
      <c r="M1074" s="1" t="str">
        <f t="array" ref="M1074">IF(A1073=$A$72,TEXT(A1074,"dd/mm/yyyy"),A1074)&amp;";"&amp;B1074&amp;";"&amp;IF(J1074=0,IFERROR(VLOOKUP(A1074,default!$B$17:$C$19,2,0),C1074),INDEX(default!$B$2:$B$12,Sheet2!J1074,0))&amp;";"&amp;D1074&amp;";"&amp;E1074&amp;";"&amp;F1074&amp;";"&amp;G1074&amp;";"&amp;H1074</f>
        <v>;;;;;;;</v>
      </c>
    </row>
    <row r="1075" ht="15.75" customHeight="1">
      <c r="A1075" s="1" t="s">
        <v>823</v>
      </c>
      <c r="I1075" s="1" t="str">
        <f t="shared" si="1"/>
        <v>Q19. Chicken, average of various cuts, with and without skin, and of different cooking methods</v>
      </c>
      <c r="J1075" s="1">
        <f t="shared" si="2"/>
        <v>0</v>
      </c>
      <c r="K1075" s="1" t="str">
        <f t="shared" si="3"/>
        <v>Q19. Chicken, average of various cuts, with and without skin, and of different cooking methods0</v>
      </c>
      <c r="L1075" s="1" t="str">
        <f t="shared" si="4"/>
        <v>Q19. Chicken, average of various cuts, with and without skin, and of different cooking methodsGeography</v>
      </c>
      <c r="M1075" s="1" t="str">
        <f t="array" ref="M1075">IF(A1074=$A$72,TEXT(A1075,"dd/mm/yyyy"),A1075)&amp;";"&amp;B1075&amp;";"&amp;IF(J1075=0,IFERROR(VLOOKUP(A1075,default!$B$17:$C$19,2,0),C1075),INDEX(default!$B$2:$B$12,Sheet2!J1075,0))&amp;";"&amp;D1075&amp;";"&amp;E1075&amp;";"&amp;F1075&amp;";"&amp;G1075&amp;";"&amp;H1075</f>
        <v>Geography;;;;;;;</v>
      </c>
    </row>
    <row r="1076" ht="15.75" customHeight="1">
      <c r="A1076" s="1" t="s">
        <v>822</v>
      </c>
      <c r="I1076" s="1" t="str">
        <f t="shared" si="1"/>
        <v>Q19. Chicken, average of various cuts, with and without skin, and of different cooking methods</v>
      </c>
      <c r="J1076" s="1">
        <f t="shared" si="2"/>
        <v>0</v>
      </c>
      <c r="K1076" s="1" t="str">
        <f t="shared" si="3"/>
        <v>Q19. Chicken, average of various cuts, with and without skin, and of different cooking methods0</v>
      </c>
      <c r="L1076" s="1" t="str">
        <f t="shared" si="4"/>
        <v>Q19. Chicken, average of various cuts, with and without skin, and of different cooking methodsUnspecified</v>
      </c>
      <c r="M1076" s="1" t="str">
        <f t="array" ref="M1076">IF(A1075=$A$72,TEXT(A1076,"dd/mm/yyyy"),A1076)&amp;";"&amp;B1076&amp;";"&amp;IF(J1076=0,IFERROR(VLOOKUP(A1076,default!$B$17:$C$19,2,0),C1076),INDEX(default!$B$2:$B$12,Sheet2!J1076,0))&amp;";"&amp;D1076&amp;";"&amp;E1076&amp;";"&amp;F1076&amp;";"&amp;G1076&amp;";"&amp;H1076</f>
        <v>Unspecified;;;;;;;</v>
      </c>
    </row>
    <row r="1077" ht="15.75" customHeight="1">
      <c r="I1077" s="1" t="str">
        <f t="shared" si="1"/>
        <v>Q19. Chicken, average of various cuts, with and without skin, and of different cooking methods</v>
      </c>
      <c r="J1077" s="1">
        <f t="shared" si="2"/>
        <v>0</v>
      </c>
      <c r="K1077" s="1" t="str">
        <f t="shared" si="3"/>
        <v>Q19. Chicken, average of various cuts, with and without skin, and of different cooking methods0</v>
      </c>
      <c r="L1077" s="1" t="str">
        <f t="shared" si="4"/>
        <v>Q19. Chicken, average of various cuts, with and without skin, and of different cooking methods</v>
      </c>
      <c r="M1077" s="1" t="str">
        <f t="array" ref="M1077">IF(A1076=$A$72,TEXT(A1077,"dd/mm/yyyy"),A1077)&amp;";"&amp;B1077&amp;";"&amp;IF(J1077=0,IFERROR(VLOOKUP(A1077,default!$B$17:$C$19,2,0),C1077),INDEX(default!$B$2:$B$12,Sheet2!J1077,0))&amp;";"&amp;D1077&amp;";"&amp;E1077&amp;";"&amp;F1077&amp;";"&amp;G1077&amp;";"&amp;H1077</f>
        <v>;;;;;;;</v>
      </c>
    </row>
    <row r="1078" ht="15.75" customHeight="1">
      <c r="A1078" s="1" t="s">
        <v>824</v>
      </c>
      <c r="I1078" s="1" t="str">
        <f t="shared" si="1"/>
        <v>Q19. Chicken, average of various cuts, with and without skin, and of different cooking methods</v>
      </c>
      <c r="J1078" s="1">
        <f t="shared" si="2"/>
        <v>0</v>
      </c>
      <c r="K1078" s="1" t="str">
        <f t="shared" si="3"/>
        <v>Q19. Chicken, average of various cuts, with and without skin, and of different cooking methods0</v>
      </c>
      <c r="L1078" s="1" t="str">
        <f t="shared" si="4"/>
        <v>Q19. Chicken, average of various cuts, with and without skin, and of different cooking methodsTechnology</v>
      </c>
      <c r="M1078" s="1" t="str">
        <f t="array" ref="M1078">IF(A1077=$A$72,TEXT(A1078,"dd/mm/yyyy"),A1078)&amp;";"&amp;B1078&amp;";"&amp;IF(J1078=0,IFERROR(VLOOKUP(A1078,default!$B$17:$C$19,2,0),C1078),INDEX(default!$B$2:$B$12,Sheet2!J1078,0))&amp;";"&amp;D1078&amp;";"&amp;E1078&amp;";"&amp;F1078&amp;";"&amp;G1078&amp;";"&amp;H1078</f>
        <v>Technology;;;;;;;</v>
      </c>
    </row>
    <row r="1079" ht="15.75" customHeight="1">
      <c r="A1079" s="1" t="s">
        <v>822</v>
      </c>
      <c r="I1079" s="1" t="str">
        <f t="shared" si="1"/>
        <v>Q19. Chicken, average of various cuts, with and without skin, and of different cooking methods</v>
      </c>
      <c r="J1079" s="1">
        <f t="shared" si="2"/>
        <v>0</v>
      </c>
      <c r="K1079" s="1" t="str">
        <f t="shared" si="3"/>
        <v>Q19. Chicken, average of various cuts, with and without skin, and of different cooking methods0</v>
      </c>
      <c r="L1079" s="1" t="str">
        <f t="shared" si="4"/>
        <v>Q19. Chicken, average of various cuts, with and without skin, and of different cooking methodsUnspecified</v>
      </c>
      <c r="M1079" s="1" t="str">
        <f t="array" ref="M1079">IF(A1078=$A$72,TEXT(A1079,"dd/mm/yyyy"),A1079)&amp;";"&amp;B1079&amp;";"&amp;IF(J1079=0,IFERROR(VLOOKUP(A1079,default!$B$17:$C$19,2,0),C1079),INDEX(default!$B$2:$B$12,Sheet2!J1079,0))&amp;";"&amp;D1079&amp;";"&amp;E1079&amp;";"&amp;F1079&amp;";"&amp;G1079&amp;";"&amp;H1079</f>
        <v>Unspecified;;;;;;;</v>
      </c>
    </row>
    <row r="1080" ht="15.75" customHeight="1">
      <c r="I1080" s="1" t="str">
        <f t="shared" si="1"/>
        <v>Q19. Chicken, average of various cuts, with and without skin, and of different cooking methods</v>
      </c>
      <c r="J1080" s="1">
        <f t="shared" si="2"/>
        <v>0</v>
      </c>
      <c r="K1080" s="1" t="str">
        <f t="shared" si="3"/>
        <v>Q19. Chicken, average of various cuts, with and without skin, and of different cooking methods0</v>
      </c>
      <c r="L1080" s="1" t="str">
        <f t="shared" si="4"/>
        <v>Q19. Chicken, average of various cuts, with and without skin, and of different cooking methods</v>
      </c>
      <c r="M1080" s="1" t="str">
        <f t="array" ref="M1080">IF(A1079=$A$72,TEXT(A1080,"dd/mm/yyyy"),A1080)&amp;";"&amp;B1080&amp;";"&amp;IF(J1080=0,IFERROR(VLOOKUP(A1080,default!$B$17:$C$19,2,0),C1080),INDEX(default!$B$2:$B$12,Sheet2!J1080,0))&amp;";"&amp;D1080&amp;";"&amp;E1080&amp;";"&amp;F1080&amp;";"&amp;G1080&amp;";"&amp;H1080</f>
        <v>;;;;;;;</v>
      </c>
    </row>
    <row r="1081" ht="15.75" customHeight="1">
      <c r="A1081" s="1" t="s">
        <v>825</v>
      </c>
      <c r="I1081" s="1" t="str">
        <f t="shared" si="1"/>
        <v>Q19. Chicken, average of various cuts, with and without skin, and of different cooking methods</v>
      </c>
      <c r="J1081" s="1">
        <f t="shared" si="2"/>
        <v>0</v>
      </c>
      <c r="K1081" s="1" t="str">
        <f t="shared" si="3"/>
        <v>Q19. Chicken, average of various cuts, with and without skin, and of different cooking methods0</v>
      </c>
      <c r="L1081" s="1" t="str">
        <f t="shared" si="4"/>
        <v>Q19. Chicken, average of various cuts, with and without skin, and of different cooking methodsRepresentativeness</v>
      </c>
      <c r="M1081" s="1" t="str">
        <f t="array" ref="M1081">IF(A1080=$A$72,TEXT(A1081,"dd/mm/yyyy"),A1081)&amp;";"&amp;B1081&amp;";"&amp;IF(J1081=0,IFERROR(VLOOKUP(A1081,default!$B$17:$C$19,2,0),C1081),INDEX(default!$B$2:$B$12,Sheet2!J1081,0))&amp;";"&amp;D1081&amp;";"&amp;E1081&amp;";"&amp;F1081&amp;";"&amp;G1081&amp;";"&amp;H1081</f>
        <v>Representativeness;;;;;;;</v>
      </c>
    </row>
    <row r="1082" ht="15.75" customHeight="1">
      <c r="A1082" s="1" t="s">
        <v>822</v>
      </c>
      <c r="I1082" s="1" t="str">
        <f t="shared" si="1"/>
        <v>Q19. Chicken, average of various cuts, with and without skin, and of different cooking methods</v>
      </c>
      <c r="J1082" s="1">
        <f t="shared" si="2"/>
        <v>0</v>
      </c>
      <c r="K1082" s="1" t="str">
        <f t="shared" si="3"/>
        <v>Q19. Chicken, average of various cuts, with and without skin, and of different cooking methods0</v>
      </c>
      <c r="L1082" s="1" t="str">
        <f t="shared" si="4"/>
        <v>Q19. Chicken, average of various cuts, with and without skin, and of different cooking methodsUnspecified</v>
      </c>
      <c r="M1082" s="1" t="str">
        <f t="array" ref="M1082">IF(A1081=$A$72,TEXT(A1082,"dd/mm/yyyy"),A1082)&amp;";"&amp;B1082&amp;";"&amp;IF(J1082=0,IFERROR(VLOOKUP(A1082,default!$B$17:$C$19,2,0),C1082),INDEX(default!$B$2:$B$12,Sheet2!J1082,0))&amp;";"&amp;D1082&amp;";"&amp;E1082&amp;";"&amp;F1082&amp;";"&amp;G1082&amp;";"&amp;H1082</f>
        <v>Unspecified;;;;;;;</v>
      </c>
    </row>
    <row r="1083" ht="15.75" customHeight="1">
      <c r="I1083" s="1" t="str">
        <f t="shared" si="1"/>
        <v>Q19. Chicken, average of various cuts, with and without skin, and of different cooking methods</v>
      </c>
      <c r="J1083" s="1">
        <f t="shared" si="2"/>
        <v>0</v>
      </c>
      <c r="K1083" s="1" t="str">
        <f t="shared" si="3"/>
        <v>Q19. Chicken, average of various cuts, with and without skin, and of different cooking methods0</v>
      </c>
      <c r="L1083" s="1" t="str">
        <f t="shared" si="4"/>
        <v>Q19. Chicken, average of various cuts, with and without skin, and of different cooking methods</v>
      </c>
      <c r="M1083" s="1" t="str">
        <f t="array" ref="M1083">IF(A1082=$A$72,TEXT(A1083,"dd/mm/yyyy"),A1083)&amp;";"&amp;B1083&amp;";"&amp;IF(J1083=0,IFERROR(VLOOKUP(A1083,default!$B$17:$C$19,2,0),C1083),INDEX(default!$B$2:$B$12,Sheet2!J1083,0))&amp;";"&amp;D1083&amp;";"&amp;E1083&amp;";"&amp;F1083&amp;";"&amp;G1083&amp;";"&amp;H1083</f>
        <v>;;;;;;;</v>
      </c>
    </row>
    <row r="1084" ht="15.75" customHeight="1">
      <c r="A1084" s="1" t="s">
        <v>826</v>
      </c>
      <c r="I1084" s="1" t="str">
        <f t="shared" si="1"/>
        <v>Q19. Chicken, average of various cuts, with and without skin, and of different cooking methods</v>
      </c>
      <c r="J1084" s="1">
        <f t="shared" si="2"/>
        <v>0</v>
      </c>
      <c r="K1084" s="1" t="str">
        <f t="shared" si="3"/>
        <v>Q19. Chicken, average of various cuts, with and without skin, and of different cooking methods0</v>
      </c>
      <c r="L1084" s="1" t="str">
        <f t="shared" si="4"/>
        <v>Q19. Chicken, average of various cuts, with and without skin, and of different cooking methodsMultiple output allocation</v>
      </c>
      <c r="M1084" s="1" t="str">
        <f t="array" ref="M1084">IF(A1083=$A$72,TEXT(A1084,"dd/mm/yyyy"),A1084)&amp;";"&amp;B1084&amp;";"&amp;IF(J1084=0,IFERROR(VLOOKUP(A1084,default!$B$17:$C$19,2,0),C1084),INDEX(default!$B$2:$B$12,Sheet2!J1084,0))&amp;";"&amp;D1084&amp;";"&amp;E1084&amp;";"&amp;F1084&amp;";"&amp;G1084&amp;";"&amp;H1084</f>
        <v>Multiple output allocation;;;;;;;</v>
      </c>
    </row>
    <row r="1085" ht="15.75" customHeight="1">
      <c r="A1085" s="1" t="s">
        <v>822</v>
      </c>
      <c r="I1085" s="1" t="str">
        <f t="shared" si="1"/>
        <v>Q19. Chicken, average of various cuts, with and without skin, and of different cooking methods</v>
      </c>
      <c r="J1085" s="1">
        <f t="shared" si="2"/>
        <v>0</v>
      </c>
      <c r="K1085" s="1" t="str">
        <f t="shared" si="3"/>
        <v>Q19. Chicken, average of various cuts, with and without skin, and of different cooking methods0</v>
      </c>
      <c r="L1085" s="1" t="str">
        <f t="shared" si="4"/>
        <v>Q19. Chicken, average of various cuts, with and without skin, and of different cooking methodsUnspecified</v>
      </c>
      <c r="M1085" s="1" t="str">
        <f t="array" ref="M1085">IF(A1084=$A$72,TEXT(A1085,"dd/mm/yyyy"),A1085)&amp;";"&amp;B1085&amp;";"&amp;IF(J1085=0,IFERROR(VLOOKUP(A1085,default!$B$17:$C$19,2,0),C1085),INDEX(default!$B$2:$B$12,Sheet2!J1085,0))&amp;";"&amp;D1085&amp;";"&amp;E1085&amp;";"&amp;F1085&amp;";"&amp;G1085&amp;";"&amp;H1085</f>
        <v>Unspecified;;;;;;;</v>
      </c>
    </row>
    <row r="1086" ht="15.75" customHeight="1">
      <c r="I1086" s="1" t="str">
        <f t="shared" si="1"/>
        <v>Q19. Chicken, average of various cuts, with and without skin, and of different cooking methods</v>
      </c>
      <c r="J1086" s="1">
        <f t="shared" si="2"/>
        <v>0</v>
      </c>
      <c r="K1086" s="1" t="str">
        <f t="shared" si="3"/>
        <v>Q19. Chicken, average of various cuts, with and without skin, and of different cooking methods0</v>
      </c>
      <c r="L1086" s="1" t="str">
        <f t="shared" si="4"/>
        <v>Q19. Chicken, average of various cuts, with and without skin, and of different cooking methods</v>
      </c>
      <c r="M1086" s="1" t="str">
        <f t="array" ref="M1086">IF(A1085=$A$72,TEXT(A1086,"dd/mm/yyyy"),A1086)&amp;";"&amp;B1086&amp;";"&amp;IF(J1086=0,IFERROR(VLOOKUP(A1086,default!$B$17:$C$19,2,0),C1086),INDEX(default!$B$2:$B$12,Sheet2!J1086,0))&amp;";"&amp;D1086&amp;";"&amp;E1086&amp;";"&amp;F1086&amp;";"&amp;G1086&amp;";"&amp;H1086</f>
        <v>;;;;;;;</v>
      </c>
    </row>
    <row r="1087" ht="15.75" customHeight="1">
      <c r="A1087" s="1" t="s">
        <v>827</v>
      </c>
      <c r="I1087" s="1" t="str">
        <f t="shared" si="1"/>
        <v>Q19. Chicken, average of various cuts, with and without skin, and of different cooking methods</v>
      </c>
      <c r="J1087" s="1">
        <f t="shared" si="2"/>
        <v>0</v>
      </c>
      <c r="K1087" s="1" t="str">
        <f t="shared" si="3"/>
        <v>Q19. Chicken, average of various cuts, with and without skin, and of different cooking methods0</v>
      </c>
      <c r="L1087" s="1" t="str">
        <f t="shared" si="4"/>
        <v>Q19. Chicken, average of various cuts, with and without skin, and of different cooking methodsSubstitution allocation</v>
      </c>
      <c r="M1087" s="1" t="str">
        <f t="array" ref="M1087">IF(A1086=$A$72,TEXT(A1087,"dd/mm/yyyy"),A1087)&amp;";"&amp;B1087&amp;";"&amp;IF(J1087=0,IFERROR(VLOOKUP(A1087,default!$B$17:$C$19,2,0),C1087),INDEX(default!$B$2:$B$12,Sheet2!J1087,0))&amp;";"&amp;D1087&amp;";"&amp;E1087&amp;";"&amp;F1087&amp;";"&amp;G1087&amp;";"&amp;H1087</f>
        <v>Substitution allocation;;;;;;;</v>
      </c>
    </row>
    <row r="1088" ht="15.75" customHeight="1">
      <c r="A1088" s="1" t="s">
        <v>822</v>
      </c>
      <c r="I1088" s="1" t="str">
        <f t="shared" si="1"/>
        <v>Q19. Chicken, average of various cuts, with and without skin, and of different cooking methods</v>
      </c>
      <c r="J1088" s="1">
        <f t="shared" si="2"/>
        <v>0</v>
      </c>
      <c r="K1088" s="1" t="str">
        <f t="shared" si="3"/>
        <v>Q19. Chicken, average of various cuts, with and without skin, and of different cooking methods0</v>
      </c>
      <c r="L1088" s="1" t="str">
        <f t="shared" si="4"/>
        <v>Q19. Chicken, average of various cuts, with and without skin, and of different cooking methodsUnspecified</v>
      </c>
      <c r="M1088" s="1" t="str">
        <f t="array" ref="M1088">IF(A1087=$A$72,TEXT(A1088,"dd/mm/yyyy"),A1088)&amp;";"&amp;B1088&amp;";"&amp;IF(J1088=0,IFERROR(VLOOKUP(A1088,default!$B$17:$C$19,2,0),C1088),INDEX(default!$B$2:$B$12,Sheet2!J1088,0))&amp;";"&amp;D1088&amp;";"&amp;E1088&amp;";"&amp;F1088&amp;";"&amp;G1088&amp;";"&amp;H1088</f>
        <v>Unspecified;;;;;;;</v>
      </c>
    </row>
    <row r="1089" ht="15.75" customHeight="1">
      <c r="I1089" s="1" t="str">
        <f t="shared" si="1"/>
        <v>Q19. Chicken, average of various cuts, with and without skin, and of different cooking methods</v>
      </c>
      <c r="J1089" s="1">
        <f t="shared" si="2"/>
        <v>0</v>
      </c>
      <c r="K1089" s="1" t="str">
        <f t="shared" si="3"/>
        <v>Q19. Chicken, average of various cuts, with and without skin, and of different cooking methods0</v>
      </c>
      <c r="L1089" s="1" t="str">
        <f t="shared" si="4"/>
        <v>Q19. Chicken, average of various cuts, with and without skin, and of different cooking methods</v>
      </c>
      <c r="M1089" s="1" t="str">
        <f t="array" ref="M1089">IF(A1088=$A$72,TEXT(A1089,"dd/mm/yyyy"),A1089)&amp;";"&amp;B1089&amp;";"&amp;IF(J1089=0,IFERROR(VLOOKUP(A1089,default!$B$17:$C$19,2,0),C1089),INDEX(default!$B$2:$B$12,Sheet2!J1089,0))&amp;";"&amp;D1089&amp;";"&amp;E1089&amp;";"&amp;F1089&amp;";"&amp;G1089&amp;";"&amp;H1089</f>
        <v>;;;;;;;</v>
      </c>
    </row>
    <row r="1090" ht="15.75" customHeight="1">
      <c r="A1090" s="1" t="s">
        <v>828</v>
      </c>
      <c r="I1090" s="1" t="str">
        <f t="shared" si="1"/>
        <v>Q19. Chicken, average of various cuts, with and without skin, and of different cooking methods</v>
      </c>
      <c r="J1090" s="1">
        <f t="shared" si="2"/>
        <v>0</v>
      </c>
      <c r="K1090" s="1" t="str">
        <f t="shared" si="3"/>
        <v>Q19. Chicken, average of various cuts, with and without skin, and of different cooking methods0</v>
      </c>
      <c r="L1090" s="1" t="str">
        <f t="shared" si="4"/>
        <v>Q19. Chicken, average of various cuts, with and without skin, and of different cooking methodsCut off rules</v>
      </c>
      <c r="M1090" s="1" t="str">
        <f t="array" ref="M1090">IF(A1089=$A$72,TEXT(A1090,"dd/mm/yyyy"),A1090)&amp;";"&amp;B1090&amp;";"&amp;IF(J1090=0,IFERROR(VLOOKUP(A1090,default!$B$17:$C$19,2,0),C1090),INDEX(default!$B$2:$B$12,Sheet2!J1090,0))&amp;";"&amp;D1090&amp;";"&amp;E1090&amp;";"&amp;F1090&amp;";"&amp;G1090&amp;";"&amp;H1090</f>
        <v>Cut off rules;;;;;;;</v>
      </c>
    </row>
    <row r="1091" ht="15.75" customHeight="1">
      <c r="A1091" s="1" t="s">
        <v>822</v>
      </c>
      <c r="I1091" s="1" t="str">
        <f t="shared" si="1"/>
        <v>Q19. Chicken, average of various cuts, with and without skin, and of different cooking methods</v>
      </c>
      <c r="J1091" s="1">
        <f t="shared" si="2"/>
        <v>0</v>
      </c>
      <c r="K1091" s="1" t="str">
        <f t="shared" si="3"/>
        <v>Q19. Chicken, average of various cuts, with and without skin, and of different cooking methods0</v>
      </c>
      <c r="L1091" s="1" t="str">
        <f t="shared" si="4"/>
        <v>Q19. Chicken, average of various cuts, with and without skin, and of different cooking methodsUnspecified</v>
      </c>
      <c r="M1091" s="1" t="str">
        <f t="array" ref="M1091">IF(A1090=$A$72,TEXT(A1091,"dd/mm/yyyy"),A1091)&amp;";"&amp;B1091&amp;";"&amp;IF(J1091=0,IFERROR(VLOOKUP(A1091,default!$B$17:$C$19,2,0),C1091),INDEX(default!$B$2:$B$12,Sheet2!J1091,0))&amp;";"&amp;D1091&amp;";"&amp;E1091&amp;";"&amp;F1091&amp;";"&amp;G1091&amp;";"&amp;H1091</f>
        <v>Unspecified;;;;;;;</v>
      </c>
    </row>
    <row r="1092" ht="15.75" customHeight="1">
      <c r="I1092" s="1" t="str">
        <f t="shared" si="1"/>
        <v>Q19. Chicken, average of various cuts, with and without skin, and of different cooking methods</v>
      </c>
      <c r="J1092" s="1">
        <f t="shared" si="2"/>
        <v>0</v>
      </c>
      <c r="K1092" s="1" t="str">
        <f t="shared" si="3"/>
        <v>Q19. Chicken, average of various cuts, with and without skin, and of different cooking methods0</v>
      </c>
      <c r="L1092" s="1" t="str">
        <f t="shared" si="4"/>
        <v>Q19. Chicken, average of various cuts, with and without skin, and of different cooking methods</v>
      </c>
      <c r="M1092" s="1" t="str">
        <f t="array" ref="M1092">IF(A1091=$A$72,TEXT(A1092,"dd/mm/yyyy"),A1092)&amp;";"&amp;B1092&amp;";"&amp;IF(J1092=0,IFERROR(VLOOKUP(A1092,default!$B$17:$C$19,2,0),C1092),INDEX(default!$B$2:$B$12,Sheet2!J1092,0))&amp;";"&amp;D1092&amp;";"&amp;E1092&amp;";"&amp;F1092&amp;";"&amp;G1092&amp;";"&amp;H1092</f>
        <v>;;;;;;;</v>
      </c>
    </row>
    <row r="1093" ht="15.75" customHeight="1">
      <c r="A1093" s="1" t="s">
        <v>829</v>
      </c>
      <c r="I1093" s="1" t="str">
        <f t="shared" si="1"/>
        <v>Q19. Chicken, average of various cuts, with and without skin, and of different cooking methods</v>
      </c>
      <c r="J1093" s="1">
        <f t="shared" si="2"/>
        <v>0</v>
      </c>
      <c r="K1093" s="1" t="str">
        <f t="shared" si="3"/>
        <v>Q19. Chicken, average of various cuts, with and without skin, and of different cooking methods0</v>
      </c>
      <c r="L1093" s="1" t="str">
        <f t="shared" si="4"/>
        <v>Q19. Chicken, average of various cuts, with and without skin, and of different cooking methodsCapital goods</v>
      </c>
      <c r="M1093" s="1" t="str">
        <f t="array" ref="M1093">IF(A1092=$A$72,TEXT(A1093,"dd/mm/yyyy"),A1093)&amp;";"&amp;B1093&amp;";"&amp;IF(J1093=0,IFERROR(VLOOKUP(A1093,default!$B$17:$C$19,2,0),C1093),INDEX(default!$B$2:$B$12,Sheet2!J1093,0))&amp;";"&amp;D1093&amp;";"&amp;E1093&amp;";"&amp;F1093&amp;";"&amp;G1093&amp;";"&amp;H1093</f>
        <v>Capital goods;;;;;;;</v>
      </c>
    </row>
    <row r="1094" ht="15.75" customHeight="1">
      <c r="A1094" s="1" t="s">
        <v>822</v>
      </c>
      <c r="I1094" s="1" t="str">
        <f t="shared" si="1"/>
        <v>Q19. Chicken, average of various cuts, with and without skin, and of different cooking methods</v>
      </c>
      <c r="J1094" s="1">
        <f t="shared" si="2"/>
        <v>0</v>
      </c>
      <c r="K1094" s="1" t="str">
        <f t="shared" si="3"/>
        <v>Q19. Chicken, average of various cuts, with and without skin, and of different cooking methods0</v>
      </c>
      <c r="L1094" s="1" t="str">
        <f t="shared" si="4"/>
        <v>Q19. Chicken, average of various cuts, with and without skin, and of different cooking methodsUnspecified</v>
      </c>
      <c r="M1094" s="1" t="str">
        <f t="array" ref="M1094">IF(A1093=$A$72,TEXT(A1094,"dd/mm/yyyy"),A1094)&amp;";"&amp;B1094&amp;";"&amp;IF(J1094=0,IFERROR(VLOOKUP(A1094,default!$B$17:$C$19,2,0),C1094),INDEX(default!$B$2:$B$12,Sheet2!J1094,0))&amp;";"&amp;D1094&amp;";"&amp;E1094&amp;";"&amp;F1094&amp;";"&amp;G1094&amp;";"&amp;H1094</f>
        <v>Unspecified;;;;;;;</v>
      </c>
    </row>
    <row r="1095" ht="15.75" customHeight="1">
      <c r="I1095" s="1" t="str">
        <f t="shared" si="1"/>
        <v>Q19. Chicken, average of various cuts, with and without skin, and of different cooking methods</v>
      </c>
      <c r="J1095" s="1">
        <f t="shared" si="2"/>
        <v>0</v>
      </c>
      <c r="K1095" s="1" t="str">
        <f t="shared" si="3"/>
        <v>Q19. Chicken, average of various cuts, with and without skin, and of different cooking methods0</v>
      </c>
      <c r="L1095" s="1" t="str">
        <f t="shared" si="4"/>
        <v>Q19. Chicken, average of various cuts, with and without skin, and of different cooking methods</v>
      </c>
      <c r="M1095" s="1" t="str">
        <f t="array" ref="M1095">IF(A1094=$A$72,TEXT(A1095,"dd/mm/yyyy"),A1095)&amp;";"&amp;B1095&amp;";"&amp;IF(J1095=0,IFERROR(VLOOKUP(A1095,default!$B$17:$C$19,2,0),C1095),INDEX(default!$B$2:$B$12,Sheet2!J1095,0))&amp;";"&amp;D1095&amp;";"&amp;E1095&amp;";"&amp;F1095&amp;";"&amp;G1095&amp;";"&amp;H1095</f>
        <v>;;;;;;;</v>
      </c>
    </row>
    <row r="1096" ht="15.75" customHeight="1">
      <c r="A1096" s="1" t="s">
        <v>830</v>
      </c>
      <c r="I1096" s="1" t="str">
        <f t="shared" si="1"/>
        <v>Q19. Chicken, average of various cuts, with and without skin, and of different cooking methods</v>
      </c>
      <c r="J1096" s="1">
        <f t="shared" si="2"/>
        <v>0</v>
      </c>
      <c r="K1096" s="1" t="str">
        <f t="shared" si="3"/>
        <v>Q19. Chicken, average of various cuts, with and without skin, and of different cooking methods0</v>
      </c>
      <c r="L1096" s="1" t="str">
        <f t="shared" si="4"/>
        <v>Q19. Chicken, average of various cuts, with and without skin, and of different cooking methodsBoundary with nature</v>
      </c>
      <c r="M1096" s="1" t="str">
        <f t="array" ref="M1096">IF(A1095=$A$72,TEXT(A1096,"dd/mm/yyyy"),A1096)&amp;";"&amp;B1096&amp;";"&amp;IF(J1096=0,IFERROR(VLOOKUP(A1096,default!$B$17:$C$19,2,0),C1096),INDEX(default!$B$2:$B$12,Sheet2!J1096,0))&amp;";"&amp;D1096&amp;";"&amp;E1096&amp;";"&amp;F1096&amp;";"&amp;G1096&amp;";"&amp;H1096</f>
        <v>Boundary with nature;;;;;;;</v>
      </c>
    </row>
    <row r="1097" ht="15.75" customHeight="1">
      <c r="A1097" s="1" t="s">
        <v>822</v>
      </c>
      <c r="I1097" s="1" t="str">
        <f t="shared" si="1"/>
        <v>Q19. Chicken, average of various cuts, with and without skin, and of different cooking methods</v>
      </c>
      <c r="J1097" s="1">
        <f t="shared" si="2"/>
        <v>0</v>
      </c>
      <c r="K1097" s="1" t="str">
        <f t="shared" si="3"/>
        <v>Q19. Chicken, average of various cuts, with and without skin, and of different cooking methods0</v>
      </c>
      <c r="L1097" s="1" t="str">
        <f t="shared" si="4"/>
        <v>Q19. Chicken, average of various cuts, with and without skin, and of different cooking methodsUnspecified</v>
      </c>
      <c r="M1097" s="1" t="str">
        <f t="array" ref="M1097">IF(A1096=$A$72,TEXT(A1097,"dd/mm/yyyy"),A1097)&amp;";"&amp;B1097&amp;";"&amp;IF(J1097=0,IFERROR(VLOOKUP(A1097,default!$B$17:$C$19,2,0),C1097),INDEX(default!$B$2:$B$12,Sheet2!J1097,0))&amp;";"&amp;D1097&amp;";"&amp;E1097&amp;";"&amp;F1097&amp;";"&amp;G1097&amp;";"&amp;H1097</f>
        <v>Unspecified;;;;;;;</v>
      </c>
    </row>
    <row r="1098" ht="15.75" customHeight="1">
      <c r="I1098" s="1" t="str">
        <f t="shared" si="1"/>
        <v>Q19. Chicken, average of various cuts, with and without skin, and of different cooking methods</v>
      </c>
      <c r="J1098" s="1">
        <f t="shared" si="2"/>
        <v>0</v>
      </c>
      <c r="K1098" s="1" t="str">
        <f t="shared" si="3"/>
        <v>Q19. Chicken, average of various cuts, with and without skin, and of different cooking methods0</v>
      </c>
      <c r="L1098" s="1" t="str">
        <f t="shared" si="4"/>
        <v>Q19. Chicken, average of various cuts, with and without skin, and of different cooking methods</v>
      </c>
      <c r="M1098" s="1" t="str">
        <f t="array" ref="M1098">IF(A1097=$A$72,TEXT(A1098,"dd/mm/yyyy"),A1098)&amp;";"&amp;B1098&amp;";"&amp;IF(J1098=0,IFERROR(VLOOKUP(A1098,default!$B$17:$C$19,2,0),C1098),INDEX(default!$B$2:$B$12,Sheet2!J1098,0))&amp;";"&amp;D1098&amp;";"&amp;E1098&amp;";"&amp;F1098&amp;";"&amp;G1098&amp;";"&amp;H1098</f>
        <v>;;;;;;;</v>
      </c>
    </row>
    <row r="1099" ht="15.75" customHeight="1">
      <c r="A1099" s="1" t="s">
        <v>831</v>
      </c>
      <c r="I1099" s="1" t="str">
        <f t="shared" si="1"/>
        <v>Q19. Chicken, average of various cuts, with and without skin, and of different cooking methods</v>
      </c>
      <c r="J1099" s="1">
        <f t="shared" si="2"/>
        <v>0</v>
      </c>
      <c r="K1099" s="1" t="str">
        <f t="shared" si="3"/>
        <v>Q19. Chicken, average of various cuts, with and without skin, and of different cooking methods0</v>
      </c>
      <c r="L1099" s="1" t="str">
        <f t="shared" si="4"/>
        <v>Q19. Chicken, average of various cuts, with and without skin, and of different cooking methodsInfrastructure</v>
      </c>
      <c r="M1099" s="1" t="str">
        <f t="array" ref="M1099">IF(A1098=$A$72,TEXT(A1099,"dd/mm/yyyy"),A1099)&amp;";"&amp;B1099&amp;";"&amp;IF(J1099=0,IFERROR(VLOOKUP(A1099,default!$B$17:$C$19,2,0),C1099),INDEX(default!$B$2:$B$12,Sheet2!J1099,0))&amp;";"&amp;D1099&amp;";"&amp;E1099&amp;";"&amp;F1099&amp;";"&amp;G1099&amp;";"&amp;H1099</f>
        <v>Infrastructure;;;;;;;</v>
      </c>
    </row>
    <row r="1100" ht="15.75" customHeight="1">
      <c r="A1100" s="1" t="s">
        <v>832</v>
      </c>
      <c r="I1100" s="1" t="str">
        <f t="shared" si="1"/>
        <v>Q19. Chicken, average of various cuts, with and without skin, and of different cooking methods</v>
      </c>
      <c r="J1100" s="1">
        <f t="shared" si="2"/>
        <v>0</v>
      </c>
      <c r="K1100" s="1" t="str">
        <f t="shared" si="3"/>
        <v>Q19. Chicken, average of various cuts, with and without skin, and of different cooking methods0</v>
      </c>
      <c r="L1100" s="1" t="str">
        <f t="shared" si="4"/>
        <v>Q19. Chicken, average of various cuts, with and without skin, and of different cooking methodsNo</v>
      </c>
      <c r="M1100" s="1" t="str">
        <f t="array" ref="M1100">IF(A1099=$A$72,TEXT(A1100,"dd/mm/yyyy"),A1100)&amp;";"&amp;B1100&amp;";"&amp;IF(J1100=0,IFERROR(VLOOKUP(A1100,default!$B$17:$C$19,2,0),C1100),INDEX(default!$B$2:$B$12,Sheet2!J1100,0))&amp;";"&amp;D1100&amp;";"&amp;E1100&amp;";"&amp;F1100&amp;";"&amp;G1100&amp;";"&amp;H1100</f>
        <v>No;;;;;;;</v>
      </c>
    </row>
    <row r="1101" ht="15.75" customHeight="1">
      <c r="I1101" s="1" t="str">
        <f t="shared" si="1"/>
        <v>Q19. Chicken, average of various cuts, with and without skin, and of different cooking methods</v>
      </c>
      <c r="J1101" s="1">
        <f t="shared" si="2"/>
        <v>0</v>
      </c>
      <c r="K1101" s="1" t="str">
        <f t="shared" si="3"/>
        <v>Q19. Chicken, average of various cuts, with and without skin, and of different cooking methods0</v>
      </c>
      <c r="L1101" s="1" t="str">
        <f t="shared" si="4"/>
        <v>Q19. Chicken, average of various cuts, with and without skin, and of different cooking methods</v>
      </c>
      <c r="M1101" s="1" t="str">
        <f t="array" ref="M1101">IF(A1100=$A$72,TEXT(A1101,"dd/mm/yyyy"),A1101)&amp;";"&amp;B1101&amp;";"&amp;IF(J1101=0,IFERROR(VLOOKUP(A1101,default!$B$17:$C$19,2,0),C1101),INDEX(default!$B$2:$B$12,Sheet2!J1101,0))&amp;";"&amp;D1101&amp;";"&amp;E1101&amp;";"&amp;F1101&amp;";"&amp;G1101&amp;";"&amp;H1101</f>
        <v>;;;;;;;</v>
      </c>
    </row>
    <row r="1102" ht="15.75" customHeight="1">
      <c r="A1102" s="1" t="s">
        <v>833</v>
      </c>
      <c r="I1102" s="1" t="str">
        <f t="shared" si="1"/>
        <v>Q19. Chicken, average of various cuts, with and without skin, and of different cooking methods</v>
      </c>
      <c r="J1102" s="1">
        <f t="shared" si="2"/>
        <v>0</v>
      </c>
      <c r="K1102" s="1" t="str">
        <f t="shared" si="3"/>
        <v>Q19. Chicken, average of various cuts, with and without skin, and of different cooking methods0</v>
      </c>
      <c r="L1102" s="1" t="str">
        <f t="shared" si="4"/>
        <v>Q19. Chicken, average of various cuts, with and without skin, and of different cooking methodsDate</v>
      </c>
      <c r="M1102" s="1" t="str">
        <f t="array" ref="M1102">IF(A1101=$A$72,TEXT(A1102,"dd/mm/yyyy"),A1102)&amp;";"&amp;B1102&amp;";"&amp;IF(J1102=0,IFERROR(VLOOKUP(A1102,default!$B$17:$C$19,2,0),C1102),INDEX(default!$B$2:$B$12,Sheet2!J1102,0))&amp;";"&amp;D1102&amp;";"&amp;E1102&amp;";"&amp;F1102&amp;";"&amp;G1102&amp;";"&amp;H1102</f>
        <v>Date;;;;;;;</v>
      </c>
    </row>
    <row r="1103" ht="15.75" customHeight="1">
      <c r="A1103" s="49">
        <v>45119.0</v>
      </c>
      <c r="I1103" s="1" t="str">
        <f t="shared" si="1"/>
        <v>Q19. Chicken, average of various cuts, with and without skin, and of different cooking methods</v>
      </c>
      <c r="J1103" s="1">
        <f t="shared" si="2"/>
        <v>0</v>
      </c>
      <c r="K1103" s="1" t="str">
        <f t="shared" si="3"/>
        <v>Q19. Chicken, average of various cuts, with and without skin, and of different cooking methods0</v>
      </c>
      <c r="L1103" s="1" t="str">
        <f t="shared" si="4"/>
        <v>Q19. Chicken, average of various cuts, with and without skin, and of different cooking methods45119</v>
      </c>
      <c r="M1103" s="1" t="str">
        <f t="array" ref="M1103">IF(A1102=$A$72,TEXT(A1103,"dd/mm/yyyy"),A1103)&amp;";"&amp;B1103&amp;";"&amp;IF(J1103=0,IFERROR(VLOOKUP(A1103,default!$B$17:$C$19,2,0),C1103),INDEX(default!$B$2:$B$12,Sheet2!J1103,0))&amp;";"&amp;D1103&amp;";"&amp;E1103&amp;";"&amp;F1103&amp;";"&amp;G1103&amp;";"&amp;H1103</f>
        <v>12/07/2023;;;;;;;</v>
      </c>
    </row>
    <row r="1104" ht="15.75" customHeight="1">
      <c r="I1104" s="1" t="str">
        <f t="shared" si="1"/>
        <v>Q19. Chicken, average of various cuts, with and without skin, and of different cooking methods</v>
      </c>
      <c r="J1104" s="1">
        <f t="shared" si="2"/>
        <v>0</v>
      </c>
      <c r="K1104" s="1" t="str">
        <f t="shared" si="3"/>
        <v>Q19. Chicken, average of various cuts, with and without skin, and of different cooking methods0</v>
      </c>
      <c r="L1104" s="1" t="str">
        <f t="shared" si="4"/>
        <v>Q19. Chicken, average of various cuts, with and without skin, and of different cooking methods</v>
      </c>
      <c r="M1104" s="1" t="str">
        <f t="array" ref="M1104">IF(A1103=$A$72,TEXT(A1104,"dd/mm/yyyy"),A1104)&amp;";"&amp;B1104&amp;";"&amp;IF(J1104=0,IFERROR(VLOOKUP(A1104,default!$B$17:$C$19,2,0),C1104),INDEX(default!$B$2:$B$12,Sheet2!J1104,0))&amp;";"&amp;D1104&amp;";"&amp;E1104&amp;";"&amp;F1104&amp;";"&amp;G1104&amp;";"&amp;H1104</f>
        <v>;;;;;;;</v>
      </c>
    </row>
    <row r="1105" ht="15.75" customHeight="1">
      <c r="A1105" s="1" t="s">
        <v>834</v>
      </c>
      <c r="I1105" s="1" t="str">
        <f t="shared" si="1"/>
        <v>Q19. Chicken, average of various cuts, with and without skin, and of different cooking methods</v>
      </c>
      <c r="J1105" s="1">
        <f t="shared" si="2"/>
        <v>0</v>
      </c>
      <c r="K1105" s="1" t="str">
        <f t="shared" si="3"/>
        <v>Q19. Chicken, average of various cuts, with and without skin, and of different cooking methods0</v>
      </c>
      <c r="L1105" s="1" t="str">
        <f t="shared" si="4"/>
        <v>Q19. Chicken, average of various cuts, with and without skin, and of different cooking methodsProducts</v>
      </c>
      <c r="M1105" s="1" t="str">
        <f t="array" ref="M1105">IF(A1104=$A$72,TEXT(A1105,"dd/mm/yyyy"),A1105)&amp;";"&amp;B1105&amp;";"&amp;IF(J1105=0,IFERROR(VLOOKUP(A1105,default!$B$17:$C$19,2,0),C1105),INDEX(default!$B$2:$B$12,Sheet2!J1105,0))&amp;";"&amp;D1105&amp;";"&amp;E1105&amp;";"&amp;F1105&amp;";"&amp;G1105&amp;";"&amp;H1105</f>
        <v>Products;;;;;;;</v>
      </c>
    </row>
    <row r="1106" ht="15.75" customHeight="1">
      <c r="A1106" s="1" t="s">
        <v>1000</v>
      </c>
      <c r="B1106" s="1" t="s">
        <v>835</v>
      </c>
      <c r="C1106" s="1">
        <v>1.0</v>
      </c>
      <c r="D1106" s="1">
        <v>100.0</v>
      </c>
      <c r="E1106" s="1" t="s">
        <v>836</v>
      </c>
      <c r="F1106" s="1" t="s">
        <v>971</v>
      </c>
      <c r="I1106" s="1" t="str">
        <f t="shared" si="1"/>
        <v>Q20. Bivalve mollusks, average of various species consumed in Indonesia, and of different cooking methods</v>
      </c>
      <c r="J1106" s="1">
        <f t="shared" si="2"/>
        <v>0</v>
      </c>
      <c r="K1106" s="1" t="str">
        <f t="shared" si="3"/>
        <v>Q20. Bivalve mollusks, average of various species consumed in Indonesia, and of different cooking methods0</v>
      </c>
      <c r="L1106" s="1" t="str">
        <f t="shared" si="4"/>
        <v>Q20. Bivalve mollusks, average of various species consumed in Indonesia, and of different cooking methodsQ20. Bivalve mollusks, average of various species consumed in Indonesia, and of different cooking methods</v>
      </c>
      <c r="M1106" s="1" t="str">
        <f t="array" ref="M1106">IF(A1105=$A$72,TEXT(A1106,"dd/mm/yyyy"),A1106)&amp;";"&amp;B1106&amp;";"&amp;IF(J1106=0,IFERROR(VLOOKUP(A1106,default!$B$17:$C$19,2,0),C1106),INDEX(default!$B$2:$B$12,Sheet2!J1106,0))&amp;";"&amp;D1106&amp;";"&amp;E1106&amp;";"&amp;F1106&amp;";"&amp;G1106&amp;";"&amp;H1106</f>
        <v>Q20. Bivalve mollusks, average of various species consumed in Indonesia, and of different cooking methods;kg;1;100;not defined;!My project\0. Life cycles;;</v>
      </c>
    </row>
    <row r="1107" ht="15.75" customHeight="1">
      <c r="I1107" s="1" t="str">
        <f t="shared" si="1"/>
        <v>Q20. Bivalve mollusks, average of various species consumed in Indonesia, and of different cooking methods</v>
      </c>
      <c r="J1107" s="1">
        <f t="shared" si="2"/>
        <v>0</v>
      </c>
      <c r="K1107" s="1" t="str">
        <f t="shared" si="3"/>
        <v>Q20. Bivalve mollusks, average of various species consumed in Indonesia, and of different cooking methods0</v>
      </c>
      <c r="L1107" s="1" t="str">
        <f t="shared" si="4"/>
        <v>Q20. Bivalve mollusks, average of various species consumed in Indonesia, and of different cooking methods</v>
      </c>
      <c r="M1107" s="1" t="str">
        <f t="array" ref="M1107">IF(A1106=$A$72,TEXT(A1107,"dd/mm/yyyy"),A1107)&amp;";"&amp;B1107&amp;";"&amp;IF(J1107=0,IFERROR(VLOOKUP(A1107,default!$B$17:$C$19,2,0),C1107),INDEX(default!$B$2:$B$12,Sheet2!J1107,0))&amp;";"&amp;D1107&amp;";"&amp;E1107&amp;";"&amp;F1107&amp;";"&amp;G1107&amp;";"&amp;H1107</f>
        <v>;;;;;;;</v>
      </c>
    </row>
    <row r="1108" ht="15.75" customHeight="1">
      <c r="A1108" s="1" t="s">
        <v>838</v>
      </c>
      <c r="I1108" s="1" t="str">
        <f t="shared" si="1"/>
        <v>Q20. Bivalve mollusks, average of various species consumed in Indonesia, and of different cooking methods</v>
      </c>
      <c r="J1108" s="1">
        <f t="shared" si="2"/>
        <v>0</v>
      </c>
      <c r="K1108" s="1" t="str">
        <f t="shared" si="3"/>
        <v>Q20. Bivalve mollusks, average of various species consumed in Indonesia, and of different cooking methods0</v>
      </c>
      <c r="L1108" s="1" t="str">
        <f t="shared" si="4"/>
        <v>Q20. Bivalve mollusks, average of various species consumed in Indonesia, and of different cooking methodsAvoided products</v>
      </c>
      <c r="M1108" s="1" t="str">
        <f t="array" ref="M1108">IF(A1107=$A$72,TEXT(A1108,"dd/mm/yyyy"),A1108)&amp;";"&amp;B1108&amp;";"&amp;IF(J1108=0,IFERROR(VLOOKUP(A1108,default!$B$17:$C$19,2,0),C1108),INDEX(default!$B$2:$B$12,Sheet2!J1108,0))&amp;";"&amp;D1108&amp;";"&amp;E1108&amp;";"&amp;F1108&amp;";"&amp;G1108&amp;";"&amp;H1108</f>
        <v>Avoided products;;;;;;;</v>
      </c>
    </row>
    <row r="1109" ht="15.75" customHeight="1">
      <c r="I1109" s="1" t="str">
        <f t="shared" si="1"/>
        <v>Q20. Bivalve mollusks, average of various species consumed in Indonesia, and of different cooking methods</v>
      </c>
      <c r="J1109" s="1">
        <f t="shared" si="2"/>
        <v>0</v>
      </c>
      <c r="K1109" s="1" t="str">
        <f t="shared" si="3"/>
        <v>Q20. Bivalve mollusks, average of various species consumed in Indonesia, and of different cooking methods0</v>
      </c>
      <c r="L1109" s="1" t="str">
        <f t="shared" si="4"/>
        <v>Q20. Bivalve mollusks, average of various species consumed in Indonesia, and of different cooking methods</v>
      </c>
      <c r="M1109" s="1" t="str">
        <f t="array" ref="M1109">IF(A1108=$A$72,TEXT(A1109,"dd/mm/yyyy"),A1109)&amp;";"&amp;B1109&amp;";"&amp;IF(J1109=0,IFERROR(VLOOKUP(A1109,default!$B$17:$C$19,2,0),C1109),INDEX(default!$B$2:$B$12,Sheet2!J1109,0))&amp;";"&amp;D1109&amp;";"&amp;E1109&amp;";"&amp;F1109&amp;";"&amp;G1109&amp;";"&amp;H1109</f>
        <v>;;;;;;;</v>
      </c>
    </row>
    <row r="1110" ht="15.75" customHeight="1">
      <c r="A1110" s="1" t="s">
        <v>839</v>
      </c>
      <c r="I1110" s="1" t="str">
        <f t="shared" si="1"/>
        <v>Q20. Bivalve mollusks, average of various species consumed in Indonesia, and of different cooking methods</v>
      </c>
      <c r="J1110" s="1">
        <f t="shared" si="2"/>
        <v>0</v>
      </c>
      <c r="K1110" s="1" t="str">
        <f t="shared" si="3"/>
        <v>Q20. Bivalve mollusks, average of various species consumed in Indonesia, and of different cooking methods0</v>
      </c>
      <c r="L1110" s="1" t="str">
        <f t="shared" si="4"/>
        <v>Q20. Bivalve mollusks, average of various species consumed in Indonesia, and of different cooking methodsResources</v>
      </c>
      <c r="M1110" s="1" t="str">
        <f t="array" ref="M1110">IF(A1109=$A$72,TEXT(A1110,"dd/mm/yyyy"),A1110)&amp;";"&amp;B1110&amp;";"&amp;IF(J1110=0,IFERROR(VLOOKUP(A1110,default!$B$17:$C$19,2,0),C1110),INDEX(default!$B$2:$B$12,Sheet2!J1110,0))&amp;";"&amp;D1110&amp;";"&amp;E1110&amp;";"&amp;F1110&amp;";"&amp;G1110&amp;";"&amp;H1110</f>
        <v>Resources;;;;;;;</v>
      </c>
    </row>
    <row r="1111" ht="15.75" customHeight="1">
      <c r="I1111" s="1" t="str">
        <f t="shared" si="1"/>
        <v>Q20. Bivalve mollusks, average of various species consumed in Indonesia, and of different cooking methods</v>
      </c>
      <c r="J1111" s="1">
        <f t="shared" si="2"/>
        <v>0</v>
      </c>
      <c r="K1111" s="1" t="str">
        <f t="shared" si="3"/>
        <v>Q20. Bivalve mollusks, average of various species consumed in Indonesia, and of different cooking methods0</v>
      </c>
      <c r="L1111" s="1" t="str">
        <f t="shared" si="4"/>
        <v>Q20. Bivalve mollusks, average of various species consumed in Indonesia, and of different cooking methods</v>
      </c>
      <c r="M1111" s="1" t="str">
        <f t="array" ref="M1111">IF(A1110=$A$72,TEXT(A1111,"dd/mm/yyyy"),A1111)&amp;";"&amp;B1111&amp;";"&amp;IF(J1111=0,IFERROR(VLOOKUP(A1111,default!$B$17:$C$19,2,0),C1111),INDEX(default!$B$2:$B$12,Sheet2!J1111,0))&amp;";"&amp;D1111&amp;";"&amp;E1111&amp;";"&amp;F1111&amp;";"&amp;G1111&amp;";"&amp;H1111</f>
        <v>;;;;;;;</v>
      </c>
    </row>
    <row r="1112" ht="15.75" customHeight="1">
      <c r="A1112" s="1" t="s">
        <v>840</v>
      </c>
      <c r="I1112" s="1" t="str">
        <f t="shared" si="1"/>
        <v>Q20. Bivalve mollusks, average of various species consumed in Indonesia, and of different cooking methods</v>
      </c>
      <c r="J1112" s="1">
        <f t="shared" si="2"/>
        <v>1</v>
      </c>
      <c r="K1112" s="1" t="str">
        <f t="shared" si="3"/>
        <v>Q20. Bivalve mollusks, average of various species consumed in Indonesia, and of different cooking methods1</v>
      </c>
      <c r="L1112" s="1" t="str">
        <f t="shared" si="4"/>
        <v>Q20. Bivalve mollusks, average of various species consumed in Indonesia, and of different cooking methodsMaterials/fuels</v>
      </c>
      <c r="M1112" s="1" t="str">
        <f t="array" ref="M1112">IF(A1111=$A$72,TEXT(A1112,"dd/mm/yyyy"),A1112)&amp;";"&amp;B1112&amp;";"&amp;IF(J1112=0,IFERROR(VLOOKUP(A1112,default!$B$17:$C$19,2,0),C1112),INDEX(default!$B$2:$B$12,Sheet2!J1112,0))&amp;";"&amp;D1112&amp;";"&amp;E1112&amp;";"&amp;F1112&amp;";"&amp;G1112&amp;";"&amp;H1112</f>
        <v>Materials/fuels;;;;;;;</v>
      </c>
    </row>
    <row r="1113" ht="15.75" customHeight="1">
      <c r="A1113" s="1" t="s">
        <v>216</v>
      </c>
      <c r="B1113" s="1" t="s">
        <v>835</v>
      </c>
      <c r="C1113" s="1" t="s">
        <v>1013</v>
      </c>
      <c r="D1113" s="1" t="s">
        <v>842</v>
      </c>
      <c r="E1113" s="1">
        <v>0.0</v>
      </c>
      <c r="F1113" s="1">
        <v>0.0</v>
      </c>
      <c r="G1113" s="1">
        <v>0.0</v>
      </c>
      <c r="I1113" s="1" t="str">
        <f t="shared" si="1"/>
        <v>Q20. Bivalve mollusks, average of various species consumed in Indonesia, and of different cooking methods</v>
      </c>
      <c r="J1113" s="1">
        <f t="shared" si="2"/>
        <v>2</v>
      </c>
      <c r="K1113" s="1" t="str">
        <f t="shared" si="3"/>
        <v>Q20. Bivalve mollusks, average of various species consumed in Indonesia, and of different cooking methods2</v>
      </c>
      <c r="L1113" s="1" t="str">
        <f t="shared" si="4"/>
        <v>Q20. Bivalve mollusks, average of various species consumed in Indonesia, and of different cooking methodsMussels, with shell, at farm gate {FR} S</v>
      </c>
      <c r="M1113" s="1" t="str">
        <f t="array" ref="M1113">IF(A1112=$A$72,TEXT(A1113,"dd/mm/yyyy"),A1113)&amp;";"&amp;B1113&amp;";"&amp;IF(J1113=0,IFERROR(VLOOKUP(A1113,default!$B$17:$C$19,2,0),C1113),INDEX(default!$B$2:$B$12,Sheet2!J1113,0))&amp;";"&amp;D1113&amp;";"&amp;E1113&amp;";"&amp;F1113&amp;";"&amp;G1113&amp;";"&amp;H1113</f>
        <v>Mussels, with shell, at farm gate {FR} S;kg;primary*(1+PHAR_loss_PNS+PROC_loss_PNS+TRAN_loss_PNS+RET_loss_PNS);Undefined;0;0;0;</v>
      </c>
    </row>
    <row r="1114" ht="15.75" customHeight="1">
      <c r="A1114" s="1" t="s">
        <v>122</v>
      </c>
      <c r="B1114" s="1" t="s">
        <v>835</v>
      </c>
      <c r="C1114" s="1">
        <v>0.0</v>
      </c>
      <c r="D1114" s="1" t="s">
        <v>842</v>
      </c>
      <c r="E1114" s="1">
        <v>0.0</v>
      </c>
      <c r="F1114" s="1">
        <v>0.0</v>
      </c>
      <c r="G1114" s="1">
        <v>0.0</v>
      </c>
      <c r="I1114" s="1" t="str">
        <f t="shared" si="1"/>
        <v>Q20. Bivalve mollusks, average of various species consumed in Indonesia, and of different cooking methods</v>
      </c>
      <c r="J1114" s="1">
        <f t="shared" si="2"/>
        <v>3</v>
      </c>
      <c r="K1114" s="1" t="str">
        <f t="shared" si="3"/>
        <v>Q20. Bivalve mollusks, average of various species consumed in Indonesia, and of different cooking methods3</v>
      </c>
      <c r="L1114" s="1" t="str">
        <f t="shared" si="4"/>
        <v>Q20. Bivalve mollusks, average of various species consumed in Indonesia, and of different cooking methodsProcessing dummy</v>
      </c>
      <c r="M1114" s="1" t="str">
        <f t="array" ref="M1114">IF(A1113=$A$72,TEXT(A1114,"dd/mm/yyyy"),A1114)&amp;";"&amp;B1114&amp;";"&amp;IF(J1114=0,IFERROR(VLOOKUP(A1114,default!$B$17:$C$19,2,0),C1114),INDEX(default!$B$2:$B$12,Sheet2!J1114,0))&amp;";"&amp;D1114&amp;";"&amp;E1114&amp;";"&amp;F1114&amp;";"&amp;G1114&amp;";"&amp;H1114</f>
        <v>Processing dummy;kg;processing*(1+PROC_loss_PNS+TRAN_loss_PNS+RET_loss_PNS);Undefined;0;0;0;</v>
      </c>
    </row>
    <row r="1115" ht="15.75" customHeight="1">
      <c r="A1115" s="1" t="s">
        <v>171</v>
      </c>
      <c r="B1115" s="1" t="s">
        <v>835</v>
      </c>
      <c r="C1115" s="1" t="s">
        <v>1111</v>
      </c>
      <c r="D1115" s="1" t="s">
        <v>842</v>
      </c>
      <c r="E1115" s="1">
        <v>0.0</v>
      </c>
      <c r="F1115" s="1">
        <v>0.0</v>
      </c>
      <c r="G1115" s="1">
        <v>0.0</v>
      </c>
      <c r="I1115" s="1" t="str">
        <f t="shared" si="1"/>
        <v>Q20. Bivalve mollusks, average of various species consumed in Indonesia, and of different cooking methods</v>
      </c>
      <c r="J1115" s="1">
        <f t="shared" si="2"/>
        <v>4</v>
      </c>
      <c r="K1115" s="1" t="str">
        <f t="shared" si="3"/>
        <v>Q20. Bivalve mollusks, average of various species consumed in Indonesia, and of different cooking methods4</v>
      </c>
      <c r="L1115" s="1" t="str">
        <f t="shared" si="4"/>
        <v>Q20. Bivalve mollusks, average of various species consumed in Indonesia, and of different cooking methodsChicken, breast, meat and skin, roasted/baked, processed in FR | Chilled | PS | at packaging {FR} U {ID}| GAIN</v>
      </c>
      <c r="M1115" s="1" t="str">
        <f t="array" ref="M1115">IF(A1114=$A$72,TEXT(A1115,"dd/mm/yyyy"),A1115)&amp;";"&amp;B1115&amp;";"&amp;IF(J1115=0,IFERROR(VLOOKUP(A1115,default!$B$17:$C$19,2,0),C1115),INDEX(default!$B$2:$B$12,Sheet2!J1115,0))&amp;";"&amp;D1115&amp;";"&amp;E1115&amp;";"&amp;F1115&amp;";"&amp;G1115&amp;";"&amp;H1115</f>
        <v>Chicken, breast, meat and skin, roasted/baked, processed in FR | Chilled | PS | at packaging {FR} U {ID}| GAIN;kg;packaging*(1+TRAN_loss_PNS+RET_loss_PNS);Undefined;0;0;0;</v>
      </c>
    </row>
    <row r="1116" ht="15.75" customHeight="1">
      <c r="A1116" s="1" t="s">
        <v>976</v>
      </c>
      <c r="B1116" s="1" t="s">
        <v>835</v>
      </c>
      <c r="C1116" s="1" t="s">
        <v>1015</v>
      </c>
      <c r="D1116" s="1" t="s">
        <v>842</v>
      </c>
      <c r="E1116" s="1">
        <v>0.0</v>
      </c>
      <c r="F1116" s="1">
        <v>0.0</v>
      </c>
      <c r="G1116" s="1">
        <v>0.0</v>
      </c>
      <c r="I1116" s="1" t="str">
        <f t="shared" si="1"/>
        <v>Q20. Bivalve mollusks, average of various species consumed in Indonesia, and of different cooking methods</v>
      </c>
      <c r="J1116" s="1">
        <f t="shared" si="2"/>
        <v>5</v>
      </c>
      <c r="K1116" s="1" t="str">
        <f t="shared" si="3"/>
        <v>Q20. Bivalve mollusks, average of various species consumed in Indonesia, and of different cooking methods5</v>
      </c>
      <c r="L1116" s="1" t="str">
        <f t="shared" si="4"/>
        <v>Q20. Bivalve mollusks, average of various species consumed in Indonesia, and of different cooking methodsInternational distribution {ID}| GAIN</v>
      </c>
      <c r="M1116" s="1" t="str">
        <f t="array" ref="M1116">IF(A1115=$A$72,TEXT(A1116,"dd/mm/yyyy"),A1116)&amp;";"&amp;B1116&amp;";"&amp;IF(J1116=0,IFERROR(VLOOKUP(A1116,default!$B$17:$C$19,2,0),C1116),INDEX(default!$B$2:$B$12,Sheet2!J1116,0))&amp;";"&amp;D1116&amp;";"&amp;E1116&amp;";"&amp;F1116&amp;";"&amp;G1116&amp;";"&amp;H1116</f>
        <v>International distribution {ID}| GAIN;kg;distrib*(1+TRAN_loss_PNS+RET_loss_PNS);Undefined;0;0;0;</v>
      </c>
    </row>
    <row r="1117" ht="15.75" customHeight="1">
      <c r="A1117" s="1" t="s">
        <v>125</v>
      </c>
      <c r="B1117" s="1" t="s">
        <v>846</v>
      </c>
      <c r="C1117" s="1" t="s">
        <v>1016</v>
      </c>
      <c r="D1117" s="1" t="s">
        <v>842</v>
      </c>
      <c r="E1117" s="1">
        <v>0.0</v>
      </c>
      <c r="F1117" s="1">
        <v>0.0</v>
      </c>
      <c r="G1117" s="1">
        <v>0.0</v>
      </c>
      <c r="I1117" s="1" t="str">
        <f t="shared" si="1"/>
        <v>Q20. Bivalve mollusks, average of various species consumed in Indonesia, and of different cooking methods</v>
      </c>
      <c r="J1117" s="1">
        <f t="shared" si="2"/>
        <v>6</v>
      </c>
      <c r="K1117" s="1" t="str">
        <f t="shared" si="3"/>
        <v>Q20. Bivalve mollusks, average of various species consumed in Indonesia, and of different cooking methods6</v>
      </c>
      <c r="L1117" s="1" t="str">
        <f t="shared" si="4"/>
        <v>Q20. Bivalve mollusks, average of various species consumed in Indonesia, and of different cooking methodsStorage, in closed refrigerator, at retail (WFLDB)/RER U {ID}| GAIN</v>
      </c>
      <c r="M1117" s="1" t="str">
        <f t="array" ref="M1117">IF(A1116=$A$72,TEXT(A1117,"dd/mm/yyyy"),A1117)&amp;";"&amp;B1117&amp;";"&amp;IF(J1117=0,IFERROR(VLOOKUP(A1117,default!$B$17:$C$19,2,0),C1117),INDEX(default!$B$2:$B$12,Sheet2!J1117,0))&amp;";"&amp;D1117&amp;";"&amp;E1117&amp;";"&amp;F1117&amp;";"&amp;G1117&amp;";"&amp;H1117</f>
        <v>Storage, in closed refrigerator, at retail (WFLDB)/RER U {ID}| GAIN;l*day;retail_cool*(1+RET_loss_PNS);Undefined;0;0;0;</v>
      </c>
    </row>
    <row r="1118" ht="15.75" customHeight="1">
      <c r="A1118" s="1" t="s">
        <v>126</v>
      </c>
      <c r="B1118" s="1" t="s">
        <v>846</v>
      </c>
      <c r="C1118" s="1" t="s">
        <v>1017</v>
      </c>
      <c r="D1118" s="1" t="s">
        <v>842</v>
      </c>
      <c r="E1118" s="1">
        <v>0.0</v>
      </c>
      <c r="F1118" s="1">
        <v>0.0</v>
      </c>
      <c r="G1118" s="1">
        <v>0.0</v>
      </c>
      <c r="I1118" s="1" t="str">
        <f t="shared" si="1"/>
        <v>Q20. Bivalve mollusks, average of various species consumed in Indonesia, and of different cooking methods</v>
      </c>
      <c r="J1118" s="1">
        <f t="shared" si="2"/>
        <v>7</v>
      </c>
      <c r="K1118" s="1" t="str">
        <f t="shared" si="3"/>
        <v>Q20. Bivalve mollusks, average of various species consumed in Indonesia, and of different cooking methods7</v>
      </c>
      <c r="L1118" s="1" t="str">
        <f t="shared" si="4"/>
        <v>Q20. Bivalve mollusks, average of various species consumed in Indonesia, and of different cooking methodsStorage, in closed freezer, at retail (WFLDB)/RER U {ID}| GAIN</v>
      </c>
      <c r="M1118" s="1" t="str">
        <f t="array" ref="M1118">IF(A1117=$A$72,TEXT(A1118,"dd/mm/yyyy"),A1118)&amp;";"&amp;B1118&amp;";"&amp;IF(J1118=0,IFERROR(VLOOKUP(A1118,default!$B$17:$C$19,2,0),C1118),INDEX(default!$B$2:$B$12,Sheet2!J1118,0))&amp;";"&amp;D1118&amp;";"&amp;E1118&amp;";"&amp;F1118&amp;";"&amp;G1118&amp;";"&amp;H1118</f>
        <v>Storage, in closed freezer, at retail (WFLDB)/RER U {ID}| GAIN;l*day;retail_freez*(1+RET_loss_PNS);Undefined;0;0;0;</v>
      </c>
    </row>
    <row r="1119" ht="15.75" customHeight="1">
      <c r="A1119" s="1" t="s">
        <v>127</v>
      </c>
      <c r="B1119" s="1" t="s">
        <v>846</v>
      </c>
      <c r="C1119" s="1" t="s">
        <v>1018</v>
      </c>
      <c r="D1119" s="1" t="s">
        <v>842</v>
      </c>
      <c r="E1119" s="1">
        <v>0.0</v>
      </c>
      <c r="F1119" s="1">
        <v>0.0</v>
      </c>
      <c r="G1119" s="1">
        <v>0.0</v>
      </c>
      <c r="I1119" s="1" t="str">
        <f t="shared" si="1"/>
        <v>Q20. Bivalve mollusks, average of various species consumed in Indonesia, and of different cooking methods</v>
      </c>
      <c r="J1119" s="1">
        <f t="shared" si="2"/>
        <v>8</v>
      </c>
      <c r="K1119" s="1" t="str">
        <f t="shared" si="3"/>
        <v>Q20. Bivalve mollusks, average of various species consumed in Indonesia, and of different cooking methods8</v>
      </c>
      <c r="L1119" s="1" t="str">
        <f t="shared" si="4"/>
        <v>Q20. Bivalve mollusks, average of various species consumed in Indonesia, and of different cooking methodsStorage, in refrigerator, at home (WFLDB)/RER U {ID}| GAIN</v>
      </c>
      <c r="M1119" s="1" t="str">
        <f t="array" ref="M1119">IF(A1118=$A$72,TEXT(A1119,"dd/mm/yyyy"),A1119)&amp;";"&amp;B1119&amp;";"&amp;IF(J1119=0,IFERROR(VLOOKUP(A1119,default!$B$17:$C$19,2,0),C1119),INDEX(default!$B$2:$B$12,Sheet2!J1119,0))&amp;";"&amp;D1119&amp;";"&amp;E1119&amp;";"&amp;F1119&amp;";"&amp;G1119&amp;";"&amp;H1119</f>
        <v>Storage, in refrigerator, at home (WFLDB)/RER U {ID}| GAIN;l*day;home_cool;Undefined;0;0;0;</v>
      </c>
    </row>
    <row r="1120" ht="15.75" customHeight="1">
      <c r="A1120" s="1" t="s">
        <v>128</v>
      </c>
      <c r="B1120" s="1" t="s">
        <v>846</v>
      </c>
      <c r="C1120" s="1" t="s">
        <v>1018</v>
      </c>
      <c r="D1120" s="1" t="s">
        <v>842</v>
      </c>
      <c r="E1120" s="1">
        <v>0.0</v>
      </c>
      <c r="F1120" s="1">
        <v>0.0</v>
      </c>
      <c r="G1120" s="1">
        <v>0.0</v>
      </c>
      <c r="I1120" s="1" t="str">
        <f t="shared" si="1"/>
        <v>Q20. Bivalve mollusks, average of various species consumed in Indonesia, and of different cooking methods</v>
      </c>
      <c r="J1120" s="1">
        <f t="shared" si="2"/>
        <v>9</v>
      </c>
      <c r="K1120" s="1" t="str">
        <f t="shared" si="3"/>
        <v>Q20. Bivalve mollusks, average of various species consumed in Indonesia, and of different cooking methods9</v>
      </c>
      <c r="L1120" s="1" t="str">
        <f t="shared" si="4"/>
        <v>Q20. Bivalve mollusks, average of various species consumed in Indonesia, and of different cooking methodsStorage, in freezer, at home (WFLDB)/RER U {ID}| GAIN</v>
      </c>
      <c r="M1120" s="1" t="str">
        <f t="array" ref="M1120">IF(A1119=$A$72,TEXT(A1120,"dd/mm/yyyy"),A1120)&amp;";"&amp;B1120&amp;";"&amp;IF(J1120=0,IFERROR(VLOOKUP(A1120,default!$B$17:$C$19,2,0),C1120),INDEX(default!$B$2:$B$12,Sheet2!J1120,0))&amp;";"&amp;D1120&amp;";"&amp;E1120&amp;";"&amp;F1120&amp;";"&amp;G1120&amp;";"&amp;H1120</f>
        <v>Storage, in freezer, at home (WFLDB)/RER U {ID}| GAIN;l*day;home_freez;Undefined;0;0;0;</v>
      </c>
    </row>
    <row r="1121" ht="15.75" customHeight="1">
      <c r="A1121" s="1" t="s">
        <v>129</v>
      </c>
      <c r="B1121" s="1" t="s">
        <v>849</v>
      </c>
      <c r="C1121" s="1" t="s">
        <v>37</v>
      </c>
      <c r="D1121" s="1" t="s">
        <v>842</v>
      </c>
      <c r="E1121" s="1">
        <v>0.0</v>
      </c>
      <c r="F1121" s="1">
        <v>0.0</v>
      </c>
      <c r="G1121" s="1">
        <v>0.0</v>
      </c>
      <c r="I1121" s="1" t="str">
        <f t="shared" si="1"/>
        <v>Q20. Bivalve mollusks, average of various species consumed in Indonesia, and of different cooking methods</v>
      </c>
      <c r="J1121" s="1">
        <f t="shared" si="2"/>
        <v>10</v>
      </c>
      <c r="K1121" s="1" t="str">
        <f t="shared" si="3"/>
        <v>Q20. Bivalve mollusks, average of various species consumed in Indonesia, and of different cooking methods10</v>
      </c>
      <c r="L1121" s="1" t="str">
        <f t="shared" si="4"/>
        <v>Q20. Bivalve mollusks, average of various species consumed in Indonesia, and of different cooking methodsBoiling, vegetables, with LPG stove, at consumer home (WFLDB)/GLO U</v>
      </c>
      <c r="M1121" s="1" t="str">
        <f t="array" ref="M1121">IF(A1120=$A$72,TEXT(A1121,"dd/mm/yyyy"),A1121)&amp;";"&amp;B1121&amp;";"&amp;IF(J1121=0,IFERROR(VLOOKUP(A1121,default!$B$17:$C$19,2,0),C1121),INDEX(default!$B$2:$B$12,Sheet2!J1121,0))&amp;";"&amp;D1121&amp;";"&amp;E1121&amp;";"&amp;F1121&amp;";"&amp;G1121&amp;";"&amp;H1121</f>
        <v>Boiling, vegetables, with LPG stove, at consumer home (WFLDB)/GLO U;p;boil*(1-USER_loss);Undefined;0;0;0;</v>
      </c>
    </row>
    <row r="1122" ht="15.75" customHeight="1">
      <c r="A1122" s="1" t="s">
        <v>130</v>
      </c>
      <c r="B1122" s="1" t="s">
        <v>849</v>
      </c>
      <c r="C1122" s="1" t="s">
        <v>38</v>
      </c>
      <c r="D1122" s="1" t="s">
        <v>842</v>
      </c>
      <c r="E1122" s="1">
        <v>0.0</v>
      </c>
      <c r="F1122" s="1">
        <v>0.0</v>
      </c>
      <c r="G1122" s="1">
        <v>0.0</v>
      </c>
      <c r="I1122" s="1" t="str">
        <f t="shared" si="1"/>
        <v>Q20. Bivalve mollusks, average of various species consumed in Indonesia, and of different cooking methods</v>
      </c>
      <c r="J1122" s="1">
        <f t="shared" si="2"/>
        <v>11</v>
      </c>
      <c r="K1122" s="1" t="str">
        <f t="shared" si="3"/>
        <v>Q20. Bivalve mollusks, average of various species consumed in Indonesia, and of different cooking methods11</v>
      </c>
      <c r="L1122" s="1" t="str">
        <f t="shared" si="4"/>
        <v>Q20. Bivalve mollusks, average of various species consumed in Indonesia, and of different cooking methodsFrying, vegetables, with LPG stove, at consumer home (WFLDB)/GLO U</v>
      </c>
      <c r="M1122" s="1" t="str">
        <f t="array" ref="M1122">IF(A1121=$A$72,TEXT(A1122,"dd/mm/yyyy"),A1122)&amp;";"&amp;B1122&amp;";"&amp;IF(J1122=0,IFERROR(VLOOKUP(A1122,default!$B$17:$C$19,2,0),C1122),INDEX(default!$B$2:$B$12,Sheet2!J1122,0))&amp;";"&amp;D1122&amp;";"&amp;E1122&amp;";"&amp;F1122&amp;";"&amp;G1122&amp;";"&amp;H1122</f>
        <v>Frying, vegetables, with LPG stove, at consumer home (WFLDB)/GLO U;p;fry*(1-USER_loss);Undefined;0;0;0;</v>
      </c>
    </row>
    <row r="1123" ht="15.75" customHeight="1">
      <c r="I1123" s="1" t="str">
        <f t="shared" si="1"/>
        <v>Q20. Bivalve mollusks, average of various species consumed in Indonesia, and of different cooking methods</v>
      </c>
      <c r="J1123" s="1">
        <f t="shared" si="2"/>
        <v>0</v>
      </c>
      <c r="K1123" s="1" t="str">
        <f t="shared" si="3"/>
        <v>Q20. Bivalve mollusks, average of various species consumed in Indonesia, and of different cooking methods0</v>
      </c>
      <c r="L1123" s="1" t="str">
        <f t="shared" si="4"/>
        <v>Q20. Bivalve mollusks, average of various species consumed in Indonesia, and of different cooking methods</v>
      </c>
      <c r="M1123" s="1" t="str">
        <f t="array" ref="M1123">IF(A1122=$A$72,TEXT(A1123,"dd/mm/yyyy"),A1123)&amp;";"&amp;B1123&amp;";"&amp;IF(J1123=0,IFERROR(VLOOKUP(A1123,default!$B$17:$C$19,2,0),C1123),INDEX(default!$B$2:$B$12,Sheet2!J1123,0))&amp;";"&amp;D1123&amp;";"&amp;E1123&amp;";"&amp;F1123&amp;";"&amp;G1123&amp;";"&amp;H1123</f>
        <v>;;;;;;;</v>
      </c>
    </row>
    <row r="1124" ht="15.75" customHeight="1">
      <c r="A1124" s="1" t="s">
        <v>852</v>
      </c>
      <c r="I1124" s="1" t="str">
        <f t="shared" si="1"/>
        <v>Q20. Bivalve mollusks, average of various species consumed in Indonesia, and of different cooking methods</v>
      </c>
      <c r="J1124" s="1">
        <f t="shared" si="2"/>
        <v>0</v>
      </c>
      <c r="K1124" s="1" t="str">
        <f t="shared" si="3"/>
        <v>Q20. Bivalve mollusks, average of various species consumed in Indonesia, and of different cooking methods0</v>
      </c>
      <c r="L1124" s="1" t="str">
        <f t="shared" si="4"/>
        <v>Q20. Bivalve mollusks, average of various species consumed in Indonesia, and of different cooking methodsElectricity/heat</v>
      </c>
      <c r="M1124" s="1" t="str">
        <f t="array" ref="M1124">IF(A1123=$A$72,TEXT(A1124,"dd/mm/yyyy"),A1124)&amp;";"&amp;B1124&amp;";"&amp;IF(J1124=0,IFERROR(VLOOKUP(A1124,default!$B$17:$C$19,2,0),C1124),INDEX(default!$B$2:$B$12,Sheet2!J1124,0))&amp;";"&amp;D1124&amp;";"&amp;E1124&amp;";"&amp;F1124&amp;";"&amp;G1124&amp;";"&amp;H1124</f>
        <v>Electricity/heat;;;;;;;</v>
      </c>
    </row>
    <row r="1125" ht="15.75" customHeight="1">
      <c r="I1125" s="1" t="str">
        <f t="shared" si="1"/>
        <v>Q20. Bivalve mollusks, average of various species consumed in Indonesia, and of different cooking methods</v>
      </c>
      <c r="J1125" s="1">
        <f t="shared" si="2"/>
        <v>0</v>
      </c>
      <c r="K1125" s="1" t="str">
        <f t="shared" si="3"/>
        <v>Q20. Bivalve mollusks, average of various species consumed in Indonesia, and of different cooking methods0</v>
      </c>
      <c r="L1125" s="1" t="str">
        <f t="shared" si="4"/>
        <v>Q20. Bivalve mollusks, average of various species consumed in Indonesia, and of different cooking methods</v>
      </c>
      <c r="M1125" s="1" t="str">
        <f t="array" ref="M1125">IF(A1124=$A$72,TEXT(A1125,"dd/mm/yyyy"),A1125)&amp;";"&amp;B1125&amp;";"&amp;IF(J1125=0,IFERROR(VLOOKUP(A1125,default!$B$17:$C$19,2,0),C1125),INDEX(default!$B$2:$B$12,Sheet2!J1125,0))&amp;";"&amp;D1125&amp;";"&amp;E1125&amp;";"&amp;F1125&amp;";"&amp;G1125&amp;";"&amp;H1125</f>
        <v>;;;;;;;</v>
      </c>
    </row>
    <row r="1126" ht="15.75" customHeight="1">
      <c r="A1126" s="1" t="s">
        <v>853</v>
      </c>
      <c r="I1126" s="1" t="str">
        <f t="shared" si="1"/>
        <v>Q20. Bivalve mollusks, average of various species consumed in Indonesia, and of different cooking methods</v>
      </c>
      <c r="J1126" s="1">
        <f t="shared" si="2"/>
        <v>0</v>
      </c>
      <c r="K1126" s="1" t="str">
        <f t="shared" si="3"/>
        <v>Q20. Bivalve mollusks, average of various species consumed in Indonesia, and of different cooking methods0</v>
      </c>
      <c r="L1126" s="1" t="str">
        <f t="shared" si="4"/>
        <v>Q20. Bivalve mollusks, average of various species consumed in Indonesia, and of different cooking methodsEmissions to air</v>
      </c>
      <c r="M1126" s="1" t="str">
        <f t="array" ref="M1126">IF(A1125=$A$72,TEXT(A1126,"dd/mm/yyyy"),A1126)&amp;";"&amp;B1126&amp;";"&amp;IF(J1126=0,IFERROR(VLOOKUP(A1126,default!$B$17:$C$19,2,0),C1126),INDEX(default!$B$2:$B$12,Sheet2!J1126,0))&amp;";"&amp;D1126&amp;";"&amp;E1126&amp;";"&amp;F1126&amp;";"&amp;G1126&amp;";"&amp;H1126</f>
        <v>Emissions to air;;;;;;;</v>
      </c>
    </row>
    <row r="1127" ht="15.75" customHeight="1">
      <c r="I1127" s="1" t="str">
        <f t="shared" si="1"/>
        <v>Q20. Bivalve mollusks, average of various species consumed in Indonesia, and of different cooking methods</v>
      </c>
      <c r="J1127" s="1">
        <f t="shared" si="2"/>
        <v>0</v>
      </c>
      <c r="K1127" s="1" t="str">
        <f t="shared" si="3"/>
        <v>Q20. Bivalve mollusks, average of various species consumed in Indonesia, and of different cooking methods0</v>
      </c>
      <c r="L1127" s="1" t="str">
        <f t="shared" si="4"/>
        <v>Q20. Bivalve mollusks, average of various species consumed in Indonesia, and of different cooking methods</v>
      </c>
      <c r="M1127" s="1" t="str">
        <f t="array" ref="M1127">IF(A1126=$A$72,TEXT(A1127,"dd/mm/yyyy"),A1127)&amp;";"&amp;B1127&amp;";"&amp;IF(J1127=0,IFERROR(VLOOKUP(A1127,default!$B$17:$C$19,2,0),C1127),INDEX(default!$B$2:$B$12,Sheet2!J1127,0))&amp;";"&amp;D1127&amp;";"&amp;E1127&amp;";"&amp;F1127&amp;";"&amp;G1127&amp;";"&amp;H1127</f>
        <v>;;;;;;;</v>
      </c>
    </row>
    <row r="1128" ht="15.75" customHeight="1">
      <c r="A1128" s="1" t="s">
        <v>854</v>
      </c>
      <c r="I1128" s="1" t="str">
        <f t="shared" si="1"/>
        <v>Q20. Bivalve mollusks, average of various species consumed in Indonesia, and of different cooking methods</v>
      </c>
      <c r="J1128" s="1">
        <f t="shared" si="2"/>
        <v>0</v>
      </c>
      <c r="K1128" s="1" t="str">
        <f t="shared" si="3"/>
        <v>Q20. Bivalve mollusks, average of various species consumed in Indonesia, and of different cooking methods0</v>
      </c>
      <c r="L1128" s="1" t="str">
        <f t="shared" si="4"/>
        <v>Q20. Bivalve mollusks, average of various species consumed in Indonesia, and of different cooking methodsEmissions to water</v>
      </c>
      <c r="M1128" s="1" t="str">
        <f t="array" ref="M1128">IF(A1127=$A$72,TEXT(A1128,"dd/mm/yyyy"),A1128)&amp;";"&amp;B1128&amp;";"&amp;IF(J1128=0,IFERROR(VLOOKUP(A1128,default!$B$17:$C$19,2,0),C1128),INDEX(default!$B$2:$B$12,Sheet2!J1128,0))&amp;";"&amp;D1128&amp;";"&amp;E1128&amp;";"&amp;F1128&amp;";"&amp;G1128&amp;";"&amp;H1128</f>
        <v>Emissions to water;;;;;;;</v>
      </c>
    </row>
    <row r="1129" ht="15.75" customHeight="1">
      <c r="I1129" s="1" t="str">
        <f t="shared" si="1"/>
        <v>Q20. Bivalve mollusks, average of various species consumed in Indonesia, and of different cooking methods</v>
      </c>
      <c r="J1129" s="1">
        <f t="shared" si="2"/>
        <v>0</v>
      </c>
      <c r="K1129" s="1" t="str">
        <f t="shared" si="3"/>
        <v>Q20. Bivalve mollusks, average of various species consumed in Indonesia, and of different cooking methods0</v>
      </c>
      <c r="L1129" s="1" t="str">
        <f t="shared" si="4"/>
        <v>Q20. Bivalve mollusks, average of various species consumed in Indonesia, and of different cooking methods</v>
      </c>
      <c r="M1129" s="1" t="str">
        <f t="array" ref="M1129">IF(A1128=$A$72,TEXT(A1129,"dd/mm/yyyy"),A1129)&amp;";"&amp;B1129&amp;";"&amp;IF(J1129=0,IFERROR(VLOOKUP(A1129,default!$B$17:$C$19,2,0),C1129),INDEX(default!$B$2:$B$12,Sheet2!J1129,0))&amp;";"&amp;D1129&amp;";"&amp;E1129&amp;";"&amp;F1129&amp;";"&amp;G1129&amp;";"&amp;H1129</f>
        <v>;;;;;;;</v>
      </c>
    </row>
    <row r="1130" ht="15.75" customHeight="1">
      <c r="A1130" s="1" t="s">
        <v>855</v>
      </c>
      <c r="I1130" s="1" t="str">
        <f t="shared" si="1"/>
        <v>Q20. Bivalve mollusks, average of various species consumed in Indonesia, and of different cooking methods</v>
      </c>
      <c r="J1130" s="1">
        <f t="shared" si="2"/>
        <v>0</v>
      </c>
      <c r="K1130" s="1" t="str">
        <f t="shared" si="3"/>
        <v>Q20. Bivalve mollusks, average of various species consumed in Indonesia, and of different cooking methods0</v>
      </c>
      <c r="L1130" s="1" t="str">
        <f t="shared" si="4"/>
        <v>Q20. Bivalve mollusks, average of various species consumed in Indonesia, and of different cooking methodsEmissions to soil</v>
      </c>
      <c r="M1130" s="1" t="str">
        <f t="array" ref="M1130">IF(A1129=$A$72,TEXT(A1130,"dd/mm/yyyy"),A1130)&amp;";"&amp;B1130&amp;";"&amp;IF(J1130=0,IFERROR(VLOOKUP(A1130,default!$B$17:$C$19,2,0),C1130),INDEX(default!$B$2:$B$12,Sheet2!J1130,0))&amp;";"&amp;D1130&amp;";"&amp;E1130&amp;";"&amp;F1130&amp;";"&amp;G1130&amp;";"&amp;H1130</f>
        <v>Emissions to soil;;;;;;;</v>
      </c>
    </row>
    <row r="1131" ht="15.75" customHeight="1">
      <c r="I1131" s="1" t="str">
        <f t="shared" si="1"/>
        <v>Q20. Bivalve mollusks, average of various species consumed in Indonesia, and of different cooking methods</v>
      </c>
      <c r="J1131" s="1">
        <f t="shared" si="2"/>
        <v>0</v>
      </c>
      <c r="K1131" s="1" t="str">
        <f t="shared" si="3"/>
        <v>Q20. Bivalve mollusks, average of various species consumed in Indonesia, and of different cooking methods0</v>
      </c>
      <c r="L1131" s="1" t="str">
        <f t="shared" si="4"/>
        <v>Q20. Bivalve mollusks, average of various species consumed in Indonesia, and of different cooking methods</v>
      </c>
      <c r="M1131" s="1" t="str">
        <f t="array" ref="M1131">IF(A1130=$A$72,TEXT(A1131,"dd/mm/yyyy"),A1131)&amp;";"&amp;B1131&amp;";"&amp;IF(J1131=0,IFERROR(VLOOKUP(A1131,default!$B$17:$C$19,2,0),C1131),INDEX(default!$B$2:$B$12,Sheet2!J1131,0))&amp;";"&amp;D1131&amp;";"&amp;E1131&amp;";"&amp;F1131&amp;";"&amp;G1131&amp;";"&amp;H1131</f>
        <v>;;;;;;;</v>
      </c>
    </row>
    <row r="1132" ht="15.75" customHeight="1">
      <c r="A1132" s="1" t="s">
        <v>856</v>
      </c>
      <c r="I1132" s="1" t="str">
        <f t="shared" si="1"/>
        <v>Q20. Bivalve mollusks, average of various species consumed in Indonesia, and of different cooking methods</v>
      </c>
      <c r="J1132" s="1">
        <f t="shared" si="2"/>
        <v>0</v>
      </c>
      <c r="K1132" s="1" t="str">
        <f t="shared" si="3"/>
        <v>Q20. Bivalve mollusks, average of various species consumed in Indonesia, and of different cooking methods0</v>
      </c>
      <c r="L1132" s="1" t="str">
        <f t="shared" si="4"/>
        <v>Q20. Bivalve mollusks, average of various species consumed in Indonesia, and of different cooking methodsFinal waste flows</v>
      </c>
      <c r="M1132" s="1" t="str">
        <f t="array" ref="M1132">IF(A1131=$A$72,TEXT(A1132,"dd/mm/yyyy"),A1132)&amp;";"&amp;B1132&amp;";"&amp;IF(J1132=0,IFERROR(VLOOKUP(A1132,default!$B$17:$C$19,2,0),C1132),INDEX(default!$B$2:$B$12,Sheet2!J1132,0))&amp;";"&amp;D1132&amp;";"&amp;E1132&amp;";"&amp;F1132&amp;";"&amp;G1132&amp;";"&amp;H1132</f>
        <v>Final waste flows;;;;;;;</v>
      </c>
    </row>
    <row r="1133" ht="15.75" customHeight="1">
      <c r="I1133" s="1" t="str">
        <f t="shared" si="1"/>
        <v>Q20. Bivalve mollusks, average of various species consumed in Indonesia, and of different cooking methods</v>
      </c>
      <c r="J1133" s="1">
        <f t="shared" si="2"/>
        <v>0</v>
      </c>
      <c r="K1133" s="1" t="str">
        <f t="shared" si="3"/>
        <v>Q20. Bivalve mollusks, average of various species consumed in Indonesia, and of different cooking methods0</v>
      </c>
      <c r="L1133" s="1" t="str">
        <f t="shared" si="4"/>
        <v>Q20. Bivalve mollusks, average of various species consumed in Indonesia, and of different cooking methods</v>
      </c>
      <c r="M1133" s="1" t="str">
        <f t="array" ref="M1133">IF(A1132=$A$72,TEXT(A1133,"dd/mm/yyyy"),A1133)&amp;";"&amp;B1133&amp;";"&amp;IF(J1133=0,IFERROR(VLOOKUP(A1133,default!$B$17:$C$19,2,0),C1133),INDEX(default!$B$2:$B$12,Sheet2!J1133,0))&amp;";"&amp;D1133&amp;";"&amp;E1133&amp;";"&amp;F1133&amp;";"&amp;G1133&amp;";"&amp;H1133</f>
        <v>;;;;;;;</v>
      </c>
    </row>
    <row r="1134" ht="15.75" customHeight="1">
      <c r="A1134" s="1" t="s">
        <v>857</v>
      </c>
      <c r="I1134" s="1" t="str">
        <f t="shared" si="1"/>
        <v>Q20. Bivalve mollusks, average of various species consumed in Indonesia, and of different cooking methods</v>
      </c>
      <c r="J1134" s="1">
        <f t="shared" si="2"/>
        <v>0</v>
      </c>
      <c r="K1134" s="1" t="str">
        <f t="shared" si="3"/>
        <v>Q20. Bivalve mollusks, average of various species consumed in Indonesia, and of different cooking methods0</v>
      </c>
      <c r="L1134" s="1" t="str">
        <f t="shared" si="4"/>
        <v>Q20. Bivalve mollusks, average of various species consumed in Indonesia, and of different cooking methodsNon material emissions</v>
      </c>
      <c r="M1134" s="1" t="str">
        <f t="array" ref="M1134">IF(A1133=$A$72,TEXT(A1134,"dd/mm/yyyy"),A1134)&amp;";"&amp;B1134&amp;";"&amp;IF(J1134=0,IFERROR(VLOOKUP(A1134,default!$B$17:$C$19,2,0),C1134),INDEX(default!$B$2:$B$12,Sheet2!J1134,0))&amp;";"&amp;D1134&amp;";"&amp;E1134&amp;";"&amp;F1134&amp;";"&amp;G1134&amp;";"&amp;H1134</f>
        <v>Non material emissions;;;;;;;</v>
      </c>
    </row>
    <row r="1135" ht="15.75" customHeight="1">
      <c r="I1135" s="1" t="str">
        <f t="shared" si="1"/>
        <v>Q20. Bivalve mollusks, average of various species consumed in Indonesia, and of different cooking methods</v>
      </c>
      <c r="J1135" s="1">
        <f t="shared" si="2"/>
        <v>0</v>
      </c>
      <c r="K1135" s="1" t="str">
        <f t="shared" si="3"/>
        <v>Q20. Bivalve mollusks, average of various species consumed in Indonesia, and of different cooking methods0</v>
      </c>
      <c r="L1135" s="1" t="str">
        <f t="shared" si="4"/>
        <v>Q20. Bivalve mollusks, average of various species consumed in Indonesia, and of different cooking methods</v>
      </c>
      <c r="M1135" s="1" t="str">
        <f t="array" ref="M1135">IF(A1134=$A$72,TEXT(A1135,"dd/mm/yyyy"),A1135)&amp;";"&amp;B1135&amp;";"&amp;IF(J1135=0,IFERROR(VLOOKUP(A1135,default!$B$17:$C$19,2,0),C1135),INDEX(default!$B$2:$B$12,Sheet2!J1135,0))&amp;";"&amp;D1135&amp;";"&amp;E1135&amp;";"&amp;F1135&amp;";"&amp;G1135&amp;";"&amp;H1135</f>
        <v>;;;;;;;</v>
      </c>
    </row>
    <row r="1136" ht="15.75" customHeight="1">
      <c r="A1136" s="1" t="s">
        <v>858</v>
      </c>
      <c r="I1136" s="1" t="str">
        <f t="shared" si="1"/>
        <v>Q20. Bivalve mollusks, average of various species consumed in Indonesia, and of different cooking methods</v>
      </c>
      <c r="J1136" s="1">
        <f t="shared" si="2"/>
        <v>0</v>
      </c>
      <c r="K1136" s="1" t="str">
        <f t="shared" si="3"/>
        <v>Q20. Bivalve mollusks, average of various species consumed in Indonesia, and of different cooking methods0</v>
      </c>
      <c r="L1136" s="1" t="str">
        <f t="shared" si="4"/>
        <v>Q20. Bivalve mollusks, average of various species consumed in Indonesia, and of different cooking methodsSocial issues</v>
      </c>
      <c r="M1136" s="1" t="str">
        <f t="array" ref="M1136">IF(A1135=$A$72,TEXT(A1136,"dd/mm/yyyy"),A1136)&amp;";"&amp;B1136&amp;";"&amp;IF(J1136=0,IFERROR(VLOOKUP(A1136,default!$B$17:$C$19,2,0),C1136),INDEX(default!$B$2:$B$12,Sheet2!J1136,0))&amp;";"&amp;D1136&amp;";"&amp;E1136&amp;";"&amp;F1136&amp;";"&amp;G1136&amp;";"&amp;H1136</f>
        <v>Social issues;;;;;;;</v>
      </c>
    </row>
    <row r="1137" ht="15.75" customHeight="1">
      <c r="I1137" s="1" t="str">
        <f t="shared" si="1"/>
        <v>Q20. Bivalve mollusks, average of various species consumed in Indonesia, and of different cooking methods</v>
      </c>
      <c r="J1137" s="1">
        <f t="shared" si="2"/>
        <v>0</v>
      </c>
      <c r="K1137" s="1" t="str">
        <f t="shared" si="3"/>
        <v>Q20. Bivalve mollusks, average of various species consumed in Indonesia, and of different cooking methods0</v>
      </c>
      <c r="L1137" s="1" t="str">
        <f t="shared" si="4"/>
        <v>Q20. Bivalve mollusks, average of various species consumed in Indonesia, and of different cooking methods</v>
      </c>
      <c r="M1137" s="1" t="str">
        <f t="array" ref="M1137">IF(A1136=$A$72,TEXT(A1137,"dd/mm/yyyy"),A1137)&amp;";"&amp;B1137&amp;";"&amp;IF(J1137=0,IFERROR(VLOOKUP(A1137,default!$B$17:$C$19,2,0),C1137),INDEX(default!$B$2:$B$12,Sheet2!J1137,0))&amp;";"&amp;D1137&amp;";"&amp;E1137&amp;";"&amp;F1137&amp;";"&amp;G1137&amp;";"&amp;H1137</f>
        <v>;;;;;;;</v>
      </c>
    </row>
    <row r="1138" ht="15.75" customHeight="1">
      <c r="A1138" s="1" t="s">
        <v>859</v>
      </c>
      <c r="I1138" s="1" t="str">
        <f t="shared" si="1"/>
        <v>Q20. Bivalve mollusks, average of various species consumed in Indonesia, and of different cooking methods</v>
      </c>
      <c r="J1138" s="1">
        <f t="shared" si="2"/>
        <v>0</v>
      </c>
      <c r="K1138" s="1" t="str">
        <f t="shared" si="3"/>
        <v>Q20. Bivalve mollusks, average of various species consumed in Indonesia, and of different cooking methods0</v>
      </c>
      <c r="L1138" s="1" t="str">
        <f t="shared" si="4"/>
        <v>Q20. Bivalve mollusks, average of various species consumed in Indonesia, and of different cooking methodsEconomic issues</v>
      </c>
      <c r="M1138" s="1" t="str">
        <f t="array" ref="M1138">IF(A1137=$A$72,TEXT(A1138,"dd/mm/yyyy"),A1138)&amp;";"&amp;B1138&amp;";"&amp;IF(J1138=0,IFERROR(VLOOKUP(A1138,default!$B$17:$C$19,2,0),C1138),INDEX(default!$B$2:$B$12,Sheet2!J1138,0))&amp;";"&amp;D1138&amp;";"&amp;E1138&amp;";"&amp;F1138&amp;";"&amp;G1138&amp;";"&amp;H1138</f>
        <v>Economic issues;;;;;;;</v>
      </c>
    </row>
    <row r="1139" ht="15.75" customHeight="1">
      <c r="I1139" s="1" t="str">
        <f t="shared" si="1"/>
        <v>Q20. Bivalve mollusks, average of various species consumed in Indonesia, and of different cooking methods</v>
      </c>
      <c r="J1139" s="1">
        <f t="shared" si="2"/>
        <v>0</v>
      </c>
      <c r="K1139" s="1" t="str">
        <f t="shared" si="3"/>
        <v>Q20. Bivalve mollusks, average of various species consumed in Indonesia, and of different cooking methods0</v>
      </c>
      <c r="L1139" s="1" t="str">
        <f t="shared" si="4"/>
        <v>Q20. Bivalve mollusks, average of various species consumed in Indonesia, and of different cooking methods</v>
      </c>
      <c r="M1139" s="1" t="str">
        <f t="array" ref="M1139">IF(A1138=$A$72,TEXT(A1139,"dd/mm/yyyy"),A1139)&amp;";"&amp;B1139&amp;";"&amp;IF(J1139=0,IFERROR(VLOOKUP(A1139,default!$B$17:$C$19,2,0),C1139),INDEX(default!$B$2:$B$12,Sheet2!J1139,0))&amp;";"&amp;D1139&amp;";"&amp;E1139&amp;";"&amp;F1139&amp;";"&amp;G1139&amp;";"&amp;H1139</f>
        <v>;;;;;;;</v>
      </c>
    </row>
    <row r="1140" ht="15.75" customHeight="1">
      <c r="A1140" s="1" t="s">
        <v>860</v>
      </c>
      <c r="I1140" s="1" t="str">
        <f t="shared" si="1"/>
        <v>Q20. Bivalve mollusks, average of various species consumed in Indonesia, and of different cooking methods</v>
      </c>
      <c r="J1140" s="1">
        <f t="shared" si="2"/>
        <v>0</v>
      </c>
      <c r="K1140" s="1" t="str">
        <f t="shared" si="3"/>
        <v>Q20. Bivalve mollusks, average of various species consumed in Indonesia, and of different cooking methods0</v>
      </c>
      <c r="L1140" s="1" t="str">
        <f t="shared" si="4"/>
        <v>Q20. Bivalve mollusks, average of various species consumed in Indonesia, and of different cooking methodsWaste to treatment</v>
      </c>
      <c r="M1140" s="1" t="str">
        <f t="array" ref="M1140">IF(A1139=$A$72,TEXT(A1140,"dd/mm/yyyy"),A1140)&amp;";"&amp;B1140&amp;";"&amp;IF(J1140=0,IFERROR(VLOOKUP(A1140,default!$B$17:$C$19,2,0),C1140),INDEX(default!$B$2:$B$12,Sheet2!J1140,0))&amp;";"&amp;D1140&amp;";"&amp;E1140&amp;";"&amp;F1140&amp;";"&amp;G1140&amp;";"&amp;H1140</f>
        <v>Waste to treatment;;;;;;;</v>
      </c>
    </row>
    <row r="1141" ht="15.75" customHeight="1">
      <c r="A1141" s="1" t="s">
        <v>8</v>
      </c>
      <c r="B1141" s="1" t="s">
        <v>835</v>
      </c>
      <c r="C1141" s="1" t="s">
        <v>1112</v>
      </c>
      <c r="D1141" s="1" t="s">
        <v>842</v>
      </c>
      <c r="E1141" s="1">
        <v>0.0</v>
      </c>
      <c r="F1141" s="1">
        <v>0.0</v>
      </c>
      <c r="G1141" s="1">
        <v>0.0</v>
      </c>
      <c r="I1141" s="1" t="str">
        <f t="shared" si="1"/>
        <v>Q20. Bivalve mollusks, average of various species consumed in Indonesia, and of different cooking methods</v>
      </c>
      <c r="J1141" s="1">
        <f t="shared" si="2"/>
        <v>0</v>
      </c>
      <c r="K1141" s="1" t="str">
        <f t="shared" si="3"/>
        <v>Q20. Bivalve mollusks, average of various species consumed in Indonesia, and of different cooking methods0</v>
      </c>
      <c r="L1141" s="1" t="str">
        <f t="shared" si="4"/>
        <v>Q20. Bivalve mollusks, average of various species consumed in Indonesia, and of different cooking methodsMunicipal solid waste {RoW}| treatment of municipal solid waste, sanitary landfill | Cut-off, S</v>
      </c>
      <c r="M1141" s="1" t="str">
        <f t="array" ref="M1141">IF(A1140=$A$72,TEXT(A1141,"dd/mm/yyyy"),A1141)&amp;";"&amp;B1141&amp;";"&amp;IF(J1141=0,IFERROR(VLOOKUP(A1141,default!$B$17:$C$19,2,0),C1141),INDEX(default!$B$2:$B$12,Sheet2!J1141,0))&amp;";"&amp;D1141&amp;";"&amp;E1141&amp;";"&amp;F1141&amp;";"&amp;G1141&amp;";"&amp;H1141</f>
        <v>Municipal solid waste {RoW}| treatment of municipal solid waste, sanitary landfill | Cut-off, S;kg;(packwt*packaging*(1+TRAN_loss_PNS+RET_loss_PNS)+PHAR_loss_PNS+PROC_loss_PNS+TRAN_loss_PNS+RET_loss_PNS+USER_loss)*landfill;Undefined;0;0;0;</v>
      </c>
    </row>
    <row r="1142" ht="15.75" customHeight="1">
      <c r="A1142" s="1" t="s">
        <v>9</v>
      </c>
      <c r="B1142" s="1" t="s">
        <v>835</v>
      </c>
      <c r="C1142" s="1" t="s">
        <v>1113</v>
      </c>
      <c r="D1142" s="1" t="s">
        <v>842</v>
      </c>
      <c r="E1142" s="1">
        <v>0.0</v>
      </c>
      <c r="F1142" s="1">
        <v>0.0</v>
      </c>
      <c r="G1142" s="1">
        <v>0.0</v>
      </c>
      <c r="I1142" s="1" t="str">
        <f t="shared" si="1"/>
        <v>Q20. Bivalve mollusks, average of various species consumed in Indonesia, and of different cooking methods</v>
      </c>
      <c r="J1142" s="1">
        <f t="shared" si="2"/>
        <v>0</v>
      </c>
      <c r="K1142" s="1" t="str">
        <f t="shared" si="3"/>
        <v>Q20. Bivalve mollusks, average of various species consumed in Indonesia, and of different cooking methods0</v>
      </c>
      <c r="L1142" s="1" t="str">
        <f t="shared" si="4"/>
        <v>Q20. Bivalve mollusks, average of various species consumed in Indonesia, and of different cooking methodsMunicipal solid waste {GLO}| treatment of municipal solid waste, open dump, wet infiltration class (500mm) | Cut-off, S</v>
      </c>
      <c r="M1142" s="1" t="str">
        <f t="array" ref="M1142">IF(A1141=$A$72,TEXT(A1142,"dd/mm/yyyy"),A1142)&amp;";"&amp;B1142&amp;";"&amp;IF(J1142=0,IFERROR(VLOOKUP(A1142,default!$B$17:$C$19,2,0),C1142),INDEX(default!$B$2:$B$12,Sheet2!J1142,0))&amp;";"&amp;D1142&amp;";"&amp;E1142&amp;";"&amp;F1142&amp;";"&amp;G1142&amp;";"&amp;H1142</f>
        <v>Municipal solid waste {GLO}| treatment of municipal solid waste, open dump, wet infiltration class (500mm) | Cut-off, S;kg;(packwt*packaging*(1+TRAN_loss_PNS+RET_loss_PNS)+PHAR_loss_PNS+PROC_loss_PNS+TRAN_loss_PNS+RET_loss_PNS+USER_loss)*opendump;Undefined;0;0;0;</v>
      </c>
    </row>
    <row r="1143" ht="15.75" customHeight="1">
      <c r="A1143" s="1" t="s">
        <v>10</v>
      </c>
      <c r="B1143" s="1" t="s">
        <v>835</v>
      </c>
      <c r="C1143" s="1" t="s">
        <v>1113</v>
      </c>
      <c r="D1143" s="1" t="s">
        <v>842</v>
      </c>
      <c r="E1143" s="1">
        <v>0.0</v>
      </c>
      <c r="F1143" s="1">
        <v>0.0</v>
      </c>
      <c r="G1143" s="1">
        <v>0.0</v>
      </c>
      <c r="I1143" s="1" t="str">
        <f t="shared" si="1"/>
        <v>Q20. Bivalve mollusks, average of various species consumed in Indonesia, and of different cooking methods</v>
      </c>
      <c r="J1143" s="1">
        <f t="shared" si="2"/>
        <v>0</v>
      </c>
      <c r="K1143" s="1" t="str">
        <f t="shared" si="3"/>
        <v>Q20. Bivalve mollusks, average of various species consumed in Indonesia, and of different cooking methods0</v>
      </c>
      <c r="L1143" s="1" t="str">
        <f t="shared" si="4"/>
        <v>Q20. Bivalve mollusks, average of various species consumed in Indonesia, and of different cooking methodsMunicipal solid waste {GLO}| treatment of municipal solid waste, open burning | Cut-off, S</v>
      </c>
      <c r="M1143" s="1" t="str">
        <f t="array" ref="M1143">IF(A1142=$A$72,TEXT(A1143,"dd/mm/yyyy"),A1143)&amp;";"&amp;B1143&amp;";"&amp;IF(J1143=0,IFERROR(VLOOKUP(A1143,default!$B$17:$C$19,2,0),C1143),INDEX(default!$B$2:$B$12,Sheet2!J1143,0))&amp;";"&amp;D1143&amp;";"&amp;E1143&amp;";"&amp;F1143&amp;";"&amp;G1143&amp;";"&amp;H1143</f>
        <v>Municipal solid waste {GLO}| treatment of municipal solid waste, open burning | Cut-off, S;kg;(packwt*packaging*(1+TRAN_loss_PNS+RET_loss_PNS)+PHAR_loss_PNS+PROC_loss_PNS+TRAN_loss_PNS+RET_loss_PNS+USER_loss)*openburn;Undefined;0;0;0;</v>
      </c>
    </row>
    <row r="1144" ht="15.75" customHeight="1">
      <c r="I1144" s="1" t="str">
        <f t="shared" si="1"/>
        <v>Q20. Bivalve mollusks, average of various species consumed in Indonesia, and of different cooking methods</v>
      </c>
      <c r="J1144" s="1">
        <f t="shared" si="2"/>
        <v>0</v>
      </c>
      <c r="K1144" s="1" t="str">
        <f t="shared" si="3"/>
        <v>Q20. Bivalve mollusks, average of various species consumed in Indonesia, and of different cooking methods0</v>
      </c>
      <c r="L1144" s="1" t="str">
        <f t="shared" si="4"/>
        <v>Q20. Bivalve mollusks, average of various species consumed in Indonesia, and of different cooking methods</v>
      </c>
      <c r="M1144" s="1" t="str">
        <f t="array" ref="M1144">IF(A1143=$A$72,TEXT(A1144,"dd/mm/yyyy"),A1144)&amp;";"&amp;B1144&amp;";"&amp;IF(J1144=0,IFERROR(VLOOKUP(A1144,default!$B$17:$C$19,2,0),C1144),INDEX(default!$B$2:$B$12,Sheet2!J1144,0))&amp;";"&amp;D1144&amp;";"&amp;E1144&amp;";"&amp;F1144&amp;";"&amp;G1144&amp;";"&amp;H1144</f>
        <v>;;;;;;;</v>
      </c>
    </row>
    <row r="1145" ht="15.75" customHeight="1">
      <c r="A1145" s="1" t="s">
        <v>865</v>
      </c>
      <c r="I1145" s="1" t="str">
        <f t="shared" si="1"/>
        <v>Q20. Bivalve mollusks, average of various species consumed in Indonesia, and of different cooking methods</v>
      </c>
      <c r="J1145" s="1">
        <f t="shared" si="2"/>
        <v>0</v>
      </c>
      <c r="K1145" s="1" t="str">
        <f t="shared" si="3"/>
        <v>Q20. Bivalve mollusks, average of various species consumed in Indonesia, and of different cooking methods0</v>
      </c>
      <c r="L1145" s="1" t="str">
        <f t="shared" si="4"/>
        <v>Q20. Bivalve mollusks, average of various species consumed in Indonesia, and of different cooking methodsInput parameters</v>
      </c>
      <c r="M1145" s="1" t="str">
        <f t="array" ref="M1145">IF(A1144=$A$72,TEXT(A1145,"dd/mm/yyyy"),A1145)&amp;";"&amp;B1145&amp;";"&amp;IF(J1145=0,IFERROR(VLOOKUP(A1145,default!$B$17:$C$19,2,0),C1145),INDEX(default!$B$2:$B$12,Sheet2!J1145,0))&amp;";"&amp;D1145&amp;";"&amp;E1145&amp;";"&amp;F1145&amp;";"&amp;G1145&amp;";"&amp;H1145</f>
        <v>Input parameters;;;;;;;</v>
      </c>
    </row>
    <row r="1146" ht="15.75" customHeight="1">
      <c r="A1146" s="1" t="s">
        <v>31</v>
      </c>
      <c r="B1146" s="1">
        <v>1.0</v>
      </c>
      <c r="C1146" s="1" t="s">
        <v>866</v>
      </c>
      <c r="D1146" s="1">
        <v>1.11</v>
      </c>
      <c r="E1146" s="1">
        <v>0.0</v>
      </c>
      <c r="F1146" s="1">
        <v>0.0</v>
      </c>
      <c r="G1146" s="1" t="s">
        <v>832</v>
      </c>
      <c r="H1146" s="1" t="s">
        <v>134</v>
      </c>
      <c r="I1146" s="1" t="str">
        <f t="shared" si="1"/>
        <v>Q20. Bivalve mollusks, average of various species consumed in Indonesia, and of different cooking methods</v>
      </c>
      <c r="J1146" s="1">
        <f t="shared" si="2"/>
        <v>0</v>
      </c>
      <c r="K1146" s="1" t="str">
        <f t="shared" si="3"/>
        <v>Q20. Bivalve mollusks, average of various species consumed in Indonesia, and of different cooking methods0</v>
      </c>
      <c r="L1146" s="1" t="str">
        <f t="shared" si="4"/>
        <v>Q20. Bivalve mollusks, average of various species consumed in Indonesia, and of different cooking methodsprimary</v>
      </c>
      <c r="M1146" s="1" t="str">
        <f t="array" ref="M1146">IF(A1145=$A$72,TEXT(A1146,"dd/mm/yyyy"),A1146)&amp;";"&amp;B1146&amp;";"&amp;IF(J1146=0,IFERROR(VLOOKUP(A1146,default!$B$17:$C$19,2,0),C1146),INDEX(default!$B$2:$B$12,Sheet2!J1146,0))&amp;";"&amp;D1146&amp;";"&amp;E1146&amp;";"&amp;F1146&amp;";"&amp;G1146&amp;";"&amp;H1146</f>
        <v>primary;1;Lognormal;1,11;0;0;No;(2,3,2,2,2,na)_x007f_</v>
      </c>
    </row>
    <row r="1147" ht="15.75" customHeight="1">
      <c r="A1147" s="1" t="s">
        <v>23</v>
      </c>
      <c r="B1147" s="1">
        <v>1.0</v>
      </c>
      <c r="C1147" s="1" t="s">
        <v>866</v>
      </c>
      <c r="D1147" s="1">
        <v>1.25</v>
      </c>
      <c r="E1147" s="1">
        <v>0.0</v>
      </c>
      <c r="F1147" s="1">
        <v>0.0</v>
      </c>
      <c r="G1147" s="1" t="s">
        <v>832</v>
      </c>
      <c r="H1147" s="1" t="s">
        <v>131</v>
      </c>
      <c r="I1147" s="1" t="str">
        <f t="shared" si="1"/>
        <v>Q20. Bivalve mollusks, average of various species consumed in Indonesia, and of different cooking methods</v>
      </c>
      <c r="J1147" s="1">
        <f t="shared" si="2"/>
        <v>0</v>
      </c>
      <c r="K1147" s="1" t="str">
        <f t="shared" si="3"/>
        <v>Q20. Bivalve mollusks, average of various species consumed in Indonesia, and of different cooking methods0</v>
      </c>
      <c r="L1147" s="1" t="str">
        <f t="shared" si="4"/>
        <v>Q20. Bivalve mollusks, average of various species consumed in Indonesia, and of different cooking methodspackaging</v>
      </c>
      <c r="M1147" s="1" t="str">
        <f t="array" ref="M1147">IF(A1146=$A$72,TEXT(A1147,"dd/mm/yyyy"),A1147)&amp;";"&amp;B1147&amp;";"&amp;IF(J1147=0,IFERROR(VLOOKUP(A1147,default!$B$17:$C$19,2,0),C1147),INDEX(default!$B$2:$B$12,Sheet2!J1147,0))&amp;";"&amp;D1147&amp;";"&amp;E1147&amp;";"&amp;F1147&amp;";"&amp;G1147&amp;";"&amp;H1147</f>
        <v>packaging;1;Lognormal;1,25;0;0;No;(2,4,2,4,3,na)_x007f_</v>
      </c>
    </row>
    <row r="1148" ht="15.75" customHeight="1">
      <c r="A1148" s="1" t="s">
        <v>32</v>
      </c>
      <c r="B1148" s="1">
        <v>1.0</v>
      </c>
      <c r="C1148" s="1" t="s">
        <v>866</v>
      </c>
      <c r="D1148" s="1">
        <v>1.23</v>
      </c>
      <c r="E1148" s="1">
        <v>0.0</v>
      </c>
      <c r="F1148" s="1">
        <v>0.0</v>
      </c>
      <c r="G1148" s="1" t="s">
        <v>832</v>
      </c>
      <c r="H1148" s="1" t="s">
        <v>132</v>
      </c>
      <c r="I1148" s="1" t="str">
        <f t="shared" si="1"/>
        <v>Q20. Bivalve mollusks, average of various species consumed in Indonesia, and of different cooking methods</v>
      </c>
      <c r="J1148" s="1">
        <f t="shared" si="2"/>
        <v>0</v>
      </c>
      <c r="K1148" s="1" t="str">
        <f t="shared" si="3"/>
        <v>Q20. Bivalve mollusks, average of various species consumed in Indonesia, and of different cooking methods0</v>
      </c>
      <c r="L1148" s="1" t="str">
        <f t="shared" si="4"/>
        <v>Q20. Bivalve mollusks, average of various species consumed in Indonesia, and of different cooking methodsdistrib</v>
      </c>
      <c r="M1148" s="1" t="str">
        <f t="array" ref="M1148">IF(A1147=$A$72,TEXT(A1148,"dd/mm/yyyy"),A1148)&amp;";"&amp;B1148&amp;";"&amp;IF(J1148=0,IFERROR(VLOOKUP(A1148,default!$B$17:$C$19,2,0),C1148),INDEX(default!$B$2:$B$12,Sheet2!J1148,0))&amp;";"&amp;D1148&amp;";"&amp;E1148&amp;";"&amp;F1148&amp;";"&amp;G1148&amp;";"&amp;H1148</f>
        <v>distrib;1;Lognormal;1,23;0;0;No;(2,3,2,4,3,na)_x007f_</v>
      </c>
    </row>
    <row r="1149" ht="15.75" customHeight="1">
      <c r="A1149" s="1" t="s">
        <v>33</v>
      </c>
      <c r="B1149" s="1">
        <v>10.0</v>
      </c>
      <c r="C1149" s="1" t="s">
        <v>866</v>
      </c>
      <c r="D1149" s="1">
        <v>1.12</v>
      </c>
      <c r="E1149" s="1">
        <v>0.0</v>
      </c>
      <c r="F1149" s="1">
        <v>0.0</v>
      </c>
      <c r="G1149" s="1" t="s">
        <v>832</v>
      </c>
      <c r="H1149" s="1" t="s">
        <v>133</v>
      </c>
      <c r="I1149" s="1" t="str">
        <f t="shared" si="1"/>
        <v>Q20. Bivalve mollusks, average of various species consumed in Indonesia, and of different cooking methods</v>
      </c>
      <c r="J1149" s="1">
        <f t="shared" si="2"/>
        <v>0</v>
      </c>
      <c r="K1149" s="1" t="str">
        <f t="shared" si="3"/>
        <v>Q20. Bivalve mollusks, average of various species consumed in Indonesia, and of different cooking methods0</v>
      </c>
      <c r="L1149" s="1" t="str">
        <f t="shared" si="4"/>
        <v>Q20. Bivalve mollusks, average of various species consumed in Indonesia, and of different cooking methodsretail_cool</v>
      </c>
      <c r="M1149" s="1" t="str">
        <f t="array" ref="M1149">IF(A1148=$A$72,TEXT(A1149,"dd/mm/yyyy"),A1149)&amp;";"&amp;B1149&amp;";"&amp;IF(J1149=0,IFERROR(VLOOKUP(A1149,default!$B$17:$C$19,2,0),C1149),INDEX(default!$B$2:$B$12,Sheet2!J1149,0))&amp;";"&amp;D1149&amp;";"&amp;E1149&amp;";"&amp;F1149&amp;";"&amp;G1149&amp;";"&amp;H1149</f>
        <v>retail_cool;10;Lognormal;1,12;0;0;No;(2,3,2,4,2,na)_x007f_</v>
      </c>
    </row>
    <row r="1150" ht="15.75" customHeight="1">
      <c r="A1150" s="1" t="s">
        <v>34</v>
      </c>
      <c r="B1150" s="1">
        <v>0.0</v>
      </c>
      <c r="C1150" s="1" t="s">
        <v>866</v>
      </c>
      <c r="D1150" s="1">
        <v>1.12</v>
      </c>
      <c r="E1150" s="1">
        <v>0.0</v>
      </c>
      <c r="F1150" s="1">
        <v>0.0</v>
      </c>
      <c r="G1150" s="1" t="s">
        <v>832</v>
      </c>
      <c r="H1150" s="1" t="s">
        <v>133</v>
      </c>
      <c r="I1150" s="1" t="str">
        <f t="shared" si="1"/>
        <v>Q20. Bivalve mollusks, average of various species consumed in Indonesia, and of different cooking methods</v>
      </c>
      <c r="J1150" s="1">
        <f t="shared" si="2"/>
        <v>0</v>
      </c>
      <c r="K1150" s="1" t="str">
        <f t="shared" si="3"/>
        <v>Q20. Bivalve mollusks, average of various species consumed in Indonesia, and of different cooking methods0</v>
      </c>
      <c r="L1150" s="1" t="str">
        <f t="shared" si="4"/>
        <v>Q20. Bivalve mollusks, average of various species consumed in Indonesia, and of different cooking methodsretail_freez</v>
      </c>
      <c r="M1150" s="1" t="str">
        <f t="array" ref="M1150">IF(A1149=$A$72,TEXT(A1150,"dd/mm/yyyy"),A1150)&amp;";"&amp;B1150&amp;";"&amp;IF(J1150=0,IFERROR(VLOOKUP(A1150,default!$B$17:$C$19,2,0),C1150),INDEX(default!$B$2:$B$12,Sheet2!J1150,0))&amp;";"&amp;D1150&amp;";"&amp;E1150&amp;";"&amp;F1150&amp;";"&amp;G1150&amp;";"&amp;H1150</f>
        <v>retail_freez;0;Lognormal;1,12;0;0;No;(2,3,2,4,2,na)_x007f_</v>
      </c>
    </row>
    <row r="1151" ht="15.75" customHeight="1">
      <c r="A1151" s="1" t="s">
        <v>35</v>
      </c>
      <c r="B1151" s="1">
        <v>10.0</v>
      </c>
      <c r="C1151" s="1" t="s">
        <v>866</v>
      </c>
      <c r="D1151" s="1">
        <v>1.12</v>
      </c>
      <c r="E1151" s="1">
        <v>0.0</v>
      </c>
      <c r="F1151" s="1">
        <v>0.0</v>
      </c>
      <c r="G1151" s="1" t="s">
        <v>832</v>
      </c>
      <c r="H1151" s="1" t="s">
        <v>133</v>
      </c>
      <c r="I1151" s="1" t="str">
        <f t="shared" si="1"/>
        <v>Q20. Bivalve mollusks, average of various species consumed in Indonesia, and of different cooking methods</v>
      </c>
      <c r="J1151" s="1">
        <f t="shared" si="2"/>
        <v>0</v>
      </c>
      <c r="K1151" s="1" t="str">
        <f t="shared" si="3"/>
        <v>Q20. Bivalve mollusks, average of various species consumed in Indonesia, and of different cooking methods0</v>
      </c>
      <c r="L1151" s="1" t="str">
        <f t="shared" si="4"/>
        <v>Q20. Bivalve mollusks, average of various species consumed in Indonesia, and of different cooking methodshome_cool</v>
      </c>
      <c r="M1151" s="1" t="str">
        <f t="array" ref="M1151">IF(A1150=$A$72,TEXT(A1151,"dd/mm/yyyy"),A1151)&amp;";"&amp;B1151&amp;";"&amp;IF(J1151=0,IFERROR(VLOOKUP(A1151,default!$B$17:$C$19,2,0),C1151),INDEX(default!$B$2:$B$12,Sheet2!J1151,0))&amp;";"&amp;D1151&amp;";"&amp;E1151&amp;";"&amp;F1151&amp;";"&amp;G1151&amp;";"&amp;H1151</f>
        <v>home_cool;10;Lognormal;1,12;0;0;No;(2,3,2,4,2,na)_x007f_</v>
      </c>
    </row>
    <row r="1152" ht="15.75" customHeight="1">
      <c r="A1152" s="1" t="s">
        <v>36</v>
      </c>
      <c r="B1152" s="1">
        <v>0.0</v>
      </c>
      <c r="C1152" s="1" t="s">
        <v>866</v>
      </c>
      <c r="D1152" s="1">
        <v>1.12</v>
      </c>
      <c r="E1152" s="1">
        <v>0.0</v>
      </c>
      <c r="F1152" s="1">
        <v>0.0</v>
      </c>
      <c r="G1152" s="1" t="s">
        <v>832</v>
      </c>
      <c r="H1152" s="1" t="s">
        <v>133</v>
      </c>
      <c r="I1152" s="1" t="str">
        <f t="shared" si="1"/>
        <v>Q20. Bivalve mollusks, average of various species consumed in Indonesia, and of different cooking methods</v>
      </c>
      <c r="J1152" s="1">
        <f t="shared" si="2"/>
        <v>0</v>
      </c>
      <c r="K1152" s="1" t="str">
        <f t="shared" si="3"/>
        <v>Q20. Bivalve mollusks, average of various species consumed in Indonesia, and of different cooking methods0</v>
      </c>
      <c r="L1152" s="1" t="str">
        <f t="shared" si="4"/>
        <v>Q20. Bivalve mollusks, average of various species consumed in Indonesia, and of different cooking methodshome_freez</v>
      </c>
      <c r="M1152" s="1" t="str">
        <f t="array" ref="M1152">IF(A1151=$A$72,TEXT(A1152,"dd/mm/yyyy"),A1152)&amp;";"&amp;B1152&amp;";"&amp;IF(J1152=0,IFERROR(VLOOKUP(A1152,default!$B$17:$C$19,2,0),C1152),INDEX(default!$B$2:$B$12,Sheet2!J1152,0))&amp;";"&amp;D1152&amp;";"&amp;E1152&amp;";"&amp;F1152&amp;";"&amp;G1152&amp;";"&amp;H1152</f>
        <v>home_freez;0;Lognormal;1,12;0;0;No;(2,3,2,4,2,na)_x007f_</v>
      </c>
    </row>
    <row r="1153" ht="15.75" customHeight="1">
      <c r="A1153" s="1" t="s">
        <v>37</v>
      </c>
      <c r="B1153" s="1">
        <v>0.0</v>
      </c>
      <c r="C1153" s="1" t="s">
        <v>866</v>
      </c>
      <c r="D1153" s="1">
        <v>1.11</v>
      </c>
      <c r="E1153" s="1">
        <v>0.0</v>
      </c>
      <c r="F1153" s="1">
        <v>0.0</v>
      </c>
      <c r="G1153" s="1" t="s">
        <v>832</v>
      </c>
      <c r="H1153" s="1" t="s">
        <v>134</v>
      </c>
      <c r="I1153" s="1" t="str">
        <f t="shared" si="1"/>
        <v>Q20. Bivalve mollusks, average of various species consumed in Indonesia, and of different cooking methods</v>
      </c>
      <c r="J1153" s="1">
        <f t="shared" si="2"/>
        <v>0</v>
      </c>
      <c r="K1153" s="1" t="str">
        <f t="shared" si="3"/>
        <v>Q20. Bivalve mollusks, average of various species consumed in Indonesia, and of different cooking methods0</v>
      </c>
      <c r="L1153" s="1" t="str">
        <f t="shared" si="4"/>
        <v>Q20. Bivalve mollusks, average of various species consumed in Indonesia, and of different cooking methodsboil</v>
      </c>
      <c r="M1153" s="1" t="str">
        <f t="array" ref="M1153">IF(A1152=$A$72,TEXT(A1153,"dd/mm/yyyy"),A1153)&amp;";"&amp;B1153&amp;";"&amp;IF(J1153=0,IFERROR(VLOOKUP(A1153,default!$B$17:$C$19,2,0),C1153),INDEX(default!$B$2:$B$12,Sheet2!J1153,0))&amp;";"&amp;D1153&amp;";"&amp;E1153&amp;";"&amp;F1153&amp;";"&amp;G1153&amp;";"&amp;H1153</f>
        <v>boil;0;Lognormal;1,11;0;0;No;(2,3,2,2,2,na)_x007f_</v>
      </c>
    </row>
    <row r="1154" ht="15.75" customHeight="1">
      <c r="A1154" s="1" t="s">
        <v>38</v>
      </c>
      <c r="B1154" s="1">
        <v>2.0</v>
      </c>
      <c r="C1154" s="1" t="s">
        <v>866</v>
      </c>
      <c r="D1154" s="1">
        <v>1.11</v>
      </c>
      <c r="E1154" s="1">
        <v>0.0</v>
      </c>
      <c r="F1154" s="1">
        <v>0.0</v>
      </c>
      <c r="G1154" s="1" t="s">
        <v>832</v>
      </c>
      <c r="H1154" s="1" t="s">
        <v>134</v>
      </c>
      <c r="I1154" s="1" t="str">
        <f t="shared" si="1"/>
        <v>Q20. Bivalve mollusks, average of various species consumed in Indonesia, and of different cooking methods</v>
      </c>
      <c r="J1154" s="1">
        <f t="shared" si="2"/>
        <v>0</v>
      </c>
      <c r="K1154" s="1" t="str">
        <f t="shared" si="3"/>
        <v>Q20. Bivalve mollusks, average of various species consumed in Indonesia, and of different cooking methods0</v>
      </c>
      <c r="L1154" s="1" t="str">
        <f t="shared" si="4"/>
        <v>Q20. Bivalve mollusks, average of various species consumed in Indonesia, and of different cooking methodsfry</v>
      </c>
      <c r="M1154" s="1" t="str">
        <f t="array" ref="M1154">IF(A1153=$A$72,TEXT(A1154,"dd/mm/yyyy"),A1154)&amp;";"&amp;B1154&amp;";"&amp;IF(J1154=0,IFERROR(VLOOKUP(A1154,default!$B$17:$C$19,2,0),C1154),INDEX(default!$B$2:$B$12,Sheet2!J1154,0))&amp;";"&amp;D1154&amp;";"&amp;E1154&amp;";"&amp;F1154&amp;";"&amp;G1154&amp;";"&amp;H1154</f>
        <v>fry;2;Lognormal;1,11;0;0;No;(2,3,2,2,2,na)_x007f_</v>
      </c>
    </row>
    <row r="1155" ht="15.75" customHeight="1">
      <c r="A1155" s="1" t="s">
        <v>22</v>
      </c>
      <c r="B1155" s="1">
        <v>1.0</v>
      </c>
      <c r="C1155" s="1" t="s">
        <v>842</v>
      </c>
      <c r="D1155" s="1">
        <v>1.0</v>
      </c>
      <c r="E1155" s="1">
        <v>0.0</v>
      </c>
      <c r="F1155" s="1">
        <v>0.0</v>
      </c>
      <c r="G1155" s="1" t="s">
        <v>832</v>
      </c>
      <c r="I1155" s="1" t="str">
        <f t="shared" si="1"/>
        <v>Q20. Bivalve mollusks, average of various species consumed in Indonesia, and of different cooking methods</v>
      </c>
      <c r="J1155" s="1">
        <f t="shared" si="2"/>
        <v>0</v>
      </c>
      <c r="K1155" s="1" t="str">
        <f t="shared" si="3"/>
        <v>Q20. Bivalve mollusks, average of various species consumed in Indonesia, and of different cooking methods0</v>
      </c>
      <c r="L1155" s="1" t="str">
        <f t="shared" si="4"/>
        <v>Q20. Bivalve mollusks, average of various species consumed in Indonesia, and of different cooking methodsprocessing</v>
      </c>
      <c r="M1155" s="1" t="str">
        <f t="array" ref="M1155">IF(A1154=$A$72,TEXT(A1155,"dd/mm/yyyy"),A1155)&amp;";"&amp;B1155&amp;";"&amp;IF(J1155=0,IFERROR(VLOOKUP(A1155,default!$B$17:$C$19,2,0),C1155),INDEX(default!$B$2:$B$12,Sheet2!J1155,0))&amp;";"&amp;D1155&amp;";"&amp;E1155&amp;";"&amp;F1155&amp;";"&amp;G1155&amp;";"&amp;H1155</f>
        <v>processing;1;Undefined;1;0;0;No;</v>
      </c>
    </row>
    <row r="1156" ht="15.75" customHeight="1">
      <c r="A1156" s="1" t="s">
        <v>39</v>
      </c>
      <c r="B1156" s="1">
        <v>0.05</v>
      </c>
      <c r="C1156" s="1" t="s">
        <v>842</v>
      </c>
      <c r="D1156" s="1">
        <v>1.0</v>
      </c>
      <c r="E1156" s="1">
        <v>0.0</v>
      </c>
      <c r="F1156" s="1">
        <v>0.0</v>
      </c>
      <c r="G1156" s="1" t="s">
        <v>832</v>
      </c>
      <c r="I1156" s="1" t="str">
        <f t="shared" si="1"/>
        <v>Q20. Bivalve mollusks, average of various species consumed in Indonesia, and of different cooking methods</v>
      </c>
      <c r="J1156" s="1">
        <f t="shared" si="2"/>
        <v>0</v>
      </c>
      <c r="K1156" s="1" t="str">
        <f t="shared" si="3"/>
        <v>Q20. Bivalve mollusks, average of various species consumed in Indonesia, and of different cooking methods0</v>
      </c>
      <c r="L1156" s="1" t="str">
        <f t="shared" si="4"/>
        <v>Q20. Bivalve mollusks, average of various species consumed in Indonesia, and of different cooking methodspackwt</v>
      </c>
      <c r="M1156" s="1" t="str">
        <f t="array" ref="M1156">IF(A1155=$A$72,TEXT(A1156,"dd/mm/yyyy"),A1156)&amp;";"&amp;B1156&amp;";"&amp;IF(J1156=0,IFERROR(VLOOKUP(A1156,default!$B$17:$C$19,2,0),C1156),INDEX(default!$B$2:$B$12,Sheet2!J1156,0))&amp;";"&amp;D1156&amp;";"&amp;E1156&amp;";"&amp;F1156&amp;";"&amp;G1156&amp;";"&amp;H1156</f>
        <v>packwt;0,05;Undefined;1;0;0;No;</v>
      </c>
    </row>
    <row r="1157" ht="15.75" customHeight="1">
      <c r="A1157" s="1" t="s">
        <v>40</v>
      </c>
      <c r="B1157" s="1">
        <v>0.0</v>
      </c>
      <c r="C1157" s="1" t="s">
        <v>842</v>
      </c>
      <c r="D1157" s="1">
        <v>1.0</v>
      </c>
      <c r="E1157" s="1">
        <v>0.0</v>
      </c>
      <c r="F1157" s="1">
        <v>0.0</v>
      </c>
      <c r="G1157" s="1" t="s">
        <v>832</v>
      </c>
      <c r="I1157" s="1" t="str">
        <f t="shared" si="1"/>
        <v>Q20. Bivalve mollusks, average of various species consumed in Indonesia, and of different cooking methods</v>
      </c>
      <c r="J1157" s="1">
        <f t="shared" si="2"/>
        <v>0</v>
      </c>
      <c r="K1157" s="1" t="str">
        <f t="shared" si="3"/>
        <v>Q20. Bivalve mollusks, average of various species consumed in Indonesia, and of different cooking methods0</v>
      </c>
      <c r="L1157" s="1" t="str">
        <f t="shared" si="4"/>
        <v>Q20. Bivalve mollusks, average of various species consumed in Indonesia, and of different cooking methodsUSER_loss</v>
      </c>
      <c r="M1157" s="1" t="str">
        <f t="array" ref="M1157">IF(A1156=$A$72,TEXT(A1157,"dd/mm/yyyy"),A1157)&amp;";"&amp;B1157&amp;";"&amp;IF(J1157=0,IFERROR(VLOOKUP(A1157,default!$B$17:$C$19,2,0),C1157),INDEX(default!$B$2:$B$12,Sheet2!J1157,0))&amp;";"&amp;D1157&amp;";"&amp;E1157&amp;";"&amp;F1157&amp;";"&amp;G1157&amp;";"&amp;H1157</f>
        <v>USER_loss;0;Undefined;1;0;0;No;</v>
      </c>
    </row>
    <row r="1158" ht="15.75" customHeight="1">
      <c r="I1158" s="1" t="str">
        <f t="shared" si="1"/>
        <v>Q20. Bivalve mollusks, average of various species consumed in Indonesia, and of different cooking methods</v>
      </c>
      <c r="J1158" s="1">
        <f t="shared" si="2"/>
        <v>0</v>
      </c>
      <c r="K1158" s="1" t="str">
        <f t="shared" si="3"/>
        <v>Q20. Bivalve mollusks, average of various species consumed in Indonesia, and of different cooking methods0</v>
      </c>
      <c r="L1158" s="1" t="str">
        <f t="shared" si="4"/>
        <v>Q20. Bivalve mollusks, average of various species consumed in Indonesia, and of different cooking methods</v>
      </c>
      <c r="M1158" s="1" t="str">
        <f t="array" ref="M1158">IF(A1157=$A$72,TEXT(A1158,"dd/mm/yyyy"),A1158)&amp;";"&amp;B1158&amp;";"&amp;IF(J1158=0,IFERROR(VLOOKUP(A1158,default!$B$17:$C$19,2,0),C1158),INDEX(default!$B$2:$B$12,Sheet2!J1158,0))&amp;";"&amp;D1158&amp;";"&amp;E1158&amp;";"&amp;F1158&amp;";"&amp;G1158&amp;";"&amp;H1158</f>
        <v>;;;;;;;</v>
      </c>
    </row>
    <row r="1159" ht="15.75" customHeight="1">
      <c r="A1159" s="1" t="s">
        <v>867</v>
      </c>
      <c r="I1159" s="1" t="str">
        <f t="shared" si="1"/>
        <v>Q20. Bivalve mollusks, average of various species consumed in Indonesia, and of different cooking methods</v>
      </c>
      <c r="J1159" s="1">
        <f t="shared" si="2"/>
        <v>0</v>
      </c>
      <c r="K1159" s="1" t="str">
        <f t="shared" si="3"/>
        <v>Q20. Bivalve mollusks, average of various species consumed in Indonesia, and of different cooking methods0</v>
      </c>
      <c r="L1159" s="1" t="str">
        <f t="shared" si="4"/>
        <v>Q20. Bivalve mollusks, average of various species consumed in Indonesia, and of different cooking methodsEnd</v>
      </c>
      <c r="M1159" s="1" t="str">
        <f t="array" ref="M1159">IF(A1158=$A$72,TEXT(A1159,"dd/mm/yyyy"),A1159)&amp;";"&amp;B1159&amp;";"&amp;IF(J1159=0,IFERROR(VLOOKUP(A1159,default!$B$17:$C$19,2,0),C1159),INDEX(default!$B$2:$B$12,Sheet2!J1159,0))&amp;";"&amp;D1159&amp;";"&amp;E1159&amp;";"&amp;F1159&amp;";"&amp;G1159&amp;";"&amp;H1159</f>
        <v>End;;;;;;;</v>
      </c>
    </row>
    <row r="1160" ht="15.75" customHeight="1">
      <c r="I1160" s="1" t="str">
        <f t="shared" si="1"/>
        <v>Q20. Bivalve mollusks, average of various species consumed in Indonesia, and of different cooking methods</v>
      </c>
      <c r="J1160" s="1">
        <f t="shared" si="2"/>
        <v>0</v>
      </c>
      <c r="K1160" s="1" t="str">
        <f t="shared" si="3"/>
        <v>Q20. Bivalve mollusks, average of various species consumed in Indonesia, and of different cooking methods0</v>
      </c>
      <c r="L1160" s="1" t="str">
        <f t="shared" si="4"/>
        <v>Q20. Bivalve mollusks, average of various species consumed in Indonesia, and of different cooking methods</v>
      </c>
      <c r="M1160" s="1" t="str">
        <f t="array" ref="M1160">IF(A1159=$A$72,TEXT(A1160,"dd/mm/yyyy"),A1160)&amp;";"&amp;B1160&amp;";"&amp;IF(J1160=0,IFERROR(VLOOKUP(A1160,default!$B$17:$C$19,2,0),C1160),INDEX(default!$B$2:$B$12,Sheet2!J1160,0))&amp;";"&amp;D1160&amp;";"&amp;E1160&amp;";"&amp;F1160&amp;";"&amp;G1160&amp;";"&amp;H1160</f>
        <v>;;;;;;;</v>
      </c>
    </row>
    <row r="1161" ht="15.75" customHeight="1">
      <c r="A1161" s="1" t="s">
        <v>814</v>
      </c>
      <c r="I1161" s="1" t="str">
        <f t="shared" si="1"/>
        <v>Q20. Bivalve mollusks, average of various species consumed in Indonesia, and of different cooking methods</v>
      </c>
      <c r="J1161" s="1">
        <f t="shared" si="2"/>
        <v>0</v>
      </c>
      <c r="K1161" s="1" t="str">
        <f t="shared" si="3"/>
        <v>Q20. Bivalve mollusks, average of various species consumed in Indonesia, and of different cooking methods0</v>
      </c>
      <c r="L1161" s="1" t="str">
        <f t="shared" si="4"/>
        <v>Q20. Bivalve mollusks, average of various species consumed in Indonesia, and of different cooking methodsProcess</v>
      </c>
      <c r="M1161" s="1" t="str">
        <f t="array" ref="M1161">IF(A1160=$A$72,TEXT(A1161,"dd/mm/yyyy"),A1161)&amp;";"&amp;B1161&amp;";"&amp;IF(J1161=0,IFERROR(VLOOKUP(A1161,default!$B$17:$C$19,2,0),C1161),INDEX(default!$B$2:$B$12,Sheet2!J1161,0))&amp;";"&amp;D1161&amp;";"&amp;E1161&amp;";"&amp;F1161&amp;";"&amp;G1161&amp;";"&amp;H1161</f>
        <v>Process;;;;;;;</v>
      </c>
    </row>
    <row r="1162" ht="15.75" customHeight="1">
      <c r="I1162" s="1" t="str">
        <f t="shared" si="1"/>
        <v>Q20. Bivalve mollusks, average of various species consumed in Indonesia, and of different cooking methods</v>
      </c>
      <c r="J1162" s="1">
        <f t="shared" si="2"/>
        <v>0</v>
      </c>
      <c r="K1162" s="1" t="str">
        <f t="shared" si="3"/>
        <v>Q20. Bivalve mollusks, average of various species consumed in Indonesia, and of different cooking methods0</v>
      </c>
      <c r="L1162" s="1" t="str">
        <f t="shared" si="4"/>
        <v>Q20. Bivalve mollusks, average of various species consumed in Indonesia, and of different cooking methods</v>
      </c>
      <c r="M1162" s="1" t="str">
        <f t="array" ref="M1162">IF(A1161=$A$72,TEXT(A1162,"dd/mm/yyyy"),A1162)&amp;";"&amp;B1162&amp;";"&amp;IF(J1162=0,IFERROR(VLOOKUP(A1162,default!$B$17:$C$19,2,0),C1162),INDEX(default!$B$2:$B$12,Sheet2!J1162,0))&amp;";"&amp;D1162&amp;";"&amp;E1162&amp;";"&amp;F1162&amp;";"&amp;G1162&amp;";"&amp;H1162</f>
        <v>;;;;;;;</v>
      </c>
    </row>
    <row r="1163" ht="15.75" customHeight="1">
      <c r="A1163" s="1" t="s">
        <v>815</v>
      </c>
      <c r="I1163" s="1" t="str">
        <f t="shared" si="1"/>
        <v>Q20. Bivalve mollusks, average of various species consumed in Indonesia, and of different cooking methods</v>
      </c>
      <c r="J1163" s="1">
        <f t="shared" si="2"/>
        <v>0</v>
      </c>
      <c r="K1163" s="1" t="str">
        <f t="shared" si="3"/>
        <v>Q20. Bivalve mollusks, average of various species consumed in Indonesia, and of different cooking methods0</v>
      </c>
      <c r="L1163" s="1" t="str">
        <f t="shared" si="4"/>
        <v>Q20. Bivalve mollusks, average of various species consumed in Indonesia, and of different cooking methodsCategory type</v>
      </c>
      <c r="M1163" s="1" t="str">
        <f t="array" ref="M1163">IF(A1162=$A$72,TEXT(A1163,"dd/mm/yyyy"),A1163)&amp;";"&amp;B1163&amp;";"&amp;IF(J1163=0,IFERROR(VLOOKUP(A1163,default!$B$17:$C$19,2,0),C1163),INDEX(default!$B$2:$B$12,Sheet2!J1163,0))&amp;";"&amp;D1163&amp;";"&amp;E1163&amp;";"&amp;F1163&amp;";"&amp;G1163&amp;";"&amp;H1163</f>
        <v>Category type;;;;;;;</v>
      </c>
    </row>
    <row r="1164" ht="15.75" customHeight="1">
      <c r="A1164" s="1" t="s">
        <v>816</v>
      </c>
      <c r="I1164" s="1" t="str">
        <f t="shared" si="1"/>
        <v>Q20. Bivalve mollusks, average of various species consumed in Indonesia, and of different cooking methods</v>
      </c>
      <c r="J1164" s="1">
        <f t="shared" si="2"/>
        <v>0</v>
      </c>
      <c r="K1164" s="1" t="str">
        <f t="shared" si="3"/>
        <v>Q20. Bivalve mollusks, average of various species consumed in Indonesia, and of different cooking methods0</v>
      </c>
      <c r="L1164" s="1" t="str">
        <f t="shared" si="4"/>
        <v>Q20. Bivalve mollusks, average of various species consumed in Indonesia, and of different cooking methodsmaterial</v>
      </c>
      <c r="M1164" s="1" t="str">
        <f t="array" ref="M1164">IF(A1163=$A$72,TEXT(A1164,"dd/mm/yyyy"),A1164)&amp;";"&amp;B1164&amp;";"&amp;IF(J1164=0,IFERROR(VLOOKUP(A1164,default!$B$17:$C$19,2,0),C1164),INDEX(default!$B$2:$B$12,Sheet2!J1164,0))&amp;";"&amp;D1164&amp;";"&amp;E1164&amp;";"&amp;F1164&amp;";"&amp;G1164&amp;";"&amp;H1164</f>
        <v>material;;;;;;;</v>
      </c>
    </row>
    <row r="1165" ht="15.75" customHeight="1">
      <c r="I1165" s="1" t="str">
        <f t="shared" si="1"/>
        <v>Q20. Bivalve mollusks, average of various species consumed in Indonesia, and of different cooking methods</v>
      </c>
      <c r="J1165" s="1">
        <f t="shared" si="2"/>
        <v>0</v>
      </c>
      <c r="K1165" s="1" t="str">
        <f t="shared" si="3"/>
        <v>Q20. Bivalve mollusks, average of various species consumed in Indonesia, and of different cooking methods0</v>
      </c>
      <c r="L1165" s="1" t="str">
        <f t="shared" si="4"/>
        <v>Q20. Bivalve mollusks, average of various species consumed in Indonesia, and of different cooking methods</v>
      </c>
      <c r="M1165" s="1" t="str">
        <f t="array" ref="M1165">IF(A1164=$A$72,TEXT(A1165,"dd/mm/yyyy"),A1165)&amp;";"&amp;B1165&amp;";"&amp;IF(J1165=0,IFERROR(VLOOKUP(A1165,default!$B$17:$C$19,2,0),C1165),INDEX(default!$B$2:$B$12,Sheet2!J1165,0))&amp;";"&amp;D1165&amp;";"&amp;E1165&amp;";"&amp;F1165&amp;";"&amp;G1165&amp;";"&amp;H1165</f>
        <v>;;;;;;;</v>
      </c>
    </row>
    <row r="1166" ht="15.75" customHeight="1">
      <c r="A1166" s="1" t="s">
        <v>817</v>
      </c>
      <c r="I1166" s="1" t="str">
        <f t="shared" si="1"/>
        <v>Q20. Bivalve mollusks, average of various species consumed in Indonesia, and of different cooking methods</v>
      </c>
      <c r="J1166" s="1">
        <f t="shared" si="2"/>
        <v>0</v>
      </c>
      <c r="K1166" s="1" t="str">
        <f t="shared" si="3"/>
        <v>Q20. Bivalve mollusks, average of various species consumed in Indonesia, and of different cooking methods0</v>
      </c>
      <c r="L1166" s="1" t="str">
        <f t="shared" si="4"/>
        <v>Q20. Bivalve mollusks, average of various species consumed in Indonesia, and of different cooking methodsProcess identifier</v>
      </c>
      <c r="M1166" s="1" t="str">
        <f t="array" ref="M1166">IF(A1165=$A$72,TEXT(A1166,"dd/mm/yyyy"),A1166)&amp;";"&amp;B1166&amp;";"&amp;IF(J1166=0,IFERROR(VLOOKUP(A1166,default!$B$17:$C$19,2,0),C1166),INDEX(default!$B$2:$B$12,Sheet2!J1166,0))&amp;";"&amp;D1166&amp;";"&amp;E1166&amp;";"&amp;F1166&amp;";"&amp;G1166&amp;";"&amp;H1166</f>
        <v>Process identifier;;;;;;;</v>
      </c>
    </row>
    <row r="1167" ht="15.75" customHeight="1">
      <c r="A1167" s="1" t="s">
        <v>1124</v>
      </c>
      <c r="I1167" s="1" t="str">
        <f t="shared" si="1"/>
        <v>Q20. Bivalve mollusks, average of various species consumed in Indonesia, and of different cooking methods</v>
      </c>
      <c r="J1167" s="1">
        <f t="shared" si="2"/>
        <v>0</v>
      </c>
      <c r="K1167" s="1" t="str">
        <f t="shared" si="3"/>
        <v>Q20. Bivalve mollusks, average of various species consumed in Indonesia, and of different cooking methods0</v>
      </c>
      <c r="L1167" s="1" t="str">
        <f t="shared" si="4"/>
        <v>Q20. Bivalve mollusks, average of various species consumed in Indonesia, and of different cooking methodsFootPrin000108900800242</v>
      </c>
      <c r="M1167" s="1" t="str">
        <f t="array" ref="M1167">IF(A1166=$A$72,TEXT(A1167,"dd/mm/yyyy"),A1167)&amp;";"&amp;B1167&amp;";"&amp;IF(J1167=0,IFERROR(VLOOKUP(A1167,default!$B$17:$C$19,2,0),C1167),INDEX(default!$B$2:$B$12,Sheet2!J1167,0))&amp;";"&amp;D1167&amp;";"&amp;E1167&amp;";"&amp;F1167&amp;";"&amp;G1167&amp;";"&amp;H1167</f>
        <v>FootPrin000108900800242;;;;;;;</v>
      </c>
    </row>
    <row r="1168" ht="15.75" customHeight="1">
      <c r="I1168" s="1" t="str">
        <f t="shared" si="1"/>
        <v>Q20. Bivalve mollusks, average of various species consumed in Indonesia, and of different cooking methods</v>
      </c>
      <c r="J1168" s="1">
        <f t="shared" si="2"/>
        <v>0</v>
      </c>
      <c r="K1168" s="1" t="str">
        <f t="shared" si="3"/>
        <v>Q20. Bivalve mollusks, average of various species consumed in Indonesia, and of different cooking methods0</v>
      </c>
      <c r="L1168" s="1" t="str">
        <f t="shared" si="4"/>
        <v>Q20. Bivalve mollusks, average of various species consumed in Indonesia, and of different cooking methods</v>
      </c>
      <c r="M1168" s="1" t="str">
        <f t="array" ref="M1168">IF(A1167=$A$72,TEXT(A1168,"dd/mm/yyyy"),A1168)&amp;";"&amp;B1168&amp;";"&amp;IF(J1168=0,IFERROR(VLOOKUP(A1168,default!$B$17:$C$19,2,0),C1168),INDEX(default!$B$2:$B$12,Sheet2!J1168,0))&amp;";"&amp;D1168&amp;";"&amp;E1168&amp;";"&amp;F1168&amp;";"&amp;G1168&amp;";"&amp;H1168</f>
        <v>;;;;;;;</v>
      </c>
    </row>
    <row r="1169" ht="15.75" customHeight="1">
      <c r="A1169" s="1" t="s">
        <v>819</v>
      </c>
      <c r="I1169" s="1" t="str">
        <f t="shared" si="1"/>
        <v>Q20. Bivalve mollusks, average of various species consumed in Indonesia, and of different cooking methods</v>
      </c>
      <c r="J1169" s="1">
        <f t="shared" si="2"/>
        <v>0</v>
      </c>
      <c r="K1169" s="1" t="str">
        <f t="shared" si="3"/>
        <v>Q20. Bivalve mollusks, average of various species consumed in Indonesia, and of different cooking methods0</v>
      </c>
      <c r="L1169" s="1" t="str">
        <f t="shared" si="4"/>
        <v>Q20. Bivalve mollusks, average of various species consumed in Indonesia, and of different cooking methodsType</v>
      </c>
      <c r="M1169" s="1" t="str">
        <f t="array" ref="M1169">IF(A1168=$A$72,TEXT(A1169,"dd/mm/yyyy"),A1169)&amp;";"&amp;B1169&amp;";"&amp;IF(J1169=0,IFERROR(VLOOKUP(A1169,default!$B$17:$C$19,2,0),C1169),INDEX(default!$B$2:$B$12,Sheet2!J1169,0))&amp;";"&amp;D1169&amp;";"&amp;E1169&amp;";"&amp;F1169&amp;";"&amp;G1169&amp;";"&amp;H1169</f>
        <v>Type;;;;;;;</v>
      </c>
    </row>
    <row r="1170" ht="15.75" customHeight="1">
      <c r="I1170" s="1" t="str">
        <f t="shared" si="1"/>
        <v>Q20. Bivalve mollusks, average of various species consumed in Indonesia, and of different cooking methods</v>
      </c>
      <c r="J1170" s="1">
        <f t="shared" si="2"/>
        <v>0</v>
      </c>
      <c r="K1170" s="1" t="str">
        <f t="shared" si="3"/>
        <v>Q20. Bivalve mollusks, average of various species consumed in Indonesia, and of different cooking methods0</v>
      </c>
      <c r="L1170" s="1" t="str">
        <f t="shared" si="4"/>
        <v>Q20. Bivalve mollusks, average of various species consumed in Indonesia, and of different cooking methods</v>
      </c>
      <c r="M1170" s="1" t="str">
        <f t="array" ref="M1170">IF(A1169=$A$72,TEXT(A1170,"dd/mm/yyyy"),A1170)&amp;";"&amp;B1170&amp;";"&amp;IF(J1170=0,IFERROR(VLOOKUP(A1170,default!$B$17:$C$19,2,0),C1170),INDEX(default!$B$2:$B$12,Sheet2!J1170,0))&amp;";"&amp;D1170&amp;";"&amp;E1170&amp;";"&amp;F1170&amp;";"&amp;G1170&amp;";"&amp;H1170</f>
        <v>;;;;;;;</v>
      </c>
    </row>
    <row r="1171" ht="15.75" customHeight="1">
      <c r="I1171" s="1" t="str">
        <f t="shared" si="1"/>
        <v>Q20. Bivalve mollusks, average of various species consumed in Indonesia, and of different cooking methods</v>
      </c>
      <c r="J1171" s="1">
        <f t="shared" si="2"/>
        <v>0</v>
      </c>
      <c r="K1171" s="1" t="str">
        <f t="shared" si="3"/>
        <v>Q20. Bivalve mollusks, average of various species consumed in Indonesia, and of different cooking methods0</v>
      </c>
      <c r="L1171" s="1" t="str">
        <f t="shared" si="4"/>
        <v>Q20. Bivalve mollusks, average of various species consumed in Indonesia, and of different cooking methods</v>
      </c>
      <c r="M1171" s="1" t="str">
        <f t="array" ref="M1171">IF(A1170=$A$72,TEXT(A1171,"dd/mm/yyyy"),A1171)&amp;";"&amp;B1171&amp;";"&amp;IF(J1171=0,IFERROR(VLOOKUP(A1171,default!$B$17:$C$19,2,0),C1171),INDEX(default!$B$2:$B$12,Sheet2!J1171,0))&amp;";"&amp;D1171&amp;";"&amp;E1171&amp;";"&amp;F1171&amp;";"&amp;G1171&amp;";"&amp;H1171</f>
        <v>;;;;;;;</v>
      </c>
    </row>
    <row r="1172" ht="15.75" customHeight="1">
      <c r="A1172" s="1" t="s">
        <v>820</v>
      </c>
      <c r="I1172" s="1" t="str">
        <f t="shared" si="1"/>
        <v>Q20. Bivalve mollusks, average of various species consumed in Indonesia, and of different cooking methods</v>
      </c>
      <c r="J1172" s="1">
        <f t="shared" si="2"/>
        <v>0</v>
      </c>
      <c r="K1172" s="1" t="str">
        <f t="shared" si="3"/>
        <v>Q20. Bivalve mollusks, average of various species consumed in Indonesia, and of different cooking methods0</v>
      </c>
      <c r="L1172" s="1" t="str">
        <f t="shared" si="4"/>
        <v>Q20. Bivalve mollusks, average of various species consumed in Indonesia, and of different cooking methodsStatus</v>
      </c>
      <c r="M1172" s="1" t="str">
        <f t="array" ref="M1172">IF(A1171=$A$72,TEXT(A1172,"dd/mm/yyyy"),A1172)&amp;";"&amp;B1172&amp;";"&amp;IF(J1172=0,IFERROR(VLOOKUP(A1172,default!$B$17:$C$19,2,0),C1172),INDEX(default!$B$2:$B$12,Sheet2!J1172,0))&amp;";"&amp;D1172&amp;";"&amp;E1172&amp;";"&amp;F1172&amp;";"&amp;G1172&amp;";"&amp;H1172</f>
        <v>Status;;;;;;;</v>
      </c>
    </row>
    <row r="1173" ht="15.75" customHeight="1">
      <c r="I1173" s="1" t="str">
        <f t="shared" si="1"/>
        <v>Q20. Bivalve mollusks, average of various species consumed in Indonesia, and of different cooking methods</v>
      </c>
      <c r="J1173" s="1">
        <f t="shared" si="2"/>
        <v>0</v>
      </c>
      <c r="K1173" s="1" t="str">
        <f t="shared" si="3"/>
        <v>Q20. Bivalve mollusks, average of various species consumed in Indonesia, and of different cooking methods0</v>
      </c>
      <c r="L1173" s="1" t="str">
        <f t="shared" si="4"/>
        <v>Q20. Bivalve mollusks, average of various species consumed in Indonesia, and of different cooking methods</v>
      </c>
      <c r="M1173" s="1" t="str">
        <f t="array" ref="M1173">IF(A1172=$A$72,TEXT(A1173,"dd/mm/yyyy"),A1173)&amp;";"&amp;B1173&amp;";"&amp;IF(J1173=0,IFERROR(VLOOKUP(A1173,default!$B$17:$C$19,2,0),C1173),INDEX(default!$B$2:$B$12,Sheet2!J1173,0))&amp;";"&amp;D1173&amp;";"&amp;E1173&amp;";"&amp;F1173&amp;";"&amp;G1173&amp;";"&amp;H1173</f>
        <v>;;;;;;;</v>
      </c>
    </row>
    <row r="1174" ht="15.75" customHeight="1">
      <c r="I1174" s="1" t="str">
        <f t="shared" si="1"/>
        <v>Q20. Bivalve mollusks, average of various species consumed in Indonesia, and of different cooking methods</v>
      </c>
      <c r="J1174" s="1">
        <f t="shared" si="2"/>
        <v>0</v>
      </c>
      <c r="K1174" s="1" t="str">
        <f t="shared" si="3"/>
        <v>Q20. Bivalve mollusks, average of various species consumed in Indonesia, and of different cooking methods0</v>
      </c>
      <c r="L1174" s="1" t="str">
        <f t="shared" si="4"/>
        <v>Q20. Bivalve mollusks, average of various species consumed in Indonesia, and of different cooking methods</v>
      </c>
      <c r="M1174" s="1" t="str">
        <f t="array" ref="M1174">IF(A1173=$A$72,TEXT(A1174,"dd/mm/yyyy"),A1174)&amp;";"&amp;B1174&amp;";"&amp;IF(J1174=0,IFERROR(VLOOKUP(A1174,default!$B$17:$C$19,2,0),C1174),INDEX(default!$B$2:$B$12,Sheet2!J1174,0))&amp;";"&amp;D1174&amp;";"&amp;E1174&amp;";"&amp;F1174&amp;";"&amp;G1174&amp;";"&amp;H1174</f>
        <v>;;;;;;;</v>
      </c>
    </row>
    <row r="1175" ht="15.75" customHeight="1">
      <c r="A1175" s="1" t="s">
        <v>821</v>
      </c>
      <c r="I1175" s="1" t="str">
        <f t="shared" si="1"/>
        <v>Q20. Bivalve mollusks, average of various species consumed in Indonesia, and of different cooking methods</v>
      </c>
      <c r="J1175" s="1">
        <f t="shared" si="2"/>
        <v>0</v>
      </c>
      <c r="K1175" s="1" t="str">
        <f t="shared" si="3"/>
        <v>Q20. Bivalve mollusks, average of various species consumed in Indonesia, and of different cooking methods0</v>
      </c>
      <c r="L1175" s="1" t="str">
        <f t="shared" si="4"/>
        <v>Q20. Bivalve mollusks, average of various species consumed in Indonesia, and of different cooking methodsTime period</v>
      </c>
      <c r="M1175" s="1" t="str">
        <f t="array" ref="M1175">IF(A1174=$A$72,TEXT(A1175,"dd/mm/yyyy"),A1175)&amp;";"&amp;B1175&amp;";"&amp;IF(J1175=0,IFERROR(VLOOKUP(A1175,default!$B$17:$C$19,2,0),C1175),INDEX(default!$B$2:$B$12,Sheet2!J1175,0))&amp;";"&amp;D1175&amp;";"&amp;E1175&amp;";"&amp;F1175&amp;";"&amp;G1175&amp;";"&amp;H1175</f>
        <v>Time period;;;;;;;</v>
      </c>
    </row>
    <row r="1176" ht="15.75" customHeight="1">
      <c r="A1176" s="1" t="s">
        <v>822</v>
      </c>
      <c r="I1176" s="1" t="str">
        <f t="shared" si="1"/>
        <v>Q20. Bivalve mollusks, average of various species consumed in Indonesia, and of different cooking methods</v>
      </c>
      <c r="J1176" s="1">
        <f t="shared" si="2"/>
        <v>0</v>
      </c>
      <c r="K1176" s="1" t="str">
        <f t="shared" si="3"/>
        <v>Q20. Bivalve mollusks, average of various species consumed in Indonesia, and of different cooking methods0</v>
      </c>
      <c r="L1176" s="1" t="str">
        <f t="shared" si="4"/>
        <v>Q20. Bivalve mollusks, average of various species consumed in Indonesia, and of different cooking methodsUnspecified</v>
      </c>
      <c r="M1176" s="1" t="str">
        <f t="array" ref="M1176">IF(A1175=$A$72,TEXT(A1176,"dd/mm/yyyy"),A1176)&amp;";"&amp;B1176&amp;";"&amp;IF(J1176=0,IFERROR(VLOOKUP(A1176,default!$B$17:$C$19,2,0),C1176),INDEX(default!$B$2:$B$12,Sheet2!J1176,0))&amp;";"&amp;D1176&amp;";"&amp;E1176&amp;";"&amp;F1176&amp;";"&amp;G1176&amp;";"&amp;H1176</f>
        <v>Unspecified;;;;;;;</v>
      </c>
    </row>
    <row r="1177" ht="15.75" customHeight="1">
      <c r="I1177" s="1" t="str">
        <f t="shared" si="1"/>
        <v>Q20. Bivalve mollusks, average of various species consumed in Indonesia, and of different cooking methods</v>
      </c>
      <c r="J1177" s="1">
        <f t="shared" si="2"/>
        <v>0</v>
      </c>
      <c r="K1177" s="1" t="str">
        <f t="shared" si="3"/>
        <v>Q20. Bivalve mollusks, average of various species consumed in Indonesia, and of different cooking methods0</v>
      </c>
      <c r="L1177" s="1" t="str">
        <f t="shared" si="4"/>
        <v>Q20. Bivalve mollusks, average of various species consumed in Indonesia, and of different cooking methods</v>
      </c>
      <c r="M1177" s="1" t="str">
        <f t="array" ref="M1177">IF(A1176=$A$72,TEXT(A1177,"dd/mm/yyyy"),A1177)&amp;";"&amp;B1177&amp;";"&amp;IF(J1177=0,IFERROR(VLOOKUP(A1177,default!$B$17:$C$19,2,0),C1177),INDEX(default!$B$2:$B$12,Sheet2!J1177,0))&amp;";"&amp;D1177&amp;";"&amp;E1177&amp;";"&amp;F1177&amp;";"&amp;G1177&amp;";"&amp;H1177</f>
        <v>;;;;;;;</v>
      </c>
    </row>
    <row r="1178" ht="15.75" customHeight="1">
      <c r="A1178" s="1" t="s">
        <v>823</v>
      </c>
      <c r="I1178" s="1" t="str">
        <f t="shared" si="1"/>
        <v>Q20. Bivalve mollusks, average of various species consumed in Indonesia, and of different cooking methods</v>
      </c>
      <c r="J1178" s="1">
        <f t="shared" si="2"/>
        <v>0</v>
      </c>
      <c r="K1178" s="1" t="str">
        <f t="shared" si="3"/>
        <v>Q20. Bivalve mollusks, average of various species consumed in Indonesia, and of different cooking methods0</v>
      </c>
      <c r="L1178" s="1" t="str">
        <f t="shared" si="4"/>
        <v>Q20. Bivalve mollusks, average of various species consumed in Indonesia, and of different cooking methodsGeography</v>
      </c>
      <c r="M1178" s="1" t="str">
        <f t="array" ref="M1178">IF(A1177=$A$72,TEXT(A1178,"dd/mm/yyyy"),A1178)&amp;";"&amp;B1178&amp;";"&amp;IF(J1178=0,IFERROR(VLOOKUP(A1178,default!$B$17:$C$19,2,0),C1178),INDEX(default!$B$2:$B$12,Sheet2!J1178,0))&amp;";"&amp;D1178&amp;";"&amp;E1178&amp;";"&amp;F1178&amp;";"&amp;G1178&amp;";"&amp;H1178</f>
        <v>Geography;;;;;;;</v>
      </c>
    </row>
    <row r="1179" ht="15.75" customHeight="1">
      <c r="A1179" s="1" t="s">
        <v>822</v>
      </c>
      <c r="I1179" s="1" t="str">
        <f t="shared" si="1"/>
        <v>Q20. Bivalve mollusks, average of various species consumed in Indonesia, and of different cooking methods</v>
      </c>
      <c r="J1179" s="1">
        <f t="shared" si="2"/>
        <v>0</v>
      </c>
      <c r="K1179" s="1" t="str">
        <f t="shared" si="3"/>
        <v>Q20. Bivalve mollusks, average of various species consumed in Indonesia, and of different cooking methods0</v>
      </c>
      <c r="L1179" s="1" t="str">
        <f t="shared" si="4"/>
        <v>Q20. Bivalve mollusks, average of various species consumed in Indonesia, and of different cooking methodsUnspecified</v>
      </c>
      <c r="M1179" s="1" t="str">
        <f t="array" ref="M1179">IF(A1178=$A$72,TEXT(A1179,"dd/mm/yyyy"),A1179)&amp;";"&amp;B1179&amp;";"&amp;IF(J1179=0,IFERROR(VLOOKUP(A1179,default!$B$17:$C$19,2,0),C1179),INDEX(default!$B$2:$B$12,Sheet2!J1179,0))&amp;";"&amp;D1179&amp;";"&amp;E1179&amp;";"&amp;F1179&amp;";"&amp;G1179&amp;";"&amp;H1179</f>
        <v>Unspecified;;;;;;;</v>
      </c>
    </row>
    <row r="1180" ht="15.75" customHeight="1">
      <c r="I1180" s="1" t="str">
        <f t="shared" si="1"/>
        <v>Q20. Bivalve mollusks, average of various species consumed in Indonesia, and of different cooking methods</v>
      </c>
      <c r="J1180" s="1">
        <f t="shared" si="2"/>
        <v>0</v>
      </c>
      <c r="K1180" s="1" t="str">
        <f t="shared" si="3"/>
        <v>Q20. Bivalve mollusks, average of various species consumed in Indonesia, and of different cooking methods0</v>
      </c>
      <c r="L1180" s="1" t="str">
        <f t="shared" si="4"/>
        <v>Q20. Bivalve mollusks, average of various species consumed in Indonesia, and of different cooking methods</v>
      </c>
      <c r="M1180" s="1" t="str">
        <f t="array" ref="M1180">IF(A1179=$A$72,TEXT(A1180,"dd/mm/yyyy"),A1180)&amp;";"&amp;B1180&amp;";"&amp;IF(J1180=0,IFERROR(VLOOKUP(A1180,default!$B$17:$C$19,2,0),C1180),INDEX(default!$B$2:$B$12,Sheet2!J1180,0))&amp;";"&amp;D1180&amp;";"&amp;E1180&amp;";"&amp;F1180&amp;";"&amp;G1180&amp;";"&amp;H1180</f>
        <v>;;;;;;;</v>
      </c>
    </row>
    <row r="1181" ht="15.75" customHeight="1">
      <c r="A1181" s="1" t="s">
        <v>824</v>
      </c>
      <c r="I1181" s="1" t="str">
        <f t="shared" si="1"/>
        <v>Q20. Bivalve mollusks, average of various species consumed in Indonesia, and of different cooking methods</v>
      </c>
      <c r="J1181" s="1">
        <f t="shared" si="2"/>
        <v>0</v>
      </c>
      <c r="K1181" s="1" t="str">
        <f t="shared" si="3"/>
        <v>Q20. Bivalve mollusks, average of various species consumed in Indonesia, and of different cooking methods0</v>
      </c>
      <c r="L1181" s="1" t="str">
        <f t="shared" si="4"/>
        <v>Q20. Bivalve mollusks, average of various species consumed in Indonesia, and of different cooking methodsTechnology</v>
      </c>
      <c r="M1181" s="1" t="str">
        <f t="array" ref="M1181">IF(A1180=$A$72,TEXT(A1181,"dd/mm/yyyy"),A1181)&amp;";"&amp;B1181&amp;";"&amp;IF(J1181=0,IFERROR(VLOOKUP(A1181,default!$B$17:$C$19,2,0),C1181),INDEX(default!$B$2:$B$12,Sheet2!J1181,0))&amp;";"&amp;D1181&amp;";"&amp;E1181&amp;";"&amp;F1181&amp;";"&amp;G1181&amp;";"&amp;H1181</f>
        <v>Technology;;;;;;;</v>
      </c>
    </row>
    <row r="1182" ht="15.75" customHeight="1">
      <c r="A1182" s="1" t="s">
        <v>822</v>
      </c>
      <c r="I1182" s="1" t="str">
        <f t="shared" si="1"/>
        <v>Q20. Bivalve mollusks, average of various species consumed in Indonesia, and of different cooking methods</v>
      </c>
      <c r="J1182" s="1">
        <f t="shared" si="2"/>
        <v>0</v>
      </c>
      <c r="K1182" s="1" t="str">
        <f t="shared" si="3"/>
        <v>Q20. Bivalve mollusks, average of various species consumed in Indonesia, and of different cooking methods0</v>
      </c>
      <c r="L1182" s="1" t="str">
        <f t="shared" si="4"/>
        <v>Q20. Bivalve mollusks, average of various species consumed in Indonesia, and of different cooking methodsUnspecified</v>
      </c>
      <c r="M1182" s="1" t="str">
        <f t="array" ref="M1182">IF(A1181=$A$72,TEXT(A1182,"dd/mm/yyyy"),A1182)&amp;";"&amp;B1182&amp;";"&amp;IF(J1182=0,IFERROR(VLOOKUP(A1182,default!$B$17:$C$19,2,0),C1182),INDEX(default!$B$2:$B$12,Sheet2!J1182,0))&amp;";"&amp;D1182&amp;";"&amp;E1182&amp;";"&amp;F1182&amp;";"&amp;G1182&amp;";"&amp;H1182</f>
        <v>Unspecified;;;;;;;</v>
      </c>
    </row>
    <row r="1183" ht="15.75" customHeight="1">
      <c r="I1183" s="1" t="str">
        <f t="shared" si="1"/>
        <v>Q20. Bivalve mollusks, average of various species consumed in Indonesia, and of different cooking methods</v>
      </c>
      <c r="J1183" s="1">
        <f t="shared" si="2"/>
        <v>0</v>
      </c>
      <c r="K1183" s="1" t="str">
        <f t="shared" si="3"/>
        <v>Q20. Bivalve mollusks, average of various species consumed in Indonesia, and of different cooking methods0</v>
      </c>
      <c r="L1183" s="1" t="str">
        <f t="shared" si="4"/>
        <v>Q20. Bivalve mollusks, average of various species consumed in Indonesia, and of different cooking methods</v>
      </c>
      <c r="M1183" s="1" t="str">
        <f t="array" ref="M1183">IF(A1182=$A$72,TEXT(A1183,"dd/mm/yyyy"),A1183)&amp;";"&amp;B1183&amp;";"&amp;IF(J1183=0,IFERROR(VLOOKUP(A1183,default!$B$17:$C$19,2,0),C1183),INDEX(default!$B$2:$B$12,Sheet2!J1183,0))&amp;";"&amp;D1183&amp;";"&amp;E1183&amp;";"&amp;F1183&amp;";"&amp;G1183&amp;";"&amp;H1183</f>
        <v>;;;;;;;</v>
      </c>
    </row>
    <row r="1184" ht="15.75" customHeight="1">
      <c r="A1184" s="1" t="s">
        <v>825</v>
      </c>
      <c r="I1184" s="1" t="str">
        <f t="shared" si="1"/>
        <v>Q20. Bivalve mollusks, average of various species consumed in Indonesia, and of different cooking methods</v>
      </c>
      <c r="J1184" s="1">
        <f t="shared" si="2"/>
        <v>0</v>
      </c>
      <c r="K1184" s="1" t="str">
        <f t="shared" si="3"/>
        <v>Q20. Bivalve mollusks, average of various species consumed in Indonesia, and of different cooking methods0</v>
      </c>
      <c r="L1184" s="1" t="str">
        <f t="shared" si="4"/>
        <v>Q20. Bivalve mollusks, average of various species consumed in Indonesia, and of different cooking methodsRepresentativeness</v>
      </c>
      <c r="M1184" s="1" t="str">
        <f t="array" ref="M1184">IF(A1183=$A$72,TEXT(A1184,"dd/mm/yyyy"),A1184)&amp;";"&amp;B1184&amp;";"&amp;IF(J1184=0,IFERROR(VLOOKUP(A1184,default!$B$17:$C$19,2,0),C1184),INDEX(default!$B$2:$B$12,Sheet2!J1184,0))&amp;";"&amp;D1184&amp;";"&amp;E1184&amp;";"&amp;F1184&amp;";"&amp;G1184&amp;";"&amp;H1184</f>
        <v>Representativeness;;;;;;;</v>
      </c>
    </row>
    <row r="1185" ht="15.75" customHeight="1">
      <c r="A1185" s="1" t="s">
        <v>822</v>
      </c>
      <c r="I1185" s="1" t="str">
        <f t="shared" si="1"/>
        <v>Q20. Bivalve mollusks, average of various species consumed in Indonesia, and of different cooking methods</v>
      </c>
      <c r="J1185" s="1">
        <f t="shared" si="2"/>
        <v>0</v>
      </c>
      <c r="K1185" s="1" t="str">
        <f t="shared" si="3"/>
        <v>Q20. Bivalve mollusks, average of various species consumed in Indonesia, and of different cooking methods0</v>
      </c>
      <c r="L1185" s="1" t="str">
        <f t="shared" si="4"/>
        <v>Q20. Bivalve mollusks, average of various species consumed in Indonesia, and of different cooking methodsUnspecified</v>
      </c>
      <c r="M1185" s="1" t="str">
        <f t="array" ref="M1185">IF(A1184=$A$72,TEXT(A1185,"dd/mm/yyyy"),A1185)&amp;";"&amp;B1185&amp;";"&amp;IF(J1185=0,IFERROR(VLOOKUP(A1185,default!$B$17:$C$19,2,0),C1185),INDEX(default!$B$2:$B$12,Sheet2!J1185,0))&amp;";"&amp;D1185&amp;";"&amp;E1185&amp;";"&amp;F1185&amp;";"&amp;G1185&amp;";"&amp;H1185</f>
        <v>Unspecified;;;;;;;</v>
      </c>
    </row>
    <row r="1186" ht="15.75" customHeight="1">
      <c r="I1186" s="1" t="str">
        <f t="shared" si="1"/>
        <v>Q20. Bivalve mollusks, average of various species consumed in Indonesia, and of different cooking methods</v>
      </c>
      <c r="J1186" s="1">
        <f t="shared" si="2"/>
        <v>0</v>
      </c>
      <c r="K1186" s="1" t="str">
        <f t="shared" si="3"/>
        <v>Q20. Bivalve mollusks, average of various species consumed in Indonesia, and of different cooking methods0</v>
      </c>
      <c r="L1186" s="1" t="str">
        <f t="shared" si="4"/>
        <v>Q20. Bivalve mollusks, average of various species consumed in Indonesia, and of different cooking methods</v>
      </c>
      <c r="M1186" s="1" t="str">
        <f t="array" ref="M1186">IF(A1185=$A$72,TEXT(A1186,"dd/mm/yyyy"),A1186)&amp;";"&amp;B1186&amp;";"&amp;IF(J1186=0,IFERROR(VLOOKUP(A1186,default!$B$17:$C$19,2,0),C1186),INDEX(default!$B$2:$B$12,Sheet2!J1186,0))&amp;";"&amp;D1186&amp;";"&amp;E1186&amp;";"&amp;F1186&amp;";"&amp;G1186&amp;";"&amp;H1186</f>
        <v>;;;;;;;</v>
      </c>
    </row>
    <row r="1187" ht="15.75" customHeight="1">
      <c r="A1187" s="1" t="s">
        <v>826</v>
      </c>
      <c r="I1187" s="1" t="str">
        <f t="shared" si="1"/>
        <v>Q20. Bivalve mollusks, average of various species consumed in Indonesia, and of different cooking methods</v>
      </c>
      <c r="J1187" s="1">
        <f t="shared" si="2"/>
        <v>0</v>
      </c>
      <c r="K1187" s="1" t="str">
        <f t="shared" si="3"/>
        <v>Q20. Bivalve mollusks, average of various species consumed in Indonesia, and of different cooking methods0</v>
      </c>
      <c r="L1187" s="1" t="str">
        <f t="shared" si="4"/>
        <v>Q20. Bivalve mollusks, average of various species consumed in Indonesia, and of different cooking methodsMultiple output allocation</v>
      </c>
      <c r="M1187" s="1" t="str">
        <f t="array" ref="M1187">IF(A1186=$A$72,TEXT(A1187,"dd/mm/yyyy"),A1187)&amp;";"&amp;B1187&amp;";"&amp;IF(J1187=0,IFERROR(VLOOKUP(A1187,default!$B$17:$C$19,2,0),C1187),INDEX(default!$B$2:$B$12,Sheet2!J1187,0))&amp;";"&amp;D1187&amp;";"&amp;E1187&amp;";"&amp;F1187&amp;";"&amp;G1187&amp;";"&amp;H1187</f>
        <v>Multiple output allocation;;;;;;;</v>
      </c>
    </row>
    <row r="1188" ht="15.75" customHeight="1">
      <c r="A1188" s="1" t="s">
        <v>822</v>
      </c>
      <c r="I1188" s="1" t="str">
        <f t="shared" si="1"/>
        <v>Q20. Bivalve mollusks, average of various species consumed in Indonesia, and of different cooking methods</v>
      </c>
      <c r="J1188" s="1">
        <f t="shared" si="2"/>
        <v>0</v>
      </c>
      <c r="K1188" s="1" t="str">
        <f t="shared" si="3"/>
        <v>Q20. Bivalve mollusks, average of various species consumed in Indonesia, and of different cooking methods0</v>
      </c>
      <c r="L1188" s="1" t="str">
        <f t="shared" si="4"/>
        <v>Q20. Bivalve mollusks, average of various species consumed in Indonesia, and of different cooking methodsUnspecified</v>
      </c>
      <c r="M1188" s="1" t="str">
        <f t="array" ref="M1188">IF(A1187=$A$72,TEXT(A1188,"dd/mm/yyyy"),A1188)&amp;";"&amp;B1188&amp;";"&amp;IF(J1188=0,IFERROR(VLOOKUP(A1188,default!$B$17:$C$19,2,0),C1188),INDEX(default!$B$2:$B$12,Sheet2!J1188,0))&amp;";"&amp;D1188&amp;";"&amp;E1188&amp;";"&amp;F1188&amp;";"&amp;G1188&amp;";"&amp;H1188</f>
        <v>Unspecified;;;;;;;</v>
      </c>
    </row>
    <row r="1189" ht="15.75" customHeight="1">
      <c r="I1189" s="1" t="str">
        <f t="shared" si="1"/>
        <v>Q20. Bivalve mollusks, average of various species consumed in Indonesia, and of different cooking methods</v>
      </c>
      <c r="J1189" s="1">
        <f t="shared" si="2"/>
        <v>0</v>
      </c>
      <c r="K1189" s="1" t="str">
        <f t="shared" si="3"/>
        <v>Q20. Bivalve mollusks, average of various species consumed in Indonesia, and of different cooking methods0</v>
      </c>
      <c r="L1189" s="1" t="str">
        <f t="shared" si="4"/>
        <v>Q20. Bivalve mollusks, average of various species consumed in Indonesia, and of different cooking methods</v>
      </c>
      <c r="M1189" s="1" t="str">
        <f t="array" ref="M1189">IF(A1188=$A$72,TEXT(A1189,"dd/mm/yyyy"),A1189)&amp;";"&amp;B1189&amp;";"&amp;IF(J1189=0,IFERROR(VLOOKUP(A1189,default!$B$17:$C$19,2,0),C1189),INDEX(default!$B$2:$B$12,Sheet2!J1189,0))&amp;";"&amp;D1189&amp;";"&amp;E1189&amp;";"&amp;F1189&amp;";"&amp;G1189&amp;";"&amp;H1189</f>
        <v>;;;;;;;</v>
      </c>
    </row>
    <row r="1190" ht="15.75" customHeight="1">
      <c r="A1190" s="1" t="s">
        <v>827</v>
      </c>
      <c r="I1190" s="1" t="str">
        <f t="shared" si="1"/>
        <v>Q20. Bivalve mollusks, average of various species consumed in Indonesia, and of different cooking methods</v>
      </c>
      <c r="J1190" s="1">
        <f t="shared" si="2"/>
        <v>0</v>
      </c>
      <c r="K1190" s="1" t="str">
        <f t="shared" si="3"/>
        <v>Q20. Bivalve mollusks, average of various species consumed in Indonesia, and of different cooking methods0</v>
      </c>
      <c r="L1190" s="1" t="str">
        <f t="shared" si="4"/>
        <v>Q20. Bivalve mollusks, average of various species consumed in Indonesia, and of different cooking methodsSubstitution allocation</v>
      </c>
      <c r="M1190" s="1" t="str">
        <f t="array" ref="M1190">IF(A1189=$A$72,TEXT(A1190,"dd/mm/yyyy"),A1190)&amp;";"&amp;B1190&amp;";"&amp;IF(J1190=0,IFERROR(VLOOKUP(A1190,default!$B$17:$C$19,2,0),C1190),INDEX(default!$B$2:$B$12,Sheet2!J1190,0))&amp;";"&amp;D1190&amp;";"&amp;E1190&amp;";"&amp;F1190&amp;";"&amp;G1190&amp;";"&amp;H1190</f>
        <v>Substitution allocation;;;;;;;</v>
      </c>
    </row>
    <row r="1191" ht="15.75" customHeight="1">
      <c r="A1191" s="1" t="s">
        <v>822</v>
      </c>
      <c r="I1191" s="1" t="str">
        <f t="shared" si="1"/>
        <v>Q20. Bivalve mollusks, average of various species consumed in Indonesia, and of different cooking methods</v>
      </c>
      <c r="J1191" s="1">
        <f t="shared" si="2"/>
        <v>0</v>
      </c>
      <c r="K1191" s="1" t="str">
        <f t="shared" si="3"/>
        <v>Q20. Bivalve mollusks, average of various species consumed in Indonesia, and of different cooking methods0</v>
      </c>
      <c r="L1191" s="1" t="str">
        <f t="shared" si="4"/>
        <v>Q20. Bivalve mollusks, average of various species consumed in Indonesia, and of different cooking methodsUnspecified</v>
      </c>
      <c r="M1191" s="1" t="str">
        <f t="array" ref="M1191">IF(A1190=$A$72,TEXT(A1191,"dd/mm/yyyy"),A1191)&amp;";"&amp;B1191&amp;";"&amp;IF(J1191=0,IFERROR(VLOOKUP(A1191,default!$B$17:$C$19,2,0),C1191),INDEX(default!$B$2:$B$12,Sheet2!J1191,0))&amp;";"&amp;D1191&amp;";"&amp;E1191&amp;";"&amp;F1191&amp;";"&amp;G1191&amp;";"&amp;H1191</f>
        <v>Unspecified;;;;;;;</v>
      </c>
    </row>
    <row r="1192" ht="15.75" customHeight="1">
      <c r="I1192" s="1" t="str">
        <f t="shared" si="1"/>
        <v>Q20. Bivalve mollusks, average of various species consumed in Indonesia, and of different cooking methods</v>
      </c>
      <c r="J1192" s="1">
        <f t="shared" si="2"/>
        <v>0</v>
      </c>
      <c r="K1192" s="1" t="str">
        <f t="shared" si="3"/>
        <v>Q20. Bivalve mollusks, average of various species consumed in Indonesia, and of different cooking methods0</v>
      </c>
      <c r="L1192" s="1" t="str">
        <f t="shared" si="4"/>
        <v>Q20. Bivalve mollusks, average of various species consumed in Indonesia, and of different cooking methods</v>
      </c>
      <c r="M1192" s="1" t="str">
        <f t="array" ref="M1192">IF(A1191=$A$72,TEXT(A1192,"dd/mm/yyyy"),A1192)&amp;";"&amp;B1192&amp;";"&amp;IF(J1192=0,IFERROR(VLOOKUP(A1192,default!$B$17:$C$19,2,0),C1192),INDEX(default!$B$2:$B$12,Sheet2!J1192,0))&amp;";"&amp;D1192&amp;";"&amp;E1192&amp;";"&amp;F1192&amp;";"&amp;G1192&amp;";"&amp;H1192</f>
        <v>;;;;;;;</v>
      </c>
    </row>
    <row r="1193" ht="15.75" customHeight="1">
      <c r="A1193" s="1" t="s">
        <v>828</v>
      </c>
      <c r="I1193" s="1" t="str">
        <f t="shared" si="1"/>
        <v>Q20. Bivalve mollusks, average of various species consumed in Indonesia, and of different cooking methods</v>
      </c>
      <c r="J1193" s="1">
        <f t="shared" si="2"/>
        <v>0</v>
      </c>
      <c r="K1193" s="1" t="str">
        <f t="shared" si="3"/>
        <v>Q20. Bivalve mollusks, average of various species consumed in Indonesia, and of different cooking methods0</v>
      </c>
      <c r="L1193" s="1" t="str">
        <f t="shared" si="4"/>
        <v>Q20. Bivalve mollusks, average of various species consumed in Indonesia, and of different cooking methodsCut off rules</v>
      </c>
      <c r="M1193" s="1" t="str">
        <f t="array" ref="M1193">IF(A1192=$A$72,TEXT(A1193,"dd/mm/yyyy"),A1193)&amp;";"&amp;B1193&amp;";"&amp;IF(J1193=0,IFERROR(VLOOKUP(A1193,default!$B$17:$C$19,2,0),C1193),INDEX(default!$B$2:$B$12,Sheet2!J1193,0))&amp;";"&amp;D1193&amp;";"&amp;E1193&amp;";"&amp;F1193&amp;";"&amp;G1193&amp;";"&amp;H1193</f>
        <v>Cut off rules;;;;;;;</v>
      </c>
    </row>
    <row r="1194" ht="15.75" customHeight="1">
      <c r="A1194" s="1" t="s">
        <v>822</v>
      </c>
      <c r="I1194" s="1" t="str">
        <f t="shared" si="1"/>
        <v>Q20. Bivalve mollusks, average of various species consumed in Indonesia, and of different cooking methods</v>
      </c>
      <c r="J1194" s="1">
        <f t="shared" si="2"/>
        <v>0</v>
      </c>
      <c r="K1194" s="1" t="str">
        <f t="shared" si="3"/>
        <v>Q20. Bivalve mollusks, average of various species consumed in Indonesia, and of different cooking methods0</v>
      </c>
      <c r="L1194" s="1" t="str">
        <f t="shared" si="4"/>
        <v>Q20. Bivalve mollusks, average of various species consumed in Indonesia, and of different cooking methodsUnspecified</v>
      </c>
      <c r="M1194" s="1" t="str">
        <f t="array" ref="M1194">IF(A1193=$A$72,TEXT(A1194,"dd/mm/yyyy"),A1194)&amp;";"&amp;B1194&amp;";"&amp;IF(J1194=0,IFERROR(VLOOKUP(A1194,default!$B$17:$C$19,2,0),C1194),INDEX(default!$B$2:$B$12,Sheet2!J1194,0))&amp;";"&amp;D1194&amp;";"&amp;E1194&amp;";"&amp;F1194&amp;";"&amp;G1194&amp;";"&amp;H1194</f>
        <v>Unspecified;;;;;;;</v>
      </c>
    </row>
    <row r="1195" ht="15.75" customHeight="1">
      <c r="I1195" s="1" t="str">
        <f t="shared" si="1"/>
        <v>Q20. Bivalve mollusks, average of various species consumed in Indonesia, and of different cooking methods</v>
      </c>
      <c r="J1195" s="1">
        <f t="shared" si="2"/>
        <v>0</v>
      </c>
      <c r="K1195" s="1" t="str">
        <f t="shared" si="3"/>
        <v>Q20. Bivalve mollusks, average of various species consumed in Indonesia, and of different cooking methods0</v>
      </c>
      <c r="L1195" s="1" t="str">
        <f t="shared" si="4"/>
        <v>Q20. Bivalve mollusks, average of various species consumed in Indonesia, and of different cooking methods</v>
      </c>
      <c r="M1195" s="1" t="str">
        <f t="array" ref="M1195">IF(A1194=$A$72,TEXT(A1195,"dd/mm/yyyy"),A1195)&amp;";"&amp;B1195&amp;";"&amp;IF(J1195=0,IFERROR(VLOOKUP(A1195,default!$B$17:$C$19,2,0),C1195),INDEX(default!$B$2:$B$12,Sheet2!J1195,0))&amp;";"&amp;D1195&amp;";"&amp;E1195&amp;";"&amp;F1195&amp;";"&amp;G1195&amp;";"&amp;H1195</f>
        <v>;;;;;;;</v>
      </c>
    </row>
    <row r="1196" ht="15.75" customHeight="1">
      <c r="A1196" s="1" t="s">
        <v>829</v>
      </c>
      <c r="I1196" s="1" t="str">
        <f t="shared" si="1"/>
        <v>Q20. Bivalve mollusks, average of various species consumed in Indonesia, and of different cooking methods</v>
      </c>
      <c r="J1196" s="1">
        <f t="shared" si="2"/>
        <v>0</v>
      </c>
      <c r="K1196" s="1" t="str">
        <f t="shared" si="3"/>
        <v>Q20. Bivalve mollusks, average of various species consumed in Indonesia, and of different cooking methods0</v>
      </c>
      <c r="L1196" s="1" t="str">
        <f t="shared" si="4"/>
        <v>Q20. Bivalve mollusks, average of various species consumed in Indonesia, and of different cooking methodsCapital goods</v>
      </c>
      <c r="M1196" s="1" t="str">
        <f t="array" ref="M1196">IF(A1195=$A$72,TEXT(A1196,"dd/mm/yyyy"),A1196)&amp;";"&amp;B1196&amp;";"&amp;IF(J1196=0,IFERROR(VLOOKUP(A1196,default!$B$17:$C$19,2,0),C1196),INDEX(default!$B$2:$B$12,Sheet2!J1196,0))&amp;";"&amp;D1196&amp;";"&amp;E1196&amp;";"&amp;F1196&amp;";"&amp;G1196&amp;";"&amp;H1196</f>
        <v>Capital goods;;;;;;;</v>
      </c>
    </row>
    <row r="1197" ht="15.75" customHeight="1">
      <c r="A1197" s="1" t="s">
        <v>822</v>
      </c>
      <c r="I1197" s="1" t="str">
        <f t="shared" si="1"/>
        <v>Q20. Bivalve mollusks, average of various species consumed in Indonesia, and of different cooking methods</v>
      </c>
      <c r="J1197" s="1">
        <f t="shared" si="2"/>
        <v>0</v>
      </c>
      <c r="K1197" s="1" t="str">
        <f t="shared" si="3"/>
        <v>Q20. Bivalve mollusks, average of various species consumed in Indonesia, and of different cooking methods0</v>
      </c>
      <c r="L1197" s="1" t="str">
        <f t="shared" si="4"/>
        <v>Q20. Bivalve mollusks, average of various species consumed in Indonesia, and of different cooking methodsUnspecified</v>
      </c>
      <c r="M1197" s="1" t="str">
        <f t="array" ref="M1197">IF(A1196=$A$72,TEXT(A1197,"dd/mm/yyyy"),A1197)&amp;";"&amp;B1197&amp;";"&amp;IF(J1197=0,IFERROR(VLOOKUP(A1197,default!$B$17:$C$19,2,0),C1197),INDEX(default!$B$2:$B$12,Sheet2!J1197,0))&amp;";"&amp;D1197&amp;";"&amp;E1197&amp;";"&amp;F1197&amp;";"&amp;G1197&amp;";"&amp;H1197</f>
        <v>Unspecified;;;;;;;</v>
      </c>
    </row>
    <row r="1198" ht="15.75" customHeight="1">
      <c r="I1198" s="1" t="str">
        <f t="shared" si="1"/>
        <v>Q20. Bivalve mollusks, average of various species consumed in Indonesia, and of different cooking methods</v>
      </c>
      <c r="J1198" s="1">
        <f t="shared" si="2"/>
        <v>0</v>
      </c>
      <c r="K1198" s="1" t="str">
        <f t="shared" si="3"/>
        <v>Q20. Bivalve mollusks, average of various species consumed in Indonesia, and of different cooking methods0</v>
      </c>
      <c r="L1198" s="1" t="str">
        <f t="shared" si="4"/>
        <v>Q20. Bivalve mollusks, average of various species consumed in Indonesia, and of different cooking methods</v>
      </c>
      <c r="M1198" s="1" t="str">
        <f t="array" ref="M1198">IF(A1197=$A$72,TEXT(A1198,"dd/mm/yyyy"),A1198)&amp;";"&amp;B1198&amp;";"&amp;IF(J1198=0,IFERROR(VLOOKUP(A1198,default!$B$17:$C$19,2,0),C1198),INDEX(default!$B$2:$B$12,Sheet2!J1198,0))&amp;";"&amp;D1198&amp;";"&amp;E1198&amp;";"&amp;F1198&amp;";"&amp;G1198&amp;";"&amp;H1198</f>
        <v>;;;;;;;</v>
      </c>
    </row>
    <row r="1199" ht="15.75" customHeight="1">
      <c r="A1199" s="1" t="s">
        <v>830</v>
      </c>
      <c r="I1199" s="1" t="str">
        <f t="shared" si="1"/>
        <v>Q20. Bivalve mollusks, average of various species consumed in Indonesia, and of different cooking methods</v>
      </c>
      <c r="J1199" s="1">
        <f t="shared" si="2"/>
        <v>0</v>
      </c>
      <c r="K1199" s="1" t="str">
        <f t="shared" si="3"/>
        <v>Q20. Bivalve mollusks, average of various species consumed in Indonesia, and of different cooking methods0</v>
      </c>
      <c r="L1199" s="1" t="str">
        <f t="shared" si="4"/>
        <v>Q20. Bivalve mollusks, average of various species consumed in Indonesia, and of different cooking methodsBoundary with nature</v>
      </c>
      <c r="M1199" s="1" t="str">
        <f t="array" ref="M1199">IF(A1198=$A$72,TEXT(A1199,"dd/mm/yyyy"),A1199)&amp;";"&amp;B1199&amp;";"&amp;IF(J1199=0,IFERROR(VLOOKUP(A1199,default!$B$17:$C$19,2,0),C1199),INDEX(default!$B$2:$B$12,Sheet2!J1199,0))&amp;";"&amp;D1199&amp;";"&amp;E1199&amp;";"&amp;F1199&amp;";"&amp;G1199&amp;";"&amp;H1199</f>
        <v>Boundary with nature;;;;;;;</v>
      </c>
    </row>
    <row r="1200" ht="15.75" customHeight="1">
      <c r="A1200" s="1" t="s">
        <v>822</v>
      </c>
      <c r="I1200" s="1" t="str">
        <f t="shared" si="1"/>
        <v>Q20. Bivalve mollusks, average of various species consumed in Indonesia, and of different cooking methods</v>
      </c>
      <c r="J1200" s="1">
        <f t="shared" si="2"/>
        <v>0</v>
      </c>
      <c r="K1200" s="1" t="str">
        <f t="shared" si="3"/>
        <v>Q20. Bivalve mollusks, average of various species consumed in Indonesia, and of different cooking methods0</v>
      </c>
      <c r="L1200" s="1" t="str">
        <f t="shared" si="4"/>
        <v>Q20. Bivalve mollusks, average of various species consumed in Indonesia, and of different cooking methodsUnspecified</v>
      </c>
      <c r="M1200" s="1" t="str">
        <f t="array" ref="M1200">IF(A1199=$A$72,TEXT(A1200,"dd/mm/yyyy"),A1200)&amp;";"&amp;B1200&amp;";"&amp;IF(J1200=0,IFERROR(VLOOKUP(A1200,default!$B$17:$C$19,2,0),C1200),INDEX(default!$B$2:$B$12,Sheet2!J1200,0))&amp;";"&amp;D1200&amp;";"&amp;E1200&amp;";"&amp;F1200&amp;";"&amp;G1200&amp;";"&amp;H1200</f>
        <v>Unspecified;;;;;;;</v>
      </c>
    </row>
    <row r="1201" ht="15.75" customHeight="1">
      <c r="I1201" s="1" t="str">
        <f t="shared" si="1"/>
        <v>Q20. Bivalve mollusks, average of various species consumed in Indonesia, and of different cooking methods</v>
      </c>
      <c r="J1201" s="1">
        <f t="shared" si="2"/>
        <v>0</v>
      </c>
      <c r="K1201" s="1" t="str">
        <f t="shared" si="3"/>
        <v>Q20. Bivalve mollusks, average of various species consumed in Indonesia, and of different cooking methods0</v>
      </c>
      <c r="L1201" s="1" t="str">
        <f t="shared" si="4"/>
        <v>Q20. Bivalve mollusks, average of various species consumed in Indonesia, and of different cooking methods</v>
      </c>
      <c r="M1201" s="1" t="str">
        <f t="array" ref="M1201">IF(A1200=$A$72,TEXT(A1201,"dd/mm/yyyy"),A1201)&amp;";"&amp;B1201&amp;";"&amp;IF(J1201=0,IFERROR(VLOOKUP(A1201,default!$B$17:$C$19,2,0),C1201),INDEX(default!$B$2:$B$12,Sheet2!J1201,0))&amp;";"&amp;D1201&amp;";"&amp;E1201&amp;";"&amp;F1201&amp;";"&amp;G1201&amp;";"&amp;H1201</f>
        <v>;;;;;;;</v>
      </c>
    </row>
    <row r="1202" ht="15.75" customHeight="1">
      <c r="A1202" s="1" t="s">
        <v>831</v>
      </c>
      <c r="I1202" s="1" t="str">
        <f t="shared" si="1"/>
        <v>Q20. Bivalve mollusks, average of various species consumed in Indonesia, and of different cooking methods</v>
      </c>
      <c r="J1202" s="1">
        <f t="shared" si="2"/>
        <v>0</v>
      </c>
      <c r="K1202" s="1" t="str">
        <f t="shared" si="3"/>
        <v>Q20. Bivalve mollusks, average of various species consumed in Indonesia, and of different cooking methods0</v>
      </c>
      <c r="L1202" s="1" t="str">
        <f t="shared" si="4"/>
        <v>Q20. Bivalve mollusks, average of various species consumed in Indonesia, and of different cooking methodsInfrastructure</v>
      </c>
      <c r="M1202" s="1" t="str">
        <f t="array" ref="M1202">IF(A1201=$A$72,TEXT(A1202,"dd/mm/yyyy"),A1202)&amp;";"&amp;B1202&amp;";"&amp;IF(J1202=0,IFERROR(VLOOKUP(A1202,default!$B$17:$C$19,2,0),C1202),INDEX(default!$B$2:$B$12,Sheet2!J1202,0))&amp;";"&amp;D1202&amp;";"&amp;E1202&amp;";"&amp;F1202&amp;";"&amp;G1202&amp;";"&amp;H1202</f>
        <v>Infrastructure;;;;;;;</v>
      </c>
    </row>
    <row r="1203" ht="15.75" customHeight="1">
      <c r="A1203" s="1" t="s">
        <v>832</v>
      </c>
      <c r="I1203" s="1" t="str">
        <f t="shared" si="1"/>
        <v>Q20. Bivalve mollusks, average of various species consumed in Indonesia, and of different cooking methods</v>
      </c>
      <c r="J1203" s="1">
        <f t="shared" si="2"/>
        <v>0</v>
      </c>
      <c r="K1203" s="1" t="str">
        <f t="shared" si="3"/>
        <v>Q20. Bivalve mollusks, average of various species consumed in Indonesia, and of different cooking methods0</v>
      </c>
      <c r="L1203" s="1" t="str">
        <f t="shared" si="4"/>
        <v>Q20. Bivalve mollusks, average of various species consumed in Indonesia, and of different cooking methodsNo</v>
      </c>
      <c r="M1203" s="1" t="str">
        <f t="array" ref="M1203">IF(A1202=$A$72,TEXT(A1203,"dd/mm/yyyy"),A1203)&amp;";"&amp;B1203&amp;";"&amp;IF(J1203=0,IFERROR(VLOOKUP(A1203,default!$B$17:$C$19,2,0),C1203),INDEX(default!$B$2:$B$12,Sheet2!J1203,0))&amp;";"&amp;D1203&amp;";"&amp;E1203&amp;";"&amp;F1203&amp;";"&amp;G1203&amp;";"&amp;H1203</f>
        <v>No;;;;;;;</v>
      </c>
    </row>
    <row r="1204" ht="15.75" customHeight="1">
      <c r="I1204" s="1" t="str">
        <f t="shared" si="1"/>
        <v>Q20. Bivalve mollusks, average of various species consumed in Indonesia, and of different cooking methods</v>
      </c>
      <c r="J1204" s="1">
        <f t="shared" si="2"/>
        <v>0</v>
      </c>
      <c r="K1204" s="1" t="str">
        <f t="shared" si="3"/>
        <v>Q20. Bivalve mollusks, average of various species consumed in Indonesia, and of different cooking methods0</v>
      </c>
      <c r="L1204" s="1" t="str">
        <f t="shared" si="4"/>
        <v>Q20. Bivalve mollusks, average of various species consumed in Indonesia, and of different cooking methods</v>
      </c>
      <c r="M1204" s="1" t="str">
        <f t="array" ref="M1204">IF(A1203=$A$72,TEXT(A1204,"dd/mm/yyyy"),A1204)&amp;";"&amp;B1204&amp;";"&amp;IF(J1204=0,IFERROR(VLOOKUP(A1204,default!$B$17:$C$19,2,0),C1204),INDEX(default!$B$2:$B$12,Sheet2!J1204,0))&amp;";"&amp;D1204&amp;";"&amp;E1204&amp;";"&amp;F1204&amp;";"&amp;G1204&amp;";"&amp;H1204</f>
        <v>;;;;;;;</v>
      </c>
    </row>
    <row r="1205" ht="15.75" customHeight="1">
      <c r="A1205" s="1" t="s">
        <v>833</v>
      </c>
      <c r="I1205" s="1" t="str">
        <f t="shared" si="1"/>
        <v>Q20. Bivalve mollusks, average of various species consumed in Indonesia, and of different cooking methods</v>
      </c>
      <c r="J1205" s="1">
        <f t="shared" si="2"/>
        <v>0</v>
      </c>
      <c r="K1205" s="1" t="str">
        <f t="shared" si="3"/>
        <v>Q20. Bivalve mollusks, average of various species consumed in Indonesia, and of different cooking methods0</v>
      </c>
      <c r="L1205" s="1" t="str">
        <f t="shared" si="4"/>
        <v>Q20. Bivalve mollusks, average of various species consumed in Indonesia, and of different cooking methodsDate</v>
      </c>
      <c r="M1205" s="1" t="str">
        <f t="array" ref="M1205">IF(A1204=$A$72,TEXT(A1205,"dd/mm/yyyy"),A1205)&amp;";"&amp;B1205&amp;";"&amp;IF(J1205=0,IFERROR(VLOOKUP(A1205,default!$B$17:$C$19,2,0),C1205),INDEX(default!$B$2:$B$12,Sheet2!J1205,0))&amp;";"&amp;D1205&amp;";"&amp;E1205&amp;";"&amp;F1205&amp;";"&amp;G1205&amp;";"&amp;H1205</f>
        <v>Date;;;;;;;</v>
      </c>
    </row>
    <row r="1206" ht="15.75" customHeight="1">
      <c r="A1206" s="49">
        <v>45119.0</v>
      </c>
      <c r="I1206" s="1" t="str">
        <f t="shared" si="1"/>
        <v>Q20. Bivalve mollusks, average of various species consumed in Indonesia, and of different cooking methods</v>
      </c>
      <c r="J1206" s="1">
        <f t="shared" si="2"/>
        <v>0</v>
      </c>
      <c r="K1206" s="1" t="str">
        <f t="shared" si="3"/>
        <v>Q20. Bivalve mollusks, average of various species consumed in Indonesia, and of different cooking methods0</v>
      </c>
      <c r="L1206" s="1" t="str">
        <f t="shared" si="4"/>
        <v>Q20. Bivalve mollusks, average of various species consumed in Indonesia, and of different cooking methods45119</v>
      </c>
      <c r="M1206" s="1" t="str">
        <f t="array" ref="M1206">IF(A1205=$A$72,TEXT(A1206,"dd/mm/yyyy"),A1206)&amp;";"&amp;B1206&amp;";"&amp;IF(J1206=0,IFERROR(VLOOKUP(A1206,default!$B$17:$C$19,2,0),C1206),INDEX(default!$B$2:$B$12,Sheet2!J1206,0))&amp;";"&amp;D1206&amp;";"&amp;E1206&amp;";"&amp;F1206&amp;";"&amp;G1206&amp;";"&amp;H1206</f>
        <v>12/07/2023;;;;;;;</v>
      </c>
    </row>
    <row r="1207" ht="15.75" customHeight="1">
      <c r="I1207" s="1" t="str">
        <f t="shared" si="1"/>
        <v>Q20. Bivalve mollusks, average of various species consumed in Indonesia, and of different cooking methods</v>
      </c>
      <c r="J1207" s="1">
        <f t="shared" si="2"/>
        <v>0</v>
      </c>
      <c r="K1207" s="1" t="str">
        <f t="shared" si="3"/>
        <v>Q20. Bivalve mollusks, average of various species consumed in Indonesia, and of different cooking methods0</v>
      </c>
      <c r="L1207" s="1" t="str">
        <f t="shared" si="4"/>
        <v>Q20. Bivalve mollusks, average of various species consumed in Indonesia, and of different cooking methods</v>
      </c>
      <c r="M1207" s="1" t="str">
        <f t="array" ref="M1207">IF(A1206=$A$72,TEXT(A1207,"dd/mm/yyyy"),A1207)&amp;";"&amp;B1207&amp;";"&amp;IF(J1207=0,IFERROR(VLOOKUP(A1207,default!$B$17:$C$19,2,0),C1207),INDEX(default!$B$2:$B$12,Sheet2!J1207,0))&amp;";"&amp;D1207&amp;";"&amp;E1207&amp;";"&amp;F1207&amp;";"&amp;G1207&amp;";"&amp;H1207</f>
        <v>;;;;;;;</v>
      </c>
    </row>
    <row r="1208" ht="15.75" customHeight="1">
      <c r="A1208" s="1" t="s">
        <v>834</v>
      </c>
      <c r="I1208" s="1" t="str">
        <f t="shared" si="1"/>
        <v>Q20. Bivalve mollusks, average of various species consumed in Indonesia, and of different cooking methods</v>
      </c>
      <c r="J1208" s="1">
        <f t="shared" si="2"/>
        <v>0</v>
      </c>
      <c r="K1208" s="1" t="str">
        <f t="shared" si="3"/>
        <v>Q20. Bivalve mollusks, average of various species consumed in Indonesia, and of different cooking methods0</v>
      </c>
      <c r="L1208" s="1" t="str">
        <f t="shared" si="4"/>
        <v>Q20. Bivalve mollusks, average of various species consumed in Indonesia, and of different cooking methodsProducts</v>
      </c>
      <c r="M1208" s="1" t="str">
        <f t="array" ref="M1208">IF(A1207=$A$72,TEXT(A1208,"dd/mm/yyyy"),A1208)&amp;";"&amp;B1208&amp;";"&amp;IF(J1208=0,IFERROR(VLOOKUP(A1208,default!$B$17:$C$19,2,0),C1208),INDEX(default!$B$2:$B$12,Sheet2!J1208,0))&amp;";"&amp;D1208&amp;";"&amp;E1208&amp;";"&amp;F1208&amp;";"&amp;G1208&amp;";"&amp;H1208</f>
        <v>Products;;;;;;;</v>
      </c>
    </row>
    <row r="1209" ht="15.75" customHeight="1">
      <c r="A1209" s="1" t="s">
        <v>1002</v>
      </c>
      <c r="B1209" s="1" t="s">
        <v>835</v>
      </c>
      <c r="C1209" s="1">
        <v>1.0</v>
      </c>
      <c r="D1209" s="1">
        <v>100.0</v>
      </c>
      <c r="E1209" s="1" t="s">
        <v>836</v>
      </c>
      <c r="F1209" s="1" t="s">
        <v>971</v>
      </c>
      <c r="I1209" s="1" t="str">
        <f t="shared" si="1"/>
        <v>Q20. Crustaceans, average of various species consumed in Indonesia, and of different cooking methods</v>
      </c>
      <c r="J1209" s="1">
        <f t="shared" si="2"/>
        <v>0</v>
      </c>
      <c r="K1209" s="1" t="str">
        <f t="shared" si="3"/>
        <v>Q20. Crustaceans, average of various species consumed in Indonesia, and of different cooking methods0</v>
      </c>
      <c r="L1209" s="1" t="str">
        <f t="shared" si="4"/>
        <v>Q20. Crustaceans, average of various species consumed in Indonesia, and of different cooking methodsQ20. Crustaceans, average of various species consumed in Indonesia, and of different cooking methods</v>
      </c>
      <c r="M1209" s="1" t="str">
        <f t="array" ref="M1209">IF(A1208=$A$72,TEXT(A1209,"dd/mm/yyyy"),A1209)&amp;";"&amp;B1209&amp;";"&amp;IF(J1209=0,IFERROR(VLOOKUP(A1209,default!$B$17:$C$19,2,0),C1209),INDEX(default!$B$2:$B$12,Sheet2!J1209,0))&amp;";"&amp;D1209&amp;";"&amp;E1209&amp;";"&amp;F1209&amp;";"&amp;G1209&amp;";"&amp;H1209</f>
        <v>Q20. Crustaceans, average of various species consumed in Indonesia, and of different cooking methods;kg;1;100;not defined;!My project\0. Life cycles;;</v>
      </c>
    </row>
    <row r="1210" ht="15.75" customHeight="1">
      <c r="I1210" s="1" t="str">
        <f t="shared" si="1"/>
        <v>Q20. Crustaceans, average of various species consumed in Indonesia, and of different cooking methods</v>
      </c>
      <c r="J1210" s="1">
        <f t="shared" si="2"/>
        <v>0</v>
      </c>
      <c r="K1210" s="1" t="str">
        <f t="shared" si="3"/>
        <v>Q20. Crustaceans, average of various species consumed in Indonesia, and of different cooking methods0</v>
      </c>
      <c r="L1210" s="1" t="str">
        <f t="shared" si="4"/>
        <v>Q20. Crustaceans, average of various species consumed in Indonesia, and of different cooking methods</v>
      </c>
      <c r="M1210" s="1" t="str">
        <f t="array" ref="M1210">IF(A1209=$A$72,TEXT(A1210,"dd/mm/yyyy"),A1210)&amp;";"&amp;B1210&amp;";"&amp;IF(J1210=0,IFERROR(VLOOKUP(A1210,default!$B$17:$C$19,2,0),C1210),INDEX(default!$B$2:$B$12,Sheet2!J1210,0))&amp;";"&amp;D1210&amp;";"&amp;E1210&amp;";"&amp;F1210&amp;";"&amp;G1210&amp;";"&amp;H1210</f>
        <v>;;;;;;;</v>
      </c>
    </row>
    <row r="1211" ht="15.75" customHeight="1">
      <c r="A1211" s="1" t="s">
        <v>838</v>
      </c>
      <c r="I1211" s="1" t="str">
        <f t="shared" si="1"/>
        <v>Q20. Crustaceans, average of various species consumed in Indonesia, and of different cooking methods</v>
      </c>
      <c r="J1211" s="1">
        <f t="shared" si="2"/>
        <v>0</v>
      </c>
      <c r="K1211" s="1" t="str">
        <f t="shared" si="3"/>
        <v>Q20. Crustaceans, average of various species consumed in Indonesia, and of different cooking methods0</v>
      </c>
      <c r="L1211" s="1" t="str">
        <f t="shared" si="4"/>
        <v>Q20. Crustaceans, average of various species consumed in Indonesia, and of different cooking methodsAvoided products</v>
      </c>
      <c r="M1211" s="1" t="str">
        <f t="array" ref="M1211">IF(A1210=$A$72,TEXT(A1211,"dd/mm/yyyy"),A1211)&amp;";"&amp;B1211&amp;";"&amp;IF(J1211=0,IFERROR(VLOOKUP(A1211,default!$B$17:$C$19,2,0),C1211),INDEX(default!$B$2:$B$12,Sheet2!J1211,0))&amp;";"&amp;D1211&amp;";"&amp;E1211&amp;";"&amp;F1211&amp;";"&amp;G1211&amp;";"&amp;H1211</f>
        <v>Avoided products;;;;;;;</v>
      </c>
    </row>
    <row r="1212" ht="15.75" customHeight="1">
      <c r="I1212" s="1" t="str">
        <f t="shared" si="1"/>
        <v>Q20. Crustaceans, average of various species consumed in Indonesia, and of different cooking methods</v>
      </c>
      <c r="J1212" s="1">
        <f t="shared" si="2"/>
        <v>0</v>
      </c>
      <c r="K1212" s="1" t="str">
        <f t="shared" si="3"/>
        <v>Q20. Crustaceans, average of various species consumed in Indonesia, and of different cooking methods0</v>
      </c>
      <c r="L1212" s="1" t="str">
        <f t="shared" si="4"/>
        <v>Q20. Crustaceans, average of various species consumed in Indonesia, and of different cooking methods</v>
      </c>
      <c r="M1212" s="1" t="str">
        <f t="array" ref="M1212">IF(A1211=$A$72,TEXT(A1212,"dd/mm/yyyy"),A1212)&amp;";"&amp;B1212&amp;";"&amp;IF(J1212=0,IFERROR(VLOOKUP(A1212,default!$B$17:$C$19,2,0),C1212),INDEX(default!$B$2:$B$12,Sheet2!J1212,0))&amp;";"&amp;D1212&amp;";"&amp;E1212&amp;";"&amp;F1212&amp;";"&amp;G1212&amp;";"&amp;H1212</f>
        <v>;;;;;;;</v>
      </c>
    </row>
    <row r="1213" ht="15.75" customHeight="1">
      <c r="A1213" s="1" t="s">
        <v>839</v>
      </c>
      <c r="I1213" s="1" t="str">
        <f t="shared" si="1"/>
        <v>Q20. Crustaceans, average of various species consumed in Indonesia, and of different cooking methods</v>
      </c>
      <c r="J1213" s="1">
        <f t="shared" si="2"/>
        <v>0</v>
      </c>
      <c r="K1213" s="1" t="str">
        <f t="shared" si="3"/>
        <v>Q20. Crustaceans, average of various species consumed in Indonesia, and of different cooking methods0</v>
      </c>
      <c r="L1213" s="1" t="str">
        <f t="shared" si="4"/>
        <v>Q20. Crustaceans, average of various species consumed in Indonesia, and of different cooking methodsResources</v>
      </c>
      <c r="M1213" s="1" t="str">
        <f t="array" ref="M1213">IF(A1212=$A$72,TEXT(A1213,"dd/mm/yyyy"),A1213)&amp;";"&amp;B1213&amp;";"&amp;IF(J1213=0,IFERROR(VLOOKUP(A1213,default!$B$17:$C$19,2,0),C1213),INDEX(default!$B$2:$B$12,Sheet2!J1213,0))&amp;";"&amp;D1213&amp;";"&amp;E1213&amp;";"&amp;F1213&amp;";"&amp;G1213&amp;";"&amp;H1213</f>
        <v>Resources;;;;;;;</v>
      </c>
    </row>
    <row r="1214" ht="15.75" customHeight="1">
      <c r="I1214" s="1" t="str">
        <f t="shared" si="1"/>
        <v>Q20. Crustaceans, average of various species consumed in Indonesia, and of different cooking methods</v>
      </c>
      <c r="J1214" s="1">
        <f t="shared" si="2"/>
        <v>0</v>
      </c>
      <c r="K1214" s="1" t="str">
        <f t="shared" si="3"/>
        <v>Q20. Crustaceans, average of various species consumed in Indonesia, and of different cooking methods0</v>
      </c>
      <c r="L1214" s="1" t="str">
        <f t="shared" si="4"/>
        <v>Q20. Crustaceans, average of various species consumed in Indonesia, and of different cooking methods</v>
      </c>
      <c r="M1214" s="1" t="str">
        <f t="array" ref="M1214">IF(A1213=$A$72,TEXT(A1214,"dd/mm/yyyy"),A1214)&amp;";"&amp;B1214&amp;";"&amp;IF(J1214=0,IFERROR(VLOOKUP(A1214,default!$B$17:$C$19,2,0),C1214),INDEX(default!$B$2:$B$12,Sheet2!J1214,0))&amp;";"&amp;D1214&amp;";"&amp;E1214&amp;";"&amp;F1214&amp;";"&amp;G1214&amp;";"&amp;H1214</f>
        <v>;;;;;;;</v>
      </c>
    </row>
    <row r="1215" ht="15.75" customHeight="1">
      <c r="A1215" s="1" t="s">
        <v>840</v>
      </c>
      <c r="I1215" s="1" t="str">
        <f t="shared" si="1"/>
        <v>Q20. Crustaceans, average of various species consumed in Indonesia, and of different cooking methods</v>
      </c>
      <c r="J1215" s="1">
        <f t="shared" si="2"/>
        <v>1</v>
      </c>
      <c r="K1215" s="1" t="str">
        <f t="shared" si="3"/>
        <v>Q20. Crustaceans, average of various species consumed in Indonesia, and of different cooking methods1</v>
      </c>
      <c r="L1215" s="1" t="str">
        <f t="shared" si="4"/>
        <v>Q20. Crustaceans, average of various species consumed in Indonesia, and of different cooking methodsMaterials/fuels</v>
      </c>
      <c r="M1215" s="1" t="str">
        <f t="array" ref="M1215">IF(A1214=$A$72,TEXT(A1215,"dd/mm/yyyy"),A1215)&amp;";"&amp;B1215&amp;";"&amp;IF(J1215=0,IFERROR(VLOOKUP(A1215,default!$B$17:$C$19,2,0),C1215),INDEX(default!$B$2:$B$12,Sheet2!J1215,0))&amp;";"&amp;D1215&amp;";"&amp;E1215&amp;";"&amp;F1215&amp;";"&amp;G1215&amp;";"&amp;H1215</f>
        <v>Materials/fuels;;;;;;;</v>
      </c>
    </row>
    <row r="1216" ht="15.75" customHeight="1">
      <c r="A1216" s="1" t="s">
        <v>223</v>
      </c>
      <c r="B1216" s="1" t="s">
        <v>835</v>
      </c>
      <c r="C1216" s="1" t="s">
        <v>1013</v>
      </c>
      <c r="D1216" s="1" t="s">
        <v>842</v>
      </c>
      <c r="E1216" s="1">
        <v>0.0</v>
      </c>
      <c r="F1216" s="1">
        <v>0.0</v>
      </c>
      <c r="G1216" s="1">
        <v>0.0</v>
      </c>
      <c r="I1216" s="1" t="str">
        <f t="shared" si="1"/>
        <v>Q20. Crustaceans, average of various species consumed in Indonesia, and of different cooking methods</v>
      </c>
      <c r="J1216" s="1">
        <f t="shared" si="2"/>
        <v>2</v>
      </c>
      <c r="K1216" s="1" t="str">
        <f t="shared" si="3"/>
        <v>Q20. Crustaceans, average of various species consumed in Indonesia, and of different cooking methods2</v>
      </c>
      <c r="L1216" s="1" t="str">
        <f t="shared" si="4"/>
        <v>Q20. Crustaceans, average of various species consumed in Indonesia, and of different cooking methodsFresh shrimps, China production {FR} S</v>
      </c>
      <c r="M1216" s="1" t="str">
        <f t="array" ref="M1216">IF(A1215=$A$72,TEXT(A1216,"dd/mm/yyyy"),A1216)&amp;";"&amp;B1216&amp;";"&amp;IF(J1216=0,IFERROR(VLOOKUP(A1216,default!$B$17:$C$19,2,0),C1216),INDEX(default!$B$2:$B$12,Sheet2!J1216,0))&amp;";"&amp;D1216&amp;";"&amp;E1216&amp;";"&amp;F1216&amp;";"&amp;G1216&amp;";"&amp;H1216</f>
        <v>Fresh shrimps, China production {FR} S;kg;primary*(1+PHAR_loss_PNS+PROC_loss_PNS+TRAN_loss_PNS+RET_loss_PNS);Undefined;0;0;0;</v>
      </c>
    </row>
    <row r="1217" ht="15.75" customHeight="1">
      <c r="A1217" s="1" t="s">
        <v>122</v>
      </c>
      <c r="B1217" s="1" t="s">
        <v>835</v>
      </c>
      <c r="C1217" s="1">
        <v>0.0</v>
      </c>
      <c r="D1217" s="1" t="s">
        <v>842</v>
      </c>
      <c r="E1217" s="1">
        <v>0.0</v>
      </c>
      <c r="F1217" s="1">
        <v>0.0</v>
      </c>
      <c r="G1217" s="1">
        <v>0.0</v>
      </c>
      <c r="I1217" s="1" t="str">
        <f t="shared" si="1"/>
        <v>Q20. Crustaceans, average of various species consumed in Indonesia, and of different cooking methods</v>
      </c>
      <c r="J1217" s="1">
        <f t="shared" si="2"/>
        <v>3</v>
      </c>
      <c r="K1217" s="1" t="str">
        <f t="shared" si="3"/>
        <v>Q20. Crustaceans, average of various species consumed in Indonesia, and of different cooking methods3</v>
      </c>
      <c r="L1217" s="1" t="str">
        <f t="shared" si="4"/>
        <v>Q20. Crustaceans, average of various species consumed in Indonesia, and of different cooking methodsProcessing dummy</v>
      </c>
      <c r="M1217" s="1" t="str">
        <f t="array" ref="M1217">IF(A1216=$A$72,TEXT(A1217,"dd/mm/yyyy"),A1217)&amp;";"&amp;B1217&amp;";"&amp;IF(J1217=0,IFERROR(VLOOKUP(A1217,default!$B$17:$C$19,2,0),C1217),INDEX(default!$B$2:$B$12,Sheet2!J1217,0))&amp;";"&amp;D1217&amp;";"&amp;E1217&amp;";"&amp;F1217&amp;";"&amp;G1217&amp;";"&amp;H1217</f>
        <v>Processing dummy;kg;processing*(1+PROC_loss_PNS+TRAN_loss_PNS+RET_loss_PNS);Undefined;0;0;0;</v>
      </c>
    </row>
    <row r="1218" ht="15.75" customHeight="1">
      <c r="A1218" s="1" t="s">
        <v>171</v>
      </c>
      <c r="B1218" s="1" t="s">
        <v>835</v>
      </c>
      <c r="C1218" s="1" t="s">
        <v>1111</v>
      </c>
      <c r="D1218" s="1" t="s">
        <v>842</v>
      </c>
      <c r="E1218" s="1">
        <v>0.0</v>
      </c>
      <c r="F1218" s="1">
        <v>0.0</v>
      </c>
      <c r="G1218" s="1">
        <v>0.0</v>
      </c>
      <c r="I1218" s="1" t="str">
        <f t="shared" si="1"/>
        <v>Q20. Crustaceans, average of various species consumed in Indonesia, and of different cooking methods</v>
      </c>
      <c r="J1218" s="1">
        <f t="shared" si="2"/>
        <v>4</v>
      </c>
      <c r="K1218" s="1" t="str">
        <f t="shared" si="3"/>
        <v>Q20. Crustaceans, average of various species consumed in Indonesia, and of different cooking methods4</v>
      </c>
      <c r="L1218" s="1" t="str">
        <f t="shared" si="4"/>
        <v>Q20. Crustaceans, average of various species consumed in Indonesia, and of different cooking methodsChicken, breast, meat and skin, roasted/baked, processed in FR | Chilled | PS | at packaging {FR} U {ID}| GAIN</v>
      </c>
      <c r="M1218" s="1" t="str">
        <f t="array" ref="M1218">IF(A1217=$A$72,TEXT(A1218,"dd/mm/yyyy"),A1218)&amp;";"&amp;B1218&amp;";"&amp;IF(J1218=0,IFERROR(VLOOKUP(A1218,default!$B$17:$C$19,2,0),C1218),INDEX(default!$B$2:$B$12,Sheet2!J1218,0))&amp;";"&amp;D1218&amp;";"&amp;E1218&amp;";"&amp;F1218&amp;";"&amp;G1218&amp;";"&amp;H1218</f>
        <v>Chicken, breast, meat and skin, roasted/baked, processed in FR | Chilled | PS | at packaging {FR} U {ID}| GAIN;kg;packaging*(1+TRAN_loss_PNS+RET_loss_PNS);Undefined;0;0;0;</v>
      </c>
    </row>
    <row r="1219" ht="15.75" customHeight="1">
      <c r="A1219" s="1" t="s">
        <v>976</v>
      </c>
      <c r="B1219" s="1" t="s">
        <v>835</v>
      </c>
      <c r="C1219" s="1" t="s">
        <v>1015</v>
      </c>
      <c r="D1219" s="1" t="s">
        <v>842</v>
      </c>
      <c r="E1219" s="1">
        <v>0.0</v>
      </c>
      <c r="F1219" s="1">
        <v>0.0</v>
      </c>
      <c r="G1219" s="1">
        <v>0.0</v>
      </c>
      <c r="I1219" s="1" t="str">
        <f t="shared" si="1"/>
        <v>Q20. Crustaceans, average of various species consumed in Indonesia, and of different cooking methods</v>
      </c>
      <c r="J1219" s="1">
        <f t="shared" si="2"/>
        <v>5</v>
      </c>
      <c r="K1219" s="1" t="str">
        <f t="shared" si="3"/>
        <v>Q20. Crustaceans, average of various species consumed in Indonesia, and of different cooking methods5</v>
      </c>
      <c r="L1219" s="1" t="str">
        <f t="shared" si="4"/>
        <v>Q20. Crustaceans, average of various species consumed in Indonesia, and of different cooking methodsInternational distribution {ID}| GAIN</v>
      </c>
      <c r="M1219" s="1" t="str">
        <f t="array" ref="M1219">IF(A1218=$A$72,TEXT(A1219,"dd/mm/yyyy"),A1219)&amp;";"&amp;B1219&amp;";"&amp;IF(J1219=0,IFERROR(VLOOKUP(A1219,default!$B$17:$C$19,2,0),C1219),INDEX(default!$B$2:$B$12,Sheet2!J1219,0))&amp;";"&amp;D1219&amp;";"&amp;E1219&amp;";"&amp;F1219&amp;";"&amp;G1219&amp;";"&amp;H1219</f>
        <v>International distribution {ID}| GAIN;kg;distrib*(1+TRAN_loss_PNS+RET_loss_PNS);Undefined;0;0;0;</v>
      </c>
    </row>
    <row r="1220" ht="15.75" customHeight="1">
      <c r="A1220" s="1" t="s">
        <v>125</v>
      </c>
      <c r="B1220" s="1" t="s">
        <v>846</v>
      </c>
      <c r="C1220" s="1" t="s">
        <v>1016</v>
      </c>
      <c r="D1220" s="1" t="s">
        <v>842</v>
      </c>
      <c r="E1220" s="1">
        <v>0.0</v>
      </c>
      <c r="F1220" s="1">
        <v>0.0</v>
      </c>
      <c r="G1220" s="1">
        <v>0.0</v>
      </c>
      <c r="I1220" s="1" t="str">
        <f t="shared" si="1"/>
        <v>Q20. Crustaceans, average of various species consumed in Indonesia, and of different cooking methods</v>
      </c>
      <c r="J1220" s="1">
        <f t="shared" si="2"/>
        <v>6</v>
      </c>
      <c r="K1220" s="1" t="str">
        <f t="shared" si="3"/>
        <v>Q20. Crustaceans, average of various species consumed in Indonesia, and of different cooking methods6</v>
      </c>
      <c r="L1220" s="1" t="str">
        <f t="shared" si="4"/>
        <v>Q20. Crustaceans, average of various species consumed in Indonesia, and of different cooking methodsStorage, in closed refrigerator, at retail (WFLDB)/RER U {ID}| GAIN</v>
      </c>
      <c r="M1220" s="1" t="str">
        <f t="array" ref="M1220">IF(A1219=$A$72,TEXT(A1220,"dd/mm/yyyy"),A1220)&amp;";"&amp;B1220&amp;";"&amp;IF(J1220=0,IFERROR(VLOOKUP(A1220,default!$B$17:$C$19,2,0),C1220),INDEX(default!$B$2:$B$12,Sheet2!J1220,0))&amp;";"&amp;D1220&amp;";"&amp;E1220&amp;";"&amp;F1220&amp;";"&amp;G1220&amp;";"&amp;H1220</f>
        <v>Storage, in closed refrigerator, at retail (WFLDB)/RER U {ID}| GAIN;l*day;retail_cool*(1+RET_loss_PNS);Undefined;0;0;0;</v>
      </c>
    </row>
    <row r="1221" ht="15.75" customHeight="1">
      <c r="A1221" s="1" t="s">
        <v>126</v>
      </c>
      <c r="B1221" s="1" t="s">
        <v>846</v>
      </c>
      <c r="C1221" s="1" t="s">
        <v>1017</v>
      </c>
      <c r="D1221" s="1" t="s">
        <v>842</v>
      </c>
      <c r="E1221" s="1">
        <v>0.0</v>
      </c>
      <c r="F1221" s="1">
        <v>0.0</v>
      </c>
      <c r="G1221" s="1">
        <v>0.0</v>
      </c>
      <c r="I1221" s="1" t="str">
        <f t="shared" si="1"/>
        <v>Q20. Crustaceans, average of various species consumed in Indonesia, and of different cooking methods</v>
      </c>
      <c r="J1221" s="1">
        <f t="shared" si="2"/>
        <v>7</v>
      </c>
      <c r="K1221" s="1" t="str">
        <f t="shared" si="3"/>
        <v>Q20. Crustaceans, average of various species consumed in Indonesia, and of different cooking methods7</v>
      </c>
      <c r="L1221" s="1" t="str">
        <f t="shared" si="4"/>
        <v>Q20. Crustaceans, average of various species consumed in Indonesia, and of different cooking methodsStorage, in closed freezer, at retail (WFLDB)/RER U {ID}| GAIN</v>
      </c>
      <c r="M1221" s="1" t="str">
        <f t="array" ref="M1221">IF(A1220=$A$72,TEXT(A1221,"dd/mm/yyyy"),A1221)&amp;";"&amp;B1221&amp;";"&amp;IF(J1221=0,IFERROR(VLOOKUP(A1221,default!$B$17:$C$19,2,0),C1221),INDEX(default!$B$2:$B$12,Sheet2!J1221,0))&amp;";"&amp;D1221&amp;";"&amp;E1221&amp;";"&amp;F1221&amp;";"&amp;G1221&amp;";"&amp;H1221</f>
        <v>Storage, in closed freezer, at retail (WFLDB)/RER U {ID}| GAIN;l*day;retail_freez*(1+RET_loss_PNS);Undefined;0;0;0;</v>
      </c>
    </row>
    <row r="1222" ht="15.75" customHeight="1">
      <c r="A1222" s="1" t="s">
        <v>127</v>
      </c>
      <c r="B1222" s="1" t="s">
        <v>846</v>
      </c>
      <c r="C1222" s="1" t="s">
        <v>1018</v>
      </c>
      <c r="D1222" s="1" t="s">
        <v>842</v>
      </c>
      <c r="E1222" s="1">
        <v>0.0</v>
      </c>
      <c r="F1222" s="1">
        <v>0.0</v>
      </c>
      <c r="G1222" s="1">
        <v>0.0</v>
      </c>
      <c r="I1222" s="1" t="str">
        <f t="shared" si="1"/>
        <v>Q20. Crustaceans, average of various species consumed in Indonesia, and of different cooking methods</v>
      </c>
      <c r="J1222" s="1">
        <f t="shared" si="2"/>
        <v>8</v>
      </c>
      <c r="K1222" s="1" t="str">
        <f t="shared" si="3"/>
        <v>Q20. Crustaceans, average of various species consumed in Indonesia, and of different cooking methods8</v>
      </c>
      <c r="L1222" s="1" t="str">
        <f t="shared" si="4"/>
        <v>Q20. Crustaceans, average of various species consumed in Indonesia, and of different cooking methodsStorage, in refrigerator, at home (WFLDB)/RER U {ID}| GAIN</v>
      </c>
      <c r="M1222" s="1" t="str">
        <f t="array" ref="M1222">IF(A1221=$A$72,TEXT(A1222,"dd/mm/yyyy"),A1222)&amp;";"&amp;B1222&amp;";"&amp;IF(J1222=0,IFERROR(VLOOKUP(A1222,default!$B$17:$C$19,2,0),C1222),INDEX(default!$B$2:$B$12,Sheet2!J1222,0))&amp;";"&amp;D1222&amp;";"&amp;E1222&amp;";"&amp;F1222&amp;";"&amp;G1222&amp;";"&amp;H1222</f>
        <v>Storage, in refrigerator, at home (WFLDB)/RER U {ID}| GAIN;l*day;home_cool;Undefined;0;0;0;</v>
      </c>
    </row>
    <row r="1223" ht="15.75" customHeight="1">
      <c r="A1223" s="1" t="s">
        <v>128</v>
      </c>
      <c r="B1223" s="1" t="s">
        <v>846</v>
      </c>
      <c r="C1223" s="1" t="s">
        <v>1018</v>
      </c>
      <c r="D1223" s="1" t="s">
        <v>842</v>
      </c>
      <c r="E1223" s="1">
        <v>0.0</v>
      </c>
      <c r="F1223" s="1">
        <v>0.0</v>
      </c>
      <c r="G1223" s="1">
        <v>0.0</v>
      </c>
      <c r="I1223" s="1" t="str">
        <f t="shared" si="1"/>
        <v>Q20. Crustaceans, average of various species consumed in Indonesia, and of different cooking methods</v>
      </c>
      <c r="J1223" s="1">
        <f t="shared" si="2"/>
        <v>9</v>
      </c>
      <c r="K1223" s="1" t="str">
        <f t="shared" si="3"/>
        <v>Q20. Crustaceans, average of various species consumed in Indonesia, and of different cooking methods9</v>
      </c>
      <c r="L1223" s="1" t="str">
        <f t="shared" si="4"/>
        <v>Q20. Crustaceans, average of various species consumed in Indonesia, and of different cooking methodsStorage, in freezer, at home (WFLDB)/RER U {ID}| GAIN</v>
      </c>
      <c r="M1223" s="1" t="str">
        <f t="array" ref="M1223">IF(A1222=$A$72,TEXT(A1223,"dd/mm/yyyy"),A1223)&amp;";"&amp;B1223&amp;";"&amp;IF(J1223=0,IFERROR(VLOOKUP(A1223,default!$B$17:$C$19,2,0),C1223),INDEX(default!$B$2:$B$12,Sheet2!J1223,0))&amp;";"&amp;D1223&amp;";"&amp;E1223&amp;";"&amp;F1223&amp;";"&amp;G1223&amp;";"&amp;H1223</f>
        <v>Storage, in freezer, at home (WFLDB)/RER U {ID}| GAIN;l*day;home_freez;Undefined;0;0;0;</v>
      </c>
    </row>
    <row r="1224" ht="15.75" customHeight="1">
      <c r="A1224" s="1" t="s">
        <v>129</v>
      </c>
      <c r="B1224" s="1" t="s">
        <v>849</v>
      </c>
      <c r="C1224" s="1" t="s">
        <v>37</v>
      </c>
      <c r="D1224" s="1" t="s">
        <v>842</v>
      </c>
      <c r="E1224" s="1">
        <v>0.0</v>
      </c>
      <c r="F1224" s="1">
        <v>0.0</v>
      </c>
      <c r="G1224" s="1">
        <v>0.0</v>
      </c>
      <c r="I1224" s="1" t="str">
        <f t="shared" si="1"/>
        <v>Q20. Crustaceans, average of various species consumed in Indonesia, and of different cooking methods</v>
      </c>
      <c r="J1224" s="1">
        <f t="shared" si="2"/>
        <v>10</v>
      </c>
      <c r="K1224" s="1" t="str">
        <f t="shared" si="3"/>
        <v>Q20. Crustaceans, average of various species consumed in Indonesia, and of different cooking methods10</v>
      </c>
      <c r="L1224" s="1" t="str">
        <f t="shared" si="4"/>
        <v>Q20. Crustaceans, average of various species consumed in Indonesia, and of different cooking methodsBoiling, vegetables, with LPG stove, at consumer home (WFLDB)/GLO U</v>
      </c>
      <c r="M1224" s="1" t="str">
        <f t="array" ref="M1224">IF(A1223=$A$72,TEXT(A1224,"dd/mm/yyyy"),A1224)&amp;";"&amp;B1224&amp;";"&amp;IF(J1224=0,IFERROR(VLOOKUP(A1224,default!$B$17:$C$19,2,0),C1224),INDEX(default!$B$2:$B$12,Sheet2!J1224,0))&amp;";"&amp;D1224&amp;";"&amp;E1224&amp;";"&amp;F1224&amp;";"&amp;G1224&amp;";"&amp;H1224</f>
        <v>Boiling, vegetables, with LPG stove, at consumer home (WFLDB)/GLO U;p;boil*(1-USER_loss);Undefined;0;0;0;</v>
      </c>
    </row>
    <row r="1225" ht="15.75" customHeight="1">
      <c r="A1225" s="1" t="s">
        <v>130</v>
      </c>
      <c r="B1225" s="1" t="s">
        <v>849</v>
      </c>
      <c r="C1225" s="1" t="s">
        <v>38</v>
      </c>
      <c r="D1225" s="1" t="s">
        <v>842</v>
      </c>
      <c r="E1225" s="1">
        <v>0.0</v>
      </c>
      <c r="F1225" s="1">
        <v>0.0</v>
      </c>
      <c r="G1225" s="1">
        <v>0.0</v>
      </c>
      <c r="I1225" s="1" t="str">
        <f t="shared" si="1"/>
        <v>Q20. Crustaceans, average of various species consumed in Indonesia, and of different cooking methods</v>
      </c>
      <c r="J1225" s="1">
        <f t="shared" si="2"/>
        <v>11</v>
      </c>
      <c r="K1225" s="1" t="str">
        <f t="shared" si="3"/>
        <v>Q20. Crustaceans, average of various species consumed in Indonesia, and of different cooking methods11</v>
      </c>
      <c r="L1225" s="1" t="str">
        <f t="shared" si="4"/>
        <v>Q20. Crustaceans, average of various species consumed in Indonesia, and of different cooking methodsFrying, vegetables, with LPG stove, at consumer home (WFLDB)/GLO U</v>
      </c>
      <c r="M1225" s="1" t="str">
        <f t="array" ref="M1225">IF(A1224=$A$72,TEXT(A1225,"dd/mm/yyyy"),A1225)&amp;";"&amp;B1225&amp;";"&amp;IF(J1225=0,IFERROR(VLOOKUP(A1225,default!$B$17:$C$19,2,0),C1225),INDEX(default!$B$2:$B$12,Sheet2!J1225,0))&amp;";"&amp;D1225&amp;";"&amp;E1225&amp;";"&amp;F1225&amp;";"&amp;G1225&amp;";"&amp;H1225</f>
        <v>Frying, vegetables, with LPG stove, at consumer home (WFLDB)/GLO U;p;fry*(1-USER_loss);Undefined;0;0;0;</v>
      </c>
    </row>
    <row r="1226" ht="15.75" customHeight="1">
      <c r="I1226" s="1" t="str">
        <f t="shared" si="1"/>
        <v>Q20. Crustaceans, average of various species consumed in Indonesia, and of different cooking methods</v>
      </c>
      <c r="J1226" s="1">
        <f t="shared" si="2"/>
        <v>0</v>
      </c>
      <c r="K1226" s="1" t="str">
        <f t="shared" si="3"/>
        <v>Q20. Crustaceans, average of various species consumed in Indonesia, and of different cooking methods0</v>
      </c>
      <c r="L1226" s="1" t="str">
        <f t="shared" si="4"/>
        <v>Q20. Crustaceans, average of various species consumed in Indonesia, and of different cooking methods</v>
      </c>
      <c r="M1226" s="1" t="str">
        <f t="array" ref="M1226">IF(A1225=$A$72,TEXT(A1226,"dd/mm/yyyy"),A1226)&amp;";"&amp;B1226&amp;";"&amp;IF(J1226=0,IFERROR(VLOOKUP(A1226,default!$B$17:$C$19,2,0),C1226),INDEX(default!$B$2:$B$12,Sheet2!J1226,0))&amp;";"&amp;D1226&amp;";"&amp;E1226&amp;";"&amp;F1226&amp;";"&amp;G1226&amp;";"&amp;H1226</f>
        <v>;;;;;;;</v>
      </c>
    </row>
    <row r="1227" ht="15.75" customHeight="1">
      <c r="A1227" s="1" t="s">
        <v>852</v>
      </c>
      <c r="I1227" s="1" t="str">
        <f t="shared" si="1"/>
        <v>Q20. Crustaceans, average of various species consumed in Indonesia, and of different cooking methods</v>
      </c>
      <c r="J1227" s="1">
        <f t="shared" si="2"/>
        <v>0</v>
      </c>
      <c r="K1227" s="1" t="str">
        <f t="shared" si="3"/>
        <v>Q20. Crustaceans, average of various species consumed in Indonesia, and of different cooking methods0</v>
      </c>
      <c r="L1227" s="1" t="str">
        <f t="shared" si="4"/>
        <v>Q20. Crustaceans, average of various species consumed in Indonesia, and of different cooking methodsElectricity/heat</v>
      </c>
      <c r="M1227" s="1" t="str">
        <f t="array" ref="M1227">IF(A1226=$A$72,TEXT(A1227,"dd/mm/yyyy"),A1227)&amp;";"&amp;B1227&amp;";"&amp;IF(J1227=0,IFERROR(VLOOKUP(A1227,default!$B$17:$C$19,2,0),C1227),INDEX(default!$B$2:$B$12,Sheet2!J1227,0))&amp;";"&amp;D1227&amp;";"&amp;E1227&amp;";"&amp;F1227&amp;";"&amp;G1227&amp;";"&amp;H1227</f>
        <v>Electricity/heat;;;;;;;</v>
      </c>
    </row>
    <row r="1228" ht="15.75" customHeight="1">
      <c r="I1228" s="1" t="str">
        <f t="shared" si="1"/>
        <v>Q20. Crustaceans, average of various species consumed in Indonesia, and of different cooking methods</v>
      </c>
      <c r="J1228" s="1">
        <f t="shared" si="2"/>
        <v>0</v>
      </c>
      <c r="K1228" s="1" t="str">
        <f t="shared" si="3"/>
        <v>Q20. Crustaceans, average of various species consumed in Indonesia, and of different cooking methods0</v>
      </c>
      <c r="L1228" s="1" t="str">
        <f t="shared" si="4"/>
        <v>Q20. Crustaceans, average of various species consumed in Indonesia, and of different cooking methods</v>
      </c>
      <c r="M1228" s="1" t="str">
        <f t="array" ref="M1228">IF(A1227=$A$72,TEXT(A1228,"dd/mm/yyyy"),A1228)&amp;";"&amp;B1228&amp;";"&amp;IF(J1228=0,IFERROR(VLOOKUP(A1228,default!$B$17:$C$19,2,0),C1228),INDEX(default!$B$2:$B$12,Sheet2!J1228,0))&amp;";"&amp;D1228&amp;";"&amp;E1228&amp;";"&amp;F1228&amp;";"&amp;G1228&amp;";"&amp;H1228</f>
        <v>;;;;;;;</v>
      </c>
    </row>
    <row r="1229" ht="15.75" customHeight="1">
      <c r="A1229" s="1" t="s">
        <v>853</v>
      </c>
      <c r="I1229" s="1" t="str">
        <f t="shared" si="1"/>
        <v>Q20. Crustaceans, average of various species consumed in Indonesia, and of different cooking methods</v>
      </c>
      <c r="J1229" s="1">
        <f t="shared" si="2"/>
        <v>0</v>
      </c>
      <c r="K1229" s="1" t="str">
        <f t="shared" si="3"/>
        <v>Q20. Crustaceans, average of various species consumed in Indonesia, and of different cooking methods0</v>
      </c>
      <c r="L1229" s="1" t="str">
        <f t="shared" si="4"/>
        <v>Q20. Crustaceans, average of various species consumed in Indonesia, and of different cooking methodsEmissions to air</v>
      </c>
      <c r="M1229" s="1" t="str">
        <f t="array" ref="M1229">IF(A1228=$A$72,TEXT(A1229,"dd/mm/yyyy"),A1229)&amp;";"&amp;B1229&amp;";"&amp;IF(J1229=0,IFERROR(VLOOKUP(A1229,default!$B$17:$C$19,2,0),C1229),INDEX(default!$B$2:$B$12,Sheet2!J1229,0))&amp;";"&amp;D1229&amp;";"&amp;E1229&amp;";"&amp;F1229&amp;";"&amp;G1229&amp;";"&amp;H1229</f>
        <v>Emissions to air;;;;;;;</v>
      </c>
    </row>
    <row r="1230" ht="15.75" customHeight="1">
      <c r="I1230" s="1" t="str">
        <f t="shared" si="1"/>
        <v>Q20. Crustaceans, average of various species consumed in Indonesia, and of different cooking methods</v>
      </c>
      <c r="J1230" s="1">
        <f t="shared" si="2"/>
        <v>0</v>
      </c>
      <c r="K1230" s="1" t="str">
        <f t="shared" si="3"/>
        <v>Q20. Crustaceans, average of various species consumed in Indonesia, and of different cooking methods0</v>
      </c>
      <c r="L1230" s="1" t="str">
        <f t="shared" si="4"/>
        <v>Q20. Crustaceans, average of various species consumed in Indonesia, and of different cooking methods</v>
      </c>
      <c r="M1230" s="1" t="str">
        <f t="array" ref="M1230">IF(A1229=$A$72,TEXT(A1230,"dd/mm/yyyy"),A1230)&amp;";"&amp;B1230&amp;";"&amp;IF(J1230=0,IFERROR(VLOOKUP(A1230,default!$B$17:$C$19,2,0),C1230),INDEX(default!$B$2:$B$12,Sheet2!J1230,0))&amp;";"&amp;D1230&amp;";"&amp;E1230&amp;";"&amp;F1230&amp;";"&amp;G1230&amp;";"&amp;H1230</f>
        <v>;;;;;;;</v>
      </c>
    </row>
    <row r="1231" ht="15.75" customHeight="1">
      <c r="A1231" s="1" t="s">
        <v>854</v>
      </c>
      <c r="I1231" s="1" t="str">
        <f t="shared" si="1"/>
        <v>Q20. Crustaceans, average of various species consumed in Indonesia, and of different cooking methods</v>
      </c>
      <c r="J1231" s="1">
        <f t="shared" si="2"/>
        <v>0</v>
      </c>
      <c r="K1231" s="1" t="str">
        <f t="shared" si="3"/>
        <v>Q20. Crustaceans, average of various species consumed in Indonesia, and of different cooking methods0</v>
      </c>
      <c r="L1231" s="1" t="str">
        <f t="shared" si="4"/>
        <v>Q20. Crustaceans, average of various species consumed in Indonesia, and of different cooking methodsEmissions to water</v>
      </c>
      <c r="M1231" s="1" t="str">
        <f t="array" ref="M1231">IF(A1230=$A$72,TEXT(A1231,"dd/mm/yyyy"),A1231)&amp;";"&amp;B1231&amp;";"&amp;IF(J1231=0,IFERROR(VLOOKUP(A1231,default!$B$17:$C$19,2,0),C1231),INDEX(default!$B$2:$B$12,Sheet2!J1231,0))&amp;";"&amp;D1231&amp;";"&amp;E1231&amp;";"&amp;F1231&amp;";"&amp;G1231&amp;";"&amp;H1231</f>
        <v>Emissions to water;;;;;;;</v>
      </c>
    </row>
    <row r="1232" ht="15.75" customHeight="1">
      <c r="I1232" s="1" t="str">
        <f t="shared" si="1"/>
        <v>Q20. Crustaceans, average of various species consumed in Indonesia, and of different cooking methods</v>
      </c>
      <c r="J1232" s="1">
        <f t="shared" si="2"/>
        <v>0</v>
      </c>
      <c r="K1232" s="1" t="str">
        <f t="shared" si="3"/>
        <v>Q20. Crustaceans, average of various species consumed in Indonesia, and of different cooking methods0</v>
      </c>
      <c r="L1232" s="1" t="str">
        <f t="shared" si="4"/>
        <v>Q20. Crustaceans, average of various species consumed in Indonesia, and of different cooking methods</v>
      </c>
      <c r="M1232" s="1" t="str">
        <f t="array" ref="M1232">IF(A1231=$A$72,TEXT(A1232,"dd/mm/yyyy"),A1232)&amp;";"&amp;B1232&amp;";"&amp;IF(J1232=0,IFERROR(VLOOKUP(A1232,default!$B$17:$C$19,2,0),C1232),INDEX(default!$B$2:$B$12,Sheet2!J1232,0))&amp;";"&amp;D1232&amp;";"&amp;E1232&amp;";"&amp;F1232&amp;";"&amp;G1232&amp;";"&amp;H1232</f>
        <v>;;;;;;;</v>
      </c>
    </row>
    <row r="1233" ht="15.75" customHeight="1">
      <c r="A1233" s="1" t="s">
        <v>855</v>
      </c>
      <c r="I1233" s="1" t="str">
        <f t="shared" si="1"/>
        <v>Q20. Crustaceans, average of various species consumed in Indonesia, and of different cooking methods</v>
      </c>
      <c r="J1233" s="1">
        <f t="shared" si="2"/>
        <v>0</v>
      </c>
      <c r="K1233" s="1" t="str">
        <f t="shared" si="3"/>
        <v>Q20. Crustaceans, average of various species consumed in Indonesia, and of different cooking methods0</v>
      </c>
      <c r="L1233" s="1" t="str">
        <f t="shared" si="4"/>
        <v>Q20. Crustaceans, average of various species consumed in Indonesia, and of different cooking methodsEmissions to soil</v>
      </c>
      <c r="M1233" s="1" t="str">
        <f t="array" ref="M1233">IF(A1232=$A$72,TEXT(A1233,"dd/mm/yyyy"),A1233)&amp;";"&amp;B1233&amp;";"&amp;IF(J1233=0,IFERROR(VLOOKUP(A1233,default!$B$17:$C$19,2,0),C1233),INDEX(default!$B$2:$B$12,Sheet2!J1233,0))&amp;";"&amp;D1233&amp;";"&amp;E1233&amp;";"&amp;F1233&amp;";"&amp;G1233&amp;";"&amp;H1233</f>
        <v>Emissions to soil;;;;;;;</v>
      </c>
    </row>
    <row r="1234" ht="15.75" customHeight="1">
      <c r="I1234" s="1" t="str">
        <f t="shared" si="1"/>
        <v>Q20. Crustaceans, average of various species consumed in Indonesia, and of different cooking methods</v>
      </c>
      <c r="J1234" s="1">
        <f t="shared" si="2"/>
        <v>0</v>
      </c>
      <c r="K1234" s="1" t="str">
        <f t="shared" si="3"/>
        <v>Q20. Crustaceans, average of various species consumed in Indonesia, and of different cooking methods0</v>
      </c>
      <c r="L1234" s="1" t="str">
        <f t="shared" si="4"/>
        <v>Q20. Crustaceans, average of various species consumed in Indonesia, and of different cooking methods</v>
      </c>
      <c r="M1234" s="1" t="str">
        <f t="array" ref="M1234">IF(A1233=$A$72,TEXT(A1234,"dd/mm/yyyy"),A1234)&amp;";"&amp;B1234&amp;";"&amp;IF(J1234=0,IFERROR(VLOOKUP(A1234,default!$B$17:$C$19,2,0),C1234),INDEX(default!$B$2:$B$12,Sheet2!J1234,0))&amp;";"&amp;D1234&amp;";"&amp;E1234&amp;";"&amp;F1234&amp;";"&amp;G1234&amp;";"&amp;H1234</f>
        <v>;;;;;;;</v>
      </c>
    </row>
    <row r="1235" ht="15.75" customHeight="1">
      <c r="A1235" s="1" t="s">
        <v>856</v>
      </c>
      <c r="I1235" s="1" t="str">
        <f t="shared" si="1"/>
        <v>Q20. Crustaceans, average of various species consumed in Indonesia, and of different cooking methods</v>
      </c>
      <c r="J1235" s="1">
        <f t="shared" si="2"/>
        <v>0</v>
      </c>
      <c r="K1235" s="1" t="str">
        <f t="shared" si="3"/>
        <v>Q20. Crustaceans, average of various species consumed in Indonesia, and of different cooking methods0</v>
      </c>
      <c r="L1235" s="1" t="str">
        <f t="shared" si="4"/>
        <v>Q20. Crustaceans, average of various species consumed in Indonesia, and of different cooking methodsFinal waste flows</v>
      </c>
      <c r="M1235" s="1" t="str">
        <f t="array" ref="M1235">IF(A1234=$A$72,TEXT(A1235,"dd/mm/yyyy"),A1235)&amp;";"&amp;B1235&amp;";"&amp;IF(J1235=0,IFERROR(VLOOKUP(A1235,default!$B$17:$C$19,2,0),C1235),INDEX(default!$B$2:$B$12,Sheet2!J1235,0))&amp;";"&amp;D1235&amp;";"&amp;E1235&amp;";"&amp;F1235&amp;";"&amp;G1235&amp;";"&amp;H1235</f>
        <v>Final waste flows;;;;;;;</v>
      </c>
    </row>
    <row r="1236" ht="15.75" customHeight="1">
      <c r="I1236" s="1" t="str">
        <f t="shared" si="1"/>
        <v>Q20. Crustaceans, average of various species consumed in Indonesia, and of different cooking methods</v>
      </c>
      <c r="J1236" s="1">
        <f t="shared" si="2"/>
        <v>0</v>
      </c>
      <c r="K1236" s="1" t="str">
        <f t="shared" si="3"/>
        <v>Q20. Crustaceans, average of various species consumed in Indonesia, and of different cooking methods0</v>
      </c>
      <c r="L1236" s="1" t="str">
        <f t="shared" si="4"/>
        <v>Q20. Crustaceans, average of various species consumed in Indonesia, and of different cooking methods</v>
      </c>
      <c r="M1236" s="1" t="str">
        <f t="array" ref="M1236">IF(A1235=$A$72,TEXT(A1236,"dd/mm/yyyy"),A1236)&amp;";"&amp;B1236&amp;";"&amp;IF(J1236=0,IFERROR(VLOOKUP(A1236,default!$B$17:$C$19,2,0),C1236),INDEX(default!$B$2:$B$12,Sheet2!J1236,0))&amp;";"&amp;D1236&amp;";"&amp;E1236&amp;";"&amp;F1236&amp;";"&amp;G1236&amp;";"&amp;H1236</f>
        <v>;;;;;;;</v>
      </c>
    </row>
    <row r="1237" ht="15.75" customHeight="1">
      <c r="A1237" s="1" t="s">
        <v>857</v>
      </c>
      <c r="I1237" s="1" t="str">
        <f t="shared" si="1"/>
        <v>Q20. Crustaceans, average of various species consumed in Indonesia, and of different cooking methods</v>
      </c>
      <c r="J1237" s="1">
        <f t="shared" si="2"/>
        <v>0</v>
      </c>
      <c r="K1237" s="1" t="str">
        <f t="shared" si="3"/>
        <v>Q20. Crustaceans, average of various species consumed in Indonesia, and of different cooking methods0</v>
      </c>
      <c r="L1237" s="1" t="str">
        <f t="shared" si="4"/>
        <v>Q20. Crustaceans, average of various species consumed in Indonesia, and of different cooking methodsNon material emissions</v>
      </c>
      <c r="M1237" s="1" t="str">
        <f t="array" ref="M1237">IF(A1236=$A$72,TEXT(A1237,"dd/mm/yyyy"),A1237)&amp;";"&amp;B1237&amp;";"&amp;IF(J1237=0,IFERROR(VLOOKUP(A1237,default!$B$17:$C$19,2,0),C1237),INDEX(default!$B$2:$B$12,Sheet2!J1237,0))&amp;";"&amp;D1237&amp;";"&amp;E1237&amp;";"&amp;F1237&amp;";"&amp;G1237&amp;";"&amp;H1237</f>
        <v>Non material emissions;;;;;;;</v>
      </c>
    </row>
    <row r="1238" ht="15.75" customHeight="1">
      <c r="I1238" s="1" t="str">
        <f t="shared" si="1"/>
        <v>Q20. Crustaceans, average of various species consumed in Indonesia, and of different cooking methods</v>
      </c>
      <c r="J1238" s="1">
        <f t="shared" si="2"/>
        <v>0</v>
      </c>
      <c r="K1238" s="1" t="str">
        <f t="shared" si="3"/>
        <v>Q20. Crustaceans, average of various species consumed in Indonesia, and of different cooking methods0</v>
      </c>
      <c r="L1238" s="1" t="str">
        <f t="shared" si="4"/>
        <v>Q20. Crustaceans, average of various species consumed in Indonesia, and of different cooking methods</v>
      </c>
      <c r="M1238" s="1" t="str">
        <f t="array" ref="M1238">IF(A1237=$A$72,TEXT(A1238,"dd/mm/yyyy"),A1238)&amp;";"&amp;B1238&amp;";"&amp;IF(J1238=0,IFERROR(VLOOKUP(A1238,default!$B$17:$C$19,2,0),C1238),INDEX(default!$B$2:$B$12,Sheet2!J1238,0))&amp;";"&amp;D1238&amp;";"&amp;E1238&amp;";"&amp;F1238&amp;";"&amp;G1238&amp;";"&amp;H1238</f>
        <v>;;;;;;;</v>
      </c>
    </row>
    <row r="1239" ht="15.75" customHeight="1">
      <c r="A1239" s="1" t="s">
        <v>858</v>
      </c>
      <c r="I1239" s="1" t="str">
        <f t="shared" si="1"/>
        <v>Q20. Crustaceans, average of various species consumed in Indonesia, and of different cooking methods</v>
      </c>
      <c r="J1239" s="1">
        <f t="shared" si="2"/>
        <v>0</v>
      </c>
      <c r="K1239" s="1" t="str">
        <f t="shared" si="3"/>
        <v>Q20. Crustaceans, average of various species consumed in Indonesia, and of different cooking methods0</v>
      </c>
      <c r="L1239" s="1" t="str">
        <f t="shared" si="4"/>
        <v>Q20. Crustaceans, average of various species consumed in Indonesia, and of different cooking methodsSocial issues</v>
      </c>
      <c r="M1239" s="1" t="str">
        <f t="array" ref="M1239">IF(A1238=$A$72,TEXT(A1239,"dd/mm/yyyy"),A1239)&amp;";"&amp;B1239&amp;";"&amp;IF(J1239=0,IFERROR(VLOOKUP(A1239,default!$B$17:$C$19,2,0),C1239),INDEX(default!$B$2:$B$12,Sheet2!J1239,0))&amp;";"&amp;D1239&amp;";"&amp;E1239&amp;";"&amp;F1239&amp;";"&amp;G1239&amp;";"&amp;H1239</f>
        <v>Social issues;;;;;;;</v>
      </c>
    </row>
    <row r="1240" ht="15.75" customHeight="1">
      <c r="I1240" s="1" t="str">
        <f t="shared" si="1"/>
        <v>Q20. Crustaceans, average of various species consumed in Indonesia, and of different cooking methods</v>
      </c>
      <c r="J1240" s="1">
        <f t="shared" si="2"/>
        <v>0</v>
      </c>
      <c r="K1240" s="1" t="str">
        <f t="shared" si="3"/>
        <v>Q20. Crustaceans, average of various species consumed in Indonesia, and of different cooking methods0</v>
      </c>
      <c r="L1240" s="1" t="str">
        <f t="shared" si="4"/>
        <v>Q20. Crustaceans, average of various species consumed in Indonesia, and of different cooking methods</v>
      </c>
      <c r="M1240" s="1" t="str">
        <f t="array" ref="M1240">IF(A1239=$A$72,TEXT(A1240,"dd/mm/yyyy"),A1240)&amp;";"&amp;B1240&amp;";"&amp;IF(J1240=0,IFERROR(VLOOKUP(A1240,default!$B$17:$C$19,2,0),C1240),INDEX(default!$B$2:$B$12,Sheet2!J1240,0))&amp;";"&amp;D1240&amp;";"&amp;E1240&amp;";"&amp;F1240&amp;";"&amp;G1240&amp;";"&amp;H1240</f>
        <v>;;;;;;;</v>
      </c>
    </row>
    <row r="1241" ht="15.75" customHeight="1">
      <c r="A1241" s="1" t="s">
        <v>859</v>
      </c>
      <c r="I1241" s="1" t="str">
        <f t="shared" si="1"/>
        <v>Q20. Crustaceans, average of various species consumed in Indonesia, and of different cooking methods</v>
      </c>
      <c r="J1241" s="1">
        <f t="shared" si="2"/>
        <v>0</v>
      </c>
      <c r="K1241" s="1" t="str">
        <f t="shared" si="3"/>
        <v>Q20. Crustaceans, average of various species consumed in Indonesia, and of different cooking methods0</v>
      </c>
      <c r="L1241" s="1" t="str">
        <f t="shared" si="4"/>
        <v>Q20. Crustaceans, average of various species consumed in Indonesia, and of different cooking methodsEconomic issues</v>
      </c>
      <c r="M1241" s="1" t="str">
        <f t="array" ref="M1241">IF(A1240=$A$72,TEXT(A1241,"dd/mm/yyyy"),A1241)&amp;";"&amp;B1241&amp;";"&amp;IF(J1241=0,IFERROR(VLOOKUP(A1241,default!$B$17:$C$19,2,0),C1241),INDEX(default!$B$2:$B$12,Sheet2!J1241,0))&amp;";"&amp;D1241&amp;";"&amp;E1241&amp;";"&amp;F1241&amp;";"&amp;G1241&amp;";"&amp;H1241</f>
        <v>Economic issues;;;;;;;</v>
      </c>
    </row>
    <row r="1242" ht="15.75" customHeight="1">
      <c r="I1242" s="1" t="str">
        <f t="shared" si="1"/>
        <v>Q20. Crustaceans, average of various species consumed in Indonesia, and of different cooking methods</v>
      </c>
      <c r="J1242" s="1">
        <f t="shared" si="2"/>
        <v>0</v>
      </c>
      <c r="K1242" s="1" t="str">
        <f t="shared" si="3"/>
        <v>Q20. Crustaceans, average of various species consumed in Indonesia, and of different cooking methods0</v>
      </c>
      <c r="L1242" s="1" t="str">
        <f t="shared" si="4"/>
        <v>Q20. Crustaceans, average of various species consumed in Indonesia, and of different cooking methods</v>
      </c>
      <c r="M1242" s="1" t="str">
        <f t="array" ref="M1242">IF(A1241=$A$72,TEXT(A1242,"dd/mm/yyyy"),A1242)&amp;";"&amp;B1242&amp;";"&amp;IF(J1242=0,IFERROR(VLOOKUP(A1242,default!$B$17:$C$19,2,0),C1242),INDEX(default!$B$2:$B$12,Sheet2!J1242,0))&amp;";"&amp;D1242&amp;";"&amp;E1242&amp;";"&amp;F1242&amp;";"&amp;G1242&amp;";"&amp;H1242</f>
        <v>;;;;;;;</v>
      </c>
    </row>
    <row r="1243" ht="15.75" customHeight="1">
      <c r="A1243" s="1" t="s">
        <v>860</v>
      </c>
      <c r="I1243" s="1" t="str">
        <f t="shared" si="1"/>
        <v>Q20. Crustaceans, average of various species consumed in Indonesia, and of different cooking methods</v>
      </c>
      <c r="J1243" s="1">
        <f t="shared" si="2"/>
        <v>0</v>
      </c>
      <c r="K1243" s="1" t="str">
        <f t="shared" si="3"/>
        <v>Q20. Crustaceans, average of various species consumed in Indonesia, and of different cooking methods0</v>
      </c>
      <c r="L1243" s="1" t="str">
        <f t="shared" si="4"/>
        <v>Q20. Crustaceans, average of various species consumed in Indonesia, and of different cooking methodsWaste to treatment</v>
      </c>
      <c r="M1243" s="1" t="str">
        <f t="array" ref="M1243">IF(A1242=$A$72,TEXT(A1243,"dd/mm/yyyy"),A1243)&amp;";"&amp;B1243&amp;";"&amp;IF(J1243=0,IFERROR(VLOOKUP(A1243,default!$B$17:$C$19,2,0),C1243),INDEX(default!$B$2:$B$12,Sheet2!J1243,0))&amp;";"&amp;D1243&amp;";"&amp;E1243&amp;";"&amp;F1243&amp;";"&amp;G1243&amp;";"&amp;H1243</f>
        <v>Waste to treatment;;;;;;;</v>
      </c>
    </row>
    <row r="1244" ht="15.75" customHeight="1">
      <c r="A1244" s="1" t="s">
        <v>8</v>
      </c>
      <c r="B1244" s="1" t="s">
        <v>835</v>
      </c>
      <c r="C1244" s="1" t="s">
        <v>1112</v>
      </c>
      <c r="D1244" s="1" t="s">
        <v>842</v>
      </c>
      <c r="E1244" s="1">
        <v>0.0</v>
      </c>
      <c r="F1244" s="1">
        <v>0.0</v>
      </c>
      <c r="G1244" s="1">
        <v>0.0</v>
      </c>
      <c r="I1244" s="1" t="str">
        <f t="shared" si="1"/>
        <v>Q20. Crustaceans, average of various species consumed in Indonesia, and of different cooking methods</v>
      </c>
      <c r="J1244" s="1">
        <f t="shared" si="2"/>
        <v>0</v>
      </c>
      <c r="K1244" s="1" t="str">
        <f t="shared" si="3"/>
        <v>Q20. Crustaceans, average of various species consumed in Indonesia, and of different cooking methods0</v>
      </c>
      <c r="L1244" s="1" t="str">
        <f t="shared" si="4"/>
        <v>Q20. Crustaceans, average of various species consumed in Indonesia, and of different cooking methodsMunicipal solid waste {RoW}| treatment of municipal solid waste, sanitary landfill | Cut-off, S</v>
      </c>
      <c r="M1244" s="1" t="str">
        <f t="array" ref="M1244">IF(A1243=$A$72,TEXT(A1244,"dd/mm/yyyy"),A1244)&amp;";"&amp;B1244&amp;";"&amp;IF(J1244=0,IFERROR(VLOOKUP(A1244,default!$B$17:$C$19,2,0),C1244),INDEX(default!$B$2:$B$12,Sheet2!J1244,0))&amp;";"&amp;D1244&amp;";"&amp;E1244&amp;";"&amp;F1244&amp;";"&amp;G1244&amp;";"&amp;H1244</f>
        <v>Municipal solid waste {RoW}| treatment of municipal solid waste, sanitary landfill | Cut-off, S;kg;(packwt*packaging*(1+TRAN_loss_PNS+RET_loss_PNS)+PHAR_loss_PNS+PROC_loss_PNS+TRAN_loss_PNS+RET_loss_PNS+USER_loss)*landfill;Undefined;0;0;0;</v>
      </c>
    </row>
    <row r="1245" ht="15.75" customHeight="1">
      <c r="A1245" s="1" t="s">
        <v>9</v>
      </c>
      <c r="B1245" s="1" t="s">
        <v>835</v>
      </c>
      <c r="C1245" s="1" t="s">
        <v>1113</v>
      </c>
      <c r="D1245" s="1" t="s">
        <v>842</v>
      </c>
      <c r="E1245" s="1">
        <v>0.0</v>
      </c>
      <c r="F1245" s="1">
        <v>0.0</v>
      </c>
      <c r="G1245" s="1">
        <v>0.0</v>
      </c>
      <c r="I1245" s="1" t="str">
        <f t="shared" si="1"/>
        <v>Q20. Crustaceans, average of various species consumed in Indonesia, and of different cooking methods</v>
      </c>
      <c r="J1245" s="1">
        <f t="shared" si="2"/>
        <v>0</v>
      </c>
      <c r="K1245" s="1" t="str">
        <f t="shared" si="3"/>
        <v>Q20. Crustaceans, average of various species consumed in Indonesia, and of different cooking methods0</v>
      </c>
      <c r="L1245" s="1" t="str">
        <f t="shared" si="4"/>
        <v>Q20. Crustaceans, average of various species consumed in Indonesia, and of different cooking methodsMunicipal solid waste {GLO}| treatment of municipal solid waste, open dump, wet infiltration class (500mm) | Cut-off, S</v>
      </c>
      <c r="M1245" s="1" t="str">
        <f t="array" ref="M1245">IF(A1244=$A$72,TEXT(A1245,"dd/mm/yyyy"),A1245)&amp;";"&amp;B1245&amp;";"&amp;IF(J1245=0,IFERROR(VLOOKUP(A1245,default!$B$17:$C$19,2,0),C1245),INDEX(default!$B$2:$B$12,Sheet2!J1245,0))&amp;";"&amp;D1245&amp;";"&amp;E1245&amp;";"&amp;F1245&amp;";"&amp;G1245&amp;";"&amp;H1245</f>
        <v>Municipal solid waste {GLO}| treatment of municipal solid waste, open dump, wet infiltration class (500mm) | Cut-off, S;kg;(packwt*packaging*(1+TRAN_loss_PNS+RET_loss_PNS)+PHAR_loss_PNS+PROC_loss_PNS+TRAN_loss_PNS+RET_loss_PNS+USER_loss)*opendump;Undefined;0;0;0;</v>
      </c>
    </row>
    <row r="1246" ht="15.75" customHeight="1">
      <c r="A1246" s="1" t="s">
        <v>10</v>
      </c>
      <c r="B1246" s="1" t="s">
        <v>835</v>
      </c>
      <c r="C1246" s="1" t="s">
        <v>1113</v>
      </c>
      <c r="D1246" s="1" t="s">
        <v>842</v>
      </c>
      <c r="E1246" s="1">
        <v>0.0</v>
      </c>
      <c r="F1246" s="1">
        <v>0.0</v>
      </c>
      <c r="G1246" s="1">
        <v>0.0</v>
      </c>
      <c r="I1246" s="1" t="str">
        <f t="shared" si="1"/>
        <v>Q20. Crustaceans, average of various species consumed in Indonesia, and of different cooking methods</v>
      </c>
      <c r="J1246" s="1">
        <f t="shared" si="2"/>
        <v>0</v>
      </c>
      <c r="K1246" s="1" t="str">
        <f t="shared" si="3"/>
        <v>Q20. Crustaceans, average of various species consumed in Indonesia, and of different cooking methods0</v>
      </c>
      <c r="L1246" s="1" t="str">
        <f t="shared" si="4"/>
        <v>Q20. Crustaceans, average of various species consumed in Indonesia, and of different cooking methodsMunicipal solid waste {GLO}| treatment of municipal solid waste, open burning | Cut-off, S</v>
      </c>
      <c r="M1246" s="1" t="str">
        <f t="array" ref="M1246">IF(A1245=$A$72,TEXT(A1246,"dd/mm/yyyy"),A1246)&amp;";"&amp;B1246&amp;";"&amp;IF(J1246=0,IFERROR(VLOOKUP(A1246,default!$B$17:$C$19,2,0),C1246),INDEX(default!$B$2:$B$12,Sheet2!J1246,0))&amp;";"&amp;D1246&amp;";"&amp;E1246&amp;";"&amp;F1246&amp;";"&amp;G1246&amp;";"&amp;H1246</f>
        <v>Municipal solid waste {GLO}| treatment of municipal solid waste, open burning | Cut-off, S;kg;(packwt*packaging*(1+TRAN_loss_PNS+RET_loss_PNS)+PHAR_loss_PNS+PROC_loss_PNS+TRAN_loss_PNS+RET_loss_PNS+USER_loss)*openburn;Undefined;0;0;0;</v>
      </c>
    </row>
    <row r="1247" ht="15.75" customHeight="1">
      <c r="I1247" s="1" t="str">
        <f t="shared" si="1"/>
        <v>Q20. Crustaceans, average of various species consumed in Indonesia, and of different cooking methods</v>
      </c>
      <c r="J1247" s="1">
        <f t="shared" si="2"/>
        <v>0</v>
      </c>
      <c r="K1247" s="1" t="str">
        <f t="shared" si="3"/>
        <v>Q20. Crustaceans, average of various species consumed in Indonesia, and of different cooking methods0</v>
      </c>
      <c r="L1247" s="1" t="str">
        <f t="shared" si="4"/>
        <v>Q20. Crustaceans, average of various species consumed in Indonesia, and of different cooking methods</v>
      </c>
      <c r="M1247" s="1" t="str">
        <f t="array" ref="M1247">IF(A1246=$A$72,TEXT(A1247,"dd/mm/yyyy"),A1247)&amp;";"&amp;B1247&amp;";"&amp;IF(J1247=0,IFERROR(VLOOKUP(A1247,default!$B$17:$C$19,2,0),C1247),INDEX(default!$B$2:$B$12,Sheet2!J1247,0))&amp;";"&amp;D1247&amp;";"&amp;E1247&amp;";"&amp;F1247&amp;";"&amp;G1247&amp;";"&amp;H1247</f>
        <v>;;;;;;;</v>
      </c>
    </row>
    <row r="1248" ht="15.75" customHeight="1">
      <c r="A1248" s="1" t="s">
        <v>865</v>
      </c>
      <c r="I1248" s="1" t="str">
        <f t="shared" si="1"/>
        <v>Q20. Crustaceans, average of various species consumed in Indonesia, and of different cooking methods</v>
      </c>
      <c r="J1248" s="1">
        <f t="shared" si="2"/>
        <v>0</v>
      </c>
      <c r="K1248" s="1" t="str">
        <f t="shared" si="3"/>
        <v>Q20. Crustaceans, average of various species consumed in Indonesia, and of different cooking methods0</v>
      </c>
      <c r="L1248" s="1" t="str">
        <f t="shared" si="4"/>
        <v>Q20. Crustaceans, average of various species consumed in Indonesia, and of different cooking methodsInput parameters</v>
      </c>
      <c r="M1248" s="1" t="str">
        <f t="array" ref="M1248">IF(A1247=$A$72,TEXT(A1248,"dd/mm/yyyy"),A1248)&amp;";"&amp;B1248&amp;";"&amp;IF(J1248=0,IFERROR(VLOOKUP(A1248,default!$B$17:$C$19,2,0),C1248),INDEX(default!$B$2:$B$12,Sheet2!J1248,0))&amp;";"&amp;D1248&amp;";"&amp;E1248&amp;";"&amp;F1248&amp;";"&amp;G1248&amp;";"&amp;H1248</f>
        <v>Input parameters;;;;;;;</v>
      </c>
    </row>
    <row r="1249" ht="15.75" customHeight="1">
      <c r="A1249" s="1" t="s">
        <v>31</v>
      </c>
      <c r="B1249" s="1">
        <v>1.0</v>
      </c>
      <c r="C1249" s="1" t="s">
        <v>866</v>
      </c>
      <c r="D1249" s="1">
        <v>1.11</v>
      </c>
      <c r="E1249" s="1">
        <v>0.0</v>
      </c>
      <c r="F1249" s="1">
        <v>0.0</v>
      </c>
      <c r="G1249" s="1" t="s">
        <v>832</v>
      </c>
      <c r="H1249" s="1" t="s">
        <v>134</v>
      </c>
      <c r="I1249" s="1" t="str">
        <f t="shared" si="1"/>
        <v>Q20. Crustaceans, average of various species consumed in Indonesia, and of different cooking methods</v>
      </c>
      <c r="J1249" s="1">
        <f t="shared" si="2"/>
        <v>0</v>
      </c>
      <c r="K1249" s="1" t="str">
        <f t="shared" si="3"/>
        <v>Q20. Crustaceans, average of various species consumed in Indonesia, and of different cooking methods0</v>
      </c>
      <c r="L1249" s="1" t="str">
        <f t="shared" si="4"/>
        <v>Q20. Crustaceans, average of various species consumed in Indonesia, and of different cooking methodsprimary</v>
      </c>
      <c r="M1249" s="1" t="str">
        <f t="array" ref="M1249">IF(A1248=$A$72,TEXT(A1249,"dd/mm/yyyy"),A1249)&amp;";"&amp;B1249&amp;";"&amp;IF(J1249=0,IFERROR(VLOOKUP(A1249,default!$B$17:$C$19,2,0),C1249),INDEX(default!$B$2:$B$12,Sheet2!J1249,0))&amp;";"&amp;D1249&amp;";"&amp;E1249&amp;";"&amp;F1249&amp;";"&amp;G1249&amp;";"&amp;H1249</f>
        <v>primary;1;Lognormal;1,11;0;0;No;(2,3,2,2,2,na)_x007f_</v>
      </c>
    </row>
    <row r="1250" ht="15.75" customHeight="1">
      <c r="A1250" s="1" t="s">
        <v>23</v>
      </c>
      <c r="B1250" s="1">
        <v>1.0</v>
      </c>
      <c r="C1250" s="1" t="s">
        <v>866</v>
      </c>
      <c r="D1250" s="1">
        <v>1.25</v>
      </c>
      <c r="E1250" s="1">
        <v>0.0</v>
      </c>
      <c r="F1250" s="1">
        <v>0.0</v>
      </c>
      <c r="G1250" s="1" t="s">
        <v>832</v>
      </c>
      <c r="H1250" s="1" t="s">
        <v>131</v>
      </c>
      <c r="I1250" s="1" t="str">
        <f t="shared" si="1"/>
        <v>Q20. Crustaceans, average of various species consumed in Indonesia, and of different cooking methods</v>
      </c>
      <c r="J1250" s="1">
        <f t="shared" si="2"/>
        <v>0</v>
      </c>
      <c r="K1250" s="1" t="str">
        <f t="shared" si="3"/>
        <v>Q20. Crustaceans, average of various species consumed in Indonesia, and of different cooking methods0</v>
      </c>
      <c r="L1250" s="1" t="str">
        <f t="shared" si="4"/>
        <v>Q20. Crustaceans, average of various species consumed in Indonesia, and of different cooking methodspackaging</v>
      </c>
      <c r="M1250" s="1" t="str">
        <f t="array" ref="M1250">IF(A1249=$A$72,TEXT(A1250,"dd/mm/yyyy"),A1250)&amp;";"&amp;B1250&amp;";"&amp;IF(J1250=0,IFERROR(VLOOKUP(A1250,default!$B$17:$C$19,2,0),C1250),INDEX(default!$B$2:$B$12,Sheet2!J1250,0))&amp;";"&amp;D1250&amp;";"&amp;E1250&amp;";"&amp;F1250&amp;";"&amp;G1250&amp;";"&amp;H1250</f>
        <v>packaging;1;Lognormal;1,25;0;0;No;(2,4,2,4,3,na)_x007f_</v>
      </c>
    </row>
    <row r="1251" ht="15.75" customHeight="1">
      <c r="A1251" s="1" t="s">
        <v>32</v>
      </c>
      <c r="B1251" s="1">
        <v>1.0</v>
      </c>
      <c r="C1251" s="1" t="s">
        <v>866</v>
      </c>
      <c r="D1251" s="1">
        <v>1.23</v>
      </c>
      <c r="E1251" s="1">
        <v>0.0</v>
      </c>
      <c r="F1251" s="1">
        <v>0.0</v>
      </c>
      <c r="G1251" s="1" t="s">
        <v>832</v>
      </c>
      <c r="H1251" s="1" t="s">
        <v>132</v>
      </c>
      <c r="I1251" s="1" t="str">
        <f t="shared" si="1"/>
        <v>Q20. Crustaceans, average of various species consumed in Indonesia, and of different cooking methods</v>
      </c>
      <c r="J1251" s="1">
        <f t="shared" si="2"/>
        <v>0</v>
      </c>
      <c r="K1251" s="1" t="str">
        <f t="shared" si="3"/>
        <v>Q20. Crustaceans, average of various species consumed in Indonesia, and of different cooking methods0</v>
      </c>
      <c r="L1251" s="1" t="str">
        <f t="shared" si="4"/>
        <v>Q20. Crustaceans, average of various species consumed in Indonesia, and of different cooking methodsdistrib</v>
      </c>
      <c r="M1251" s="1" t="str">
        <f t="array" ref="M1251">IF(A1250=$A$72,TEXT(A1251,"dd/mm/yyyy"),A1251)&amp;";"&amp;B1251&amp;";"&amp;IF(J1251=0,IFERROR(VLOOKUP(A1251,default!$B$17:$C$19,2,0),C1251),INDEX(default!$B$2:$B$12,Sheet2!J1251,0))&amp;";"&amp;D1251&amp;";"&amp;E1251&amp;";"&amp;F1251&amp;";"&amp;G1251&amp;";"&amp;H1251</f>
        <v>distrib;1;Lognormal;1,23;0;0;No;(2,3,2,4,3,na)_x007f_</v>
      </c>
    </row>
    <row r="1252" ht="15.75" customHeight="1">
      <c r="A1252" s="1" t="s">
        <v>33</v>
      </c>
      <c r="B1252" s="1">
        <v>10.0</v>
      </c>
      <c r="C1252" s="1" t="s">
        <v>866</v>
      </c>
      <c r="D1252" s="1">
        <v>1.12</v>
      </c>
      <c r="E1252" s="1">
        <v>0.0</v>
      </c>
      <c r="F1252" s="1">
        <v>0.0</v>
      </c>
      <c r="G1252" s="1" t="s">
        <v>832</v>
      </c>
      <c r="H1252" s="1" t="s">
        <v>133</v>
      </c>
      <c r="I1252" s="1" t="str">
        <f t="shared" si="1"/>
        <v>Q20. Crustaceans, average of various species consumed in Indonesia, and of different cooking methods</v>
      </c>
      <c r="J1252" s="1">
        <f t="shared" si="2"/>
        <v>0</v>
      </c>
      <c r="K1252" s="1" t="str">
        <f t="shared" si="3"/>
        <v>Q20. Crustaceans, average of various species consumed in Indonesia, and of different cooking methods0</v>
      </c>
      <c r="L1252" s="1" t="str">
        <f t="shared" si="4"/>
        <v>Q20. Crustaceans, average of various species consumed in Indonesia, and of different cooking methodsretail_cool</v>
      </c>
      <c r="M1252" s="1" t="str">
        <f t="array" ref="M1252">IF(A1251=$A$72,TEXT(A1252,"dd/mm/yyyy"),A1252)&amp;";"&amp;B1252&amp;";"&amp;IF(J1252=0,IFERROR(VLOOKUP(A1252,default!$B$17:$C$19,2,0),C1252),INDEX(default!$B$2:$B$12,Sheet2!J1252,0))&amp;";"&amp;D1252&amp;";"&amp;E1252&amp;";"&amp;F1252&amp;";"&amp;G1252&amp;";"&amp;H1252</f>
        <v>retail_cool;10;Lognormal;1,12;0;0;No;(2,3,2,4,2,na)_x007f_</v>
      </c>
    </row>
    <row r="1253" ht="15.75" customHeight="1">
      <c r="A1253" s="1" t="s">
        <v>34</v>
      </c>
      <c r="B1253" s="1">
        <v>0.0</v>
      </c>
      <c r="C1253" s="1" t="s">
        <v>866</v>
      </c>
      <c r="D1253" s="1">
        <v>1.12</v>
      </c>
      <c r="E1253" s="1">
        <v>0.0</v>
      </c>
      <c r="F1253" s="1">
        <v>0.0</v>
      </c>
      <c r="G1253" s="1" t="s">
        <v>832</v>
      </c>
      <c r="H1253" s="1" t="s">
        <v>133</v>
      </c>
      <c r="I1253" s="1" t="str">
        <f t="shared" si="1"/>
        <v>Q20. Crustaceans, average of various species consumed in Indonesia, and of different cooking methods</v>
      </c>
      <c r="J1253" s="1">
        <f t="shared" si="2"/>
        <v>0</v>
      </c>
      <c r="K1253" s="1" t="str">
        <f t="shared" si="3"/>
        <v>Q20. Crustaceans, average of various species consumed in Indonesia, and of different cooking methods0</v>
      </c>
      <c r="L1253" s="1" t="str">
        <f t="shared" si="4"/>
        <v>Q20. Crustaceans, average of various species consumed in Indonesia, and of different cooking methodsretail_freez</v>
      </c>
      <c r="M1253" s="1" t="str">
        <f t="array" ref="M1253">IF(A1252=$A$72,TEXT(A1253,"dd/mm/yyyy"),A1253)&amp;";"&amp;B1253&amp;";"&amp;IF(J1253=0,IFERROR(VLOOKUP(A1253,default!$B$17:$C$19,2,0),C1253),INDEX(default!$B$2:$B$12,Sheet2!J1253,0))&amp;";"&amp;D1253&amp;";"&amp;E1253&amp;";"&amp;F1253&amp;";"&amp;G1253&amp;";"&amp;H1253</f>
        <v>retail_freez;0;Lognormal;1,12;0;0;No;(2,3,2,4,2,na)_x007f_</v>
      </c>
    </row>
    <row r="1254" ht="15.75" customHeight="1">
      <c r="A1254" s="1" t="s">
        <v>35</v>
      </c>
      <c r="B1254" s="1">
        <v>10.0</v>
      </c>
      <c r="C1254" s="1" t="s">
        <v>866</v>
      </c>
      <c r="D1254" s="1">
        <v>1.12</v>
      </c>
      <c r="E1254" s="1">
        <v>0.0</v>
      </c>
      <c r="F1254" s="1">
        <v>0.0</v>
      </c>
      <c r="G1254" s="1" t="s">
        <v>832</v>
      </c>
      <c r="H1254" s="1" t="s">
        <v>133</v>
      </c>
      <c r="I1254" s="1" t="str">
        <f t="shared" si="1"/>
        <v>Q20. Crustaceans, average of various species consumed in Indonesia, and of different cooking methods</v>
      </c>
      <c r="J1254" s="1">
        <f t="shared" si="2"/>
        <v>0</v>
      </c>
      <c r="K1254" s="1" t="str">
        <f t="shared" si="3"/>
        <v>Q20. Crustaceans, average of various species consumed in Indonesia, and of different cooking methods0</v>
      </c>
      <c r="L1254" s="1" t="str">
        <f t="shared" si="4"/>
        <v>Q20. Crustaceans, average of various species consumed in Indonesia, and of different cooking methodshome_cool</v>
      </c>
      <c r="M1254" s="1" t="str">
        <f t="array" ref="M1254">IF(A1253=$A$72,TEXT(A1254,"dd/mm/yyyy"),A1254)&amp;";"&amp;B1254&amp;";"&amp;IF(J1254=0,IFERROR(VLOOKUP(A1254,default!$B$17:$C$19,2,0),C1254),INDEX(default!$B$2:$B$12,Sheet2!J1254,0))&amp;";"&amp;D1254&amp;";"&amp;E1254&amp;";"&amp;F1254&amp;";"&amp;G1254&amp;";"&amp;H1254</f>
        <v>home_cool;10;Lognormal;1,12;0;0;No;(2,3,2,4,2,na)_x007f_</v>
      </c>
    </row>
    <row r="1255" ht="15.75" customHeight="1">
      <c r="A1255" s="1" t="s">
        <v>36</v>
      </c>
      <c r="B1255" s="1">
        <v>0.0</v>
      </c>
      <c r="C1255" s="1" t="s">
        <v>866</v>
      </c>
      <c r="D1255" s="1">
        <v>1.12</v>
      </c>
      <c r="E1255" s="1">
        <v>0.0</v>
      </c>
      <c r="F1255" s="1">
        <v>0.0</v>
      </c>
      <c r="G1255" s="1" t="s">
        <v>832</v>
      </c>
      <c r="H1255" s="1" t="s">
        <v>133</v>
      </c>
      <c r="I1255" s="1" t="str">
        <f t="shared" si="1"/>
        <v>Q20. Crustaceans, average of various species consumed in Indonesia, and of different cooking methods</v>
      </c>
      <c r="J1255" s="1">
        <f t="shared" si="2"/>
        <v>0</v>
      </c>
      <c r="K1255" s="1" t="str">
        <f t="shared" si="3"/>
        <v>Q20. Crustaceans, average of various species consumed in Indonesia, and of different cooking methods0</v>
      </c>
      <c r="L1255" s="1" t="str">
        <f t="shared" si="4"/>
        <v>Q20. Crustaceans, average of various species consumed in Indonesia, and of different cooking methodshome_freez</v>
      </c>
      <c r="M1255" s="1" t="str">
        <f t="array" ref="M1255">IF(A1254=$A$72,TEXT(A1255,"dd/mm/yyyy"),A1255)&amp;";"&amp;B1255&amp;";"&amp;IF(J1255=0,IFERROR(VLOOKUP(A1255,default!$B$17:$C$19,2,0),C1255),INDEX(default!$B$2:$B$12,Sheet2!J1255,0))&amp;";"&amp;D1255&amp;";"&amp;E1255&amp;";"&amp;F1255&amp;";"&amp;G1255&amp;";"&amp;H1255</f>
        <v>home_freez;0;Lognormal;1,12;0;0;No;(2,3,2,4,2,na)_x007f_</v>
      </c>
    </row>
    <row r="1256" ht="15.75" customHeight="1">
      <c r="A1256" s="1" t="s">
        <v>37</v>
      </c>
      <c r="B1256" s="1">
        <v>0.0</v>
      </c>
      <c r="C1256" s="1" t="s">
        <v>866</v>
      </c>
      <c r="D1256" s="1">
        <v>1.11</v>
      </c>
      <c r="E1256" s="1">
        <v>0.0</v>
      </c>
      <c r="F1256" s="1">
        <v>0.0</v>
      </c>
      <c r="G1256" s="1" t="s">
        <v>832</v>
      </c>
      <c r="H1256" s="1" t="s">
        <v>134</v>
      </c>
      <c r="I1256" s="1" t="str">
        <f t="shared" si="1"/>
        <v>Q20. Crustaceans, average of various species consumed in Indonesia, and of different cooking methods</v>
      </c>
      <c r="J1256" s="1">
        <f t="shared" si="2"/>
        <v>0</v>
      </c>
      <c r="K1256" s="1" t="str">
        <f t="shared" si="3"/>
        <v>Q20. Crustaceans, average of various species consumed in Indonesia, and of different cooking methods0</v>
      </c>
      <c r="L1256" s="1" t="str">
        <f t="shared" si="4"/>
        <v>Q20. Crustaceans, average of various species consumed in Indonesia, and of different cooking methodsboil</v>
      </c>
      <c r="M1256" s="1" t="str">
        <f t="array" ref="M1256">IF(A1255=$A$72,TEXT(A1256,"dd/mm/yyyy"),A1256)&amp;";"&amp;B1256&amp;";"&amp;IF(J1256=0,IFERROR(VLOOKUP(A1256,default!$B$17:$C$19,2,0),C1256),INDEX(default!$B$2:$B$12,Sheet2!J1256,0))&amp;";"&amp;D1256&amp;";"&amp;E1256&amp;";"&amp;F1256&amp;";"&amp;G1256&amp;";"&amp;H1256</f>
        <v>boil;0;Lognormal;1,11;0;0;No;(2,3,2,2,2,na)_x007f_</v>
      </c>
    </row>
    <row r="1257" ht="15.75" customHeight="1">
      <c r="A1257" s="1" t="s">
        <v>38</v>
      </c>
      <c r="B1257" s="1">
        <v>2.0</v>
      </c>
      <c r="C1257" s="1" t="s">
        <v>866</v>
      </c>
      <c r="D1257" s="1">
        <v>1.11</v>
      </c>
      <c r="E1257" s="1">
        <v>0.0</v>
      </c>
      <c r="F1257" s="1">
        <v>0.0</v>
      </c>
      <c r="G1257" s="1" t="s">
        <v>832</v>
      </c>
      <c r="H1257" s="1" t="s">
        <v>134</v>
      </c>
      <c r="I1257" s="1" t="str">
        <f t="shared" si="1"/>
        <v>Q20. Crustaceans, average of various species consumed in Indonesia, and of different cooking methods</v>
      </c>
      <c r="J1257" s="1">
        <f t="shared" si="2"/>
        <v>0</v>
      </c>
      <c r="K1257" s="1" t="str">
        <f t="shared" si="3"/>
        <v>Q20. Crustaceans, average of various species consumed in Indonesia, and of different cooking methods0</v>
      </c>
      <c r="L1257" s="1" t="str">
        <f t="shared" si="4"/>
        <v>Q20. Crustaceans, average of various species consumed in Indonesia, and of different cooking methodsfry</v>
      </c>
      <c r="M1257" s="1" t="str">
        <f t="array" ref="M1257">IF(A1256=$A$72,TEXT(A1257,"dd/mm/yyyy"),A1257)&amp;";"&amp;B1257&amp;";"&amp;IF(J1257=0,IFERROR(VLOOKUP(A1257,default!$B$17:$C$19,2,0),C1257),INDEX(default!$B$2:$B$12,Sheet2!J1257,0))&amp;";"&amp;D1257&amp;";"&amp;E1257&amp;";"&amp;F1257&amp;";"&amp;G1257&amp;";"&amp;H1257</f>
        <v>fry;2;Lognormal;1,11;0;0;No;(2,3,2,2,2,na)_x007f_</v>
      </c>
    </row>
    <row r="1258" ht="15.75" customHeight="1">
      <c r="A1258" s="1" t="s">
        <v>22</v>
      </c>
      <c r="B1258" s="1">
        <v>1.0</v>
      </c>
      <c r="C1258" s="1" t="s">
        <v>842</v>
      </c>
      <c r="D1258" s="1">
        <v>1.0</v>
      </c>
      <c r="E1258" s="1">
        <v>0.0</v>
      </c>
      <c r="F1258" s="1">
        <v>0.0</v>
      </c>
      <c r="G1258" s="1" t="s">
        <v>832</v>
      </c>
      <c r="I1258" s="1" t="str">
        <f t="shared" si="1"/>
        <v>Q20. Crustaceans, average of various species consumed in Indonesia, and of different cooking methods</v>
      </c>
      <c r="J1258" s="1">
        <f t="shared" si="2"/>
        <v>0</v>
      </c>
      <c r="K1258" s="1" t="str">
        <f t="shared" si="3"/>
        <v>Q20. Crustaceans, average of various species consumed in Indonesia, and of different cooking methods0</v>
      </c>
      <c r="L1258" s="1" t="str">
        <f t="shared" si="4"/>
        <v>Q20. Crustaceans, average of various species consumed in Indonesia, and of different cooking methodsprocessing</v>
      </c>
      <c r="M1258" s="1" t="str">
        <f t="array" ref="M1258">IF(A1257=$A$72,TEXT(A1258,"dd/mm/yyyy"),A1258)&amp;";"&amp;B1258&amp;";"&amp;IF(J1258=0,IFERROR(VLOOKUP(A1258,default!$B$17:$C$19,2,0),C1258),INDEX(default!$B$2:$B$12,Sheet2!J1258,0))&amp;";"&amp;D1258&amp;";"&amp;E1258&amp;";"&amp;F1258&amp;";"&amp;G1258&amp;";"&amp;H1258</f>
        <v>processing;1;Undefined;1;0;0;No;</v>
      </c>
    </row>
    <row r="1259" ht="15.75" customHeight="1">
      <c r="A1259" s="1" t="s">
        <v>39</v>
      </c>
      <c r="B1259" s="1">
        <v>0.05</v>
      </c>
      <c r="C1259" s="1" t="s">
        <v>842</v>
      </c>
      <c r="D1259" s="1">
        <v>1.0</v>
      </c>
      <c r="E1259" s="1">
        <v>0.0</v>
      </c>
      <c r="F1259" s="1">
        <v>0.0</v>
      </c>
      <c r="G1259" s="1" t="s">
        <v>832</v>
      </c>
      <c r="I1259" s="1" t="str">
        <f t="shared" si="1"/>
        <v>Q20. Crustaceans, average of various species consumed in Indonesia, and of different cooking methods</v>
      </c>
      <c r="J1259" s="1">
        <f t="shared" si="2"/>
        <v>0</v>
      </c>
      <c r="K1259" s="1" t="str">
        <f t="shared" si="3"/>
        <v>Q20. Crustaceans, average of various species consumed in Indonesia, and of different cooking methods0</v>
      </c>
      <c r="L1259" s="1" t="str">
        <f t="shared" si="4"/>
        <v>Q20. Crustaceans, average of various species consumed in Indonesia, and of different cooking methodspackwt</v>
      </c>
      <c r="M1259" s="1" t="str">
        <f t="array" ref="M1259">IF(A1258=$A$72,TEXT(A1259,"dd/mm/yyyy"),A1259)&amp;";"&amp;B1259&amp;";"&amp;IF(J1259=0,IFERROR(VLOOKUP(A1259,default!$B$17:$C$19,2,0),C1259),INDEX(default!$B$2:$B$12,Sheet2!J1259,0))&amp;";"&amp;D1259&amp;";"&amp;E1259&amp;";"&amp;F1259&amp;";"&amp;G1259&amp;";"&amp;H1259</f>
        <v>packwt;0,05;Undefined;1;0;0;No;</v>
      </c>
    </row>
    <row r="1260" ht="15.75" customHeight="1">
      <c r="A1260" s="1" t="s">
        <v>40</v>
      </c>
      <c r="B1260" s="1">
        <v>0.0</v>
      </c>
      <c r="C1260" s="1" t="s">
        <v>842</v>
      </c>
      <c r="D1260" s="1">
        <v>1.0</v>
      </c>
      <c r="E1260" s="1">
        <v>0.0</v>
      </c>
      <c r="F1260" s="1">
        <v>0.0</v>
      </c>
      <c r="G1260" s="1" t="s">
        <v>832</v>
      </c>
      <c r="I1260" s="1" t="str">
        <f t="shared" si="1"/>
        <v>Q20. Crustaceans, average of various species consumed in Indonesia, and of different cooking methods</v>
      </c>
      <c r="J1260" s="1">
        <f t="shared" si="2"/>
        <v>0</v>
      </c>
      <c r="K1260" s="1" t="str">
        <f t="shared" si="3"/>
        <v>Q20. Crustaceans, average of various species consumed in Indonesia, and of different cooking methods0</v>
      </c>
      <c r="L1260" s="1" t="str">
        <f t="shared" si="4"/>
        <v>Q20. Crustaceans, average of various species consumed in Indonesia, and of different cooking methodsUSER_loss</v>
      </c>
      <c r="M1260" s="1" t="str">
        <f t="array" ref="M1260">IF(A1259=$A$72,TEXT(A1260,"dd/mm/yyyy"),A1260)&amp;";"&amp;B1260&amp;";"&amp;IF(J1260=0,IFERROR(VLOOKUP(A1260,default!$B$17:$C$19,2,0),C1260),INDEX(default!$B$2:$B$12,Sheet2!J1260,0))&amp;";"&amp;D1260&amp;";"&amp;E1260&amp;";"&amp;F1260&amp;";"&amp;G1260&amp;";"&amp;H1260</f>
        <v>USER_loss;0;Undefined;1;0;0;No;</v>
      </c>
    </row>
    <row r="1261" ht="15.75" customHeight="1">
      <c r="I1261" s="1" t="str">
        <f t="shared" si="1"/>
        <v>Q20. Crustaceans, average of various species consumed in Indonesia, and of different cooking methods</v>
      </c>
      <c r="J1261" s="1">
        <f t="shared" si="2"/>
        <v>0</v>
      </c>
      <c r="K1261" s="1" t="str">
        <f t="shared" si="3"/>
        <v>Q20. Crustaceans, average of various species consumed in Indonesia, and of different cooking methods0</v>
      </c>
      <c r="L1261" s="1" t="str">
        <f t="shared" si="4"/>
        <v>Q20. Crustaceans, average of various species consumed in Indonesia, and of different cooking methods</v>
      </c>
      <c r="M1261" s="1" t="str">
        <f t="array" ref="M1261">IF(A1260=$A$72,TEXT(A1261,"dd/mm/yyyy"),A1261)&amp;";"&amp;B1261&amp;";"&amp;IF(J1261=0,IFERROR(VLOOKUP(A1261,default!$B$17:$C$19,2,0),C1261),INDEX(default!$B$2:$B$12,Sheet2!J1261,0))&amp;";"&amp;D1261&amp;";"&amp;E1261&amp;";"&amp;F1261&amp;";"&amp;G1261&amp;";"&amp;H1261</f>
        <v>;;;;;;;</v>
      </c>
    </row>
    <row r="1262" ht="15.75" customHeight="1">
      <c r="A1262" s="1" t="s">
        <v>867</v>
      </c>
      <c r="I1262" s="1" t="str">
        <f t="shared" si="1"/>
        <v>Q20. Crustaceans, average of various species consumed in Indonesia, and of different cooking methods</v>
      </c>
      <c r="J1262" s="1">
        <f t="shared" si="2"/>
        <v>0</v>
      </c>
      <c r="K1262" s="1" t="str">
        <f t="shared" si="3"/>
        <v>Q20. Crustaceans, average of various species consumed in Indonesia, and of different cooking methods0</v>
      </c>
      <c r="L1262" s="1" t="str">
        <f t="shared" si="4"/>
        <v>Q20. Crustaceans, average of various species consumed in Indonesia, and of different cooking methodsEnd</v>
      </c>
      <c r="M1262" s="1" t="str">
        <f t="array" ref="M1262">IF(A1261=$A$72,TEXT(A1262,"dd/mm/yyyy"),A1262)&amp;";"&amp;B1262&amp;";"&amp;IF(J1262=0,IFERROR(VLOOKUP(A1262,default!$B$17:$C$19,2,0),C1262),INDEX(default!$B$2:$B$12,Sheet2!J1262,0))&amp;";"&amp;D1262&amp;";"&amp;E1262&amp;";"&amp;F1262&amp;";"&amp;G1262&amp;";"&amp;H1262</f>
        <v>End;;;;;;;</v>
      </c>
    </row>
    <row r="1263" ht="15.75" customHeight="1">
      <c r="I1263" s="1" t="str">
        <f t="shared" si="1"/>
        <v>Q20. Crustaceans, average of various species consumed in Indonesia, and of different cooking methods</v>
      </c>
      <c r="J1263" s="1">
        <f t="shared" si="2"/>
        <v>0</v>
      </c>
      <c r="K1263" s="1" t="str">
        <f t="shared" si="3"/>
        <v>Q20. Crustaceans, average of various species consumed in Indonesia, and of different cooking methods0</v>
      </c>
      <c r="L1263" s="1" t="str">
        <f t="shared" si="4"/>
        <v>Q20. Crustaceans, average of various species consumed in Indonesia, and of different cooking methods</v>
      </c>
      <c r="M1263" s="1" t="str">
        <f t="array" ref="M1263">IF(A1262=$A$72,TEXT(A1263,"dd/mm/yyyy"),A1263)&amp;";"&amp;B1263&amp;";"&amp;IF(J1263=0,IFERROR(VLOOKUP(A1263,default!$B$17:$C$19,2,0),C1263),INDEX(default!$B$2:$B$12,Sheet2!J1263,0))&amp;";"&amp;D1263&amp;";"&amp;E1263&amp;";"&amp;F1263&amp;";"&amp;G1263&amp;";"&amp;H1263</f>
        <v>;;;;;;;</v>
      </c>
    </row>
    <row r="1264" ht="15.75" customHeight="1">
      <c r="A1264" s="1" t="s">
        <v>814</v>
      </c>
      <c r="I1264" s="1" t="str">
        <f t="shared" si="1"/>
        <v>Q20. Crustaceans, average of various species consumed in Indonesia, and of different cooking methods</v>
      </c>
      <c r="J1264" s="1">
        <f t="shared" si="2"/>
        <v>0</v>
      </c>
      <c r="K1264" s="1" t="str">
        <f t="shared" si="3"/>
        <v>Q20. Crustaceans, average of various species consumed in Indonesia, and of different cooking methods0</v>
      </c>
      <c r="L1264" s="1" t="str">
        <f t="shared" si="4"/>
        <v>Q20. Crustaceans, average of various species consumed in Indonesia, and of different cooking methodsProcess</v>
      </c>
      <c r="M1264" s="1" t="str">
        <f t="array" ref="M1264">IF(A1263=$A$72,TEXT(A1264,"dd/mm/yyyy"),A1264)&amp;";"&amp;B1264&amp;";"&amp;IF(J1264=0,IFERROR(VLOOKUP(A1264,default!$B$17:$C$19,2,0),C1264),INDEX(default!$B$2:$B$12,Sheet2!J1264,0))&amp;";"&amp;D1264&amp;";"&amp;E1264&amp;";"&amp;F1264&amp;";"&amp;G1264&amp;";"&amp;H1264</f>
        <v>Process;;;;;;;</v>
      </c>
    </row>
    <row r="1265" ht="15.75" customHeight="1">
      <c r="I1265" s="1" t="str">
        <f t="shared" si="1"/>
        <v>Q20. Crustaceans, average of various species consumed in Indonesia, and of different cooking methods</v>
      </c>
      <c r="J1265" s="1">
        <f t="shared" si="2"/>
        <v>0</v>
      </c>
      <c r="K1265" s="1" t="str">
        <f t="shared" si="3"/>
        <v>Q20. Crustaceans, average of various species consumed in Indonesia, and of different cooking methods0</v>
      </c>
      <c r="L1265" s="1" t="str">
        <f t="shared" si="4"/>
        <v>Q20. Crustaceans, average of various species consumed in Indonesia, and of different cooking methods</v>
      </c>
      <c r="M1265" s="1" t="str">
        <f t="array" ref="M1265">IF(A1264=$A$72,TEXT(A1265,"dd/mm/yyyy"),A1265)&amp;";"&amp;B1265&amp;";"&amp;IF(J1265=0,IFERROR(VLOOKUP(A1265,default!$B$17:$C$19,2,0),C1265),INDEX(default!$B$2:$B$12,Sheet2!J1265,0))&amp;";"&amp;D1265&amp;";"&amp;E1265&amp;";"&amp;F1265&amp;";"&amp;G1265&amp;";"&amp;H1265</f>
        <v>;;;;;;;</v>
      </c>
    </row>
    <row r="1266" ht="15.75" customHeight="1">
      <c r="A1266" s="1" t="s">
        <v>815</v>
      </c>
      <c r="I1266" s="1" t="str">
        <f t="shared" si="1"/>
        <v>Q20. Crustaceans, average of various species consumed in Indonesia, and of different cooking methods</v>
      </c>
      <c r="J1266" s="1">
        <f t="shared" si="2"/>
        <v>0</v>
      </c>
      <c r="K1266" s="1" t="str">
        <f t="shared" si="3"/>
        <v>Q20. Crustaceans, average of various species consumed in Indonesia, and of different cooking methods0</v>
      </c>
      <c r="L1266" s="1" t="str">
        <f t="shared" si="4"/>
        <v>Q20. Crustaceans, average of various species consumed in Indonesia, and of different cooking methodsCategory type</v>
      </c>
      <c r="M1266" s="1" t="str">
        <f t="array" ref="M1266">IF(A1265=$A$72,TEXT(A1266,"dd/mm/yyyy"),A1266)&amp;";"&amp;B1266&amp;";"&amp;IF(J1266=0,IFERROR(VLOOKUP(A1266,default!$B$17:$C$19,2,0),C1266),INDEX(default!$B$2:$B$12,Sheet2!J1266,0))&amp;";"&amp;D1266&amp;";"&amp;E1266&amp;";"&amp;F1266&amp;";"&amp;G1266&amp;";"&amp;H1266</f>
        <v>Category type;;;;;;;</v>
      </c>
    </row>
    <row r="1267" ht="15.75" customHeight="1">
      <c r="A1267" s="1" t="s">
        <v>816</v>
      </c>
      <c r="I1267" s="1" t="str">
        <f t="shared" si="1"/>
        <v>Q20. Crustaceans, average of various species consumed in Indonesia, and of different cooking methods</v>
      </c>
      <c r="J1267" s="1">
        <f t="shared" si="2"/>
        <v>0</v>
      </c>
      <c r="K1267" s="1" t="str">
        <f t="shared" si="3"/>
        <v>Q20. Crustaceans, average of various species consumed in Indonesia, and of different cooking methods0</v>
      </c>
      <c r="L1267" s="1" t="str">
        <f t="shared" si="4"/>
        <v>Q20. Crustaceans, average of various species consumed in Indonesia, and of different cooking methodsmaterial</v>
      </c>
      <c r="M1267" s="1" t="str">
        <f t="array" ref="M1267">IF(A1266=$A$72,TEXT(A1267,"dd/mm/yyyy"),A1267)&amp;";"&amp;B1267&amp;";"&amp;IF(J1267=0,IFERROR(VLOOKUP(A1267,default!$B$17:$C$19,2,0),C1267),INDEX(default!$B$2:$B$12,Sheet2!J1267,0))&amp;";"&amp;D1267&amp;";"&amp;E1267&amp;";"&amp;F1267&amp;";"&amp;G1267&amp;";"&amp;H1267</f>
        <v>material;;;;;;;</v>
      </c>
    </row>
    <row r="1268" ht="15.75" customHeight="1">
      <c r="I1268" s="1" t="str">
        <f t="shared" si="1"/>
        <v>Q20. Crustaceans, average of various species consumed in Indonesia, and of different cooking methods</v>
      </c>
      <c r="J1268" s="1">
        <f t="shared" si="2"/>
        <v>0</v>
      </c>
      <c r="K1268" s="1" t="str">
        <f t="shared" si="3"/>
        <v>Q20. Crustaceans, average of various species consumed in Indonesia, and of different cooking methods0</v>
      </c>
      <c r="L1268" s="1" t="str">
        <f t="shared" si="4"/>
        <v>Q20. Crustaceans, average of various species consumed in Indonesia, and of different cooking methods</v>
      </c>
      <c r="M1268" s="1" t="str">
        <f t="array" ref="M1268">IF(A1267=$A$72,TEXT(A1268,"dd/mm/yyyy"),A1268)&amp;";"&amp;B1268&amp;";"&amp;IF(J1268=0,IFERROR(VLOOKUP(A1268,default!$B$17:$C$19,2,0),C1268),INDEX(default!$B$2:$B$12,Sheet2!J1268,0))&amp;";"&amp;D1268&amp;";"&amp;E1268&amp;";"&amp;F1268&amp;";"&amp;G1268&amp;";"&amp;H1268</f>
        <v>;;;;;;;</v>
      </c>
    </row>
    <row r="1269" ht="15.75" customHeight="1">
      <c r="A1269" s="1" t="s">
        <v>817</v>
      </c>
      <c r="I1269" s="1" t="str">
        <f t="shared" si="1"/>
        <v>Q20. Crustaceans, average of various species consumed in Indonesia, and of different cooking methods</v>
      </c>
      <c r="J1269" s="1">
        <f t="shared" si="2"/>
        <v>0</v>
      </c>
      <c r="K1269" s="1" t="str">
        <f t="shared" si="3"/>
        <v>Q20. Crustaceans, average of various species consumed in Indonesia, and of different cooking methods0</v>
      </c>
      <c r="L1269" s="1" t="str">
        <f t="shared" si="4"/>
        <v>Q20. Crustaceans, average of various species consumed in Indonesia, and of different cooking methodsProcess identifier</v>
      </c>
      <c r="M1269" s="1" t="str">
        <f t="array" ref="M1269">IF(A1268=$A$72,TEXT(A1269,"dd/mm/yyyy"),A1269)&amp;";"&amp;B1269&amp;";"&amp;IF(J1269=0,IFERROR(VLOOKUP(A1269,default!$B$17:$C$19,2,0),C1269),INDEX(default!$B$2:$B$12,Sheet2!J1269,0))&amp;";"&amp;D1269&amp;";"&amp;E1269&amp;";"&amp;F1269&amp;";"&amp;G1269&amp;";"&amp;H1269</f>
        <v>Process identifier;;;;;;;</v>
      </c>
    </row>
    <row r="1270" ht="15.75" customHeight="1">
      <c r="A1270" s="1" t="s">
        <v>1125</v>
      </c>
      <c r="I1270" s="1" t="str">
        <f t="shared" si="1"/>
        <v>Q20. Crustaceans, average of various species consumed in Indonesia, and of different cooking methods</v>
      </c>
      <c r="J1270" s="1">
        <f t="shared" si="2"/>
        <v>0</v>
      </c>
      <c r="K1270" s="1" t="str">
        <f t="shared" si="3"/>
        <v>Q20. Crustaceans, average of various species consumed in Indonesia, and of different cooking methods0</v>
      </c>
      <c r="L1270" s="1" t="str">
        <f t="shared" si="4"/>
        <v>Q20. Crustaceans, average of various species consumed in Indonesia, and of different cooking methodsFootPrin000108900800243</v>
      </c>
      <c r="M1270" s="1" t="str">
        <f t="array" ref="M1270">IF(A1269=$A$72,TEXT(A1270,"dd/mm/yyyy"),A1270)&amp;";"&amp;B1270&amp;";"&amp;IF(J1270=0,IFERROR(VLOOKUP(A1270,default!$B$17:$C$19,2,0),C1270),INDEX(default!$B$2:$B$12,Sheet2!J1270,0))&amp;";"&amp;D1270&amp;";"&amp;E1270&amp;";"&amp;F1270&amp;";"&amp;G1270&amp;";"&amp;H1270</f>
        <v>FootPrin000108900800243;;;;;;;</v>
      </c>
    </row>
    <row r="1271" ht="15.75" customHeight="1">
      <c r="I1271" s="1" t="str">
        <f t="shared" si="1"/>
        <v>Q20. Crustaceans, average of various species consumed in Indonesia, and of different cooking methods</v>
      </c>
      <c r="J1271" s="1">
        <f t="shared" si="2"/>
        <v>0</v>
      </c>
      <c r="K1271" s="1" t="str">
        <f t="shared" si="3"/>
        <v>Q20. Crustaceans, average of various species consumed in Indonesia, and of different cooking methods0</v>
      </c>
      <c r="L1271" s="1" t="str">
        <f t="shared" si="4"/>
        <v>Q20. Crustaceans, average of various species consumed in Indonesia, and of different cooking methods</v>
      </c>
      <c r="M1271" s="1" t="str">
        <f t="array" ref="M1271">IF(A1270=$A$72,TEXT(A1271,"dd/mm/yyyy"),A1271)&amp;";"&amp;B1271&amp;";"&amp;IF(J1271=0,IFERROR(VLOOKUP(A1271,default!$B$17:$C$19,2,0),C1271),INDEX(default!$B$2:$B$12,Sheet2!J1271,0))&amp;";"&amp;D1271&amp;";"&amp;E1271&amp;";"&amp;F1271&amp;";"&amp;G1271&amp;";"&amp;H1271</f>
        <v>;;;;;;;</v>
      </c>
    </row>
    <row r="1272" ht="15.75" customHeight="1">
      <c r="A1272" s="1" t="s">
        <v>819</v>
      </c>
      <c r="I1272" s="1" t="str">
        <f t="shared" si="1"/>
        <v>Q20. Crustaceans, average of various species consumed in Indonesia, and of different cooking methods</v>
      </c>
      <c r="J1272" s="1">
        <f t="shared" si="2"/>
        <v>0</v>
      </c>
      <c r="K1272" s="1" t="str">
        <f t="shared" si="3"/>
        <v>Q20. Crustaceans, average of various species consumed in Indonesia, and of different cooking methods0</v>
      </c>
      <c r="L1272" s="1" t="str">
        <f t="shared" si="4"/>
        <v>Q20. Crustaceans, average of various species consumed in Indonesia, and of different cooking methodsType</v>
      </c>
      <c r="M1272" s="1" t="str">
        <f t="array" ref="M1272">IF(A1271=$A$72,TEXT(A1272,"dd/mm/yyyy"),A1272)&amp;";"&amp;B1272&amp;";"&amp;IF(J1272=0,IFERROR(VLOOKUP(A1272,default!$B$17:$C$19,2,0),C1272),INDEX(default!$B$2:$B$12,Sheet2!J1272,0))&amp;";"&amp;D1272&amp;";"&amp;E1272&amp;";"&amp;F1272&amp;";"&amp;G1272&amp;";"&amp;H1272</f>
        <v>Type;;;;;;;</v>
      </c>
    </row>
    <row r="1273" ht="15.75" customHeight="1">
      <c r="I1273" s="1" t="str">
        <f t="shared" si="1"/>
        <v>Q20. Crustaceans, average of various species consumed in Indonesia, and of different cooking methods</v>
      </c>
      <c r="J1273" s="1">
        <f t="shared" si="2"/>
        <v>0</v>
      </c>
      <c r="K1273" s="1" t="str">
        <f t="shared" si="3"/>
        <v>Q20. Crustaceans, average of various species consumed in Indonesia, and of different cooking methods0</v>
      </c>
      <c r="L1273" s="1" t="str">
        <f t="shared" si="4"/>
        <v>Q20. Crustaceans, average of various species consumed in Indonesia, and of different cooking methods</v>
      </c>
      <c r="M1273" s="1" t="str">
        <f t="array" ref="M1273">IF(A1272=$A$72,TEXT(A1273,"dd/mm/yyyy"),A1273)&amp;";"&amp;B1273&amp;";"&amp;IF(J1273=0,IFERROR(VLOOKUP(A1273,default!$B$17:$C$19,2,0),C1273),INDEX(default!$B$2:$B$12,Sheet2!J1273,0))&amp;";"&amp;D1273&amp;";"&amp;E1273&amp;";"&amp;F1273&amp;";"&amp;G1273&amp;";"&amp;H1273</f>
        <v>;;;;;;;</v>
      </c>
    </row>
    <row r="1274" ht="15.75" customHeight="1">
      <c r="I1274" s="1" t="str">
        <f t="shared" si="1"/>
        <v>Q20. Crustaceans, average of various species consumed in Indonesia, and of different cooking methods</v>
      </c>
      <c r="J1274" s="1">
        <f t="shared" si="2"/>
        <v>0</v>
      </c>
      <c r="K1274" s="1" t="str">
        <f t="shared" si="3"/>
        <v>Q20. Crustaceans, average of various species consumed in Indonesia, and of different cooking methods0</v>
      </c>
      <c r="L1274" s="1" t="str">
        <f t="shared" si="4"/>
        <v>Q20. Crustaceans, average of various species consumed in Indonesia, and of different cooking methods</v>
      </c>
      <c r="M1274" s="1" t="str">
        <f t="array" ref="M1274">IF(A1273=$A$72,TEXT(A1274,"dd/mm/yyyy"),A1274)&amp;";"&amp;B1274&amp;";"&amp;IF(J1274=0,IFERROR(VLOOKUP(A1274,default!$B$17:$C$19,2,0),C1274),INDEX(default!$B$2:$B$12,Sheet2!J1274,0))&amp;";"&amp;D1274&amp;";"&amp;E1274&amp;";"&amp;F1274&amp;";"&amp;G1274&amp;";"&amp;H1274</f>
        <v>;;;;;;;</v>
      </c>
    </row>
    <row r="1275" ht="15.75" customHeight="1">
      <c r="A1275" s="1" t="s">
        <v>820</v>
      </c>
      <c r="I1275" s="1" t="str">
        <f t="shared" si="1"/>
        <v>Q20. Crustaceans, average of various species consumed in Indonesia, and of different cooking methods</v>
      </c>
      <c r="J1275" s="1">
        <f t="shared" si="2"/>
        <v>0</v>
      </c>
      <c r="K1275" s="1" t="str">
        <f t="shared" si="3"/>
        <v>Q20. Crustaceans, average of various species consumed in Indonesia, and of different cooking methods0</v>
      </c>
      <c r="L1275" s="1" t="str">
        <f t="shared" si="4"/>
        <v>Q20. Crustaceans, average of various species consumed in Indonesia, and of different cooking methodsStatus</v>
      </c>
      <c r="M1275" s="1" t="str">
        <f t="array" ref="M1275">IF(A1274=$A$72,TEXT(A1275,"dd/mm/yyyy"),A1275)&amp;";"&amp;B1275&amp;";"&amp;IF(J1275=0,IFERROR(VLOOKUP(A1275,default!$B$17:$C$19,2,0),C1275),INDEX(default!$B$2:$B$12,Sheet2!J1275,0))&amp;";"&amp;D1275&amp;";"&amp;E1275&amp;";"&amp;F1275&amp;";"&amp;G1275&amp;";"&amp;H1275</f>
        <v>Status;;;;;;;</v>
      </c>
    </row>
    <row r="1276" ht="15.75" customHeight="1">
      <c r="I1276" s="1" t="str">
        <f t="shared" si="1"/>
        <v>Q20. Crustaceans, average of various species consumed in Indonesia, and of different cooking methods</v>
      </c>
      <c r="J1276" s="1">
        <f t="shared" si="2"/>
        <v>0</v>
      </c>
      <c r="K1276" s="1" t="str">
        <f t="shared" si="3"/>
        <v>Q20. Crustaceans, average of various species consumed in Indonesia, and of different cooking methods0</v>
      </c>
      <c r="L1276" s="1" t="str">
        <f t="shared" si="4"/>
        <v>Q20. Crustaceans, average of various species consumed in Indonesia, and of different cooking methods</v>
      </c>
      <c r="M1276" s="1" t="str">
        <f t="array" ref="M1276">IF(A1275=$A$72,TEXT(A1276,"dd/mm/yyyy"),A1276)&amp;";"&amp;B1276&amp;";"&amp;IF(J1276=0,IFERROR(VLOOKUP(A1276,default!$B$17:$C$19,2,0),C1276),INDEX(default!$B$2:$B$12,Sheet2!J1276,0))&amp;";"&amp;D1276&amp;";"&amp;E1276&amp;";"&amp;F1276&amp;";"&amp;G1276&amp;";"&amp;H1276</f>
        <v>;;;;;;;</v>
      </c>
    </row>
    <row r="1277" ht="15.75" customHeight="1">
      <c r="I1277" s="1" t="str">
        <f t="shared" si="1"/>
        <v>Q20. Crustaceans, average of various species consumed in Indonesia, and of different cooking methods</v>
      </c>
      <c r="J1277" s="1">
        <f t="shared" si="2"/>
        <v>0</v>
      </c>
      <c r="K1277" s="1" t="str">
        <f t="shared" si="3"/>
        <v>Q20. Crustaceans, average of various species consumed in Indonesia, and of different cooking methods0</v>
      </c>
      <c r="L1277" s="1" t="str">
        <f t="shared" si="4"/>
        <v>Q20. Crustaceans, average of various species consumed in Indonesia, and of different cooking methods</v>
      </c>
      <c r="M1277" s="1" t="str">
        <f t="array" ref="M1277">IF(A1276=$A$72,TEXT(A1277,"dd/mm/yyyy"),A1277)&amp;";"&amp;B1277&amp;";"&amp;IF(J1277=0,IFERROR(VLOOKUP(A1277,default!$B$17:$C$19,2,0),C1277),INDEX(default!$B$2:$B$12,Sheet2!J1277,0))&amp;";"&amp;D1277&amp;";"&amp;E1277&amp;";"&amp;F1277&amp;";"&amp;G1277&amp;";"&amp;H1277</f>
        <v>;;;;;;;</v>
      </c>
    </row>
    <row r="1278" ht="15.75" customHeight="1">
      <c r="A1278" s="1" t="s">
        <v>821</v>
      </c>
      <c r="I1278" s="1" t="str">
        <f t="shared" si="1"/>
        <v>Q20. Crustaceans, average of various species consumed in Indonesia, and of different cooking methods</v>
      </c>
      <c r="J1278" s="1">
        <f t="shared" si="2"/>
        <v>0</v>
      </c>
      <c r="K1278" s="1" t="str">
        <f t="shared" si="3"/>
        <v>Q20. Crustaceans, average of various species consumed in Indonesia, and of different cooking methods0</v>
      </c>
      <c r="L1278" s="1" t="str">
        <f t="shared" si="4"/>
        <v>Q20. Crustaceans, average of various species consumed in Indonesia, and of different cooking methodsTime period</v>
      </c>
      <c r="M1278" s="1" t="str">
        <f t="array" ref="M1278">IF(A1277=$A$72,TEXT(A1278,"dd/mm/yyyy"),A1278)&amp;";"&amp;B1278&amp;";"&amp;IF(J1278=0,IFERROR(VLOOKUP(A1278,default!$B$17:$C$19,2,0),C1278),INDEX(default!$B$2:$B$12,Sheet2!J1278,0))&amp;";"&amp;D1278&amp;";"&amp;E1278&amp;";"&amp;F1278&amp;";"&amp;G1278&amp;";"&amp;H1278</f>
        <v>Time period;;;;;;;</v>
      </c>
    </row>
    <row r="1279" ht="15.75" customHeight="1">
      <c r="A1279" s="1" t="s">
        <v>822</v>
      </c>
      <c r="I1279" s="1" t="str">
        <f t="shared" si="1"/>
        <v>Q20. Crustaceans, average of various species consumed in Indonesia, and of different cooking methods</v>
      </c>
      <c r="J1279" s="1">
        <f t="shared" si="2"/>
        <v>0</v>
      </c>
      <c r="K1279" s="1" t="str">
        <f t="shared" si="3"/>
        <v>Q20. Crustaceans, average of various species consumed in Indonesia, and of different cooking methods0</v>
      </c>
      <c r="L1279" s="1" t="str">
        <f t="shared" si="4"/>
        <v>Q20. Crustaceans, average of various species consumed in Indonesia, and of different cooking methodsUnspecified</v>
      </c>
      <c r="M1279" s="1" t="str">
        <f t="array" ref="M1279">IF(A1278=$A$72,TEXT(A1279,"dd/mm/yyyy"),A1279)&amp;";"&amp;B1279&amp;";"&amp;IF(J1279=0,IFERROR(VLOOKUP(A1279,default!$B$17:$C$19,2,0),C1279),INDEX(default!$B$2:$B$12,Sheet2!J1279,0))&amp;";"&amp;D1279&amp;";"&amp;E1279&amp;";"&amp;F1279&amp;";"&amp;G1279&amp;";"&amp;H1279</f>
        <v>Unspecified;;;;;;;</v>
      </c>
    </row>
    <row r="1280" ht="15.75" customHeight="1">
      <c r="I1280" s="1" t="str">
        <f t="shared" si="1"/>
        <v>Q20. Crustaceans, average of various species consumed in Indonesia, and of different cooking methods</v>
      </c>
      <c r="J1280" s="1">
        <f t="shared" si="2"/>
        <v>0</v>
      </c>
      <c r="K1280" s="1" t="str">
        <f t="shared" si="3"/>
        <v>Q20. Crustaceans, average of various species consumed in Indonesia, and of different cooking methods0</v>
      </c>
      <c r="L1280" s="1" t="str">
        <f t="shared" si="4"/>
        <v>Q20. Crustaceans, average of various species consumed in Indonesia, and of different cooking methods</v>
      </c>
      <c r="M1280" s="1" t="str">
        <f t="array" ref="M1280">IF(A1279=$A$72,TEXT(A1280,"dd/mm/yyyy"),A1280)&amp;";"&amp;B1280&amp;";"&amp;IF(J1280=0,IFERROR(VLOOKUP(A1280,default!$B$17:$C$19,2,0),C1280),INDEX(default!$B$2:$B$12,Sheet2!J1280,0))&amp;";"&amp;D1280&amp;";"&amp;E1280&amp;";"&amp;F1280&amp;";"&amp;G1280&amp;";"&amp;H1280</f>
        <v>;;;;;;;</v>
      </c>
    </row>
    <row r="1281" ht="15.75" customHeight="1">
      <c r="A1281" s="1" t="s">
        <v>823</v>
      </c>
      <c r="I1281" s="1" t="str">
        <f t="shared" si="1"/>
        <v>Q20. Crustaceans, average of various species consumed in Indonesia, and of different cooking methods</v>
      </c>
      <c r="J1281" s="1">
        <f t="shared" si="2"/>
        <v>0</v>
      </c>
      <c r="K1281" s="1" t="str">
        <f t="shared" si="3"/>
        <v>Q20. Crustaceans, average of various species consumed in Indonesia, and of different cooking methods0</v>
      </c>
      <c r="L1281" s="1" t="str">
        <f t="shared" si="4"/>
        <v>Q20. Crustaceans, average of various species consumed in Indonesia, and of different cooking methodsGeography</v>
      </c>
      <c r="M1281" s="1" t="str">
        <f t="array" ref="M1281">IF(A1280=$A$72,TEXT(A1281,"dd/mm/yyyy"),A1281)&amp;";"&amp;B1281&amp;";"&amp;IF(J1281=0,IFERROR(VLOOKUP(A1281,default!$B$17:$C$19,2,0),C1281),INDEX(default!$B$2:$B$12,Sheet2!J1281,0))&amp;";"&amp;D1281&amp;";"&amp;E1281&amp;";"&amp;F1281&amp;";"&amp;G1281&amp;";"&amp;H1281</f>
        <v>Geography;;;;;;;</v>
      </c>
    </row>
    <row r="1282" ht="15.75" customHeight="1">
      <c r="A1282" s="1" t="s">
        <v>822</v>
      </c>
      <c r="I1282" s="1" t="str">
        <f t="shared" si="1"/>
        <v>Q20. Crustaceans, average of various species consumed in Indonesia, and of different cooking methods</v>
      </c>
      <c r="J1282" s="1">
        <f t="shared" si="2"/>
        <v>0</v>
      </c>
      <c r="K1282" s="1" t="str">
        <f t="shared" si="3"/>
        <v>Q20. Crustaceans, average of various species consumed in Indonesia, and of different cooking methods0</v>
      </c>
      <c r="L1282" s="1" t="str">
        <f t="shared" si="4"/>
        <v>Q20. Crustaceans, average of various species consumed in Indonesia, and of different cooking methodsUnspecified</v>
      </c>
      <c r="M1282" s="1" t="str">
        <f t="array" ref="M1282">IF(A1281=$A$72,TEXT(A1282,"dd/mm/yyyy"),A1282)&amp;";"&amp;B1282&amp;";"&amp;IF(J1282=0,IFERROR(VLOOKUP(A1282,default!$B$17:$C$19,2,0),C1282),INDEX(default!$B$2:$B$12,Sheet2!J1282,0))&amp;";"&amp;D1282&amp;";"&amp;E1282&amp;";"&amp;F1282&amp;";"&amp;G1282&amp;";"&amp;H1282</f>
        <v>Unspecified;;;;;;;</v>
      </c>
    </row>
    <row r="1283" ht="15.75" customHeight="1">
      <c r="I1283" s="1" t="str">
        <f t="shared" si="1"/>
        <v>Q20. Crustaceans, average of various species consumed in Indonesia, and of different cooking methods</v>
      </c>
      <c r="J1283" s="1">
        <f t="shared" si="2"/>
        <v>0</v>
      </c>
      <c r="K1283" s="1" t="str">
        <f t="shared" si="3"/>
        <v>Q20. Crustaceans, average of various species consumed in Indonesia, and of different cooking methods0</v>
      </c>
      <c r="L1283" s="1" t="str">
        <f t="shared" si="4"/>
        <v>Q20. Crustaceans, average of various species consumed in Indonesia, and of different cooking methods</v>
      </c>
      <c r="M1283" s="1" t="str">
        <f t="array" ref="M1283">IF(A1282=$A$72,TEXT(A1283,"dd/mm/yyyy"),A1283)&amp;";"&amp;B1283&amp;";"&amp;IF(J1283=0,IFERROR(VLOOKUP(A1283,default!$B$17:$C$19,2,0),C1283),INDEX(default!$B$2:$B$12,Sheet2!J1283,0))&amp;";"&amp;D1283&amp;";"&amp;E1283&amp;";"&amp;F1283&amp;";"&amp;G1283&amp;";"&amp;H1283</f>
        <v>;;;;;;;</v>
      </c>
    </row>
    <row r="1284" ht="15.75" customHeight="1">
      <c r="A1284" s="1" t="s">
        <v>824</v>
      </c>
      <c r="I1284" s="1" t="str">
        <f t="shared" si="1"/>
        <v>Q20. Crustaceans, average of various species consumed in Indonesia, and of different cooking methods</v>
      </c>
      <c r="J1284" s="1">
        <f t="shared" si="2"/>
        <v>0</v>
      </c>
      <c r="K1284" s="1" t="str">
        <f t="shared" si="3"/>
        <v>Q20. Crustaceans, average of various species consumed in Indonesia, and of different cooking methods0</v>
      </c>
      <c r="L1284" s="1" t="str">
        <f t="shared" si="4"/>
        <v>Q20. Crustaceans, average of various species consumed in Indonesia, and of different cooking methodsTechnology</v>
      </c>
      <c r="M1284" s="1" t="str">
        <f t="array" ref="M1284">IF(A1283=$A$72,TEXT(A1284,"dd/mm/yyyy"),A1284)&amp;";"&amp;B1284&amp;";"&amp;IF(J1284=0,IFERROR(VLOOKUP(A1284,default!$B$17:$C$19,2,0),C1284),INDEX(default!$B$2:$B$12,Sheet2!J1284,0))&amp;";"&amp;D1284&amp;";"&amp;E1284&amp;";"&amp;F1284&amp;";"&amp;G1284&amp;";"&amp;H1284</f>
        <v>Technology;;;;;;;</v>
      </c>
    </row>
    <row r="1285" ht="15.75" customHeight="1">
      <c r="A1285" s="1" t="s">
        <v>822</v>
      </c>
      <c r="I1285" s="1" t="str">
        <f t="shared" si="1"/>
        <v>Q20. Crustaceans, average of various species consumed in Indonesia, and of different cooking methods</v>
      </c>
      <c r="J1285" s="1">
        <f t="shared" si="2"/>
        <v>0</v>
      </c>
      <c r="K1285" s="1" t="str">
        <f t="shared" si="3"/>
        <v>Q20. Crustaceans, average of various species consumed in Indonesia, and of different cooking methods0</v>
      </c>
      <c r="L1285" s="1" t="str">
        <f t="shared" si="4"/>
        <v>Q20. Crustaceans, average of various species consumed in Indonesia, and of different cooking methodsUnspecified</v>
      </c>
      <c r="M1285" s="1" t="str">
        <f t="array" ref="M1285">IF(A1284=$A$72,TEXT(A1285,"dd/mm/yyyy"),A1285)&amp;";"&amp;B1285&amp;";"&amp;IF(J1285=0,IFERROR(VLOOKUP(A1285,default!$B$17:$C$19,2,0),C1285),INDEX(default!$B$2:$B$12,Sheet2!J1285,0))&amp;";"&amp;D1285&amp;";"&amp;E1285&amp;";"&amp;F1285&amp;";"&amp;G1285&amp;";"&amp;H1285</f>
        <v>Unspecified;;;;;;;</v>
      </c>
    </row>
    <row r="1286" ht="15.75" customHeight="1">
      <c r="I1286" s="1" t="str">
        <f t="shared" si="1"/>
        <v>Q20. Crustaceans, average of various species consumed in Indonesia, and of different cooking methods</v>
      </c>
      <c r="J1286" s="1">
        <f t="shared" si="2"/>
        <v>0</v>
      </c>
      <c r="K1286" s="1" t="str">
        <f t="shared" si="3"/>
        <v>Q20. Crustaceans, average of various species consumed in Indonesia, and of different cooking methods0</v>
      </c>
      <c r="L1286" s="1" t="str">
        <f t="shared" si="4"/>
        <v>Q20. Crustaceans, average of various species consumed in Indonesia, and of different cooking methods</v>
      </c>
      <c r="M1286" s="1" t="str">
        <f t="array" ref="M1286">IF(A1285=$A$72,TEXT(A1286,"dd/mm/yyyy"),A1286)&amp;";"&amp;B1286&amp;";"&amp;IF(J1286=0,IFERROR(VLOOKUP(A1286,default!$B$17:$C$19,2,0),C1286),INDEX(default!$B$2:$B$12,Sheet2!J1286,0))&amp;";"&amp;D1286&amp;";"&amp;E1286&amp;";"&amp;F1286&amp;";"&amp;G1286&amp;";"&amp;H1286</f>
        <v>;;;;;;;</v>
      </c>
    </row>
    <row r="1287" ht="15.75" customHeight="1">
      <c r="A1287" s="1" t="s">
        <v>825</v>
      </c>
      <c r="I1287" s="1" t="str">
        <f t="shared" si="1"/>
        <v>Q20. Crustaceans, average of various species consumed in Indonesia, and of different cooking methods</v>
      </c>
      <c r="J1287" s="1">
        <f t="shared" si="2"/>
        <v>0</v>
      </c>
      <c r="K1287" s="1" t="str">
        <f t="shared" si="3"/>
        <v>Q20. Crustaceans, average of various species consumed in Indonesia, and of different cooking methods0</v>
      </c>
      <c r="L1287" s="1" t="str">
        <f t="shared" si="4"/>
        <v>Q20. Crustaceans, average of various species consumed in Indonesia, and of different cooking methodsRepresentativeness</v>
      </c>
      <c r="M1287" s="1" t="str">
        <f t="array" ref="M1287">IF(A1286=$A$72,TEXT(A1287,"dd/mm/yyyy"),A1287)&amp;";"&amp;B1287&amp;";"&amp;IF(J1287=0,IFERROR(VLOOKUP(A1287,default!$B$17:$C$19,2,0),C1287),INDEX(default!$B$2:$B$12,Sheet2!J1287,0))&amp;";"&amp;D1287&amp;";"&amp;E1287&amp;";"&amp;F1287&amp;";"&amp;G1287&amp;";"&amp;H1287</f>
        <v>Representativeness;;;;;;;</v>
      </c>
    </row>
    <row r="1288" ht="15.75" customHeight="1">
      <c r="A1288" s="1" t="s">
        <v>822</v>
      </c>
      <c r="I1288" s="1" t="str">
        <f t="shared" si="1"/>
        <v>Q20. Crustaceans, average of various species consumed in Indonesia, and of different cooking methods</v>
      </c>
      <c r="J1288" s="1">
        <f t="shared" si="2"/>
        <v>0</v>
      </c>
      <c r="K1288" s="1" t="str">
        <f t="shared" si="3"/>
        <v>Q20. Crustaceans, average of various species consumed in Indonesia, and of different cooking methods0</v>
      </c>
      <c r="L1288" s="1" t="str">
        <f t="shared" si="4"/>
        <v>Q20. Crustaceans, average of various species consumed in Indonesia, and of different cooking methodsUnspecified</v>
      </c>
      <c r="M1288" s="1" t="str">
        <f t="array" ref="M1288">IF(A1287=$A$72,TEXT(A1288,"dd/mm/yyyy"),A1288)&amp;";"&amp;B1288&amp;";"&amp;IF(J1288=0,IFERROR(VLOOKUP(A1288,default!$B$17:$C$19,2,0),C1288),INDEX(default!$B$2:$B$12,Sheet2!J1288,0))&amp;";"&amp;D1288&amp;";"&amp;E1288&amp;";"&amp;F1288&amp;";"&amp;G1288&amp;";"&amp;H1288</f>
        <v>Unspecified;;;;;;;</v>
      </c>
    </row>
    <row r="1289" ht="15.75" customHeight="1">
      <c r="I1289" s="1" t="str">
        <f t="shared" si="1"/>
        <v>Q20. Crustaceans, average of various species consumed in Indonesia, and of different cooking methods</v>
      </c>
      <c r="J1289" s="1">
        <f t="shared" si="2"/>
        <v>0</v>
      </c>
      <c r="K1289" s="1" t="str">
        <f t="shared" si="3"/>
        <v>Q20. Crustaceans, average of various species consumed in Indonesia, and of different cooking methods0</v>
      </c>
      <c r="L1289" s="1" t="str">
        <f t="shared" si="4"/>
        <v>Q20. Crustaceans, average of various species consumed in Indonesia, and of different cooking methods</v>
      </c>
      <c r="M1289" s="1" t="str">
        <f t="array" ref="M1289">IF(A1288=$A$72,TEXT(A1289,"dd/mm/yyyy"),A1289)&amp;";"&amp;B1289&amp;";"&amp;IF(J1289=0,IFERROR(VLOOKUP(A1289,default!$B$17:$C$19,2,0),C1289),INDEX(default!$B$2:$B$12,Sheet2!J1289,0))&amp;";"&amp;D1289&amp;";"&amp;E1289&amp;";"&amp;F1289&amp;";"&amp;G1289&amp;";"&amp;H1289</f>
        <v>;;;;;;;</v>
      </c>
    </row>
    <row r="1290" ht="15.75" customHeight="1">
      <c r="A1290" s="1" t="s">
        <v>826</v>
      </c>
      <c r="I1290" s="1" t="str">
        <f t="shared" si="1"/>
        <v>Q20. Crustaceans, average of various species consumed in Indonesia, and of different cooking methods</v>
      </c>
      <c r="J1290" s="1">
        <f t="shared" si="2"/>
        <v>0</v>
      </c>
      <c r="K1290" s="1" t="str">
        <f t="shared" si="3"/>
        <v>Q20. Crustaceans, average of various species consumed in Indonesia, and of different cooking methods0</v>
      </c>
      <c r="L1290" s="1" t="str">
        <f t="shared" si="4"/>
        <v>Q20. Crustaceans, average of various species consumed in Indonesia, and of different cooking methodsMultiple output allocation</v>
      </c>
      <c r="M1290" s="1" t="str">
        <f t="array" ref="M1290">IF(A1289=$A$72,TEXT(A1290,"dd/mm/yyyy"),A1290)&amp;";"&amp;B1290&amp;";"&amp;IF(J1290=0,IFERROR(VLOOKUP(A1290,default!$B$17:$C$19,2,0),C1290),INDEX(default!$B$2:$B$12,Sheet2!J1290,0))&amp;";"&amp;D1290&amp;";"&amp;E1290&amp;";"&amp;F1290&amp;";"&amp;G1290&amp;";"&amp;H1290</f>
        <v>Multiple output allocation;;;;;;;</v>
      </c>
    </row>
    <row r="1291" ht="15.75" customHeight="1">
      <c r="A1291" s="1" t="s">
        <v>822</v>
      </c>
      <c r="I1291" s="1" t="str">
        <f t="shared" si="1"/>
        <v>Q20. Crustaceans, average of various species consumed in Indonesia, and of different cooking methods</v>
      </c>
      <c r="J1291" s="1">
        <f t="shared" si="2"/>
        <v>0</v>
      </c>
      <c r="K1291" s="1" t="str">
        <f t="shared" si="3"/>
        <v>Q20. Crustaceans, average of various species consumed in Indonesia, and of different cooking methods0</v>
      </c>
      <c r="L1291" s="1" t="str">
        <f t="shared" si="4"/>
        <v>Q20. Crustaceans, average of various species consumed in Indonesia, and of different cooking methodsUnspecified</v>
      </c>
      <c r="M1291" s="1" t="str">
        <f t="array" ref="M1291">IF(A1290=$A$72,TEXT(A1291,"dd/mm/yyyy"),A1291)&amp;";"&amp;B1291&amp;";"&amp;IF(J1291=0,IFERROR(VLOOKUP(A1291,default!$B$17:$C$19,2,0),C1291),INDEX(default!$B$2:$B$12,Sheet2!J1291,0))&amp;";"&amp;D1291&amp;";"&amp;E1291&amp;";"&amp;F1291&amp;";"&amp;G1291&amp;";"&amp;H1291</f>
        <v>Unspecified;;;;;;;</v>
      </c>
    </row>
    <row r="1292" ht="15.75" customHeight="1">
      <c r="I1292" s="1" t="str">
        <f t="shared" si="1"/>
        <v>Q20. Crustaceans, average of various species consumed in Indonesia, and of different cooking methods</v>
      </c>
      <c r="J1292" s="1">
        <f t="shared" si="2"/>
        <v>0</v>
      </c>
      <c r="K1292" s="1" t="str">
        <f t="shared" si="3"/>
        <v>Q20. Crustaceans, average of various species consumed in Indonesia, and of different cooking methods0</v>
      </c>
      <c r="L1292" s="1" t="str">
        <f t="shared" si="4"/>
        <v>Q20. Crustaceans, average of various species consumed in Indonesia, and of different cooking methods</v>
      </c>
      <c r="M1292" s="1" t="str">
        <f t="array" ref="M1292">IF(A1291=$A$72,TEXT(A1292,"dd/mm/yyyy"),A1292)&amp;";"&amp;B1292&amp;";"&amp;IF(J1292=0,IFERROR(VLOOKUP(A1292,default!$B$17:$C$19,2,0),C1292),INDEX(default!$B$2:$B$12,Sheet2!J1292,0))&amp;";"&amp;D1292&amp;";"&amp;E1292&amp;";"&amp;F1292&amp;";"&amp;G1292&amp;";"&amp;H1292</f>
        <v>;;;;;;;</v>
      </c>
    </row>
    <row r="1293" ht="15.75" customHeight="1">
      <c r="A1293" s="1" t="s">
        <v>827</v>
      </c>
      <c r="I1293" s="1" t="str">
        <f t="shared" si="1"/>
        <v>Q20. Crustaceans, average of various species consumed in Indonesia, and of different cooking methods</v>
      </c>
      <c r="J1293" s="1">
        <f t="shared" si="2"/>
        <v>0</v>
      </c>
      <c r="K1293" s="1" t="str">
        <f t="shared" si="3"/>
        <v>Q20. Crustaceans, average of various species consumed in Indonesia, and of different cooking methods0</v>
      </c>
      <c r="L1293" s="1" t="str">
        <f t="shared" si="4"/>
        <v>Q20. Crustaceans, average of various species consumed in Indonesia, and of different cooking methodsSubstitution allocation</v>
      </c>
      <c r="M1293" s="1" t="str">
        <f t="array" ref="M1293">IF(A1292=$A$72,TEXT(A1293,"dd/mm/yyyy"),A1293)&amp;";"&amp;B1293&amp;";"&amp;IF(J1293=0,IFERROR(VLOOKUP(A1293,default!$B$17:$C$19,2,0),C1293),INDEX(default!$B$2:$B$12,Sheet2!J1293,0))&amp;";"&amp;D1293&amp;";"&amp;E1293&amp;";"&amp;F1293&amp;";"&amp;G1293&amp;";"&amp;H1293</f>
        <v>Substitution allocation;;;;;;;</v>
      </c>
    </row>
    <row r="1294" ht="15.75" customHeight="1">
      <c r="A1294" s="1" t="s">
        <v>822</v>
      </c>
      <c r="I1294" s="1" t="str">
        <f t="shared" si="1"/>
        <v>Q20. Crustaceans, average of various species consumed in Indonesia, and of different cooking methods</v>
      </c>
      <c r="J1294" s="1">
        <f t="shared" si="2"/>
        <v>0</v>
      </c>
      <c r="K1294" s="1" t="str">
        <f t="shared" si="3"/>
        <v>Q20. Crustaceans, average of various species consumed in Indonesia, and of different cooking methods0</v>
      </c>
      <c r="L1294" s="1" t="str">
        <f t="shared" si="4"/>
        <v>Q20. Crustaceans, average of various species consumed in Indonesia, and of different cooking methodsUnspecified</v>
      </c>
      <c r="M1294" s="1" t="str">
        <f t="array" ref="M1294">IF(A1293=$A$72,TEXT(A1294,"dd/mm/yyyy"),A1294)&amp;";"&amp;B1294&amp;";"&amp;IF(J1294=0,IFERROR(VLOOKUP(A1294,default!$B$17:$C$19,2,0),C1294),INDEX(default!$B$2:$B$12,Sheet2!J1294,0))&amp;";"&amp;D1294&amp;";"&amp;E1294&amp;";"&amp;F1294&amp;";"&amp;G1294&amp;";"&amp;H1294</f>
        <v>Unspecified;;;;;;;</v>
      </c>
    </row>
    <row r="1295" ht="15.75" customHeight="1">
      <c r="I1295" s="1" t="str">
        <f t="shared" si="1"/>
        <v>Q20. Crustaceans, average of various species consumed in Indonesia, and of different cooking methods</v>
      </c>
      <c r="J1295" s="1">
        <f t="shared" si="2"/>
        <v>0</v>
      </c>
      <c r="K1295" s="1" t="str">
        <f t="shared" si="3"/>
        <v>Q20. Crustaceans, average of various species consumed in Indonesia, and of different cooking methods0</v>
      </c>
      <c r="L1295" s="1" t="str">
        <f t="shared" si="4"/>
        <v>Q20. Crustaceans, average of various species consumed in Indonesia, and of different cooking methods</v>
      </c>
      <c r="M1295" s="1" t="str">
        <f t="array" ref="M1295">IF(A1294=$A$72,TEXT(A1295,"dd/mm/yyyy"),A1295)&amp;";"&amp;B1295&amp;";"&amp;IF(J1295=0,IFERROR(VLOOKUP(A1295,default!$B$17:$C$19,2,0),C1295),INDEX(default!$B$2:$B$12,Sheet2!J1295,0))&amp;";"&amp;D1295&amp;";"&amp;E1295&amp;";"&amp;F1295&amp;";"&amp;G1295&amp;";"&amp;H1295</f>
        <v>;;;;;;;</v>
      </c>
    </row>
    <row r="1296" ht="15.75" customHeight="1">
      <c r="A1296" s="1" t="s">
        <v>828</v>
      </c>
      <c r="I1296" s="1" t="str">
        <f t="shared" si="1"/>
        <v>Q20. Crustaceans, average of various species consumed in Indonesia, and of different cooking methods</v>
      </c>
      <c r="J1296" s="1">
        <f t="shared" si="2"/>
        <v>0</v>
      </c>
      <c r="K1296" s="1" t="str">
        <f t="shared" si="3"/>
        <v>Q20. Crustaceans, average of various species consumed in Indonesia, and of different cooking methods0</v>
      </c>
      <c r="L1296" s="1" t="str">
        <f t="shared" si="4"/>
        <v>Q20. Crustaceans, average of various species consumed in Indonesia, and of different cooking methodsCut off rules</v>
      </c>
      <c r="M1296" s="1" t="str">
        <f t="array" ref="M1296">IF(A1295=$A$72,TEXT(A1296,"dd/mm/yyyy"),A1296)&amp;";"&amp;B1296&amp;";"&amp;IF(J1296=0,IFERROR(VLOOKUP(A1296,default!$B$17:$C$19,2,0),C1296),INDEX(default!$B$2:$B$12,Sheet2!J1296,0))&amp;";"&amp;D1296&amp;";"&amp;E1296&amp;";"&amp;F1296&amp;";"&amp;G1296&amp;";"&amp;H1296</f>
        <v>Cut off rules;;;;;;;</v>
      </c>
    </row>
    <row r="1297" ht="15.75" customHeight="1">
      <c r="A1297" s="1" t="s">
        <v>822</v>
      </c>
      <c r="I1297" s="1" t="str">
        <f t="shared" si="1"/>
        <v>Q20. Crustaceans, average of various species consumed in Indonesia, and of different cooking methods</v>
      </c>
      <c r="J1297" s="1">
        <f t="shared" si="2"/>
        <v>0</v>
      </c>
      <c r="K1297" s="1" t="str">
        <f t="shared" si="3"/>
        <v>Q20. Crustaceans, average of various species consumed in Indonesia, and of different cooking methods0</v>
      </c>
      <c r="L1297" s="1" t="str">
        <f t="shared" si="4"/>
        <v>Q20. Crustaceans, average of various species consumed in Indonesia, and of different cooking methodsUnspecified</v>
      </c>
      <c r="M1297" s="1" t="str">
        <f t="array" ref="M1297">IF(A1296=$A$72,TEXT(A1297,"dd/mm/yyyy"),A1297)&amp;";"&amp;B1297&amp;";"&amp;IF(J1297=0,IFERROR(VLOOKUP(A1297,default!$B$17:$C$19,2,0),C1297),INDEX(default!$B$2:$B$12,Sheet2!J1297,0))&amp;";"&amp;D1297&amp;";"&amp;E1297&amp;";"&amp;F1297&amp;";"&amp;G1297&amp;";"&amp;H1297</f>
        <v>Unspecified;;;;;;;</v>
      </c>
    </row>
    <row r="1298" ht="15.75" customHeight="1">
      <c r="I1298" s="1" t="str">
        <f t="shared" si="1"/>
        <v>Q20. Crustaceans, average of various species consumed in Indonesia, and of different cooking methods</v>
      </c>
      <c r="J1298" s="1">
        <f t="shared" si="2"/>
        <v>0</v>
      </c>
      <c r="K1298" s="1" t="str">
        <f t="shared" si="3"/>
        <v>Q20. Crustaceans, average of various species consumed in Indonesia, and of different cooking methods0</v>
      </c>
      <c r="L1298" s="1" t="str">
        <f t="shared" si="4"/>
        <v>Q20. Crustaceans, average of various species consumed in Indonesia, and of different cooking methods</v>
      </c>
      <c r="M1298" s="1" t="str">
        <f t="array" ref="M1298">IF(A1297=$A$72,TEXT(A1298,"dd/mm/yyyy"),A1298)&amp;";"&amp;B1298&amp;";"&amp;IF(J1298=0,IFERROR(VLOOKUP(A1298,default!$B$17:$C$19,2,0),C1298),INDEX(default!$B$2:$B$12,Sheet2!J1298,0))&amp;";"&amp;D1298&amp;";"&amp;E1298&amp;";"&amp;F1298&amp;";"&amp;G1298&amp;";"&amp;H1298</f>
        <v>;;;;;;;</v>
      </c>
    </row>
    <row r="1299" ht="15.75" customHeight="1">
      <c r="A1299" s="1" t="s">
        <v>829</v>
      </c>
      <c r="I1299" s="1" t="str">
        <f t="shared" si="1"/>
        <v>Q20. Crustaceans, average of various species consumed in Indonesia, and of different cooking methods</v>
      </c>
      <c r="J1299" s="1">
        <f t="shared" si="2"/>
        <v>0</v>
      </c>
      <c r="K1299" s="1" t="str">
        <f t="shared" si="3"/>
        <v>Q20. Crustaceans, average of various species consumed in Indonesia, and of different cooking methods0</v>
      </c>
      <c r="L1299" s="1" t="str">
        <f t="shared" si="4"/>
        <v>Q20. Crustaceans, average of various species consumed in Indonesia, and of different cooking methodsCapital goods</v>
      </c>
      <c r="M1299" s="1" t="str">
        <f t="array" ref="M1299">IF(A1298=$A$72,TEXT(A1299,"dd/mm/yyyy"),A1299)&amp;";"&amp;B1299&amp;";"&amp;IF(J1299=0,IFERROR(VLOOKUP(A1299,default!$B$17:$C$19,2,0),C1299),INDEX(default!$B$2:$B$12,Sheet2!J1299,0))&amp;";"&amp;D1299&amp;";"&amp;E1299&amp;";"&amp;F1299&amp;";"&amp;G1299&amp;";"&amp;H1299</f>
        <v>Capital goods;;;;;;;</v>
      </c>
    </row>
    <row r="1300" ht="15.75" customHeight="1">
      <c r="A1300" s="1" t="s">
        <v>822</v>
      </c>
      <c r="I1300" s="1" t="str">
        <f t="shared" si="1"/>
        <v>Q20. Crustaceans, average of various species consumed in Indonesia, and of different cooking methods</v>
      </c>
      <c r="J1300" s="1">
        <f t="shared" si="2"/>
        <v>0</v>
      </c>
      <c r="K1300" s="1" t="str">
        <f t="shared" si="3"/>
        <v>Q20. Crustaceans, average of various species consumed in Indonesia, and of different cooking methods0</v>
      </c>
      <c r="L1300" s="1" t="str">
        <f t="shared" si="4"/>
        <v>Q20. Crustaceans, average of various species consumed in Indonesia, and of different cooking methodsUnspecified</v>
      </c>
      <c r="M1300" s="1" t="str">
        <f t="array" ref="M1300">IF(A1299=$A$72,TEXT(A1300,"dd/mm/yyyy"),A1300)&amp;";"&amp;B1300&amp;";"&amp;IF(J1300=0,IFERROR(VLOOKUP(A1300,default!$B$17:$C$19,2,0),C1300),INDEX(default!$B$2:$B$12,Sheet2!J1300,0))&amp;";"&amp;D1300&amp;";"&amp;E1300&amp;";"&amp;F1300&amp;";"&amp;G1300&amp;";"&amp;H1300</f>
        <v>Unspecified;;;;;;;</v>
      </c>
    </row>
    <row r="1301" ht="15.75" customHeight="1">
      <c r="I1301" s="1" t="str">
        <f t="shared" si="1"/>
        <v>Q20. Crustaceans, average of various species consumed in Indonesia, and of different cooking methods</v>
      </c>
      <c r="J1301" s="1">
        <f t="shared" si="2"/>
        <v>0</v>
      </c>
      <c r="K1301" s="1" t="str">
        <f t="shared" si="3"/>
        <v>Q20. Crustaceans, average of various species consumed in Indonesia, and of different cooking methods0</v>
      </c>
      <c r="L1301" s="1" t="str">
        <f t="shared" si="4"/>
        <v>Q20. Crustaceans, average of various species consumed in Indonesia, and of different cooking methods</v>
      </c>
      <c r="M1301" s="1" t="str">
        <f t="array" ref="M1301">IF(A1300=$A$72,TEXT(A1301,"dd/mm/yyyy"),A1301)&amp;";"&amp;B1301&amp;";"&amp;IF(J1301=0,IFERROR(VLOOKUP(A1301,default!$B$17:$C$19,2,0),C1301),INDEX(default!$B$2:$B$12,Sheet2!J1301,0))&amp;";"&amp;D1301&amp;";"&amp;E1301&amp;";"&amp;F1301&amp;";"&amp;G1301&amp;";"&amp;H1301</f>
        <v>;;;;;;;</v>
      </c>
    </row>
    <row r="1302" ht="15.75" customHeight="1">
      <c r="A1302" s="1" t="s">
        <v>830</v>
      </c>
      <c r="I1302" s="1" t="str">
        <f t="shared" si="1"/>
        <v>Q20. Crustaceans, average of various species consumed in Indonesia, and of different cooking methods</v>
      </c>
      <c r="J1302" s="1">
        <f t="shared" si="2"/>
        <v>0</v>
      </c>
      <c r="K1302" s="1" t="str">
        <f t="shared" si="3"/>
        <v>Q20. Crustaceans, average of various species consumed in Indonesia, and of different cooking methods0</v>
      </c>
      <c r="L1302" s="1" t="str">
        <f t="shared" si="4"/>
        <v>Q20. Crustaceans, average of various species consumed in Indonesia, and of different cooking methodsBoundary with nature</v>
      </c>
      <c r="M1302" s="1" t="str">
        <f t="array" ref="M1302">IF(A1301=$A$72,TEXT(A1302,"dd/mm/yyyy"),A1302)&amp;";"&amp;B1302&amp;";"&amp;IF(J1302=0,IFERROR(VLOOKUP(A1302,default!$B$17:$C$19,2,0),C1302),INDEX(default!$B$2:$B$12,Sheet2!J1302,0))&amp;";"&amp;D1302&amp;";"&amp;E1302&amp;";"&amp;F1302&amp;";"&amp;G1302&amp;";"&amp;H1302</f>
        <v>Boundary with nature;;;;;;;</v>
      </c>
    </row>
    <row r="1303" ht="15.75" customHeight="1">
      <c r="A1303" s="1" t="s">
        <v>822</v>
      </c>
      <c r="I1303" s="1" t="str">
        <f t="shared" si="1"/>
        <v>Q20. Crustaceans, average of various species consumed in Indonesia, and of different cooking methods</v>
      </c>
      <c r="J1303" s="1">
        <f t="shared" si="2"/>
        <v>0</v>
      </c>
      <c r="K1303" s="1" t="str">
        <f t="shared" si="3"/>
        <v>Q20. Crustaceans, average of various species consumed in Indonesia, and of different cooking methods0</v>
      </c>
      <c r="L1303" s="1" t="str">
        <f t="shared" si="4"/>
        <v>Q20. Crustaceans, average of various species consumed in Indonesia, and of different cooking methodsUnspecified</v>
      </c>
      <c r="M1303" s="1" t="str">
        <f t="array" ref="M1303">IF(A1302=$A$72,TEXT(A1303,"dd/mm/yyyy"),A1303)&amp;";"&amp;B1303&amp;";"&amp;IF(J1303=0,IFERROR(VLOOKUP(A1303,default!$B$17:$C$19,2,0),C1303),INDEX(default!$B$2:$B$12,Sheet2!J1303,0))&amp;";"&amp;D1303&amp;";"&amp;E1303&amp;";"&amp;F1303&amp;";"&amp;G1303&amp;";"&amp;H1303</f>
        <v>Unspecified;;;;;;;</v>
      </c>
    </row>
    <row r="1304" ht="15.75" customHeight="1">
      <c r="I1304" s="1" t="str">
        <f t="shared" si="1"/>
        <v>Q20. Crustaceans, average of various species consumed in Indonesia, and of different cooking methods</v>
      </c>
      <c r="J1304" s="1">
        <f t="shared" si="2"/>
        <v>0</v>
      </c>
      <c r="K1304" s="1" t="str">
        <f t="shared" si="3"/>
        <v>Q20. Crustaceans, average of various species consumed in Indonesia, and of different cooking methods0</v>
      </c>
      <c r="L1304" s="1" t="str">
        <f t="shared" si="4"/>
        <v>Q20. Crustaceans, average of various species consumed in Indonesia, and of different cooking methods</v>
      </c>
      <c r="M1304" s="1" t="str">
        <f t="array" ref="M1304">IF(A1303=$A$72,TEXT(A1304,"dd/mm/yyyy"),A1304)&amp;";"&amp;B1304&amp;";"&amp;IF(J1304=0,IFERROR(VLOOKUP(A1304,default!$B$17:$C$19,2,0),C1304),INDEX(default!$B$2:$B$12,Sheet2!J1304,0))&amp;";"&amp;D1304&amp;";"&amp;E1304&amp;";"&amp;F1304&amp;";"&amp;G1304&amp;";"&amp;H1304</f>
        <v>;;;;;;;</v>
      </c>
    </row>
    <row r="1305" ht="15.75" customHeight="1">
      <c r="A1305" s="1" t="s">
        <v>831</v>
      </c>
      <c r="I1305" s="1" t="str">
        <f t="shared" si="1"/>
        <v>Q20. Crustaceans, average of various species consumed in Indonesia, and of different cooking methods</v>
      </c>
      <c r="J1305" s="1">
        <f t="shared" si="2"/>
        <v>0</v>
      </c>
      <c r="K1305" s="1" t="str">
        <f t="shared" si="3"/>
        <v>Q20. Crustaceans, average of various species consumed in Indonesia, and of different cooking methods0</v>
      </c>
      <c r="L1305" s="1" t="str">
        <f t="shared" si="4"/>
        <v>Q20. Crustaceans, average of various species consumed in Indonesia, and of different cooking methodsInfrastructure</v>
      </c>
      <c r="M1305" s="1" t="str">
        <f t="array" ref="M1305">IF(A1304=$A$72,TEXT(A1305,"dd/mm/yyyy"),A1305)&amp;";"&amp;B1305&amp;";"&amp;IF(J1305=0,IFERROR(VLOOKUP(A1305,default!$B$17:$C$19,2,0),C1305),INDEX(default!$B$2:$B$12,Sheet2!J1305,0))&amp;";"&amp;D1305&amp;";"&amp;E1305&amp;";"&amp;F1305&amp;";"&amp;G1305&amp;";"&amp;H1305</f>
        <v>Infrastructure;;;;;;;</v>
      </c>
    </row>
    <row r="1306" ht="15.75" customHeight="1">
      <c r="A1306" s="1" t="s">
        <v>832</v>
      </c>
      <c r="I1306" s="1" t="str">
        <f t="shared" si="1"/>
        <v>Q20. Crustaceans, average of various species consumed in Indonesia, and of different cooking methods</v>
      </c>
      <c r="J1306" s="1">
        <f t="shared" si="2"/>
        <v>0</v>
      </c>
      <c r="K1306" s="1" t="str">
        <f t="shared" si="3"/>
        <v>Q20. Crustaceans, average of various species consumed in Indonesia, and of different cooking methods0</v>
      </c>
      <c r="L1306" s="1" t="str">
        <f t="shared" si="4"/>
        <v>Q20. Crustaceans, average of various species consumed in Indonesia, and of different cooking methodsNo</v>
      </c>
      <c r="M1306" s="1" t="str">
        <f t="array" ref="M1306">IF(A1305=$A$72,TEXT(A1306,"dd/mm/yyyy"),A1306)&amp;";"&amp;B1306&amp;";"&amp;IF(J1306=0,IFERROR(VLOOKUP(A1306,default!$B$17:$C$19,2,0),C1306),INDEX(default!$B$2:$B$12,Sheet2!J1306,0))&amp;";"&amp;D1306&amp;";"&amp;E1306&amp;";"&amp;F1306&amp;";"&amp;G1306&amp;";"&amp;H1306</f>
        <v>No;;;;;;;</v>
      </c>
    </row>
    <row r="1307" ht="15.75" customHeight="1">
      <c r="I1307" s="1" t="str">
        <f t="shared" si="1"/>
        <v>Q20. Crustaceans, average of various species consumed in Indonesia, and of different cooking methods</v>
      </c>
      <c r="J1307" s="1">
        <f t="shared" si="2"/>
        <v>0</v>
      </c>
      <c r="K1307" s="1" t="str">
        <f t="shared" si="3"/>
        <v>Q20. Crustaceans, average of various species consumed in Indonesia, and of different cooking methods0</v>
      </c>
      <c r="L1307" s="1" t="str">
        <f t="shared" si="4"/>
        <v>Q20. Crustaceans, average of various species consumed in Indonesia, and of different cooking methods</v>
      </c>
      <c r="M1307" s="1" t="str">
        <f t="array" ref="M1307">IF(A1306=$A$72,TEXT(A1307,"dd/mm/yyyy"),A1307)&amp;";"&amp;B1307&amp;";"&amp;IF(J1307=0,IFERROR(VLOOKUP(A1307,default!$B$17:$C$19,2,0),C1307),INDEX(default!$B$2:$B$12,Sheet2!J1307,0))&amp;";"&amp;D1307&amp;";"&amp;E1307&amp;";"&amp;F1307&amp;";"&amp;G1307&amp;";"&amp;H1307</f>
        <v>;;;;;;;</v>
      </c>
    </row>
    <row r="1308" ht="15.75" customHeight="1">
      <c r="A1308" s="1" t="s">
        <v>833</v>
      </c>
      <c r="I1308" s="1" t="str">
        <f t="shared" si="1"/>
        <v>Q20. Crustaceans, average of various species consumed in Indonesia, and of different cooking methods</v>
      </c>
      <c r="J1308" s="1">
        <f t="shared" si="2"/>
        <v>0</v>
      </c>
      <c r="K1308" s="1" t="str">
        <f t="shared" si="3"/>
        <v>Q20. Crustaceans, average of various species consumed in Indonesia, and of different cooking methods0</v>
      </c>
      <c r="L1308" s="1" t="str">
        <f t="shared" si="4"/>
        <v>Q20. Crustaceans, average of various species consumed in Indonesia, and of different cooking methodsDate</v>
      </c>
      <c r="M1308" s="1" t="str">
        <f t="array" ref="M1308">IF(A1307=$A$72,TEXT(A1308,"dd/mm/yyyy"),A1308)&amp;";"&amp;B1308&amp;";"&amp;IF(J1308=0,IFERROR(VLOOKUP(A1308,default!$B$17:$C$19,2,0),C1308),INDEX(default!$B$2:$B$12,Sheet2!J1308,0))&amp;";"&amp;D1308&amp;";"&amp;E1308&amp;";"&amp;F1308&amp;";"&amp;G1308&amp;";"&amp;H1308</f>
        <v>Date;;;;;;;</v>
      </c>
    </row>
    <row r="1309" ht="15.75" customHeight="1">
      <c r="A1309" s="49">
        <v>45119.0</v>
      </c>
      <c r="I1309" s="1" t="str">
        <f t="shared" si="1"/>
        <v>Q20. Crustaceans, average of various species consumed in Indonesia, and of different cooking methods</v>
      </c>
      <c r="J1309" s="1">
        <f t="shared" si="2"/>
        <v>0</v>
      </c>
      <c r="K1309" s="1" t="str">
        <f t="shared" si="3"/>
        <v>Q20. Crustaceans, average of various species consumed in Indonesia, and of different cooking methods0</v>
      </c>
      <c r="L1309" s="1" t="str">
        <f t="shared" si="4"/>
        <v>Q20. Crustaceans, average of various species consumed in Indonesia, and of different cooking methods45119</v>
      </c>
      <c r="M1309" s="1" t="str">
        <f t="array" ref="M1309">IF(A1308=$A$72,TEXT(A1309,"dd/mm/yyyy"),A1309)&amp;";"&amp;B1309&amp;";"&amp;IF(J1309=0,IFERROR(VLOOKUP(A1309,default!$B$17:$C$19,2,0),C1309),INDEX(default!$B$2:$B$12,Sheet2!J1309,0))&amp;";"&amp;D1309&amp;";"&amp;E1309&amp;";"&amp;F1309&amp;";"&amp;G1309&amp;";"&amp;H1309</f>
        <v>12/07/2023;;;;;;;</v>
      </c>
    </row>
    <row r="1310" ht="15.75" customHeight="1">
      <c r="I1310" s="1" t="str">
        <f t="shared" si="1"/>
        <v>Q20. Crustaceans, average of various species consumed in Indonesia, and of different cooking methods</v>
      </c>
      <c r="J1310" s="1">
        <f t="shared" si="2"/>
        <v>0</v>
      </c>
      <c r="K1310" s="1" t="str">
        <f t="shared" si="3"/>
        <v>Q20. Crustaceans, average of various species consumed in Indonesia, and of different cooking methods0</v>
      </c>
      <c r="L1310" s="1" t="str">
        <f t="shared" si="4"/>
        <v>Q20. Crustaceans, average of various species consumed in Indonesia, and of different cooking methods</v>
      </c>
      <c r="M1310" s="1" t="str">
        <f t="array" ref="M1310">IF(A1309=$A$72,TEXT(A1310,"dd/mm/yyyy"),A1310)&amp;";"&amp;B1310&amp;";"&amp;IF(J1310=0,IFERROR(VLOOKUP(A1310,default!$B$17:$C$19,2,0),C1310),INDEX(default!$B$2:$B$12,Sheet2!J1310,0))&amp;";"&amp;D1310&amp;";"&amp;E1310&amp;";"&amp;F1310&amp;";"&amp;G1310&amp;";"&amp;H1310</f>
        <v>;;;;;;;</v>
      </c>
    </row>
    <row r="1311" ht="15.75" customHeight="1">
      <c r="A1311" s="1" t="s">
        <v>834</v>
      </c>
      <c r="I1311" s="1" t="str">
        <f t="shared" si="1"/>
        <v>Q20. Crustaceans, average of various species consumed in Indonesia, and of different cooking methods</v>
      </c>
      <c r="J1311" s="1">
        <f t="shared" si="2"/>
        <v>0</v>
      </c>
      <c r="K1311" s="1" t="str">
        <f t="shared" si="3"/>
        <v>Q20. Crustaceans, average of various species consumed in Indonesia, and of different cooking methods0</v>
      </c>
      <c r="L1311" s="1" t="str">
        <f t="shared" si="4"/>
        <v>Q20. Crustaceans, average of various species consumed in Indonesia, and of different cooking methodsProducts</v>
      </c>
      <c r="M1311" s="1" t="str">
        <f t="array" ref="M1311">IF(A1310=$A$72,TEXT(A1311,"dd/mm/yyyy"),A1311)&amp;";"&amp;B1311&amp;";"&amp;IF(J1311=0,IFERROR(VLOOKUP(A1311,default!$B$17:$C$19,2,0),C1311),INDEX(default!$B$2:$B$12,Sheet2!J1311,0))&amp;";"&amp;D1311&amp;";"&amp;E1311&amp;";"&amp;F1311&amp;";"&amp;G1311&amp;";"&amp;H1311</f>
        <v>Products;;;;;;;</v>
      </c>
    </row>
    <row r="1312" ht="15.75" customHeight="1">
      <c r="A1312" s="1" t="s">
        <v>1004</v>
      </c>
      <c r="B1312" s="1" t="s">
        <v>835</v>
      </c>
      <c r="C1312" s="1">
        <v>1.0</v>
      </c>
      <c r="D1312" s="1">
        <v>100.0</v>
      </c>
      <c r="E1312" s="1" t="s">
        <v>836</v>
      </c>
      <c r="F1312" s="1" t="s">
        <v>971</v>
      </c>
      <c r="I1312" s="1" t="str">
        <f t="shared" si="1"/>
        <v>Q20. Fish, average of various species consumed in Indonesia (both oily and lean), and of different cooking methods</v>
      </c>
      <c r="J1312" s="1">
        <f t="shared" si="2"/>
        <v>0</v>
      </c>
      <c r="K1312" s="1" t="str">
        <f t="shared" si="3"/>
        <v>Q20. Fish, average of various species consumed in Indonesia (both oily and lean), and of different cooking methods0</v>
      </c>
      <c r="L1312" s="1" t="str">
        <f t="shared" si="4"/>
        <v>Q20. Fish, average of various species consumed in Indonesia (both oily and lean), and of different cooking methodsQ20. Fish, average of various species consumed in Indonesia (both oily and lean), and of different cooking methods</v>
      </c>
      <c r="M1312" s="1" t="str">
        <f t="array" ref="M1312">IF(A1311=$A$72,TEXT(A1312,"dd/mm/yyyy"),A1312)&amp;";"&amp;B1312&amp;";"&amp;IF(J1312=0,IFERROR(VLOOKUP(A1312,default!$B$17:$C$19,2,0),C1312),INDEX(default!$B$2:$B$12,Sheet2!J1312,0))&amp;";"&amp;D1312&amp;";"&amp;E1312&amp;";"&amp;F1312&amp;";"&amp;G1312&amp;";"&amp;H1312</f>
        <v>Q20. Fish, average of various species consumed in Indonesia (both oily and lean), and of different cooking methods;kg;1;100;not defined;!My project\0. Life cycles;;</v>
      </c>
    </row>
    <row r="1313" ht="15.75" customHeight="1">
      <c r="I1313" s="1" t="str">
        <f t="shared" si="1"/>
        <v>Q20. Fish, average of various species consumed in Indonesia (both oily and lean), and of different cooking methods</v>
      </c>
      <c r="J1313" s="1">
        <f t="shared" si="2"/>
        <v>0</v>
      </c>
      <c r="K1313" s="1" t="str">
        <f t="shared" si="3"/>
        <v>Q20. Fish, average of various species consumed in Indonesia (both oily and lean), and of different cooking methods0</v>
      </c>
      <c r="L1313" s="1" t="str">
        <f t="shared" si="4"/>
        <v>Q20. Fish, average of various species consumed in Indonesia (both oily and lean), and of different cooking methods</v>
      </c>
      <c r="M1313" s="1" t="str">
        <f t="array" ref="M1313">IF(A1312=$A$72,TEXT(A1313,"dd/mm/yyyy"),A1313)&amp;";"&amp;B1313&amp;";"&amp;IF(J1313=0,IFERROR(VLOOKUP(A1313,default!$B$17:$C$19,2,0),C1313),INDEX(default!$B$2:$B$12,Sheet2!J1313,0))&amp;";"&amp;D1313&amp;";"&amp;E1313&amp;";"&amp;F1313&amp;";"&amp;G1313&amp;";"&amp;H1313</f>
        <v>;;;;;;;</v>
      </c>
    </row>
    <row r="1314" ht="15.75" customHeight="1">
      <c r="A1314" s="1" t="s">
        <v>838</v>
      </c>
      <c r="I1314" s="1" t="str">
        <f t="shared" si="1"/>
        <v>Q20. Fish, average of various species consumed in Indonesia (both oily and lean), and of different cooking methods</v>
      </c>
      <c r="J1314" s="1">
        <f t="shared" si="2"/>
        <v>0</v>
      </c>
      <c r="K1314" s="1" t="str">
        <f t="shared" si="3"/>
        <v>Q20. Fish, average of various species consumed in Indonesia (both oily and lean), and of different cooking methods0</v>
      </c>
      <c r="L1314" s="1" t="str">
        <f t="shared" si="4"/>
        <v>Q20. Fish, average of various species consumed in Indonesia (both oily and lean), and of different cooking methodsAvoided products</v>
      </c>
      <c r="M1314" s="1" t="str">
        <f t="array" ref="M1314">IF(A1313=$A$72,TEXT(A1314,"dd/mm/yyyy"),A1314)&amp;";"&amp;B1314&amp;";"&amp;IF(J1314=0,IFERROR(VLOOKUP(A1314,default!$B$17:$C$19,2,0),C1314),INDEX(default!$B$2:$B$12,Sheet2!J1314,0))&amp;";"&amp;D1314&amp;";"&amp;E1314&amp;";"&amp;F1314&amp;";"&amp;G1314&amp;";"&amp;H1314</f>
        <v>Avoided products;;;;;;;</v>
      </c>
    </row>
    <row r="1315" ht="15.75" customHeight="1">
      <c r="I1315" s="1" t="str">
        <f t="shared" si="1"/>
        <v>Q20. Fish, average of various species consumed in Indonesia (both oily and lean), and of different cooking methods</v>
      </c>
      <c r="J1315" s="1">
        <f t="shared" si="2"/>
        <v>0</v>
      </c>
      <c r="K1315" s="1" t="str">
        <f t="shared" si="3"/>
        <v>Q20. Fish, average of various species consumed in Indonesia (both oily and lean), and of different cooking methods0</v>
      </c>
      <c r="L1315" s="1" t="str">
        <f t="shared" si="4"/>
        <v>Q20. Fish, average of various species consumed in Indonesia (both oily and lean), and of different cooking methods</v>
      </c>
      <c r="M1315" s="1" t="str">
        <f t="array" ref="M1315">IF(A1314=$A$72,TEXT(A1315,"dd/mm/yyyy"),A1315)&amp;";"&amp;B1315&amp;";"&amp;IF(J1315=0,IFERROR(VLOOKUP(A1315,default!$B$17:$C$19,2,0),C1315),INDEX(default!$B$2:$B$12,Sheet2!J1315,0))&amp;";"&amp;D1315&amp;";"&amp;E1315&amp;";"&amp;F1315&amp;";"&amp;G1315&amp;";"&amp;H1315</f>
        <v>;;;;;;;</v>
      </c>
    </row>
    <row r="1316" ht="15.75" customHeight="1">
      <c r="A1316" s="1" t="s">
        <v>839</v>
      </c>
      <c r="I1316" s="1" t="str">
        <f t="shared" si="1"/>
        <v>Q20. Fish, average of various species consumed in Indonesia (both oily and lean), and of different cooking methods</v>
      </c>
      <c r="J1316" s="1">
        <f t="shared" si="2"/>
        <v>0</v>
      </c>
      <c r="K1316" s="1" t="str">
        <f t="shared" si="3"/>
        <v>Q20. Fish, average of various species consumed in Indonesia (both oily and lean), and of different cooking methods0</v>
      </c>
      <c r="L1316" s="1" t="str">
        <f t="shared" si="4"/>
        <v>Q20. Fish, average of various species consumed in Indonesia (both oily and lean), and of different cooking methodsResources</v>
      </c>
      <c r="M1316" s="1" t="str">
        <f t="array" ref="M1316">IF(A1315=$A$72,TEXT(A1316,"dd/mm/yyyy"),A1316)&amp;";"&amp;B1316&amp;";"&amp;IF(J1316=0,IFERROR(VLOOKUP(A1316,default!$B$17:$C$19,2,0),C1316),INDEX(default!$B$2:$B$12,Sheet2!J1316,0))&amp;";"&amp;D1316&amp;";"&amp;E1316&amp;";"&amp;F1316&amp;";"&amp;G1316&amp;";"&amp;H1316</f>
        <v>Resources;;;;;;;</v>
      </c>
    </row>
    <row r="1317" ht="15.75" customHeight="1">
      <c r="I1317" s="1" t="str">
        <f t="shared" si="1"/>
        <v>Q20. Fish, average of various species consumed in Indonesia (both oily and lean), and of different cooking methods</v>
      </c>
      <c r="J1317" s="1">
        <f t="shared" si="2"/>
        <v>0</v>
      </c>
      <c r="K1317" s="1" t="str">
        <f t="shared" si="3"/>
        <v>Q20. Fish, average of various species consumed in Indonesia (both oily and lean), and of different cooking methods0</v>
      </c>
      <c r="L1317" s="1" t="str">
        <f t="shared" si="4"/>
        <v>Q20. Fish, average of various species consumed in Indonesia (both oily and lean), and of different cooking methods</v>
      </c>
      <c r="M1317" s="1" t="str">
        <f t="array" ref="M1317">IF(A1316=$A$72,TEXT(A1317,"dd/mm/yyyy"),A1317)&amp;";"&amp;B1317&amp;";"&amp;IF(J1317=0,IFERROR(VLOOKUP(A1317,default!$B$17:$C$19,2,0),C1317),INDEX(default!$B$2:$B$12,Sheet2!J1317,0))&amp;";"&amp;D1317&amp;";"&amp;E1317&amp;";"&amp;F1317&amp;";"&amp;G1317&amp;";"&amp;H1317</f>
        <v>;;;;;;;</v>
      </c>
    </row>
    <row r="1318" ht="15.75" customHeight="1">
      <c r="A1318" s="1" t="s">
        <v>840</v>
      </c>
      <c r="I1318" s="1" t="str">
        <f t="shared" si="1"/>
        <v>Q20. Fish, average of various species consumed in Indonesia (both oily and lean), and of different cooking methods</v>
      </c>
      <c r="J1318" s="1">
        <f t="shared" si="2"/>
        <v>1</v>
      </c>
      <c r="K1318" s="1" t="str">
        <f t="shared" si="3"/>
        <v>Q20. Fish, average of various species consumed in Indonesia (both oily and lean), and of different cooking methods1</v>
      </c>
      <c r="L1318" s="1" t="str">
        <f t="shared" si="4"/>
        <v>Q20. Fish, average of various species consumed in Indonesia (both oily and lean), and of different cooking methodsMaterials/fuels</v>
      </c>
      <c r="M1318" s="1" t="str">
        <f t="array" ref="M1318">IF(A1317=$A$72,TEXT(A1318,"dd/mm/yyyy"),A1318)&amp;";"&amp;B1318&amp;";"&amp;IF(J1318=0,IFERROR(VLOOKUP(A1318,default!$B$17:$C$19,2,0),C1318),INDEX(default!$B$2:$B$12,Sheet2!J1318,0))&amp;";"&amp;D1318&amp;";"&amp;E1318&amp;";"&amp;F1318&amp;";"&amp;G1318&amp;";"&amp;H1318</f>
        <v>Materials/fuels;;;;;;;</v>
      </c>
    </row>
    <row r="1319" ht="15.75" customHeight="1">
      <c r="A1319" s="1" t="s">
        <v>228</v>
      </c>
      <c r="B1319" s="1" t="s">
        <v>835</v>
      </c>
      <c r="C1319" s="1" t="s">
        <v>1013</v>
      </c>
      <c r="D1319" s="1" t="s">
        <v>842</v>
      </c>
      <c r="E1319" s="1">
        <v>0.0</v>
      </c>
      <c r="F1319" s="1">
        <v>0.0</v>
      </c>
      <c r="G1319" s="1">
        <v>0.0</v>
      </c>
      <c r="I1319" s="1" t="str">
        <f t="shared" si="1"/>
        <v>Q20. Fish, average of various species consumed in Indonesia (both oily and lean), and of different cooking methods</v>
      </c>
      <c r="J1319" s="1">
        <f t="shared" si="2"/>
        <v>2</v>
      </c>
      <c r="K1319" s="1" t="str">
        <f t="shared" si="3"/>
        <v>Q20. Fish, average of various species consumed in Indonesia (both oily and lean), and of different cooking methods2</v>
      </c>
      <c r="L1319" s="1" t="str">
        <f t="shared" si="4"/>
        <v>Q20. Fish, average of various species consumed in Indonesia (both oily and lean), and of different cooking methodsSmall pelagic fish, fresh {EC}| tuna, capture by purse seiner and landing whole, frozen | Cut-off, S</v>
      </c>
      <c r="M1319" s="1" t="str">
        <f t="array" ref="M1319">IF(A1318=$A$72,TEXT(A1319,"dd/mm/yyyy"),A1319)&amp;";"&amp;B1319&amp;";"&amp;IF(J1319=0,IFERROR(VLOOKUP(A1319,default!$B$17:$C$19,2,0),C1319),INDEX(default!$B$2:$B$12,Sheet2!J1319,0))&amp;";"&amp;D1319&amp;";"&amp;E1319&amp;";"&amp;F1319&amp;";"&amp;G1319&amp;";"&amp;H1319</f>
        <v>Small pelagic fish, fresh {EC}| tuna, capture by purse seiner and landing whole, frozen | Cut-off, S;kg;primary*(1+PHAR_loss_PNS+PROC_loss_PNS+TRAN_loss_PNS+RET_loss_PNS);Undefined;0;0;0;</v>
      </c>
    </row>
    <row r="1320" ht="15.75" customHeight="1">
      <c r="A1320" s="1" t="s">
        <v>122</v>
      </c>
      <c r="B1320" s="1" t="s">
        <v>835</v>
      </c>
      <c r="C1320" s="1">
        <v>0.0</v>
      </c>
      <c r="D1320" s="1" t="s">
        <v>842</v>
      </c>
      <c r="E1320" s="1">
        <v>0.0</v>
      </c>
      <c r="F1320" s="1">
        <v>0.0</v>
      </c>
      <c r="G1320" s="1">
        <v>0.0</v>
      </c>
      <c r="I1320" s="1" t="str">
        <f t="shared" si="1"/>
        <v>Q20. Fish, average of various species consumed in Indonesia (both oily and lean), and of different cooking methods</v>
      </c>
      <c r="J1320" s="1">
        <f t="shared" si="2"/>
        <v>3</v>
      </c>
      <c r="K1320" s="1" t="str">
        <f t="shared" si="3"/>
        <v>Q20. Fish, average of various species consumed in Indonesia (both oily and lean), and of different cooking methods3</v>
      </c>
      <c r="L1320" s="1" t="str">
        <f t="shared" si="4"/>
        <v>Q20. Fish, average of various species consumed in Indonesia (both oily and lean), and of different cooking methodsProcessing dummy</v>
      </c>
      <c r="M1320" s="1" t="str">
        <f t="array" ref="M1320">IF(A1319=$A$72,TEXT(A1320,"dd/mm/yyyy"),A1320)&amp;";"&amp;B1320&amp;";"&amp;IF(J1320=0,IFERROR(VLOOKUP(A1320,default!$B$17:$C$19,2,0),C1320),INDEX(default!$B$2:$B$12,Sheet2!J1320,0))&amp;";"&amp;D1320&amp;";"&amp;E1320&amp;";"&amp;F1320&amp;";"&amp;G1320&amp;";"&amp;H1320</f>
        <v>Processing dummy;kg;processing*(1+PROC_loss_PNS+TRAN_loss_PNS+RET_loss_PNS);Undefined;0;0;0;</v>
      </c>
    </row>
    <row r="1321" ht="15.75" customHeight="1">
      <c r="A1321" s="1" t="s">
        <v>171</v>
      </c>
      <c r="B1321" s="1" t="s">
        <v>835</v>
      </c>
      <c r="C1321" s="1" t="s">
        <v>1111</v>
      </c>
      <c r="D1321" s="1" t="s">
        <v>842</v>
      </c>
      <c r="E1321" s="1">
        <v>0.0</v>
      </c>
      <c r="F1321" s="1">
        <v>0.0</v>
      </c>
      <c r="G1321" s="1">
        <v>0.0</v>
      </c>
      <c r="I1321" s="1" t="str">
        <f t="shared" si="1"/>
        <v>Q20. Fish, average of various species consumed in Indonesia (both oily and lean), and of different cooking methods</v>
      </c>
      <c r="J1321" s="1">
        <f t="shared" si="2"/>
        <v>4</v>
      </c>
      <c r="K1321" s="1" t="str">
        <f t="shared" si="3"/>
        <v>Q20. Fish, average of various species consumed in Indonesia (both oily and lean), and of different cooking methods4</v>
      </c>
      <c r="L1321" s="1" t="str">
        <f t="shared" si="4"/>
        <v>Q20. Fish, average of various species consumed in Indonesia (both oily and lean), and of different cooking methodsChicken, breast, meat and skin, roasted/baked, processed in FR | Chilled | PS | at packaging {FR} U {ID}| GAIN</v>
      </c>
      <c r="M1321" s="1" t="str">
        <f t="array" ref="M1321">IF(A1320=$A$72,TEXT(A1321,"dd/mm/yyyy"),A1321)&amp;";"&amp;B1321&amp;";"&amp;IF(J1321=0,IFERROR(VLOOKUP(A1321,default!$B$17:$C$19,2,0),C1321),INDEX(default!$B$2:$B$12,Sheet2!J1321,0))&amp;";"&amp;D1321&amp;";"&amp;E1321&amp;";"&amp;F1321&amp;";"&amp;G1321&amp;";"&amp;H1321</f>
        <v>Chicken, breast, meat and skin, roasted/baked, processed in FR | Chilled | PS | at packaging {FR} U {ID}| GAIN;kg;packaging*(1+TRAN_loss_PNS+RET_loss_PNS);Undefined;0;0;0;</v>
      </c>
    </row>
    <row r="1322" ht="15.75" customHeight="1">
      <c r="A1322" s="1" t="s">
        <v>976</v>
      </c>
      <c r="B1322" s="1" t="s">
        <v>835</v>
      </c>
      <c r="C1322" s="1" t="s">
        <v>1015</v>
      </c>
      <c r="D1322" s="1" t="s">
        <v>842</v>
      </c>
      <c r="E1322" s="1">
        <v>0.0</v>
      </c>
      <c r="F1322" s="1">
        <v>0.0</v>
      </c>
      <c r="G1322" s="1">
        <v>0.0</v>
      </c>
      <c r="I1322" s="1" t="str">
        <f t="shared" si="1"/>
        <v>Q20. Fish, average of various species consumed in Indonesia (both oily and lean), and of different cooking methods</v>
      </c>
      <c r="J1322" s="1">
        <f t="shared" si="2"/>
        <v>5</v>
      </c>
      <c r="K1322" s="1" t="str">
        <f t="shared" si="3"/>
        <v>Q20. Fish, average of various species consumed in Indonesia (both oily and lean), and of different cooking methods5</v>
      </c>
      <c r="L1322" s="1" t="str">
        <f t="shared" si="4"/>
        <v>Q20. Fish, average of various species consumed in Indonesia (both oily and lean), and of different cooking methodsInternational distribution {ID}| GAIN</v>
      </c>
      <c r="M1322" s="1" t="str">
        <f t="array" ref="M1322">IF(A1321=$A$72,TEXT(A1322,"dd/mm/yyyy"),A1322)&amp;";"&amp;B1322&amp;";"&amp;IF(J1322=0,IFERROR(VLOOKUP(A1322,default!$B$17:$C$19,2,0),C1322),INDEX(default!$B$2:$B$12,Sheet2!J1322,0))&amp;";"&amp;D1322&amp;";"&amp;E1322&amp;";"&amp;F1322&amp;";"&amp;G1322&amp;";"&amp;H1322</f>
        <v>International distribution {ID}| GAIN;kg;distrib*(1+TRAN_loss_PNS+RET_loss_PNS);Undefined;0;0;0;</v>
      </c>
    </row>
    <row r="1323" ht="15.75" customHeight="1">
      <c r="A1323" s="1" t="s">
        <v>125</v>
      </c>
      <c r="B1323" s="1" t="s">
        <v>846</v>
      </c>
      <c r="C1323" s="1" t="s">
        <v>1016</v>
      </c>
      <c r="D1323" s="1" t="s">
        <v>842</v>
      </c>
      <c r="E1323" s="1">
        <v>0.0</v>
      </c>
      <c r="F1323" s="1">
        <v>0.0</v>
      </c>
      <c r="G1323" s="1">
        <v>0.0</v>
      </c>
      <c r="I1323" s="1" t="str">
        <f t="shared" si="1"/>
        <v>Q20. Fish, average of various species consumed in Indonesia (both oily and lean), and of different cooking methods</v>
      </c>
      <c r="J1323" s="1">
        <f t="shared" si="2"/>
        <v>6</v>
      </c>
      <c r="K1323" s="1" t="str">
        <f t="shared" si="3"/>
        <v>Q20. Fish, average of various species consumed in Indonesia (both oily and lean), and of different cooking methods6</v>
      </c>
      <c r="L1323" s="1" t="str">
        <f t="shared" si="4"/>
        <v>Q20. Fish, average of various species consumed in Indonesia (both oily and lean), and of different cooking methodsStorage, in closed refrigerator, at retail (WFLDB)/RER U {ID}| GAIN</v>
      </c>
      <c r="M1323" s="1" t="str">
        <f t="array" ref="M1323">IF(A1322=$A$72,TEXT(A1323,"dd/mm/yyyy"),A1323)&amp;";"&amp;B1323&amp;";"&amp;IF(J1323=0,IFERROR(VLOOKUP(A1323,default!$B$17:$C$19,2,0),C1323),INDEX(default!$B$2:$B$12,Sheet2!J1323,0))&amp;";"&amp;D1323&amp;";"&amp;E1323&amp;";"&amp;F1323&amp;";"&amp;G1323&amp;";"&amp;H1323</f>
        <v>Storage, in closed refrigerator, at retail (WFLDB)/RER U {ID}| GAIN;l*day;retail_cool*(1+RET_loss_PNS);Undefined;0;0;0;</v>
      </c>
    </row>
    <row r="1324" ht="15.75" customHeight="1">
      <c r="A1324" s="1" t="s">
        <v>126</v>
      </c>
      <c r="B1324" s="1" t="s">
        <v>846</v>
      </c>
      <c r="C1324" s="1" t="s">
        <v>1017</v>
      </c>
      <c r="D1324" s="1" t="s">
        <v>842</v>
      </c>
      <c r="E1324" s="1">
        <v>0.0</v>
      </c>
      <c r="F1324" s="1">
        <v>0.0</v>
      </c>
      <c r="G1324" s="1">
        <v>0.0</v>
      </c>
      <c r="I1324" s="1" t="str">
        <f t="shared" si="1"/>
        <v>Q20. Fish, average of various species consumed in Indonesia (both oily and lean), and of different cooking methods</v>
      </c>
      <c r="J1324" s="1">
        <f t="shared" si="2"/>
        <v>7</v>
      </c>
      <c r="K1324" s="1" t="str">
        <f t="shared" si="3"/>
        <v>Q20. Fish, average of various species consumed in Indonesia (both oily and lean), and of different cooking methods7</v>
      </c>
      <c r="L1324" s="1" t="str">
        <f t="shared" si="4"/>
        <v>Q20. Fish, average of various species consumed in Indonesia (both oily and lean), and of different cooking methodsStorage, in closed freezer, at retail (WFLDB)/RER U {ID}| GAIN</v>
      </c>
      <c r="M1324" s="1" t="str">
        <f t="array" ref="M1324">IF(A1323=$A$72,TEXT(A1324,"dd/mm/yyyy"),A1324)&amp;";"&amp;B1324&amp;";"&amp;IF(J1324=0,IFERROR(VLOOKUP(A1324,default!$B$17:$C$19,2,0),C1324),INDEX(default!$B$2:$B$12,Sheet2!J1324,0))&amp;";"&amp;D1324&amp;";"&amp;E1324&amp;";"&amp;F1324&amp;";"&amp;G1324&amp;";"&amp;H1324</f>
        <v>Storage, in closed freezer, at retail (WFLDB)/RER U {ID}| GAIN;l*day;retail_freez*(1+RET_loss_PNS);Undefined;0;0;0;</v>
      </c>
    </row>
    <row r="1325" ht="15.75" customHeight="1">
      <c r="A1325" s="1" t="s">
        <v>127</v>
      </c>
      <c r="B1325" s="1" t="s">
        <v>846</v>
      </c>
      <c r="C1325" s="1" t="s">
        <v>1018</v>
      </c>
      <c r="D1325" s="1" t="s">
        <v>842</v>
      </c>
      <c r="E1325" s="1">
        <v>0.0</v>
      </c>
      <c r="F1325" s="1">
        <v>0.0</v>
      </c>
      <c r="G1325" s="1">
        <v>0.0</v>
      </c>
      <c r="I1325" s="1" t="str">
        <f t="shared" si="1"/>
        <v>Q20. Fish, average of various species consumed in Indonesia (both oily and lean), and of different cooking methods</v>
      </c>
      <c r="J1325" s="1">
        <f t="shared" si="2"/>
        <v>8</v>
      </c>
      <c r="K1325" s="1" t="str">
        <f t="shared" si="3"/>
        <v>Q20. Fish, average of various species consumed in Indonesia (both oily and lean), and of different cooking methods8</v>
      </c>
      <c r="L1325" s="1" t="str">
        <f t="shared" si="4"/>
        <v>Q20. Fish, average of various species consumed in Indonesia (both oily and lean), and of different cooking methodsStorage, in refrigerator, at home (WFLDB)/RER U {ID}| GAIN</v>
      </c>
      <c r="M1325" s="1" t="str">
        <f t="array" ref="M1325">IF(A1324=$A$72,TEXT(A1325,"dd/mm/yyyy"),A1325)&amp;";"&amp;B1325&amp;";"&amp;IF(J1325=0,IFERROR(VLOOKUP(A1325,default!$B$17:$C$19,2,0),C1325),INDEX(default!$B$2:$B$12,Sheet2!J1325,0))&amp;";"&amp;D1325&amp;";"&amp;E1325&amp;";"&amp;F1325&amp;";"&amp;G1325&amp;";"&amp;H1325</f>
        <v>Storage, in refrigerator, at home (WFLDB)/RER U {ID}| GAIN;l*day;home_cool;Undefined;0;0;0;</v>
      </c>
    </row>
    <row r="1326" ht="15.75" customHeight="1">
      <c r="A1326" s="1" t="s">
        <v>128</v>
      </c>
      <c r="B1326" s="1" t="s">
        <v>846</v>
      </c>
      <c r="C1326" s="1" t="s">
        <v>1018</v>
      </c>
      <c r="D1326" s="1" t="s">
        <v>842</v>
      </c>
      <c r="E1326" s="1">
        <v>0.0</v>
      </c>
      <c r="F1326" s="1">
        <v>0.0</v>
      </c>
      <c r="G1326" s="1">
        <v>0.0</v>
      </c>
      <c r="I1326" s="1" t="str">
        <f t="shared" si="1"/>
        <v>Q20. Fish, average of various species consumed in Indonesia (both oily and lean), and of different cooking methods</v>
      </c>
      <c r="J1326" s="1">
        <f t="shared" si="2"/>
        <v>9</v>
      </c>
      <c r="K1326" s="1" t="str">
        <f t="shared" si="3"/>
        <v>Q20. Fish, average of various species consumed in Indonesia (both oily and lean), and of different cooking methods9</v>
      </c>
      <c r="L1326" s="1" t="str">
        <f t="shared" si="4"/>
        <v>Q20. Fish, average of various species consumed in Indonesia (both oily and lean), and of different cooking methodsStorage, in freezer, at home (WFLDB)/RER U {ID}| GAIN</v>
      </c>
      <c r="M1326" s="1" t="str">
        <f t="array" ref="M1326">IF(A1325=$A$72,TEXT(A1326,"dd/mm/yyyy"),A1326)&amp;";"&amp;B1326&amp;";"&amp;IF(J1326=0,IFERROR(VLOOKUP(A1326,default!$B$17:$C$19,2,0),C1326),INDEX(default!$B$2:$B$12,Sheet2!J1326,0))&amp;";"&amp;D1326&amp;";"&amp;E1326&amp;";"&amp;F1326&amp;";"&amp;G1326&amp;";"&amp;H1326</f>
        <v>Storage, in freezer, at home (WFLDB)/RER U {ID}| GAIN;l*day;home_freez;Undefined;0;0;0;</v>
      </c>
    </row>
    <row r="1327" ht="15.75" customHeight="1">
      <c r="A1327" s="1" t="s">
        <v>129</v>
      </c>
      <c r="B1327" s="1" t="s">
        <v>849</v>
      </c>
      <c r="C1327" s="1" t="s">
        <v>37</v>
      </c>
      <c r="D1327" s="1" t="s">
        <v>842</v>
      </c>
      <c r="E1327" s="1">
        <v>0.0</v>
      </c>
      <c r="F1327" s="1">
        <v>0.0</v>
      </c>
      <c r="G1327" s="1">
        <v>0.0</v>
      </c>
      <c r="I1327" s="1" t="str">
        <f t="shared" si="1"/>
        <v>Q20. Fish, average of various species consumed in Indonesia (both oily and lean), and of different cooking methods</v>
      </c>
      <c r="J1327" s="1">
        <f t="shared" si="2"/>
        <v>10</v>
      </c>
      <c r="K1327" s="1" t="str">
        <f t="shared" si="3"/>
        <v>Q20. Fish, average of various species consumed in Indonesia (both oily and lean), and of different cooking methods10</v>
      </c>
      <c r="L1327" s="1" t="str">
        <f t="shared" si="4"/>
        <v>Q20. Fish, average of various species consumed in Indonesia (both oily and lean), and of different cooking methodsBoiling, vegetables, with LPG stove, at consumer home (WFLDB)/GLO U</v>
      </c>
      <c r="M1327" s="1" t="str">
        <f t="array" ref="M1327">IF(A1326=$A$72,TEXT(A1327,"dd/mm/yyyy"),A1327)&amp;";"&amp;B1327&amp;";"&amp;IF(J1327=0,IFERROR(VLOOKUP(A1327,default!$B$17:$C$19,2,0),C1327),INDEX(default!$B$2:$B$12,Sheet2!J1327,0))&amp;";"&amp;D1327&amp;";"&amp;E1327&amp;";"&amp;F1327&amp;";"&amp;G1327&amp;";"&amp;H1327</f>
        <v>Boiling, vegetables, with LPG stove, at consumer home (WFLDB)/GLO U;p;boil*(1-USER_loss);Undefined;0;0;0;</v>
      </c>
    </row>
    <row r="1328" ht="15.75" customHeight="1">
      <c r="A1328" s="1" t="s">
        <v>130</v>
      </c>
      <c r="B1328" s="1" t="s">
        <v>849</v>
      </c>
      <c r="C1328" s="1" t="s">
        <v>38</v>
      </c>
      <c r="D1328" s="1" t="s">
        <v>842</v>
      </c>
      <c r="E1328" s="1">
        <v>0.0</v>
      </c>
      <c r="F1328" s="1">
        <v>0.0</v>
      </c>
      <c r="G1328" s="1">
        <v>0.0</v>
      </c>
      <c r="I1328" s="1" t="str">
        <f t="shared" si="1"/>
        <v>Q20. Fish, average of various species consumed in Indonesia (both oily and lean), and of different cooking methods</v>
      </c>
      <c r="J1328" s="1">
        <f t="shared" si="2"/>
        <v>11</v>
      </c>
      <c r="K1328" s="1" t="str">
        <f t="shared" si="3"/>
        <v>Q20. Fish, average of various species consumed in Indonesia (both oily and lean), and of different cooking methods11</v>
      </c>
      <c r="L1328" s="1" t="str">
        <f t="shared" si="4"/>
        <v>Q20. Fish, average of various species consumed in Indonesia (both oily and lean), and of different cooking methodsFrying, vegetables, with LPG stove, at consumer home (WFLDB)/GLO U</v>
      </c>
      <c r="M1328" s="1" t="str">
        <f t="array" ref="M1328">IF(A1327=$A$72,TEXT(A1328,"dd/mm/yyyy"),A1328)&amp;";"&amp;B1328&amp;";"&amp;IF(J1328=0,IFERROR(VLOOKUP(A1328,default!$B$17:$C$19,2,0),C1328),INDEX(default!$B$2:$B$12,Sheet2!J1328,0))&amp;";"&amp;D1328&amp;";"&amp;E1328&amp;";"&amp;F1328&amp;";"&amp;G1328&amp;";"&amp;H1328</f>
        <v>Frying, vegetables, with LPG stove, at consumer home (WFLDB)/GLO U;p;fry*(1-USER_loss);Undefined;0;0;0;</v>
      </c>
    </row>
    <row r="1329" ht="15.75" customHeight="1">
      <c r="I1329" s="1" t="str">
        <f t="shared" si="1"/>
        <v>Q20. Fish, average of various species consumed in Indonesia (both oily and lean), and of different cooking methods</v>
      </c>
      <c r="J1329" s="1">
        <f t="shared" si="2"/>
        <v>0</v>
      </c>
      <c r="K1329" s="1" t="str">
        <f t="shared" si="3"/>
        <v>Q20. Fish, average of various species consumed in Indonesia (both oily and lean), and of different cooking methods0</v>
      </c>
      <c r="L1329" s="1" t="str">
        <f t="shared" si="4"/>
        <v>Q20. Fish, average of various species consumed in Indonesia (both oily and lean), and of different cooking methods</v>
      </c>
      <c r="M1329" s="1" t="str">
        <f t="array" ref="M1329">IF(A1328=$A$72,TEXT(A1329,"dd/mm/yyyy"),A1329)&amp;";"&amp;B1329&amp;";"&amp;IF(J1329=0,IFERROR(VLOOKUP(A1329,default!$B$17:$C$19,2,0),C1329),INDEX(default!$B$2:$B$12,Sheet2!J1329,0))&amp;";"&amp;D1329&amp;";"&amp;E1329&amp;";"&amp;F1329&amp;";"&amp;G1329&amp;";"&amp;H1329</f>
        <v>;;;;;;;</v>
      </c>
    </row>
    <row r="1330" ht="15.75" customHeight="1">
      <c r="A1330" s="1" t="s">
        <v>852</v>
      </c>
      <c r="I1330" s="1" t="str">
        <f t="shared" si="1"/>
        <v>Q20. Fish, average of various species consumed in Indonesia (both oily and lean), and of different cooking methods</v>
      </c>
      <c r="J1330" s="1">
        <f t="shared" si="2"/>
        <v>0</v>
      </c>
      <c r="K1330" s="1" t="str">
        <f t="shared" si="3"/>
        <v>Q20. Fish, average of various species consumed in Indonesia (both oily and lean), and of different cooking methods0</v>
      </c>
      <c r="L1330" s="1" t="str">
        <f t="shared" si="4"/>
        <v>Q20. Fish, average of various species consumed in Indonesia (both oily and lean), and of different cooking methodsElectricity/heat</v>
      </c>
      <c r="M1330" s="1" t="str">
        <f t="array" ref="M1330">IF(A1329=$A$72,TEXT(A1330,"dd/mm/yyyy"),A1330)&amp;";"&amp;B1330&amp;";"&amp;IF(J1330=0,IFERROR(VLOOKUP(A1330,default!$B$17:$C$19,2,0),C1330),INDEX(default!$B$2:$B$12,Sheet2!J1330,0))&amp;";"&amp;D1330&amp;";"&amp;E1330&amp;";"&amp;F1330&amp;";"&amp;G1330&amp;";"&amp;H1330</f>
        <v>Electricity/heat;;;;;;;</v>
      </c>
    </row>
    <row r="1331" ht="15.75" customHeight="1">
      <c r="I1331" s="1" t="str">
        <f t="shared" si="1"/>
        <v>Q20. Fish, average of various species consumed in Indonesia (both oily and lean), and of different cooking methods</v>
      </c>
      <c r="J1331" s="1">
        <f t="shared" si="2"/>
        <v>0</v>
      </c>
      <c r="K1331" s="1" t="str">
        <f t="shared" si="3"/>
        <v>Q20. Fish, average of various species consumed in Indonesia (both oily and lean), and of different cooking methods0</v>
      </c>
      <c r="L1331" s="1" t="str">
        <f t="shared" si="4"/>
        <v>Q20. Fish, average of various species consumed in Indonesia (both oily and lean), and of different cooking methods</v>
      </c>
      <c r="M1331" s="1" t="str">
        <f t="array" ref="M1331">IF(A1330=$A$72,TEXT(A1331,"dd/mm/yyyy"),A1331)&amp;";"&amp;B1331&amp;";"&amp;IF(J1331=0,IFERROR(VLOOKUP(A1331,default!$B$17:$C$19,2,0),C1331),INDEX(default!$B$2:$B$12,Sheet2!J1331,0))&amp;";"&amp;D1331&amp;";"&amp;E1331&amp;";"&amp;F1331&amp;";"&amp;G1331&amp;";"&amp;H1331</f>
        <v>;;;;;;;</v>
      </c>
    </row>
    <row r="1332" ht="15.75" customHeight="1">
      <c r="A1332" s="1" t="s">
        <v>853</v>
      </c>
      <c r="I1332" s="1" t="str">
        <f t="shared" si="1"/>
        <v>Q20. Fish, average of various species consumed in Indonesia (both oily and lean), and of different cooking methods</v>
      </c>
      <c r="J1332" s="1">
        <f t="shared" si="2"/>
        <v>0</v>
      </c>
      <c r="K1332" s="1" t="str">
        <f t="shared" si="3"/>
        <v>Q20. Fish, average of various species consumed in Indonesia (both oily and lean), and of different cooking methods0</v>
      </c>
      <c r="L1332" s="1" t="str">
        <f t="shared" si="4"/>
        <v>Q20. Fish, average of various species consumed in Indonesia (both oily and lean), and of different cooking methodsEmissions to air</v>
      </c>
      <c r="M1332" s="1" t="str">
        <f t="array" ref="M1332">IF(A1331=$A$72,TEXT(A1332,"dd/mm/yyyy"),A1332)&amp;";"&amp;B1332&amp;";"&amp;IF(J1332=0,IFERROR(VLOOKUP(A1332,default!$B$17:$C$19,2,0),C1332),INDEX(default!$B$2:$B$12,Sheet2!J1332,0))&amp;";"&amp;D1332&amp;";"&amp;E1332&amp;";"&amp;F1332&amp;";"&amp;G1332&amp;";"&amp;H1332</f>
        <v>Emissions to air;;;;;;;</v>
      </c>
    </row>
    <row r="1333" ht="15.75" customHeight="1">
      <c r="I1333" s="1" t="str">
        <f t="shared" si="1"/>
        <v>Q20. Fish, average of various species consumed in Indonesia (both oily and lean), and of different cooking methods</v>
      </c>
      <c r="J1333" s="1">
        <f t="shared" si="2"/>
        <v>0</v>
      </c>
      <c r="K1333" s="1" t="str">
        <f t="shared" si="3"/>
        <v>Q20. Fish, average of various species consumed in Indonesia (both oily and lean), and of different cooking methods0</v>
      </c>
      <c r="L1333" s="1" t="str">
        <f t="shared" si="4"/>
        <v>Q20. Fish, average of various species consumed in Indonesia (both oily and lean), and of different cooking methods</v>
      </c>
      <c r="M1333" s="1" t="str">
        <f t="array" ref="M1333">IF(A1332=$A$72,TEXT(A1333,"dd/mm/yyyy"),A1333)&amp;";"&amp;B1333&amp;";"&amp;IF(J1333=0,IFERROR(VLOOKUP(A1333,default!$B$17:$C$19,2,0),C1333),INDEX(default!$B$2:$B$12,Sheet2!J1333,0))&amp;";"&amp;D1333&amp;";"&amp;E1333&amp;";"&amp;F1333&amp;";"&amp;G1333&amp;";"&amp;H1333</f>
        <v>;;;;;;;</v>
      </c>
    </row>
    <row r="1334" ht="15.75" customHeight="1">
      <c r="A1334" s="1" t="s">
        <v>854</v>
      </c>
      <c r="I1334" s="1" t="str">
        <f t="shared" si="1"/>
        <v>Q20. Fish, average of various species consumed in Indonesia (both oily and lean), and of different cooking methods</v>
      </c>
      <c r="J1334" s="1">
        <f t="shared" si="2"/>
        <v>0</v>
      </c>
      <c r="K1334" s="1" t="str">
        <f t="shared" si="3"/>
        <v>Q20. Fish, average of various species consumed in Indonesia (both oily and lean), and of different cooking methods0</v>
      </c>
      <c r="L1334" s="1" t="str">
        <f t="shared" si="4"/>
        <v>Q20. Fish, average of various species consumed in Indonesia (both oily and lean), and of different cooking methodsEmissions to water</v>
      </c>
      <c r="M1334" s="1" t="str">
        <f t="array" ref="M1334">IF(A1333=$A$72,TEXT(A1334,"dd/mm/yyyy"),A1334)&amp;";"&amp;B1334&amp;";"&amp;IF(J1334=0,IFERROR(VLOOKUP(A1334,default!$B$17:$C$19,2,0),C1334),INDEX(default!$B$2:$B$12,Sheet2!J1334,0))&amp;";"&amp;D1334&amp;";"&amp;E1334&amp;";"&amp;F1334&amp;";"&amp;G1334&amp;";"&amp;H1334</f>
        <v>Emissions to water;;;;;;;</v>
      </c>
    </row>
    <row r="1335" ht="15.75" customHeight="1">
      <c r="I1335" s="1" t="str">
        <f t="shared" si="1"/>
        <v>Q20. Fish, average of various species consumed in Indonesia (both oily and lean), and of different cooking methods</v>
      </c>
      <c r="J1335" s="1">
        <f t="shared" si="2"/>
        <v>0</v>
      </c>
      <c r="K1335" s="1" t="str">
        <f t="shared" si="3"/>
        <v>Q20. Fish, average of various species consumed in Indonesia (both oily and lean), and of different cooking methods0</v>
      </c>
      <c r="L1335" s="1" t="str">
        <f t="shared" si="4"/>
        <v>Q20. Fish, average of various species consumed in Indonesia (both oily and lean), and of different cooking methods</v>
      </c>
      <c r="M1335" s="1" t="str">
        <f t="array" ref="M1335">IF(A1334=$A$72,TEXT(A1335,"dd/mm/yyyy"),A1335)&amp;";"&amp;B1335&amp;";"&amp;IF(J1335=0,IFERROR(VLOOKUP(A1335,default!$B$17:$C$19,2,0),C1335),INDEX(default!$B$2:$B$12,Sheet2!J1335,0))&amp;";"&amp;D1335&amp;";"&amp;E1335&amp;";"&amp;F1335&amp;";"&amp;G1335&amp;";"&amp;H1335</f>
        <v>;;;;;;;</v>
      </c>
    </row>
    <row r="1336" ht="15.75" customHeight="1">
      <c r="A1336" s="1" t="s">
        <v>855</v>
      </c>
      <c r="I1336" s="1" t="str">
        <f t="shared" si="1"/>
        <v>Q20. Fish, average of various species consumed in Indonesia (both oily and lean), and of different cooking methods</v>
      </c>
      <c r="J1336" s="1">
        <f t="shared" si="2"/>
        <v>0</v>
      </c>
      <c r="K1336" s="1" t="str">
        <f t="shared" si="3"/>
        <v>Q20. Fish, average of various species consumed in Indonesia (both oily and lean), and of different cooking methods0</v>
      </c>
      <c r="L1336" s="1" t="str">
        <f t="shared" si="4"/>
        <v>Q20. Fish, average of various species consumed in Indonesia (both oily and lean), and of different cooking methodsEmissions to soil</v>
      </c>
      <c r="M1336" s="1" t="str">
        <f t="array" ref="M1336">IF(A1335=$A$72,TEXT(A1336,"dd/mm/yyyy"),A1336)&amp;";"&amp;B1336&amp;";"&amp;IF(J1336=0,IFERROR(VLOOKUP(A1336,default!$B$17:$C$19,2,0),C1336),INDEX(default!$B$2:$B$12,Sheet2!J1336,0))&amp;";"&amp;D1336&amp;";"&amp;E1336&amp;";"&amp;F1336&amp;";"&amp;G1336&amp;";"&amp;H1336</f>
        <v>Emissions to soil;;;;;;;</v>
      </c>
    </row>
    <row r="1337" ht="15.75" customHeight="1">
      <c r="I1337" s="1" t="str">
        <f t="shared" si="1"/>
        <v>Q20. Fish, average of various species consumed in Indonesia (both oily and lean), and of different cooking methods</v>
      </c>
      <c r="J1337" s="1">
        <f t="shared" si="2"/>
        <v>0</v>
      </c>
      <c r="K1337" s="1" t="str">
        <f t="shared" si="3"/>
        <v>Q20. Fish, average of various species consumed in Indonesia (both oily and lean), and of different cooking methods0</v>
      </c>
      <c r="L1337" s="1" t="str">
        <f t="shared" si="4"/>
        <v>Q20. Fish, average of various species consumed in Indonesia (both oily and lean), and of different cooking methods</v>
      </c>
      <c r="M1337" s="1" t="str">
        <f t="array" ref="M1337">IF(A1336=$A$72,TEXT(A1337,"dd/mm/yyyy"),A1337)&amp;";"&amp;B1337&amp;";"&amp;IF(J1337=0,IFERROR(VLOOKUP(A1337,default!$B$17:$C$19,2,0),C1337),INDEX(default!$B$2:$B$12,Sheet2!J1337,0))&amp;";"&amp;D1337&amp;";"&amp;E1337&amp;";"&amp;F1337&amp;";"&amp;G1337&amp;";"&amp;H1337</f>
        <v>;;;;;;;</v>
      </c>
    </row>
    <row r="1338" ht="15.75" customHeight="1">
      <c r="A1338" s="1" t="s">
        <v>856</v>
      </c>
      <c r="I1338" s="1" t="str">
        <f t="shared" si="1"/>
        <v>Q20. Fish, average of various species consumed in Indonesia (both oily and lean), and of different cooking methods</v>
      </c>
      <c r="J1338" s="1">
        <f t="shared" si="2"/>
        <v>0</v>
      </c>
      <c r="K1338" s="1" t="str">
        <f t="shared" si="3"/>
        <v>Q20. Fish, average of various species consumed in Indonesia (both oily and lean), and of different cooking methods0</v>
      </c>
      <c r="L1338" s="1" t="str">
        <f t="shared" si="4"/>
        <v>Q20. Fish, average of various species consumed in Indonesia (both oily and lean), and of different cooking methodsFinal waste flows</v>
      </c>
      <c r="M1338" s="1" t="str">
        <f t="array" ref="M1338">IF(A1337=$A$72,TEXT(A1338,"dd/mm/yyyy"),A1338)&amp;";"&amp;B1338&amp;";"&amp;IF(J1338=0,IFERROR(VLOOKUP(A1338,default!$B$17:$C$19,2,0),C1338),INDEX(default!$B$2:$B$12,Sheet2!J1338,0))&amp;";"&amp;D1338&amp;";"&amp;E1338&amp;";"&amp;F1338&amp;";"&amp;G1338&amp;";"&amp;H1338</f>
        <v>Final waste flows;;;;;;;</v>
      </c>
    </row>
    <row r="1339" ht="15.75" customHeight="1">
      <c r="I1339" s="1" t="str">
        <f t="shared" si="1"/>
        <v>Q20. Fish, average of various species consumed in Indonesia (both oily and lean), and of different cooking methods</v>
      </c>
      <c r="J1339" s="1">
        <f t="shared" si="2"/>
        <v>0</v>
      </c>
      <c r="K1339" s="1" t="str">
        <f t="shared" si="3"/>
        <v>Q20. Fish, average of various species consumed in Indonesia (both oily and lean), and of different cooking methods0</v>
      </c>
      <c r="L1339" s="1" t="str">
        <f t="shared" si="4"/>
        <v>Q20. Fish, average of various species consumed in Indonesia (both oily and lean), and of different cooking methods</v>
      </c>
      <c r="M1339" s="1" t="str">
        <f t="array" ref="M1339">IF(A1338=$A$72,TEXT(A1339,"dd/mm/yyyy"),A1339)&amp;";"&amp;B1339&amp;";"&amp;IF(J1339=0,IFERROR(VLOOKUP(A1339,default!$B$17:$C$19,2,0),C1339),INDEX(default!$B$2:$B$12,Sheet2!J1339,0))&amp;";"&amp;D1339&amp;";"&amp;E1339&amp;";"&amp;F1339&amp;";"&amp;G1339&amp;";"&amp;H1339</f>
        <v>;;;;;;;</v>
      </c>
    </row>
    <row r="1340" ht="15.75" customHeight="1">
      <c r="A1340" s="1" t="s">
        <v>857</v>
      </c>
      <c r="I1340" s="1" t="str">
        <f t="shared" si="1"/>
        <v>Q20. Fish, average of various species consumed in Indonesia (both oily and lean), and of different cooking methods</v>
      </c>
      <c r="J1340" s="1">
        <f t="shared" si="2"/>
        <v>0</v>
      </c>
      <c r="K1340" s="1" t="str">
        <f t="shared" si="3"/>
        <v>Q20. Fish, average of various species consumed in Indonesia (both oily and lean), and of different cooking methods0</v>
      </c>
      <c r="L1340" s="1" t="str">
        <f t="shared" si="4"/>
        <v>Q20. Fish, average of various species consumed in Indonesia (both oily and lean), and of different cooking methodsNon material emissions</v>
      </c>
      <c r="M1340" s="1" t="str">
        <f t="array" ref="M1340">IF(A1339=$A$72,TEXT(A1340,"dd/mm/yyyy"),A1340)&amp;";"&amp;B1340&amp;";"&amp;IF(J1340=0,IFERROR(VLOOKUP(A1340,default!$B$17:$C$19,2,0),C1340),INDEX(default!$B$2:$B$12,Sheet2!J1340,0))&amp;";"&amp;D1340&amp;";"&amp;E1340&amp;";"&amp;F1340&amp;";"&amp;G1340&amp;";"&amp;H1340</f>
        <v>Non material emissions;;;;;;;</v>
      </c>
    </row>
    <row r="1341" ht="15.75" customHeight="1">
      <c r="I1341" s="1" t="str">
        <f t="shared" si="1"/>
        <v>Q20. Fish, average of various species consumed in Indonesia (both oily and lean), and of different cooking methods</v>
      </c>
      <c r="J1341" s="1">
        <f t="shared" si="2"/>
        <v>0</v>
      </c>
      <c r="K1341" s="1" t="str">
        <f t="shared" si="3"/>
        <v>Q20. Fish, average of various species consumed in Indonesia (both oily and lean), and of different cooking methods0</v>
      </c>
      <c r="L1341" s="1" t="str">
        <f t="shared" si="4"/>
        <v>Q20. Fish, average of various species consumed in Indonesia (both oily and lean), and of different cooking methods</v>
      </c>
      <c r="M1341" s="1" t="str">
        <f t="array" ref="M1341">IF(A1340=$A$72,TEXT(A1341,"dd/mm/yyyy"),A1341)&amp;";"&amp;B1341&amp;";"&amp;IF(J1341=0,IFERROR(VLOOKUP(A1341,default!$B$17:$C$19,2,0),C1341),INDEX(default!$B$2:$B$12,Sheet2!J1341,0))&amp;";"&amp;D1341&amp;";"&amp;E1341&amp;";"&amp;F1341&amp;";"&amp;G1341&amp;";"&amp;H1341</f>
        <v>;;;;;;;</v>
      </c>
    </row>
    <row r="1342" ht="15.75" customHeight="1">
      <c r="A1342" s="1" t="s">
        <v>858</v>
      </c>
      <c r="I1342" s="1" t="str">
        <f t="shared" si="1"/>
        <v>Q20. Fish, average of various species consumed in Indonesia (both oily and lean), and of different cooking methods</v>
      </c>
      <c r="J1342" s="1">
        <f t="shared" si="2"/>
        <v>0</v>
      </c>
      <c r="K1342" s="1" t="str">
        <f t="shared" si="3"/>
        <v>Q20. Fish, average of various species consumed in Indonesia (both oily and lean), and of different cooking methods0</v>
      </c>
      <c r="L1342" s="1" t="str">
        <f t="shared" si="4"/>
        <v>Q20. Fish, average of various species consumed in Indonesia (both oily and lean), and of different cooking methodsSocial issues</v>
      </c>
      <c r="M1342" s="1" t="str">
        <f t="array" ref="M1342">IF(A1341=$A$72,TEXT(A1342,"dd/mm/yyyy"),A1342)&amp;";"&amp;B1342&amp;";"&amp;IF(J1342=0,IFERROR(VLOOKUP(A1342,default!$B$17:$C$19,2,0),C1342),INDEX(default!$B$2:$B$12,Sheet2!J1342,0))&amp;";"&amp;D1342&amp;";"&amp;E1342&amp;";"&amp;F1342&amp;";"&amp;G1342&amp;";"&amp;H1342</f>
        <v>Social issues;;;;;;;</v>
      </c>
    </row>
    <row r="1343" ht="15.75" customHeight="1">
      <c r="I1343" s="1" t="str">
        <f t="shared" si="1"/>
        <v>Q20. Fish, average of various species consumed in Indonesia (both oily and lean), and of different cooking methods</v>
      </c>
      <c r="J1343" s="1">
        <f t="shared" si="2"/>
        <v>0</v>
      </c>
      <c r="K1343" s="1" t="str">
        <f t="shared" si="3"/>
        <v>Q20. Fish, average of various species consumed in Indonesia (both oily and lean), and of different cooking methods0</v>
      </c>
      <c r="L1343" s="1" t="str">
        <f t="shared" si="4"/>
        <v>Q20. Fish, average of various species consumed in Indonesia (both oily and lean), and of different cooking methods</v>
      </c>
      <c r="M1343" s="1" t="str">
        <f t="array" ref="M1343">IF(A1342=$A$72,TEXT(A1343,"dd/mm/yyyy"),A1343)&amp;";"&amp;B1343&amp;";"&amp;IF(J1343=0,IFERROR(VLOOKUP(A1343,default!$B$17:$C$19,2,0),C1343),INDEX(default!$B$2:$B$12,Sheet2!J1343,0))&amp;";"&amp;D1343&amp;";"&amp;E1343&amp;";"&amp;F1343&amp;";"&amp;G1343&amp;";"&amp;H1343</f>
        <v>;;;;;;;</v>
      </c>
    </row>
    <row r="1344" ht="15.75" customHeight="1">
      <c r="A1344" s="1" t="s">
        <v>859</v>
      </c>
      <c r="I1344" s="1" t="str">
        <f t="shared" si="1"/>
        <v>Q20. Fish, average of various species consumed in Indonesia (both oily and lean), and of different cooking methods</v>
      </c>
      <c r="J1344" s="1">
        <f t="shared" si="2"/>
        <v>0</v>
      </c>
      <c r="K1344" s="1" t="str">
        <f t="shared" si="3"/>
        <v>Q20. Fish, average of various species consumed in Indonesia (both oily and lean), and of different cooking methods0</v>
      </c>
      <c r="L1344" s="1" t="str">
        <f t="shared" si="4"/>
        <v>Q20. Fish, average of various species consumed in Indonesia (both oily and lean), and of different cooking methodsEconomic issues</v>
      </c>
      <c r="M1344" s="1" t="str">
        <f t="array" ref="M1344">IF(A1343=$A$72,TEXT(A1344,"dd/mm/yyyy"),A1344)&amp;";"&amp;B1344&amp;";"&amp;IF(J1344=0,IFERROR(VLOOKUP(A1344,default!$B$17:$C$19,2,0),C1344),INDEX(default!$B$2:$B$12,Sheet2!J1344,0))&amp;";"&amp;D1344&amp;";"&amp;E1344&amp;";"&amp;F1344&amp;";"&amp;G1344&amp;";"&amp;H1344</f>
        <v>Economic issues;;;;;;;</v>
      </c>
    </row>
    <row r="1345" ht="15.75" customHeight="1">
      <c r="I1345" s="1" t="str">
        <f t="shared" si="1"/>
        <v>Q20. Fish, average of various species consumed in Indonesia (both oily and lean), and of different cooking methods</v>
      </c>
      <c r="J1345" s="1">
        <f t="shared" si="2"/>
        <v>0</v>
      </c>
      <c r="K1345" s="1" t="str">
        <f t="shared" si="3"/>
        <v>Q20. Fish, average of various species consumed in Indonesia (both oily and lean), and of different cooking methods0</v>
      </c>
      <c r="L1345" s="1" t="str">
        <f t="shared" si="4"/>
        <v>Q20. Fish, average of various species consumed in Indonesia (both oily and lean), and of different cooking methods</v>
      </c>
      <c r="M1345" s="1" t="str">
        <f t="array" ref="M1345">IF(A1344=$A$72,TEXT(A1345,"dd/mm/yyyy"),A1345)&amp;";"&amp;B1345&amp;";"&amp;IF(J1345=0,IFERROR(VLOOKUP(A1345,default!$B$17:$C$19,2,0),C1345),INDEX(default!$B$2:$B$12,Sheet2!J1345,0))&amp;";"&amp;D1345&amp;";"&amp;E1345&amp;";"&amp;F1345&amp;";"&amp;G1345&amp;";"&amp;H1345</f>
        <v>;;;;;;;</v>
      </c>
    </row>
    <row r="1346" ht="15.75" customHeight="1">
      <c r="A1346" s="1" t="s">
        <v>860</v>
      </c>
      <c r="I1346" s="1" t="str">
        <f t="shared" si="1"/>
        <v>Q20. Fish, average of various species consumed in Indonesia (both oily and lean), and of different cooking methods</v>
      </c>
      <c r="J1346" s="1">
        <f t="shared" si="2"/>
        <v>0</v>
      </c>
      <c r="K1346" s="1" t="str">
        <f t="shared" si="3"/>
        <v>Q20. Fish, average of various species consumed in Indonesia (both oily and lean), and of different cooking methods0</v>
      </c>
      <c r="L1346" s="1" t="str">
        <f t="shared" si="4"/>
        <v>Q20. Fish, average of various species consumed in Indonesia (both oily and lean), and of different cooking methodsWaste to treatment</v>
      </c>
      <c r="M1346" s="1" t="str">
        <f t="array" ref="M1346">IF(A1345=$A$72,TEXT(A1346,"dd/mm/yyyy"),A1346)&amp;";"&amp;B1346&amp;";"&amp;IF(J1346=0,IFERROR(VLOOKUP(A1346,default!$B$17:$C$19,2,0),C1346),INDEX(default!$B$2:$B$12,Sheet2!J1346,0))&amp;";"&amp;D1346&amp;";"&amp;E1346&amp;";"&amp;F1346&amp;";"&amp;G1346&amp;";"&amp;H1346</f>
        <v>Waste to treatment;;;;;;;</v>
      </c>
    </row>
    <row r="1347" ht="15.75" customHeight="1">
      <c r="A1347" s="1" t="s">
        <v>8</v>
      </c>
      <c r="B1347" s="1" t="s">
        <v>835</v>
      </c>
      <c r="C1347" s="1" t="s">
        <v>1112</v>
      </c>
      <c r="D1347" s="1" t="s">
        <v>842</v>
      </c>
      <c r="E1347" s="1">
        <v>0.0</v>
      </c>
      <c r="F1347" s="1">
        <v>0.0</v>
      </c>
      <c r="G1347" s="1">
        <v>0.0</v>
      </c>
      <c r="I1347" s="1" t="str">
        <f t="shared" si="1"/>
        <v>Q20. Fish, average of various species consumed in Indonesia (both oily and lean), and of different cooking methods</v>
      </c>
      <c r="J1347" s="1">
        <f t="shared" si="2"/>
        <v>0</v>
      </c>
      <c r="K1347" s="1" t="str">
        <f t="shared" si="3"/>
        <v>Q20. Fish, average of various species consumed in Indonesia (both oily and lean), and of different cooking methods0</v>
      </c>
      <c r="L1347" s="1" t="str">
        <f t="shared" si="4"/>
        <v>Q20. Fish, average of various species consumed in Indonesia (both oily and lean), and of different cooking methodsMunicipal solid waste {RoW}| treatment of municipal solid waste, sanitary landfill | Cut-off, S</v>
      </c>
      <c r="M1347" s="1" t="str">
        <f t="array" ref="M1347">IF(A1346=$A$72,TEXT(A1347,"dd/mm/yyyy"),A1347)&amp;";"&amp;B1347&amp;";"&amp;IF(J1347=0,IFERROR(VLOOKUP(A1347,default!$B$17:$C$19,2,0),C1347),INDEX(default!$B$2:$B$12,Sheet2!J1347,0))&amp;";"&amp;D1347&amp;";"&amp;E1347&amp;";"&amp;F1347&amp;";"&amp;G1347&amp;";"&amp;H1347</f>
        <v>Municipal solid waste {RoW}| treatment of municipal solid waste, sanitary landfill | Cut-off, S;kg;(packwt*packaging*(1+TRAN_loss_PNS+RET_loss_PNS)+PHAR_loss_PNS+PROC_loss_PNS+TRAN_loss_PNS+RET_loss_PNS+USER_loss)*landfill;Undefined;0;0;0;</v>
      </c>
    </row>
    <row r="1348" ht="15.75" customHeight="1">
      <c r="A1348" s="1" t="s">
        <v>9</v>
      </c>
      <c r="B1348" s="1" t="s">
        <v>835</v>
      </c>
      <c r="C1348" s="1" t="s">
        <v>1113</v>
      </c>
      <c r="D1348" s="1" t="s">
        <v>842</v>
      </c>
      <c r="E1348" s="1">
        <v>0.0</v>
      </c>
      <c r="F1348" s="1">
        <v>0.0</v>
      </c>
      <c r="G1348" s="1">
        <v>0.0</v>
      </c>
      <c r="I1348" s="1" t="str">
        <f t="shared" si="1"/>
        <v>Q20. Fish, average of various species consumed in Indonesia (both oily and lean), and of different cooking methods</v>
      </c>
      <c r="J1348" s="1">
        <f t="shared" si="2"/>
        <v>0</v>
      </c>
      <c r="K1348" s="1" t="str">
        <f t="shared" si="3"/>
        <v>Q20. Fish, average of various species consumed in Indonesia (both oily and lean), and of different cooking methods0</v>
      </c>
      <c r="L1348" s="1" t="str">
        <f t="shared" si="4"/>
        <v>Q20. Fish, average of various species consumed in Indonesia (both oily and lean), and of different cooking methodsMunicipal solid waste {GLO}| treatment of municipal solid waste, open dump, wet infiltration class (500mm) | Cut-off, S</v>
      </c>
      <c r="M1348" s="1" t="str">
        <f t="array" ref="M1348">IF(A1347=$A$72,TEXT(A1348,"dd/mm/yyyy"),A1348)&amp;";"&amp;B1348&amp;";"&amp;IF(J1348=0,IFERROR(VLOOKUP(A1348,default!$B$17:$C$19,2,0),C1348),INDEX(default!$B$2:$B$12,Sheet2!J1348,0))&amp;";"&amp;D1348&amp;";"&amp;E1348&amp;";"&amp;F1348&amp;";"&amp;G1348&amp;";"&amp;H1348</f>
        <v>Municipal solid waste {GLO}| treatment of municipal solid waste, open dump, wet infiltration class (500mm) | Cut-off, S;kg;(packwt*packaging*(1+TRAN_loss_PNS+RET_loss_PNS)+PHAR_loss_PNS+PROC_loss_PNS+TRAN_loss_PNS+RET_loss_PNS+USER_loss)*opendump;Undefined;0;0;0;</v>
      </c>
    </row>
    <row r="1349" ht="15.75" customHeight="1">
      <c r="A1349" s="1" t="s">
        <v>10</v>
      </c>
      <c r="B1349" s="1" t="s">
        <v>835</v>
      </c>
      <c r="C1349" s="1" t="s">
        <v>1113</v>
      </c>
      <c r="D1349" s="1" t="s">
        <v>842</v>
      </c>
      <c r="E1349" s="1">
        <v>0.0</v>
      </c>
      <c r="F1349" s="1">
        <v>0.0</v>
      </c>
      <c r="G1349" s="1">
        <v>0.0</v>
      </c>
      <c r="I1349" s="1" t="str">
        <f t="shared" si="1"/>
        <v>Q20. Fish, average of various species consumed in Indonesia (both oily and lean), and of different cooking methods</v>
      </c>
      <c r="J1349" s="1">
        <f t="shared" si="2"/>
        <v>0</v>
      </c>
      <c r="K1349" s="1" t="str">
        <f t="shared" si="3"/>
        <v>Q20. Fish, average of various species consumed in Indonesia (both oily and lean), and of different cooking methods0</v>
      </c>
      <c r="L1349" s="1" t="str">
        <f t="shared" si="4"/>
        <v>Q20. Fish, average of various species consumed in Indonesia (both oily and lean), and of different cooking methodsMunicipal solid waste {GLO}| treatment of municipal solid waste, open burning | Cut-off, S</v>
      </c>
      <c r="M1349" s="1" t="str">
        <f t="array" ref="M1349">IF(A1348=$A$72,TEXT(A1349,"dd/mm/yyyy"),A1349)&amp;";"&amp;B1349&amp;";"&amp;IF(J1349=0,IFERROR(VLOOKUP(A1349,default!$B$17:$C$19,2,0),C1349),INDEX(default!$B$2:$B$12,Sheet2!J1349,0))&amp;";"&amp;D1349&amp;";"&amp;E1349&amp;";"&amp;F1349&amp;";"&amp;G1349&amp;";"&amp;H1349</f>
        <v>Municipal solid waste {GLO}| treatment of municipal solid waste, open burning | Cut-off, S;kg;(packwt*packaging*(1+TRAN_loss_PNS+RET_loss_PNS)+PHAR_loss_PNS+PROC_loss_PNS+TRAN_loss_PNS+RET_loss_PNS+USER_loss)*openburn;Undefined;0;0;0;</v>
      </c>
    </row>
    <row r="1350" ht="15.75" customHeight="1">
      <c r="I1350" s="1" t="str">
        <f t="shared" si="1"/>
        <v>Q20. Fish, average of various species consumed in Indonesia (both oily and lean), and of different cooking methods</v>
      </c>
      <c r="J1350" s="1">
        <f t="shared" si="2"/>
        <v>0</v>
      </c>
      <c r="K1350" s="1" t="str">
        <f t="shared" si="3"/>
        <v>Q20. Fish, average of various species consumed in Indonesia (both oily and lean), and of different cooking methods0</v>
      </c>
      <c r="L1350" s="1" t="str">
        <f t="shared" si="4"/>
        <v>Q20. Fish, average of various species consumed in Indonesia (both oily and lean), and of different cooking methods</v>
      </c>
      <c r="M1350" s="1" t="str">
        <f t="array" ref="M1350">IF(A1349=$A$72,TEXT(A1350,"dd/mm/yyyy"),A1350)&amp;";"&amp;B1350&amp;";"&amp;IF(J1350=0,IFERROR(VLOOKUP(A1350,default!$B$17:$C$19,2,0),C1350),INDEX(default!$B$2:$B$12,Sheet2!J1350,0))&amp;";"&amp;D1350&amp;";"&amp;E1350&amp;";"&amp;F1350&amp;";"&amp;G1350&amp;";"&amp;H1350</f>
        <v>;;;;;;;</v>
      </c>
    </row>
    <row r="1351" ht="15.75" customHeight="1">
      <c r="A1351" s="1" t="s">
        <v>865</v>
      </c>
      <c r="I1351" s="1" t="str">
        <f t="shared" si="1"/>
        <v>Q20. Fish, average of various species consumed in Indonesia (both oily and lean), and of different cooking methods</v>
      </c>
      <c r="J1351" s="1">
        <f t="shared" si="2"/>
        <v>0</v>
      </c>
      <c r="K1351" s="1" t="str">
        <f t="shared" si="3"/>
        <v>Q20. Fish, average of various species consumed in Indonesia (both oily and lean), and of different cooking methods0</v>
      </c>
      <c r="L1351" s="1" t="str">
        <f t="shared" si="4"/>
        <v>Q20. Fish, average of various species consumed in Indonesia (both oily and lean), and of different cooking methodsInput parameters</v>
      </c>
      <c r="M1351" s="1" t="str">
        <f t="array" ref="M1351">IF(A1350=$A$72,TEXT(A1351,"dd/mm/yyyy"),A1351)&amp;";"&amp;B1351&amp;";"&amp;IF(J1351=0,IFERROR(VLOOKUP(A1351,default!$B$17:$C$19,2,0),C1351),INDEX(default!$B$2:$B$12,Sheet2!J1351,0))&amp;";"&amp;D1351&amp;";"&amp;E1351&amp;";"&amp;F1351&amp;";"&amp;G1351&amp;";"&amp;H1351</f>
        <v>Input parameters;;;;;;;</v>
      </c>
    </row>
    <row r="1352" ht="15.75" customHeight="1">
      <c r="A1352" s="1" t="s">
        <v>31</v>
      </c>
      <c r="B1352" s="1">
        <v>1.0</v>
      </c>
      <c r="C1352" s="1" t="s">
        <v>866</v>
      </c>
      <c r="D1352" s="1">
        <v>1.11</v>
      </c>
      <c r="E1352" s="1">
        <v>0.0</v>
      </c>
      <c r="F1352" s="1">
        <v>0.0</v>
      </c>
      <c r="G1352" s="1" t="s">
        <v>832</v>
      </c>
      <c r="H1352" s="1" t="s">
        <v>134</v>
      </c>
      <c r="I1352" s="1" t="str">
        <f t="shared" si="1"/>
        <v>Q20. Fish, average of various species consumed in Indonesia (both oily and lean), and of different cooking methods</v>
      </c>
      <c r="J1352" s="1">
        <f t="shared" si="2"/>
        <v>0</v>
      </c>
      <c r="K1352" s="1" t="str">
        <f t="shared" si="3"/>
        <v>Q20. Fish, average of various species consumed in Indonesia (both oily and lean), and of different cooking methods0</v>
      </c>
      <c r="L1352" s="1" t="str">
        <f t="shared" si="4"/>
        <v>Q20. Fish, average of various species consumed in Indonesia (both oily and lean), and of different cooking methodsprimary</v>
      </c>
      <c r="M1352" s="1" t="str">
        <f t="array" ref="M1352">IF(A1351=$A$72,TEXT(A1352,"dd/mm/yyyy"),A1352)&amp;";"&amp;B1352&amp;";"&amp;IF(J1352=0,IFERROR(VLOOKUP(A1352,default!$B$17:$C$19,2,0),C1352),INDEX(default!$B$2:$B$12,Sheet2!J1352,0))&amp;";"&amp;D1352&amp;";"&amp;E1352&amp;";"&amp;F1352&amp;";"&amp;G1352&amp;";"&amp;H1352</f>
        <v>primary;1;Lognormal;1,11;0;0;No;(2,3,2,2,2,na)_x007f_</v>
      </c>
    </row>
    <row r="1353" ht="15.75" customHeight="1">
      <c r="A1353" s="1" t="s">
        <v>23</v>
      </c>
      <c r="B1353" s="1">
        <v>1.0</v>
      </c>
      <c r="C1353" s="1" t="s">
        <v>866</v>
      </c>
      <c r="D1353" s="1">
        <v>1.25</v>
      </c>
      <c r="E1353" s="1">
        <v>0.0</v>
      </c>
      <c r="F1353" s="1">
        <v>0.0</v>
      </c>
      <c r="G1353" s="1" t="s">
        <v>832</v>
      </c>
      <c r="H1353" s="1" t="s">
        <v>131</v>
      </c>
      <c r="I1353" s="1" t="str">
        <f t="shared" si="1"/>
        <v>Q20. Fish, average of various species consumed in Indonesia (both oily and lean), and of different cooking methods</v>
      </c>
      <c r="J1353" s="1">
        <f t="shared" si="2"/>
        <v>0</v>
      </c>
      <c r="K1353" s="1" t="str">
        <f t="shared" si="3"/>
        <v>Q20. Fish, average of various species consumed in Indonesia (both oily and lean), and of different cooking methods0</v>
      </c>
      <c r="L1353" s="1" t="str">
        <f t="shared" si="4"/>
        <v>Q20. Fish, average of various species consumed in Indonesia (both oily and lean), and of different cooking methodspackaging</v>
      </c>
      <c r="M1353" s="1" t="str">
        <f t="array" ref="M1353">IF(A1352=$A$72,TEXT(A1353,"dd/mm/yyyy"),A1353)&amp;";"&amp;B1353&amp;";"&amp;IF(J1353=0,IFERROR(VLOOKUP(A1353,default!$B$17:$C$19,2,0),C1353),INDEX(default!$B$2:$B$12,Sheet2!J1353,0))&amp;";"&amp;D1353&amp;";"&amp;E1353&amp;";"&amp;F1353&amp;";"&amp;G1353&amp;";"&amp;H1353</f>
        <v>packaging;1;Lognormal;1,25;0;0;No;(2,4,2,4,3,na)_x007f_</v>
      </c>
    </row>
    <row r="1354" ht="15.75" customHeight="1">
      <c r="A1354" s="1" t="s">
        <v>32</v>
      </c>
      <c r="B1354" s="1">
        <v>1.0</v>
      </c>
      <c r="C1354" s="1" t="s">
        <v>866</v>
      </c>
      <c r="D1354" s="1">
        <v>1.23</v>
      </c>
      <c r="E1354" s="1">
        <v>0.0</v>
      </c>
      <c r="F1354" s="1">
        <v>0.0</v>
      </c>
      <c r="G1354" s="1" t="s">
        <v>832</v>
      </c>
      <c r="H1354" s="1" t="s">
        <v>132</v>
      </c>
      <c r="I1354" s="1" t="str">
        <f t="shared" si="1"/>
        <v>Q20. Fish, average of various species consumed in Indonesia (both oily and lean), and of different cooking methods</v>
      </c>
      <c r="J1354" s="1">
        <f t="shared" si="2"/>
        <v>0</v>
      </c>
      <c r="K1354" s="1" t="str">
        <f t="shared" si="3"/>
        <v>Q20. Fish, average of various species consumed in Indonesia (both oily and lean), and of different cooking methods0</v>
      </c>
      <c r="L1354" s="1" t="str">
        <f t="shared" si="4"/>
        <v>Q20. Fish, average of various species consumed in Indonesia (both oily and lean), and of different cooking methodsdistrib</v>
      </c>
      <c r="M1354" s="1" t="str">
        <f t="array" ref="M1354">IF(A1353=$A$72,TEXT(A1354,"dd/mm/yyyy"),A1354)&amp;";"&amp;B1354&amp;";"&amp;IF(J1354=0,IFERROR(VLOOKUP(A1354,default!$B$17:$C$19,2,0),C1354),INDEX(default!$B$2:$B$12,Sheet2!J1354,0))&amp;";"&amp;D1354&amp;";"&amp;E1354&amp;";"&amp;F1354&amp;";"&amp;G1354&amp;";"&amp;H1354</f>
        <v>distrib;1;Lognormal;1,23;0;0;No;(2,3,2,4,3,na)_x007f_</v>
      </c>
    </row>
    <row r="1355" ht="15.75" customHeight="1">
      <c r="A1355" s="1" t="s">
        <v>33</v>
      </c>
      <c r="B1355" s="1">
        <v>10.0</v>
      </c>
      <c r="C1355" s="1" t="s">
        <v>866</v>
      </c>
      <c r="D1355" s="1">
        <v>1.12</v>
      </c>
      <c r="E1355" s="1">
        <v>0.0</v>
      </c>
      <c r="F1355" s="1">
        <v>0.0</v>
      </c>
      <c r="G1355" s="1" t="s">
        <v>832</v>
      </c>
      <c r="H1355" s="1" t="s">
        <v>133</v>
      </c>
      <c r="I1355" s="1" t="str">
        <f t="shared" si="1"/>
        <v>Q20. Fish, average of various species consumed in Indonesia (both oily and lean), and of different cooking methods</v>
      </c>
      <c r="J1355" s="1">
        <f t="shared" si="2"/>
        <v>0</v>
      </c>
      <c r="K1355" s="1" t="str">
        <f t="shared" si="3"/>
        <v>Q20. Fish, average of various species consumed in Indonesia (both oily and lean), and of different cooking methods0</v>
      </c>
      <c r="L1355" s="1" t="str">
        <f t="shared" si="4"/>
        <v>Q20. Fish, average of various species consumed in Indonesia (both oily and lean), and of different cooking methodsretail_cool</v>
      </c>
      <c r="M1355" s="1" t="str">
        <f t="array" ref="M1355">IF(A1354=$A$72,TEXT(A1355,"dd/mm/yyyy"),A1355)&amp;";"&amp;B1355&amp;";"&amp;IF(J1355=0,IFERROR(VLOOKUP(A1355,default!$B$17:$C$19,2,0),C1355),INDEX(default!$B$2:$B$12,Sheet2!J1355,0))&amp;";"&amp;D1355&amp;";"&amp;E1355&amp;";"&amp;F1355&amp;";"&amp;G1355&amp;";"&amp;H1355</f>
        <v>retail_cool;10;Lognormal;1,12;0;0;No;(2,3,2,4,2,na)_x007f_</v>
      </c>
    </row>
    <row r="1356" ht="15.75" customHeight="1">
      <c r="A1356" s="1" t="s">
        <v>34</v>
      </c>
      <c r="B1356" s="1">
        <v>0.0</v>
      </c>
      <c r="C1356" s="1" t="s">
        <v>866</v>
      </c>
      <c r="D1356" s="1">
        <v>1.12</v>
      </c>
      <c r="E1356" s="1">
        <v>0.0</v>
      </c>
      <c r="F1356" s="1">
        <v>0.0</v>
      </c>
      <c r="G1356" s="1" t="s">
        <v>832</v>
      </c>
      <c r="H1356" s="1" t="s">
        <v>133</v>
      </c>
      <c r="I1356" s="1" t="str">
        <f t="shared" si="1"/>
        <v>Q20. Fish, average of various species consumed in Indonesia (both oily and lean), and of different cooking methods</v>
      </c>
      <c r="J1356" s="1">
        <f t="shared" si="2"/>
        <v>0</v>
      </c>
      <c r="K1356" s="1" t="str">
        <f t="shared" si="3"/>
        <v>Q20. Fish, average of various species consumed in Indonesia (both oily and lean), and of different cooking methods0</v>
      </c>
      <c r="L1356" s="1" t="str">
        <f t="shared" si="4"/>
        <v>Q20. Fish, average of various species consumed in Indonesia (both oily and lean), and of different cooking methodsretail_freez</v>
      </c>
      <c r="M1356" s="1" t="str">
        <f t="array" ref="M1356">IF(A1355=$A$72,TEXT(A1356,"dd/mm/yyyy"),A1356)&amp;";"&amp;B1356&amp;";"&amp;IF(J1356=0,IFERROR(VLOOKUP(A1356,default!$B$17:$C$19,2,0),C1356),INDEX(default!$B$2:$B$12,Sheet2!J1356,0))&amp;";"&amp;D1356&amp;";"&amp;E1356&amp;";"&amp;F1356&amp;";"&amp;G1356&amp;";"&amp;H1356</f>
        <v>retail_freez;0;Lognormal;1,12;0;0;No;(2,3,2,4,2,na)_x007f_</v>
      </c>
    </row>
    <row r="1357" ht="15.75" customHeight="1">
      <c r="A1357" s="1" t="s">
        <v>35</v>
      </c>
      <c r="B1357" s="1">
        <v>10.0</v>
      </c>
      <c r="C1357" s="1" t="s">
        <v>866</v>
      </c>
      <c r="D1357" s="1">
        <v>1.12</v>
      </c>
      <c r="E1357" s="1">
        <v>0.0</v>
      </c>
      <c r="F1357" s="1">
        <v>0.0</v>
      </c>
      <c r="G1357" s="1" t="s">
        <v>832</v>
      </c>
      <c r="H1357" s="1" t="s">
        <v>133</v>
      </c>
      <c r="I1357" s="1" t="str">
        <f t="shared" si="1"/>
        <v>Q20. Fish, average of various species consumed in Indonesia (both oily and lean), and of different cooking methods</v>
      </c>
      <c r="J1357" s="1">
        <f t="shared" si="2"/>
        <v>0</v>
      </c>
      <c r="K1357" s="1" t="str">
        <f t="shared" si="3"/>
        <v>Q20. Fish, average of various species consumed in Indonesia (both oily and lean), and of different cooking methods0</v>
      </c>
      <c r="L1357" s="1" t="str">
        <f t="shared" si="4"/>
        <v>Q20. Fish, average of various species consumed in Indonesia (both oily and lean), and of different cooking methodshome_cool</v>
      </c>
      <c r="M1357" s="1" t="str">
        <f t="array" ref="M1357">IF(A1356=$A$72,TEXT(A1357,"dd/mm/yyyy"),A1357)&amp;";"&amp;B1357&amp;";"&amp;IF(J1357=0,IFERROR(VLOOKUP(A1357,default!$B$17:$C$19,2,0),C1357),INDEX(default!$B$2:$B$12,Sheet2!J1357,0))&amp;";"&amp;D1357&amp;";"&amp;E1357&amp;";"&amp;F1357&amp;";"&amp;G1357&amp;";"&amp;H1357</f>
        <v>home_cool;10;Lognormal;1,12;0;0;No;(2,3,2,4,2,na)_x007f_</v>
      </c>
    </row>
    <row r="1358" ht="15.75" customHeight="1">
      <c r="A1358" s="1" t="s">
        <v>36</v>
      </c>
      <c r="B1358" s="1">
        <v>0.0</v>
      </c>
      <c r="C1358" s="1" t="s">
        <v>866</v>
      </c>
      <c r="D1358" s="1">
        <v>1.12</v>
      </c>
      <c r="E1358" s="1">
        <v>0.0</v>
      </c>
      <c r="F1358" s="1">
        <v>0.0</v>
      </c>
      <c r="G1358" s="1" t="s">
        <v>832</v>
      </c>
      <c r="H1358" s="1" t="s">
        <v>133</v>
      </c>
      <c r="I1358" s="1" t="str">
        <f t="shared" si="1"/>
        <v>Q20. Fish, average of various species consumed in Indonesia (both oily and lean), and of different cooking methods</v>
      </c>
      <c r="J1358" s="1">
        <f t="shared" si="2"/>
        <v>0</v>
      </c>
      <c r="K1358" s="1" t="str">
        <f t="shared" si="3"/>
        <v>Q20. Fish, average of various species consumed in Indonesia (both oily and lean), and of different cooking methods0</v>
      </c>
      <c r="L1358" s="1" t="str">
        <f t="shared" si="4"/>
        <v>Q20. Fish, average of various species consumed in Indonesia (both oily and lean), and of different cooking methodshome_freez</v>
      </c>
      <c r="M1358" s="1" t="str">
        <f t="array" ref="M1358">IF(A1357=$A$72,TEXT(A1358,"dd/mm/yyyy"),A1358)&amp;";"&amp;B1358&amp;";"&amp;IF(J1358=0,IFERROR(VLOOKUP(A1358,default!$B$17:$C$19,2,0),C1358),INDEX(default!$B$2:$B$12,Sheet2!J1358,0))&amp;";"&amp;D1358&amp;";"&amp;E1358&amp;";"&amp;F1358&amp;";"&amp;G1358&amp;";"&amp;H1358</f>
        <v>home_freez;0;Lognormal;1,12;0;0;No;(2,3,2,4,2,na)_x007f_</v>
      </c>
    </row>
    <row r="1359" ht="15.75" customHeight="1">
      <c r="A1359" s="1" t="s">
        <v>37</v>
      </c>
      <c r="B1359" s="1">
        <v>0.0</v>
      </c>
      <c r="C1359" s="1" t="s">
        <v>866</v>
      </c>
      <c r="D1359" s="1">
        <v>1.11</v>
      </c>
      <c r="E1359" s="1">
        <v>0.0</v>
      </c>
      <c r="F1359" s="1">
        <v>0.0</v>
      </c>
      <c r="G1359" s="1" t="s">
        <v>832</v>
      </c>
      <c r="H1359" s="1" t="s">
        <v>134</v>
      </c>
      <c r="I1359" s="1" t="str">
        <f t="shared" si="1"/>
        <v>Q20. Fish, average of various species consumed in Indonesia (both oily and lean), and of different cooking methods</v>
      </c>
      <c r="J1359" s="1">
        <f t="shared" si="2"/>
        <v>0</v>
      </c>
      <c r="K1359" s="1" t="str">
        <f t="shared" si="3"/>
        <v>Q20. Fish, average of various species consumed in Indonesia (both oily and lean), and of different cooking methods0</v>
      </c>
      <c r="L1359" s="1" t="str">
        <f t="shared" si="4"/>
        <v>Q20. Fish, average of various species consumed in Indonesia (both oily and lean), and of different cooking methodsboil</v>
      </c>
      <c r="M1359" s="1" t="str">
        <f t="array" ref="M1359">IF(A1358=$A$72,TEXT(A1359,"dd/mm/yyyy"),A1359)&amp;";"&amp;B1359&amp;";"&amp;IF(J1359=0,IFERROR(VLOOKUP(A1359,default!$B$17:$C$19,2,0),C1359),INDEX(default!$B$2:$B$12,Sheet2!J1359,0))&amp;";"&amp;D1359&amp;";"&amp;E1359&amp;";"&amp;F1359&amp;";"&amp;G1359&amp;";"&amp;H1359</f>
        <v>boil;0;Lognormal;1,11;0;0;No;(2,3,2,2,2,na)_x007f_</v>
      </c>
    </row>
    <row r="1360" ht="15.75" customHeight="1">
      <c r="A1360" s="1" t="s">
        <v>38</v>
      </c>
      <c r="B1360" s="1">
        <v>2.0</v>
      </c>
      <c r="C1360" s="1" t="s">
        <v>866</v>
      </c>
      <c r="D1360" s="1">
        <v>1.11</v>
      </c>
      <c r="E1360" s="1">
        <v>0.0</v>
      </c>
      <c r="F1360" s="1">
        <v>0.0</v>
      </c>
      <c r="G1360" s="1" t="s">
        <v>832</v>
      </c>
      <c r="H1360" s="1" t="s">
        <v>134</v>
      </c>
      <c r="I1360" s="1" t="str">
        <f t="shared" si="1"/>
        <v>Q20. Fish, average of various species consumed in Indonesia (both oily and lean), and of different cooking methods</v>
      </c>
      <c r="J1360" s="1">
        <f t="shared" si="2"/>
        <v>0</v>
      </c>
      <c r="K1360" s="1" t="str">
        <f t="shared" si="3"/>
        <v>Q20. Fish, average of various species consumed in Indonesia (both oily and lean), and of different cooking methods0</v>
      </c>
      <c r="L1360" s="1" t="str">
        <f t="shared" si="4"/>
        <v>Q20. Fish, average of various species consumed in Indonesia (both oily and lean), and of different cooking methodsfry</v>
      </c>
      <c r="M1360" s="1" t="str">
        <f t="array" ref="M1360">IF(A1359=$A$72,TEXT(A1360,"dd/mm/yyyy"),A1360)&amp;";"&amp;B1360&amp;";"&amp;IF(J1360=0,IFERROR(VLOOKUP(A1360,default!$B$17:$C$19,2,0),C1360),INDEX(default!$B$2:$B$12,Sheet2!J1360,0))&amp;";"&amp;D1360&amp;";"&amp;E1360&amp;";"&amp;F1360&amp;";"&amp;G1360&amp;";"&amp;H1360</f>
        <v>fry;2;Lognormal;1,11;0;0;No;(2,3,2,2,2,na)_x007f_</v>
      </c>
    </row>
    <row r="1361" ht="15.75" customHeight="1">
      <c r="A1361" s="1" t="s">
        <v>22</v>
      </c>
      <c r="B1361" s="1">
        <v>1.0</v>
      </c>
      <c r="C1361" s="1" t="s">
        <v>842</v>
      </c>
      <c r="D1361" s="1">
        <v>1.0</v>
      </c>
      <c r="E1361" s="1">
        <v>0.0</v>
      </c>
      <c r="F1361" s="1">
        <v>0.0</v>
      </c>
      <c r="G1361" s="1" t="s">
        <v>832</v>
      </c>
      <c r="I1361" s="1" t="str">
        <f t="shared" si="1"/>
        <v>Q20. Fish, average of various species consumed in Indonesia (both oily and lean), and of different cooking methods</v>
      </c>
      <c r="J1361" s="1">
        <f t="shared" si="2"/>
        <v>0</v>
      </c>
      <c r="K1361" s="1" t="str">
        <f t="shared" si="3"/>
        <v>Q20. Fish, average of various species consumed in Indonesia (both oily and lean), and of different cooking methods0</v>
      </c>
      <c r="L1361" s="1" t="str">
        <f t="shared" si="4"/>
        <v>Q20. Fish, average of various species consumed in Indonesia (both oily and lean), and of different cooking methodsprocessing</v>
      </c>
      <c r="M1361" s="1" t="str">
        <f t="array" ref="M1361">IF(A1360=$A$72,TEXT(A1361,"dd/mm/yyyy"),A1361)&amp;";"&amp;B1361&amp;";"&amp;IF(J1361=0,IFERROR(VLOOKUP(A1361,default!$B$17:$C$19,2,0),C1361),INDEX(default!$B$2:$B$12,Sheet2!J1361,0))&amp;";"&amp;D1361&amp;";"&amp;E1361&amp;";"&amp;F1361&amp;";"&amp;G1361&amp;";"&amp;H1361</f>
        <v>processing;1;Undefined;1;0;0;No;</v>
      </c>
    </row>
    <row r="1362" ht="15.75" customHeight="1">
      <c r="A1362" s="1" t="s">
        <v>39</v>
      </c>
      <c r="B1362" s="1">
        <v>0.05</v>
      </c>
      <c r="C1362" s="1" t="s">
        <v>842</v>
      </c>
      <c r="D1362" s="1">
        <v>1.0</v>
      </c>
      <c r="E1362" s="1">
        <v>0.0</v>
      </c>
      <c r="F1362" s="1">
        <v>0.0</v>
      </c>
      <c r="G1362" s="1" t="s">
        <v>832</v>
      </c>
      <c r="I1362" s="1" t="str">
        <f t="shared" si="1"/>
        <v>Q20. Fish, average of various species consumed in Indonesia (both oily and lean), and of different cooking methods</v>
      </c>
      <c r="J1362" s="1">
        <f t="shared" si="2"/>
        <v>0</v>
      </c>
      <c r="K1362" s="1" t="str">
        <f t="shared" si="3"/>
        <v>Q20. Fish, average of various species consumed in Indonesia (both oily and lean), and of different cooking methods0</v>
      </c>
      <c r="L1362" s="1" t="str">
        <f t="shared" si="4"/>
        <v>Q20. Fish, average of various species consumed in Indonesia (both oily and lean), and of different cooking methodspackwt</v>
      </c>
      <c r="M1362" s="1" t="str">
        <f t="array" ref="M1362">IF(A1361=$A$72,TEXT(A1362,"dd/mm/yyyy"),A1362)&amp;";"&amp;B1362&amp;";"&amp;IF(J1362=0,IFERROR(VLOOKUP(A1362,default!$B$17:$C$19,2,0),C1362),INDEX(default!$B$2:$B$12,Sheet2!J1362,0))&amp;";"&amp;D1362&amp;";"&amp;E1362&amp;";"&amp;F1362&amp;";"&amp;G1362&amp;";"&amp;H1362</f>
        <v>packwt;0,05;Undefined;1;0;0;No;</v>
      </c>
    </row>
    <row r="1363" ht="15.75" customHeight="1">
      <c r="A1363" s="1" t="s">
        <v>40</v>
      </c>
      <c r="B1363" s="1">
        <v>0.0</v>
      </c>
      <c r="C1363" s="1" t="s">
        <v>842</v>
      </c>
      <c r="D1363" s="1">
        <v>1.0</v>
      </c>
      <c r="E1363" s="1">
        <v>0.0</v>
      </c>
      <c r="F1363" s="1">
        <v>0.0</v>
      </c>
      <c r="G1363" s="1" t="s">
        <v>832</v>
      </c>
      <c r="I1363" s="1" t="str">
        <f t="shared" si="1"/>
        <v>Q20. Fish, average of various species consumed in Indonesia (both oily and lean), and of different cooking methods</v>
      </c>
      <c r="J1363" s="1">
        <f t="shared" si="2"/>
        <v>0</v>
      </c>
      <c r="K1363" s="1" t="str">
        <f t="shared" si="3"/>
        <v>Q20. Fish, average of various species consumed in Indonesia (both oily and lean), and of different cooking methods0</v>
      </c>
      <c r="L1363" s="1" t="str">
        <f t="shared" si="4"/>
        <v>Q20. Fish, average of various species consumed in Indonesia (both oily and lean), and of different cooking methodsUSER_loss</v>
      </c>
      <c r="M1363" s="1" t="str">
        <f t="array" ref="M1363">IF(A1362=$A$72,TEXT(A1363,"dd/mm/yyyy"),A1363)&amp;";"&amp;B1363&amp;";"&amp;IF(J1363=0,IFERROR(VLOOKUP(A1363,default!$B$17:$C$19,2,0),C1363),INDEX(default!$B$2:$B$12,Sheet2!J1363,0))&amp;";"&amp;D1363&amp;";"&amp;E1363&amp;";"&amp;F1363&amp;";"&amp;G1363&amp;";"&amp;H1363</f>
        <v>USER_loss;0;Undefined;1;0;0;No;</v>
      </c>
    </row>
    <row r="1364" ht="15.75" customHeight="1">
      <c r="I1364" s="1" t="str">
        <f t="shared" si="1"/>
        <v>Q20. Fish, average of various species consumed in Indonesia (both oily and lean), and of different cooking methods</v>
      </c>
      <c r="J1364" s="1">
        <f t="shared" si="2"/>
        <v>0</v>
      </c>
      <c r="K1364" s="1" t="str">
        <f t="shared" si="3"/>
        <v>Q20. Fish, average of various species consumed in Indonesia (both oily and lean), and of different cooking methods0</v>
      </c>
      <c r="L1364" s="1" t="str">
        <f t="shared" si="4"/>
        <v>Q20. Fish, average of various species consumed in Indonesia (both oily and lean), and of different cooking methods</v>
      </c>
      <c r="M1364" s="1" t="str">
        <f t="array" ref="M1364">IF(A1363=$A$72,TEXT(A1364,"dd/mm/yyyy"),A1364)&amp;";"&amp;B1364&amp;";"&amp;IF(J1364=0,IFERROR(VLOOKUP(A1364,default!$B$17:$C$19,2,0),C1364),INDEX(default!$B$2:$B$12,Sheet2!J1364,0))&amp;";"&amp;D1364&amp;";"&amp;E1364&amp;";"&amp;F1364&amp;";"&amp;G1364&amp;";"&amp;H1364</f>
        <v>;;;;;;;</v>
      </c>
    </row>
    <row r="1365" ht="15.75" customHeight="1">
      <c r="A1365" s="1" t="s">
        <v>867</v>
      </c>
      <c r="I1365" s="1" t="str">
        <f t="shared" si="1"/>
        <v>Q20. Fish, average of various species consumed in Indonesia (both oily and lean), and of different cooking methods</v>
      </c>
      <c r="J1365" s="1">
        <f t="shared" si="2"/>
        <v>0</v>
      </c>
      <c r="K1365" s="1" t="str">
        <f t="shared" si="3"/>
        <v>Q20. Fish, average of various species consumed in Indonesia (both oily and lean), and of different cooking methods0</v>
      </c>
      <c r="L1365" s="1" t="str">
        <f t="shared" si="4"/>
        <v>Q20. Fish, average of various species consumed in Indonesia (both oily and lean), and of different cooking methodsEnd</v>
      </c>
      <c r="M1365" s="1" t="str">
        <f t="array" ref="M1365">IF(A1364=$A$72,TEXT(A1365,"dd/mm/yyyy"),A1365)&amp;";"&amp;B1365&amp;";"&amp;IF(J1365=0,IFERROR(VLOOKUP(A1365,default!$B$17:$C$19,2,0),C1365),INDEX(default!$B$2:$B$12,Sheet2!J1365,0))&amp;";"&amp;D1365&amp;";"&amp;E1365&amp;";"&amp;F1365&amp;";"&amp;G1365&amp;";"&amp;H1365</f>
        <v>End;;;;;;;</v>
      </c>
    </row>
    <row r="1366" ht="15.75" customHeight="1">
      <c r="I1366" s="1" t="str">
        <f t="shared" si="1"/>
        <v>Q20. Fish, average of various species consumed in Indonesia (both oily and lean), and of different cooking methods</v>
      </c>
      <c r="J1366" s="1">
        <f t="shared" si="2"/>
        <v>0</v>
      </c>
      <c r="K1366" s="1" t="str">
        <f t="shared" si="3"/>
        <v>Q20. Fish, average of various species consumed in Indonesia (both oily and lean), and of different cooking methods0</v>
      </c>
      <c r="L1366" s="1" t="str">
        <f t="shared" si="4"/>
        <v>Q20. Fish, average of various species consumed in Indonesia (both oily and lean), and of different cooking methods</v>
      </c>
      <c r="M1366" s="1" t="str">
        <f t="array" ref="M1366">IF(A1365=$A$72,TEXT(A1366,"dd/mm/yyyy"),A1366)&amp;";"&amp;B1366&amp;";"&amp;IF(J1366=0,IFERROR(VLOOKUP(A1366,default!$B$17:$C$19,2,0),C1366),INDEX(default!$B$2:$B$12,Sheet2!J1366,0))&amp;";"&amp;D1366&amp;";"&amp;E1366&amp;";"&amp;F1366&amp;";"&amp;G1366&amp;";"&amp;H1366</f>
        <v>;;;;;;;</v>
      </c>
    </row>
    <row r="1367" ht="15.75" customHeight="1">
      <c r="A1367" s="1" t="s">
        <v>814</v>
      </c>
      <c r="I1367" s="1" t="str">
        <f t="shared" si="1"/>
        <v>Q20. Fish, average of various species consumed in Indonesia (both oily and lean), and of different cooking methods</v>
      </c>
      <c r="J1367" s="1">
        <f t="shared" si="2"/>
        <v>0</v>
      </c>
      <c r="K1367" s="1" t="str">
        <f t="shared" si="3"/>
        <v>Q20. Fish, average of various species consumed in Indonesia (both oily and lean), and of different cooking methods0</v>
      </c>
      <c r="L1367" s="1" t="str">
        <f t="shared" si="4"/>
        <v>Q20. Fish, average of various species consumed in Indonesia (both oily and lean), and of different cooking methodsProcess</v>
      </c>
      <c r="M1367" s="1" t="str">
        <f t="array" ref="M1367">IF(A1366=$A$72,TEXT(A1367,"dd/mm/yyyy"),A1367)&amp;";"&amp;B1367&amp;";"&amp;IF(J1367=0,IFERROR(VLOOKUP(A1367,default!$B$17:$C$19,2,0),C1367),INDEX(default!$B$2:$B$12,Sheet2!J1367,0))&amp;";"&amp;D1367&amp;";"&amp;E1367&amp;";"&amp;F1367&amp;";"&amp;G1367&amp;";"&amp;H1367</f>
        <v>Process;;;;;;;</v>
      </c>
    </row>
    <row r="1368" ht="15.75" customHeight="1">
      <c r="I1368" s="1" t="str">
        <f t="shared" si="1"/>
        <v>Q20. Fish, average of various species consumed in Indonesia (both oily and lean), and of different cooking methods</v>
      </c>
      <c r="J1368" s="1">
        <f t="shared" si="2"/>
        <v>0</v>
      </c>
      <c r="K1368" s="1" t="str">
        <f t="shared" si="3"/>
        <v>Q20. Fish, average of various species consumed in Indonesia (both oily and lean), and of different cooking methods0</v>
      </c>
      <c r="L1368" s="1" t="str">
        <f t="shared" si="4"/>
        <v>Q20. Fish, average of various species consumed in Indonesia (both oily and lean), and of different cooking methods</v>
      </c>
      <c r="M1368" s="1" t="str">
        <f t="array" ref="M1368">IF(A1367=$A$72,TEXT(A1368,"dd/mm/yyyy"),A1368)&amp;";"&amp;B1368&amp;";"&amp;IF(J1368=0,IFERROR(VLOOKUP(A1368,default!$B$17:$C$19,2,0),C1368),INDEX(default!$B$2:$B$12,Sheet2!J1368,0))&amp;";"&amp;D1368&amp;";"&amp;E1368&amp;";"&amp;F1368&amp;";"&amp;G1368&amp;";"&amp;H1368</f>
        <v>;;;;;;;</v>
      </c>
    </row>
    <row r="1369" ht="15.75" customHeight="1">
      <c r="A1369" s="1" t="s">
        <v>815</v>
      </c>
      <c r="I1369" s="1" t="str">
        <f t="shared" si="1"/>
        <v>Q20. Fish, average of various species consumed in Indonesia (both oily and lean), and of different cooking methods</v>
      </c>
      <c r="J1369" s="1">
        <f t="shared" si="2"/>
        <v>0</v>
      </c>
      <c r="K1369" s="1" t="str">
        <f t="shared" si="3"/>
        <v>Q20. Fish, average of various species consumed in Indonesia (both oily and lean), and of different cooking methods0</v>
      </c>
      <c r="L1369" s="1" t="str">
        <f t="shared" si="4"/>
        <v>Q20. Fish, average of various species consumed in Indonesia (both oily and lean), and of different cooking methodsCategory type</v>
      </c>
      <c r="M1369" s="1" t="str">
        <f t="array" ref="M1369">IF(A1368=$A$72,TEXT(A1369,"dd/mm/yyyy"),A1369)&amp;";"&amp;B1369&amp;";"&amp;IF(J1369=0,IFERROR(VLOOKUP(A1369,default!$B$17:$C$19,2,0),C1369),INDEX(default!$B$2:$B$12,Sheet2!J1369,0))&amp;";"&amp;D1369&amp;";"&amp;E1369&amp;";"&amp;F1369&amp;";"&amp;G1369&amp;";"&amp;H1369</f>
        <v>Category type;;;;;;;</v>
      </c>
    </row>
    <row r="1370" ht="15.75" customHeight="1">
      <c r="A1370" s="1" t="s">
        <v>816</v>
      </c>
      <c r="I1370" s="1" t="str">
        <f t="shared" si="1"/>
        <v>Q20. Fish, average of various species consumed in Indonesia (both oily and lean), and of different cooking methods</v>
      </c>
      <c r="J1370" s="1">
        <f t="shared" si="2"/>
        <v>0</v>
      </c>
      <c r="K1370" s="1" t="str">
        <f t="shared" si="3"/>
        <v>Q20. Fish, average of various species consumed in Indonesia (both oily and lean), and of different cooking methods0</v>
      </c>
      <c r="L1370" s="1" t="str">
        <f t="shared" si="4"/>
        <v>Q20. Fish, average of various species consumed in Indonesia (both oily and lean), and of different cooking methodsmaterial</v>
      </c>
      <c r="M1370" s="1" t="str">
        <f t="array" ref="M1370">IF(A1369=$A$72,TEXT(A1370,"dd/mm/yyyy"),A1370)&amp;";"&amp;B1370&amp;";"&amp;IF(J1370=0,IFERROR(VLOOKUP(A1370,default!$B$17:$C$19,2,0),C1370),INDEX(default!$B$2:$B$12,Sheet2!J1370,0))&amp;";"&amp;D1370&amp;";"&amp;E1370&amp;";"&amp;F1370&amp;";"&amp;G1370&amp;";"&amp;H1370</f>
        <v>material;;;;;;;</v>
      </c>
    </row>
    <row r="1371" ht="15.75" customHeight="1">
      <c r="I1371" s="1" t="str">
        <f t="shared" si="1"/>
        <v>Q20. Fish, average of various species consumed in Indonesia (both oily and lean), and of different cooking methods</v>
      </c>
      <c r="J1371" s="1">
        <f t="shared" si="2"/>
        <v>0</v>
      </c>
      <c r="K1371" s="1" t="str">
        <f t="shared" si="3"/>
        <v>Q20. Fish, average of various species consumed in Indonesia (both oily and lean), and of different cooking methods0</v>
      </c>
      <c r="L1371" s="1" t="str">
        <f t="shared" si="4"/>
        <v>Q20. Fish, average of various species consumed in Indonesia (both oily and lean), and of different cooking methods</v>
      </c>
      <c r="M1371" s="1" t="str">
        <f t="array" ref="M1371">IF(A1370=$A$72,TEXT(A1371,"dd/mm/yyyy"),A1371)&amp;";"&amp;B1371&amp;";"&amp;IF(J1371=0,IFERROR(VLOOKUP(A1371,default!$B$17:$C$19,2,0),C1371),INDEX(default!$B$2:$B$12,Sheet2!J1371,0))&amp;";"&amp;D1371&amp;";"&amp;E1371&amp;";"&amp;F1371&amp;";"&amp;G1371&amp;";"&amp;H1371</f>
        <v>;;;;;;;</v>
      </c>
    </row>
    <row r="1372" ht="15.75" customHeight="1">
      <c r="A1372" s="1" t="s">
        <v>817</v>
      </c>
      <c r="I1372" s="1" t="str">
        <f t="shared" si="1"/>
        <v>Q20. Fish, average of various species consumed in Indonesia (both oily and lean), and of different cooking methods</v>
      </c>
      <c r="J1372" s="1">
        <f t="shared" si="2"/>
        <v>0</v>
      </c>
      <c r="K1372" s="1" t="str">
        <f t="shared" si="3"/>
        <v>Q20. Fish, average of various species consumed in Indonesia (both oily and lean), and of different cooking methods0</v>
      </c>
      <c r="L1372" s="1" t="str">
        <f t="shared" si="4"/>
        <v>Q20. Fish, average of various species consumed in Indonesia (both oily and lean), and of different cooking methodsProcess identifier</v>
      </c>
      <c r="M1372" s="1" t="str">
        <f t="array" ref="M1372">IF(A1371=$A$72,TEXT(A1372,"dd/mm/yyyy"),A1372)&amp;";"&amp;B1372&amp;";"&amp;IF(J1372=0,IFERROR(VLOOKUP(A1372,default!$B$17:$C$19,2,0),C1372),INDEX(default!$B$2:$B$12,Sheet2!J1372,0))&amp;";"&amp;D1372&amp;";"&amp;E1372&amp;";"&amp;F1372&amp;";"&amp;G1372&amp;";"&amp;H1372</f>
        <v>Process identifier;;;;;;;</v>
      </c>
    </row>
    <row r="1373" ht="15.75" customHeight="1">
      <c r="A1373" s="1" t="s">
        <v>1126</v>
      </c>
      <c r="I1373" s="1" t="str">
        <f t="shared" si="1"/>
        <v>Q20. Fish, average of various species consumed in Indonesia (both oily and lean), and of different cooking methods</v>
      </c>
      <c r="J1373" s="1">
        <f t="shared" si="2"/>
        <v>0</v>
      </c>
      <c r="K1373" s="1" t="str">
        <f t="shared" si="3"/>
        <v>Q20. Fish, average of various species consumed in Indonesia (both oily and lean), and of different cooking methods0</v>
      </c>
      <c r="L1373" s="1" t="str">
        <f t="shared" si="4"/>
        <v>Q20. Fish, average of various species consumed in Indonesia (both oily and lean), and of different cooking methodsFootPrin000108900800244</v>
      </c>
      <c r="M1373" s="1" t="str">
        <f t="array" ref="M1373">IF(A1372=$A$72,TEXT(A1373,"dd/mm/yyyy"),A1373)&amp;";"&amp;B1373&amp;";"&amp;IF(J1373=0,IFERROR(VLOOKUP(A1373,default!$B$17:$C$19,2,0),C1373),INDEX(default!$B$2:$B$12,Sheet2!J1373,0))&amp;";"&amp;D1373&amp;";"&amp;E1373&amp;";"&amp;F1373&amp;";"&amp;G1373&amp;";"&amp;H1373</f>
        <v>FootPrin000108900800244;;;;;;;</v>
      </c>
    </row>
    <row r="1374" ht="15.75" customHeight="1">
      <c r="I1374" s="1" t="str">
        <f t="shared" si="1"/>
        <v>Q20. Fish, average of various species consumed in Indonesia (both oily and lean), and of different cooking methods</v>
      </c>
      <c r="J1374" s="1">
        <f t="shared" si="2"/>
        <v>0</v>
      </c>
      <c r="K1374" s="1" t="str">
        <f t="shared" si="3"/>
        <v>Q20. Fish, average of various species consumed in Indonesia (both oily and lean), and of different cooking methods0</v>
      </c>
      <c r="L1374" s="1" t="str">
        <f t="shared" si="4"/>
        <v>Q20. Fish, average of various species consumed in Indonesia (both oily and lean), and of different cooking methods</v>
      </c>
      <c r="M1374" s="1" t="str">
        <f t="array" ref="M1374">IF(A1373=$A$72,TEXT(A1374,"dd/mm/yyyy"),A1374)&amp;";"&amp;B1374&amp;";"&amp;IF(J1374=0,IFERROR(VLOOKUP(A1374,default!$B$17:$C$19,2,0),C1374),INDEX(default!$B$2:$B$12,Sheet2!J1374,0))&amp;";"&amp;D1374&amp;";"&amp;E1374&amp;";"&amp;F1374&amp;";"&amp;G1374&amp;";"&amp;H1374</f>
        <v>;;;;;;;</v>
      </c>
    </row>
    <row r="1375" ht="15.75" customHeight="1">
      <c r="A1375" s="1" t="s">
        <v>819</v>
      </c>
      <c r="I1375" s="1" t="str">
        <f t="shared" si="1"/>
        <v>Q20. Fish, average of various species consumed in Indonesia (both oily and lean), and of different cooking methods</v>
      </c>
      <c r="J1375" s="1">
        <f t="shared" si="2"/>
        <v>0</v>
      </c>
      <c r="K1375" s="1" t="str">
        <f t="shared" si="3"/>
        <v>Q20. Fish, average of various species consumed in Indonesia (both oily and lean), and of different cooking methods0</v>
      </c>
      <c r="L1375" s="1" t="str">
        <f t="shared" si="4"/>
        <v>Q20. Fish, average of various species consumed in Indonesia (both oily and lean), and of different cooking methodsType</v>
      </c>
      <c r="M1375" s="1" t="str">
        <f t="array" ref="M1375">IF(A1374=$A$72,TEXT(A1375,"dd/mm/yyyy"),A1375)&amp;";"&amp;B1375&amp;";"&amp;IF(J1375=0,IFERROR(VLOOKUP(A1375,default!$B$17:$C$19,2,0),C1375),INDEX(default!$B$2:$B$12,Sheet2!J1375,0))&amp;";"&amp;D1375&amp;";"&amp;E1375&amp;";"&amp;F1375&amp;";"&amp;G1375&amp;";"&amp;H1375</f>
        <v>Type;;;;;;;</v>
      </c>
    </row>
    <row r="1376" ht="15.75" customHeight="1">
      <c r="I1376" s="1" t="str">
        <f t="shared" si="1"/>
        <v>Q20. Fish, average of various species consumed in Indonesia (both oily and lean), and of different cooking methods</v>
      </c>
      <c r="J1376" s="1">
        <f t="shared" si="2"/>
        <v>0</v>
      </c>
      <c r="K1376" s="1" t="str">
        <f t="shared" si="3"/>
        <v>Q20. Fish, average of various species consumed in Indonesia (both oily and lean), and of different cooking methods0</v>
      </c>
      <c r="L1376" s="1" t="str">
        <f t="shared" si="4"/>
        <v>Q20. Fish, average of various species consumed in Indonesia (both oily and lean), and of different cooking methods</v>
      </c>
      <c r="M1376" s="1" t="str">
        <f t="array" ref="M1376">IF(A1375=$A$72,TEXT(A1376,"dd/mm/yyyy"),A1376)&amp;";"&amp;B1376&amp;";"&amp;IF(J1376=0,IFERROR(VLOOKUP(A1376,default!$B$17:$C$19,2,0),C1376),INDEX(default!$B$2:$B$12,Sheet2!J1376,0))&amp;";"&amp;D1376&amp;";"&amp;E1376&amp;";"&amp;F1376&amp;";"&amp;G1376&amp;";"&amp;H1376</f>
        <v>;;;;;;;</v>
      </c>
    </row>
    <row r="1377" ht="15.75" customHeight="1">
      <c r="I1377" s="1" t="str">
        <f t="shared" si="1"/>
        <v>Q20. Fish, average of various species consumed in Indonesia (both oily and lean), and of different cooking methods</v>
      </c>
      <c r="J1377" s="1">
        <f t="shared" si="2"/>
        <v>0</v>
      </c>
      <c r="K1377" s="1" t="str">
        <f t="shared" si="3"/>
        <v>Q20. Fish, average of various species consumed in Indonesia (both oily and lean), and of different cooking methods0</v>
      </c>
      <c r="L1377" s="1" t="str">
        <f t="shared" si="4"/>
        <v>Q20. Fish, average of various species consumed in Indonesia (both oily and lean), and of different cooking methods</v>
      </c>
      <c r="M1377" s="1" t="str">
        <f t="array" ref="M1377">IF(A1376=$A$72,TEXT(A1377,"dd/mm/yyyy"),A1377)&amp;";"&amp;B1377&amp;";"&amp;IF(J1377=0,IFERROR(VLOOKUP(A1377,default!$B$17:$C$19,2,0),C1377),INDEX(default!$B$2:$B$12,Sheet2!J1377,0))&amp;";"&amp;D1377&amp;";"&amp;E1377&amp;";"&amp;F1377&amp;";"&amp;G1377&amp;";"&amp;H1377</f>
        <v>;;;;;;;</v>
      </c>
    </row>
    <row r="1378" ht="15.75" customHeight="1">
      <c r="A1378" s="1" t="s">
        <v>820</v>
      </c>
      <c r="I1378" s="1" t="str">
        <f t="shared" si="1"/>
        <v>Q20. Fish, average of various species consumed in Indonesia (both oily and lean), and of different cooking methods</v>
      </c>
      <c r="J1378" s="1">
        <f t="shared" si="2"/>
        <v>0</v>
      </c>
      <c r="K1378" s="1" t="str">
        <f t="shared" si="3"/>
        <v>Q20. Fish, average of various species consumed in Indonesia (both oily and lean), and of different cooking methods0</v>
      </c>
      <c r="L1378" s="1" t="str">
        <f t="shared" si="4"/>
        <v>Q20. Fish, average of various species consumed in Indonesia (both oily and lean), and of different cooking methodsStatus</v>
      </c>
      <c r="M1378" s="1" t="str">
        <f t="array" ref="M1378">IF(A1377=$A$72,TEXT(A1378,"dd/mm/yyyy"),A1378)&amp;";"&amp;B1378&amp;";"&amp;IF(J1378=0,IFERROR(VLOOKUP(A1378,default!$B$17:$C$19,2,0),C1378),INDEX(default!$B$2:$B$12,Sheet2!J1378,0))&amp;";"&amp;D1378&amp;";"&amp;E1378&amp;";"&amp;F1378&amp;";"&amp;G1378&amp;";"&amp;H1378</f>
        <v>Status;;;;;;;</v>
      </c>
    </row>
    <row r="1379" ht="15.75" customHeight="1">
      <c r="I1379" s="1" t="str">
        <f t="shared" si="1"/>
        <v>Q20. Fish, average of various species consumed in Indonesia (both oily and lean), and of different cooking methods</v>
      </c>
      <c r="J1379" s="1">
        <f t="shared" si="2"/>
        <v>0</v>
      </c>
      <c r="K1379" s="1" t="str">
        <f t="shared" si="3"/>
        <v>Q20. Fish, average of various species consumed in Indonesia (both oily and lean), and of different cooking methods0</v>
      </c>
      <c r="L1379" s="1" t="str">
        <f t="shared" si="4"/>
        <v>Q20. Fish, average of various species consumed in Indonesia (both oily and lean), and of different cooking methods</v>
      </c>
      <c r="M1379" s="1" t="str">
        <f t="array" ref="M1379">IF(A1378=$A$72,TEXT(A1379,"dd/mm/yyyy"),A1379)&amp;";"&amp;B1379&amp;";"&amp;IF(J1379=0,IFERROR(VLOOKUP(A1379,default!$B$17:$C$19,2,0),C1379),INDEX(default!$B$2:$B$12,Sheet2!J1379,0))&amp;";"&amp;D1379&amp;";"&amp;E1379&amp;";"&amp;F1379&amp;";"&amp;G1379&amp;";"&amp;H1379</f>
        <v>;;;;;;;</v>
      </c>
    </row>
    <row r="1380" ht="15.75" customHeight="1">
      <c r="I1380" s="1" t="str">
        <f t="shared" si="1"/>
        <v>Q20. Fish, average of various species consumed in Indonesia (both oily and lean), and of different cooking methods</v>
      </c>
      <c r="J1380" s="1">
        <f t="shared" si="2"/>
        <v>0</v>
      </c>
      <c r="K1380" s="1" t="str">
        <f t="shared" si="3"/>
        <v>Q20. Fish, average of various species consumed in Indonesia (both oily and lean), and of different cooking methods0</v>
      </c>
      <c r="L1380" s="1" t="str">
        <f t="shared" si="4"/>
        <v>Q20. Fish, average of various species consumed in Indonesia (both oily and lean), and of different cooking methods</v>
      </c>
      <c r="M1380" s="1" t="str">
        <f t="array" ref="M1380">IF(A1379=$A$72,TEXT(A1380,"dd/mm/yyyy"),A1380)&amp;";"&amp;B1380&amp;";"&amp;IF(J1380=0,IFERROR(VLOOKUP(A1380,default!$B$17:$C$19,2,0),C1380),INDEX(default!$B$2:$B$12,Sheet2!J1380,0))&amp;";"&amp;D1380&amp;";"&amp;E1380&amp;";"&amp;F1380&amp;";"&amp;G1380&amp;";"&amp;H1380</f>
        <v>;;;;;;;</v>
      </c>
    </row>
    <row r="1381" ht="15.75" customHeight="1">
      <c r="A1381" s="1" t="s">
        <v>821</v>
      </c>
      <c r="I1381" s="1" t="str">
        <f t="shared" si="1"/>
        <v>Q20. Fish, average of various species consumed in Indonesia (both oily and lean), and of different cooking methods</v>
      </c>
      <c r="J1381" s="1">
        <f t="shared" si="2"/>
        <v>0</v>
      </c>
      <c r="K1381" s="1" t="str">
        <f t="shared" si="3"/>
        <v>Q20. Fish, average of various species consumed in Indonesia (both oily and lean), and of different cooking methods0</v>
      </c>
      <c r="L1381" s="1" t="str">
        <f t="shared" si="4"/>
        <v>Q20. Fish, average of various species consumed in Indonesia (both oily and lean), and of different cooking methodsTime period</v>
      </c>
      <c r="M1381" s="1" t="str">
        <f t="array" ref="M1381">IF(A1380=$A$72,TEXT(A1381,"dd/mm/yyyy"),A1381)&amp;";"&amp;B1381&amp;";"&amp;IF(J1381=0,IFERROR(VLOOKUP(A1381,default!$B$17:$C$19,2,0),C1381),INDEX(default!$B$2:$B$12,Sheet2!J1381,0))&amp;";"&amp;D1381&amp;";"&amp;E1381&amp;";"&amp;F1381&amp;";"&amp;G1381&amp;";"&amp;H1381</f>
        <v>Time period;;;;;;;</v>
      </c>
    </row>
    <row r="1382" ht="15.75" customHeight="1">
      <c r="A1382" s="1" t="s">
        <v>822</v>
      </c>
      <c r="I1382" s="1" t="str">
        <f t="shared" si="1"/>
        <v>Q20. Fish, average of various species consumed in Indonesia (both oily and lean), and of different cooking methods</v>
      </c>
      <c r="J1382" s="1">
        <f t="shared" si="2"/>
        <v>0</v>
      </c>
      <c r="K1382" s="1" t="str">
        <f t="shared" si="3"/>
        <v>Q20. Fish, average of various species consumed in Indonesia (both oily and lean), and of different cooking methods0</v>
      </c>
      <c r="L1382" s="1" t="str">
        <f t="shared" si="4"/>
        <v>Q20. Fish, average of various species consumed in Indonesia (both oily and lean), and of different cooking methodsUnspecified</v>
      </c>
      <c r="M1382" s="1" t="str">
        <f t="array" ref="M1382">IF(A1381=$A$72,TEXT(A1382,"dd/mm/yyyy"),A1382)&amp;";"&amp;B1382&amp;";"&amp;IF(J1382=0,IFERROR(VLOOKUP(A1382,default!$B$17:$C$19,2,0),C1382),INDEX(default!$B$2:$B$12,Sheet2!J1382,0))&amp;";"&amp;D1382&amp;";"&amp;E1382&amp;";"&amp;F1382&amp;";"&amp;G1382&amp;";"&amp;H1382</f>
        <v>Unspecified;;;;;;;</v>
      </c>
    </row>
    <row r="1383" ht="15.75" customHeight="1">
      <c r="I1383" s="1" t="str">
        <f t="shared" si="1"/>
        <v>Q20. Fish, average of various species consumed in Indonesia (both oily and lean), and of different cooking methods</v>
      </c>
      <c r="J1383" s="1">
        <f t="shared" si="2"/>
        <v>0</v>
      </c>
      <c r="K1383" s="1" t="str">
        <f t="shared" si="3"/>
        <v>Q20. Fish, average of various species consumed in Indonesia (both oily and lean), and of different cooking methods0</v>
      </c>
      <c r="L1383" s="1" t="str">
        <f t="shared" si="4"/>
        <v>Q20. Fish, average of various species consumed in Indonesia (both oily and lean), and of different cooking methods</v>
      </c>
      <c r="M1383" s="1" t="str">
        <f t="array" ref="M1383">IF(A1382=$A$72,TEXT(A1383,"dd/mm/yyyy"),A1383)&amp;";"&amp;B1383&amp;";"&amp;IF(J1383=0,IFERROR(VLOOKUP(A1383,default!$B$17:$C$19,2,0),C1383),INDEX(default!$B$2:$B$12,Sheet2!J1383,0))&amp;";"&amp;D1383&amp;";"&amp;E1383&amp;";"&amp;F1383&amp;";"&amp;G1383&amp;";"&amp;H1383</f>
        <v>;;;;;;;</v>
      </c>
    </row>
    <row r="1384" ht="15.75" customHeight="1">
      <c r="A1384" s="1" t="s">
        <v>823</v>
      </c>
      <c r="I1384" s="1" t="str">
        <f t="shared" si="1"/>
        <v>Q20. Fish, average of various species consumed in Indonesia (both oily and lean), and of different cooking methods</v>
      </c>
      <c r="J1384" s="1">
        <f t="shared" si="2"/>
        <v>0</v>
      </c>
      <c r="K1384" s="1" t="str">
        <f t="shared" si="3"/>
        <v>Q20. Fish, average of various species consumed in Indonesia (both oily and lean), and of different cooking methods0</v>
      </c>
      <c r="L1384" s="1" t="str">
        <f t="shared" si="4"/>
        <v>Q20. Fish, average of various species consumed in Indonesia (both oily and lean), and of different cooking methodsGeography</v>
      </c>
      <c r="M1384" s="1" t="str">
        <f t="array" ref="M1384">IF(A1383=$A$72,TEXT(A1384,"dd/mm/yyyy"),A1384)&amp;";"&amp;B1384&amp;";"&amp;IF(J1384=0,IFERROR(VLOOKUP(A1384,default!$B$17:$C$19,2,0),C1384),INDEX(default!$B$2:$B$12,Sheet2!J1384,0))&amp;";"&amp;D1384&amp;";"&amp;E1384&amp;";"&amp;F1384&amp;";"&amp;G1384&amp;";"&amp;H1384</f>
        <v>Geography;;;;;;;</v>
      </c>
    </row>
    <row r="1385" ht="15.75" customHeight="1">
      <c r="A1385" s="1" t="s">
        <v>822</v>
      </c>
      <c r="I1385" s="1" t="str">
        <f t="shared" si="1"/>
        <v>Q20. Fish, average of various species consumed in Indonesia (both oily and lean), and of different cooking methods</v>
      </c>
      <c r="J1385" s="1">
        <f t="shared" si="2"/>
        <v>0</v>
      </c>
      <c r="K1385" s="1" t="str">
        <f t="shared" si="3"/>
        <v>Q20. Fish, average of various species consumed in Indonesia (both oily and lean), and of different cooking methods0</v>
      </c>
      <c r="L1385" s="1" t="str">
        <f t="shared" si="4"/>
        <v>Q20. Fish, average of various species consumed in Indonesia (both oily and lean), and of different cooking methodsUnspecified</v>
      </c>
      <c r="M1385" s="1" t="str">
        <f t="array" ref="M1385">IF(A1384=$A$72,TEXT(A1385,"dd/mm/yyyy"),A1385)&amp;";"&amp;B1385&amp;";"&amp;IF(J1385=0,IFERROR(VLOOKUP(A1385,default!$B$17:$C$19,2,0),C1385),INDEX(default!$B$2:$B$12,Sheet2!J1385,0))&amp;";"&amp;D1385&amp;";"&amp;E1385&amp;";"&amp;F1385&amp;";"&amp;G1385&amp;";"&amp;H1385</f>
        <v>Unspecified;;;;;;;</v>
      </c>
    </row>
    <row r="1386" ht="15.75" customHeight="1">
      <c r="I1386" s="1" t="str">
        <f t="shared" si="1"/>
        <v>Q20. Fish, average of various species consumed in Indonesia (both oily and lean), and of different cooking methods</v>
      </c>
      <c r="J1386" s="1">
        <f t="shared" si="2"/>
        <v>0</v>
      </c>
      <c r="K1386" s="1" t="str">
        <f t="shared" si="3"/>
        <v>Q20. Fish, average of various species consumed in Indonesia (both oily and lean), and of different cooking methods0</v>
      </c>
      <c r="L1386" s="1" t="str">
        <f t="shared" si="4"/>
        <v>Q20. Fish, average of various species consumed in Indonesia (both oily and lean), and of different cooking methods</v>
      </c>
      <c r="M1386" s="1" t="str">
        <f t="array" ref="M1386">IF(A1385=$A$72,TEXT(A1386,"dd/mm/yyyy"),A1386)&amp;";"&amp;B1386&amp;";"&amp;IF(J1386=0,IFERROR(VLOOKUP(A1386,default!$B$17:$C$19,2,0),C1386),INDEX(default!$B$2:$B$12,Sheet2!J1386,0))&amp;";"&amp;D1386&amp;";"&amp;E1386&amp;";"&amp;F1386&amp;";"&amp;G1386&amp;";"&amp;H1386</f>
        <v>;;;;;;;</v>
      </c>
    </row>
    <row r="1387" ht="15.75" customHeight="1">
      <c r="A1387" s="1" t="s">
        <v>824</v>
      </c>
      <c r="I1387" s="1" t="str">
        <f t="shared" si="1"/>
        <v>Q20. Fish, average of various species consumed in Indonesia (both oily and lean), and of different cooking methods</v>
      </c>
      <c r="J1387" s="1">
        <f t="shared" si="2"/>
        <v>0</v>
      </c>
      <c r="K1387" s="1" t="str">
        <f t="shared" si="3"/>
        <v>Q20. Fish, average of various species consumed in Indonesia (both oily and lean), and of different cooking methods0</v>
      </c>
      <c r="L1387" s="1" t="str">
        <f t="shared" si="4"/>
        <v>Q20. Fish, average of various species consumed in Indonesia (both oily and lean), and of different cooking methodsTechnology</v>
      </c>
      <c r="M1387" s="1" t="str">
        <f t="array" ref="M1387">IF(A1386=$A$72,TEXT(A1387,"dd/mm/yyyy"),A1387)&amp;";"&amp;B1387&amp;";"&amp;IF(J1387=0,IFERROR(VLOOKUP(A1387,default!$B$17:$C$19,2,0),C1387),INDEX(default!$B$2:$B$12,Sheet2!J1387,0))&amp;";"&amp;D1387&amp;";"&amp;E1387&amp;";"&amp;F1387&amp;";"&amp;G1387&amp;";"&amp;H1387</f>
        <v>Technology;;;;;;;</v>
      </c>
    </row>
    <row r="1388" ht="15.75" customHeight="1">
      <c r="A1388" s="1" t="s">
        <v>822</v>
      </c>
      <c r="I1388" s="1" t="str">
        <f t="shared" si="1"/>
        <v>Q20. Fish, average of various species consumed in Indonesia (both oily and lean), and of different cooking methods</v>
      </c>
      <c r="J1388" s="1">
        <f t="shared" si="2"/>
        <v>0</v>
      </c>
      <c r="K1388" s="1" t="str">
        <f t="shared" si="3"/>
        <v>Q20. Fish, average of various species consumed in Indonesia (both oily and lean), and of different cooking methods0</v>
      </c>
      <c r="L1388" s="1" t="str">
        <f t="shared" si="4"/>
        <v>Q20. Fish, average of various species consumed in Indonesia (both oily and lean), and of different cooking methodsUnspecified</v>
      </c>
      <c r="M1388" s="1" t="str">
        <f t="array" ref="M1388">IF(A1387=$A$72,TEXT(A1388,"dd/mm/yyyy"),A1388)&amp;";"&amp;B1388&amp;";"&amp;IF(J1388=0,IFERROR(VLOOKUP(A1388,default!$B$17:$C$19,2,0),C1388),INDEX(default!$B$2:$B$12,Sheet2!J1388,0))&amp;";"&amp;D1388&amp;";"&amp;E1388&amp;";"&amp;F1388&amp;";"&amp;G1388&amp;";"&amp;H1388</f>
        <v>Unspecified;;;;;;;</v>
      </c>
    </row>
    <row r="1389" ht="15.75" customHeight="1">
      <c r="I1389" s="1" t="str">
        <f t="shared" si="1"/>
        <v>Q20. Fish, average of various species consumed in Indonesia (both oily and lean), and of different cooking methods</v>
      </c>
      <c r="J1389" s="1">
        <f t="shared" si="2"/>
        <v>0</v>
      </c>
      <c r="K1389" s="1" t="str">
        <f t="shared" si="3"/>
        <v>Q20. Fish, average of various species consumed in Indonesia (both oily and lean), and of different cooking methods0</v>
      </c>
      <c r="L1389" s="1" t="str">
        <f t="shared" si="4"/>
        <v>Q20. Fish, average of various species consumed in Indonesia (both oily and lean), and of different cooking methods</v>
      </c>
      <c r="M1389" s="1" t="str">
        <f t="array" ref="M1389">IF(A1388=$A$72,TEXT(A1389,"dd/mm/yyyy"),A1389)&amp;";"&amp;B1389&amp;";"&amp;IF(J1389=0,IFERROR(VLOOKUP(A1389,default!$B$17:$C$19,2,0),C1389),INDEX(default!$B$2:$B$12,Sheet2!J1389,0))&amp;";"&amp;D1389&amp;";"&amp;E1389&amp;";"&amp;F1389&amp;";"&amp;G1389&amp;";"&amp;H1389</f>
        <v>;;;;;;;</v>
      </c>
    </row>
    <row r="1390" ht="15.75" customHeight="1">
      <c r="A1390" s="1" t="s">
        <v>825</v>
      </c>
      <c r="I1390" s="1" t="str">
        <f t="shared" si="1"/>
        <v>Q20. Fish, average of various species consumed in Indonesia (both oily and lean), and of different cooking methods</v>
      </c>
      <c r="J1390" s="1">
        <f t="shared" si="2"/>
        <v>0</v>
      </c>
      <c r="K1390" s="1" t="str">
        <f t="shared" si="3"/>
        <v>Q20. Fish, average of various species consumed in Indonesia (both oily and lean), and of different cooking methods0</v>
      </c>
      <c r="L1390" s="1" t="str">
        <f t="shared" si="4"/>
        <v>Q20. Fish, average of various species consumed in Indonesia (both oily and lean), and of different cooking methodsRepresentativeness</v>
      </c>
      <c r="M1390" s="1" t="str">
        <f t="array" ref="M1390">IF(A1389=$A$72,TEXT(A1390,"dd/mm/yyyy"),A1390)&amp;";"&amp;B1390&amp;";"&amp;IF(J1390=0,IFERROR(VLOOKUP(A1390,default!$B$17:$C$19,2,0),C1390),INDEX(default!$B$2:$B$12,Sheet2!J1390,0))&amp;";"&amp;D1390&amp;";"&amp;E1390&amp;";"&amp;F1390&amp;";"&amp;G1390&amp;";"&amp;H1390</f>
        <v>Representativeness;;;;;;;</v>
      </c>
    </row>
    <row r="1391" ht="15.75" customHeight="1">
      <c r="A1391" s="1" t="s">
        <v>822</v>
      </c>
      <c r="I1391" s="1" t="str">
        <f t="shared" si="1"/>
        <v>Q20. Fish, average of various species consumed in Indonesia (both oily and lean), and of different cooking methods</v>
      </c>
      <c r="J1391" s="1">
        <f t="shared" si="2"/>
        <v>0</v>
      </c>
      <c r="K1391" s="1" t="str">
        <f t="shared" si="3"/>
        <v>Q20. Fish, average of various species consumed in Indonesia (both oily and lean), and of different cooking methods0</v>
      </c>
      <c r="L1391" s="1" t="str">
        <f t="shared" si="4"/>
        <v>Q20. Fish, average of various species consumed in Indonesia (both oily and lean), and of different cooking methodsUnspecified</v>
      </c>
      <c r="M1391" s="1" t="str">
        <f t="array" ref="M1391">IF(A1390=$A$72,TEXT(A1391,"dd/mm/yyyy"),A1391)&amp;";"&amp;B1391&amp;";"&amp;IF(J1391=0,IFERROR(VLOOKUP(A1391,default!$B$17:$C$19,2,0),C1391),INDEX(default!$B$2:$B$12,Sheet2!J1391,0))&amp;";"&amp;D1391&amp;";"&amp;E1391&amp;";"&amp;F1391&amp;";"&amp;G1391&amp;";"&amp;H1391</f>
        <v>Unspecified;;;;;;;</v>
      </c>
    </row>
    <row r="1392" ht="15.75" customHeight="1">
      <c r="I1392" s="1" t="str">
        <f t="shared" si="1"/>
        <v>Q20. Fish, average of various species consumed in Indonesia (both oily and lean), and of different cooking methods</v>
      </c>
      <c r="J1392" s="1">
        <f t="shared" si="2"/>
        <v>0</v>
      </c>
      <c r="K1392" s="1" t="str">
        <f t="shared" si="3"/>
        <v>Q20. Fish, average of various species consumed in Indonesia (both oily and lean), and of different cooking methods0</v>
      </c>
      <c r="L1392" s="1" t="str">
        <f t="shared" si="4"/>
        <v>Q20. Fish, average of various species consumed in Indonesia (both oily and lean), and of different cooking methods</v>
      </c>
      <c r="M1392" s="1" t="str">
        <f t="array" ref="M1392">IF(A1391=$A$72,TEXT(A1392,"dd/mm/yyyy"),A1392)&amp;";"&amp;B1392&amp;";"&amp;IF(J1392=0,IFERROR(VLOOKUP(A1392,default!$B$17:$C$19,2,0),C1392),INDEX(default!$B$2:$B$12,Sheet2!J1392,0))&amp;";"&amp;D1392&amp;";"&amp;E1392&amp;";"&amp;F1392&amp;";"&amp;G1392&amp;";"&amp;H1392</f>
        <v>;;;;;;;</v>
      </c>
    </row>
    <row r="1393" ht="15.75" customHeight="1">
      <c r="A1393" s="1" t="s">
        <v>826</v>
      </c>
      <c r="I1393" s="1" t="str">
        <f t="shared" si="1"/>
        <v>Q20. Fish, average of various species consumed in Indonesia (both oily and lean), and of different cooking methods</v>
      </c>
      <c r="J1393" s="1">
        <f t="shared" si="2"/>
        <v>0</v>
      </c>
      <c r="K1393" s="1" t="str">
        <f t="shared" si="3"/>
        <v>Q20. Fish, average of various species consumed in Indonesia (both oily and lean), and of different cooking methods0</v>
      </c>
      <c r="L1393" s="1" t="str">
        <f t="shared" si="4"/>
        <v>Q20. Fish, average of various species consumed in Indonesia (both oily and lean), and of different cooking methodsMultiple output allocation</v>
      </c>
      <c r="M1393" s="1" t="str">
        <f t="array" ref="M1393">IF(A1392=$A$72,TEXT(A1393,"dd/mm/yyyy"),A1393)&amp;";"&amp;B1393&amp;";"&amp;IF(J1393=0,IFERROR(VLOOKUP(A1393,default!$B$17:$C$19,2,0),C1393),INDEX(default!$B$2:$B$12,Sheet2!J1393,0))&amp;";"&amp;D1393&amp;";"&amp;E1393&amp;";"&amp;F1393&amp;";"&amp;G1393&amp;";"&amp;H1393</f>
        <v>Multiple output allocation;;;;;;;</v>
      </c>
    </row>
    <row r="1394" ht="15.75" customHeight="1">
      <c r="A1394" s="1" t="s">
        <v>822</v>
      </c>
      <c r="I1394" s="1" t="str">
        <f t="shared" si="1"/>
        <v>Q20. Fish, average of various species consumed in Indonesia (both oily and lean), and of different cooking methods</v>
      </c>
      <c r="J1394" s="1">
        <f t="shared" si="2"/>
        <v>0</v>
      </c>
      <c r="K1394" s="1" t="str">
        <f t="shared" si="3"/>
        <v>Q20. Fish, average of various species consumed in Indonesia (both oily and lean), and of different cooking methods0</v>
      </c>
      <c r="L1394" s="1" t="str">
        <f t="shared" si="4"/>
        <v>Q20. Fish, average of various species consumed in Indonesia (both oily and lean), and of different cooking methodsUnspecified</v>
      </c>
      <c r="M1394" s="1" t="str">
        <f t="array" ref="M1394">IF(A1393=$A$72,TEXT(A1394,"dd/mm/yyyy"),A1394)&amp;";"&amp;B1394&amp;";"&amp;IF(J1394=0,IFERROR(VLOOKUP(A1394,default!$B$17:$C$19,2,0),C1394),INDEX(default!$B$2:$B$12,Sheet2!J1394,0))&amp;";"&amp;D1394&amp;";"&amp;E1394&amp;";"&amp;F1394&amp;";"&amp;G1394&amp;";"&amp;H1394</f>
        <v>Unspecified;;;;;;;</v>
      </c>
    </row>
    <row r="1395" ht="15.75" customHeight="1">
      <c r="I1395" s="1" t="str">
        <f t="shared" si="1"/>
        <v>Q20. Fish, average of various species consumed in Indonesia (both oily and lean), and of different cooking methods</v>
      </c>
      <c r="J1395" s="1">
        <f t="shared" si="2"/>
        <v>0</v>
      </c>
      <c r="K1395" s="1" t="str">
        <f t="shared" si="3"/>
        <v>Q20. Fish, average of various species consumed in Indonesia (both oily and lean), and of different cooking methods0</v>
      </c>
      <c r="L1395" s="1" t="str">
        <f t="shared" si="4"/>
        <v>Q20. Fish, average of various species consumed in Indonesia (both oily and lean), and of different cooking methods</v>
      </c>
      <c r="M1395" s="1" t="str">
        <f t="array" ref="M1395">IF(A1394=$A$72,TEXT(A1395,"dd/mm/yyyy"),A1395)&amp;";"&amp;B1395&amp;";"&amp;IF(J1395=0,IFERROR(VLOOKUP(A1395,default!$B$17:$C$19,2,0),C1395),INDEX(default!$B$2:$B$12,Sheet2!J1395,0))&amp;";"&amp;D1395&amp;";"&amp;E1395&amp;";"&amp;F1395&amp;";"&amp;G1395&amp;";"&amp;H1395</f>
        <v>;;;;;;;</v>
      </c>
    </row>
    <row r="1396" ht="15.75" customHeight="1">
      <c r="A1396" s="1" t="s">
        <v>827</v>
      </c>
      <c r="I1396" s="1" t="str">
        <f t="shared" si="1"/>
        <v>Q20. Fish, average of various species consumed in Indonesia (both oily and lean), and of different cooking methods</v>
      </c>
      <c r="J1396" s="1">
        <f t="shared" si="2"/>
        <v>0</v>
      </c>
      <c r="K1396" s="1" t="str">
        <f t="shared" si="3"/>
        <v>Q20. Fish, average of various species consumed in Indonesia (both oily and lean), and of different cooking methods0</v>
      </c>
      <c r="L1396" s="1" t="str">
        <f t="shared" si="4"/>
        <v>Q20. Fish, average of various species consumed in Indonesia (both oily and lean), and of different cooking methodsSubstitution allocation</v>
      </c>
      <c r="M1396" s="1" t="str">
        <f t="array" ref="M1396">IF(A1395=$A$72,TEXT(A1396,"dd/mm/yyyy"),A1396)&amp;";"&amp;B1396&amp;";"&amp;IF(J1396=0,IFERROR(VLOOKUP(A1396,default!$B$17:$C$19,2,0),C1396),INDEX(default!$B$2:$B$12,Sheet2!J1396,0))&amp;";"&amp;D1396&amp;";"&amp;E1396&amp;";"&amp;F1396&amp;";"&amp;G1396&amp;";"&amp;H1396</f>
        <v>Substitution allocation;;;;;;;</v>
      </c>
    </row>
    <row r="1397" ht="15.75" customHeight="1">
      <c r="A1397" s="1" t="s">
        <v>822</v>
      </c>
      <c r="I1397" s="1" t="str">
        <f t="shared" si="1"/>
        <v>Q20. Fish, average of various species consumed in Indonesia (both oily and lean), and of different cooking methods</v>
      </c>
      <c r="J1397" s="1">
        <f t="shared" si="2"/>
        <v>0</v>
      </c>
      <c r="K1397" s="1" t="str">
        <f t="shared" si="3"/>
        <v>Q20. Fish, average of various species consumed in Indonesia (both oily and lean), and of different cooking methods0</v>
      </c>
      <c r="L1397" s="1" t="str">
        <f t="shared" si="4"/>
        <v>Q20. Fish, average of various species consumed in Indonesia (both oily and lean), and of different cooking methodsUnspecified</v>
      </c>
      <c r="M1397" s="1" t="str">
        <f t="array" ref="M1397">IF(A1396=$A$72,TEXT(A1397,"dd/mm/yyyy"),A1397)&amp;";"&amp;B1397&amp;";"&amp;IF(J1397=0,IFERROR(VLOOKUP(A1397,default!$B$17:$C$19,2,0),C1397),INDEX(default!$B$2:$B$12,Sheet2!J1397,0))&amp;";"&amp;D1397&amp;";"&amp;E1397&amp;";"&amp;F1397&amp;";"&amp;G1397&amp;";"&amp;H1397</f>
        <v>Unspecified;;;;;;;</v>
      </c>
    </row>
    <row r="1398" ht="15.75" customHeight="1">
      <c r="I1398" s="1" t="str">
        <f t="shared" si="1"/>
        <v>Q20. Fish, average of various species consumed in Indonesia (both oily and lean), and of different cooking methods</v>
      </c>
      <c r="J1398" s="1">
        <f t="shared" si="2"/>
        <v>0</v>
      </c>
      <c r="K1398" s="1" t="str">
        <f t="shared" si="3"/>
        <v>Q20. Fish, average of various species consumed in Indonesia (both oily and lean), and of different cooking methods0</v>
      </c>
      <c r="L1398" s="1" t="str">
        <f t="shared" si="4"/>
        <v>Q20. Fish, average of various species consumed in Indonesia (both oily and lean), and of different cooking methods</v>
      </c>
      <c r="M1398" s="1" t="str">
        <f t="array" ref="M1398">IF(A1397=$A$72,TEXT(A1398,"dd/mm/yyyy"),A1398)&amp;";"&amp;B1398&amp;";"&amp;IF(J1398=0,IFERROR(VLOOKUP(A1398,default!$B$17:$C$19,2,0),C1398),INDEX(default!$B$2:$B$12,Sheet2!J1398,0))&amp;";"&amp;D1398&amp;";"&amp;E1398&amp;";"&amp;F1398&amp;";"&amp;G1398&amp;";"&amp;H1398</f>
        <v>;;;;;;;</v>
      </c>
    </row>
    <row r="1399" ht="15.75" customHeight="1">
      <c r="A1399" s="1" t="s">
        <v>828</v>
      </c>
      <c r="I1399" s="1" t="str">
        <f t="shared" si="1"/>
        <v>Q20. Fish, average of various species consumed in Indonesia (both oily and lean), and of different cooking methods</v>
      </c>
      <c r="J1399" s="1">
        <f t="shared" si="2"/>
        <v>0</v>
      </c>
      <c r="K1399" s="1" t="str">
        <f t="shared" si="3"/>
        <v>Q20. Fish, average of various species consumed in Indonesia (both oily and lean), and of different cooking methods0</v>
      </c>
      <c r="L1399" s="1" t="str">
        <f t="shared" si="4"/>
        <v>Q20. Fish, average of various species consumed in Indonesia (both oily and lean), and of different cooking methodsCut off rules</v>
      </c>
      <c r="M1399" s="1" t="str">
        <f t="array" ref="M1399">IF(A1398=$A$72,TEXT(A1399,"dd/mm/yyyy"),A1399)&amp;";"&amp;B1399&amp;";"&amp;IF(J1399=0,IFERROR(VLOOKUP(A1399,default!$B$17:$C$19,2,0),C1399),INDEX(default!$B$2:$B$12,Sheet2!J1399,0))&amp;";"&amp;D1399&amp;";"&amp;E1399&amp;";"&amp;F1399&amp;";"&amp;G1399&amp;";"&amp;H1399</f>
        <v>Cut off rules;;;;;;;</v>
      </c>
    </row>
    <row r="1400" ht="15.75" customHeight="1">
      <c r="A1400" s="1" t="s">
        <v>822</v>
      </c>
      <c r="I1400" s="1" t="str">
        <f t="shared" si="1"/>
        <v>Q20. Fish, average of various species consumed in Indonesia (both oily and lean), and of different cooking methods</v>
      </c>
      <c r="J1400" s="1">
        <f t="shared" si="2"/>
        <v>0</v>
      </c>
      <c r="K1400" s="1" t="str">
        <f t="shared" si="3"/>
        <v>Q20. Fish, average of various species consumed in Indonesia (both oily and lean), and of different cooking methods0</v>
      </c>
      <c r="L1400" s="1" t="str">
        <f t="shared" si="4"/>
        <v>Q20. Fish, average of various species consumed in Indonesia (both oily and lean), and of different cooking methodsUnspecified</v>
      </c>
      <c r="M1400" s="1" t="str">
        <f t="array" ref="M1400">IF(A1399=$A$72,TEXT(A1400,"dd/mm/yyyy"),A1400)&amp;";"&amp;B1400&amp;";"&amp;IF(J1400=0,IFERROR(VLOOKUP(A1400,default!$B$17:$C$19,2,0),C1400),INDEX(default!$B$2:$B$12,Sheet2!J1400,0))&amp;";"&amp;D1400&amp;";"&amp;E1400&amp;";"&amp;F1400&amp;";"&amp;G1400&amp;";"&amp;H1400</f>
        <v>Unspecified;;;;;;;</v>
      </c>
    </row>
    <row r="1401" ht="15.75" customHeight="1">
      <c r="I1401" s="1" t="str">
        <f t="shared" si="1"/>
        <v>Q20. Fish, average of various species consumed in Indonesia (both oily and lean), and of different cooking methods</v>
      </c>
      <c r="J1401" s="1">
        <f t="shared" si="2"/>
        <v>0</v>
      </c>
      <c r="K1401" s="1" t="str">
        <f t="shared" si="3"/>
        <v>Q20. Fish, average of various species consumed in Indonesia (both oily and lean), and of different cooking methods0</v>
      </c>
      <c r="L1401" s="1" t="str">
        <f t="shared" si="4"/>
        <v>Q20. Fish, average of various species consumed in Indonesia (both oily and lean), and of different cooking methods</v>
      </c>
      <c r="M1401" s="1" t="str">
        <f t="array" ref="M1401">IF(A1400=$A$72,TEXT(A1401,"dd/mm/yyyy"),A1401)&amp;";"&amp;B1401&amp;";"&amp;IF(J1401=0,IFERROR(VLOOKUP(A1401,default!$B$17:$C$19,2,0),C1401),INDEX(default!$B$2:$B$12,Sheet2!J1401,0))&amp;";"&amp;D1401&amp;";"&amp;E1401&amp;";"&amp;F1401&amp;";"&amp;G1401&amp;";"&amp;H1401</f>
        <v>;;;;;;;</v>
      </c>
    </row>
    <row r="1402" ht="15.75" customHeight="1">
      <c r="A1402" s="1" t="s">
        <v>829</v>
      </c>
      <c r="I1402" s="1" t="str">
        <f t="shared" si="1"/>
        <v>Q20. Fish, average of various species consumed in Indonesia (both oily and lean), and of different cooking methods</v>
      </c>
      <c r="J1402" s="1">
        <f t="shared" si="2"/>
        <v>0</v>
      </c>
      <c r="K1402" s="1" t="str">
        <f t="shared" si="3"/>
        <v>Q20. Fish, average of various species consumed in Indonesia (both oily and lean), and of different cooking methods0</v>
      </c>
      <c r="L1402" s="1" t="str">
        <f t="shared" si="4"/>
        <v>Q20. Fish, average of various species consumed in Indonesia (both oily and lean), and of different cooking methodsCapital goods</v>
      </c>
      <c r="M1402" s="1" t="str">
        <f t="array" ref="M1402">IF(A1401=$A$72,TEXT(A1402,"dd/mm/yyyy"),A1402)&amp;";"&amp;B1402&amp;";"&amp;IF(J1402=0,IFERROR(VLOOKUP(A1402,default!$B$17:$C$19,2,0),C1402),INDEX(default!$B$2:$B$12,Sheet2!J1402,0))&amp;";"&amp;D1402&amp;";"&amp;E1402&amp;";"&amp;F1402&amp;";"&amp;G1402&amp;";"&amp;H1402</f>
        <v>Capital goods;;;;;;;</v>
      </c>
    </row>
    <row r="1403" ht="15.75" customHeight="1">
      <c r="A1403" s="1" t="s">
        <v>822</v>
      </c>
      <c r="I1403" s="1" t="str">
        <f t="shared" si="1"/>
        <v>Q20. Fish, average of various species consumed in Indonesia (both oily and lean), and of different cooking methods</v>
      </c>
      <c r="J1403" s="1">
        <f t="shared" si="2"/>
        <v>0</v>
      </c>
      <c r="K1403" s="1" t="str">
        <f t="shared" si="3"/>
        <v>Q20. Fish, average of various species consumed in Indonesia (both oily and lean), and of different cooking methods0</v>
      </c>
      <c r="L1403" s="1" t="str">
        <f t="shared" si="4"/>
        <v>Q20. Fish, average of various species consumed in Indonesia (both oily and lean), and of different cooking methodsUnspecified</v>
      </c>
      <c r="M1403" s="1" t="str">
        <f t="array" ref="M1403">IF(A1402=$A$72,TEXT(A1403,"dd/mm/yyyy"),A1403)&amp;";"&amp;B1403&amp;";"&amp;IF(J1403=0,IFERROR(VLOOKUP(A1403,default!$B$17:$C$19,2,0),C1403),INDEX(default!$B$2:$B$12,Sheet2!J1403,0))&amp;";"&amp;D1403&amp;";"&amp;E1403&amp;";"&amp;F1403&amp;";"&amp;G1403&amp;";"&amp;H1403</f>
        <v>Unspecified;;;;;;;</v>
      </c>
    </row>
    <row r="1404" ht="15.75" customHeight="1">
      <c r="I1404" s="1" t="str">
        <f t="shared" si="1"/>
        <v>Q20. Fish, average of various species consumed in Indonesia (both oily and lean), and of different cooking methods</v>
      </c>
      <c r="J1404" s="1">
        <f t="shared" si="2"/>
        <v>0</v>
      </c>
      <c r="K1404" s="1" t="str">
        <f t="shared" si="3"/>
        <v>Q20. Fish, average of various species consumed in Indonesia (both oily and lean), and of different cooking methods0</v>
      </c>
      <c r="L1404" s="1" t="str">
        <f t="shared" si="4"/>
        <v>Q20. Fish, average of various species consumed in Indonesia (both oily and lean), and of different cooking methods</v>
      </c>
      <c r="M1404" s="1" t="str">
        <f t="array" ref="M1404">IF(A1403=$A$72,TEXT(A1404,"dd/mm/yyyy"),A1404)&amp;";"&amp;B1404&amp;";"&amp;IF(J1404=0,IFERROR(VLOOKUP(A1404,default!$B$17:$C$19,2,0),C1404),INDEX(default!$B$2:$B$12,Sheet2!J1404,0))&amp;";"&amp;D1404&amp;";"&amp;E1404&amp;";"&amp;F1404&amp;";"&amp;G1404&amp;";"&amp;H1404</f>
        <v>;;;;;;;</v>
      </c>
    </row>
    <row r="1405" ht="15.75" customHeight="1">
      <c r="A1405" s="1" t="s">
        <v>830</v>
      </c>
      <c r="I1405" s="1" t="str">
        <f t="shared" si="1"/>
        <v>Q20. Fish, average of various species consumed in Indonesia (both oily and lean), and of different cooking methods</v>
      </c>
      <c r="J1405" s="1">
        <f t="shared" si="2"/>
        <v>0</v>
      </c>
      <c r="K1405" s="1" t="str">
        <f t="shared" si="3"/>
        <v>Q20. Fish, average of various species consumed in Indonesia (both oily and lean), and of different cooking methods0</v>
      </c>
      <c r="L1405" s="1" t="str">
        <f t="shared" si="4"/>
        <v>Q20. Fish, average of various species consumed in Indonesia (both oily and lean), and of different cooking methodsBoundary with nature</v>
      </c>
      <c r="M1405" s="1" t="str">
        <f t="array" ref="M1405">IF(A1404=$A$72,TEXT(A1405,"dd/mm/yyyy"),A1405)&amp;";"&amp;B1405&amp;";"&amp;IF(J1405=0,IFERROR(VLOOKUP(A1405,default!$B$17:$C$19,2,0),C1405),INDEX(default!$B$2:$B$12,Sheet2!J1405,0))&amp;";"&amp;D1405&amp;";"&amp;E1405&amp;";"&amp;F1405&amp;";"&amp;G1405&amp;";"&amp;H1405</f>
        <v>Boundary with nature;;;;;;;</v>
      </c>
    </row>
    <row r="1406" ht="15.75" customHeight="1">
      <c r="A1406" s="1" t="s">
        <v>822</v>
      </c>
      <c r="I1406" s="1" t="str">
        <f t="shared" si="1"/>
        <v>Q20. Fish, average of various species consumed in Indonesia (both oily and lean), and of different cooking methods</v>
      </c>
      <c r="J1406" s="1">
        <f t="shared" si="2"/>
        <v>0</v>
      </c>
      <c r="K1406" s="1" t="str">
        <f t="shared" si="3"/>
        <v>Q20. Fish, average of various species consumed in Indonesia (both oily and lean), and of different cooking methods0</v>
      </c>
      <c r="L1406" s="1" t="str">
        <f t="shared" si="4"/>
        <v>Q20. Fish, average of various species consumed in Indonesia (both oily and lean), and of different cooking methodsUnspecified</v>
      </c>
      <c r="M1406" s="1" t="str">
        <f t="array" ref="M1406">IF(A1405=$A$72,TEXT(A1406,"dd/mm/yyyy"),A1406)&amp;";"&amp;B1406&amp;";"&amp;IF(J1406=0,IFERROR(VLOOKUP(A1406,default!$B$17:$C$19,2,0),C1406),INDEX(default!$B$2:$B$12,Sheet2!J1406,0))&amp;";"&amp;D1406&amp;";"&amp;E1406&amp;";"&amp;F1406&amp;";"&amp;G1406&amp;";"&amp;H1406</f>
        <v>Unspecified;;;;;;;</v>
      </c>
    </row>
    <row r="1407" ht="15.75" customHeight="1">
      <c r="I1407" s="1" t="str">
        <f t="shared" si="1"/>
        <v>Q20. Fish, average of various species consumed in Indonesia (both oily and lean), and of different cooking methods</v>
      </c>
      <c r="J1407" s="1">
        <f t="shared" si="2"/>
        <v>0</v>
      </c>
      <c r="K1407" s="1" t="str">
        <f t="shared" si="3"/>
        <v>Q20. Fish, average of various species consumed in Indonesia (both oily and lean), and of different cooking methods0</v>
      </c>
      <c r="L1407" s="1" t="str">
        <f t="shared" si="4"/>
        <v>Q20. Fish, average of various species consumed in Indonesia (both oily and lean), and of different cooking methods</v>
      </c>
      <c r="M1407" s="1" t="str">
        <f t="array" ref="M1407">IF(A1406=$A$72,TEXT(A1407,"dd/mm/yyyy"),A1407)&amp;";"&amp;B1407&amp;";"&amp;IF(J1407=0,IFERROR(VLOOKUP(A1407,default!$B$17:$C$19,2,0),C1407),INDEX(default!$B$2:$B$12,Sheet2!J1407,0))&amp;";"&amp;D1407&amp;";"&amp;E1407&amp;";"&amp;F1407&amp;";"&amp;G1407&amp;";"&amp;H1407</f>
        <v>;;;;;;;</v>
      </c>
    </row>
    <row r="1408" ht="15.75" customHeight="1">
      <c r="A1408" s="1" t="s">
        <v>831</v>
      </c>
      <c r="I1408" s="1" t="str">
        <f t="shared" si="1"/>
        <v>Q20. Fish, average of various species consumed in Indonesia (both oily and lean), and of different cooking methods</v>
      </c>
      <c r="J1408" s="1">
        <f t="shared" si="2"/>
        <v>0</v>
      </c>
      <c r="K1408" s="1" t="str">
        <f t="shared" si="3"/>
        <v>Q20. Fish, average of various species consumed in Indonesia (both oily and lean), and of different cooking methods0</v>
      </c>
      <c r="L1408" s="1" t="str">
        <f t="shared" si="4"/>
        <v>Q20. Fish, average of various species consumed in Indonesia (both oily and lean), and of different cooking methodsInfrastructure</v>
      </c>
      <c r="M1408" s="1" t="str">
        <f t="array" ref="M1408">IF(A1407=$A$72,TEXT(A1408,"dd/mm/yyyy"),A1408)&amp;";"&amp;B1408&amp;";"&amp;IF(J1408=0,IFERROR(VLOOKUP(A1408,default!$B$17:$C$19,2,0),C1408),INDEX(default!$B$2:$B$12,Sheet2!J1408,0))&amp;";"&amp;D1408&amp;";"&amp;E1408&amp;";"&amp;F1408&amp;";"&amp;G1408&amp;";"&amp;H1408</f>
        <v>Infrastructure;;;;;;;</v>
      </c>
    </row>
    <row r="1409" ht="15.75" customHeight="1">
      <c r="A1409" s="1" t="s">
        <v>832</v>
      </c>
      <c r="I1409" s="1" t="str">
        <f t="shared" si="1"/>
        <v>Q20. Fish, average of various species consumed in Indonesia (both oily and lean), and of different cooking methods</v>
      </c>
      <c r="J1409" s="1">
        <f t="shared" si="2"/>
        <v>0</v>
      </c>
      <c r="K1409" s="1" t="str">
        <f t="shared" si="3"/>
        <v>Q20. Fish, average of various species consumed in Indonesia (both oily and lean), and of different cooking methods0</v>
      </c>
      <c r="L1409" s="1" t="str">
        <f t="shared" si="4"/>
        <v>Q20. Fish, average of various species consumed in Indonesia (both oily and lean), and of different cooking methodsNo</v>
      </c>
      <c r="M1409" s="1" t="str">
        <f t="array" ref="M1409">IF(A1408=$A$72,TEXT(A1409,"dd/mm/yyyy"),A1409)&amp;";"&amp;B1409&amp;";"&amp;IF(J1409=0,IFERROR(VLOOKUP(A1409,default!$B$17:$C$19,2,0),C1409),INDEX(default!$B$2:$B$12,Sheet2!J1409,0))&amp;";"&amp;D1409&amp;";"&amp;E1409&amp;";"&amp;F1409&amp;";"&amp;G1409&amp;";"&amp;H1409</f>
        <v>No;;;;;;;</v>
      </c>
    </row>
    <row r="1410" ht="15.75" customHeight="1">
      <c r="I1410" s="1" t="str">
        <f t="shared" si="1"/>
        <v>Q20. Fish, average of various species consumed in Indonesia (both oily and lean), and of different cooking methods</v>
      </c>
      <c r="J1410" s="1">
        <f t="shared" si="2"/>
        <v>0</v>
      </c>
      <c r="K1410" s="1" t="str">
        <f t="shared" si="3"/>
        <v>Q20. Fish, average of various species consumed in Indonesia (both oily and lean), and of different cooking methods0</v>
      </c>
      <c r="L1410" s="1" t="str">
        <f t="shared" si="4"/>
        <v>Q20. Fish, average of various species consumed in Indonesia (both oily and lean), and of different cooking methods</v>
      </c>
      <c r="M1410" s="1" t="str">
        <f t="array" ref="M1410">IF(A1409=$A$72,TEXT(A1410,"dd/mm/yyyy"),A1410)&amp;";"&amp;B1410&amp;";"&amp;IF(J1410=0,IFERROR(VLOOKUP(A1410,default!$B$17:$C$19,2,0),C1410),INDEX(default!$B$2:$B$12,Sheet2!J1410,0))&amp;";"&amp;D1410&amp;";"&amp;E1410&amp;";"&amp;F1410&amp;";"&amp;G1410&amp;";"&amp;H1410</f>
        <v>;;;;;;;</v>
      </c>
    </row>
    <row r="1411" ht="15.75" customHeight="1">
      <c r="A1411" s="1" t="s">
        <v>833</v>
      </c>
      <c r="I1411" s="1" t="str">
        <f t="shared" si="1"/>
        <v>Q20. Fish, average of various species consumed in Indonesia (both oily and lean), and of different cooking methods</v>
      </c>
      <c r="J1411" s="1">
        <f t="shared" si="2"/>
        <v>0</v>
      </c>
      <c r="K1411" s="1" t="str">
        <f t="shared" si="3"/>
        <v>Q20. Fish, average of various species consumed in Indonesia (both oily and lean), and of different cooking methods0</v>
      </c>
      <c r="L1411" s="1" t="str">
        <f t="shared" si="4"/>
        <v>Q20. Fish, average of various species consumed in Indonesia (both oily and lean), and of different cooking methodsDate</v>
      </c>
      <c r="M1411" s="1" t="str">
        <f t="array" ref="M1411">IF(A1410=$A$72,TEXT(A1411,"dd/mm/yyyy"),A1411)&amp;";"&amp;B1411&amp;";"&amp;IF(J1411=0,IFERROR(VLOOKUP(A1411,default!$B$17:$C$19,2,0),C1411),INDEX(default!$B$2:$B$12,Sheet2!J1411,0))&amp;";"&amp;D1411&amp;";"&amp;E1411&amp;";"&amp;F1411&amp;";"&amp;G1411&amp;";"&amp;H1411</f>
        <v>Date;;;;;;;</v>
      </c>
    </row>
    <row r="1412" ht="15.75" customHeight="1">
      <c r="A1412" s="49">
        <v>45119.0</v>
      </c>
      <c r="I1412" s="1" t="str">
        <f t="shared" si="1"/>
        <v>Q20. Fish, average of various species consumed in Indonesia (both oily and lean), and of different cooking methods</v>
      </c>
      <c r="J1412" s="1">
        <f t="shared" si="2"/>
        <v>0</v>
      </c>
      <c r="K1412" s="1" t="str">
        <f t="shared" si="3"/>
        <v>Q20. Fish, average of various species consumed in Indonesia (both oily and lean), and of different cooking methods0</v>
      </c>
      <c r="L1412" s="1" t="str">
        <f t="shared" si="4"/>
        <v>Q20. Fish, average of various species consumed in Indonesia (both oily and lean), and of different cooking methods45119</v>
      </c>
      <c r="M1412" s="1" t="str">
        <f t="array" ref="M1412">IF(A1411=$A$72,TEXT(A1412,"dd/mm/yyyy"),A1412)&amp;";"&amp;B1412&amp;";"&amp;IF(J1412=0,IFERROR(VLOOKUP(A1412,default!$B$17:$C$19,2,0),C1412),INDEX(default!$B$2:$B$12,Sheet2!J1412,0))&amp;";"&amp;D1412&amp;";"&amp;E1412&amp;";"&amp;F1412&amp;";"&amp;G1412&amp;";"&amp;H1412</f>
        <v>12/07/2023;;;;;;;</v>
      </c>
    </row>
    <row r="1413" ht="15.75" customHeight="1">
      <c r="I1413" s="1" t="str">
        <f t="shared" si="1"/>
        <v>Q20. Fish, average of various species consumed in Indonesia (both oily and lean), and of different cooking methods</v>
      </c>
      <c r="J1413" s="1">
        <f t="shared" si="2"/>
        <v>0</v>
      </c>
      <c r="K1413" s="1" t="str">
        <f t="shared" si="3"/>
        <v>Q20. Fish, average of various species consumed in Indonesia (both oily and lean), and of different cooking methods0</v>
      </c>
      <c r="L1413" s="1" t="str">
        <f t="shared" si="4"/>
        <v>Q20. Fish, average of various species consumed in Indonesia (both oily and lean), and of different cooking methods</v>
      </c>
      <c r="M1413" s="1" t="str">
        <f t="array" ref="M1413">IF(A1412=$A$72,TEXT(A1413,"dd/mm/yyyy"),A1413)&amp;";"&amp;B1413&amp;";"&amp;IF(J1413=0,IFERROR(VLOOKUP(A1413,default!$B$17:$C$19,2,0),C1413),INDEX(default!$B$2:$B$12,Sheet2!J1413,0))&amp;";"&amp;D1413&amp;";"&amp;E1413&amp;";"&amp;F1413&amp;";"&amp;G1413&amp;";"&amp;H1413</f>
        <v>;;;;;;;</v>
      </c>
    </row>
    <row r="1414" ht="15.75" customHeight="1">
      <c r="A1414" s="1" t="s">
        <v>834</v>
      </c>
      <c r="I1414" s="1" t="str">
        <f t="shared" si="1"/>
        <v>Q20. Fish, average of various species consumed in Indonesia (both oily and lean), and of different cooking methods</v>
      </c>
      <c r="J1414" s="1">
        <f t="shared" si="2"/>
        <v>0</v>
      </c>
      <c r="K1414" s="1" t="str">
        <f t="shared" si="3"/>
        <v>Q20. Fish, average of various species consumed in Indonesia (both oily and lean), and of different cooking methods0</v>
      </c>
      <c r="L1414" s="1" t="str">
        <f t="shared" si="4"/>
        <v>Q20. Fish, average of various species consumed in Indonesia (both oily and lean), and of different cooking methodsProducts</v>
      </c>
      <c r="M1414" s="1" t="str">
        <f t="array" ref="M1414">IF(A1413=$A$72,TEXT(A1414,"dd/mm/yyyy"),A1414)&amp;";"&amp;B1414&amp;";"&amp;IF(J1414=0,IFERROR(VLOOKUP(A1414,default!$B$17:$C$19,2,0),C1414),INDEX(default!$B$2:$B$12,Sheet2!J1414,0))&amp;";"&amp;D1414&amp;";"&amp;E1414&amp;";"&amp;F1414&amp;";"&amp;G1414&amp;";"&amp;H1414</f>
        <v>Products;;;;;;;</v>
      </c>
    </row>
    <row r="1415" ht="15.75" customHeight="1">
      <c r="A1415" s="1" t="s">
        <v>1006</v>
      </c>
      <c r="B1415" s="1" t="s">
        <v>835</v>
      </c>
      <c r="C1415" s="1">
        <v>1.0</v>
      </c>
      <c r="D1415" s="1">
        <v>100.0</v>
      </c>
      <c r="E1415" s="1" t="s">
        <v>836</v>
      </c>
      <c r="F1415" s="1" t="s">
        <v>971</v>
      </c>
      <c r="I1415" s="1" t="str">
        <f t="shared" si="1"/>
        <v>Q21. Cashew nuts, average of raw, dry-roasted and oil-roasted</v>
      </c>
      <c r="J1415" s="1">
        <f t="shared" si="2"/>
        <v>0</v>
      </c>
      <c r="K1415" s="1" t="str">
        <f t="shared" si="3"/>
        <v>Q21. Cashew nuts, average of raw, dry-roasted and oil-roasted0</v>
      </c>
      <c r="L1415" s="1" t="str">
        <f t="shared" si="4"/>
        <v>Q21. Cashew nuts, average of raw, dry-roasted and oil-roastedQ21. Cashew nuts, average of raw, dry-roasted and oil-roasted</v>
      </c>
      <c r="M1415" s="1" t="str">
        <f t="array" ref="M1415">IF(A1414=$A$72,TEXT(A1415,"dd/mm/yyyy"),A1415)&amp;";"&amp;B1415&amp;";"&amp;IF(J1415=0,IFERROR(VLOOKUP(A1415,default!$B$17:$C$19,2,0),C1415),INDEX(default!$B$2:$B$12,Sheet2!J1415,0))&amp;";"&amp;D1415&amp;";"&amp;E1415&amp;";"&amp;F1415&amp;";"&amp;G1415&amp;";"&amp;H1415</f>
        <v>Q21. Cashew nuts, average of raw, dry-roasted and oil-roasted;kg;1;100;not defined;!My project\0. Life cycles;;</v>
      </c>
    </row>
    <row r="1416" ht="15.75" customHeight="1">
      <c r="I1416" s="1" t="str">
        <f t="shared" si="1"/>
        <v>Q21. Cashew nuts, average of raw, dry-roasted and oil-roasted</v>
      </c>
      <c r="J1416" s="1">
        <f t="shared" si="2"/>
        <v>0</v>
      </c>
      <c r="K1416" s="1" t="str">
        <f t="shared" si="3"/>
        <v>Q21. Cashew nuts, average of raw, dry-roasted and oil-roasted0</v>
      </c>
      <c r="L1416" s="1" t="str">
        <f t="shared" si="4"/>
        <v>Q21. Cashew nuts, average of raw, dry-roasted and oil-roasted</v>
      </c>
      <c r="M1416" s="1" t="str">
        <f t="array" ref="M1416">IF(A1415=$A$72,TEXT(A1416,"dd/mm/yyyy"),A1416)&amp;";"&amp;B1416&amp;";"&amp;IF(J1416=0,IFERROR(VLOOKUP(A1416,default!$B$17:$C$19,2,0),C1416),INDEX(default!$B$2:$B$12,Sheet2!J1416,0))&amp;";"&amp;D1416&amp;";"&amp;E1416&amp;";"&amp;F1416&amp;";"&amp;G1416&amp;";"&amp;H1416</f>
        <v>;;;;;;;</v>
      </c>
    </row>
    <row r="1417" ht="15.75" customHeight="1">
      <c r="A1417" s="1" t="s">
        <v>838</v>
      </c>
      <c r="I1417" s="1" t="str">
        <f t="shared" si="1"/>
        <v>Q21. Cashew nuts, average of raw, dry-roasted and oil-roasted</v>
      </c>
      <c r="J1417" s="1">
        <f t="shared" si="2"/>
        <v>0</v>
      </c>
      <c r="K1417" s="1" t="str">
        <f t="shared" si="3"/>
        <v>Q21. Cashew nuts, average of raw, dry-roasted and oil-roasted0</v>
      </c>
      <c r="L1417" s="1" t="str">
        <f t="shared" si="4"/>
        <v>Q21. Cashew nuts, average of raw, dry-roasted and oil-roastedAvoided products</v>
      </c>
      <c r="M1417" s="1" t="str">
        <f t="array" ref="M1417">IF(A1416=$A$72,TEXT(A1417,"dd/mm/yyyy"),A1417)&amp;";"&amp;B1417&amp;";"&amp;IF(J1417=0,IFERROR(VLOOKUP(A1417,default!$B$17:$C$19,2,0),C1417),INDEX(default!$B$2:$B$12,Sheet2!J1417,0))&amp;";"&amp;D1417&amp;";"&amp;E1417&amp;";"&amp;F1417&amp;";"&amp;G1417&amp;";"&amp;H1417</f>
        <v>Avoided products;;;;;;;</v>
      </c>
    </row>
    <row r="1418" ht="15.75" customHeight="1">
      <c r="I1418" s="1" t="str">
        <f t="shared" si="1"/>
        <v>Q21. Cashew nuts, average of raw, dry-roasted and oil-roasted</v>
      </c>
      <c r="J1418" s="1">
        <f t="shared" si="2"/>
        <v>0</v>
      </c>
      <c r="K1418" s="1" t="str">
        <f t="shared" si="3"/>
        <v>Q21. Cashew nuts, average of raw, dry-roasted and oil-roasted0</v>
      </c>
      <c r="L1418" s="1" t="str">
        <f t="shared" si="4"/>
        <v>Q21. Cashew nuts, average of raw, dry-roasted and oil-roasted</v>
      </c>
      <c r="M1418" s="1" t="str">
        <f t="array" ref="M1418">IF(A1417=$A$72,TEXT(A1418,"dd/mm/yyyy"),A1418)&amp;";"&amp;B1418&amp;";"&amp;IF(J1418=0,IFERROR(VLOOKUP(A1418,default!$B$17:$C$19,2,0),C1418),INDEX(default!$B$2:$B$12,Sheet2!J1418,0))&amp;";"&amp;D1418&amp;";"&amp;E1418&amp;";"&amp;F1418&amp;";"&amp;G1418&amp;";"&amp;H1418</f>
        <v>;;;;;;;</v>
      </c>
    </row>
    <row r="1419" ht="15.75" customHeight="1">
      <c r="A1419" s="1" t="s">
        <v>839</v>
      </c>
      <c r="I1419" s="1" t="str">
        <f t="shared" si="1"/>
        <v>Q21. Cashew nuts, average of raw, dry-roasted and oil-roasted</v>
      </c>
      <c r="J1419" s="1">
        <f t="shared" si="2"/>
        <v>0</v>
      </c>
      <c r="K1419" s="1" t="str">
        <f t="shared" si="3"/>
        <v>Q21. Cashew nuts, average of raw, dry-roasted and oil-roasted0</v>
      </c>
      <c r="L1419" s="1" t="str">
        <f t="shared" si="4"/>
        <v>Q21. Cashew nuts, average of raw, dry-roasted and oil-roastedResources</v>
      </c>
      <c r="M1419" s="1" t="str">
        <f t="array" ref="M1419">IF(A1418=$A$72,TEXT(A1419,"dd/mm/yyyy"),A1419)&amp;";"&amp;B1419&amp;";"&amp;IF(J1419=0,IFERROR(VLOOKUP(A1419,default!$B$17:$C$19,2,0),C1419),INDEX(default!$B$2:$B$12,Sheet2!J1419,0))&amp;";"&amp;D1419&amp;";"&amp;E1419&amp;";"&amp;F1419&amp;";"&amp;G1419&amp;";"&amp;H1419</f>
        <v>Resources;;;;;;;</v>
      </c>
    </row>
    <row r="1420" ht="15.75" customHeight="1">
      <c r="I1420" s="1" t="str">
        <f t="shared" si="1"/>
        <v>Q21. Cashew nuts, average of raw, dry-roasted and oil-roasted</v>
      </c>
      <c r="J1420" s="1">
        <f t="shared" si="2"/>
        <v>0</v>
      </c>
      <c r="K1420" s="1" t="str">
        <f t="shared" si="3"/>
        <v>Q21. Cashew nuts, average of raw, dry-roasted and oil-roasted0</v>
      </c>
      <c r="L1420" s="1" t="str">
        <f t="shared" si="4"/>
        <v>Q21. Cashew nuts, average of raw, dry-roasted and oil-roasted</v>
      </c>
      <c r="M1420" s="1" t="str">
        <f t="array" ref="M1420">IF(A1419=$A$72,TEXT(A1420,"dd/mm/yyyy"),A1420)&amp;";"&amp;B1420&amp;";"&amp;IF(J1420=0,IFERROR(VLOOKUP(A1420,default!$B$17:$C$19,2,0),C1420),INDEX(default!$B$2:$B$12,Sheet2!J1420,0))&amp;";"&amp;D1420&amp;";"&amp;E1420&amp;";"&amp;F1420&amp;";"&amp;G1420&amp;";"&amp;H1420</f>
        <v>;;;;;;;</v>
      </c>
    </row>
    <row r="1421" ht="15.75" customHeight="1">
      <c r="A1421" s="1" t="s">
        <v>840</v>
      </c>
      <c r="I1421" s="1" t="str">
        <f t="shared" si="1"/>
        <v>Q21. Cashew nuts, average of raw, dry-roasted and oil-roasted</v>
      </c>
      <c r="J1421" s="1">
        <f t="shared" si="2"/>
        <v>1</v>
      </c>
      <c r="K1421" s="1" t="str">
        <f t="shared" si="3"/>
        <v>Q21. Cashew nuts, average of raw, dry-roasted and oil-roasted1</v>
      </c>
      <c r="L1421" s="1" t="str">
        <f t="shared" si="4"/>
        <v>Q21. Cashew nuts, average of raw, dry-roasted and oil-roastedMaterials/fuels</v>
      </c>
      <c r="M1421" s="1" t="str">
        <f t="array" ref="M1421">IF(A1420=$A$72,TEXT(A1421,"dd/mm/yyyy"),A1421)&amp;";"&amp;B1421&amp;";"&amp;IF(J1421=0,IFERROR(VLOOKUP(A1421,default!$B$17:$C$19,2,0),C1421),INDEX(default!$B$2:$B$12,Sheet2!J1421,0))&amp;";"&amp;D1421&amp;";"&amp;E1421&amp;";"&amp;F1421&amp;";"&amp;G1421&amp;";"&amp;H1421</f>
        <v>Materials/fuels;;;;;;;</v>
      </c>
    </row>
    <row r="1422" ht="15.75" customHeight="1">
      <c r="A1422" s="1" t="s">
        <v>239</v>
      </c>
      <c r="B1422" s="1" t="s">
        <v>835</v>
      </c>
      <c r="C1422" s="1" t="s">
        <v>1013</v>
      </c>
      <c r="D1422" s="1" t="s">
        <v>842</v>
      </c>
      <c r="E1422" s="1">
        <v>0.0</v>
      </c>
      <c r="F1422" s="1">
        <v>0.0</v>
      </c>
      <c r="G1422" s="1">
        <v>0.0</v>
      </c>
      <c r="I1422" s="1" t="str">
        <f t="shared" si="1"/>
        <v>Q21. Cashew nuts, average of raw, dry-roasted and oil-roasted</v>
      </c>
      <c r="J1422" s="1">
        <f t="shared" si="2"/>
        <v>2</v>
      </c>
      <c r="K1422" s="1" t="str">
        <f t="shared" si="3"/>
        <v>Q21. Cashew nuts, average of raw, dry-roasted and oil-roasted2</v>
      </c>
      <c r="L1422" s="1" t="str">
        <f t="shared" si="4"/>
        <v>Q21. Cashew nuts, average of raw, dry-roasted and oil-roastedCashew {IN}| cashew production | Cut-off, S</v>
      </c>
      <c r="M1422" s="1" t="str">
        <f t="array" ref="M1422">IF(A1421=$A$72,TEXT(A1422,"dd/mm/yyyy"),A1422)&amp;";"&amp;B1422&amp;";"&amp;IF(J1422=0,IFERROR(VLOOKUP(A1422,default!$B$17:$C$19,2,0),C1422),INDEX(default!$B$2:$B$12,Sheet2!J1422,0))&amp;";"&amp;D1422&amp;";"&amp;E1422&amp;";"&amp;F1422&amp;";"&amp;G1422&amp;";"&amp;H1422</f>
        <v>Cashew {IN}| cashew production | Cut-off, S;kg;primary*(1+PHAR_loss_PNS+PROC_loss_PNS+TRAN_loss_PNS+RET_loss_PNS);Undefined;0;0;0;</v>
      </c>
    </row>
    <row r="1423" ht="15.75" customHeight="1">
      <c r="A1423" s="1" t="s">
        <v>240</v>
      </c>
      <c r="B1423" s="1" t="s">
        <v>835</v>
      </c>
      <c r="C1423" s="1" t="s">
        <v>1127</v>
      </c>
      <c r="D1423" s="1" t="s">
        <v>842</v>
      </c>
      <c r="E1423" s="1">
        <v>0.0</v>
      </c>
      <c r="F1423" s="1">
        <v>0.0</v>
      </c>
      <c r="G1423" s="1">
        <v>0.0</v>
      </c>
      <c r="I1423" s="1" t="str">
        <f t="shared" si="1"/>
        <v>Q21. Cashew nuts, average of raw, dry-roasted and oil-roasted</v>
      </c>
      <c r="J1423" s="1">
        <f t="shared" si="2"/>
        <v>3</v>
      </c>
      <c r="K1423" s="1" t="str">
        <f t="shared" si="3"/>
        <v>Q21. Cashew nuts, average of raw, dry-roasted and oil-roasted3</v>
      </c>
      <c r="L1423" s="1" t="str">
        <f t="shared" si="4"/>
        <v>Q21. Cashew nuts, average of raw, dry-roasted and oil-roastedCashew (based on Peanut, shelled, dried, bleached, roasted, at plant (WFLDB)/CN U) {ID}| GAIN</v>
      </c>
      <c r="M1423" s="1" t="str">
        <f t="array" ref="M1423">IF(A1422=$A$72,TEXT(A1423,"dd/mm/yyyy"),A1423)&amp;";"&amp;B1423&amp;";"&amp;IF(J1423=0,IFERROR(VLOOKUP(A1423,default!$B$17:$C$19,2,0),C1423),INDEX(default!$B$2:$B$12,Sheet2!J1423,0))&amp;";"&amp;D1423&amp;";"&amp;E1423&amp;";"&amp;F1423&amp;";"&amp;G1423&amp;";"&amp;H1423</f>
        <v>Cashew (based on Peanut, shelled, dried, bleached, roasted, at plant (WFLDB)/CN U) {ID}| GAIN;kg;processing*(1+PROC_loss_PNS+TRAN_loss_PNS+RET_loss_PNS);Undefined;0;0;0;</v>
      </c>
    </row>
    <row r="1424" ht="15.75" customHeight="1">
      <c r="A1424" s="1" t="s">
        <v>241</v>
      </c>
      <c r="B1424" s="1" t="s">
        <v>835</v>
      </c>
      <c r="C1424" s="1" t="s">
        <v>1111</v>
      </c>
      <c r="D1424" s="1" t="s">
        <v>842</v>
      </c>
      <c r="E1424" s="1">
        <v>0.0</v>
      </c>
      <c r="F1424" s="1">
        <v>0.0</v>
      </c>
      <c r="G1424" s="1">
        <v>0.0</v>
      </c>
      <c r="I1424" s="1" t="str">
        <f t="shared" si="1"/>
        <v>Q21. Cashew nuts, average of raw, dry-roasted and oil-roasted</v>
      </c>
      <c r="J1424" s="1">
        <f t="shared" si="2"/>
        <v>4</v>
      </c>
      <c r="K1424" s="1" t="str">
        <f t="shared" si="3"/>
        <v>Q21. Cashew nuts, average of raw, dry-roasted and oil-roasted4</v>
      </c>
      <c r="L1424" s="1" t="str">
        <f t="shared" si="4"/>
        <v>Q21. Cashew nuts, average of raw, dry-roasted and oil-roastedPeanut, grilled, processed in FR | Ambient (long) | LDPE | at packaging/FR {ID}| GAIN</v>
      </c>
      <c r="M1424" s="1" t="str">
        <f t="array" ref="M1424">IF(A1423=$A$72,TEXT(A1424,"dd/mm/yyyy"),A1424)&amp;";"&amp;B1424&amp;";"&amp;IF(J1424=0,IFERROR(VLOOKUP(A1424,default!$B$17:$C$19,2,0),C1424),INDEX(default!$B$2:$B$12,Sheet2!J1424,0))&amp;";"&amp;D1424&amp;";"&amp;E1424&amp;";"&amp;F1424&amp;";"&amp;G1424&amp;";"&amp;H1424</f>
        <v>Peanut, grilled, processed in FR | Ambient (long) | LDPE | at packaging/FR {ID}| GAIN;kg;packaging*(1+TRAN_loss_PNS+RET_loss_PNS);Undefined;0;0;0;</v>
      </c>
    </row>
    <row r="1425" ht="15.75" customHeight="1">
      <c r="A1425" s="1" t="s">
        <v>976</v>
      </c>
      <c r="B1425" s="1" t="s">
        <v>835</v>
      </c>
      <c r="C1425" s="1" t="s">
        <v>1015</v>
      </c>
      <c r="D1425" s="1" t="s">
        <v>842</v>
      </c>
      <c r="E1425" s="1">
        <v>0.0</v>
      </c>
      <c r="F1425" s="1">
        <v>0.0</v>
      </c>
      <c r="G1425" s="1">
        <v>0.0</v>
      </c>
      <c r="I1425" s="1" t="str">
        <f t="shared" si="1"/>
        <v>Q21. Cashew nuts, average of raw, dry-roasted and oil-roasted</v>
      </c>
      <c r="J1425" s="1">
        <f t="shared" si="2"/>
        <v>5</v>
      </c>
      <c r="K1425" s="1" t="str">
        <f t="shared" si="3"/>
        <v>Q21. Cashew nuts, average of raw, dry-roasted and oil-roasted5</v>
      </c>
      <c r="L1425" s="1" t="str">
        <f t="shared" si="4"/>
        <v>Q21. Cashew nuts, average of raw, dry-roasted and oil-roastedInternational distribution {ID}| GAIN</v>
      </c>
      <c r="M1425" s="1" t="str">
        <f t="array" ref="M1425">IF(A1424=$A$72,TEXT(A1425,"dd/mm/yyyy"),A1425)&amp;";"&amp;B1425&amp;";"&amp;IF(J1425=0,IFERROR(VLOOKUP(A1425,default!$B$17:$C$19,2,0),C1425),INDEX(default!$B$2:$B$12,Sheet2!J1425,0))&amp;";"&amp;D1425&amp;";"&amp;E1425&amp;";"&amp;F1425&amp;";"&amp;G1425&amp;";"&amp;H1425</f>
        <v>International distribution {ID}| GAIN;kg;distrib*(1+TRAN_loss_PNS+RET_loss_PNS);Undefined;0;0;0;</v>
      </c>
    </row>
    <row r="1426" ht="15.75" customHeight="1">
      <c r="A1426" s="1" t="s">
        <v>125</v>
      </c>
      <c r="B1426" s="1" t="s">
        <v>846</v>
      </c>
      <c r="C1426" s="1" t="s">
        <v>1016</v>
      </c>
      <c r="D1426" s="1" t="s">
        <v>842</v>
      </c>
      <c r="E1426" s="1">
        <v>0.0</v>
      </c>
      <c r="F1426" s="1">
        <v>0.0</v>
      </c>
      <c r="G1426" s="1">
        <v>0.0</v>
      </c>
      <c r="I1426" s="1" t="str">
        <f t="shared" si="1"/>
        <v>Q21. Cashew nuts, average of raw, dry-roasted and oil-roasted</v>
      </c>
      <c r="J1426" s="1">
        <f t="shared" si="2"/>
        <v>6</v>
      </c>
      <c r="K1426" s="1" t="str">
        <f t="shared" si="3"/>
        <v>Q21. Cashew nuts, average of raw, dry-roasted and oil-roasted6</v>
      </c>
      <c r="L1426" s="1" t="str">
        <f t="shared" si="4"/>
        <v>Q21. Cashew nuts, average of raw, dry-roasted and oil-roastedStorage, in closed refrigerator, at retail (WFLDB)/RER U {ID}| GAIN</v>
      </c>
      <c r="M1426" s="1" t="str">
        <f t="array" ref="M1426">IF(A1425=$A$72,TEXT(A1426,"dd/mm/yyyy"),A1426)&amp;";"&amp;B1426&amp;";"&amp;IF(J1426=0,IFERROR(VLOOKUP(A1426,default!$B$17:$C$19,2,0),C1426),INDEX(default!$B$2:$B$12,Sheet2!J1426,0))&amp;";"&amp;D1426&amp;";"&amp;E1426&amp;";"&amp;F1426&amp;";"&amp;G1426&amp;";"&amp;H1426</f>
        <v>Storage, in closed refrigerator, at retail (WFLDB)/RER U {ID}| GAIN;l*day;retail_cool*(1+RET_loss_PNS);Undefined;0;0;0;</v>
      </c>
    </row>
    <row r="1427" ht="15.75" customHeight="1">
      <c r="A1427" s="1" t="s">
        <v>126</v>
      </c>
      <c r="B1427" s="1" t="s">
        <v>846</v>
      </c>
      <c r="C1427" s="1" t="s">
        <v>1017</v>
      </c>
      <c r="D1427" s="1" t="s">
        <v>842</v>
      </c>
      <c r="E1427" s="1">
        <v>0.0</v>
      </c>
      <c r="F1427" s="1">
        <v>0.0</v>
      </c>
      <c r="G1427" s="1">
        <v>0.0</v>
      </c>
      <c r="I1427" s="1" t="str">
        <f t="shared" si="1"/>
        <v>Q21. Cashew nuts, average of raw, dry-roasted and oil-roasted</v>
      </c>
      <c r="J1427" s="1">
        <f t="shared" si="2"/>
        <v>7</v>
      </c>
      <c r="K1427" s="1" t="str">
        <f t="shared" si="3"/>
        <v>Q21. Cashew nuts, average of raw, dry-roasted and oil-roasted7</v>
      </c>
      <c r="L1427" s="1" t="str">
        <f t="shared" si="4"/>
        <v>Q21. Cashew nuts, average of raw, dry-roasted and oil-roastedStorage, in closed freezer, at retail (WFLDB)/RER U {ID}| GAIN</v>
      </c>
      <c r="M1427" s="1" t="str">
        <f t="array" ref="M1427">IF(A1426=$A$72,TEXT(A1427,"dd/mm/yyyy"),A1427)&amp;";"&amp;B1427&amp;";"&amp;IF(J1427=0,IFERROR(VLOOKUP(A1427,default!$B$17:$C$19,2,0),C1427),INDEX(default!$B$2:$B$12,Sheet2!J1427,0))&amp;";"&amp;D1427&amp;";"&amp;E1427&amp;";"&amp;F1427&amp;";"&amp;G1427&amp;";"&amp;H1427</f>
        <v>Storage, in closed freezer, at retail (WFLDB)/RER U {ID}| GAIN;l*day;retail_freez*(1+RET_loss_PNS);Undefined;0;0;0;</v>
      </c>
    </row>
    <row r="1428" ht="15.75" customHeight="1">
      <c r="A1428" s="1" t="s">
        <v>127</v>
      </c>
      <c r="B1428" s="1" t="s">
        <v>846</v>
      </c>
      <c r="C1428" s="1" t="s">
        <v>1018</v>
      </c>
      <c r="D1428" s="1" t="s">
        <v>842</v>
      </c>
      <c r="E1428" s="1">
        <v>0.0</v>
      </c>
      <c r="F1428" s="1">
        <v>0.0</v>
      </c>
      <c r="G1428" s="1">
        <v>0.0</v>
      </c>
      <c r="I1428" s="1" t="str">
        <f t="shared" si="1"/>
        <v>Q21. Cashew nuts, average of raw, dry-roasted and oil-roasted</v>
      </c>
      <c r="J1428" s="1">
        <f t="shared" si="2"/>
        <v>8</v>
      </c>
      <c r="K1428" s="1" t="str">
        <f t="shared" si="3"/>
        <v>Q21. Cashew nuts, average of raw, dry-roasted and oil-roasted8</v>
      </c>
      <c r="L1428" s="1" t="str">
        <f t="shared" si="4"/>
        <v>Q21. Cashew nuts, average of raw, dry-roasted and oil-roastedStorage, in refrigerator, at home (WFLDB)/RER U {ID}| GAIN</v>
      </c>
      <c r="M1428" s="1" t="str">
        <f t="array" ref="M1428">IF(A1427=$A$72,TEXT(A1428,"dd/mm/yyyy"),A1428)&amp;";"&amp;B1428&amp;";"&amp;IF(J1428=0,IFERROR(VLOOKUP(A1428,default!$B$17:$C$19,2,0),C1428),INDEX(default!$B$2:$B$12,Sheet2!J1428,0))&amp;";"&amp;D1428&amp;";"&amp;E1428&amp;";"&amp;F1428&amp;";"&amp;G1428&amp;";"&amp;H1428</f>
        <v>Storage, in refrigerator, at home (WFLDB)/RER U {ID}| GAIN;l*day;home_cool;Undefined;0;0;0;</v>
      </c>
    </row>
    <row r="1429" ht="15.75" customHeight="1">
      <c r="A1429" s="1" t="s">
        <v>128</v>
      </c>
      <c r="B1429" s="1" t="s">
        <v>846</v>
      </c>
      <c r="C1429" s="1" t="s">
        <v>1018</v>
      </c>
      <c r="D1429" s="1" t="s">
        <v>842</v>
      </c>
      <c r="E1429" s="1">
        <v>0.0</v>
      </c>
      <c r="F1429" s="1">
        <v>0.0</v>
      </c>
      <c r="G1429" s="1">
        <v>0.0</v>
      </c>
      <c r="I1429" s="1" t="str">
        <f t="shared" si="1"/>
        <v>Q21. Cashew nuts, average of raw, dry-roasted and oil-roasted</v>
      </c>
      <c r="J1429" s="1">
        <f t="shared" si="2"/>
        <v>9</v>
      </c>
      <c r="K1429" s="1" t="str">
        <f t="shared" si="3"/>
        <v>Q21. Cashew nuts, average of raw, dry-roasted and oil-roasted9</v>
      </c>
      <c r="L1429" s="1" t="str">
        <f t="shared" si="4"/>
        <v>Q21. Cashew nuts, average of raw, dry-roasted and oil-roastedStorage, in freezer, at home (WFLDB)/RER U {ID}| GAIN</v>
      </c>
      <c r="M1429" s="1" t="str">
        <f t="array" ref="M1429">IF(A1428=$A$72,TEXT(A1429,"dd/mm/yyyy"),A1429)&amp;";"&amp;B1429&amp;";"&amp;IF(J1429=0,IFERROR(VLOOKUP(A1429,default!$B$17:$C$19,2,0),C1429),INDEX(default!$B$2:$B$12,Sheet2!J1429,0))&amp;";"&amp;D1429&amp;";"&amp;E1429&amp;";"&amp;F1429&amp;";"&amp;G1429&amp;";"&amp;H1429</f>
        <v>Storage, in freezer, at home (WFLDB)/RER U {ID}| GAIN;l*day;home_freez;Undefined;0;0;0;</v>
      </c>
    </row>
    <row r="1430" ht="15.75" customHeight="1">
      <c r="A1430" s="1" t="s">
        <v>129</v>
      </c>
      <c r="B1430" s="1" t="s">
        <v>849</v>
      </c>
      <c r="C1430" s="1" t="s">
        <v>37</v>
      </c>
      <c r="D1430" s="1" t="s">
        <v>842</v>
      </c>
      <c r="E1430" s="1">
        <v>0.0</v>
      </c>
      <c r="F1430" s="1">
        <v>0.0</v>
      </c>
      <c r="G1430" s="1">
        <v>0.0</v>
      </c>
      <c r="I1430" s="1" t="str">
        <f t="shared" si="1"/>
        <v>Q21. Cashew nuts, average of raw, dry-roasted and oil-roasted</v>
      </c>
      <c r="J1430" s="1">
        <f t="shared" si="2"/>
        <v>10</v>
      </c>
      <c r="K1430" s="1" t="str">
        <f t="shared" si="3"/>
        <v>Q21. Cashew nuts, average of raw, dry-roasted and oil-roasted10</v>
      </c>
      <c r="L1430" s="1" t="str">
        <f t="shared" si="4"/>
        <v>Q21. Cashew nuts, average of raw, dry-roasted and oil-roastedBoiling, vegetables, with LPG stove, at consumer home (WFLDB)/GLO U</v>
      </c>
      <c r="M1430" s="1" t="str">
        <f t="array" ref="M1430">IF(A1429=$A$72,TEXT(A1430,"dd/mm/yyyy"),A1430)&amp;";"&amp;B1430&amp;";"&amp;IF(J1430=0,IFERROR(VLOOKUP(A1430,default!$B$17:$C$19,2,0),C1430),INDEX(default!$B$2:$B$12,Sheet2!J1430,0))&amp;";"&amp;D1430&amp;";"&amp;E1430&amp;";"&amp;F1430&amp;";"&amp;G1430&amp;";"&amp;H1430</f>
        <v>Boiling, vegetables, with LPG stove, at consumer home (WFLDB)/GLO U;p;boil*(1-USER_loss);Undefined;0;0;0;</v>
      </c>
    </row>
    <row r="1431" ht="15.75" customHeight="1">
      <c r="A1431" s="1" t="s">
        <v>130</v>
      </c>
      <c r="B1431" s="1" t="s">
        <v>849</v>
      </c>
      <c r="C1431" s="1" t="s">
        <v>38</v>
      </c>
      <c r="D1431" s="1" t="s">
        <v>842</v>
      </c>
      <c r="E1431" s="1">
        <v>0.0</v>
      </c>
      <c r="F1431" s="1">
        <v>0.0</v>
      </c>
      <c r="G1431" s="1">
        <v>0.0</v>
      </c>
      <c r="I1431" s="1" t="str">
        <f t="shared" si="1"/>
        <v>Q21. Cashew nuts, average of raw, dry-roasted and oil-roasted</v>
      </c>
      <c r="J1431" s="1">
        <f t="shared" si="2"/>
        <v>11</v>
      </c>
      <c r="K1431" s="1" t="str">
        <f t="shared" si="3"/>
        <v>Q21. Cashew nuts, average of raw, dry-roasted and oil-roasted11</v>
      </c>
      <c r="L1431" s="1" t="str">
        <f t="shared" si="4"/>
        <v>Q21. Cashew nuts, average of raw, dry-roasted and oil-roastedFrying, vegetables, with LPG stove, at consumer home (WFLDB)/GLO U</v>
      </c>
      <c r="M1431" s="1" t="str">
        <f t="array" ref="M1431">IF(A1430=$A$72,TEXT(A1431,"dd/mm/yyyy"),A1431)&amp;";"&amp;B1431&amp;";"&amp;IF(J1431=0,IFERROR(VLOOKUP(A1431,default!$B$17:$C$19,2,0),C1431),INDEX(default!$B$2:$B$12,Sheet2!J1431,0))&amp;";"&amp;D1431&amp;";"&amp;E1431&amp;";"&amp;F1431&amp;";"&amp;G1431&amp;";"&amp;H1431</f>
        <v>Frying, vegetables, with LPG stove, at consumer home (WFLDB)/GLO U;p;fry*(1-USER_loss);Undefined;0;0;0;</v>
      </c>
    </row>
    <row r="1432" ht="15.75" customHeight="1">
      <c r="I1432" s="1" t="str">
        <f t="shared" si="1"/>
        <v>Q21. Cashew nuts, average of raw, dry-roasted and oil-roasted</v>
      </c>
      <c r="J1432" s="1">
        <f t="shared" si="2"/>
        <v>0</v>
      </c>
      <c r="K1432" s="1" t="str">
        <f t="shared" si="3"/>
        <v>Q21. Cashew nuts, average of raw, dry-roasted and oil-roasted0</v>
      </c>
      <c r="L1432" s="1" t="str">
        <f t="shared" si="4"/>
        <v>Q21. Cashew nuts, average of raw, dry-roasted and oil-roasted</v>
      </c>
      <c r="M1432" s="1" t="str">
        <f t="array" ref="M1432">IF(A1431=$A$72,TEXT(A1432,"dd/mm/yyyy"),A1432)&amp;";"&amp;B1432&amp;";"&amp;IF(J1432=0,IFERROR(VLOOKUP(A1432,default!$B$17:$C$19,2,0),C1432),INDEX(default!$B$2:$B$12,Sheet2!J1432,0))&amp;";"&amp;D1432&amp;";"&amp;E1432&amp;";"&amp;F1432&amp;";"&amp;G1432&amp;";"&amp;H1432</f>
        <v>;;;;;;;</v>
      </c>
    </row>
    <row r="1433" ht="15.75" customHeight="1">
      <c r="A1433" s="1" t="s">
        <v>852</v>
      </c>
      <c r="I1433" s="1" t="str">
        <f t="shared" si="1"/>
        <v>Q21. Cashew nuts, average of raw, dry-roasted and oil-roasted</v>
      </c>
      <c r="J1433" s="1">
        <f t="shared" si="2"/>
        <v>0</v>
      </c>
      <c r="K1433" s="1" t="str">
        <f t="shared" si="3"/>
        <v>Q21. Cashew nuts, average of raw, dry-roasted and oil-roasted0</v>
      </c>
      <c r="L1433" s="1" t="str">
        <f t="shared" si="4"/>
        <v>Q21. Cashew nuts, average of raw, dry-roasted and oil-roastedElectricity/heat</v>
      </c>
      <c r="M1433" s="1" t="str">
        <f t="array" ref="M1433">IF(A1432=$A$72,TEXT(A1433,"dd/mm/yyyy"),A1433)&amp;";"&amp;B1433&amp;";"&amp;IF(J1433=0,IFERROR(VLOOKUP(A1433,default!$B$17:$C$19,2,0),C1433),INDEX(default!$B$2:$B$12,Sheet2!J1433,0))&amp;";"&amp;D1433&amp;";"&amp;E1433&amp;";"&amp;F1433&amp;";"&amp;G1433&amp;";"&amp;H1433</f>
        <v>Electricity/heat;;;;;;;</v>
      </c>
    </row>
    <row r="1434" ht="15.75" customHeight="1">
      <c r="I1434" s="1" t="str">
        <f t="shared" si="1"/>
        <v>Q21. Cashew nuts, average of raw, dry-roasted and oil-roasted</v>
      </c>
      <c r="J1434" s="1">
        <f t="shared" si="2"/>
        <v>0</v>
      </c>
      <c r="K1434" s="1" t="str">
        <f t="shared" si="3"/>
        <v>Q21. Cashew nuts, average of raw, dry-roasted and oil-roasted0</v>
      </c>
      <c r="L1434" s="1" t="str">
        <f t="shared" si="4"/>
        <v>Q21. Cashew nuts, average of raw, dry-roasted and oil-roasted</v>
      </c>
      <c r="M1434" s="1" t="str">
        <f t="array" ref="M1434">IF(A1433=$A$72,TEXT(A1434,"dd/mm/yyyy"),A1434)&amp;";"&amp;B1434&amp;";"&amp;IF(J1434=0,IFERROR(VLOOKUP(A1434,default!$B$17:$C$19,2,0),C1434),INDEX(default!$B$2:$B$12,Sheet2!J1434,0))&amp;";"&amp;D1434&amp;";"&amp;E1434&amp;";"&amp;F1434&amp;";"&amp;G1434&amp;";"&amp;H1434</f>
        <v>;;;;;;;</v>
      </c>
    </row>
    <row r="1435" ht="15.75" customHeight="1">
      <c r="A1435" s="1" t="s">
        <v>853</v>
      </c>
      <c r="I1435" s="1" t="str">
        <f t="shared" si="1"/>
        <v>Q21. Cashew nuts, average of raw, dry-roasted and oil-roasted</v>
      </c>
      <c r="J1435" s="1">
        <f t="shared" si="2"/>
        <v>0</v>
      </c>
      <c r="K1435" s="1" t="str">
        <f t="shared" si="3"/>
        <v>Q21. Cashew nuts, average of raw, dry-roasted and oil-roasted0</v>
      </c>
      <c r="L1435" s="1" t="str">
        <f t="shared" si="4"/>
        <v>Q21. Cashew nuts, average of raw, dry-roasted and oil-roastedEmissions to air</v>
      </c>
      <c r="M1435" s="1" t="str">
        <f t="array" ref="M1435">IF(A1434=$A$72,TEXT(A1435,"dd/mm/yyyy"),A1435)&amp;";"&amp;B1435&amp;";"&amp;IF(J1435=0,IFERROR(VLOOKUP(A1435,default!$B$17:$C$19,2,0),C1435),INDEX(default!$B$2:$B$12,Sheet2!J1435,0))&amp;";"&amp;D1435&amp;";"&amp;E1435&amp;";"&amp;F1435&amp;";"&amp;G1435&amp;";"&amp;H1435</f>
        <v>Emissions to air;;;;;;;</v>
      </c>
    </row>
    <row r="1436" ht="15.75" customHeight="1">
      <c r="I1436" s="1" t="str">
        <f t="shared" si="1"/>
        <v>Q21. Cashew nuts, average of raw, dry-roasted and oil-roasted</v>
      </c>
      <c r="J1436" s="1">
        <f t="shared" si="2"/>
        <v>0</v>
      </c>
      <c r="K1436" s="1" t="str">
        <f t="shared" si="3"/>
        <v>Q21. Cashew nuts, average of raw, dry-roasted and oil-roasted0</v>
      </c>
      <c r="L1436" s="1" t="str">
        <f t="shared" si="4"/>
        <v>Q21. Cashew nuts, average of raw, dry-roasted and oil-roasted</v>
      </c>
      <c r="M1436" s="1" t="str">
        <f t="array" ref="M1436">IF(A1435=$A$72,TEXT(A1436,"dd/mm/yyyy"),A1436)&amp;";"&amp;B1436&amp;";"&amp;IF(J1436=0,IFERROR(VLOOKUP(A1436,default!$B$17:$C$19,2,0),C1436),INDEX(default!$B$2:$B$12,Sheet2!J1436,0))&amp;";"&amp;D1436&amp;";"&amp;E1436&amp;";"&amp;F1436&amp;";"&amp;G1436&amp;";"&amp;H1436</f>
        <v>;;;;;;;</v>
      </c>
    </row>
    <row r="1437" ht="15.75" customHeight="1">
      <c r="A1437" s="1" t="s">
        <v>854</v>
      </c>
      <c r="I1437" s="1" t="str">
        <f t="shared" si="1"/>
        <v>Q21. Cashew nuts, average of raw, dry-roasted and oil-roasted</v>
      </c>
      <c r="J1437" s="1">
        <f t="shared" si="2"/>
        <v>0</v>
      </c>
      <c r="K1437" s="1" t="str">
        <f t="shared" si="3"/>
        <v>Q21. Cashew nuts, average of raw, dry-roasted and oil-roasted0</v>
      </c>
      <c r="L1437" s="1" t="str">
        <f t="shared" si="4"/>
        <v>Q21. Cashew nuts, average of raw, dry-roasted and oil-roastedEmissions to water</v>
      </c>
      <c r="M1437" s="1" t="str">
        <f t="array" ref="M1437">IF(A1436=$A$72,TEXT(A1437,"dd/mm/yyyy"),A1437)&amp;";"&amp;B1437&amp;";"&amp;IF(J1437=0,IFERROR(VLOOKUP(A1437,default!$B$17:$C$19,2,0),C1437),INDEX(default!$B$2:$B$12,Sheet2!J1437,0))&amp;";"&amp;D1437&amp;";"&amp;E1437&amp;";"&amp;F1437&amp;";"&amp;G1437&amp;";"&amp;H1437</f>
        <v>Emissions to water;;;;;;;</v>
      </c>
    </row>
    <row r="1438" ht="15.75" customHeight="1">
      <c r="I1438" s="1" t="str">
        <f t="shared" si="1"/>
        <v>Q21. Cashew nuts, average of raw, dry-roasted and oil-roasted</v>
      </c>
      <c r="J1438" s="1">
        <f t="shared" si="2"/>
        <v>0</v>
      </c>
      <c r="K1438" s="1" t="str">
        <f t="shared" si="3"/>
        <v>Q21. Cashew nuts, average of raw, dry-roasted and oil-roasted0</v>
      </c>
      <c r="L1438" s="1" t="str">
        <f t="shared" si="4"/>
        <v>Q21. Cashew nuts, average of raw, dry-roasted and oil-roasted</v>
      </c>
      <c r="M1438" s="1" t="str">
        <f t="array" ref="M1438">IF(A1437=$A$72,TEXT(A1438,"dd/mm/yyyy"),A1438)&amp;";"&amp;B1438&amp;";"&amp;IF(J1438=0,IFERROR(VLOOKUP(A1438,default!$B$17:$C$19,2,0),C1438),INDEX(default!$B$2:$B$12,Sheet2!J1438,0))&amp;";"&amp;D1438&amp;";"&amp;E1438&amp;";"&amp;F1438&amp;";"&amp;G1438&amp;";"&amp;H1438</f>
        <v>;;;;;;;</v>
      </c>
    </row>
    <row r="1439" ht="15.75" customHeight="1">
      <c r="A1439" s="1" t="s">
        <v>855</v>
      </c>
      <c r="I1439" s="1" t="str">
        <f t="shared" si="1"/>
        <v>Q21. Cashew nuts, average of raw, dry-roasted and oil-roasted</v>
      </c>
      <c r="J1439" s="1">
        <f t="shared" si="2"/>
        <v>0</v>
      </c>
      <c r="K1439" s="1" t="str">
        <f t="shared" si="3"/>
        <v>Q21. Cashew nuts, average of raw, dry-roasted and oil-roasted0</v>
      </c>
      <c r="L1439" s="1" t="str">
        <f t="shared" si="4"/>
        <v>Q21. Cashew nuts, average of raw, dry-roasted and oil-roastedEmissions to soil</v>
      </c>
      <c r="M1439" s="1" t="str">
        <f t="array" ref="M1439">IF(A1438=$A$72,TEXT(A1439,"dd/mm/yyyy"),A1439)&amp;";"&amp;B1439&amp;";"&amp;IF(J1439=0,IFERROR(VLOOKUP(A1439,default!$B$17:$C$19,2,0),C1439),INDEX(default!$B$2:$B$12,Sheet2!J1439,0))&amp;";"&amp;D1439&amp;";"&amp;E1439&amp;";"&amp;F1439&amp;";"&amp;G1439&amp;";"&amp;H1439</f>
        <v>Emissions to soil;;;;;;;</v>
      </c>
    </row>
    <row r="1440" ht="15.75" customHeight="1">
      <c r="I1440" s="1" t="str">
        <f t="shared" si="1"/>
        <v>Q21. Cashew nuts, average of raw, dry-roasted and oil-roasted</v>
      </c>
      <c r="J1440" s="1">
        <f t="shared" si="2"/>
        <v>0</v>
      </c>
      <c r="K1440" s="1" t="str">
        <f t="shared" si="3"/>
        <v>Q21. Cashew nuts, average of raw, dry-roasted and oil-roasted0</v>
      </c>
      <c r="L1440" s="1" t="str">
        <f t="shared" si="4"/>
        <v>Q21. Cashew nuts, average of raw, dry-roasted and oil-roasted</v>
      </c>
      <c r="M1440" s="1" t="str">
        <f t="array" ref="M1440">IF(A1439=$A$72,TEXT(A1440,"dd/mm/yyyy"),A1440)&amp;";"&amp;B1440&amp;";"&amp;IF(J1440=0,IFERROR(VLOOKUP(A1440,default!$B$17:$C$19,2,0),C1440),INDEX(default!$B$2:$B$12,Sheet2!J1440,0))&amp;";"&amp;D1440&amp;";"&amp;E1440&amp;";"&amp;F1440&amp;";"&amp;G1440&amp;";"&amp;H1440</f>
        <v>;;;;;;;</v>
      </c>
    </row>
    <row r="1441" ht="15.75" customHeight="1">
      <c r="A1441" s="1" t="s">
        <v>856</v>
      </c>
      <c r="I1441" s="1" t="str">
        <f t="shared" si="1"/>
        <v>Q21. Cashew nuts, average of raw, dry-roasted and oil-roasted</v>
      </c>
      <c r="J1441" s="1">
        <f t="shared" si="2"/>
        <v>0</v>
      </c>
      <c r="K1441" s="1" t="str">
        <f t="shared" si="3"/>
        <v>Q21. Cashew nuts, average of raw, dry-roasted and oil-roasted0</v>
      </c>
      <c r="L1441" s="1" t="str">
        <f t="shared" si="4"/>
        <v>Q21. Cashew nuts, average of raw, dry-roasted and oil-roastedFinal waste flows</v>
      </c>
      <c r="M1441" s="1" t="str">
        <f t="array" ref="M1441">IF(A1440=$A$72,TEXT(A1441,"dd/mm/yyyy"),A1441)&amp;";"&amp;B1441&amp;";"&amp;IF(J1441=0,IFERROR(VLOOKUP(A1441,default!$B$17:$C$19,2,0),C1441),INDEX(default!$B$2:$B$12,Sheet2!J1441,0))&amp;";"&amp;D1441&amp;";"&amp;E1441&amp;";"&amp;F1441&amp;";"&amp;G1441&amp;";"&amp;H1441</f>
        <v>Final waste flows;;;;;;;</v>
      </c>
    </row>
    <row r="1442" ht="15.75" customHeight="1">
      <c r="I1442" s="1" t="str">
        <f t="shared" si="1"/>
        <v>Q21. Cashew nuts, average of raw, dry-roasted and oil-roasted</v>
      </c>
      <c r="J1442" s="1">
        <f t="shared" si="2"/>
        <v>0</v>
      </c>
      <c r="K1442" s="1" t="str">
        <f t="shared" si="3"/>
        <v>Q21. Cashew nuts, average of raw, dry-roasted and oil-roasted0</v>
      </c>
      <c r="L1442" s="1" t="str">
        <f t="shared" si="4"/>
        <v>Q21. Cashew nuts, average of raw, dry-roasted and oil-roasted</v>
      </c>
      <c r="M1442" s="1" t="str">
        <f t="array" ref="M1442">IF(A1441=$A$72,TEXT(A1442,"dd/mm/yyyy"),A1442)&amp;";"&amp;B1442&amp;";"&amp;IF(J1442=0,IFERROR(VLOOKUP(A1442,default!$B$17:$C$19,2,0),C1442),INDEX(default!$B$2:$B$12,Sheet2!J1442,0))&amp;";"&amp;D1442&amp;";"&amp;E1442&amp;";"&amp;F1442&amp;";"&amp;G1442&amp;";"&amp;H1442</f>
        <v>;;;;;;;</v>
      </c>
    </row>
    <row r="1443" ht="15.75" customHeight="1">
      <c r="A1443" s="1" t="s">
        <v>857</v>
      </c>
      <c r="I1443" s="1" t="str">
        <f t="shared" si="1"/>
        <v>Q21. Cashew nuts, average of raw, dry-roasted and oil-roasted</v>
      </c>
      <c r="J1443" s="1">
        <f t="shared" si="2"/>
        <v>0</v>
      </c>
      <c r="K1443" s="1" t="str">
        <f t="shared" si="3"/>
        <v>Q21. Cashew nuts, average of raw, dry-roasted and oil-roasted0</v>
      </c>
      <c r="L1443" s="1" t="str">
        <f t="shared" si="4"/>
        <v>Q21. Cashew nuts, average of raw, dry-roasted and oil-roastedNon material emissions</v>
      </c>
      <c r="M1443" s="1" t="str">
        <f t="array" ref="M1443">IF(A1442=$A$72,TEXT(A1443,"dd/mm/yyyy"),A1443)&amp;";"&amp;B1443&amp;";"&amp;IF(J1443=0,IFERROR(VLOOKUP(A1443,default!$B$17:$C$19,2,0),C1443),INDEX(default!$B$2:$B$12,Sheet2!J1443,0))&amp;";"&amp;D1443&amp;";"&amp;E1443&amp;";"&amp;F1443&amp;";"&amp;G1443&amp;";"&amp;H1443</f>
        <v>Non material emissions;;;;;;;</v>
      </c>
    </row>
    <row r="1444" ht="15.75" customHeight="1">
      <c r="I1444" s="1" t="str">
        <f t="shared" si="1"/>
        <v>Q21. Cashew nuts, average of raw, dry-roasted and oil-roasted</v>
      </c>
      <c r="J1444" s="1">
        <f t="shared" si="2"/>
        <v>0</v>
      </c>
      <c r="K1444" s="1" t="str">
        <f t="shared" si="3"/>
        <v>Q21. Cashew nuts, average of raw, dry-roasted and oil-roasted0</v>
      </c>
      <c r="L1444" s="1" t="str">
        <f t="shared" si="4"/>
        <v>Q21. Cashew nuts, average of raw, dry-roasted and oil-roasted</v>
      </c>
      <c r="M1444" s="1" t="str">
        <f t="array" ref="M1444">IF(A1443=$A$72,TEXT(A1444,"dd/mm/yyyy"),A1444)&amp;";"&amp;B1444&amp;";"&amp;IF(J1444=0,IFERROR(VLOOKUP(A1444,default!$B$17:$C$19,2,0),C1444),INDEX(default!$B$2:$B$12,Sheet2!J1444,0))&amp;";"&amp;D1444&amp;";"&amp;E1444&amp;";"&amp;F1444&amp;";"&amp;G1444&amp;";"&amp;H1444</f>
        <v>;;;;;;;</v>
      </c>
    </row>
    <row r="1445" ht="15.75" customHeight="1">
      <c r="A1445" s="1" t="s">
        <v>858</v>
      </c>
      <c r="I1445" s="1" t="str">
        <f t="shared" si="1"/>
        <v>Q21. Cashew nuts, average of raw, dry-roasted and oil-roasted</v>
      </c>
      <c r="J1445" s="1">
        <f t="shared" si="2"/>
        <v>0</v>
      </c>
      <c r="K1445" s="1" t="str">
        <f t="shared" si="3"/>
        <v>Q21. Cashew nuts, average of raw, dry-roasted and oil-roasted0</v>
      </c>
      <c r="L1445" s="1" t="str">
        <f t="shared" si="4"/>
        <v>Q21. Cashew nuts, average of raw, dry-roasted and oil-roastedSocial issues</v>
      </c>
      <c r="M1445" s="1" t="str">
        <f t="array" ref="M1445">IF(A1444=$A$72,TEXT(A1445,"dd/mm/yyyy"),A1445)&amp;";"&amp;B1445&amp;";"&amp;IF(J1445=0,IFERROR(VLOOKUP(A1445,default!$B$17:$C$19,2,0),C1445),INDEX(default!$B$2:$B$12,Sheet2!J1445,0))&amp;";"&amp;D1445&amp;";"&amp;E1445&amp;";"&amp;F1445&amp;";"&amp;G1445&amp;";"&amp;H1445</f>
        <v>Social issues;;;;;;;</v>
      </c>
    </row>
    <row r="1446" ht="15.75" customHeight="1">
      <c r="I1446" s="1" t="str">
        <f t="shared" si="1"/>
        <v>Q21. Cashew nuts, average of raw, dry-roasted and oil-roasted</v>
      </c>
      <c r="J1446" s="1">
        <f t="shared" si="2"/>
        <v>0</v>
      </c>
      <c r="K1446" s="1" t="str">
        <f t="shared" si="3"/>
        <v>Q21. Cashew nuts, average of raw, dry-roasted and oil-roasted0</v>
      </c>
      <c r="L1446" s="1" t="str">
        <f t="shared" si="4"/>
        <v>Q21. Cashew nuts, average of raw, dry-roasted and oil-roasted</v>
      </c>
      <c r="M1446" s="1" t="str">
        <f t="array" ref="M1446">IF(A1445=$A$72,TEXT(A1446,"dd/mm/yyyy"),A1446)&amp;";"&amp;B1446&amp;";"&amp;IF(J1446=0,IFERROR(VLOOKUP(A1446,default!$B$17:$C$19,2,0),C1446),INDEX(default!$B$2:$B$12,Sheet2!J1446,0))&amp;";"&amp;D1446&amp;";"&amp;E1446&amp;";"&amp;F1446&amp;";"&amp;G1446&amp;";"&amp;H1446</f>
        <v>;;;;;;;</v>
      </c>
    </row>
    <row r="1447" ht="15.75" customHeight="1">
      <c r="A1447" s="1" t="s">
        <v>859</v>
      </c>
      <c r="I1447" s="1" t="str">
        <f t="shared" si="1"/>
        <v>Q21. Cashew nuts, average of raw, dry-roasted and oil-roasted</v>
      </c>
      <c r="J1447" s="1">
        <f t="shared" si="2"/>
        <v>0</v>
      </c>
      <c r="K1447" s="1" t="str">
        <f t="shared" si="3"/>
        <v>Q21. Cashew nuts, average of raw, dry-roasted and oil-roasted0</v>
      </c>
      <c r="L1447" s="1" t="str">
        <f t="shared" si="4"/>
        <v>Q21. Cashew nuts, average of raw, dry-roasted and oil-roastedEconomic issues</v>
      </c>
      <c r="M1447" s="1" t="str">
        <f t="array" ref="M1447">IF(A1446=$A$72,TEXT(A1447,"dd/mm/yyyy"),A1447)&amp;";"&amp;B1447&amp;";"&amp;IF(J1447=0,IFERROR(VLOOKUP(A1447,default!$B$17:$C$19,2,0),C1447),INDEX(default!$B$2:$B$12,Sheet2!J1447,0))&amp;";"&amp;D1447&amp;";"&amp;E1447&amp;";"&amp;F1447&amp;";"&amp;G1447&amp;";"&amp;H1447</f>
        <v>Economic issues;;;;;;;</v>
      </c>
    </row>
    <row r="1448" ht="15.75" customHeight="1">
      <c r="I1448" s="1" t="str">
        <f t="shared" si="1"/>
        <v>Q21. Cashew nuts, average of raw, dry-roasted and oil-roasted</v>
      </c>
      <c r="J1448" s="1">
        <f t="shared" si="2"/>
        <v>0</v>
      </c>
      <c r="K1448" s="1" t="str">
        <f t="shared" si="3"/>
        <v>Q21. Cashew nuts, average of raw, dry-roasted and oil-roasted0</v>
      </c>
      <c r="L1448" s="1" t="str">
        <f t="shared" si="4"/>
        <v>Q21. Cashew nuts, average of raw, dry-roasted and oil-roasted</v>
      </c>
      <c r="M1448" s="1" t="str">
        <f t="array" ref="M1448">IF(A1447=$A$72,TEXT(A1448,"dd/mm/yyyy"),A1448)&amp;";"&amp;B1448&amp;";"&amp;IF(J1448=0,IFERROR(VLOOKUP(A1448,default!$B$17:$C$19,2,0),C1448),INDEX(default!$B$2:$B$12,Sheet2!J1448,0))&amp;";"&amp;D1448&amp;";"&amp;E1448&amp;";"&amp;F1448&amp;";"&amp;G1448&amp;";"&amp;H1448</f>
        <v>;;;;;;;</v>
      </c>
    </row>
    <row r="1449" ht="15.75" customHeight="1">
      <c r="A1449" s="1" t="s">
        <v>860</v>
      </c>
      <c r="I1449" s="1" t="str">
        <f t="shared" si="1"/>
        <v>Q21. Cashew nuts, average of raw, dry-roasted and oil-roasted</v>
      </c>
      <c r="J1449" s="1">
        <f t="shared" si="2"/>
        <v>0</v>
      </c>
      <c r="K1449" s="1" t="str">
        <f t="shared" si="3"/>
        <v>Q21. Cashew nuts, average of raw, dry-roasted and oil-roasted0</v>
      </c>
      <c r="L1449" s="1" t="str">
        <f t="shared" si="4"/>
        <v>Q21. Cashew nuts, average of raw, dry-roasted and oil-roastedWaste to treatment</v>
      </c>
      <c r="M1449" s="1" t="str">
        <f t="array" ref="M1449">IF(A1448=$A$72,TEXT(A1449,"dd/mm/yyyy"),A1449)&amp;";"&amp;B1449&amp;";"&amp;IF(J1449=0,IFERROR(VLOOKUP(A1449,default!$B$17:$C$19,2,0),C1449),INDEX(default!$B$2:$B$12,Sheet2!J1449,0))&amp;";"&amp;D1449&amp;";"&amp;E1449&amp;";"&amp;F1449&amp;";"&amp;G1449&amp;";"&amp;H1449</f>
        <v>Waste to treatment;;;;;;;</v>
      </c>
    </row>
    <row r="1450" ht="15.75" customHeight="1">
      <c r="A1450" s="1" t="s">
        <v>8</v>
      </c>
      <c r="B1450" s="1" t="s">
        <v>835</v>
      </c>
      <c r="C1450" s="1" t="s">
        <v>1112</v>
      </c>
      <c r="D1450" s="1" t="s">
        <v>842</v>
      </c>
      <c r="E1450" s="1">
        <v>0.0</v>
      </c>
      <c r="F1450" s="1">
        <v>0.0</v>
      </c>
      <c r="G1450" s="1">
        <v>0.0</v>
      </c>
      <c r="I1450" s="1" t="str">
        <f t="shared" si="1"/>
        <v>Q21. Cashew nuts, average of raw, dry-roasted and oil-roasted</v>
      </c>
      <c r="J1450" s="1">
        <f t="shared" si="2"/>
        <v>0</v>
      </c>
      <c r="K1450" s="1" t="str">
        <f t="shared" si="3"/>
        <v>Q21. Cashew nuts, average of raw, dry-roasted and oil-roasted0</v>
      </c>
      <c r="L1450" s="1" t="str">
        <f t="shared" si="4"/>
        <v>Q21. Cashew nuts, average of raw, dry-roasted and oil-roastedMunicipal solid waste {RoW}| treatment of municipal solid waste, sanitary landfill | Cut-off, S</v>
      </c>
      <c r="M1450" s="1" t="str">
        <f t="array" ref="M1450">IF(A1449=$A$72,TEXT(A1450,"dd/mm/yyyy"),A1450)&amp;";"&amp;B1450&amp;";"&amp;IF(J1450=0,IFERROR(VLOOKUP(A1450,default!$B$17:$C$19,2,0),C1450),INDEX(default!$B$2:$B$12,Sheet2!J1450,0))&amp;";"&amp;D1450&amp;";"&amp;E1450&amp;";"&amp;F1450&amp;";"&amp;G1450&amp;";"&amp;H1450</f>
        <v>Municipal solid waste {RoW}| treatment of municipal solid waste, sanitary landfill | Cut-off, S;kg;(packwt*packaging*(1+TRAN_loss_PNS+RET_loss_PNS)+PHAR_loss_PNS+PROC_loss_PNS+TRAN_loss_PNS+RET_loss_PNS+USER_loss)*landfill;Undefined;0;0;0;</v>
      </c>
    </row>
    <row r="1451" ht="15.75" customHeight="1">
      <c r="A1451" s="1" t="s">
        <v>9</v>
      </c>
      <c r="B1451" s="1" t="s">
        <v>835</v>
      </c>
      <c r="C1451" s="1" t="s">
        <v>1113</v>
      </c>
      <c r="D1451" s="1" t="s">
        <v>842</v>
      </c>
      <c r="E1451" s="1">
        <v>0.0</v>
      </c>
      <c r="F1451" s="1">
        <v>0.0</v>
      </c>
      <c r="G1451" s="1">
        <v>0.0</v>
      </c>
      <c r="I1451" s="1" t="str">
        <f t="shared" si="1"/>
        <v>Q21. Cashew nuts, average of raw, dry-roasted and oil-roasted</v>
      </c>
      <c r="J1451" s="1">
        <f t="shared" si="2"/>
        <v>0</v>
      </c>
      <c r="K1451" s="1" t="str">
        <f t="shared" si="3"/>
        <v>Q21. Cashew nuts, average of raw, dry-roasted and oil-roasted0</v>
      </c>
      <c r="L1451" s="1" t="str">
        <f t="shared" si="4"/>
        <v>Q21. Cashew nuts, average of raw, dry-roasted and oil-roastedMunicipal solid waste {GLO}| treatment of municipal solid waste, open dump, wet infiltration class (500mm) | Cut-off, S</v>
      </c>
      <c r="M1451" s="1" t="str">
        <f t="array" ref="M1451">IF(A1450=$A$72,TEXT(A1451,"dd/mm/yyyy"),A1451)&amp;";"&amp;B1451&amp;";"&amp;IF(J1451=0,IFERROR(VLOOKUP(A1451,default!$B$17:$C$19,2,0),C1451),INDEX(default!$B$2:$B$12,Sheet2!J1451,0))&amp;";"&amp;D1451&amp;";"&amp;E1451&amp;";"&amp;F1451&amp;";"&amp;G1451&amp;";"&amp;H1451</f>
        <v>Municipal solid waste {GLO}| treatment of municipal solid waste, open dump, wet infiltration class (500mm) | Cut-off, S;kg;(packwt*packaging*(1+TRAN_loss_PNS+RET_loss_PNS)+PHAR_loss_PNS+PROC_loss_PNS+TRAN_loss_PNS+RET_loss_PNS+USER_loss)*opendump;Undefined;0;0;0;</v>
      </c>
    </row>
    <row r="1452" ht="15.75" customHeight="1">
      <c r="A1452" s="1" t="s">
        <v>10</v>
      </c>
      <c r="B1452" s="1" t="s">
        <v>835</v>
      </c>
      <c r="C1452" s="1" t="s">
        <v>1113</v>
      </c>
      <c r="D1452" s="1" t="s">
        <v>842</v>
      </c>
      <c r="E1452" s="1">
        <v>0.0</v>
      </c>
      <c r="F1452" s="1">
        <v>0.0</v>
      </c>
      <c r="G1452" s="1">
        <v>0.0</v>
      </c>
      <c r="I1452" s="1" t="str">
        <f t="shared" si="1"/>
        <v>Q21. Cashew nuts, average of raw, dry-roasted and oil-roasted</v>
      </c>
      <c r="J1452" s="1">
        <f t="shared" si="2"/>
        <v>0</v>
      </c>
      <c r="K1452" s="1" t="str">
        <f t="shared" si="3"/>
        <v>Q21. Cashew nuts, average of raw, dry-roasted and oil-roasted0</v>
      </c>
      <c r="L1452" s="1" t="str">
        <f t="shared" si="4"/>
        <v>Q21. Cashew nuts, average of raw, dry-roasted and oil-roastedMunicipal solid waste {GLO}| treatment of municipal solid waste, open burning | Cut-off, S</v>
      </c>
      <c r="M1452" s="1" t="str">
        <f t="array" ref="M1452">IF(A1451=$A$72,TEXT(A1452,"dd/mm/yyyy"),A1452)&amp;";"&amp;B1452&amp;";"&amp;IF(J1452=0,IFERROR(VLOOKUP(A1452,default!$B$17:$C$19,2,0),C1452),INDEX(default!$B$2:$B$12,Sheet2!J1452,0))&amp;";"&amp;D1452&amp;";"&amp;E1452&amp;";"&amp;F1452&amp;";"&amp;G1452&amp;";"&amp;H1452</f>
        <v>Municipal solid waste {GLO}| treatment of municipal solid waste, open burning | Cut-off, S;kg;(packwt*packaging*(1+TRAN_loss_PNS+RET_loss_PNS)+PHAR_loss_PNS+PROC_loss_PNS+TRAN_loss_PNS+RET_loss_PNS+USER_loss)*openburn;Undefined;0;0;0;</v>
      </c>
    </row>
    <row r="1453" ht="15.75" customHeight="1">
      <c r="I1453" s="1" t="str">
        <f t="shared" si="1"/>
        <v>Q21. Cashew nuts, average of raw, dry-roasted and oil-roasted</v>
      </c>
      <c r="J1453" s="1">
        <f t="shared" si="2"/>
        <v>0</v>
      </c>
      <c r="K1453" s="1" t="str">
        <f t="shared" si="3"/>
        <v>Q21. Cashew nuts, average of raw, dry-roasted and oil-roasted0</v>
      </c>
      <c r="L1453" s="1" t="str">
        <f t="shared" si="4"/>
        <v>Q21. Cashew nuts, average of raw, dry-roasted and oil-roasted</v>
      </c>
      <c r="M1453" s="1" t="str">
        <f t="array" ref="M1453">IF(A1452=$A$72,TEXT(A1453,"dd/mm/yyyy"),A1453)&amp;";"&amp;B1453&amp;";"&amp;IF(J1453=0,IFERROR(VLOOKUP(A1453,default!$B$17:$C$19,2,0),C1453),INDEX(default!$B$2:$B$12,Sheet2!J1453,0))&amp;";"&amp;D1453&amp;";"&amp;E1453&amp;";"&amp;F1453&amp;";"&amp;G1453&amp;";"&amp;H1453</f>
        <v>;;;;;;;</v>
      </c>
    </row>
    <row r="1454" ht="15.75" customHeight="1">
      <c r="A1454" s="1" t="s">
        <v>865</v>
      </c>
      <c r="I1454" s="1" t="str">
        <f t="shared" si="1"/>
        <v>Q21. Cashew nuts, average of raw, dry-roasted and oil-roasted</v>
      </c>
      <c r="J1454" s="1">
        <f t="shared" si="2"/>
        <v>0</v>
      </c>
      <c r="K1454" s="1" t="str">
        <f t="shared" si="3"/>
        <v>Q21. Cashew nuts, average of raw, dry-roasted and oil-roasted0</v>
      </c>
      <c r="L1454" s="1" t="str">
        <f t="shared" si="4"/>
        <v>Q21. Cashew nuts, average of raw, dry-roasted and oil-roastedInput parameters</v>
      </c>
      <c r="M1454" s="1" t="str">
        <f t="array" ref="M1454">IF(A1453=$A$72,TEXT(A1454,"dd/mm/yyyy"),A1454)&amp;";"&amp;B1454&amp;";"&amp;IF(J1454=0,IFERROR(VLOOKUP(A1454,default!$B$17:$C$19,2,0),C1454),INDEX(default!$B$2:$B$12,Sheet2!J1454,0))&amp;";"&amp;D1454&amp;";"&amp;E1454&amp;";"&amp;F1454&amp;";"&amp;G1454&amp;";"&amp;H1454</f>
        <v>Input parameters;;;;;;;</v>
      </c>
    </row>
    <row r="1455" ht="15.75" customHeight="1">
      <c r="A1455" s="1" t="s">
        <v>31</v>
      </c>
      <c r="B1455" s="1">
        <v>1.024</v>
      </c>
      <c r="C1455" s="1" t="s">
        <v>866</v>
      </c>
      <c r="D1455" s="1">
        <v>1.11</v>
      </c>
      <c r="E1455" s="1">
        <v>0.0</v>
      </c>
      <c r="F1455" s="1">
        <v>0.0</v>
      </c>
      <c r="G1455" s="1" t="s">
        <v>832</v>
      </c>
      <c r="H1455" s="1" t="s">
        <v>134</v>
      </c>
      <c r="I1455" s="1" t="str">
        <f t="shared" si="1"/>
        <v>Q21. Cashew nuts, average of raw, dry-roasted and oil-roasted</v>
      </c>
      <c r="J1455" s="1">
        <f t="shared" si="2"/>
        <v>0</v>
      </c>
      <c r="K1455" s="1" t="str">
        <f t="shared" si="3"/>
        <v>Q21. Cashew nuts, average of raw, dry-roasted and oil-roasted0</v>
      </c>
      <c r="L1455" s="1" t="str">
        <f t="shared" si="4"/>
        <v>Q21. Cashew nuts, average of raw, dry-roasted and oil-roastedprimary</v>
      </c>
      <c r="M1455" s="1" t="str">
        <f t="array" ref="M1455">IF(A1454=$A$72,TEXT(A1455,"dd/mm/yyyy"),A1455)&amp;";"&amp;B1455&amp;";"&amp;IF(J1455=0,IFERROR(VLOOKUP(A1455,default!$B$17:$C$19,2,0),C1455),INDEX(default!$B$2:$B$12,Sheet2!J1455,0))&amp;";"&amp;D1455&amp;";"&amp;E1455&amp;";"&amp;F1455&amp;";"&amp;G1455&amp;";"&amp;H1455</f>
        <v>primary;1,024;Lognormal;1,11;0;0;No;(2,3,2,2,2,na)_x007f_</v>
      </c>
    </row>
    <row r="1456" ht="15.75" customHeight="1">
      <c r="A1456" s="1" t="s">
        <v>22</v>
      </c>
      <c r="B1456" s="1">
        <v>1.0</v>
      </c>
      <c r="C1456" s="1" t="s">
        <v>866</v>
      </c>
      <c r="D1456" s="1">
        <v>1.11</v>
      </c>
      <c r="E1456" s="1">
        <v>0.0</v>
      </c>
      <c r="F1456" s="1">
        <v>0.0</v>
      </c>
      <c r="G1456" s="1" t="s">
        <v>832</v>
      </c>
      <c r="H1456" s="1" t="s">
        <v>134</v>
      </c>
      <c r="I1456" s="1" t="str">
        <f t="shared" si="1"/>
        <v>Q21. Cashew nuts, average of raw, dry-roasted and oil-roasted</v>
      </c>
      <c r="J1456" s="1">
        <f t="shared" si="2"/>
        <v>0</v>
      </c>
      <c r="K1456" s="1" t="str">
        <f t="shared" si="3"/>
        <v>Q21. Cashew nuts, average of raw, dry-roasted and oil-roasted0</v>
      </c>
      <c r="L1456" s="1" t="str">
        <f t="shared" si="4"/>
        <v>Q21. Cashew nuts, average of raw, dry-roasted and oil-roastedprocessing</v>
      </c>
      <c r="M1456" s="1" t="str">
        <f t="array" ref="M1456">IF(A1455=$A$72,TEXT(A1456,"dd/mm/yyyy"),A1456)&amp;";"&amp;B1456&amp;";"&amp;IF(J1456=0,IFERROR(VLOOKUP(A1456,default!$B$17:$C$19,2,0),C1456),INDEX(default!$B$2:$B$12,Sheet2!J1456,0))&amp;";"&amp;D1456&amp;";"&amp;E1456&amp;";"&amp;F1456&amp;";"&amp;G1456&amp;";"&amp;H1456</f>
        <v>processing;1;Lognormal;1,11;0;0;No;(2,3,2,2,2,na)_x007f_</v>
      </c>
    </row>
    <row r="1457" ht="15.75" customHeight="1">
      <c r="A1457" s="1" t="s">
        <v>23</v>
      </c>
      <c r="B1457" s="1">
        <v>1.0</v>
      </c>
      <c r="C1457" s="1" t="s">
        <v>866</v>
      </c>
      <c r="D1457" s="1">
        <v>1.25</v>
      </c>
      <c r="E1457" s="1">
        <v>0.0</v>
      </c>
      <c r="F1457" s="1">
        <v>0.0</v>
      </c>
      <c r="G1457" s="1" t="s">
        <v>832</v>
      </c>
      <c r="H1457" s="1" t="s">
        <v>131</v>
      </c>
      <c r="I1457" s="1" t="str">
        <f t="shared" si="1"/>
        <v>Q21. Cashew nuts, average of raw, dry-roasted and oil-roasted</v>
      </c>
      <c r="J1457" s="1">
        <f t="shared" si="2"/>
        <v>0</v>
      </c>
      <c r="K1457" s="1" t="str">
        <f t="shared" si="3"/>
        <v>Q21. Cashew nuts, average of raw, dry-roasted and oil-roasted0</v>
      </c>
      <c r="L1457" s="1" t="str">
        <f t="shared" si="4"/>
        <v>Q21. Cashew nuts, average of raw, dry-roasted and oil-roastedpackaging</v>
      </c>
      <c r="M1457" s="1" t="str">
        <f t="array" ref="M1457">IF(A1456=$A$72,TEXT(A1457,"dd/mm/yyyy"),A1457)&amp;";"&amp;B1457&amp;";"&amp;IF(J1457=0,IFERROR(VLOOKUP(A1457,default!$B$17:$C$19,2,0),C1457),INDEX(default!$B$2:$B$12,Sheet2!J1457,0))&amp;";"&amp;D1457&amp;";"&amp;E1457&amp;";"&amp;F1457&amp;";"&amp;G1457&amp;";"&amp;H1457</f>
        <v>packaging;1;Lognormal;1,25;0;0;No;(2,4,2,4,3,na)_x007f_</v>
      </c>
    </row>
    <row r="1458" ht="15.75" customHeight="1">
      <c r="A1458" s="1" t="s">
        <v>32</v>
      </c>
      <c r="B1458" s="1">
        <v>1.0</v>
      </c>
      <c r="C1458" s="1" t="s">
        <v>866</v>
      </c>
      <c r="D1458" s="1">
        <v>1.23</v>
      </c>
      <c r="E1458" s="1">
        <v>0.0</v>
      </c>
      <c r="F1458" s="1">
        <v>0.0</v>
      </c>
      <c r="G1458" s="1" t="s">
        <v>832</v>
      </c>
      <c r="H1458" s="1" t="s">
        <v>132</v>
      </c>
      <c r="I1458" s="1" t="str">
        <f t="shared" si="1"/>
        <v>Q21. Cashew nuts, average of raw, dry-roasted and oil-roasted</v>
      </c>
      <c r="J1458" s="1">
        <f t="shared" si="2"/>
        <v>0</v>
      </c>
      <c r="K1458" s="1" t="str">
        <f t="shared" si="3"/>
        <v>Q21. Cashew nuts, average of raw, dry-roasted and oil-roasted0</v>
      </c>
      <c r="L1458" s="1" t="str">
        <f t="shared" si="4"/>
        <v>Q21. Cashew nuts, average of raw, dry-roasted and oil-roasteddistrib</v>
      </c>
      <c r="M1458" s="1" t="str">
        <f t="array" ref="M1458">IF(A1457=$A$72,TEXT(A1458,"dd/mm/yyyy"),A1458)&amp;";"&amp;B1458&amp;";"&amp;IF(J1458=0,IFERROR(VLOOKUP(A1458,default!$B$17:$C$19,2,0),C1458),INDEX(default!$B$2:$B$12,Sheet2!J1458,0))&amp;";"&amp;D1458&amp;";"&amp;E1458&amp;";"&amp;F1458&amp;";"&amp;G1458&amp;";"&amp;H1458</f>
        <v>distrib;1;Lognormal;1,23;0;0;No;(2,3,2,4,3,na)_x007f_</v>
      </c>
    </row>
    <row r="1459" ht="15.75" customHeight="1">
      <c r="A1459" s="1" t="s">
        <v>33</v>
      </c>
      <c r="B1459" s="1">
        <v>0.0</v>
      </c>
      <c r="C1459" s="1" t="s">
        <v>866</v>
      </c>
      <c r="D1459" s="1">
        <v>1.12</v>
      </c>
      <c r="E1459" s="1">
        <v>0.0</v>
      </c>
      <c r="F1459" s="1">
        <v>0.0</v>
      </c>
      <c r="G1459" s="1" t="s">
        <v>832</v>
      </c>
      <c r="H1459" s="1" t="s">
        <v>133</v>
      </c>
      <c r="I1459" s="1" t="str">
        <f t="shared" si="1"/>
        <v>Q21. Cashew nuts, average of raw, dry-roasted and oil-roasted</v>
      </c>
      <c r="J1459" s="1">
        <f t="shared" si="2"/>
        <v>0</v>
      </c>
      <c r="K1459" s="1" t="str">
        <f t="shared" si="3"/>
        <v>Q21. Cashew nuts, average of raw, dry-roasted and oil-roasted0</v>
      </c>
      <c r="L1459" s="1" t="str">
        <f t="shared" si="4"/>
        <v>Q21. Cashew nuts, average of raw, dry-roasted and oil-roastedretail_cool</v>
      </c>
      <c r="M1459" s="1" t="str">
        <f t="array" ref="M1459">IF(A1458=$A$72,TEXT(A1459,"dd/mm/yyyy"),A1459)&amp;";"&amp;B1459&amp;";"&amp;IF(J1459=0,IFERROR(VLOOKUP(A1459,default!$B$17:$C$19,2,0),C1459),INDEX(default!$B$2:$B$12,Sheet2!J1459,0))&amp;";"&amp;D1459&amp;";"&amp;E1459&amp;";"&amp;F1459&amp;";"&amp;G1459&amp;";"&amp;H1459</f>
        <v>retail_cool;0;Lognormal;1,12;0;0;No;(2,3,2,4,2,na)_x007f_</v>
      </c>
    </row>
    <row r="1460" ht="15.75" customHeight="1">
      <c r="A1460" s="1" t="s">
        <v>34</v>
      </c>
      <c r="B1460" s="1">
        <v>0.0</v>
      </c>
      <c r="C1460" s="1" t="s">
        <v>866</v>
      </c>
      <c r="D1460" s="1">
        <v>1.12</v>
      </c>
      <c r="E1460" s="1">
        <v>0.0</v>
      </c>
      <c r="F1460" s="1">
        <v>0.0</v>
      </c>
      <c r="G1460" s="1" t="s">
        <v>832</v>
      </c>
      <c r="H1460" s="1" t="s">
        <v>133</v>
      </c>
      <c r="I1460" s="1" t="str">
        <f t="shared" si="1"/>
        <v>Q21. Cashew nuts, average of raw, dry-roasted and oil-roasted</v>
      </c>
      <c r="J1460" s="1">
        <f t="shared" si="2"/>
        <v>0</v>
      </c>
      <c r="K1460" s="1" t="str">
        <f t="shared" si="3"/>
        <v>Q21. Cashew nuts, average of raw, dry-roasted and oil-roasted0</v>
      </c>
      <c r="L1460" s="1" t="str">
        <f t="shared" si="4"/>
        <v>Q21. Cashew nuts, average of raw, dry-roasted and oil-roastedretail_freez</v>
      </c>
      <c r="M1460" s="1" t="str">
        <f t="array" ref="M1460">IF(A1459=$A$72,TEXT(A1460,"dd/mm/yyyy"),A1460)&amp;";"&amp;B1460&amp;";"&amp;IF(J1460=0,IFERROR(VLOOKUP(A1460,default!$B$17:$C$19,2,0),C1460),INDEX(default!$B$2:$B$12,Sheet2!J1460,0))&amp;";"&amp;D1460&amp;";"&amp;E1460&amp;";"&amp;F1460&amp;";"&amp;G1460&amp;";"&amp;H1460</f>
        <v>retail_freez;0;Lognormal;1,12;0;0;No;(2,3,2,4,2,na)_x007f_</v>
      </c>
    </row>
    <row r="1461" ht="15.75" customHeight="1">
      <c r="A1461" s="1" t="s">
        <v>35</v>
      </c>
      <c r="B1461" s="1">
        <v>0.0</v>
      </c>
      <c r="C1461" s="1" t="s">
        <v>866</v>
      </c>
      <c r="D1461" s="1">
        <v>1.12</v>
      </c>
      <c r="E1461" s="1">
        <v>0.0</v>
      </c>
      <c r="F1461" s="1">
        <v>0.0</v>
      </c>
      <c r="G1461" s="1" t="s">
        <v>832</v>
      </c>
      <c r="H1461" s="1" t="s">
        <v>133</v>
      </c>
      <c r="I1461" s="1" t="str">
        <f t="shared" si="1"/>
        <v>Q21. Cashew nuts, average of raw, dry-roasted and oil-roasted</v>
      </c>
      <c r="J1461" s="1">
        <f t="shared" si="2"/>
        <v>0</v>
      </c>
      <c r="K1461" s="1" t="str">
        <f t="shared" si="3"/>
        <v>Q21. Cashew nuts, average of raw, dry-roasted and oil-roasted0</v>
      </c>
      <c r="L1461" s="1" t="str">
        <f t="shared" si="4"/>
        <v>Q21. Cashew nuts, average of raw, dry-roasted and oil-roastedhome_cool</v>
      </c>
      <c r="M1461" s="1" t="str">
        <f t="array" ref="M1461">IF(A1460=$A$72,TEXT(A1461,"dd/mm/yyyy"),A1461)&amp;";"&amp;B1461&amp;";"&amp;IF(J1461=0,IFERROR(VLOOKUP(A1461,default!$B$17:$C$19,2,0),C1461),INDEX(default!$B$2:$B$12,Sheet2!J1461,0))&amp;";"&amp;D1461&amp;";"&amp;E1461&amp;";"&amp;F1461&amp;";"&amp;G1461&amp;";"&amp;H1461</f>
        <v>home_cool;0;Lognormal;1,12;0;0;No;(2,3,2,4,2,na)_x007f_</v>
      </c>
    </row>
    <row r="1462" ht="15.75" customHeight="1">
      <c r="A1462" s="1" t="s">
        <v>36</v>
      </c>
      <c r="B1462" s="1">
        <v>0.0</v>
      </c>
      <c r="C1462" s="1" t="s">
        <v>866</v>
      </c>
      <c r="D1462" s="1">
        <v>1.12</v>
      </c>
      <c r="E1462" s="1">
        <v>0.0</v>
      </c>
      <c r="F1462" s="1">
        <v>0.0</v>
      </c>
      <c r="G1462" s="1" t="s">
        <v>832</v>
      </c>
      <c r="H1462" s="1" t="s">
        <v>133</v>
      </c>
      <c r="I1462" s="1" t="str">
        <f t="shared" si="1"/>
        <v>Q21. Cashew nuts, average of raw, dry-roasted and oil-roasted</v>
      </c>
      <c r="J1462" s="1">
        <f t="shared" si="2"/>
        <v>0</v>
      </c>
      <c r="K1462" s="1" t="str">
        <f t="shared" si="3"/>
        <v>Q21. Cashew nuts, average of raw, dry-roasted and oil-roasted0</v>
      </c>
      <c r="L1462" s="1" t="str">
        <f t="shared" si="4"/>
        <v>Q21. Cashew nuts, average of raw, dry-roasted and oil-roastedhome_freez</v>
      </c>
      <c r="M1462" s="1" t="str">
        <f t="array" ref="M1462">IF(A1461=$A$72,TEXT(A1462,"dd/mm/yyyy"),A1462)&amp;";"&amp;B1462&amp;";"&amp;IF(J1462=0,IFERROR(VLOOKUP(A1462,default!$B$17:$C$19,2,0),C1462),INDEX(default!$B$2:$B$12,Sheet2!J1462,0))&amp;";"&amp;D1462&amp;";"&amp;E1462&amp;";"&amp;F1462&amp;";"&amp;G1462&amp;";"&amp;H1462</f>
        <v>home_freez;0;Lognormal;1,12;0;0;No;(2,3,2,4,2,na)_x007f_</v>
      </c>
    </row>
    <row r="1463" ht="15.75" customHeight="1">
      <c r="A1463" s="1" t="s">
        <v>37</v>
      </c>
      <c r="B1463" s="1">
        <v>0.0</v>
      </c>
      <c r="C1463" s="1" t="s">
        <v>866</v>
      </c>
      <c r="D1463" s="1">
        <v>1.11</v>
      </c>
      <c r="E1463" s="1">
        <v>0.0</v>
      </c>
      <c r="F1463" s="1">
        <v>0.0</v>
      </c>
      <c r="G1463" s="1" t="s">
        <v>832</v>
      </c>
      <c r="H1463" s="1" t="s">
        <v>134</v>
      </c>
      <c r="I1463" s="1" t="str">
        <f t="shared" si="1"/>
        <v>Q21. Cashew nuts, average of raw, dry-roasted and oil-roasted</v>
      </c>
      <c r="J1463" s="1">
        <f t="shared" si="2"/>
        <v>0</v>
      </c>
      <c r="K1463" s="1" t="str">
        <f t="shared" si="3"/>
        <v>Q21. Cashew nuts, average of raw, dry-roasted and oil-roasted0</v>
      </c>
      <c r="L1463" s="1" t="str">
        <f t="shared" si="4"/>
        <v>Q21. Cashew nuts, average of raw, dry-roasted and oil-roastedboil</v>
      </c>
      <c r="M1463" s="1" t="str">
        <f t="array" ref="M1463">IF(A1462=$A$72,TEXT(A1463,"dd/mm/yyyy"),A1463)&amp;";"&amp;B1463&amp;";"&amp;IF(J1463=0,IFERROR(VLOOKUP(A1463,default!$B$17:$C$19,2,0),C1463),INDEX(default!$B$2:$B$12,Sheet2!J1463,0))&amp;";"&amp;D1463&amp;";"&amp;E1463&amp;";"&amp;F1463&amp;";"&amp;G1463&amp;";"&amp;H1463</f>
        <v>boil;0;Lognormal;1,11;0;0;No;(2,3,2,2,2,na)_x007f_</v>
      </c>
    </row>
    <row r="1464" ht="15.75" customHeight="1">
      <c r="A1464" s="1" t="s">
        <v>38</v>
      </c>
      <c r="B1464" s="1">
        <v>0.0</v>
      </c>
      <c r="C1464" s="1" t="s">
        <v>866</v>
      </c>
      <c r="D1464" s="1">
        <v>1.11</v>
      </c>
      <c r="E1464" s="1">
        <v>0.0</v>
      </c>
      <c r="F1464" s="1">
        <v>0.0</v>
      </c>
      <c r="G1464" s="1" t="s">
        <v>832</v>
      </c>
      <c r="H1464" s="1" t="s">
        <v>134</v>
      </c>
      <c r="I1464" s="1" t="str">
        <f t="shared" si="1"/>
        <v>Q21. Cashew nuts, average of raw, dry-roasted and oil-roasted</v>
      </c>
      <c r="J1464" s="1">
        <f t="shared" si="2"/>
        <v>0</v>
      </c>
      <c r="K1464" s="1" t="str">
        <f t="shared" si="3"/>
        <v>Q21. Cashew nuts, average of raw, dry-roasted and oil-roasted0</v>
      </c>
      <c r="L1464" s="1" t="str">
        <f t="shared" si="4"/>
        <v>Q21. Cashew nuts, average of raw, dry-roasted and oil-roastedfry</v>
      </c>
      <c r="M1464" s="1" t="str">
        <f t="array" ref="M1464">IF(A1463=$A$72,TEXT(A1464,"dd/mm/yyyy"),A1464)&amp;";"&amp;B1464&amp;";"&amp;IF(J1464=0,IFERROR(VLOOKUP(A1464,default!$B$17:$C$19,2,0),C1464),INDEX(default!$B$2:$B$12,Sheet2!J1464,0))&amp;";"&amp;D1464&amp;";"&amp;E1464&amp;";"&amp;F1464&amp;";"&amp;G1464&amp;";"&amp;H1464</f>
        <v>fry;0;Lognormal;1,11;0;0;No;(2,3,2,2,2,na)_x007f_</v>
      </c>
    </row>
    <row r="1465" ht="15.75" customHeight="1">
      <c r="A1465" s="1" t="s">
        <v>39</v>
      </c>
      <c r="B1465" s="1">
        <v>0.05</v>
      </c>
      <c r="C1465" s="1" t="s">
        <v>842</v>
      </c>
      <c r="D1465" s="1">
        <v>1.0</v>
      </c>
      <c r="E1465" s="1">
        <v>0.0</v>
      </c>
      <c r="F1465" s="1">
        <v>0.0</v>
      </c>
      <c r="G1465" s="1" t="s">
        <v>832</v>
      </c>
      <c r="I1465" s="1" t="str">
        <f t="shared" si="1"/>
        <v>Q21. Cashew nuts, average of raw, dry-roasted and oil-roasted</v>
      </c>
      <c r="J1465" s="1">
        <f t="shared" si="2"/>
        <v>0</v>
      </c>
      <c r="K1465" s="1" t="str">
        <f t="shared" si="3"/>
        <v>Q21. Cashew nuts, average of raw, dry-roasted and oil-roasted0</v>
      </c>
      <c r="L1465" s="1" t="str">
        <f t="shared" si="4"/>
        <v>Q21. Cashew nuts, average of raw, dry-roasted and oil-roastedpackwt</v>
      </c>
      <c r="M1465" s="1" t="str">
        <f t="array" ref="M1465">IF(A1464=$A$72,TEXT(A1465,"dd/mm/yyyy"),A1465)&amp;";"&amp;B1465&amp;";"&amp;IF(J1465=0,IFERROR(VLOOKUP(A1465,default!$B$17:$C$19,2,0),C1465),INDEX(default!$B$2:$B$12,Sheet2!J1465,0))&amp;";"&amp;D1465&amp;";"&amp;E1465&amp;";"&amp;F1465&amp;";"&amp;G1465&amp;";"&amp;H1465</f>
        <v>packwt;0,05;Undefined;1;0;0;No;</v>
      </c>
    </row>
    <row r="1466" ht="15.75" customHeight="1">
      <c r="A1466" s="1" t="s">
        <v>40</v>
      </c>
      <c r="B1466" s="1">
        <v>0.0</v>
      </c>
      <c r="C1466" s="1" t="s">
        <v>842</v>
      </c>
      <c r="D1466" s="1">
        <v>1.0</v>
      </c>
      <c r="E1466" s="1">
        <v>0.0</v>
      </c>
      <c r="F1466" s="1">
        <v>0.0</v>
      </c>
      <c r="G1466" s="1" t="s">
        <v>832</v>
      </c>
      <c r="I1466" s="1" t="str">
        <f t="shared" si="1"/>
        <v>Q21. Cashew nuts, average of raw, dry-roasted and oil-roasted</v>
      </c>
      <c r="J1466" s="1">
        <f t="shared" si="2"/>
        <v>0</v>
      </c>
      <c r="K1466" s="1" t="str">
        <f t="shared" si="3"/>
        <v>Q21. Cashew nuts, average of raw, dry-roasted and oil-roasted0</v>
      </c>
      <c r="L1466" s="1" t="str">
        <f t="shared" si="4"/>
        <v>Q21. Cashew nuts, average of raw, dry-roasted and oil-roastedUSER_loss</v>
      </c>
      <c r="M1466" s="1" t="str">
        <f t="array" ref="M1466">IF(A1465=$A$72,TEXT(A1466,"dd/mm/yyyy"),A1466)&amp;";"&amp;B1466&amp;";"&amp;IF(J1466=0,IFERROR(VLOOKUP(A1466,default!$B$17:$C$19,2,0),C1466),INDEX(default!$B$2:$B$12,Sheet2!J1466,0))&amp;";"&amp;D1466&amp;";"&amp;E1466&amp;";"&amp;F1466&amp;";"&amp;G1466&amp;";"&amp;H1466</f>
        <v>USER_loss;0;Undefined;1;0;0;No;</v>
      </c>
    </row>
    <row r="1467" ht="15.75" customHeight="1">
      <c r="I1467" s="1" t="str">
        <f t="shared" si="1"/>
        <v>Q21. Cashew nuts, average of raw, dry-roasted and oil-roasted</v>
      </c>
      <c r="J1467" s="1">
        <f t="shared" si="2"/>
        <v>0</v>
      </c>
      <c r="K1467" s="1" t="str">
        <f t="shared" si="3"/>
        <v>Q21. Cashew nuts, average of raw, dry-roasted and oil-roasted0</v>
      </c>
      <c r="L1467" s="1" t="str">
        <f t="shared" si="4"/>
        <v>Q21. Cashew nuts, average of raw, dry-roasted and oil-roasted</v>
      </c>
      <c r="M1467" s="1" t="str">
        <f t="array" ref="M1467">IF(A1466=$A$72,TEXT(A1467,"dd/mm/yyyy"),A1467)&amp;";"&amp;B1467&amp;";"&amp;IF(J1467=0,IFERROR(VLOOKUP(A1467,default!$B$17:$C$19,2,0),C1467),INDEX(default!$B$2:$B$12,Sheet2!J1467,0))&amp;";"&amp;D1467&amp;";"&amp;E1467&amp;";"&amp;F1467&amp;";"&amp;G1467&amp;";"&amp;H1467</f>
        <v>;;;;;;;</v>
      </c>
    </row>
    <row r="1468" ht="15.75" customHeight="1">
      <c r="A1468" s="1" t="s">
        <v>867</v>
      </c>
      <c r="I1468" s="1" t="str">
        <f t="shared" si="1"/>
        <v>Q21. Cashew nuts, average of raw, dry-roasted and oil-roasted</v>
      </c>
      <c r="J1468" s="1">
        <f t="shared" si="2"/>
        <v>0</v>
      </c>
      <c r="K1468" s="1" t="str">
        <f t="shared" si="3"/>
        <v>Q21. Cashew nuts, average of raw, dry-roasted and oil-roasted0</v>
      </c>
      <c r="L1468" s="1" t="str">
        <f t="shared" si="4"/>
        <v>Q21. Cashew nuts, average of raw, dry-roasted and oil-roastedEnd</v>
      </c>
      <c r="M1468" s="1" t="str">
        <f t="array" ref="M1468">IF(A1467=$A$72,TEXT(A1468,"dd/mm/yyyy"),A1468)&amp;";"&amp;B1468&amp;";"&amp;IF(J1468=0,IFERROR(VLOOKUP(A1468,default!$B$17:$C$19,2,0),C1468),INDEX(default!$B$2:$B$12,Sheet2!J1468,0))&amp;";"&amp;D1468&amp;";"&amp;E1468&amp;";"&amp;F1468&amp;";"&amp;G1468&amp;";"&amp;H1468</f>
        <v>End;;;;;;;</v>
      </c>
    </row>
    <row r="1469" ht="15.75" customHeight="1">
      <c r="I1469" s="1" t="str">
        <f t="shared" si="1"/>
        <v>Q21. Cashew nuts, average of raw, dry-roasted and oil-roasted</v>
      </c>
      <c r="J1469" s="1">
        <f t="shared" si="2"/>
        <v>0</v>
      </c>
      <c r="K1469" s="1" t="str">
        <f t="shared" si="3"/>
        <v>Q21. Cashew nuts, average of raw, dry-roasted and oil-roasted0</v>
      </c>
      <c r="L1469" s="1" t="str">
        <f t="shared" si="4"/>
        <v>Q21. Cashew nuts, average of raw, dry-roasted and oil-roasted</v>
      </c>
      <c r="M1469" s="1" t="str">
        <f t="array" ref="M1469">IF(A1468=$A$72,TEXT(A1469,"dd/mm/yyyy"),A1469)&amp;";"&amp;B1469&amp;";"&amp;IF(J1469=0,IFERROR(VLOOKUP(A1469,default!$B$17:$C$19,2,0),C1469),INDEX(default!$B$2:$B$12,Sheet2!J1469,0))&amp;";"&amp;D1469&amp;";"&amp;E1469&amp;";"&amp;F1469&amp;";"&amp;G1469&amp;";"&amp;H1469</f>
        <v>;;;;;;;</v>
      </c>
    </row>
    <row r="1470" ht="15.75" customHeight="1">
      <c r="A1470" s="1" t="s">
        <v>814</v>
      </c>
      <c r="I1470" s="1" t="str">
        <f t="shared" si="1"/>
        <v>Q21. Cashew nuts, average of raw, dry-roasted and oil-roasted</v>
      </c>
      <c r="J1470" s="1">
        <f t="shared" si="2"/>
        <v>0</v>
      </c>
      <c r="K1470" s="1" t="str">
        <f t="shared" si="3"/>
        <v>Q21. Cashew nuts, average of raw, dry-roasted and oil-roasted0</v>
      </c>
      <c r="L1470" s="1" t="str">
        <f t="shared" si="4"/>
        <v>Q21. Cashew nuts, average of raw, dry-roasted and oil-roastedProcess</v>
      </c>
      <c r="M1470" s="1" t="str">
        <f t="array" ref="M1470">IF(A1469=$A$72,TEXT(A1470,"dd/mm/yyyy"),A1470)&amp;";"&amp;B1470&amp;";"&amp;IF(J1470=0,IFERROR(VLOOKUP(A1470,default!$B$17:$C$19,2,0),C1470),INDEX(default!$B$2:$B$12,Sheet2!J1470,0))&amp;";"&amp;D1470&amp;";"&amp;E1470&amp;";"&amp;F1470&amp;";"&amp;G1470&amp;";"&amp;H1470</f>
        <v>Process;;;;;;;</v>
      </c>
    </row>
    <row r="1471" ht="15.75" customHeight="1">
      <c r="I1471" s="1" t="str">
        <f t="shared" si="1"/>
        <v>Q21. Cashew nuts, average of raw, dry-roasted and oil-roasted</v>
      </c>
      <c r="J1471" s="1">
        <f t="shared" si="2"/>
        <v>0</v>
      </c>
      <c r="K1471" s="1" t="str">
        <f t="shared" si="3"/>
        <v>Q21. Cashew nuts, average of raw, dry-roasted and oil-roasted0</v>
      </c>
      <c r="L1471" s="1" t="str">
        <f t="shared" si="4"/>
        <v>Q21. Cashew nuts, average of raw, dry-roasted and oil-roasted</v>
      </c>
      <c r="M1471" s="1" t="str">
        <f t="array" ref="M1471">IF(A1470=$A$72,TEXT(A1471,"dd/mm/yyyy"),A1471)&amp;";"&amp;B1471&amp;";"&amp;IF(J1471=0,IFERROR(VLOOKUP(A1471,default!$B$17:$C$19,2,0),C1471),INDEX(default!$B$2:$B$12,Sheet2!J1471,0))&amp;";"&amp;D1471&amp;";"&amp;E1471&amp;";"&amp;F1471&amp;";"&amp;G1471&amp;";"&amp;H1471</f>
        <v>;;;;;;;</v>
      </c>
    </row>
    <row r="1472" ht="15.75" customHeight="1">
      <c r="A1472" s="1" t="s">
        <v>815</v>
      </c>
      <c r="I1472" s="1" t="str">
        <f t="shared" si="1"/>
        <v>Q21. Cashew nuts, average of raw, dry-roasted and oil-roasted</v>
      </c>
      <c r="J1472" s="1">
        <f t="shared" si="2"/>
        <v>0</v>
      </c>
      <c r="K1472" s="1" t="str">
        <f t="shared" si="3"/>
        <v>Q21. Cashew nuts, average of raw, dry-roasted and oil-roasted0</v>
      </c>
      <c r="L1472" s="1" t="str">
        <f t="shared" si="4"/>
        <v>Q21. Cashew nuts, average of raw, dry-roasted and oil-roastedCategory type</v>
      </c>
      <c r="M1472" s="1" t="str">
        <f t="array" ref="M1472">IF(A1471=$A$72,TEXT(A1472,"dd/mm/yyyy"),A1472)&amp;";"&amp;B1472&amp;";"&amp;IF(J1472=0,IFERROR(VLOOKUP(A1472,default!$B$17:$C$19,2,0),C1472),INDEX(default!$B$2:$B$12,Sheet2!J1472,0))&amp;";"&amp;D1472&amp;";"&amp;E1472&amp;";"&amp;F1472&amp;";"&amp;G1472&amp;";"&amp;H1472</f>
        <v>Category type;;;;;;;</v>
      </c>
    </row>
    <row r="1473" ht="15.75" customHeight="1">
      <c r="A1473" s="1" t="s">
        <v>816</v>
      </c>
      <c r="I1473" s="1" t="str">
        <f t="shared" si="1"/>
        <v>Q21. Cashew nuts, average of raw, dry-roasted and oil-roasted</v>
      </c>
      <c r="J1473" s="1">
        <f t="shared" si="2"/>
        <v>0</v>
      </c>
      <c r="K1473" s="1" t="str">
        <f t="shared" si="3"/>
        <v>Q21. Cashew nuts, average of raw, dry-roasted and oil-roasted0</v>
      </c>
      <c r="L1473" s="1" t="str">
        <f t="shared" si="4"/>
        <v>Q21. Cashew nuts, average of raw, dry-roasted and oil-roastedmaterial</v>
      </c>
      <c r="M1473" s="1" t="str">
        <f t="array" ref="M1473">IF(A1472=$A$72,TEXT(A1473,"dd/mm/yyyy"),A1473)&amp;";"&amp;B1473&amp;";"&amp;IF(J1473=0,IFERROR(VLOOKUP(A1473,default!$B$17:$C$19,2,0),C1473),INDEX(default!$B$2:$B$12,Sheet2!J1473,0))&amp;";"&amp;D1473&amp;";"&amp;E1473&amp;";"&amp;F1473&amp;";"&amp;G1473&amp;";"&amp;H1473</f>
        <v>material;;;;;;;</v>
      </c>
    </row>
    <row r="1474" ht="15.75" customHeight="1">
      <c r="I1474" s="1" t="str">
        <f t="shared" si="1"/>
        <v>Q21. Cashew nuts, average of raw, dry-roasted and oil-roasted</v>
      </c>
      <c r="J1474" s="1">
        <f t="shared" si="2"/>
        <v>0</v>
      </c>
      <c r="K1474" s="1" t="str">
        <f t="shared" si="3"/>
        <v>Q21. Cashew nuts, average of raw, dry-roasted and oil-roasted0</v>
      </c>
      <c r="L1474" s="1" t="str">
        <f t="shared" si="4"/>
        <v>Q21. Cashew nuts, average of raw, dry-roasted and oil-roasted</v>
      </c>
      <c r="M1474" s="1" t="str">
        <f t="array" ref="M1474">IF(A1473=$A$72,TEXT(A1474,"dd/mm/yyyy"),A1474)&amp;";"&amp;B1474&amp;";"&amp;IF(J1474=0,IFERROR(VLOOKUP(A1474,default!$B$17:$C$19,2,0),C1474),INDEX(default!$B$2:$B$12,Sheet2!J1474,0))&amp;";"&amp;D1474&amp;";"&amp;E1474&amp;";"&amp;F1474&amp;";"&amp;G1474&amp;";"&amp;H1474</f>
        <v>;;;;;;;</v>
      </c>
    </row>
    <row r="1475" ht="15.75" customHeight="1">
      <c r="A1475" s="1" t="s">
        <v>817</v>
      </c>
      <c r="I1475" s="1" t="str">
        <f t="shared" si="1"/>
        <v>Q21. Cashew nuts, average of raw, dry-roasted and oil-roasted</v>
      </c>
      <c r="J1475" s="1">
        <f t="shared" si="2"/>
        <v>0</v>
      </c>
      <c r="K1475" s="1" t="str">
        <f t="shared" si="3"/>
        <v>Q21. Cashew nuts, average of raw, dry-roasted and oil-roasted0</v>
      </c>
      <c r="L1475" s="1" t="str">
        <f t="shared" si="4"/>
        <v>Q21. Cashew nuts, average of raw, dry-roasted and oil-roastedProcess identifier</v>
      </c>
      <c r="M1475" s="1" t="str">
        <f t="array" ref="M1475">IF(A1474=$A$72,TEXT(A1475,"dd/mm/yyyy"),A1475)&amp;";"&amp;B1475&amp;";"&amp;IF(J1475=0,IFERROR(VLOOKUP(A1475,default!$B$17:$C$19,2,0),C1475),INDEX(default!$B$2:$B$12,Sheet2!J1475,0))&amp;";"&amp;D1475&amp;";"&amp;E1475&amp;";"&amp;F1475&amp;";"&amp;G1475&amp;";"&amp;H1475</f>
        <v>Process identifier;;;;;;;</v>
      </c>
    </row>
    <row r="1476" ht="15.75" customHeight="1">
      <c r="A1476" s="1" t="s">
        <v>1128</v>
      </c>
      <c r="I1476" s="1" t="str">
        <f t="shared" si="1"/>
        <v>Q21. Cashew nuts, average of raw, dry-roasted and oil-roasted</v>
      </c>
      <c r="J1476" s="1">
        <f t="shared" si="2"/>
        <v>0</v>
      </c>
      <c r="K1476" s="1" t="str">
        <f t="shared" si="3"/>
        <v>Q21. Cashew nuts, average of raw, dry-roasted and oil-roasted0</v>
      </c>
      <c r="L1476" s="1" t="str">
        <f t="shared" si="4"/>
        <v>Q21. Cashew nuts, average of raw, dry-roasted and oil-roastedFootPrin000108900800245</v>
      </c>
      <c r="M1476" s="1" t="str">
        <f t="array" ref="M1476">IF(A1475=$A$72,TEXT(A1476,"dd/mm/yyyy"),A1476)&amp;";"&amp;B1476&amp;";"&amp;IF(J1476=0,IFERROR(VLOOKUP(A1476,default!$B$17:$C$19,2,0),C1476),INDEX(default!$B$2:$B$12,Sheet2!J1476,0))&amp;";"&amp;D1476&amp;";"&amp;E1476&amp;";"&amp;F1476&amp;";"&amp;G1476&amp;";"&amp;H1476</f>
        <v>FootPrin000108900800245;;;;;;;</v>
      </c>
    </row>
    <row r="1477" ht="15.75" customHeight="1">
      <c r="I1477" s="1" t="str">
        <f t="shared" si="1"/>
        <v>Q21. Cashew nuts, average of raw, dry-roasted and oil-roasted</v>
      </c>
      <c r="J1477" s="1">
        <f t="shared" si="2"/>
        <v>0</v>
      </c>
      <c r="K1477" s="1" t="str">
        <f t="shared" si="3"/>
        <v>Q21. Cashew nuts, average of raw, dry-roasted and oil-roasted0</v>
      </c>
      <c r="L1477" s="1" t="str">
        <f t="shared" si="4"/>
        <v>Q21. Cashew nuts, average of raw, dry-roasted and oil-roasted</v>
      </c>
      <c r="M1477" s="1" t="str">
        <f t="array" ref="M1477">IF(A1476=$A$72,TEXT(A1477,"dd/mm/yyyy"),A1477)&amp;";"&amp;B1477&amp;";"&amp;IF(J1477=0,IFERROR(VLOOKUP(A1477,default!$B$17:$C$19,2,0),C1477),INDEX(default!$B$2:$B$12,Sheet2!J1477,0))&amp;";"&amp;D1477&amp;";"&amp;E1477&amp;";"&amp;F1477&amp;";"&amp;G1477&amp;";"&amp;H1477</f>
        <v>;;;;;;;</v>
      </c>
    </row>
    <row r="1478" ht="15.75" customHeight="1">
      <c r="A1478" s="1" t="s">
        <v>819</v>
      </c>
      <c r="I1478" s="1" t="str">
        <f t="shared" si="1"/>
        <v>Q21. Cashew nuts, average of raw, dry-roasted and oil-roasted</v>
      </c>
      <c r="J1478" s="1">
        <f t="shared" si="2"/>
        <v>0</v>
      </c>
      <c r="K1478" s="1" t="str">
        <f t="shared" si="3"/>
        <v>Q21. Cashew nuts, average of raw, dry-roasted and oil-roasted0</v>
      </c>
      <c r="L1478" s="1" t="str">
        <f t="shared" si="4"/>
        <v>Q21. Cashew nuts, average of raw, dry-roasted and oil-roastedType</v>
      </c>
      <c r="M1478" s="1" t="str">
        <f t="array" ref="M1478">IF(A1477=$A$72,TEXT(A1478,"dd/mm/yyyy"),A1478)&amp;";"&amp;B1478&amp;";"&amp;IF(J1478=0,IFERROR(VLOOKUP(A1478,default!$B$17:$C$19,2,0),C1478),INDEX(default!$B$2:$B$12,Sheet2!J1478,0))&amp;";"&amp;D1478&amp;";"&amp;E1478&amp;";"&amp;F1478&amp;";"&amp;G1478&amp;";"&amp;H1478</f>
        <v>Type;;;;;;;</v>
      </c>
    </row>
    <row r="1479" ht="15.75" customHeight="1">
      <c r="I1479" s="1" t="str">
        <f t="shared" si="1"/>
        <v>Q21. Cashew nuts, average of raw, dry-roasted and oil-roasted</v>
      </c>
      <c r="J1479" s="1">
        <f t="shared" si="2"/>
        <v>0</v>
      </c>
      <c r="K1479" s="1" t="str">
        <f t="shared" si="3"/>
        <v>Q21. Cashew nuts, average of raw, dry-roasted and oil-roasted0</v>
      </c>
      <c r="L1479" s="1" t="str">
        <f t="shared" si="4"/>
        <v>Q21. Cashew nuts, average of raw, dry-roasted and oil-roasted</v>
      </c>
      <c r="M1479" s="1" t="str">
        <f t="array" ref="M1479">IF(A1478=$A$72,TEXT(A1479,"dd/mm/yyyy"),A1479)&amp;";"&amp;B1479&amp;";"&amp;IF(J1479=0,IFERROR(VLOOKUP(A1479,default!$B$17:$C$19,2,0),C1479),INDEX(default!$B$2:$B$12,Sheet2!J1479,0))&amp;";"&amp;D1479&amp;";"&amp;E1479&amp;";"&amp;F1479&amp;";"&amp;G1479&amp;";"&amp;H1479</f>
        <v>;;;;;;;</v>
      </c>
    </row>
    <row r="1480" ht="15.75" customHeight="1">
      <c r="I1480" s="1" t="str">
        <f t="shared" si="1"/>
        <v>Q21. Cashew nuts, average of raw, dry-roasted and oil-roasted</v>
      </c>
      <c r="J1480" s="1">
        <f t="shared" si="2"/>
        <v>0</v>
      </c>
      <c r="K1480" s="1" t="str">
        <f t="shared" si="3"/>
        <v>Q21. Cashew nuts, average of raw, dry-roasted and oil-roasted0</v>
      </c>
      <c r="L1480" s="1" t="str">
        <f t="shared" si="4"/>
        <v>Q21. Cashew nuts, average of raw, dry-roasted and oil-roasted</v>
      </c>
      <c r="M1480" s="1" t="str">
        <f t="array" ref="M1480">IF(A1479=$A$72,TEXT(A1480,"dd/mm/yyyy"),A1480)&amp;";"&amp;B1480&amp;";"&amp;IF(J1480=0,IFERROR(VLOOKUP(A1480,default!$B$17:$C$19,2,0),C1480),INDEX(default!$B$2:$B$12,Sheet2!J1480,0))&amp;";"&amp;D1480&amp;";"&amp;E1480&amp;";"&amp;F1480&amp;";"&amp;G1480&amp;";"&amp;H1480</f>
        <v>;;;;;;;</v>
      </c>
    </row>
    <row r="1481" ht="15.75" customHeight="1">
      <c r="A1481" s="1" t="s">
        <v>820</v>
      </c>
      <c r="I1481" s="1" t="str">
        <f t="shared" si="1"/>
        <v>Q21. Cashew nuts, average of raw, dry-roasted and oil-roasted</v>
      </c>
      <c r="J1481" s="1">
        <f t="shared" si="2"/>
        <v>0</v>
      </c>
      <c r="K1481" s="1" t="str">
        <f t="shared" si="3"/>
        <v>Q21. Cashew nuts, average of raw, dry-roasted and oil-roasted0</v>
      </c>
      <c r="L1481" s="1" t="str">
        <f t="shared" si="4"/>
        <v>Q21. Cashew nuts, average of raw, dry-roasted and oil-roastedStatus</v>
      </c>
      <c r="M1481" s="1" t="str">
        <f t="array" ref="M1481">IF(A1480=$A$72,TEXT(A1481,"dd/mm/yyyy"),A1481)&amp;";"&amp;B1481&amp;";"&amp;IF(J1481=0,IFERROR(VLOOKUP(A1481,default!$B$17:$C$19,2,0),C1481),INDEX(default!$B$2:$B$12,Sheet2!J1481,0))&amp;";"&amp;D1481&amp;";"&amp;E1481&amp;";"&amp;F1481&amp;";"&amp;G1481&amp;";"&amp;H1481</f>
        <v>Status;;;;;;;</v>
      </c>
    </row>
    <row r="1482" ht="15.75" customHeight="1">
      <c r="I1482" s="1" t="str">
        <f t="shared" si="1"/>
        <v>Q21. Cashew nuts, average of raw, dry-roasted and oil-roasted</v>
      </c>
      <c r="J1482" s="1">
        <f t="shared" si="2"/>
        <v>0</v>
      </c>
      <c r="K1482" s="1" t="str">
        <f t="shared" si="3"/>
        <v>Q21. Cashew nuts, average of raw, dry-roasted and oil-roasted0</v>
      </c>
      <c r="L1482" s="1" t="str">
        <f t="shared" si="4"/>
        <v>Q21. Cashew nuts, average of raw, dry-roasted and oil-roasted</v>
      </c>
      <c r="M1482" s="1" t="str">
        <f t="array" ref="M1482">IF(A1481=$A$72,TEXT(A1482,"dd/mm/yyyy"),A1482)&amp;";"&amp;B1482&amp;";"&amp;IF(J1482=0,IFERROR(VLOOKUP(A1482,default!$B$17:$C$19,2,0),C1482),INDEX(default!$B$2:$B$12,Sheet2!J1482,0))&amp;";"&amp;D1482&amp;";"&amp;E1482&amp;";"&amp;F1482&amp;";"&amp;G1482&amp;";"&amp;H1482</f>
        <v>;;;;;;;</v>
      </c>
    </row>
    <row r="1483" ht="15.75" customHeight="1">
      <c r="I1483" s="1" t="str">
        <f t="shared" si="1"/>
        <v>Q21. Cashew nuts, average of raw, dry-roasted and oil-roasted</v>
      </c>
      <c r="J1483" s="1">
        <f t="shared" si="2"/>
        <v>0</v>
      </c>
      <c r="K1483" s="1" t="str">
        <f t="shared" si="3"/>
        <v>Q21. Cashew nuts, average of raw, dry-roasted and oil-roasted0</v>
      </c>
      <c r="L1483" s="1" t="str">
        <f t="shared" si="4"/>
        <v>Q21. Cashew nuts, average of raw, dry-roasted and oil-roasted</v>
      </c>
      <c r="M1483" s="1" t="str">
        <f t="array" ref="M1483">IF(A1482=$A$72,TEXT(A1483,"dd/mm/yyyy"),A1483)&amp;";"&amp;B1483&amp;";"&amp;IF(J1483=0,IFERROR(VLOOKUP(A1483,default!$B$17:$C$19,2,0),C1483),INDEX(default!$B$2:$B$12,Sheet2!J1483,0))&amp;";"&amp;D1483&amp;";"&amp;E1483&amp;";"&amp;F1483&amp;";"&amp;G1483&amp;";"&amp;H1483</f>
        <v>;;;;;;;</v>
      </c>
    </row>
    <row r="1484" ht="15.75" customHeight="1">
      <c r="A1484" s="1" t="s">
        <v>821</v>
      </c>
      <c r="I1484" s="1" t="str">
        <f t="shared" si="1"/>
        <v>Q21. Cashew nuts, average of raw, dry-roasted and oil-roasted</v>
      </c>
      <c r="J1484" s="1">
        <f t="shared" si="2"/>
        <v>0</v>
      </c>
      <c r="K1484" s="1" t="str">
        <f t="shared" si="3"/>
        <v>Q21. Cashew nuts, average of raw, dry-roasted and oil-roasted0</v>
      </c>
      <c r="L1484" s="1" t="str">
        <f t="shared" si="4"/>
        <v>Q21. Cashew nuts, average of raw, dry-roasted and oil-roastedTime period</v>
      </c>
      <c r="M1484" s="1" t="str">
        <f t="array" ref="M1484">IF(A1483=$A$72,TEXT(A1484,"dd/mm/yyyy"),A1484)&amp;";"&amp;B1484&amp;";"&amp;IF(J1484=0,IFERROR(VLOOKUP(A1484,default!$B$17:$C$19,2,0),C1484),INDEX(default!$B$2:$B$12,Sheet2!J1484,0))&amp;";"&amp;D1484&amp;";"&amp;E1484&amp;";"&amp;F1484&amp;";"&amp;G1484&amp;";"&amp;H1484</f>
        <v>Time period;;;;;;;</v>
      </c>
    </row>
    <row r="1485" ht="15.75" customHeight="1">
      <c r="A1485" s="1" t="s">
        <v>822</v>
      </c>
      <c r="I1485" s="1" t="str">
        <f t="shared" si="1"/>
        <v>Q21. Cashew nuts, average of raw, dry-roasted and oil-roasted</v>
      </c>
      <c r="J1485" s="1">
        <f t="shared" si="2"/>
        <v>0</v>
      </c>
      <c r="K1485" s="1" t="str">
        <f t="shared" si="3"/>
        <v>Q21. Cashew nuts, average of raw, dry-roasted and oil-roasted0</v>
      </c>
      <c r="L1485" s="1" t="str">
        <f t="shared" si="4"/>
        <v>Q21. Cashew nuts, average of raw, dry-roasted and oil-roastedUnspecified</v>
      </c>
      <c r="M1485" s="1" t="str">
        <f t="array" ref="M1485">IF(A1484=$A$72,TEXT(A1485,"dd/mm/yyyy"),A1485)&amp;";"&amp;B1485&amp;";"&amp;IF(J1485=0,IFERROR(VLOOKUP(A1485,default!$B$17:$C$19,2,0),C1485),INDEX(default!$B$2:$B$12,Sheet2!J1485,0))&amp;";"&amp;D1485&amp;";"&amp;E1485&amp;";"&amp;F1485&amp;";"&amp;G1485&amp;";"&amp;H1485</f>
        <v>Unspecified;;;;;;;</v>
      </c>
    </row>
    <row r="1486" ht="15.75" customHeight="1">
      <c r="I1486" s="1" t="str">
        <f t="shared" si="1"/>
        <v>Q21. Cashew nuts, average of raw, dry-roasted and oil-roasted</v>
      </c>
      <c r="J1486" s="1">
        <f t="shared" si="2"/>
        <v>0</v>
      </c>
      <c r="K1486" s="1" t="str">
        <f t="shared" si="3"/>
        <v>Q21. Cashew nuts, average of raw, dry-roasted and oil-roasted0</v>
      </c>
      <c r="L1486" s="1" t="str">
        <f t="shared" si="4"/>
        <v>Q21. Cashew nuts, average of raw, dry-roasted and oil-roasted</v>
      </c>
      <c r="M1486" s="1" t="str">
        <f t="array" ref="M1486">IF(A1485=$A$72,TEXT(A1486,"dd/mm/yyyy"),A1486)&amp;";"&amp;B1486&amp;";"&amp;IF(J1486=0,IFERROR(VLOOKUP(A1486,default!$B$17:$C$19,2,0),C1486),INDEX(default!$B$2:$B$12,Sheet2!J1486,0))&amp;";"&amp;D1486&amp;";"&amp;E1486&amp;";"&amp;F1486&amp;";"&amp;G1486&amp;";"&amp;H1486</f>
        <v>;;;;;;;</v>
      </c>
    </row>
    <row r="1487" ht="15.75" customHeight="1">
      <c r="A1487" s="1" t="s">
        <v>823</v>
      </c>
      <c r="I1487" s="1" t="str">
        <f t="shared" si="1"/>
        <v>Q21. Cashew nuts, average of raw, dry-roasted and oil-roasted</v>
      </c>
      <c r="J1487" s="1">
        <f t="shared" si="2"/>
        <v>0</v>
      </c>
      <c r="K1487" s="1" t="str">
        <f t="shared" si="3"/>
        <v>Q21. Cashew nuts, average of raw, dry-roasted and oil-roasted0</v>
      </c>
      <c r="L1487" s="1" t="str">
        <f t="shared" si="4"/>
        <v>Q21. Cashew nuts, average of raw, dry-roasted and oil-roastedGeography</v>
      </c>
      <c r="M1487" s="1" t="str">
        <f t="array" ref="M1487">IF(A1486=$A$72,TEXT(A1487,"dd/mm/yyyy"),A1487)&amp;";"&amp;B1487&amp;";"&amp;IF(J1487=0,IFERROR(VLOOKUP(A1487,default!$B$17:$C$19,2,0),C1487),INDEX(default!$B$2:$B$12,Sheet2!J1487,0))&amp;";"&amp;D1487&amp;";"&amp;E1487&amp;";"&amp;F1487&amp;";"&amp;G1487&amp;";"&amp;H1487</f>
        <v>Geography;;;;;;;</v>
      </c>
    </row>
    <row r="1488" ht="15.75" customHeight="1">
      <c r="A1488" s="1" t="s">
        <v>822</v>
      </c>
      <c r="I1488" s="1" t="str">
        <f t="shared" si="1"/>
        <v>Q21. Cashew nuts, average of raw, dry-roasted and oil-roasted</v>
      </c>
      <c r="J1488" s="1">
        <f t="shared" si="2"/>
        <v>0</v>
      </c>
      <c r="K1488" s="1" t="str">
        <f t="shared" si="3"/>
        <v>Q21. Cashew nuts, average of raw, dry-roasted and oil-roasted0</v>
      </c>
      <c r="L1488" s="1" t="str">
        <f t="shared" si="4"/>
        <v>Q21. Cashew nuts, average of raw, dry-roasted and oil-roastedUnspecified</v>
      </c>
      <c r="M1488" s="1" t="str">
        <f t="array" ref="M1488">IF(A1487=$A$72,TEXT(A1488,"dd/mm/yyyy"),A1488)&amp;";"&amp;B1488&amp;";"&amp;IF(J1488=0,IFERROR(VLOOKUP(A1488,default!$B$17:$C$19,2,0),C1488),INDEX(default!$B$2:$B$12,Sheet2!J1488,0))&amp;";"&amp;D1488&amp;";"&amp;E1488&amp;";"&amp;F1488&amp;";"&amp;G1488&amp;";"&amp;H1488</f>
        <v>Unspecified;;;;;;;</v>
      </c>
    </row>
    <row r="1489" ht="15.75" customHeight="1">
      <c r="I1489" s="1" t="str">
        <f t="shared" si="1"/>
        <v>Q21. Cashew nuts, average of raw, dry-roasted and oil-roasted</v>
      </c>
      <c r="J1489" s="1">
        <f t="shared" si="2"/>
        <v>0</v>
      </c>
      <c r="K1489" s="1" t="str">
        <f t="shared" si="3"/>
        <v>Q21. Cashew nuts, average of raw, dry-roasted and oil-roasted0</v>
      </c>
      <c r="L1489" s="1" t="str">
        <f t="shared" si="4"/>
        <v>Q21. Cashew nuts, average of raw, dry-roasted and oil-roasted</v>
      </c>
      <c r="M1489" s="1" t="str">
        <f t="array" ref="M1489">IF(A1488=$A$72,TEXT(A1489,"dd/mm/yyyy"),A1489)&amp;";"&amp;B1489&amp;";"&amp;IF(J1489=0,IFERROR(VLOOKUP(A1489,default!$B$17:$C$19,2,0),C1489),INDEX(default!$B$2:$B$12,Sheet2!J1489,0))&amp;";"&amp;D1489&amp;";"&amp;E1489&amp;";"&amp;F1489&amp;";"&amp;G1489&amp;";"&amp;H1489</f>
        <v>;;;;;;;</v>
      </c>
    </row>
    <row r="1490" ht="15.75" customHeight="1">
      <c r="A1490" s="1" t="s">
        <v>824</v>
      </c>
      <c r="I1490" s="1" t="str">
        <f t="shared" si="1"/>
        <v>Q21. Cashew nuts, average of raw, dry-roasted and oil-roasted</v>
      </c>
      <c r="J1490" s="1">
        <f t="shared" si="2"/>
        <v>0</v>
      </c>
      <c r="K1490" s="1" t="str">
        <f t="shared" si="3"/>
        <v>Q21. Cashew nuts, average of raw, dry-roasted and oil-roasted0</v>
      </c>
      <c r="L1490" s="1" t="str">
        <f t="shared" si="4"/>
        <v>Q21. Cashew nuts, average of raw, dry-roasted and oil-roastedTechnology</v>
      </c>
      <c r="M1490" s="1" t="str">
        <f t="array" ref="M1490">IF(A1489=$A$72,TEXT(A1490,"dd/mm/yyyy"),A1490)&amp;";"&amp;B1490&amp;";"&amp;IF(J1490=0,IFERROR(VLOOKUP(A1490,default!$B$17:$C$19,2,0),C1490),INDEX(default!$B$2:$B$12,Sheet2!J1490,0))&amp;";"&amp;D1490&amp;";"&amp;E1490&amp;";"&amp;F1490&amp;";"&amp;G1490&amp;";"&amp;H1490</f>
        <v>Technology;;;;;;;</v>
      </c>
    </row>
    <row r="1491" ht="15.75" customHeight="1">
      <c r="A1491" s="1" t="s">
        <v>822</v>
      </c>
      <c r="I1491" s="1" t="str">
        <f t="shared" si="1"/>
        <v>Q21. Cashew nuts, average of raw, dry-roasted and oil-roasted</v>
      </c>
      <c r="J1491" s="1">
        <f t="shared" si="2"/>
        <v>0</v>
      </c>
      <c r="K1491" s="1" t="str">
        <f t="shared" si="3"/>
        <v>Q21. Cashew nuts, average of raw, dry-roasted and oil-roasted0</v>
      </c>
      <c r="L1491" s="1" t="str">
        <f t="shared" si="4"/>
        <v>Q21. Cashew nuts, average of raw, dry-roasted and oil-roastedUnspecified</v>
      </c>
      <c r="M1491" s="1" t="str">
        <f t="array" ref="M1491">IF(A1490=$A$72,TEXT(A1491,"dd/mm/yyyy"),A1491)&amp;";"&amp;B1491&amp;";"&amp;IF(J1491=0,IFERROR(VLOOKUP(A1491,default!$B$17:$C$19,2,0),C1491),INDEX(default!$B$2:$B$12,Sheet2!J1491,0))&amp;";"&amp;D1491&amp;";"&amp;E1491&amp;";"&amp;F1491&amp;";"&amp;G1491&amp;";"&amp;H1491</f>
        <v>Unspecified;;;;;;;</v>
      </c>
    </row>
    <row r="1492" ht="15.75" customHeight="1">
      <c r="I1492" s="1" t="str">
        <f t="shared" si="1"/>
        <v>Q21. Cashew nuts, average of raw, dry-roasted and oil-roasted</v>
      </c>
      <c r="J1492" s="1">
        <f t="shared" si="2"/>
        <v>0</v>
      </c>
      <c r="K1492" s="1" t="str">
        <f t="shared" si="3"/>
        <v>Q21. Cashew nuts, average of raw, dry-roasted and oil-roasted0</v>
      </c>
      <c r="L1492" s="1" t="str">
        <f t="shared" si="4"/>
        <v>Q21. Cashew nuts, average of raw, dry-roasted and oil-roasted</v>
      </c>
      <c r="M1492" s="1" t="str">
        <f t="array" ref="M1492">IF(A1491=$A$72,TEXT(A1492,"dd/mm/yyyy"),A1492)&amp;";"&amp;B1492&amp;";"&amp;IF(J1492=0,IFERROR(VLOOKUP(A1492,default!$B$17:$C$19,2,0),C1492),INDEX(default!$B$2:$B$12,Sheet2!J1492,0))&amp;";"&amp;D1492&amp;";"&amp;E1492&amp;";"&amp;F1492&amp;";"&amp;G1492&amp;";"&amp;H1492</f>
        <v>;;;;;;;</v>
      </c>
    </row>
    <row r="1493" ht="15.75" customHeight="1">
      <c r="A1493" s="1" t="s">
        <v>825</v>
      </c>
      <c r="I1493" s="1" t="str">
        <f t="shared" si="1"/>
        <v>Q21. Cashew nuts, average of raw, dry-roasted and oil-roasted</v>
      </c>
      <c r="J1493" s="1">
        <f t="shared" si="2"/>
        <v>0</v>
      </c>
      <c r="K1493" s="1" t="str">
        <f t="shared" si="3"/>
        <v>Q21. Cashew nuts, average of raw, dry-roasted and oil-roasted0</v>
      </c>
      <c r="L1493" s="1" t="str">
        <f t="shared" si="4"/>
        <v>Q21. Cashew nuts, average of raw, dry-roasted and oil-roastedRepresentativeness</v>
      </c>
      <c r="M1493" s="1" t="str">
        <f t="array" ref="M1493">IF(A1492=$A$72,TEXT(A1493,"dd/mm/yyyy"),A1493)&amp;";"&amp;B1493&amp;";"&amp;IF(J1493=0,IFERROR(VLOOKUP(A1493,default!$B$17:$C$19,2,0),C1493),INDEX(default!$B$2:$B$12,Sheet2!J1493,0))&amp;";"&amp;D1493&amp;";"&amp;E1493&amp;";"&amp;F1493&amp;";"&amp;G1493&amp;";"&amp;H1493</f>
        <v>Representativeness;;;;;;;</v>
      </c>
    </row>
    <row r="1494" ht="15.75" customHeight="1">
      <c r="A1494" s="1" t="s">
        <v>822</v>
      </c>
      <c r="I1494" s="1" t="str">
        <f t="shared" si="1"/>
        <v>Q21. Cashew nuts, average of raw, dry-roasted and oil-roasted</v>
      </c>
      <c r="J1494" s="1">
        <f t="shared" si="2"/>
        <v>0</v>
      </c>
      <c r="K1494" s="1" t="str">
        <f t="shared" si="3"/>
        <v>Q21. Cashew nuts, average of raw, dry-roasted and oil-roasted0</v>
      </c>
      <c r="L1494" s="1" t="str">
        <f t="shared" si="4"/>
        <v>Q21. Cashew nuts, average of raw, dry-roasted and oil-roastedUnspecified</v>
      </c>
      <c r="M1494" s="1" t="str">
        <f t="array" ref="M1494">IF(A1493=$A$72,TEXT(A1494,"dd/mm/yyyy"),A1494)&amp;";"&amp;B1494&amp;";"&amp;IF(J1494=0,IFERROR(VLOOKUP(A1494,default!$B$17:$C$19,2,0),C1494),INDEX(default!$B$2:$B$12,Sheet2!J1494,0))&amp;";"&amp;D1494&amp;";"&amp;E1494&amp;";"&amp;F1494&amp;";"&amp;G1494&amp;";"&amp;H1494</f>
        <v>Unspecified;;;;;;;</v>
      </c>
    </row>
    <row r="1495" ht="15.75" customHeight="1">
      <c r="I1495" s="1" t="str">
        <f t="shared" si="1"/>
        <v>Q21. Cashew nuts, average of raw, dry-roasted and oil-roasted</v>
      </c>
      <c r="J1495" s="1">
        <f t="shared" si="2"/>
        <v>0</v>
      </c>
      <c r="K1495" s="1" t="str">
        <f t="shared" si="3"/>
        <v>Q21. Cashew nuts, average of raw, dry-roasted and oil-roasted0</v>
      </c>
      <c r="L1495" s="1" t="str">
        <f t="shared" si="4"/>
        <v>Q21. Cashew nuts, average of raw, dry-roasted and oil-roasted</v>
      </c>
      <c r="M1495" s="1" t="str">
        <f t="array" ref="M1495">IF(A1494=$A$72,TEXT(A1495,"dd/mm/yyyy"),A1495)&amp;";"&amp;B1495&amp;";"&amp;IF(J1495=0,IFERROR(VLOOKUP(A1495,default!$B$17:$C$19,2,0),C1495),INDEX(default!$B$2:$B$12,Sheet2!J1495,0))&amp;";"&amp;D1495&amp;";"&amp;E1495&amp;";"&amp;F1495&amp;";"&amp;G1495&amp;";"&amp;H1495</f>
        <v>;;;;;;;</v>
      </c>
    </row>
    <row r="1496" ht="15.75" customHeight="1">
      <c r="A1496" s="1" t="s">
        <v>826</v>
      </c>
      <c r="I1496" s="1" t="str">
        <f t="shared" si="1"/>
        <v>Q21. Cashew nuts, average of raw, dry-roasted and oil-roasted</v>
      </c>
      <c r="J1496" s="1">
        <f t="shared" si="2"/>
        <v>0</v>
      </c>
      <c r="K1496" s="1" t="str">
        <f t="shared" si="3"/>
        <v>Q21. Cashew nuts, average of raw, dry-roasted and oil-roasted0</v>
      </c>
      <c r="L1496" s="1" t="str">
        <f t="shared" si="4"/>
        <v>Q21. Cashew nuts, average of raw, dry-roasted and oil-roastedMultiple output allocation</v>
      </c>
      <c r="M1496" s="1" t="str">
        <f t="array" ref="M1496">IF(A1495=$A$72,TEXT(A1496,"dd/mm/yyyy"),A1496)&amp;";"&amp;B1496&amp;";"&amp;IF(J1496=0,IFERROR(VLOOKUP(A1496,default!$B$17:$C$19,2,0),C1496),INDEX(default!$B$2:$B$12,Sheet2!J1496,0))&amp;";"&amp;D1496&amp;";"&amp;E1496&amp;";"&amp;F1496&amp;";"&amp;G1496&amp;";"&amp;H1496</f>
        <v>Multiple output allocation;;;;;;;</v>
      </c>
    </row>
    <row r="1497" ht="15.75" customHeight="1">
      <c r="A1497" s="1" t="s">
        <v>822</v>
      </c>
      <c r="I1497" s="1" t="str">
        <f t="shared" si="1"/>
        <v>Q21. Cashew nuts, average of raw, dry-roasted and oil-roasted</v>
      </c>
      <c r="J1497" s="1">
        <f t="shared" si="2"/>
        <v>0</v>
      </c>
      <c r="K1497" s="1" t="str">
        <f t="shared" si="3"/>
        <v>Q21. Cashew nuts, average of raw, dry-roasted and oil-roasted0</v>
      </c>
      <c r="L1497" s="1" t="str">
        <f t="shared" si="4"/>
        <v>Q21. Cashew nuts, average of raw, dry-roasted and oil-roastedUnspecified</v>
      </c>
      <c r="M1497" s="1" t="str">
        <f t="array" ref="M1497">IF(A1496=$A$72,TEXT(A1497,"dd/mm/yyyy"),A1497)&amp;";"&amp;B1497&amp;";"&amp;IF(J1497=0,IFERROR(VLOOKUP(A1497,default!$B$17:$C$19,2,0),C1497),INDEX(default!$B$2:$B$12,Sheet2!J1497,0))&amp;";"&amp;D1497&amp;";"&amp;E1497&amp;";"&amp;F1497&amp;";"&amp;G1497&amp;";"&amp;H1497</f>
        <v>Unspecified;;;;;;;</v>
      </c>
    </row>
    <row r="1498" ht="15.75" customHeight="1">
      <c r="I1498" s="1" t="str">
        <f t="shared" si="1"/>
        <v>Q21. Cashew nuts, average of raw, dry-roasted and oil-roasted</v>
      </c>
      <c r="J1498" s="1">
        <f t="shared" si="2"/>
        <v>0</v>
      </c>
      <c r="K1498" s="1" t="str">
        <f t="shared" si="3"/>
        <v>Q21. Cashew nuts, average of raw, dry-roasted and oil-roasted0</v>
      </c>
      <c r="L1498" s="1" t="str">
        <f t="shared" si="4"/>
        <v>Q21. Cashew nuts, average of raw, dry-roasted and oil-roasted</v>
      </c>
      <c r="M1498" s="1" t="str">
        <f t="array" ref="M1498">IF(A1497=$A$72,TEXT(A1498,"dd/mm/yyyy"),A1498)&amp;";"&amp;B1498&amp;";"&amp;IF(J1498=0,IFERROR(VLOOKUP(A1498,default!$B$17:$C$19,2,0),C1498),INDEX(default!$B$2:$B$12,Sheet2!J1498,0))&amp;";"&amp;D1498&amp;";"&amp;E1498&amp;";"&amp;F1498&amp;";"&amp;G1498&amp;";"&amp;H1498</f>
        <v>;;;;;;;</v>
      </c>
    </row>
    <row r="1499" ht="15.75" customHeight="1">
      <c r="A1499" s="1" t="s">
        <v>827</v>
      </c>
      <c r="I1499" s="1" t="str">
        <f t="shared" si="1"/>
        <v>Q21. Cashew nuts, average of raw, dry-roasted and oil-roasted</v>
      </c>
      <c r="J1499" s="1">
        <f t="shared" si="2"/>
        <v>0</v>
      </c>
      <c r="K1499" s="1" t="str">
        <f t="shared" si="3"/>
        <v>Q21. Cashew nuts, average of raw, dry-roasted and oil-roasted0</v>
      </c>
      <c r="L1499" s="1" t="str">
        <f t="shared" si="4"/>
        <v>Q21. Cashew nuts, average of raw, dry-roasted and oil-roastedSubstitution allocation</v>
      </c>
      <c r="M1499" s="1" t="str">
        <f t="array" ref="M1499">IF(A1498=$A$72,TEXT(A1499,"dd/mm/yyyy"),A1499)&amp;";"&amp;B1499&amp;";"&amp;IF(J1499=0,IFERROR(VLOOKUP(A1499,default!$B$17:$C$19,2,0),C1499),INDEX(default!$B$2:$B$12,Sheet2!J1499,0))&amp;";"&amp;D1499&amp;";"&amp;E1499&amp;";"&amp;F1499&amp;";"&amp;G1499&amp;";"&amp;H1499</f>
        <v>Substitution allocation;;;;;;;</v>
      </c>
    </row>
    <row r="1500" ht="15.75" customHeight="1">
      <c r="A1500" s="1" t="s">
        <v>822</v>
      </c>
      <c r="I1500" s="1" t="str">
        <f t="shared" si="1"/>
        <v>Q21. Cashew nuts, average of raw, dry-roasted and oil-roasted</v>
      </c>
      <c r="J1500" s="1">
        <f t="shared" si="2"/>
        <v>0</v>
      </c>
      <c r="K1500" s="1" t="str">
        <f t="shared" si="3"/>
        <v>Q21. Cashew nuts, average of raw, dry-roasted and oil-roasted0</v>
      </c>
      <c r="L1500" s="1" t="str">
        <f t="shared" si="4"/>
        <v>Q21. Cashew nuts, average of raw, dry-roasted and oil-roastedUnspecified</v>
      </c>
      <c r="M1500" s="1" t="str">
        <f t="array" ref="M1500">IF(A1499=$A$72,TEXT(A1500,"dd/mm/yyyy"),A1500)&amp;";"&amp;B1500&amp;";"&amp;IF(J1500=0,IFERROR(VLOOKUP(A1500,default!$B$17:$C$19,2,0),C1500),INDEX(default!$B$2:$B$12,Sheet2!J1500,0))&amp;";"&amp;D1500&amp;";"&amp;E1500&amp;";"&amp;F1500&amp;";"&amp;G1500&amp;";"&amp;H1500</f>
        <v>Unspecified;;;;;;;</v>
      </c>
    </row>
    <row r="1501" ht="15.75" customHeight="1">
      <c r="I1501" s="1" t="str">
        <f t="shared" si="1"/>
        <v>Q21. Cashew nuts, average of raw, dry-roasted and oil-roasted</v>
      </c>
      <c r="J1501" s="1">
        <f t="shared" si="2"/>
        <v>0</v>
      </c>
      <c r="K1501" s="1" t="str">
        <f t="shared" si="3"/>
        <v>Q21. Cashew nuts, average of raw, dry-roasted and oil-roasted0</v>
      </c>
      <c r="L1501" s="1" t="str">
        <f t="shared" si="4"/>
        <v>Q21. Cashew nuts, average of raw, dry-roasted and oil-roasted</v>
      </c>
      <c r="M1501" s="1" t="str">
        <f t="array" ref="M1501">IF(A1500=$A$72,TEXT(A1501,"dd/mm/yyyy"),A1501)&amp;";"&amp;B1501&amp;";"&amp;IF(J1501=0,IFERROR(VLOOKUP(A1501,default!$B$17:$C$19,2,0),C1501),INDEX(default!$B$2:$B$12,Sheet2!J1501,0))&amp;";"&amp;D1501&amp;";"&amp;E1501&amp;";"&amp;F1501&amp;";"&amp;G1501&amp;";"&amp;H1501</f>
        <v>;;;;;;;</v>
      </c>
    </row>
    <row r="1502" ht="15.75" customHeight="1">
      <c r="A1502" s="1" t="s">
        <v>828</v>
      </c>
      <c r="I1502" s="1" t="str">
        <f t="shared" si="1"/>
        <v>Q21. Cashew nuts, average of raw, dry-roasted and oil-roasted</v>
      </c>
      <c r="J1502" s="1">
        <f t="shared" si="2"/>
        <v>0</v>
      </c>
      <c r="K1502" s="1" t="str">
        <f t="shared" si="3"/>
        <v>Q21. Cashew nuts, average of raw, dry-roasted and oil-roasted0</v>
      </c>
      <c r="L1502" s="1" t="str">
        <f t="shared" si="4"/>
        <v>Q21. Cashew nuts, average of raw, dry-roasted and oil-roastedCut off rules</v>
      </c>
      <c r="M1502" s="1" t="str">
        <f t="array" ref="M1502">IF(A1501=$A$72,TEXT(A1502,"dd/mm/yyyy"),A1502)&amp;";"&amp;B1502&amp;";"&amp;IF(J1502=0,IFERROR(VLOOKUP(A1502,default!$B$17:$C$19,2,0),C1502),INDEX(default!$B$2:$B$12,Sheet2!J1502,0))&amp;";"&amp;D1502&amp;";"&amp;E1502&amp;";"&amp;F1502&amp;";"&amp;G1502&amp;";"&amp;H1502</f>
        <v>Cut off rules;;;;;;;</v>
      </c>
    </row>
    <row r="1503" ht="15.75" customHeight="1">
      <c r="A1503" s="1" t="s">
        <v>822</v>
      </c>
      <c r="I1503" s="1" t="str">
        <f t="shared" si="1"/>
        <v>Q21. Cashew nuts, average of raw, dry-roasted and oil-roasted</v>
      </c>
      <c r="J1503" s="1">
        <f t="shared" si="2"/>
        <v>0</v>
      </c>
      <c r="K1503" s="1" t="str">
        <f t="shared" si="3"/>
        <v>Q21. Cashew nuts, average of raw, dry-roasted and oil-roasted0</v>
      </c>
      <c r="L1503" s="1" t="str">
        <f t="shared" si="4"/>
        <v>Q21. Cashew nuts, average of raw, dry-roasted and oil-roastedUnspecified</v>
      </c>
      <c r="M1503" s="1" t="str">
        <f t="array" ref="M1503">IF(A1502=$A$72,TEXT(A1503,"dd/mm/yyyy"),A1503)&amp;";"&amp;B1503&amp;";"&amp;IF(J1503=0,IFERROR(VLOOKUP(A1503,default!$B$17:$C$19,2,0),C1503),INDEX(default!$B$2:$B$12,Sheet2!J1503,0))&amp;";"&amp;D1503&amp;";"&amp;E1503&amp;";"&amp;F1503&amp;";"&amp;G1503&amp;";"&amp;H1503</f>
        <v>Unspecified;;;;;;;</v>
      </c>
    </row>
    <row r="1504" ht="15.75" customHeight="1">
      <c r="I1504" s="1" t="str">
        <f t="shared" si="1"/>
        <v>Q21. Cashew nuts, average of raw, dry-roasted and oil-roasted</v>
      </c>
      <c r="J1504" s="1">
        <f t="shared" si="2"/>
        <v>0</v>
      </c>
      <c r="K1504" s="1" t="str">
        <f t="shared" si="3"/>
        <v>Q21. Cashew nuts, average of raw, dry-roasted and oil-roasted0</v>
      </c>
      <c r="L1504" s="1" t="str">
        <f t="shared" si="4"/>
        <v>Q21. Cashew nuts, average of raw, dry-roasted and oil-roasted</v>
      </c>
      <c r="M1504" s="1" t="str">
        <f t="array" ref="M1504">IF(A1503=$A$72,TEXT(A1504,"dd/mm/yyyy"),A1504)&amp;";"&amp;B1504&amp;";"&amp;IF(J1504=0,IFERROR(VLOOKUP(A1504,default!$B$17:$C$19,2,0),C1504),INDEX(default!$B$2:$B$12,Sheet2!J1504,0))&amp;";"&amp;D1504&amp;";"&amp;E1504&amp;";"&amp;F1504&amp;";"&amp;G1504&amp;";"&amp;H1504</f>
        <v>;;;;;;;</v>
      </c>
    </row>
    <row r="1505" ht="15.75" customHeight="1">
      <c r="A1505" s="1" t="s">
        <v>829</v>
      </c>
      <c r="I1505" s="1" t="str">
        <f t="shared" si="1"/>
        <v>Q21. Cashew nuts, average of raw, dry-roasted and oil-roasted</v>
      </c>
      <c r="J1505" s="1">
        <f t="shared" si="2"/>
        <v>0</v>
      </c>
      <c r="K1505" s="1" t="str">
        <f t="shared" si="3"/>
        <v>Q21. Cashew nuts, average of raw, dry-roasted and oil-roasted0</v>
      </c>
      <c r="L1505" s="1" t="str">
        <f t="shared" si="4"/>
        <v>Q21. Cashew nuts, average of raw, dry-roasted and oil-roastedCapital goods</v>
      </c>
      <c r="M1505" s="1" t="str">
        <f t="array" ref="M1505">IF(A1504=$A$72,TEXT(A1505,"dd/mm/yyyy"),A1505)&amp;";"&amp;B1505&amp;";"&amp;IF(J1505=0,IFERROR(VLOOKUP(A1505,default!$B$17:$C$19,2,0),C1505),INDEX(default!$B$2:$B$12,Sheet2!J1505,0))&amp;";"&amp;D1505&amp;";"&amp;E1505&amp;";"&amp;F1505&amp;";"&amp;G1505&amp;";"&amp;H1505</f>
        <v>Capital goods;;;;;;;</v>
      </c>
    </row>
    <row r="1506" ht="15.75" customHeight="1">
      <c r="A1506" s="1" t="s">
        <v>822</v>
      </c>
      <c r="I1506" s="1" t="str">
        <f t="shared" si="1"/>
        <v>Q21. Cashew nuts, average of raw, dry-roasted and oil-roasted</v>
      </c>
      <c r="J1506" s="1">
        <f t="shared" si="2"/>
        <v>0</v>
      </c>
      <c r="K1506" s="1" t="str">
        <f t="shared" si="3"/>
        <v>Q21. Cashew nuts, average of raw, dry-roasted and oil-roasted0</v>
      </c>
      <c r="L1506" s="1" t="str">
        <f t="shared" si="4"/>
        <v>Q21. Cashew nuts, average of raw, dry-roasted and oil-roastedUnspecified</v>
      </c>
      <c r="M1506" s="1" t="str">
        <f t="array" ref="M1506">IF(A1505=$A$72,TEXT(A1506,"dd/mm/yyyy"),A1506)&amp;";"&amp;B1506&amp;";"&amp;IF(J1506=0,IFERROR(VLOOKUP(A1506,default!$B$17:$C$19,2,0),C1506),INDEX(default!$B$2:$B$12,Sheet2!J1506,0))&amp;";"&amp;D1506&amp;";"&amp;E1506&amp;";"&amp;F1506&amp;";"&amp;G1506&amp;";"&amp;H1506</f>
        <v>Unspecified;;;;;;;</v>
      </c>
    </row>
    <row r="1507" ht="15.75" customHeight="1">
      <c r="I1507" s="1" t="str">
        <f t="shared" si="1"/>
        <v>Q21. Cashew nuts, average of raw, dry-roasted and oil-roasted</v>
      </c>
      <c r="J1507" s="1">
        <f t="shared" si="2"/>
        <v>0</v>
      </c>
      <c r="K1507" s="1" t="str">
        <f t="shared" si="3"/>
        <v>Q21. Cashew nuts, average of raw, dry-roasted and oil-roasted0</v>
      </c>
      <c r="L1507" s="1" t="str">
        <f t="shared" si="4"/>
        <v>Q21. Cashew nuts, average of raw, dry-roasted and oil-roasted</v>
      </c>
      <c r="M1507" s="1" t="str">
        <f t="array" ref="M1507">IF(A1506=$A$72,TEXT(A1507,"dd/mm/yyyy"),A1507)&amp;";"&amp;B1507&amp;";"&amp;IF(J1507=0,IFERROR(VLOOKUP(A1507,default!$B$17:$C$19,2,0),C1507),INDEX(default!$B$2:$B$12,Sheet2!J1507,0))&amp;";"&amp;D1507&amp;";"&amp;E1507&amp;";"&amp;F1507&amp;";"&amp;G1507&amp;";"&amp;H1507</f>
        <v>;;;;;;;</v>
      </c>
    </row>
    <row r="1508" ht="15.75" customHeight="1">
      <c r="A1508" s="1" t="s">
        <v>830</v>
      </c>
      <c r="I1508" s="1" t="str">
        <f t="shared" si="1"/>
        <v>Q21. Cashew nuts, average of raw, dry-roasted and oil-roasted</v>
      </c>
      <c r="J1508" s="1">
        <f t="shared" si="2"/>
        <v>0</v>
      </c>
      <c r="K1508" s="1" t="str">
        <f t="shared" si="3"/>
        <v>Q21. Cashew nuts, average of raw, dry-roasted and oil-roasted0</v>
      </c>
      <c r="L1508" s="1" t="str">
        <f t="shared" si="4"/>
        <v>Q21. Cashew nuts, average of raw, dry-roasted and oil-roastedBoundary with nature</v>
      </c>
      <c r="M1508" s="1" t="str">
        <f t="array" ref="M1508">IF(A1507=$A$72,TEXT(A1508,"dd/mm/yyyy"),A1508)&amp;";"&amp;B1508&amp;";"&amp;IF(J1508=0,IFERROR(VLOOKUP(A1508,default!$B$17:$C$19,2,0),C1508),INDEX(default!$B$2:$B$12,Sheet2!J1508,0))&amp;";"&amp;D1508&amp;";"&amp;E1508&amp;";"&amp;F1508&amp;";"&amp;G1508&amp;";"&amp;H1508</f>
        <v>Boundary with nature;;;;;;;</v>
      </c>
    </row>
    <row r="1509" ht="15.75" customHeight="1">
      <c r="A1509" s="1" t="s">
        <v>822</v>
      </c>
      <c r="I1509" s="1" t="str">
        <f t="shared" si="1"/>
        <v>Q21. Cashew nuts, average of raw, dry-roasted and oil-roasted</v>
      </c>
      <c r="J1509" s="1">
        <f t="shared" si="2"/>
        <v>0</v>
      </c>
      <c r="K1509" s="1" t="str">
        <f t="shared" si="3"/>
        <v>Q21. Cashew nuts, average of raw, dry-roasted and oil-roasted0</v>
      </c>
      <c r="L1509" s="1" t="str">
        <f t="shared" si="4"/>
        <v>Q21. Cashew nuts, average of raw, dry-roasted and oil-roastedUnspecified</v>
      </c>
      <c r="M1509" s="1" t="str">
        <f t="array" ref="M1509">IF(A1508=$A$72,TEXT(A1509,"dd/mm/yyyy"),A1509)&amp;";"&amp;B1509&amp;";"&amp;IF(J1509=0,IFERROR(VLOOKUP(A1509,default!$B$17:$C$19,2,0),C1509),INDEX(default!$B$2:$B$12,Sheet2!J1509,0))&amp;";"&amp;D1509&amp;";"&amp;E1509&amp;";"&amp;F1509&amp;";"&amp;G1509&amp;";"&amp;H1509</f>
        <v>Unspecified;;;;;;;</v>
      </c>
    </row>
    <row r="1510" ht="15.75" customHeight="1">
      <c r="I1510" s="1" t="str">
        <f t="shared" si="1"/>
        <v>Q21. Cashew nuts, average of raw, dry-roasted and oil-roasted</v>
      </c>
      <c r="J1510" s="1">
        <f t="shared" si="2"/>
        <v>0</v>
      </c>
      <c r="K1510" s="1" t="str">
        <f t="shared" si="3"/>
        <v>Q21. Cashew nuts, average of raw, dry-roasted and oil-roasted0</v>
      </c>
      <c r="L1510" s="1" t="str">
        <f t="shared" si="4"/>
        <v>Q21. Cashew nuts, average of raw, dry-roasted and oil-roasted</v>
      </c>
      <c r="M1510" s="1" t="str">
        <f t="array" ref="M1510">IF(A1509=$A$72,TEXT(A1510,"dd/mm/yyyy"),A1510)&amp;";"&amp;B1510&amp;";"&amp;IF(J1510=0,IFERROR(VLOOKUP(A1510,default!$B$17:$C$19,2,0),C1510),INDEX(default!$B$2:$B$12,Sheet2!J1510,0))&amp;";"&amp;D1510&amp;";"&amp;E1510&amp;";"&amp;F1510&amp;";"&amp;G1510&amp;";"&amp;H1510</f>
        <v>;;;;;;;</v>
      </c>
    </row>
    <row r="1511" ht="15.75" customHeight="1">
      <c r="A1511" s="1" t="s">
        <v>831</v>
      </c>
      <c r="I1511" s="1" t="str">
        <f t="shared" si="1"/>
        <v>Q21. Cashew nuts, average of raw, dry-roasted and oil-roasted</v>
      </c>
      <c r="J1511" s="1">
        <f t="shared" si="2"/>
        <v>0</v>
      </c>
      <c r="K1511" s="1" t="str">
        <f t="shared" si="3"/>
        <v>Q21. Cashew nuts, average of raw, dry-roasted and oil-roasted0</v>
      </c>
      <c r="L1511" s="1" t="str">
        <f t="shared" si="4"/>
        <v>Q21. Cashew nuts, average of raw, dry-roasted and oil-roastedInfrastructure</v>
      </c>
      <c r="M1511" s="1" t="str">
        <f t="array" ref="M1511">IF(A1510=$A$72,TEXT(A1511,"dd/mm/yyyy"),A1511)&amp;";"&amp;B1511&amp;";"&amp;IF(J1511=0,IFERROR(VLOOKUP(A1511,default!$B$17:$C$19,2,0),C1511),INDEX(default!$B$2:$B$12,Sheet2!J1511,0))&amp;";"&amp;D1511&amp;";"&amp;E1511&amp;";"&amp;F1511&amp;";"&amp;G1511&amp;";"&amp;H1511</f>
        <v>Infrastructure;;;;;;;</v>
      </c>
    </row>
    <row r="1512" ht="15.75" customHeight="1">
      <c r="A1512" s="1" t="s">
        <v>832</v>
      </c>
      <c r="I1512" s="1" t="str">
        <f t="shared" si="1"/>
        <v>Q21. Cashew nuts, average of raw, dry-roasted and oil-roasted</v>
      </c>
      <c r="J1512" s="1">
        <f t="shared" si="2"/>
        <v>0</v>
      </c>
      <c r="K1512" s="1" t="str">
        <f t="shared" si="3"/>
        <v>Q21. Cashew nuts, average of raw, dry-roasted and oil-roasted0</v>
      </c>
      <c r="L1512" s="1" t="str">
        <f t="shared" si="4"/>
        <v>Q21. Cashew nuts, average of raw, dry-roasted and oil-roastedNo</v>
      </c>
      <c r="M1512" s="1" t="str">
        <f t="array" ref="M1512">IF(A1511=$A$72,TEXT(A1512,"dd/mm/yyyy"),A1512)&amp;";"&amp;B1512&amp;";"&amp;IF(J1512=0,IFERROR(VLOOKUP(A1512,default!$B$17:$C$19,2,0),C1512),INDEX(default!$B$2:$B$12,Sheet2!J1512,0))&amp;";"&amp;D1512&amp;";"&amp;E1512&amp;";"&amp;F1512&amp;";"&amp;G1512&amp;";"&amp;H1512</f>
        <v>No;;;;;;;</v>
      </c>
    </row>
    <row r="1513" ht="15.75" customHeight="1">
      <c r="I1513" s="1" t="str">
        <f t="shared" si="1"/>
        <v>Q21. Cashew nuts, average of raw, dry-roasted and oil-roasted</v>
      </c>
      <c r="J1513" s="1">
        <f t="shared" si="2"/>
        <v>0</v>
      </c>
      <c r="K1513" s="1" t="str">
        <f t="shared" si="3"/>
        <v>Q21. Cashew nuts, average of raw, dry-roasted and oil-roasted0</v>
      </c>
      <c r="L1513" s="1" t="str">
        <f t="shared" si="4"/>
        <v>Q21. Cashew nuts, average of raw, dry-roasted and oil-roasted</v>
      </c>
      <c r="M1513" s="1" t="str">
        <f t="array" ref="M1513">IF(A1512=$A$72,TEXT(A1513,"dd/mm/yyyy"),A1513)&amp;";"&amp;B1513&amp;";"&amp;IF(J1513=0,IFERROR(VLOOKUP(A1513,default!$B$17:$C$19,2,0),C1513),INDEX(default!$B$2:$B$12,Sheet2!J1513,0))&amp;";"&amp;D1513&amp;";"&amp;E1513&amp;";"&amp;F1513&amp;";"&amp;G1513&amp;";"&amp;H1513</f>
        <v>;;;;;;;</v>
      </c>
    </row>
    <row r="1514" ht="15.75" customHeight="1">
      <c r="A1514" s="49" t="s">
        <v>833</v>
      </c>
      <c r="I1514" s="1" t="str">
        <f t="shared" si="1"/>
        <v>Q21. Cashew nuts, average of raw, dry-roasted and oil-roasted</v>
      </c>
      <c r="J1514" s="1">
        <f t="shared" si="2"/>
        <v>0</v>
      </c>
      <c r="K1514" s="1" t="str">
        <f t="shared" si="3"/>
        <v>Q21. Cashew nuts, average of raw, dry-roasted and oil-roasted0</v>
      </c>
      <c r="L1514" s="1" t="str">
        <f t="shared" si="4"/>
        <v>Q21. Cashew nuts, average of raw, dry-roasted and oil-roastedDate</v>
      </c>
      <c r="M1514" s="1" t="str">
        <f t="array" ref="M1514">IF(A1513=$A$72,TEXT(A1514,"dd/mm/yyyy"),A1514)&amp;";"&amp;B1514&amp;";"&amp;IF(J1514=0,IFERROR(VLOOKUP(A1514,default!$B$17:$C$19,2,0),C1514),INDEX(default!$B$2:$B$12,Sheet2!J1514,0))&amp;";"&amp;D1514&amp;";"&amp;E1514&amp;";"&amp;F1514&amp;";"&amp;G1514&amp;";"&amp;H1514</f>
        <v>Date;;;;;;;</v>
      </c>
    </row>
    <row r="1515" ht="15.75" customHeight="1">
      <c r="A1515" s="49">
        <v>45119.0</v>
      </c>
      <c r="I1515" s="1" t="str">
        <f t="shared" si="1"/>
        <v>Q21. Cashew nuts, average of raw, dry-roasted and oil-roasted</v>
      </c>
      <c r="J1515" s="1">
        <f t="shared" si="2"/>
        <v>0</v>
      </c>
      <c r="K1515" s="1" t="str">
        <f t="shared" si="3"/>
        <v>Q21. Cashew nuts, average of raw, dry-roasted and oil-roasted0</v>
      </c>
      <c r="L1515" s="1" t="str">
        <f t="shared" si="4"/>
        <v>Q21. Cashew nuts, average of raw, dry-roasted and oil-roasted45119</v>
      </c>
      <c r="M1515" s="1" t="str">
        <f t="array" ref="M1515">IF(A1514=$A$72,TEXT(A1515,"dd/mm/yyyy"),A1515)&amp;";"&amp;B1515&amp;";"&amp;IF(J1515=0,IFERROR(VLOOKUP(A1515,default!$B$17:$C$19,2,0),C1515),INDEX(default!$B$2:$B$12,Sheet2!J1515,0))&amp;";"&amp;D1515&amp;";"&amp;E1515&amp;";"&amp;F1515&amp;";"&amp;G1515&amp;";"&amp;H1515</f>
        <v>12/07/2023;;;;;;;</v>
      </c>
    </row>
    <row r="1516" ht="15.75" customHeight="1">
      <c r="I1516" s="1" t="str">
        <f t="shared" si="1"/>
        <v>Q21. Cashew nuts, average of raw, dry-roasted and oil-roasted</v>
      </c>
      <c r="J1516" s="1">
        <f t="shared" si="2"/>
        <v>0</v>
      </c>
      <c r="K1516" s="1" t="str">
        <f t="shared" si="3"/>
        <v>Q21. Cashew nuts, average of raw, dry-roasted and oil-roasted0</v>
      </c>
      <c r="L1516" s="1" t="str">
        <f t="shared" si="4"/>
        <v>Q21. Cashew nuts, average of raw, dry-roasted and oil-roasted</v>
      </c>
      <c r="M1516" s="1" t="str">
        <f t="array" ref="M1516">IF(A1515=$A$72,TEXT(A1516,"dd/mm/yyyy"),A1516)&amp;";"&amp;B1516&amp;";"&amp;IF(J1516=0,IFERROR(VLOOKUP(A1516,default!$B$17:$C$19,2,0),C1516),INDEX(default!$B$2:$B$12,Sheet2!J1516,0))&amp;";"&amp;D1516&amp;";"&amp;E1516&amp;";"&amp;F1516&amp;";"&amp;G1516&amp;";"&amp;H1516</f>
        <v>;;;;;;;</v>
      </c>
    </row>
    <row r="1517" ht="15.75" customHeight="1">
      <c r="A1517" s="1" t="s">
        <v>834</v>
      </c>
      <c r="I1517" s="1" t="str">
        <f t="shared" si="1"/>
        <v>Q21. Cashew nuts, average of raw, dry-roasted and oil-roasted</v>
      </c>
      <c r="J1517" s="1">
        <f t="shared" si="2"/>
        <v>0</v>
      </c>
      <c r="K1517" s="1" t="str">
        <f t="shared" si="3"/>
        <v>Q21. Cashew nuts, average of raw, dry-roasted and oil-roasted0</v>
      </c>
      <c r="L1517" s="1" t="str">
        <f t="shared" si="4"/>
        <v>Q21. Cashew nuts, average of raw, dry-roasted and oil-roastedProducts</v>
      </c>
      <c r="M1517" s="1" t="str">
        <f t="array" ref="M1517">IF(A1516=$A$72,TEXT(A1517,"dd/mm/yyyy"),A1517)&amp;";"&amp;B1517&amp;";"&amp;IF(J1517=0,IFERROR(VLOOKUP(A1517,default!$B$17:$C$19,2,0),C1517),INDEX(default!$B$2:$B$12,Sheet2!J1517,0))&amp;";"&amp;D1517&amp;";"&amp;E1517&amp;";"&amp;F1517&amp;";"&amp;G1517&amp;";"&amp;H1517</f>
        <v>Products;;;;;;;</v>
      </c>
    </row>
    <row r="1518" ht="15.75" customHeight="1">
      <c r="A1518" s="1" t="s">
        <v>1008</v>
      </c>
      <c r="B1518" s="1" t="s">
        <v>835</v>
      </c>
      <c r="C1518" s="1">
        <v>1.0</v>
      </c>
      <c r="D1518" s="1">
        <v>100.0</v>
      </c>
      <c r="E1518" s="1" t="s">
        <v>836</v>
      </c>
      <c r="F1518" s="1" t="s">
        <v>971</v>
      </c>
      <c r="I1518" s="1" t="str">
        <f t="shared" si="1"/>
        <v>Q21. Peanut butter, average of chunk and smooth style</v>
      </c>
      <c r="J1518" s="1">
        <f t="shared" si="2"/>
        <v>0</v>
      </c>
      <c r="K1518" s="1" t="str">
        <f t="shared" si="3"/>
        <v>Q21. Peanut butter, average of chunk and smooth style0</v>
      </c>
      <c r="L1518" s="1" t="str">
        <f t="shared" si="4"/>
        <v>Q21. Peanut butter, average of chunk and smooth styleQ21. Peanut butter, average of chunk and smooth style</v>
      </c>
      <c r="M1518" s="1" t="str">
        <f t="array" ref="M1518">IF(A1517=$A$72,TEXT(A1518,"dd/mm/yyyy"),A1518)&amp;";"&amp;B1518&amp;";"&amp;IF(J1518=0,IFERROR(VLOOKUP(A1518,default!$B$17:$C$19,2,0),C1518),INDEX(default!$B$2:$B$12,Sheet2!J1518,0))&amp;";"&amp;D1518&amp;";"&amp;E1518&amp;";"&amp;F1518&amp;";"&amp;G1518&amp;";"&amp;H1518</f>
        <v>Q21. Peanut butter, average of chunk and smooth style;kg;1;100;not defined;!My project\0. Life cycles;;</v>
      </c>
    </row>
    <row r="1519" ht="15.75" customHeight="1">
      <c r="I1519" s="1" t="str">
        <f t="shared" si="1"/>
        <v>Q21. Peanut butter, average of chunk and smooth style</v>
      </c>
      <c r="J1519" s="1">
        <f t="shared" si="2"/>
        <v>0</v>
      </c>
      <c r="K1519" s="1" t="str">
        <f t="shared" si="3"/>
        <v>Q21. Peanut butter, average of chunk and smooth style0</v>
      </c>
      <c r="L1519" s="1" t="str">
        <f t="shared" si="4"/>
        <v>Q21. Peanut butter, average of chunk and smooth style</v>
      </c>
      <c r="M1519" s="1" t="str">
        <f t="array" ref="M1519">IF(A1518=$A$72,TEXT(A1519,"dd/mm/yyyy"),A1519)&amp;";"&amp;B1519&amp;";"&amp;IF(J1519=0,IFERROR(VLOOKUP(A1519,default!$B$17:$C$19,2,0),C1519),INDEX(default!$B$2:$B$12,Sheet2!J1519,0))&amp;";"&amp;D1519&amp;";"&amp;E1519&amp;";"&amp;F1519&amp;";"&amp;G1519&amp;";"&amp;H1519</f>
        <v>;;;;;;;</v>
      </c>
    </row>
    <row r="1520" ht="15.75" customHeight="1">
      <c r="A1520" s="1" t="s">
        <v>838</v>
      </c>
      <c r="I1520" s="1" t="str">
        <f t="shared" si="1"/>
        <v>Q21. Peanut butter, average of chunk and smooth style</v>
      </c>
      <c r="J1520" s="1">
        <f t="shared" si="2"/>
        <v>0</v>
      </c>
      <c r="K1520" s="1" t="str">
        <f t="shared" si="3"/>
        <v>Q21. Peanut butter, average of chunk and smooth style0</v>
      </c>
      <c r="L1520" s="1" t="str">
        <f t="shared" si="4"/>
        <v>Q21. Peanut butter, average of chunk and smooth styleAvoided products</v>
      </c>
      <c r="M1520" s="1" t="str">
        <f t="array" ref="M1520">IF(A1519=$A$72,TEXT(A1520,"dd/mm/yyyy"),A1520)&amp;";"&amp;B1520&amp;";"&amp;IF(J1520=0,IFERROR(VLOOKUP(A1520,default!$B$17:$C$19,2,0),C1520),INDEX(default!$B$2:$B$12,Sheet2!J1520,0))&amp;";"&amp;D1520&amp;";"&amp;E1520&amp;";"&amp;F1520&amp;";"&amp;G1520&amp;";"&amp;H1520</f>
        <v>Avoided products;;;;;;;</v>
      </c>
    </row>
    <row r="1521" ht="15.75" customHeight="1">
      <c r="I1521" s="1" t="str">
        <f t="shared" si="1"/>
        <v>Q21. Peanut butter, average of chunk and smooth style</v>
      </c>
      <c r="J1521" s="1">
        <f t="shared" si="2"/>
        <v>0</v>
      </c>
      <c r="K1521" s="1" t="str">
        <f t="shared" si="3"/>
        <v>Q21. Peanut butter, average of chunk and smooth style0</v>
      </c>
      <c r="L1521" s="1" t="str">
        <f t="shared" si="4"/>
        <v>Q21. Peanut butter, average of chunk and smooth style</v>
      </c>
      <c r="M1521" s="1" t="str">
        <f t="array" ref="M1521">IF(A1520=$A$72,TEXT(A1521,"dd/mm/yyyy"),A1521)&amp;";"&amp;B1521&amp;";"&amp;IF(J1521=0,IFERROR(VLOOKUP(A1521,default!$B$17:$C$19,2,0),C1521),INDEX(default!$B$2:$B$12,Sheet2!J1521,0))&amp;";"&amp;D1521&amp;";"&amp;E1521&amp;";"&amp;F1521&amp;";"&amp;G1521&amp;";"&amp;H1521</f>
        <v>;;;;;;;</v>
      </c>
    </row>
    <row r="1522" ht="15.75" customHeight="1">
      <c r="A1522" s="1" t="s">
        <v>839</v>
      </c>
      <c r="I1522" s="1" t="str">
        <f t="shared" si="1"/>
        <v>Q21. Peanut butter, average of chunk and smooth style</v>
      </c>
      <c r="J1522" s="1">
        <f t="shared" si="2"/>
        <v>0</v>
      </c>
      <c r="K1522" s="1" t="str">
        <f t="shared" si="3"/>
        <v>Q21. Peanut butter, average of chunk and smooth style0</v>
      </c>
      <c r="L1522" s="1" t="str">
        <f t="shared" si="4"/>
        <v>Q21. Peanut butter, average of chunk and smooth styleResources</v>
      </c>
      <c r="M1522" s="1" t="str">
        <f t="array" ref="M1522">IF(A1521=$A$72,TEXT(A1522,"dd/mm/yyyy"),A1522)&amp;";"&amp;B1522&amp;";"&amp;IF(J1522=0,IFERROR(VLOOKUP(A1522,default!$B$17:$C$19,2,0),C1522),INDEX(default!$B$2:$B$12,Sheet2!J1522,0))&amp;";"&amp;D1522&amp;";"&amp;E1522&amp;";"&amp;F1522&amp;";"&amp;G1522&amp;";"&amp;H1522</f>
        <v>Resources;;;;;;;</v>
      </c>
    </row>
    <row r="1523" ht="15.75" customHeight="1">
      <c r="I1523" s="1" t="str">
        <f t="shared" si="1"/>
        <v>Q21. Peanut butter, average of chunk and smooth style</v>
      </c>
      <c r="J1523" s="1">
        <f t="shared" si="2"/>
        <v>0</v>
      </c>
      <c r="K1523" s="1" t="str">
        <f t="shared" si="3"/>
        <v>Q21. Peanut butter, average of chunk and smooth style0</v>
      </c>
      <c r="L1523" s="1" t="str">
        <f t="shared" si="4"/>
        <v>Q21. Peanut butter, average of chunk and smooth style</v>
      </c>
      <c r="M1523" s="1" t="str">
        <f t="array" ref="M1523">IF(A1522=$A$72,TEXT(A1523,"dd/mm/yyyy"),A1523)&amp;";"&amp;B1523&amp;";"&amp;IF(J1523=0,IFERROR(VLOOKUP(A1523,default!$B$17:$C$19,2,0),C1523),INDEX(default!$B$2:$B$12,Sheet2!J1523,0))&amp;";"&amp;D1523&amp;";"&amp;E1523&amp;";"&amp;F1523&amp;";"&amp;G1523&amp;";"&amp;H1523</f>
        <v>;;;;;;;</v>
      </c>
    </row>
    <row r="1524" ht="15.75" customHeight="1">
      <c r="A1524" s="1" t="s">
        <v>840</v>
      </c>
      <c r="I1524" s="1" t="str">
        <f t="shared" si="1"/>
        <v>Q21. Peanut butter, average of chunk and smooth style</v>
      </c>
      <c r="J1524" s="1">
        <f t="shared" si="2"/>
        <v>1</v>
      </c>
      <c r="K1524" s="1" t="str">
        <f t="shared" si="3"/>
        <v>Q21. Peanut butter, average of chunk and smooth style1</v>
      </c>
      <c r="L1524" s="1" t="str">
        <f t="shared" si="4"/>
        <v>Q21. Peanut butter, average of chunk and smooth styleMaterials/fuels</v>
      </c>
      <c r="M1524" s="1" t="str">
        <f t="array" ref="M1524">IF(A1523=$A$72,TEXT(A1524,"dd/mm/yyyy"),A1524)&amp;";"&amp;B1524&amp;";"&amp;IF(J1524=0,IFERROR(VLOOKUP(A1524,default!$B$17:$C$19,2,0),C1524),INDEX(default!$B$2:$B$12,Sheet2!J1524,0))&amp;";"&amp;D1524&amp;";"&amp;E1524&amp;";"&amp;F1524&amp;";"&amp;G1524&amp;";"&amp;H1524</f>
        <v>Materials/fuels;;;;;;;</v>
      </c>
    </row>
    <row r="1525" ht="15.75" customHeight="1">
      <c r="A1525" s="1" t="s">
        <v>249</v>
      </c>
      <c r="B1525" s="1" t="s">
        <v>835</v>
      </c>
      <c r="C1525" s="1" t="s">
        <v>1013</v>
      </c>
      <c r="D1525" s="1" t="s">
        <v>842</v>
      </c>
      <c r="E1525" s="1">
        <v>0.0</v>
      </c>
      <c r="F1525" s="1">
        <v>0.0</v>
      </c>
      <c r="G1525" s="1">
        <v>0.0</v>
      </c>
      <c r="I1525" s="1" t="str">
        <f t="shared" si="1"/>
        <v>Q21. Peanut butter, average of chunk and smooth style</v>
      </c>
      <c r="J1525" s="1">
        <f t="shared" si="2"/>
        <v>2</v>
      </c>
      <c r="K1525" s="1" t="str">
        <f t="shared" si="3"/>
        <v>Q21. Peanut butter, average of chunk and smooth style2</v>
      </c>
      <c r="L1525" s="1" t="str">
        <f t="shared" si="4"/>
        <v>Q21. Peanut butter, average of chunk and smooth styleGroundnuts, shelled, at processing {IN} Economic, U {ID}| GAIN</v>
      </c>
      <c r="M1525" s="1" t="str">
        <f t="array" ref="M1525">IF(A1524=$A$72,TEXT(A1525,"dd/mm/yyyy"),A1525)&amp;";"&amp;B1525&amp;";"&amp;IF(J1525=0,IFERROR(VLOOKUP(A1525,default!$B$17:$C$19,2,0),C1525),INDEX(default!$B$2:$B$12,Sheet2!J1525,0))&amp;";"&amp;D1525&amp;";"&amp;E1525&amp;";"&amp;F1525&amp;";"&amp;G1525&amp;";"&amp;H1525</f>
        <v>Groundnuts, shelled, at processing {IN} Economic, U {ID}| GAIN;kg;primary*(1+PHAR_loss_PNS+PROC_loss_PNS+TRAN_loss_PNS+RET_loss_PNS);Undefined;0;0;0;</v>
      </c>
    </row>
    <row r="1526" ht="15.75" customHeight="1">
      <c r="A1526" s="1" t="s">
        <v>250</v>
      </c>
      <c r="B1526" s="1" t="s">
        <v>835</v>
      </c>
      <c r="C1526" s="1" t="s">
        <v>1127</v>
      </c>
      <c r="D1526" s="1" t="s">
        <v>842</v>
      </c>
      <c r="E1526" s="1">
        <v>0.0</v>
      </c>
      <c r="F1526" s="1">
        <v>0.0</v>
      </c>
      <c r="G1526" s="1">
        <v>0.0</v>
      </c>
      <c r="I1526" s="1" t="str">
        <f t="shared" si="1"/>
        <v>Q21. Peanut butter, average of chunk and smooth style</v>
      </c>
      <c r="J1526" s="1">
        <f t="shared" si="2"/>
        <v>3</v>
      </c>
      <c r="K1526" s="1" t="str">
        <f t="shared" si="3"/>
        <v>Q21. Peanut butter, average of chunk and smooth style3</v>
      </c>
      <c r="L1526" s="1" t="str">
        <f t="shared" si="4"/>
        <v>Q21. Peanut butter, average of chunk and smooth stylePeanut, shelled, dried, bleached, roasted, at plant (WFLDB)/CN U {ID}| GAIN</v>
      </c>
      <c r="M1526" s="1" t="str">
        <f t="array" ref="M1526">IF(A1525=$A$72,TEXT(A1526,"dd/mm/yyyy"),A1526)&amp;";"&amp;B1526&amp;";"&amp;IF(J1526=0,IFERROR(VLOOKUP(A1526,default!$B$17:$C$19,2,0),C1526),INDEX(default!$B$2:$B$12,Sheet2!J1526,0))&amp;";"&amp;D1526&amp;";"&amp;E1526&amp;";"&amp;F1526&amp;";"&amp;G1526&amp;";"&amp;H1526</f>
        <v>Peanut, shelled, dried, bleached, roasted, at plant (WFLDB)/CN U {ID}| GAIN;kg;processing*(1+PROC_loss_PNS+TRAN_loss_PNS+RET_loss_PNS);Undefined;0;0;0;</v>
      </c>
    </row>
    <row r="1527" ht="15.75" customHeight="1">
      <c r="A1527" s="1" t="s">
        <v>251</v>
      </c>
      <c r="B1527" s="1" t="s">
        <v>835</v>
      </c>
      <c r="C1527" s="1" t="s">
        <v>1111</v>
      </c>
      <c r="D1527" s="1" t="s">
        <v>842</v>
      </c>
      <c r="E1527" s="1">
        <v>0.0</v>
      </c>
      <c r="F1527" s="1">
        <v>0.0</v>
      </c>
      <c r="G1527" s="1">
        <v>0.0</v>
      </c>
      <c r="I1527" s="1" t="str">
        <f t="shared" si="1"/>
        <v>Q21. Peanut butter, average of chunk and smooth style</v>
      </c>
      <c r="J1527" s="1">
        <f t="shared" si="2"/>
        <v>4</v>
      </c>
      <c r="K1527" s="1" t="str">
        <f t="shared" si="3"/>
        <v>Q21. Peanut butter, average of chunk and smooth style4</v>
      </c>
      <c r="L1527" s="1" t="str">
        <f t="shared" si="4"/>
        <v>Q21. Peanut butter, average of chunk and smooth stylePeanut butter or peanut paste, processed in FR | Ambient (long) | PVC | at packaging/FR {ID}| GAIN</v>
      </c>
      <c r="M1527" s="1" t="str">
        <f t="array" ref="M1527">IF(A1526=$A$72,TEXT(A1527,"dd/mm/yyyy"),A1527)&amp;";"&amp;B1527&amp;";"&amp;IF(J1527=0,IFERROR(VLOOKUP(A1527,default!$B$17:$C$19,2,0),C1527),INDEX(default!$B$2:$B$12,Sheet2!J1527,0))&amp;";"&amp;D1527&amp;";"&amp;E1527&amp;";"&amp;F1527&amp;";"&amp;G1527&amp;";"&amp;H1527</f>
        <v>Peanut butter or peanut paste, processed in FR | Ambient (long) | PVC | at packaging/FR {ID}| GAIN;kg;packaging*(1+TRAN_loss_PNS+RET_loss_PNS);Undefined;0;0;0;</v>
      </c>
    </row>
    <row r="1528" ht="15.75" customHeight="1">
      <c r="A1528" s="1" t="s">
        <v>976</v>
      </c>
      <c r="B1528" s="1" t="s">
        <v>835</v>
      </c>
      <c r="C1528" s="1" t="s">
        <v>1015</v>
      </c>
      <c r="D1528" s="1" t="s">
        <v>842</v>
      </c>
      <c r="E1528" s="1">
        <v>0.0</v>
      </c>
      <c r="F1528" s="1">
        <v>0.0</v>
      </c>
      <c r="G1528" s="1">
        <v>0.0</v>
      </c>
      <c r="I1528" s="1" t="str">
        <f t="shared" si="1"/>
        <v>Q21. Peanut butter, average of chunk and smooth style</v>
      </c>
      <c r="J1528" s="1">
        <f t="shared" si="2"/>
        <v>5</v>
      </c>
      <c r="K1528" s="1" t="str">
        <f t="shared" si="3"/>
        <v>Q21. Peanut butter, average of chunk and smooth style5</v>
      </c>
      <c r="L1528" s="1" t="str">
        <f t="shared" si="4"/>
        <v>Q21. Peanut butter, average of chunk and smooth styleInternational distribution {ID}| GAIN</v>
      </c>
      <c r="M1528" s="1" t="str">
        <f t="array" ref="M1528">IF(A1527=$A$72,TEXT(A1528,"dd/mm/yyyy"),A1528)&amp;";"&amp;B1528&amp;";"&amp;IF(J1528=0,IFERROR(VLOOKUP(A1528,default!$B$17:$C$19,2,0),C1528),INDEX(default!$B$2:$B$12,Sheet2!J1528,0))&amp;";"&amp;D1528&amp;";"&amp;E1528&amp;";"&amp;F1528&amp;";"&amp;G1528&amp;";"&amp;H1528</f>
        <v>International distribution {ID}| GAIN;kg;distrib*(1+TRAN_loss_PNS+RET_loss_PNS);Undefined;0;0;0;</v>
      </c>
    </row>
    <row r="1529" ht="15.75" customHeight="1">
      <c r="A1529" s="1" t="s">
        <v>125</v>
      </c>
      <c r="B1529" s="1" t="s">
        <v>846</v>
      </c>
      <c r="C1529" s="1" t="s">
        <v>1016</v>
      </c>
      <c r="D1529" s="1" t="s">
        <v>842</v>
      </c>
      <c r="E1529" s="1">
        <v>0.0</v>
      </c>
      <c r="F1529" s="1">
        <v>0.0</v>
      </c>
      <c r="G1529" s="1">
        <v>0.0</v>
      </c>
      <c r="I1529" s="1" t="str">
        <f t="shared" si="1"/>
        <v>Q21. Peanut butter, average of chunk and smooth style</v>
      </c>
      <c r="J1529" s="1">
        <f t="shared" si="2"/>
        <v>6</v>
      </c>
      <c r="K1529" s="1" t="str">
        <f t="shared" si="3"/>
        <v>Q21. Peanut butter, average of chunk and smooth style6</v>
      </c>
      <c r="L1529" s="1" t="str">
        <f t="shared" si="4"/>
        <v>Q21. Peanut butter, average of chunk and smooth styleStorage, in closed refrigerator, at retail (WFLDB)/RER U {ID}| GAIN</v>
      </c>
      <c r="M1529" s="1" t="str">
        <f t="array" ref="M1529">IF(A1528=$A$72,TEXT(A1529,"dd/mm/yyyy"),A1529)&amp;";"&amp;B1529&amp;";"&amp;IF(J1529=0,IFERROR(VLOOKUP(A1529,default!$B$17:$C$19,2,0),C1529),INDEX(default!$B$2:$B$12,Sheet2!J1529,0))&amp;";"&amp;D1529&amp;";"&amp;E1529&amp;";"&amp;F1529&amp;";"&amp;G1529&amp;";"&amp;H1529</f>
        <v>Storage, in closed refrigerator, at retail (WFLDB)/RER U {ID}| GAIN;l*day;retail_cool*(1+RET_loss_PNS);Undefined;0;0;0;</v>
      </c>
    </row>
    <row r="1530" ht="15.75" customHeight="1">
      <c r="A1530" s="1" t="s">
        <v>126</v>
      </c>
      <c r="B1530" s="1" t="s">
        <v>846</v>
      </c>
      <c r="C1530" s="1" t="s">
        <v>1017</v>
      </c>
      <c r="D1530" s="1" t="s">
        <v>842</v>
      </c>
      <c r="E1530" s="1">
        <v>0.0</v>
      </c>
      <c r="F1530" s="1">
        <v>0.0</v>
      </c>
      <c r="G1530" s="1">
        <v>0.0</v>
      </c>
      <c r="I1530" s="1" t="str">
        <f t="shared" si="1"/>
        <v>Q21. Peanut butter, average of chunk and smooth style</v>
      </c>
      <c r="J1530" s="1">
        <f t="shared" si="2"/>
        <v>7</v>
      </c>
      <c r="K1530" s="1" t="str">
        <f t="shared" si="3"/>
        <v>Q21. Peanut butter, average of chunk and smooth style7</v>
      </c>
      <c r="L1530" s="1" t="str">
        <f t="shared" si="4"/>
        <v>Q21. Peanut butter, average of chunk and smooth styleStorage, in closed freezer, at retail (WFLDB)/RER U {ID}| GAIN</v>
      </c>
      <c r="M1530" s="1" t="str">
        <f t="array" ref="M1530">IF(A1529=$A$72,TEXT(A1530,"dd/mm/yyyy"),A1530)&amp;";"&amp;B1530&amp;";"&amp;IF(J1530=0,IFERROR(VLOOKUP(A1530,default!$B$17:$C$19,2,0),C1530),INDEX(default!$B$2:$B$12,Sheet2!J1530,0))&amp;";"&amp;D1530&amp;";"&amp;E1530&amp;";"&amp;F1530&amp;";"&amp;G1530&amp;";"&amp;H1530</f>
        <v>Storage, in closed freezer, at retail (WFLDB)/RER U {ID}| GAIN;l*day;retail_freez*(1+RET_loss_PNS);Undefined;0;0;0;</v>
      </c>
    </row>
    <row r="1531" ht="15.75" customHeight="1">
      <c r="A1531" s="1" t="s">
        <v>127</v>
      </c>
      <c r="B1531" s="1" t="s">
        <v>846</v>
      </c>
      <c r="C1531" s="1" t="s">
        <v>1018</v>
      </c>
      <c r="D1531" s="1" t="s">
        <v>842</v>
      </c>
      <c r="E1531" s="1">
        <v>0.0</v>
      </c>
      <c r="F1531" s="1">
        <v>0.0</v>
      </c>
      <c r="G1531" s="1">
        <v>0.0</v>
      </c>
      <c r="I1531" s="1" t="str">
        <f t="shared" si="1"/>
        <v>Q21. Peanut butter, average of chunk and smooth style</v>
      </c>
      <c r="J1531" s="1">
        <f t="shared" si="2"/>
        <v>8</v>
      </c>
      <c r="K1531" s="1" t="str">
        <f t="shared" si="3"/>
        <v>Q21. Peanut butter, average of chunk and smooth style8</v>
      </c>
      <c r="L1531" s="1" t="str">
        <f t="shared" si="4"/>
        <v>Q21. Peanut butter, average of chunk and smooth styleStorage, in refrigerator, at home (WFLDB)/RER U {ID}| GAIN</v>
      </c>
      <c r="M1531" s="1" t="str">
        <f t="array" ref="M1531">IF(A1530=$A$72,TEXT(A1531,"dd/mm/yyyy"),A1531)&amp;";"&amp;B1531&amp;";"&amp;IF(J1531=0,IFERROR(VLOOKUP(A1531,default!$B$17:$C$19,2,0),C1531),INDEX(default!$B$2:$B$12,Sheet2!J1531,0))&amp;";"&amp;D1531&amp;";"&amp;E1531&amp;";"&amp;F1531&amp;";"&amp;G1531&amp;";"&amp;H1531</f>
        <v>Storage, in refrigerator, at home (WFLDB)/RER U {ID}| GAIN;l*day;home_cool;Undefined;0;0;0;</v>
      </c>
    </row>
    <row r="1532" ht="15.75" customHeight="1">
      <c r="A1532" s="1" t="s">
        <v>128</v>
      </c>
      <c r="B1532" s="1" t="s">
        <v>846</v>
      </c>
      <c r="C1532" s="1" t="s">
        <v>1018</v>
      </c>
      <c r="D1532" s="1" t="s">
        <v>842</v>
      </c>
      <c r="E1532" s="1">
        <v>0.0</v>
      </c>
      <c r="F1532" s="1">
        <v>0.0</v>
      </c>
      <c r="G1532" s="1">
        <v>0.0</v>
      </c>
      <c r="I1532" s="1" t="str">
        <f t="shared" si="1"/>
        <v>Q21. Peanut butter, average of chunk and smooth style</v>
      </c>
      <c r="J1532" s="1">
        <f t="shared" si="2"/>
        <v>9</v>
      </c>
      <c r="K1532" s="1" t="str">
        <f t="shared" si="3"/>
        <v>Q21. Peanut butter, average of chunk and smooth style9</v>
      </c>
      <c r="L1532" s="1" t="str">
        <f t="shared" si="4"/>
        <v>Q21. Peanut butter, average of chunk and smooth styleStorage, in freezer, at home (WFLDB)/RER U {ID}| GAIN</v>
      </c>
      <c r="M1532" s="1" t="str">
        <f t="array" ref="M1532">IF(A1531=$A$72,TEXT(A1532,"dd/mm/yyyy"),A1532)&amp;";"&amp;B1532&amp;";"&amp;IF(J1532=0,IFERROR(VLOOKUP(A1532,default!$B$17:$C$19,2,0),C1532),INDEX(default!$B$2:$B$12,Sheet2!J1532,0))&amp;";"&amp;D1532&amp;";"&amp;E1532&amp;";"&amp;F1532&amp;";"&amp;G1532&amp;";"&amp;H1532</f>
        <v>Storage, in freezer, at home (WFLDB)/RER U {ID}| GAIN;l*day;home_freez;Undefined;0;0;0;</v>
      </c>
    </row>
    <row r="1533" ht="15.75" customHeight="1">
      <c r="A1533" s="1" t="s">
        <v>129</v>
      </c>
      <c r="B1533" s="1" t="s">
        <v>849</v>
      </c>
      <c r="C1533" s="1" t="s">
        <v>37</v>
      </c>
      <c r="D1533" s="1" t="s">
        <v>842</v>
      </c>
      <c r="E1533" s="1">
        <v>0.0</v>
      </c>
      <c r="F1533" s="1">
        <v>0.0</v>
      </c>
      <c r="G1533" s="1">
        <v>0.0</v>
      </c>
      <c r="I1533" s="1" t="str">
        <f t="shared" si="1"/>
        <v>Q21. Peanut butter, average of chunk and smooth style</v>
      </c>
      <c r="J1533" s="1">
        <f t="shared" si="2"/>
        <v>10</v>
      </c>
      <c r="K1533" s="1" t="str">
        <f t="shared" si="3"/>
        <v>Q21. Peanut butter, average of chunk and smooth style10</v>
      </c>
      <c r="L1533" s="1" t="str">
        <f t="shared" si="4"/>
        <v>Q21. Peanut butter, average of chunk and smooth styleBoiling, vegetables, with LPG stove, at consumer home (WFLDB)/GLO U</v>
      </c>
      <c r="M1533" s="1" t="str">
        <f t="array" ref="M1533">IF(A1532=$A$72,TEXT(A1533,"dd/mm/yyyy"),A1533)&amp;";"&amp;B1533&amp;";"&amp;IF(J1533=0,IFERROR(VLOOKUP(A1533,default!$B$17:$C$19,2,0),C1533),INDEX(default!$B$2:$B$12,Sheet2!J1533,0))&amp;";"&amp;D1533&amp;";"&amp;E1533&amp;";"&amp;F1533&amp;";"&amp;G1533&amp;";"&amp;H1533</f>
        <v>Boiling, vegetables, with LPG stove, at consumer home (WFLDB)/GLO U;p;boil*(1-USER_loss);Undefined;0;0;0;</v>
      </c>
    </row>
    <row r="1534" ht="15.75" customHeight="1">
      <c r="A1534" s="1" t="s">
        <v>130</v>
      </c>
      <c r="B1534" s="1" t="s">
        <v>849</v>
      </c>
      <c r="C1534" s="1" t="s">
        <v>38</v>
      </c>
      <c r="D1534" s="1" t="s">
        <v>842</v>
      </c>
      <c r="E1534" s="1">
        <v>0.0</v>
      </c>
      <c r="F1534" s="1">
        <v>0.0</v>
      </c>
      <c r="G1534" s="1">
        <v>0.0</v>
      </c>
      <c r="I1534" s="1" t="str">
        <f t="shared" si="1"/>
        <v>Q21. Peanut butter, average of chunk and smooth style</v>
      </c>
      <c r="J1534" s="1">
        <f t="shared" si="2"/>
        <v>11</v>
      </c>
      <c r="K1534" s="1" t="str">
        <f t="shared" si="3"/>
        <v>Q21. Peanut butter, average of chunk and smooth style11</v>
      </c>
      <c r="L1534" s="1" t="str">
        <f t="shared" si="4"/>
        <v>Q21. Peanut butter, average of chunk and smooth styleFrying, vegetables, with LPG stove, at consumer home (WFLDB)/GLO U</v>
      </c>
      <c r="M1534" s="1" t="str">
        <f t="array" ref="M1534">IF(A1533=$A$72,TEXT(A1534,"dd/mm/yyyy"),A1534)&amp;";"&amp;B1534&amp;";"&amp;IF(J1534=0,IFERROR(VLOOKUP(A1534,default!$B$17:$C$19,2,0),C1534),INDEX(default!$B$2:$B$12,Sheet2!J1534,0))&amp;";"&amp;D1534&amp;";"&amp;E1534&amp;";"&amp;F1534&amp;";"&amp;G1534&amp;";"&amp;H1534</f>
        <v>Frying, vegetables, with LPG stove, at consumer home (WFLDB)/GLO U;p;fry*(1-USER_loss);Undefined;0;0;0;</v>
      </c>
    </row>
    <row r="1535" ht="15.75" customHeight="1">
      <c r="I1535" s="1" t="str">
        <f t="shared" si="1"/>
        <v>Q21. Peanut butter, average of chunk and smooth style</v>
      </c>
      <c r="J1535" s="1">
        <f t="shared" si="2"/>
        <v>0</v>
      </c>
      <c r="K1535" s="1" t="str">
        <f t="shared" si="3"/>
        <v>Q21. Peanut butter, average of chunk and smooth style0</v>
      </c>
      <c r="L1535" s="1" t="str">
        <f t="shared" si="4"/>
        <v>Q21. Peanut butter, average of chunk and smooth style</v>
      </c>
      <c r="M1535" s="1" t="str">
        <f t="array" ref="M1535">IF(A1534=$A$72,TEXT(A1535,"dd/mm/yyyy"),A1535)&amp;";"&amp;B1535&amp;";"&amp;IF(J1535=0,IFERROR(VLOOKUP(A1535,default!$B$17:$C$19,2,0),C1535),INDEX(default!$B$2:$B$12,Sheet2!J1535,0))&amp;";"&amp;D1535&amp;";"&amp;E1535&amp;";"&amp;F1535&amp;";"&amp;G1535&amp;";"&amp;H1535</f>
        <v>;;;;;;;</v>
      </c>
    </row>
    <row r="1536" ht="15.75" customHeight="1">
      <c r="A1536" s="1" t="s">
        <v>852</v>
      </c>
      <c r="I1536" s="1" t="str">
        <f t="shared" si="1"/>
        <v>Q21. Peanut butter, average of chunk and smooth style</v>
      </c>
      <c r="J1536" s="1">
        <f t="shared" si="2"/>
        <v>0</v>
      </c>
      <c r="K1536" s="1" t="str">
        <f t="shared" si="3"/>
        <v>Q21. Peanut butter, average of chunk and smooth style0</v>
      </c>
      <c r="L1536" s="1" t="str">
        <f t="shared" si="4"/>
        <v>Q21. Peanut butter, average of chunk and smooth styleElectricity/heat</v>
      </c>
      <c r="M1536" s="1" t="str">
        <f t="array" ref="M1536">IF(A1535=$A$72,TEXT(A1536,"dd/mm/yyyy"),A1536)&amp;";"&amp;B1536&amp;";"&amp;IF(J1536=0,IFERROR(VLOOKUP(A1536,default!$B$17:$C$19,2,0),C1536),INDEX(default!$B$2:$B$12,Sheet2!J1536,0))&amp;";"&amp;D1536&amp;";"&amp;E1536&amp;";"&amp;F1536&amp;";"&amp;G1536&amp;";"&amp;H1536</f>
        <v>Electricity/heat;;;;;;;</v>
      </c>
    </row>
    <row r="1537" ht="15.75" customHeight="1">
      <c r="I1537" s="1" t="str">
        <f t="shared" si="1"/>
        <v>Q21. Peanut butter, average of chunk and smooth style</v>
      </c>
      <c r="J1537" s="1">
        <f t="shared" si="2"/>
        <v>0</v>
      </c>
      <c r="K1537" s="1" t="str">
        <f t="shared" si="3"/>
        <v>Q21. Peanut butter, average of chunk and smooth style0</v>
      </c>
      <c r="L1537" s="1" t="str">
        <f t="shared" si="4"/>
        <v>Q21. Peanut butter, average of chunk and smooth style</v>
      </c>
      <c r="M1537" s="1" t="str">
        <f t="array" ref="M1537">IF(A1536=$A$72,TEXT(A1537,"dd/mm/yyyy"),A1537)&amp;";"&amp;B1537&amp;";"&amp;IF(J1537=0,IFERROR(VLOOKUP(A1537,default!$B$17:$C$19,2,0),C1537),INDEX(default!$B$2:$B$12,Sheet2!J1537,0))&amp;";"&amp;D1537&amp;";"&amp;E1537&amp;";"&amp;F1537&amp;";"&amp;G1537&amp;";"&amp;H1537</f>
        <v>;;;;;;;</v>
      </c>
    </row>
    <row r="1538" ht="15.75" customHeight="1">
      <c r="A1538" s="1" t="s">
        <v>853</v>
      </c>
      <c r="I1538" s="1" t="str">
        <f t="shared" si="1"/>
        <v>Q21. Peanut butter, average of chunk and smooth style</v>
      </c>
      <c r="J1538" s="1">
        <f t="shared" si="2"/>
        <v>0</v>
      </c>
      <c r="K1538" s="1" t="str">
        <f t="shared" si="3"/>
        <v>Q21. Peanut butter, average of chunk and smooth style0</v>
      </c>
      <c r="L1538" s="1" t="str">
        <f t="shared" si="4"/>
        <v>Q21. Peanut butter, average of chunk and smooth styleEmissions to air</v>
      </c>
      <c r="M1538" s="1" t="str">
        <f t="array" ref="M1538">IF(A1537=$A$72,TEXT(A1538,"dd/mm/yyyy"),A1538)&amp;";"&amp;B1538&amp;";"&amp;IF(J1538=0,IFERROR(VLOOKUP(A1538,default!$B$17:$C$19,2,0),C1538),INDEX(default!$B$2:$B$12,Sheet2!J1538,0))&amp;";"&amp;D1538&amp;";"&amp;E1538&amp;";"&amp;F1538&amp;";"&amp;G1538&amp;";"&amp;H1538</f>
        <v>Emissions to air;;;;;;;</v>
      </c>
    </row>
    <row r="1539" ht="15.75" customHeight="1">
      <c r="I1539" s="1" t="str">
        <f t="shared" si="1"/>
        <v>Q21. Peanut butter, average of chunk and smooth style</v>
      </c>
      <c r="J1539" s="1">
        <f t="shared" si="2"/>
        <v>0</v>
      </c>
      <c r="K1539" s="1" t="str">
        <f t="shared" si="3"/>
        <v>Q21. Peanut butter, average of chunk and smooth style0</v>
      </c>
      <c r="L1539" s="1" t="str">
        <f t="shared" si="4"/>
        <v>Q21. Peanut butter, average of chunk and smooth style</v>
      </c>
      <c r="M1539" s="1" t="str">
        <f t="array" ref="M1539">IF(A1538=$A$72,TEXT(A1539,"dd/mm/yyyy"),A1539)&amp;";"&amp;B1539&amp;";"&amp;IF(J1539=0,IFERROR(VLOOKUP(A1539,default!$B$17:$C$19,2,0),C1539),INDEX(default!$B$2:$B$12,Sheet2!J1539,0))&amp;";"&amp;D1539&amp;";"&amp;E1539&amp;";"&amp;F1539&amp;";"&amp;G1539&amp;";"&amp;H1539</f>
        <v>;;;;;;;</v>
      </c>
    </row>
    <row r="1540" ht="15.75" customHeight="1">
      <c r="A1540" s="1" t="s">
        <v>854</v>
      </c>
      <c r="I1540" s="1" t="str">
        <f t="shared" si="1"/>
        <v>Q21. Peanut butter, average of chunk and smooth style</v>
      </c>
      <c r="J1540" s="1">
        <f t="shared" si="2"/>
        <v>0</v>
      </c>
      <c r="K1540" s="1" t="str">
        <f t="shared" si="3"/>
        <v>Q21. Peanut butter, average of chunk and smooth style0</v>
      </c>
      <c r="L1540" s="1" t="str">
        <f t="shared" si="4"/>
        <v>Q21. Peanut butter, average of chunk and smooth styleEmissions to water</v>
      </c>
      <c r="M1540" s="1" t="str">
        <f t="array" ref="M1540">IF(A1539=$A$72,TEXT(A1540,"dd/mm/yyyy"),A1540)&amp;";"&amp;B1540&amp;";"&amp;IF(J1540=0,IFERROR(VLOOKUP(A1540,default!$B$17:$C$19,2,0),C1540),INDEX(default!$B$2:$B$12,Sheet2!J1540,0))&amp;";"&amp;D1540&amp;";"&amp;E1540&amp;";"&amp;F1540&amp;";"&amp;G1540&amp;";"&amp;H1540</f>
        <v>Emissions to water;;;;;;;</v>
      </c>
    </row>
    <row r="1541" ht="15.75" customHeight="1">
      <c r="I1541" s="1" t="str">
        <f t="shared" si="1"/>
        <v>Q21. Peanut butter, average of chunk and smooth style</v>
      </c>
      <c r="J1541" s="1">
        <f t="shared" si="2"/>
        <v>0</v>
      </c>
      <c r="K1541" s="1" t="str">
        <f t="shared" si="3"/>
        <v>Q21. Peanut butter, average of chunk and smooth style0</v>
      </c>
      <c r="L1541" s="1" t="str">
        <f t="shared" si="4"/>
        <v>Q21. Peanut butter, average of chunk and smooth style</v>
      </c>
      <c r="M1541" s="1" t="str">
        <f t="array" ref="M1541">IF(A1540=$A$72,TEXT(A1541,"dd/mm/yyyy"),A1541)&amp;";"&amp;B1541&amp;";"&amp;IF(J1541=0,IFERROR(VLOOKUP(A1541,default!$B$17:$C$19,2,0),C1541),INDEX(default!$B$2:$B$12,Sheet2!J1541,0))&amp;";"&amp;D1541&amp;";"&amp;E1541&amp;";"&amp;F1541&amp;";"&amp;G1541&amp;";"&amp;H1541</f>
        <v>;;;;;;;</v>
      </c>
    </row>
    <row r="1542" ht="15.75" customHeight="1">
      <c r="A1542" s="1" t="s">
        <v>855</v>
      </c>
      <c r="I1542" s="1" t="str">
        <f t="shared" si="1"/>
        <v>Q21. Peanut butter, average of chunk and smooth style</v>
      </c>
      <c r="J1542" s="1">
        <f t="shared" si="2"/>
        <v>0</v>
      </c>
      <c r="K1542" s="1" t="str">
        <f t="shared" si="3"/>
        <v>Q21. Peanut butter, average of chunk and smooth style0</v>
      </c>
      <c r="L1542" s="1" t="str">
        <f t="shared" si="4"/>
        <v>Q21. Peanut butter, average of chunk and smooth styleEmissions to soil</v>
      </c>
      <c r="M1542" s="1" t="str">
        <f t="array" ref="M1542">IF(A1541=$A$72,TEXT(A1542,"dd/mm/yyyy"),A1542)&amp;";"&amp;B1542&amp;";"&amp;IF(J1542=0,IFERROR(VLOOKUP(A1542,default!$B$17:$C$19,2,0),C1542),INDEX(default!$B$2:$B$12,Sheet2!J1542,0))&amp;";"&amp;D1542&amp;";"&amp;E1542&amp;";"&amp;F1542&amp;";"&amp;G1542&amp;";"&amp;H1542</f>
        <v>Emissions to soil;;;;;;;</v>
      </c>
    </row>
    <row r="1543" ht="15.75" customHeight="1">
      <c r="I1543" s="1" t="str">
        <f t="shared" si="1"/>
        <v>Q21. Peanut butter, average of chunk and smooth style</v>
      </c>
      <c r="J1543" s="1">
        <f t="shared" si="2"/>
        <v>0</v>
      </c>
      <c r="K1543" s="1" t="str">
        <f t="shared" si="3"/>
        <v>Q21. Peanut butter, average of chunk and smooth style0</v>
      </c>
      <c r="L1543" s="1" t="str">
        <f t="shared" si="4"/>
        <v>Q21. Peanut butter, average of chunk and smooth style</v>
      </c>
      <c r="M1543" s="1" t="str">
        <f t="array" ref="M1543">IF(A1542=$A$72,TEXT(A1543,"dd/mm/yyyy"),A1543)&amp;";"&amp;B1543&amp;";"&amp;IF(J1543=0,IFERROR(VLOOKUP(A1543,default!$B$17:$C$19,2,0),C1543),INDEX(default!$B$2:$B$12,Sheet2!J1543,0))&amp;";"&amp;D1543&amp;";"&amp;E1543&amp;";"&amp;F1543&amp;";"&amp;G1543&amp;";"&amp;H1543</f>
        <v>;;;;;;;</v>
      </c>
    </row>
    <row r="1544" ht="15.75" customHeight="1">
      <c r="A1544" s="1" t="s">
        <v>856</v>
      </c>
      <c r="I1544" s="1" t="str">
        <f t="shared" si="1"/>
        <v>Q21. Peanut butter, average of chunk and smooth style</v>
      </c>
      <c r="J1544" s="1">
        <f t="shared" si="2"/>
        <v>0</v>
      </c>
      <c r="K1544" s="1" t="str">
        <f t="shared" si="3"/>
        <v>Q21. Peanut butter, average of chunk and smooth style0</v>
      </c>
      <c r="L1544" s="1" t="str">
        <f t="shared" si="4"/>
        <v>Q21. Peanut butter, average of chunk and smooth styleFinal waste flows</v>
      </c>
      <c r="M1544" s="1" t="str">
        <f t="array" ref="M1544">IF(A1543=$A$72,TEXT(A1544,"dd/mm/yyyy"),A1544)&amp;";"&amp;B1544&amp;";"&amp;IF(J1544=0,IFERROR(VLOOKUP(A1544,default!$B$17:$C$19,2,0),C1544),INDEX(default!$B$2:$B$12,Sheet2!J1544,0))&amp;";"&amp;D1544&amp;";"&amp;E1544&amp;";"&amp;F1544&amp;";"&amp;G1544&amp;";"&amp;H1544</f>
        <v>Final waste flows;;;;;;;</v>
      </c>
    </row>
    <row r="1545" ht="15.75" customHeight="1">
      <c r="I1545" s="1" t="str">
        <f t="shared" si="1"/>
        <v>Q21. Peanut butter, average of chunk and smooth style</v>
      </c>
      <c r="J1545" s="1">
        <f t="shared" si="2"/>
        <v>0</v>
      </c>
      <c r="K1545" s="1" t="str">
        <f t="shared" si="3"/>
        <v>Q21. Peanut butter, average of chunk and smooth style0</v>
      </c>
      <c r="L1545" s="1" t="str">
        <f t="shared" si="4"/>
        <v>Q21. Peanut butter, average of chunk and smooth style</v>
      </c>
      <c r="M1545" s="1" t="str">
        <f t="array" ref="M1545">IF(A1544=$A$72,TEXT(A1545,"dd/mm/yyyy"),A1545)&amp;";"&amp;B1545&amp;";"&amp;IF(J1545=0,IFERROR(VLOOKUP(A1545,default!$B$17:$C$19,2,0),C1545),INDEX(default!$B$2:$B$12,Sheet2!J1545,0))&amp;";"&amp;D1545&amp;";"&amp;E1545&amp;";"&amp;F1545&amp;";"&amp;G1545&amp;";"&amp;H1545</f>
        <v>;;;;;;;</v>
      </c>
    </row>
    <row r="1546" ht="15.75" customHeight="1">
      <c r="A1546" s="1" t="s">
        <v>857</v>
      </c>
      <c r="I1546" s="1" t="str">
        <f t="shared" si="1"/>
        <v>Q21. Peanut butter, average of chunk and smooth style</v>
      </c>
      <c r="J1546" s="1">
        <f t="shared" si="2"/>
        <v>0</v>
      </c>
      <c r="K1546" s="1" t="str">
        <f t="shared" si="3"/>
        <v>Q21. Peanut butter, average of chunk and smooth style0</v>
      </c>
      <c r="L1546" s="1" t="str">
        <f t="shared" si="4"/>
        <v>Q21. Peanut butter, average of chunk and smooth styleNon material emissions</v>
      </c>
      <c r="M1546" s="1" t="str">
        <f t="array" ref="M1546">IF(A1545=$A$72,TEXT(A1546,"dd/mm/yyyy"),A1546)&amp;";"&amp;B1546&amp;";"&amp;IF(J1546=0,IFERROR(VLOOKUP(A1546,default!$B$17:$C$19,2,0),C1546),INDEX(default!$B$2:$B$12,Sheet2!J1546,0))&amp;";"&amp;D1546&amp;";"&amp;E1546&amp;";"&amp;F1546&amp;";"&amp;G1546&amp;";"&amp;H1546</f>
        <v>Non material emissions;;;;;;;</v>
      </c>
    </row>
    <row r="1547" ht="15.75" customHeight="1">
      <c r="I1547" s="1" t="str">
        <f t="shared" si="1"/>
        <v>Q21. Peanut butter, average of chunk and smooth style</v>
      </c>
      <c r="J1547" s="1">
        <f t="shared" si="2"/>
        <v>0</v>
      </c>
      <c r="K1547" s="1" t="str">
        <f t="shared" si="3"/>
        <v>Q21. Peanut butter, average of chunk and smooth style0</v>
      </c>
      <c r="L1547" s="1" t="str">
        <f t="shared" si="4"/>
        <v>Q21. Peanut butter, average of chunk and smooth style</v>
      </c>
      <c r="M1547" s="1" t="str">
        <f t="array" ref="M1547">IF(A1546=$A$72,TEXT(A1547,"dd/mm/yyyy"),A1547)&amp;";"&amp;B1547&amp;";"&amp;IF(J1547=0,IFERROR(VLOOKUP(A1547,default!$B$17:$C$19,2,0),C1547),INDEX(default!$B$2:$B$12,Sheet2!J1547,0))&amp;";"&amp;D1547&amp;";"&amp;E1547&amp;";"&amp;F1547&amp;";"&amp;G1547&amp;";"&amp;H1547</f>
        <v>;;;;;;;</v>
      </c>
    </row>
    <row r="1548" ht="15.75" customHeight="1">
      <c r="A1548" s="1" t="s">
        <v>858</v>
      </c>
      <c r="I1548" s="1" t="str">
        <f t="shared" si="1"/>
        <v>Q21. Peanut butter, average of chunk and smooth style</v>
      </c>
      <c r="J1548" s="1">
        <f t="shared" si="2"/>
        <v>0</v>
      </c>
      <c r="K1548" s="1" t="str">
        <f t="shared" si="3"/>
        <v>Q21. Peanut butter, average of chunk and smooth style0</v>
      </c>
      <c r="L1548" s="1" t="str">
        <f t="shared" si="4"/>
        <v>Q21. Peanut butter, average of chunk and smooth styleSocial issues</v>
      </c>
      <c r="M1548" s="1" t="str">
        <f t="array" ref="M1548">IF(A1547=$A$72,TEXT(A1548,"dd/mm/yyyy"),A1548)&amp;";"&amp;B1548&amp;";"&amp;IF(J1548=0,IFERROR(VLOOKUP(A1548,default!$B$17:$C$19,2,0),C1548),INDEX(default!$B$2:$B$12,Sheet2!J1548,0))&amp;";"&amp;D1548&amp;";"&amp;E1548&amp;";"&amp;F1548&amp;";"&amp;G1548&amp;";"&amp;H1548</f>
        <v>Social issues;;;;;;;</v>
      </c>
    </row>
    <row r="1549" ht="15.75" customHeight="1">
      <c r="I1549" s="1" t="str">
        <f t="shared" si="1"/>
        <v>Q21. Peanut butter, average of chunk and smooth style</v>
      </c>
      <c r="J1549" s="1">
        <f t="shared" si="2"/>
        <v>0</v>
      </c>
      <c r="K1549" s="1" t="str">
        <f t="shared" si="3"/>
        <v>Q21. Peanut butter, average of chunk and smooth style0</v>
      </c>
      <c r="L1549" s="1" t="str">
        <f t="shared" si="4"/>
        <v>Q21. Peanut butter, average of chunk and smooth style</v>
      </c>
      <c r="M1549" s="1" t="str">
        <f t="array" ref="M1549">IF(A1548=$A$72,TEXT(A1549,"dd/mm/yyyy"),A1549)&amp;";"&amp;B1549&amp;";"&amp;IF(J1549=0,IFERROR(VLOOKUP(A1549,default!$B$17:$C$19,2,0),C1549),INDEX(default!$B$2:$B$12,Sheet2!J1549,0))&amp;";"&amp;D1549&amp;";"&amp;E1549&amp;";"&amp;F1549&amp;";"&amp;G1549&amp;";"&amp;H1549</f>
        <v>;;;;;;;</v>
      </c>
    </row>
    <row r="1550" ht="15.75" customHeight="1">
      <c r="A1550" s="1" t="s">
        <v>859</v>
      </c>
      <c r="I1550" s="1" t="str">
        <f t="shared" si="1"/>
        <v>Q21. Peanut butter, average of chunk and smooth style</v>
      </c>
      <c r="J1550" s="1">
        <f t="shared" si="2"/>
        <v>0</v>
      </c>
      <c r="K1550" s="1" t="str">
        <f t="shared" si="3"/>
        <v>Q21. Peanut butter, average of chunk and smooth style0</v>
      </c>
      <c r="L1550" s="1" t="str">
        <f t="shared" si="4"/>
        <v>Q21. Peanut butter, average of chunk and smooth styleEconomic issues</v>
      </c>
      <c r="M1550" s="1" t="str">
        <f t="array" ref="M1550">IF(A1549=$A$72,TEXT(A1550,"dd/mm/yyyy"),A1550)&amp;";"&amp;B1550&amp;";"&amp;IF(J1550=0,IFERROR(VLOOKUP(A1550,default!$B$17:$C$19,2,0),C1550),INDEX(default!$B$2:$B$12,Sheet2!J1550,0))&amp;";"&amp;D1550&amp;";"&amp;E1550&amp;";"&amp;F1550&amp;";"&amp;G1550&amp;";"&amp;H1550</f>
        <v>Economic issues;;;;;;;</v>
      </c>
    </row>
    <row r="1551" ht="15.75" customHeight="1">
      <c r="I1551" s="1" t="str">
        <f t="shared" si="1"/>
        <v>Q21. Peanut butter, average of chunk and smooth style</v>
      </c>
      <c r="J1551" s="1">
        <f t="shared" si="2"/>
        <v>0</v>
      </c>
      <c r="K1551" s="1" t="str">
        <f t="shared" si="3"/>
        <v>Q21. Peanut butter, average of chunk and smooth style0</v>
      </c>
      <c r="L1551" s="1" t="str">
        <f t="shared" si="4"/>
        <v>Q21. Peanut butter, average of chunk and smooth style</v>
      </c>
      <c r="M1551" s="1" t="str">
        <f t="array" ref="M1551">IF(A1550=$A$72,TEXT(A1551,"dd/mm/yyyy"),A1551)&amp;";"&amp;B1551&amp;";"&amp;IF(J1551=0,IFERROR(VLOOKUP(A1551,default!$B$17:$C$19,2,0),C1551),INDEX(default!$B$2:$B$12,Sheet2!J1551,0))&amp;";"&amp;D1551&amp;";"&amp;E1551&amp;";"&amp;F1551&amp;";"&amp;G1551&amp;";"&amp;H1551</f>
        <v>;;;;;;;</v>
      </c>
    </row>
    <row r="1552" ht="15.75" customHeight="1">
      <c r="A1552" s="1" t="s">
        <v>860</v>
      </c>
      <c r="I1552" s="1" t="str">
        <f t="shared" si="1"/>
        <v>Q21. Peanut butter, average of chunk and smooth style</v>
      </c>
      <c r="J1552" s="1">
        <f t="shared" si="2"/>
        <v>0</v>
      </c>
      <c r="K1552" s="1" t="str">
        <f t="shared" si="3"/>
        <v>Q21. Peanut butter, average of chunk and smooth style0</v>
      </c>
      <c r="L1552" s="1" t="str">
        <f t="shared" si="4"/>
        <v>Q21. Peanut butter, average of chunk and smooth styleWaste to treatment</v>
      </c>
      <c r="M1552" s="1" t="str">
        <f t="array" ref="M1552">IF(A1551=$A$72,TEXT(A1552,"dd/mm/yyyy"),A1552)&amp;";"&amp;B1552&amp;";"&amp;IF(J1552=0,IFERROR(VLOOKUP(A1552,default!$B$17:$C$19,2,0),C1552),INDEX(default!$B$2:$B$12,Sheet2!J1552,0))&amp;";"&amp;D1552&amp;";"&amp;E1552&amp;";"&amp;F1552&amp;";"&amp;G1552&amp;";"&amp;H1552</f>
        <v>Waste to treatment;;;;;;;</v>
      </c>
    </row>
    <row r="1553" ht="15.75" customHeight="1">
      <c r="A1553" s="1" t="s">
        <v>8</v>
      </c>
      <c r="B1553" s="1" t="s">
        <v>835</v>
      </c>
      <c r="C1553" s="1" t="s">
        <v>1112</v>
      </c>
      <c r="D1553" s="1" t="s">
        <v>842</v>
      </c>
      <c r="E1553" s="1">
        <v>0.0</v>
      </c>
      <c r="F1553" s="1">
        <v>0.0</v>
      </c>
      <c r="G1553" s="1">
        <v>0.0</v>
      </c>
      <c r="I1553" s="1" t="str">
        <f t="shared" si="1"/>
        <v>Q21. Peanut butter, average of chunk and smooth style</v>
      </c>
      <c r="J1553" s="1">
        <f t="shared" si="2"/>
        <v>0</v>
      </c>
      <c r="K1553" s="1" t="str">
        <f t="shared" si="3"/>
        <v>Q21. Peanut butter, average of chunk and smooth style0</v>
      </c>
      <c r="L1553" s="1" t="str">
        <f t="shared" si="4"/>
        <v>Q21. Peanut butter, average of chunk and smooth styleMunicipal solid waste {RoW}| treatment of municipal solid waste, sanitary landfill | Cut-off, S</v>
      </c>
      <c r="M1553" s="1" t="str">
        <f t="array" ref="M1553">IF(A1552=$A$72,TEXT(A1553,"dd/mm/yyyy"),A1553)&amp;";"&amp;B1553&amp;";"&amp;IF(J1553=0,IFERROR(VLOOKUP(A1553,default!$B$17:$C$19,2,0),C1553),INDEX(default!$B$2:$B$12,Sheet2!J1553,0))&amp;";"&amp;D1553&amp;";"&amp;E1553&amp;";"&amp;F1553&amp;";"&amp;G1553&amp;";"&amp;H1553</f>
        <v>Municipal solid waste {RoW}| treatment of municipal solid waste, sanitary landfill | Cut-off, S;kg;(packwt*packaging*(1+TRAN_loss_PNS+RET_loss_PNS)+PHAR_loss_PNS+PROC_loss_PNS+TRAN_loss_PNS+RET_loss_PNS+USER_loss)*landfill;Undefined;0;0;0;</v>
      </c>
    </row>
    <row r="1554" ht="15.75" customHeight="1">
      <c r="A1554" s="1" t="s">
        <v>9</v>
      </c>
      <c r="B1554" s="1" t="s">
        <v>835</v>
      </c>
      <c r="C1554" s="1" t="s">
        <v>1113</v>
      </c>
      <c r="D1554" s="1" t="s">
        <v>842</v>
      </c>
      <c r="E1554" s="1">
        <v>0.0</v>
      </c>
      <c r="F1554" s="1">
        <v>0.0</v>
      </c>
      <c r="G1554" s="1">
        <v>0.0</v>
      </c>
      <c r="I1554" s="1" t="str">
        <f t="shared" si="1"/>
        <v>Q21. Peanut butter, average of chunk and smooth style</v>
      </c>
      <c r="J1554" s="1">
        <f t="shared" si="2"/>
        <v>0</v>
      </c>
      <c r="K1554" s="1" t="str">
        <f t="shared" si="3"/>
        <v>Q21. Peanut butter, average of chunk and smooth style0</v>
      </c>
      <c r="L1554" s="1" t="str">
        <f t="shared" si="4"/>
        <v>Q21. Peanut butter, average of chunk and smooth styleMunicipal solid waste {GLO}| treatment of municipal solid waste, open dump, wet infiltration class (500mm) | Cut-off, S</v>
      </c>
      <c r="M1554" s="1" t="str">
        <f t="array" ref="M1554">IF(A1553=$A$72,TEXT(A1554,"dd/mm/yyyy"),A1554)&amp;";"&amp;B1554&amp;";"&amp;IF(J1554=0,IFERROR(VLOOKUP(A1554,default!$B$17:$C$19,2,0),C1554),INDEX(default!$B$2:$B$12,Sheet2!J1554,0))&amp;";"&amp;D1554&amp;";"&amp;E1554&amp;";"&amp;F1554&amp;";"&amp;G1554&amp;";"&amp;H1554</f>
        <v>Municipal solid waste {GLO}| treatment of municipal solid waste, open dump, wet infiltration class (500mm) | Cut-off, S;kg;(packwt*packaging*(1+TRAN_loss_PNS+RET_loss_PNS)+PHAR_loss_PNS+PROC_loss_PNS+TRAN_loss_PNS+RET_loss_PNS+USER_loss)*opendump;Undefined;0;0;0;</v>
      </c>
    </row>
    <row r="1555" ht="15.75" customHeight="1">
      <c r="A1555" s="1" t="s">
        <v>10</v>
      </c>
      <c r="B1555" s="1" t="s">
        <v>835</v>
      </c>
      <c r="C1555" s="1" t="s">
        <v>1113</v>
      </c>
      <c r="D1555" s="1" t="s">
        <v>842</v>
      </c>
      <c r="E1555" s="1">
        <v>0.0</v>
      </c>
      <c r="F1555" s="1">
        <v>0.0</v>
      </c>
      <c r="G1555" s="1">
        <v>0.0</v>
      </c>
      <c r="I1555" s="1" t="str">
        <f t="shared" si="1"/>
        <v>Q21. Peanut butter, average of chunk and smooth style</v>
      </c>
      <c r="J1555" s="1">
        <f t="shared" si="2"/>
        <v>0</v>
      </c>
      <c r="K1555" s="1" t="str">
        <f t="shared" si="3"/>
        <v>Q21. Peanut butter, average of chunk and smooth style0</v>
      </c>
      <c r="L1555" s="1" t="str">
        <f t="shared" si="4"/>
        <v>Q21. Peanut butter, average of chunk and smooth styleMunicipal solid waste {GLO}| treatment of municipal solid waste, open burning | Cut-off, S</v>
      </c>
      <c r="M1555" s="1" t="str">
        <f t="array" ref="M1555">IF(A1554=$A$72,TEXT(A1555,"dd/mm/yyyy"),A1555)&amp;";"&amp;B1555&amp;";"&amp;IF(J1555=0,IFERROR(VLOOKUP(A1555,default!$B$17:$C$19,2,0),C1555),INDEX(default!$B$2:$B$12,Sheet2!J1555,0))&amp;";"&amp;D1555&amp;";"&amp;E1555&amp;";"&amp;F1555&amp;";"&amp;G1555&amp;";"&amp;H1555</f>
        <v>Municipal solid waste {GLO}| treatment of municipal solid waste, open burning | Cut-off, S;kg;(packwt*packaging*(1+TRAN_loss_PNS+RET_loss_PNS)+PHAR_loss_PNS+PROC_loss_PNS+TRAN_loss_PNS+RET_loss_PNS+USER_loss)*openburn;Undefined;0;0;0;</v>
      </c>
    </row>
    <row r="1556" ht="15.75" customHeight="1">
      <c r="I1556" s="1" t="str">
        <f t="shared" si="1"/>
        <v>Q21. Peanut butter, average of chunk and smooth style</v>
      </c>
      <c r="J1556" s="1">
        <f t="shared" si="2"/>
        <v>0</v>
      </c>
      <c r="K1556" s="1" t="str">
        <f t="shared" si="3"/>
        <v>Q21. Peanut butter, average of chunk and smooth style0</v>
      </c>
      <c r="L1556" s="1" t="str">
        <f t="shared" si="4"/>
        <v>Q21. Peanut butter, average of chunk and smooth style</v>
      </c>
      <c r="M1556" s="1" t="str">
        <f t="array" ref="M1556">IF(A1555=$A$72,TEXT(A1556,"dd/mm/yyyy"),A1556)&amp;";"&amp;B1556&amp;";"&amp;IF(J1556=0,IFERROR(VLOOKUP(A1556,default!$B$17:$C$19,2,0),C1556),INDEX(default!$B$2:$B$12,Sheet2!J1556,0))&amp;";"&amp;D1556&amp;";"&amp;E1556&amp;";"&amp;F1556&amp;";"&amp;G1556&amp;";"&amp;H1556</f>
        <v>;;;;;;;</v>
      </c>
    </row>
    <row r="1557" ht="15.75" customHeight="1">
      <c r="A1557" s="1" t="s">
        <v>865</v>
      </c>
      <c r="I1557" s="1" t="str">
        <f t="shared" si="1"/>
        <v>Q21. Peanut butter, average of chunk and smooth style</v>
      </c>
      <c r="J1557" s="1">
        <f t="shared" si="2"/>
        <v>0</v>
      </c>
      <c r="K1557" s="1" t="str">
        <f t="shared" si="3"/>
        <v>Q21. Peanut butter, average of chunk and smooth style0</v>
      </c>
      <c r="L1557" s="1" t="str">
        <f t="shared" si="4"/>
        <v>Q21. Peanut butter, average of chunk and smooth styleInput parameters</v>
      </c>
      <c r="M1557" s="1" t="str">
        <f t="array" ref="M1557">IF(A1556=$A$72,TEXT(A1557,"dd/mm/yyyy"),A1557)&amp;";"&amp;B1557&amp;";"&amp;IF(J1557=0,IFERROR(VLOOKUP(A1557,default!$B$17:$C$19,2,0),C1557),INDEX(default!$B$2:$B$12,Sheet2!J1557,0))&amp;";"&amp;D1557&amp;";"&amp;E1557&amp;";"&amp;F1557&amp;";"&amp;G1557&amp;";"&amp;H1557</f>
        <v>Input parameters;;;;;;;</v>
      </c>
    </row>
    <row r="1558" ht="15.75" customHeight="1">
      <c r="A1558" s="1" t="s">
        <v>31</v>
      </c>
      <c r="B1558" s="1">
        <v>1.024</v>
      </c>
      <c r="C1558" s="1" t="s">
        <v>866</v>
      </c>
      <c r="D1558" s="1">
        <v>1.11</v>
      </c>
      <c r="E1558" s="1">
        <v>0.0</v>
      </c>
      <c r="F1558" s="1">
        <v>0.0</v>
      </c>
      <c r="G1558" s="1" t="s">
        <v>832</v>
      </c>
      <c r="H1558" s="1" t="s">
        <v>134</v>
      </c>
      <c r="I1558" s="1" t="str">
        <f t="shared" si="1"/>
        <v>Q21. Peanut butter, average of chunk and smooth style</v>
      </c>
      <c r="J1558" s="1">
        <f t="shared" si="2"/>
        <v>0</v>
      </c>
      <c r="K1558" s="1" t="str">
        <f t="shared" si="3"/>
        <v>Q21. Peanut butter, average of chunk and smooth style0</v>
      </c>
      <c r="L1558" s="1" t="str">
        <f t="shared" si="4"/>
        <v>Q21. Peanut butter, average of chunk and smooth styleprimary</v>
      </c>
      <c r="M1558" s="1" t="str">
        <f t="array" ref="M1558">IF(A1557=$A$72,TEXT(A1558,"dd/mm/yyyy"),A1558)&amp;";"&amp;B1558&amp;";"&amp;IF(J1558=0,IFERROR(VLOOKUP(A1558,default!$B$17:$C$19,2,0),C1558),INDEX(default!$B$2:$B$12,Sheet2!J1558,0))&amp;";"&amp;D1558&amp;";"&amp;E1558&amp;";"&amp;F1558&amp;";"&amp;G1558&amp;";"&amp;H1558</f>
        <v>primary;1,024;Lognormal;1,11;0;0;No;(2,3,2,2,2,na)_x007f_</v>
      </c>
    </row>
    <row r="1559" ht="15.75" customHeight="1">
      <c r="A1559" s="1" t="s">
        <v>22</v>
      </c>
      <c r="B1559" s="1">
        <v>1.0</v>
      </c>
      <c r="C1559" s="1" t="s">
        <v>842</v>
      </c>
      <c r="D1559" s="1">
        <v>1.0</v>
      </c>
      <c r="E1559" s="1">
        <v>0.0</v>
      </c>
      <c r="F1559" s="1">
        <v>0.0</v>
      </c>
      <c r="G1559" s="1" t="s">
        <v>832</v>
      </c>
      <c r="I1559" s="1" t="str">
        <f t="shared" si="1"/>
        <v>Q21. Peanut butter, average of chunk and smooth style</v>
      </c>
      <c r="J1559" s="1">
        <f t="shared" si="2"/>
        <v>0</v>
      </c>
      <c r="K1559" s="1" t="str">
        <f t="shared" si="3"/>
        <v>Q21. Peanut butter, average of chunk and smooth style0</v>
      </c>
      <c r="L1559" s="1" t="str">
        <f t="shared" si="4"/>
        <v>Q21. Peanut butter, average of chunk and smooth styleprocessing</v>
      </c>
      <c r="M1559" s="1" t="str">
        <f t="array" ref="M1559">IF(A1558=$A$72,TEXT(A1559,"dd/mm/yyyy"),A1559)&amp;";"&amp;B1559&amp;";"&amp;IF(J1559=0,IFERROR(VLOOKUP(A1559,default!$B$17:$C$19,2,0),C1559),INDEX(default!$B$2:$B$12,Sheet2!J1559,0))&amp;";"&amp;D1559&amp;";"&amp;E1559&amp;";"&amp;F1559&amp;";"&amp;G1559&amp;";"&amp;H1559</f>
        <v>processing;1;Undefined;1;0;0;No;</v>
      </c>
    </row>
    <row r="1560" ht="15.75" customHeight="1">
      <c r="A1560" s="1" t="s">
        <v>23</v>
      </c>
      <c r="B1560" s="1">
        <v>1.0</v>
      </c>
      <c r="C1560" s="1" t="s">
        <v>866</v>
      </c>
      <c r="D1560" s="1">
        <v>1.25</v>
      </c>
      <c r="E1560" s="1">
        <v>0.0</v>
      </c>
      <c r="F1560" s="1">
        <v>0.0</v>
      </c>
      <c r="G1560" s="1" t="s">
        <v>832</v>
      </c>
      <c r="H1560" s="1" t="s">
        <v>131</v>
      </c>
      <c r="I1560" s="1" t="str">
        <f t="shared" si="1"/>
        <v>Q21. Peanut butter, average of chunk and smooth style</v>
      </c>
      <c r="J1560" s="1">
        <f t="shared" si="2"/>
        <v>0</v>
      </c>
      <c r="K1560" s="1" t="str">
        <f t="shared" si="3"/>
        <v>Q21. Peanut butter, average of chunk and smooth style0</v>
      </c>
      <c r="L1560" s="1" t="str">
        <f t="shared" si="4"/>
        <v>Q21. Peanut butter, average of chunk and smooth stylepackaging</v>
      </c>
      <c r="M1560" s="1" t="str">
        <f t="array" ref="M1560">IF(A1559=$A$72,TEXT(A1560,"dd/mm/yyyy"),A1560)&amp;";"&amp;B1560&amp;";"&amp;IF(J1560=0,IFERROR(VLOOKUP(A1560,default!$B$17:$C$19,2,0),C1560),INDEX(default!$B$2:$B$12,Sheet2!J1560,0))&amp;";"&amp;D1560&amp;";"&amp;E1560&amp;";"&amp;F1560&amp;";"&amp;G1560&amp;";"&amp;H1560</f>
        <v>packaging;1;Lognormal;1,25;0;0;No;(2,4,2,4,3,na)_x007f_</v>
      </c>
    </row>
    <row r="1561" ht="15.75" customHeight="1">
      <c r="A1561" s="1" t="s">
        <v>32</v>
      </c>
      <c r="B1561" s="1">
        <v>1.0</v>
      </c>
      <c r="C1561" s="1" t="s">
        <v>866</v>
      </c>
      <c r="D1561" s="1">
        <v>1.23</v>
      </c>
      <c r="E1561" s="1">
        <v>0.0</v>
      </c>
      <c r="F1561" s="1">
        <v>0.0</v>
      </c>
      <c r="G1561" s="1" t="s">
        <v>832</v>
      </c>
      <c r="H1561" s="1" t="s">
        <v>132</v>
      </c>
      <c r="I1561" s="1" t="str">
        <f t="shared" si="1"/>
        <v>Q21. Peanut butter, average of chunk and smooth style</v>
      </c>
      <c r="J1561" s="1">
        <f t="shared" si="2"/>
        <v>0</v>
      </c>
      <c r="K1561" s="1" t="str">
        <f t="shared" si="3"/>
        <v>Q21. Peanut butter, average of chunk and smooth style0</v>
      </c>
      <c r="L1561" s="1" t="str">
        <f t="shared" si="4"/>
        <v>Q21. Peanut butter, average of chunk and smooth styledistrib</v>
      </c>
      <c r="M1561" s="1" t="str">
        <f t="array" ref="M1561">IF(A1560=$A$72,TEXT(A1561,"dd/mm/yyyy"),A1561)&amp;";"&amp;B1561&amp;";"&amp;IF(J1561=0,IFERROR(VLOOKUP(A1561,default!$B$17:$C$19,2,0),C1561),INDEX(default!$B$2:$B$12,Sheet2!J1561,0))&amp;";"&amp;D1561&amp;";"&amp;E1561&amp;";"&amp;F1561&amp;";"&amp;G1561&amp;";"&amp;H1561</f>
        <v>distrib;1;Lognormal;1,23;0;0;No;(2,3,2,4,3,na)_x007f_</v>
      </c>
    </row>
    <row r="1562" ht="15.75" customHeight="1">
      <c r="A1562" s="1" t="s">
        <v>33</v>
      </c>
      <c r="B1562" s="1">
        <v>0.0</v>
      </c>
      <c r="C1562" s="1" t="s">
        <v>866</v>
      </c>
      <c r="D1562" s="1">
        <v>1.12</v>
      </c>
      <c r="E1562" s="1">
        <v>0.0</v>
      </c>
      <c r="F1562" s="1">
        <v>0.0</v>
      </c>
      <c r="G1562" s="1" t="s">
        <v>832</v>
      </c>
      <c r="H1562" s="1" t="s">
        <v>133</v>
      </c>
      <c r="I1562" s="1" t="str">
        <f t="shared" si="1"/>
        <v>Q21. Peanut butter, average of chunk and smooth style</v>
      </c>
      <c r="J1562" s="1">
        <f t="shared" si="2"/>
        <v>0</v>
      </c>
      <c r="K1562" s="1" t="str">
        <f t="shared" si="3"/>
        <v>Q21. Peanut butter, average of chunk and smooth style0</v>
      </c>
      <c r="L1562" s="1" t="str">
        <f t="shared" si="4"/>
        <v>Q21. Peanut butter, average of chunk and smooth styleretail_cool</v>
      </c>
      <c r="M1562" s="1" t="str">
        <f t="array" ref="M1562">IF(A1561=$A$72,TEXT(A1562,"dd/mm/yyyy"),A1562)&amp;";"&amp;B1562&amp;";"&amp;IF(J1562=0,IFERROR(VLOOKUP(A1562,default!$B$17:$C$19,2,0),C1562),INDEX(default!$B$2:$B$12,Sheet2!J1562,0))&amp;";"&amp;D1562&amp;";"&amp;E1562&amp;";"&amp;F1562&amp;";"&amp;G1562&amp;";"&amp;H1562</f>
        <v>retail_cool;0;Lognormal;1,12;0;0;No;(2,3,2,4,2,na)_x007f_</v>
      </c>
    </row>
    <row r="1563" ht="15.75" customHeight="1">
      <c r="A1563" s="1" t="s">
        <v>34</v>
      </c>
      <c r="B1563" s="1">
        <v>0.0</v>
      </c>
      <c r="C1563" s="1" t="s">
        <v>866</v>
      </c>
      <c r="D1563" s="1">
        <v>1.12</v>
      </c>
      <c r="E1563" s="1">
        <v>0.0</v>
      </c>
      <c r="F1563" s="1">
        <v>0.0</v>
      </c>
      <c r="G1563" s="1" t="s">
        <v>832</v>
      </c>
      <c r="H1563" s="1" t="s">
        <v>133</v>
      </c>
      <c r="I1563" s="1" t="str">
        <f t="shared" si="1"/>
        <v>Q21. Peanut butter, average of chunk and smooth style</v>
      </c>
      <c r="J1563" s="1">
        <f t="shared" si="2"/>
        <v>0</v>
      </c>
      <c r="K1563" s="1" t="str">
        <f t="shared" si="3"/>
        <v>Q21. Peanut butter, average of chunk and smooth style0</v>
      </c>
      <c r="L1563" s="1" t="str">
        <f t="shared" si="4"/>
        <v>Q21. Peanut butter, average of chunk and smooth styleretail_freez</v>
      </c>
      <c r="M1563" s="1" t="str">
        <f t="array" ref="M1563">IF(A1562=$A$72,TEXT(A1563,"dd/mm/yyyy"),A1563)&amp;";"&amp;B1563&amp;";"&amp;IF(J1563=0,IFERROR(VLOOKUP(A1563,default!$B$17:$C$19,2,0),C1563),INDEX(default!$B$2:$B$12,Sheet2!J1563,0))&amp;";"&amp;D1563&amp;";"&amp;E1563&amp;";"&amp;F1563&amp;";"&amp;G1563&amp;";"&amp;H1563</f>
        <v>retail_freez;0;Lognormal;1,12;0;0;No;(2,3,2,4,2,na)_x007f_</v>
      </c>
    </row>
    <row r="1564" ht="15.75" customHeight="1">
      <c r="A1564" s="1" t="s">
        <v>35</v>
      </c>
      <c r="B1564" s="1">
        <v>0.0</v>
      </c>
      <c r="C1564" s="1" t="s">
        <v>866</v>
      </c>
      <c r="D1564" s="1">
        <v>1.12</v>
      </c>
      <c r="E1564" s="1">
        <v>0.0</v>
      </c>
      <c r="F1564" s="1">
        <v>0.0</v>
      </c>
      <c r="G1564" s="1" t="s">
        <v>832</v>
      </c>
      <c r="H1564" s="1" t="s">
        <v>133</v>
      </c>
      <c r="I1564" s="1" t="str">
        <f t="shared" si="1"/>
        <v>Q21. Peanut butter, average of chunk and smooth style</v>
      </c>
      <c r="J1564" s="1">
        <f t="shared" si="2"/>
        <v>0</v>
      </c>
      <c r="K1564" s="1" t="str">
        <f t="shared" si="3"/>
        <v>Q21. Peanut butter, average of chunk and smooth style0</v>
      </c>
      <c r="L1564" s="1" t="str">
        <f t="shared" si="4"/>
        <v>Q21. Peanut butter, average of chunk and smooth stylehome_cool</v>
      </c>
      <c r="M1564" s="1" t="str">
        <f t="array" ref="M1564">IF(A1563=$A$72,TEXT(A1564,"dd/mm/yyyy"),A1564)&amp;";"&amp;B1564&amp;";"&amp;IF(J1564=0,IFERROR(VLOOKUP(A1564,default!$B$17:$C$19,2,0),C1564),INDEX(default!$B$2:$B$12,Sheet2!J1564,0))&amp;";"&amp;D1564&amp;";"&amp;E1564&amp;";"&amp;F1564&amp;";"&amp;G1564&amp;";"&amp;H1564</f>
        <v>home_cool;0;Lognormal;1,12;0;0;No;(2,3,2,4,2,na)_x007f_</v>
      </c>
    </row>
    <row r="1565" ht="15.75" customHeight="1">
      <c r="A1565" s="1" t="s">
        <v>36</v>
      </c>
      <c r="B1565" s="1">
        <v>0.0</v>
      </c>
      <c r="C1565" s="1" t="s">
        <v>866</v>
      </c>
      <c r="D1565" s="1">
        <v>1.12</v>
      </c>
      <c r="E1565" s="1">
        <v>0.0</v>
      </c>
      <c r="F1565" s="1">
        <v>0.0</v>
      </c>
      <c r="G1565" s="1" t="s">
        <v>832</v>
      </c>
      <c r="H1565" s="1" t="s">
        <v>133</v>
      </c>
      <c r="I1565" s="1" t="str">
        <f t="shared" si="1"/>
        <v>Q21. Peanut butter, average of chunk and smooth style</v>
      </c>
      <c r="J1565" s="1">
        <f t="shared" si="2"/>
        <v>0</v>
      </c>
      <c r="K1565" s="1" t="str">
        <f t="shared" si="3"/>
        <v>Q21. Peanut butter, average of chunk and smooth style0</v>
      </c>
      <c r="L1565" s="1" t="str">
        <f t="shared" si="4"/>
        <v>Q21. Peanut butter, average of chunk and smooth stylehome_freez</v>
      </c>
      <c r="M1565" s="1" t="str">
        <f t="array" ref="M1565">IF(A1564=$A$72,TEXT(A1565,"dd/mm/yyyy"),A1565)&amp;";"&amp;B1565&amp;";"&amp;IF(J1565=0,IFERROR(VLOOKUP(A1565,default!$B$17:$C$19,2,0),C1565),INDEX(default!$B$2:$B$12,Sheet2!J1565,0))&amp;";"&amp;D1565&amp;";"&amp;E1565&amp;";"&amp;F1565&amp;";"&amp;G1565&amp;";"&amp;H1565</f>
        <v>home_freez;0;Lognormal;1,12;0;0;No;(2,3,2,4,2,na)_x007f_</v>
      </c>
    </row>
    <row r="1566" ht="15.75" customHeight="1">
      <c r="A1566" s="1" t="s">
        <v>37</v>
      </c>
      <c r="B1566" s="1">
        <v>0.0</v>
      </c>
      <c r="C1566" s="1" t="s">
        <v>866</v>
      </c>
      <c r="D1566" s="1">
        <v>1.11</v>
      </c>
      <c r="E1566" s="1">
        <v>0.0</v>
      </c>
      <c r="F1566" s="1">
        <v>0.0</v>
      </c>
      <c r="G1566" s="1" t="s">
        <v>832</v>
      </c>
      <c r="H1566" s="1" t="s">
        <v>134</v>
      </c>
      <c r="I1566" s="1" t="str">
        <f t="shared" si="1"/>
        <v>Q21. Peanut butter, average of chunk and smooth style</v>
      </c>
      <c r="J1566" s="1">
        <f t="shared" si="2"/>
        <v>0</v>
      </c>
      <c r="K1566" s="1" t="str">
        <f t="shared" si="3"/>
        <v>Q21. Peanut butter, average of chunk and smooth style0</v>
      </c>
      <c r="L1566" s="1" t="str">
        <f t="shared" si="4"/>
        <v>Q21. Peanut butter, average of chunk and smooth styleboil</v>
      </c>
      <c r="M1566" s="1" t="str">
        <f t="array" ref="M1566">IF(A1565=$A$72,TEXT(A1566,"dd/mm/yyyy"),A1566)&amp;";"&amp;B1566&amp;";"&amp;IF(J1566=0,IFERROR(VLOOKUP(A1566,default!$B$17:$C$19,2,0),C1566),INDEX(default!$B$2:$B$12,Sheet2!J1566,0))&amp;";"&amp;D1566&amp;";"&amp;E1566&amp;";"&amp;F1566&amp;";"&amp;G1566&amp;";"&amp;H1566</f>
        <v>boil;0;Lognormal;1,11;0;0;No;(2,3,2,2,2,na)_x007f_</v>
      </c>
    </row>
    <row r="1567" ht="15.75" customHeight="1">
      <c r="A1567" s="1" t="s">
        <v>38</v>
      </c>
      <c r="B1567" s="1">
        <v>0.0</v>
      </c>
      <c r="C1567" s="1" t="s">
        <v>866</v>
      </c>
      <c r="D1567" s="1">
        <v>1.11</v>
      </c>
      <c r="E1567" s="1">
        <v>0.0</v>
      </c>
      <c r="F1567" s="1">
        <v>0.0</v>
      </c>
      <c r="G1567" s="1" t="s">
        <v>832</v>
      </c>
      <c r="H1567" s="1" t="s">
        <v>134</v>
      </c>
      <c r="I1567" s="1" t="str">
        <f t="shared" si="1"/>
        <v>Q21. Peanut butter, average of chunk and smooth style</v>
      </c>
      <c r="J1567" s="1">
        <f t="shared" si="2"/>
        <v>0</v>
      </c>
      <c r="K1567" s="1" t="str">
        <f t="shared" si="3"/>
        <v>Q21. Peanut butter, average of chunk and smooth style0</v>
      </c>
      <c r="L1567" s="1" t="str">
        <f t="shared" si="4"/>
        <v>Q21. Peanut butter, average of chunk and smooth stylefry</v>
      </c>
      <c r="M1567" s="1" t="str">
        <f t="array" ref="M1567">IF(A1566=$A$72,TEXT(A1567,"dd/mm/yyyy"),A1567)&amp;";"&amp;B1567&amp;";"&amp;IF(J1567=0,IFERROR(VLOOKUP(A1567,default!$B$17:$C$19,2,0),C1567),INDEX(default!$B$2:$B$12,Sheet2!J1567,0))&amp;";"&amp;D1567&amp;";"&amp;E1567&amp;";"&amp;F1567&amp;";"&amp;G1567&amp;";"&amp;H1567</f>
        <v>fry;0;Lognormal;1,11;0;0;No;(2,3,2,2,2,na)_x007f_</v>
      </c>
    </row>
    <row r="1568" ht="15.75" customHeight="1">
      <c r="A1568" s="1" t="s">
        <v>39</v>
      </c>
      <c r="B1568" s="1">
        <v>0.05</v>
      </c>
      <c r="C1568" s="1" t="s">
        <v>842</v>
      </c>
      <c r="D1568" s="1">
        <v>1.0</v>
      </c>
      <c r="E1568" s="1">
        <v>0.0</v>
      </c>
      <c r="F1568" s="1">
        <v>0.0</v>
      </c>
      <c r="G1568" s="1" t="s">
        <v>832</v>
      </c>
      <c r="I1568" s="1" t="str">
        <f t="shared" si="1"/>
        <v>Q21. Peanut butter, average of chunk and smooth style</v>
      </c>
      <c r="J1568" s="1">
        <f t="shared" si="2"/>
        <v>0</v>
      </c>
      <c r="K1568" s="1" t="str">
        <f t="shared" si="3"/>
        <v>Q21. Peanut butter, average of chunk and smooth style0</v>
      </c>
      <c r="L1568" s="1" t="str">
        <f t="shared" si="4"/>
        <v>Q21. Peanut butter, average of chunk and smooth stylepackwt</v>
      </c>
      <c r="M1568" s="1" t="str">
        <f t="array" ref="M1568">IF(A1567=$A$72,TEXT(A1568,"dd/mm/yyyy"),A1568)&amp;";"&amp;B1568&amp;";"&amp;IF(J1568=0,IFERROR(VLOOKUP(A1568,default!$B$17:$C$19,2,0),C1568),INDEX(default!$B$2:$B$12,Sheet2!J1568,0))&amp;";"&amp;D1568&amp;";"&amp;E1568&amp;";"&amp;F1568&amp;";"&amp;G1568&amp;";"&amp;H1568</f>
        <v>packwt;0,05;Undefined;1;0;0;No;</v>
      </c>
    </row>
    <row r="1569" ht="15.75" customHeight="1">
      <c r="A1569" s="1" t="s">
        <v>40</v>
      </c>
      <c r="B1569" s="1">
        <v>0.0</v>
      </c>
      <c r="C1569" s="1" t="s">
        <v>842</v>
      </c>
      <c r="D1569" s="1">
        <v>1.0</v>
      </c>
      <c r="E1569" s="1">
        <v>0.0</v>
      </c>
      <c r="F1569" s="1">
        <v>0.0</v>
      </c>
      <c r="G1569" s="1" t="s">
        <v>832</v>
      </c>
      <c r="I1569" s="1" t="str">
        <f t="shared" si="1"/>
        <v>Q21. Peanut butter, average of chunk and smooth style</v>
      </c>
      <c r="J1569" s="1">
        <f t="shared" si="2"/>
        <v>0</v>
      </c>
      <c r="K1569" s="1" t="str">
        <f t="shared" si="3"/>
        <v>Q21. Peanut butter, average of chunk and smooth style0</v>
      </c>
      <c r="L1569" s="1" t="str">
        <f t="shared" si="4"/>
        <v>Q21. Peanut butter, average of chunk and smooth styleUSER_loss</v>
      </c>
      <c r="M1569" s="1" t="str">
        <f t="array" ref="M1569">IF(A1568=$A$72,TEXT(A1569,"dd/mm/yyyy"),A1569)&amp;";"&amp;B1569&amp;";"&amp;IF(J1569=0,IFERROR(VLOOKUP(A1569,default!$B$17:$C$19,2,0),C1569),INDEX(default!$B$2:$B$12,Sheet2!J1569,0))&amp;";"&amp;D1569&amp;";"&amp;E1569&amp;";"&amp;F1569&amp;";"&amp;G1569&amp;";"&amp;H1569</f>
        <v>USER_loss;0;Undefined;1;0;0;No;</v>
      </c>
    </row>
    <row r="1570" ht="15.75" customHeight="1">
      <c r="I1570" s="1" t="str">
        <f t="shared" si="1"/>
        <v>Q21. Peanut butter, average of chunk and smooth style</v>
      </c>
      <c r="J1570" s="1">
        <f t="shared" si="2"/>
        <v>0</v>
      </c>
      <c r="K1570" s="1" t="str">
        <f t="shared" si="3"/>
        <v>Q21. Peanut butter, average of chunk and smooth style0</v>
      </c>
      <c r="L1570" s="1" t="str">
        <f t="shared" si="4"/>
        <v>Q21. Peanut butter, average of chunk and smooth style</v>
      </c>
      <c r="M1570" s="1" t="str">
        <f t="array" ref="M1570">IF(A1569=$A$72,TEXT(A1570,"dd/mm/yyyy"),A1570)&amp;";"&amp;B1570&amp;";"&amp;IF(J1570=0,IFERROR(VLOOKUP(A1570,default!$B$17:$C$19,2,0),C1570),INDEX(default!$B$2:$B$12,Sheet2!J1570,0))&amp;";"&amp;D1570&amp;";"&amp;E1570&amp;";"&amp;F1570&amp;";"&amp;G1570&amp;";"&amp;H1570</f>
        <v>;;;;;;;</v>
      </c>
    </row>
    <row r="1571" ht="15.75" customHeight="1">
      <c r="A1571" s="1" t="s">
        <v>867</v>
      </c>
      <c r="I1571" s="1" t="str">
        <f t="shared" si="1"/>
        <v>Q21. Peanut butter, average of chunk and smooth style</v>
      </c>
      <c r="J1571" s="1">
        <f t="shared" si="2"/>
        <v>0</v>
      </c>
      <c r="K1571" s="1" t="str">
        <f t="shared" si="3"/>
        <v>Q21. Peanut butter, average of chunk and smooth style0</v>
      </c>
      <c r="L1571" s="1" t="str">
        <f t="shared" si="4"/>
        <v>Q21. Peanut butter, average of chunk and smooth styleEnd</v>
      </c>
      <c r="M1571" s="1" t="str">
        <f t="array" ref="M1571">IF(A1570=$A$72,TEXT(A1571,"dd/mm/yyyy"),A1571)&amp;";"&amp;B1571&amp;";"&amp;IF(J1571=0,IFERROR(VLOOKUP(A1571,default!$B$17:$C$19,2,0),C1571),INDEX(default!$B$2:$B$12,Sheet2!J1571,0))&amp;";"&amp;D1571&amp;";"&amp;E1571&amp;";"&amp;F1571&amp;";"&amp;G1571&amp;";"&amp;H1571</f>
        <v>End;;;;;;;</v>
      </c>
    </row>
    <row r="1572" ht="15.75" customHeight="1">
      <c r="I1572" s="1" t="str">
        <f t="shared" si="1"/>
        <v>Q21. Peanut butter, average of chunk and smooth style</v>
      </c>
      <c r="J1572" s="1">
        <f t="shared" si="2"/>
        <v>0</v>
      </c>
      <c r="K1572" s="1" t="str">
        <f t="shared" si="3"/>
        <v>Q21. Peanut butter, average of chunk and smooth style0</v>
      </c>
      <c r="L1572" s="1" t="str">
        <f t="shared" si="4"/>
        <v>Q21. Peanut butter, average of chunk and smooth style</v>
      </c>
      <c r="M1572" s="1" t="str">
        <f t="array" ref="M1572">IF(A1571=$A$72,TEXT(A1572,"dd/mm/yyyy"),A1572)&amp;";"&amp;B1572&amp;";"&amp;IF(J1572=0,IFERROR(VLOOKUP(A1572,default!$B$17:$C$19,2,0),C1572),INDEX(default!$B$2:$B$12,Sheet2!J1572,0))&amp;";"&amp;D1572&amp;";"&amp;E1572&amp;";"&amp;F1572&amp;";"&amp;G1572&amp;";"&amp;H1572</f>
        <v>;;;;;;;</v>
      </c>
    </row>
    <row r="1573" ht="15.75" customHeight="1">
      <c r="A1573" s="1" t="s">
        <v>814</v>
      </c>
      <c r="I1573" s="1" t="str">
        <f t="shared" si="1"/>
        <v>Q21. Peanut butter, average of chunk and smooth style</v>
      </c>
      <c r="J1573" s="1">
        <f t="shared" si="2"/>
        <v>0</v>
      </c>
      <c r="K1573" s="1" t="str">
        <f t="shared" si="3"/>
        <v>Q21. Peanut butter, average of chunk and smooth style0</v>
      </c>
      <c r="L1573" s="1" t="str">
        <f t="shared" si="4"/>
        <v>Q21. Peanut butter, average of chunk and smooth styleProcess</v>
      </c>
      <c r="M1573" s="1" t="str">
        <f t="array" ref="M1573">IF(A1572=$A$72,TEXT(A1573,"dd/mm/yyyy"),A1573)&amp;";"&amp;B1573&amp;";"&amp;IF(J1573=0,IFERROR(VLOOKUP(A1573,default!$B$17:$C$19,2,0),C1573),INDEX(default!$B$2:$B$12,Sheet2!J1573,0))&amp;";"&amp;D1573&amp;";"&amp;E1573&amp;";"&amp;F1573&amp;";"&amp;G1573&amp;";"&amp;H1573</f>
        <v>Process;;;;;;;</v>
      </c>
    </row>
    <row r="1574" ht="15.75" customHeight="1">
      <c r="I1574" s="1" t="str">
        <f t="shared" si="1"/>
        <v>Q21. Peanut butter, average of chunk and smooth style</v>
      </c>
      <c r="J1574" s="1">
        <f t="shared" si="2"/>
        <v>0</v>
      </c>
      <c r="K1574" s="1" t="str">
        <f t="shared" si="3"/>
        <v>Q21. Peanut butter, average of chunk and smooth style0</v>
      </c>
      <c r="L1574" s="1" t="str">
        <f t="shared" si="4"/>
        <v>Q21. Peanut butter, average of chunk and smooth style</v>
      </c>
      <c r="M1574" s="1" t="str">
        <f t="array" ref="M1574">IF(A1573=$A$72,TEXT(A1574,"dd/mm/yyyy"),A1574)&amp;";"&amp;B1574&amp;";"&amp;IF(J1574=0,IFERROR(VLOOKUP(A1574,default!$B$17:$C$19,2,0),C1574),INDEX(default!$B$2:$B$12,Sheet2!J1574,0))&amp;";"&amp;D1574&amp;";"&amp;E1574&amp;";"&amp;F1574&amp;";"&amp;G1574&amp;";"&amp;H1574</f>
        <v>;;;;;;;</v>
      </c>
    </row>
    <row r="1575" ht="15.75" customHeight="1">
      <c r="A1575" s="1" t="s">
        <v>815</v>
      </c>
      <c r="I1575" s="1" t="str">
        <f t="shared" si="1"/>
        <v>Q21. Peanut butter, average of chunk and smooth style</v>
      </c>
      <c r="J1575" s="1">
        <f t="shared" si="2"/>
        <v>0</v>
      </c>
      <c r="K1575" s="1" t="str">
        <f t="shared" si="3"/>
        <v>Q21. Peanut butter, average of chunk and smooth style0</v>
      </c>
      <c r="L1575" s="1" t="str">
        <f t="shared" si="4"/>
        <v>Q21. Peanut butter, average of chunk and smooth styleCategory type</v>
      </c>
      <c r="M1575" s="1" t="str">
        <f t="array" ref="M1575">IF(A1574=$A$72,TEXT(A1575,"dd/mm/yyyy"),A1575)&amp;";"&amp;B1575&amp;";"&amp;IF(J1575=0,IFERROR(VLOOKUP(A1575,default!$B$17:$C$19,2,0),C1575),INDEX(default!$B$2:$B$12,Sheet2!J1575,0))&amp;";"&amp;D1575&amp;";"&amp;E1575&amp;";"&amp;F1575&amp;";"&amp;G1575&amp;";"&amp;H1575</f>
        <v>Category type;;;;;;;</v>
      </c>
    </row>
    <row r="1576" ht="15.75" customHeight="1">
      <c r="A1576" s="1" t="s">
        <v>816</v>
      </c>
      <c r="I1576" s="1" t="str">
        <f t="shared" si="1"/>
        <v>Q21. Peanut butter, average of chunk and smooth style</v>
      </c>
      <c r="J1576" s="1">
        <f t="shared" si="2"/>
        <v>0</v>
      </c>
      <c r="K1576" s="1" t="str">
        <f t="shared" si="3"/>
        <v>Q21. Peanut butter, average of chunk and smooth style0</v>
      </c>
      <c r="L1576" s="1" t="str">
        <f t="shared" si="4"/>
        <v>Q21. Peanut butter, average of chunk and smooth stylematerial</v>
      </c>
      <c r="M1576" s="1" t="str">
        <f t="array" ref="M1576">IF(A1575=$A$72,TEXT(A1576,"dd/mm/yyyy"),A1576)&amp;";"&amp;B1576&amp;";"&amp;IF(J1576=0,IFERROR(VLOOKUP(A1576,default!$B$17:$C$19,2,0),C1576),INDEX(default!$B$2:$B$12,Sheet2!J1576,0))&amp;";"&amp;D1576&amp;";"&amp;E1576&amp;";"&amp;F1576&amp;";"&amp;G1576&amp;";"&amp;H1576</f>
        <v>material;;;;;;;</v>
      </c>
    </row>
    <row r="1577" ht="15.75" customHeight="1">
      <c r="I1577" s="1" t="str">
        <f t="shared" si="1"/>
        <v>Q21. Peanut butter, average of chunk and smooth style</v>
      </c>
      <c r="J1577" s="1">
        <f t="shared" si="2"/>
        <v>0</v>
      </c>
      <c r="K1577" s="1" t="str">
        <f t="shared" si="3"/>
        <v>Q21. Peanut butter, average of chunk and smooth style0</v>
      </c>
      <c r="L1577" s="1" t="str">
        <f t="shared" si="4"/>
        <v>Q21. Peanut butter, average of chunk and smooth style</v>
      </c>
      <c r="M1577" s="1" t="str">
        <f t="array" ref="M1577">IF(A1576=$A$72,TEXT(A1577,"dd/mm/yyyy"),A1577)&amp;";"&amp;B1577&amp;";"&amp;IF(J1577=0,IFERROR(VLOOKUP(A1577,default!$B$17:$C$19,2,0),C1577),INDEX(default!$B$2:$B$12,Sheet2!J1577,0))&amp;";"&amp;D1577&amp;";"&amp;E1577&amp;";"&amp;F1577&amp;";"&amp;G1577&amp;";"&amp;H1577</f>
        <v>;;;;;;;</v>
      </c>
    </row>
    <row r="1578" ht="15.75" customHeight="1">
      <c r="A1578" s="1" t="s">
        <v>817</v>
      </c>
      <c r="I1578" s="1" t="str">
        <f t="shared" si="1"/>
        <v>Q21. Peanut butter, average of chunk and smooth style</v>
      </c>
      <c r="J1578" s="1">
        <f t="shared" si="2"/>
        <v>0</v>
      </c>
      <c r="K1578" s="1" t="str">
        <f t="shared" si="3"/>
        <v>Q21. Peanut butter, average of chunk and smooth style0</v>
      </c>
      <c r="L1578" s="1" t="str">
        <f t="shared" si="4"/>
        <v>Q21. Peanut butter, average of chunk and smooth styleProcess identifier</v>
      </c>
      <c r="M1578" s="1" t="str">
        <f t="array" ref="M1578">IF(A1577=$A$72,TEXT(A1578,"dd/mm/yyyy"),A1578)&amp;";"&amp;B1578&amp;";"&amp;IF(J1578=0,IFERROR(VLOOKUP(A1578,default!$B$17:$C$19,2,0),C1578),INDEX(default!$B$2:$B$12,Sheet2!J1578,0))&amp;";"&amp;D1578&amp;";"&amp;E1578&amp;";"&amp;F1578&amp;";"&amp;G1578&amp;";"&amp;H1578</f>
        <v>Process identifier;;;;;;;</v>
      </c>
    </row>
    <row r="1579" ht="15.75" customHeight="1">
      <c r="A1579" s="1" t="s">
        <v>1129</v>
      </c>
      <c r="I1579" s="1" t="str">
        <f t="shared" si="1"/>
        <v>Q21. Peanut butter, average of chunk and smooth style</v>
      </c>
      <c r="J1579" s="1">
        <f t="shared" si="2"/>
        <v>0</v>
      </c>
      <c r="K1579" s="1" t="str">
        <f t="shared" si="3"/>
        <v>Q21. Peanut butter, average of chunk and smooth style0</v>
      </c>
      <c r="L1579" s="1" t="str">
        <f t="shared" si="4"/>
        <v>Q21. Peanut butter, average of chunk and smooth styleFootPrin000108900800246</v>
      </c>
      <c r="M1579" s="1" t="str">
        <f t="array" ref="M1579">IF(A1578=$A$72,TEXT(A1579,"dd/mm/yyyy"),A1579)&amp;";"&amp;B1579&amp;";"&amp;IF(J1579=0,IFERROR(VLOOKUP(A1579,default!$B$17:$C$19,2,0),C1579),INDEX(default!$B$2:$B$12,Sheet2!J1579,0))&amp;";"&amp;D1579&amp;";"&amp;E1579&amp;";"&amp;F1579&amp;";"&amp;G1579&amp;";"&amp;H1579</f>
        <v>FootPrin000108900800246;;;;;;;</v>
      </c>
    </row>
    <row r="1580" ht="15.75" customHeight="1">
      <c r="I1580" s="1" t="str">
        <f t="shared" si="1"/>
        <v>Q21. Peanut butter, average of chunk and smooth style</v>
      </c>
      <c r="J1580" s="1">
        <f t="shared" si="2"/>
        <v>0</v>
      </c>
      <c r="K1580" s="1" t="str">
        <f t="shared" si="3"/>
        <v>Q21. Peanut butter, average of chunk and smooth style0</v>
      </c>
      <c r="L1580" s="1" t="str">
        <f t="shared" si="4"/>
        <v>Q21. Peanut butter, average of chunk and smooth style</v>
      </c>
      <c r="M1580" s="1" t="str">
        <f t="array" ref="M1580">IF(A1579=$A$72,TEXT(A1580,"dd/mm/yyyy"),A1580)&amp;";"&amp;B1580&amp;";"&amp;IF(J1580=0,IFERROR(VLOOKUP(A1580,default!$B$17:$C$19,2,0),C1580),INDEX(default!$B$2:$B$12,Sheet2!J1580,0))&amp;";"&amp;D1580&amp;";"&amp;E1580&amp;";"&amp;F1580&amp;";"&amp;G1580&amp;";"&amp;H1580</f>
        <v>;;;;;;;</v>
      </c>
    </row>
    <row r="1581" ht="15.75" customHeight="1">
      <c r="A1581" s="1" t="s">
        <v>819</v>
      </c>
      <c r="I1581" s="1" t="str">
        <f t="shared" si="1"/>
        <v>Q21. Peanut butter, average of chunk and smooth style</v>
      </c>
      <c r="J1581" s="1">
        <f t="shared" si="2"/>
        <v>0</v>
      </c>
      <c r="K1581" s="1" t="str">
        <f t="shared" si="3"/>
        <v>Q21. Peanut butter, average of chunk and smooth style0</v>
      </c>
      <c r="L1581" s="1" t="str">
        <f t="shared" si="4"/>
        <v>Q21. Peanut butter, average of chunk and smooth styleType</v>
      </c>
      <c r="M1581" s="1" t="str">
        <f t="array" ref="M1581">IF(A1580=$A$72,TEXT(A1581,"dd/mm/yyyy"),A1581)&amp;";"&amp;B1581&amp;";"&amp;IF(J1581=0,IFERROR(VLOOKUP(A1581,default!$B$17:$C$19,2,0),C1581),INDEX(default!$B$2:$B$12,Sheet2!J1581,0))&amp;";"&amp;D1581&amp;";"&amp;E1581&amp;";"&amp;F1581&amp;";"&amp;G1581&amp;";"&amp;H1581</f>
        <v>Type;;;;;;;</v>
      </c>
    </row>
    <row r="1582" ht="15.75" customHeight="1">
      <c r="I1582" s="1" t="str">
        <f t="shared" si="1"/>
        <v>Q21. Peanut butter, average of chunk and smooth style</v>
      </c>
      <c r="J1582" s="1">
        <f t="shared" si="2"/>
        <v>0</v>
      </c>
      <c r="K1582" s="1" t="str">
        <f t="shared" si="3"/>
        <v>Q21. Peanut butter, average of chunk and smooth style0</v>
      </c>
      <c r="L1582" s="1" t="str">
        <f t="shared" si="4"/>
        <v>Q21. Peanut butter, average of chunk and smooth style</v>
      </c>
      <c r="M1582" s="1" t="str">
        <f t="array" ref="M1582">IF(A1581=$A$72,TEXT(A1582,"dd/mm/yyyy"),A1582)&amp;";"&amp;B1582&amp;";"&amp;IF(J1582=0,IFERROR(VLOOKUP(A1582,default!$B$17:$C$19,2,0),C1582),INDEX(default!$B$2:$B$12,Sheet2!J1582,0))&amp;";"&amp;D1582&amp;";"&amp;E1582&amp;";"&amp;F1582&amp;";"&amp;G1582&amp;";"&amp;H1582</f>
        <v>;;;;;;;</v>
      </c>
    </row>
    <row r="1583" ht="15.75" customHeight="1">
      <c r="I1583" s="1" t="str">
        <f t="shared" si="1"/>
        <v>Q21. Peanut butter, average of chunk and smooth style</v>
      </c>
      <c r="J1583" s="1">
        <f t="shared" si="2"/>
        <v>0</v>
      </c>
      <c r="K1583" s="1" t="str">
        <f t="shared" si="3"/>
        <v>Q21. Peanut butter, average of chunk and smooth style0</v>
      </c>
      <c r="L1583" s="1" t="str">
        <f t="shared" si="4"/>
        <v>Q21. Peanut butter, average of chunk and smooth style</v>
      </c>
      <c r="M1583" s="1" t="str">
        <f t="array" ref="M1583">IF(A1582=$A$72,TEXT(A1583,"dd/mm/yyyy"),A1583)&amp;";"&amp;B1583&amp;";"&amp;IF(J1583=0,IFERROR(VLOOKUP(A1583,default!$B$17:$C$19,2,0),C1583),INDEX(default!$B$2:$B$12,Sheet2!J1583,0))&amp;";"&amp;D1583&amp;";"&amp;E1583&amp;";"&amp;F1583&amp;";"&amp;G1583&amp;";"&amp;H1583</f>
        <v>;;;;;;;</v>
      </c>
    </row>
    <row r="1584" ht="15.75" customHeight="1">
      <c r="A1584" s="1" t="s">
        <v>820</v>
      </c>
      <c r="I1584" s="1" t="str">
        <f t="shared" si="1"/>
        <v>Q21. Peanut butter, average of chunk and smooth style</v>
      </c>
      <c r="J1584" s="1">
        <f t="shared" si="2"/>
        <v>0</v>
      </c>
      <c r="K1584" s="1" t="str">
        <f t="shared" si="3"/>
        <v>Q21. Peanut butter, average of chunk and smooth style0</v>
      </c>
      <c r="L1584" s="1" t="str">
        <f t="shared" si="4"/>
        <v>Q21. Peanut butter, average of chunk and smooth styleStatus</v>
      </c>
      <c r="M1584" s="1" t="str">
        <f t="array" ref="M1584">IF(A1583=$A$72,TEXT(A1584,"dd/mm/yyyy"),A1584)&amp;";"&amp;B1584&amp;";"&amp;IF(J1584=0,IFERROR(VLOOKUP(A1584,default!$B$17:$C$19,2,0),C1584),INDEX(default!$B$2:$B$12,Sheet2!J1584,0))&amp;";"&amp;D1584&amp;";"&amp;E1584&amp;";"&amp;F1584&amp;";"&amp;G1584&amp;";"&amp;H1584</f>
        <v>Status;;;;;;;</v>
      </c>
    </row>
    <row r="1585" ht="15.75" customHeight="1">
      <c r="I1585" s="1" t="str">
        <f t="shared" si="1"/>
        <v>Q21. Peanut butter, average of chunk and smooth style</v>
      </c>
      <c r="J1585" s="1">
        <f t="shared" si="2"/>
        <v>0</v>
      </c>
      <c r="K1585" s="1" t="str">
        <f t="shared" si="3"/>
        <v>Q21. Peanut butter, average of chunk and smooth style0</v>
      </c>
      <c r="L1585" s="1" t="str">
        <f t="shared" si="4"/>
        <v>Q21. Peanut butter, average of chunk and smooth style</v>
      </c>
      <c r="M1585" s="1" t="str">
        <f t="array" ref="M1585">IF(A1584=$A$72,TEXT(A1585,"dd/mm/yyyy"),A1585)&amp;";"&amp;B1585&amp;";"&amp;IF(J1585=0,IFERROR(VLOOKUP(A1585,default!$B$17:$C$19,2,0),C1585),INDEX(default!$B$2:$B$12,Sheet2!J1585,0))&amp;";"&amp;D1585&amp;";"&amp;E1585&amp;";"&amp;F1585&amp;";"&amp;G1585&amp;";"&amp;H1585</f>
        <v>;;;;;;;</v>
      </c>
    </row>
    <row r="1586" ht="15.75" customHeight="1">
      <c r="I1586" s="1" t="str">
        <f t="shared" si="1"/>
        <v>Q21. Peanut butter, average of chunk and smooth style</v>
      </c>
      <c r="J1586" s="1">
        <f t="shared" si="2"/>
        <v>0</v>
      </c>
      <c r="K1586" s="1" t="str">
        <f t="shared" si="3"/>
        <v>Q21. Peanut butter, average of chunk and smooth style0</v>
      </c>
      <c r="L1586" s="1" t="str">
        <f t="shared" si="4"/>
        <v>Q21. Peanut butter, average of chunk and smooth style</v>
      </c>
      <c r="M1586" s="1" t="str">
        <f t="array" ref="M1586">IF(A1585=$A$72,TEXT(A1586,"dd/mm/yyyy"),A1586)&amp;";"&amp;B1586&amp;";"&amp;IF(J1586=0,IFERROR(VLOOKUP(A1586,default!$B$17:$C$19,2,0),C1586),INDEX(default!$B$2:$B$12,Sheet2!J1586,0))&amp;";"&amp;D1586&amp;";"&amp;E1586&amp;";"&amp;F1586&amp;";"&amp;G1586&amp;";"&amp;H1586</f>
        <v>;;;;;;;</v>
      </c>
    </row>
    <row r="1587" ht="15.75" customHeight="1">
      <c r="A1587" s="1" t="s">
        <v>821</v>
      </c>
      <c r="I1587" s="1" t="str">
        <f t="shared" si="1"/>
        <v>Q21. Peanut butter, average of chunk and smooth style</v>
      </c>
      <c r="J1587" s="1">
        <f t="shared" si="2"/>
        <v>0</v>
      </c>
      <c r="K1587" s="1" t="str">
        <f t="shared" si="3"/>
        <v>Q21. Peanut butter, average of chunk and smooth style0</v>
      </c>
      <c r="L1587" s="1" t="str">
        <f t="shared" si="4"/>
        <v>Q21. Peanut butter, average of chunk and smooth styleTime period</v>
      </c>
      <c r="M1587" s="1" t="str">
        <f t="array" ref="M1587">IF(A1586=$A$72,TEXT(A1587,"dd/mm/yyyy"),A1587)&amp;";"&amp;B1587&amp;";"&amp;IF(J1587=0,IFERROR(VLOOKUP(A1587,default!$B$17:$C$19,2,0),C1587),INDEX(default!$B$2:$B$12,Sheet2!J1587,0))&amp;";"&amp;D1587&amp;";"&amp;E1587&amp;";"&amp;F1587&amp;";"&amp;G1587&amp;";"&amp;H1587</f>
        <v>Time period;;;;;;;</v>
      </c>
    </row>
    <row r="1588" ht="15.75" customHeight="1">
      <c r="A1588" s="1" t="s">
        <v>822</v>
      </c>
      <c r="I1588" s="1" t="str">
        <f t="shared" si="1"/>
        <v>Q21. Peanut butter, average of chunk and smooth style</v>
      </c>
      <c r="J1588" s="1">
        <f t="shared" si="2"/>
        <v>0</v>
      </c>
      <c r="K1588" s="1" t="str">
        <f t="shared" si="3"/>
        <v>Q21. Peanut butter, average of chunk and smooth style0</v>
      </c>
      <c r="L1588" s="1" t="str">
        <f t="shared" si="4"/>
        <v>Q21. Peanut butter, average of chunk and smooth styleUnspecified</v>
      </c>
      <c r="M1588" s="1" t="str">
        <f t="array" ref="M1588">IF(A1587=$A$72,TEXT(A1588,"dd/mm/yyyy"),A1588)&amp;";"&amp;B1588&amp;";"&amp;IF(J1588=0,IFERROR(VLOOKUP(A1588,default!$B$17:$C$19,2,0),C1588),INDEX(default!$B$2:$B$12,Sheet2!J1588,0))&amp;";"&amp;D1588&amp;";"&amp;E1588&amp;";"&amp;F1588&amp;";"&amp;G1588&amp;";"&amp;H1588</f>
        <v>Unspecified;;;;;;;</v>
      </c>
    </row>
    <row r="1589" ht="15.75" customHeight="1">
      <c r="I1589" s="1" t="str">
        <f t="shared" si="1"/>
        <v>Q21. Peanut butter, average of chunk and smooth style</v>
      </c>
      <c r="J1589" s="1">
        <f t="shared" si="2"/>
        <v>0</v>
      </c>
      <c r="K1589" s="1" t="str">
        <f t="shared" si="3"/>
        <v>Q21. Peanut butter, average of chunk and smooth style0</v>
      </c>
      <c r="L1589" s="1" t="str">
        <f t="shared" si="4"/>
        <v>Q21. Peanut butter, average of chunk and smooth style</v>
      </c>
      <c r="M1589" s="1" t="str">
        <f t="array" ref="M1589">IF(A1588=$A$72,TEXT(A1589,"dd/mm/yyyy"),A1589)&amp;";"&amp;B1589&amp;";"&amp;IF(J1589=0,IFERROR(VLOOKUP(A1589,default!$B$17:$C$19,2,0),C1589),INDEX(default!$B$2:$B$12,Sheet2!J1589,0))&amp;";"&amp;D1589&amp;";"&amp;E1589&amp;";"&amp;F1589&amp;";"&amp;G1589&amp;";"&amp;H1589</f>
        <v>;;;;;;;</v>
      </c>
    </row>
    <row r="1590" ht="15.75" customHeight="1">
      <c r="A1590" s="1" t="s">
        <v>823</v>
      </c>
      <c r="I1590" s="1" t="str">
        <f t="shared" si="1"/>
        <v>Q21. Peanut butter, average of chunk and smooth style</v>
      </c>
      <c r="J1590" s="1">
        <f t="shared" si="2"/>
        <v>0</v>
      </c>
      <c r="K1590" s="1" t="str">
        <f t="shared" si="3"/>
        <v>Q21. Peanut butter, average of chunk and smooth style0</v>
      </c>
      <c r="L1590" s="1" t="str">
        <f t="shared" si="4"/>
        <v>Q21. Peanut butter, average of chunk and smooth styleGeography</v>
      </c>
      <c r="M1590" s="1" t="str">
        <f t="array" ref="M1590">IF(A1589=$A$72,TEXT(A1590,"dd/mm/yyyy"),A1590)&amp;";"&amp;B1590&amp;";"&amp;IF(J1590=0,IFERROR(VLOOKUP(A1590,default!$B$17:$C$19,2,0),C1590),INDEX(default!$B$2:$B$12,Sheet2!J1590,0))&amp;";"&amp;D1590&amp;";"&amp;E1590&amp;";"&amp;F1590&amp;";"&amp;G1590&amp;";"&amp;H1590</f>
        <v>Geography;;;;;;;</v>
      </c>
    </row>
    <row r="1591" ht="15.75" customHeight="1">
      <c r="A1591" s="1" t="s">
        <v>822</v>
      </c>
      <c r="I1591" s="1" t="str">
        <f t="shared" si="1"/>
        <v>Q21. Peanut butter, average of chunk and smooth style</v>
      </c>
      <c r="J1591" s="1">
        <f t="shared" si="2"/>
        <v>0</v>
      </c>
      <c r="K1591" s="1" t="str">
        <f t="shared" si="3"/>
        <v>Q21. Peanut butter, average of chunk and smooth style0</v>
      </c>
      <c r="L1591" s="1" t="str">
        <f t="shared" si="4"/>
        <v>Q21. Peanut butter, average of chunk and smooth styleUnspecified</v>
      </c>
      <c r="M1591" s="1" t="str">
        <f t="array" ref="M1591">IF(A1590=$A$72,TEXT(A1591,"dd/mm/yyyy"),A1591)&amp;";"&amp;B1591&amp;";"&amp;IF(J1591=0,IFERROR(VLOOKUP(A1591,default!$B$17:$C$19,2,0),C1591),INDEX(default!$B$2:$B$12,Sheet2!J1591,0))&amp;";"&amp;D1591&amp;";"&amp;E1591&amp;";"&amp;F1591&amp;";"&amp;G1591&amp;";"&amp;H1591</f>
        <v>Unspecified;;;;;;;</v>
      </c>
    </row>
    <row r="1592" ht="15.75" customHeight="1">
      <c r="I1592" s="1" t="str">
        <f t="shared" si="1"/>
        <v>Q21. Peanut butter, average of chunk and smooth style</v>
      </c>
      <c r="J1592" s="1">
        <f t="shared" si="2"/>
        <v>0</v>
      </c>
      <c r="K1592" s="1" t="str">
        <f t="shared" si="3"/>
        <v>Q21. Peanut butter, average of chunk and smooth style0</v>
      </c>
      <c r="L1592" s="1" t="str">
        <f t="shared" si="4"/>
        <v>Q21. Peanut butter, average of chunk and smooth style</v>
      </c>
      <c r="M1592" s="1" t="str">
        <f t="array" ref="M1592">IF(A1591=$A$72,TEXT(A1592,"dd/mm/yyyy"),A1592)&amp;";"&amp;B1592&amp;";"&amp;IF(J1592=0,IFERROR(VLOOKUP(A1592,default!$B$17:$C$19,2,0),C1592),INDEX(default!$B$2:$B$12,Sheet2!J1592,0))&amp;";"&amp;D1592&amp;";"&amp;E1592&amp;";"&amp;F1592&amp;";"&amp;G1592&amp;";"&amp;H1592</f>
        <v>;;;;;;;</v>
      </c>
    </row>
    <row r="1593" ht="15.75" customHeight="1">
      <c r="A1593" s="1" t="s">
        <v>824</v>
      </c>
      <c r="I1593" s="1" t="str">
        <f t="shared" si="1"/>
        <v>Q21. Peanut butter, average of chunk and smooth style</v>
      </c>
      <c r="J1593" s="1">
        <f t="shared" si="2"/>
        <v>0</v>
      </c>
      <c r="K1593" s="1" t="str">
        <f t="shared" si="3"/>
        <v>Q21. Peanut butter, average of chunk and smooth style0</v>
      </c>
      <c r="L1593" s="1" t="str">
        <f t="shared" si="4"/>
        <v>Q21. Peanut butter, average of chunk and smooth styleTechnology</v>
      </c>
      <c r="M1593" s="1" t="str">
        <f t="array" ref="M1593">IF(A1592=$A$72,TEXT(A1593,"dd/mm/yyyy"),A1593)&amp;";"&amp;B1593&amp;";"&amp;IF(J1593=0,IFERROR(VLOOKUP(A1593,default!$B$17:$C$19,2,0),C1593),INDEX(default!$B$2:$B$12,Sheet2!J1593,0))&amp;";"&amp;D1593&amp;";"&amp;E1593&amp;";"&amp;F1593&amp;";"&amp;G1593&amp;";"&amp;H1593</f>
        <v>Technology;;;;;;;</v>
      </c>
    </row>
    <row r="1594" ht="15.75" customHeight="1">
      <c r="A1594" s="1" t="s">
        <v>822</v>
      </c>
      <c r="I1594" s="1" t="str">
        <f t="shared" si="1"/>
        <v>Q21. Peanut butter, average of chunk and smooth style</v>
      </c>
      <c r="J1594" s="1">
        <f t="shared" si="2"/>
        <v>0</v>
      </c>
      <c r="K1594" s="1" t="str">
        <f t="shared" si="3"/>
        <v>Q21. Peanut butter, average of chunk and smooth style0</v>
      </c>
      <c r="L1594" s="1" t="str">
        <f t="shared" si="4"/>
        <v>Q21. Peanut butter, average of chunk and smooth styleUnspecified</v>
      </c>
      <c r="M1594" s="1" t="str">
        <f t="array" ref="M1594">IF(A1593=$A$72,TEXT(A1594,"dd/mm/yyyy"),A1594)&amp;";"&amp;B1594&amp;";"&amp;IF(J1594=0,IFERROR(VLOOKUP(A1594,default!$B$17:$C$19,2,0),C1594),INDEX(default!$B$2:$B$12,Sheet2!J1594,0))&amp;";"&amp;D1594&amp;";"&amp;E1594&amp;";"&amp;F1594&amp;";"&amp;G1594&amp;";"&amp;H1594</f>
        <v>Unspecified;;;;;;;</v>
      </c>
    </row>
    <row r="1595" ht="15.75" customHeight="1">
      <c r="I1595" s="1" t="str">
        <f t="shared" si="1"/>
        <v>Q21. Peanut butter, average of chunk and smooth style</v>
      </c>
      <c r="J1595" s="1">
        <f t="shared" si="2"/>
        <v>0</v>
      </c>
      <c r="K1595" s="1" t="str">
        <f t="shared" si="3"/>
        <v>Q21. Peanut butter, average of chunk and smooth style0</v>
      </c>
      <c r="L1595" s="1" t="str">
        <f t="shared" si="4"/>
        <v>Q21. Peanut butter, average of chunk and smooth style</v>
      </c>
      <c r="M1595" s="1" t="str">
        <f t="array" ref="M1595">IF(A1594=$A$72,TEXT(A1595,"dd/mm/yyyy"),A1595)&amp;";"&amp;B1595&amp;";"&amp;IF(J1595=0,IFERROR(VLOOKUP(A1595,default!$B$17:$C$19,2,0),C1595),INDEX(default!$B$2:$B$12,Sheet2!J1595,0))&amp;";"&amp;D1595&amp;";"&amp;E1595&amp;";"&amp;F1595&amp;";"&amp;G1595&amp;";"&amp;H1595</f>
        <v>;;;;;;;</v>
      </c>
    </row>
    <row r="1596" ht="15.75" customHeight="1">
      <c r="A1596" s="1" t="s">
        <v>825</v>
      </c>
      <c r="I1596" s="1" t="str">
        <f t="shared" si="1"/>
        <v>Q21. Peanut butter, average of chunk and smooth style</v>
      </c>
      <c r="J1596" s="1">
        <f t="shared" si="2"/>
        <v>0</v>
      </c>
      <c r="K1596" s="1" t="str">
        <f t="shared" si="3"/>
        <v>Q21. Peanut butter, average of chunk and smooth style0</v>
      </c>
      <c r="L1596" s="1" t="str">
        <f t="shared" si="4"/>
        <v>Q21. Peanut butter, average of chunk and smooth styleRepresentativeness</v>
      </c>
      <c r="M1596" s="1" t="str">
        <f t="array" ref="M1596">IF(A1595=$A$72,TEXT(A1596,"dd/mm/yyyy"),A1596)&amp;";"&amp;B1596&amp;";"&amp;IF(J1596=0,IFERROR(VLOOKUP(A1596,default!$B$17:$C$19,2,0),C1596),INDEX(default!$B$2:$B$12,Sheet2!J1596,0))&amp;";"&amp;D1596&amp;";"&amp;E1596&amp;";"&amp;F1596&amp;";"&amp;G1596&amp;";"&amp;H1596</f>
        <v>Representativeness;;;;;;;</v>
      </c>
    </row>
    <row r="1597" ht="15.75" customHeight="1">
      <c r="A1597" s="1" t="s">
        <v>822</v>
      </c>
      <c r="I1597" s="1" t="str">
        <f t="shared" si="1"/>
        <v>Q21. Peanut butter, average of chunk and smooth style</v>
      </c>
      <c r="J1597" s="1">
        <f t="shared" si="2"/>
        <v>0</v>
      </c>
      <c r="K1597" s="1" t="str">
        <f t="shared" si="3"/>
        <v>Q21. Peanut butter, average of chunk and smooth style0</v>
      </c>
      <c r="L1597" s="1" t="str">
        <f t="shared" si="4"/>
        <v>Q21. Peanut butter, average of chunk and smooth styleUnspecified</v>
      </c>
      <c r="M1597" s="1" t="str">
        <f t="array" ref="M1597">IF(A1596=$A$72,TEXT(A1597,"dd/mm/yyyy"),A1597)&amp;";"&amp;B1597&amp;";"&amp;IF(J1597=0,IFERROR(VLOOKUP(A1597,default!$B$17:$C$19,2,0),C1597),INDEX(default!$B$2:$B$12,Sheet2!J1597,0))&amp;";"&amp;D1597&amp;";"&amp;E1597&amp;";"&amp;F1597&amp;";"&amp;G1597&amp;";"&amp;H1597</f>
        <v>Unspecified;;;;;;;</v>
      </c>
    </row>
    <row r="1598" ht="15.75" customHeight="1">
      <c r="I1598" s="1" t="str">
        <f t="shared" si="1"/>
        <v>Q21. Peanut butter, average of chunk and smooth style</v>
      </c>
      <c r="J1598" s="1">
        <f t="shared" si="2"/>
        <v>0</v>
      </c>
      <c r="K1598" s="1" t="str">
        <f t="shared" si="3"/>
        <v>Q21. Peanut butter, average of chunk and smooth style0</v>
      </c>
      <c r="L1598" s="1" t="str">
        <f t="shared" si="4"/>
        <v>Q21. Peanut butter, average of chunk and smooth style</v>
      </c>
      <c r="M1598" s="1" t="str">
        <f t="array" ref="M1598">IF(A1597=$A$72,TEXT(A1598,"dd/mm/yyyy"),A1598)&amp;";"&amp;B1598&amp;";"&amp;IF(J1598=0,IFERROR(VLOOKUP(A1598,default!$B$17:$C$19,2,0),C1598),INDEX(default!$B$2:$B$12,Sheet2!J1598,0))&amp;";"&amp;D1598&amp;";"&amp;E1598&amp;";"&amp;F1598&amp;";"&amp;G1598&amp;";"&amp;H1598</f>
        <v>;;;;;;;</v>
      </c>
    </row>
    <row r="1599" ht="15.75" customHeight="1">
      <c r="A1599" s="1" t="s">
        <v>826</v>
      </c>
      <c r="I1599" s="1" t="str">
        <f t="shared" si="1"/>
        <v>Q21. Peanut butter, average of chunk and smooth style</v>
      </c>
      <c r="J1599" s="1">
        <f t="shared" si="2"/>
        <v>0</v>
      </c>
      <c r="K1599" s="1" t="str">
        <f t="shared" si="3"/>
        <v>Q21. Peanut butter, average of chunk and smooth style0</v>
      </c>
      <c r="L1599" s="1" t="str">
        <f t="shared" si="4"/>
        <v>Q21. Peanut butter, average of chunk and smooth styleMultiple output allocation</v>
      </c>
      <c r="M1599" s="1" t="str">
        <f t="array" ref="M1599">IF(A1598=$A$72,TEXT(A1599,"dd/mm/yyyy"),A1599)&amp;";"&amp;B1599&amp;";"&amp;IF(J1599=0,IFERROR(VLOOKUP(A1599,default!$B$17:$C$19,2,0),C1599),INDEX(default!$B$2:$B$12,Sheet2!J1599,0))&amp;";"&amp;D1599&amp;";"&amp;E1599&amp;";"&amp;F1599&amp;";"&amp;G1599&amp;";"&amp;H1599</f>
        <v>Multiple output allocation;;;;;;;</v>
      </c>
    </row>
    <row r="1600" ht="15.75" customHeight="1">
      <c r="A1600" s="1" t="s">
        <v>822</v>
      </c>
      <c r="I1600" s="1" t="str">
        <f t="shared" si="1"/>
        <v>Q21. Peanut butter, average of chunk and smooth style</v>
      </c>
      <c r="J1600" s="1">
        <f t="shared" si="2"/>
        <v>0</v>
      </c>
      <c r="K1600" s="1" t="str">
        <f t="shared" si="3"/>
        <v>Q21. Peanut butter, average of chunk and smooth style0</v>
      </c>
      <c r="L1600" s="1" t="str">
        <f t="shared" si="4"/>
        <v>Q21. Peanut butter, average of chunk and smooth styleUnspecified</v>
      </c>
      <c r="M1600" s="1" t="str">
        <f t="array" ref="M1600">IF(A1599=$A$72,TEXT(A1600,"dd/mm/yyyy"),A1600)&amp;";"&amp;B1600&amp;";"&amp;IF(J1600=0,IFERROR(VLOOKUP(A1600,default!$B$17:$C$19,2,0),C1600),INDEX(default!$B$2:$B$12,Sheet2!J1600,0))&amp;";"&amp;D1600&amp;";"&amp;E1600&amp;";"&amp;F1600&amp;";"&amp;G1600&amp;";"&amp;H1600</f>
        <v>Unspecified;;;;;;;</v>
      </c>
    </row>
    <row r="1601" ht="15.75" customHeight="1">
      <c r="I1601" s="1" t="str">
        <f t="shared" si="1"/>
        <v>Q21. Peanut butter, average of chunk and smooth style</v>
      </c>
      <c r="J1601" s="1">
        <f t="shared" si="2"/>
        <v>0</v>
      </c>
      <c r="K1601" s="1" t="str">
        <f t="shared" si="3"/>
        <v>Q21. Peanut butter, average of chunk and smooth style0</v>
      </c>
      <c r="L1601" s="1" t="str">
        <f t="shared" si="4"/>
        <v>Q21. Peanut butter, average of chunk and smooth style</v>
      </c>
      <c r="M1601" s="1" t="str">
        <f t="array" ref="M1601">IF(A1600=$A$72,TEXT(A1601,"dd/mm/yyyy"),A1601)&amp;";"&amp;B1601&amp;";"&amp;IF(J1601=0,IFERROR(VLOOKUP(A1601,default!$B$17:$C$19,2,0),C1601),INDEX(default!$B$2:$B$12,Sheet2!J1601,0))&amp;";"&amp;D1601&amp;";"&amp;E1601&amp;";"&amp;F1601&amp;";"&amp;G1601&amp;";"&amp;H1601</f>
        <v>;;;;;;;</v>
      </c>
    </row>
    <row r="1602" ht="15.75" customHeight="1">
      <c r="A1602" s="1" t="s">
        <v>827</v>
      </c>
      <c r="I1602" s="1" t="str">
        <f t="shared" si="1"/>
        <v>Q21. Peanut butter, average of chunk and smooth style</v>
      </c>
      <c r="J1602" s="1">
        <f t="shared" si="2"/>
        <v>0</v>
      </c>
      <c r="K1602" s="1" t="str">
        <f t="shared" si="3"/>
        <v>Q21. Peanut butter, average of chunk and smooth style0</v>
      </c>
      <c r="L1602" s="1" t="str">
        <f t="shared" si="4"/>
        <v>Q21. Peanut butter, average of chunk and smooth styleSubstitution allocation</v>
      </c>
      <c r="M1602" s="1" t="str">
        <f t="array" ref="M1602">IF(A1601=$A$72,TEXT(A1602,"dd/mm/yyyy"),A1602)&amp;";"&amp;B1602&amp;";"&amp;IF(J1602=0,IFERROR(VLOOKUP(A1602,default!$B$17:$C$19,2,0),C1602),INDEX(default!$B$2:$B$12,Sheet2!J1602,0))&amp;";"&amp;D1602&amp;";"&amp;E1602&amp;";"&amp;F1602&amp;";"&amp;G1602&amp;";"&amp;H1602</f>
        <v>Substitution allocation;;;;;;;</v>
      </c>
    </row>
    <row r="1603" ht="15.75" customHeight="1">
      <c r="A1603" s="1" t="s">
        <v>822</v>
      </c>
      <c r="I1603" s="1" t="str">
        <f t="shared" si="1"/>
        <v>Q21. Peanut butter, average of chunk and smooth style</v>
      </c>
      <c r="J1603" s="1">
        <f t="shared" si="2"/>
        <v>0</v>
      </c>
      <c r="K1603" s="1" t="str">
        <f t="shared" si="3"/>
        <v>Q21. Peanut butter, average of chunk and smooth style0</v>
      </c>
      <c r="L1603" s="1" t="str">
        <f t="shared" si="4"/>
        <v>Q21. Peanut butter, average of chunk and smooth styleUnspecified</v>
      </c>
      <c r="M1603" s="1" t="str">
        <f t="array" ref="M1603">IF(A1602=$A$72,TEXT(A1603,"dd/mm/yyyy"),A1603)&amp;";"&amp;B1603&amp;";"&amp;IF(J1603=0,IFERROR(VLOOKUP(A1603,default!$B$17:$C$19,2,0),C1603),INDEX(default!$B$2:$B$12,Sheet2!J1603,0))&amp;";"&amp;D1603&amp;";"&amp;E1603&amp;";"&amp;F1603&amp;";"&amp;G1603&amp;";"&amp;H1603</f>
        <v>Unspecified;;;;;;;</v>
      </c>
    </row>
    <row r="1604" ht="15.75" customHeight="1">
      <c r="I1604" s="1" t="str">
        <f t="shared" si="1"/>
        <v>Q21. Peanut butter, average of chunk and smooth style</v>
      </c>
      <c r="J1604" s="1">
        <f t="shared" si="2"/>
        <v>0</v>
      </c>
      <c r="K1604" s="1" t="str">
        <f t="shared" si="3"/>
        <v>Q21. Peanut butter, average of chunk and smooth style0</v>
      </c>
      <c r="L1604" s="1" t="str">
        <f t="shared" si="4"/>
        <v>Q21. Peanut butter, average of chunk and smooth style</v>
      </c>
      <c r="M1604" s="1" t="str">
        <f t="array" ref="M1604">IF(A1603=$A$72,TEXT(A1604,"dd/mm/yyyy"),A1604)&amp;";"&amp;B1604&amp;";"&amp;IF(J1604=0,IFERROR(VLOOKUP(A1604,default!$B$17:$C$19,2,0),C1604),INDEX(default!$B$2:$B$12,Sheet2!J1604,0))&amp;";"&amp;D1604&amp;";"&amp;E1604&amp;";"&amp;F1604&amp;";"&amp;G1604&amp;";"&amp;H1604</f>
        <v>;;;;;;;</v>
      </c>
    </row>
    <row r="1605" ht="15.75" customHeight="1">
      <c r="A1605" s="1" t="s">
        <v>828</v>
      </c>
      <c r="I1605" s="1" t="str">
        <f t="shared" si="1"/>
        <v>Q21. Peanut butter, average of chunk and smooth style</v>
      </c>
      <c r="J1605" s="1">
        <f t="shared" si="2"/>
        <v>0</v>
      </c>
      <c r="K1605" s="1" t="str">
        <f t="shared" si="3"/>
        <v>Q21. Peanut butter, average of chunk and smooth style0</v>
      </c>
      <c r="L1605" s="1" t="str">
        <f t="shared" si="4"/>
        <v>Q21. Peanut butter, average of chunk and smooth styleCut off rules</v>
      </c>
      <c r="M1605" s="1" t="str">
        <f t="array" ref="M1605">IF(A1604=$A$72,TEXT(A1605,"dd/mm/yyyy"),A1605)&amp;";"&amp;B1605&amp;";"&amp;IF(J1605=0,IFERROR(VLOOKUP(A1605,default!$B$17:$C$19,2,0),C1605),INDEX(default!$B$2:$B$12,Sheet2!J1605,0))&amp;";"&amp;D1605&amp;";"&amp;E1605&amp;";"&amp;F1605&amp;";"&amp;G1605&amp;";"&amp;H1605</f>
        <v>Cut off rules;;;;;;;</v>
      </c>
    </row>
    <row r="1606" ht="15.75" customHeight="1">
      <c r="A1606" s="1" t="s">
        <v>822</v>
      </c>
      <c r="I1606" s="1" t="str">
        <f t="shared" si="1"/>
        <v>Q21. Peanut butter, average of chunk and smooth style</v>
      </c>
      <c r="J1606" s="1">
        <f t="shared" si="2"/>
        <v>0</v>
      </c>
      <c r="K1606" s="1" t="str">
        <f t="shared" si="3"/>
        <v>Q21. Peanut butter, average of chunk and smooth style0</v>
      </c>
      <c r="L1606" s="1" t="str">
        <f t="shared" si="4"/>
        <v>Q21. Peanut butter, average of chunk and smooth styleUnspecified</v>
      </c>
      <c r="M1606" s="1" t="str">
        <f t="array" ref="M1606">IF(A1605=$A$72,TEXT(A1606,"dd/mm/yyyy"),A1606)&amp;";"&amp;B1606&amp;";"&amp;IF(J1606=0,IFERROR(VLOOKUP(A1606,default!$B$17:$C$19,2,0),C1606),INDEX(default!$B$2:$B$12,Sheet2!J1606,0))&amp;";"&amp;D1606&amp;";"&amp;E1606&amp;";"&amp;F1606&amp;";"&amp;G1606&amp;";"&amp;H1606</f>
        <v>Unspecified;;;;;;;</v>
      </c>
    </row>
    <row r="1607" ht="15.75" customHeight="1">
      <c r="I1607" s="1" t="str">
        <f t="shared" si="1"/>
        <v>Q21. Peanut butter, average of chunk and smooth style</v>
      </c>
      <c r="J1607" s="1">
        <f t="shared" si="2"/>
        <v>0</v>
      </c>
      <c r="K1607" s="1" t="str">
        <f t="shared" si="3"/>
        <v>Q21. Peanut butter, average of chunk and smooth style0</v>
      </c>
      <c r="L1607" s="1" t="str">
        <f t="shared" si="4"/>
        <v>Q21. Peanut butter, average of chunk and smooth style</v>
      </c>
      <c r="M1607" s="1" t="str">
        <f t="array" ref="M1607">IF(A1606=$A$72,TEXT(A1607,"dd/mm/yyyy"),A1607)&amp;";"&amp;B1607&amp;";"&amp;IF(J1607=0,IFERROR(VLOOKUP(A1607,default!$B$17:$C$19,2,0),C1607),INDEX(default!$B$2:$B$12,Sheet2!J1607,0))&amp;";"&amp;D1607&amp;";"&amp;E1607&amp;";"&amp;F1607&amp;";"&amp;G1607&amp;";"&amp;H1607</f>
        <v>;;;;;;;</v>
      </c>
    </row>
    <row r="1608" ht="15.75" customHeight="1">
      <c r="A1608" s="1" t="s">
        <v>829</v>
      </c>
      <c r="I1608" s="1" t="str">
        <f t="shared" si="1"/>
        <v>Q21. Peanut butter, average of chunk and smooth style</v>
      </c>
      <c r="J1608" s="1">
        <f t="shared" si="2"/>
        <v>0</v>
      </c>
      <c r="K1608" s="1" t="str">
        <f t="shared" si="3"/>
        <v>Q21. Peanut butter, average of chunk and smooth style0</v>
      </c>
      <c r="L1608" s="1" t="str">
        <f t="shared" si="4"/>
        <v>Q21. Peanut butter, average of chunk and smooth styleCapital goods</v>
      </c>
      <c r="M1608" s="1" t="str">
        <f t="array" ref="M1608">IF(A1607=$A$72,TEXT(A1608,"dd/mm/yyyy"),A1608)&amp;";"&amp;B1608&amp;";"&amp;IF(J1608=0,IFERROR(VLOOKUP(A1608,default!$B$17:$C$19,2,0),C1608),INDEX(default!$B$2:$B$12,Sheet2!J1608,0))&amp;";"&amp;D1608&amp;";"&amp;E1608&amp;";"&amp;F1608&amp;";"&amp;G1608&amp;";"&amp;H1608</f>
        <v>Capital goods;;;;;;;</v>
      </c>
    </row>
    <row r="1609" ht="15.75" customHeight="1">
      <c r="A1609" s="1" t="s">
        <v>822</v>
      </c>
      <c r="I1609" s="1" t="str">
        <f t="shared" si="1"/>
        <v>Q21. Peanut butter, average of chunk and smooth style</v>
      </c>
      <c r="J1609" s="1">
        <f t="shared" si="2"/>
        <v>0</v>
      </c>
      <c r="K1609" s="1" t="str">
        <f t="shared" si="3"/>
        <v>Q21. Peanut butter, average of chunk and smooth style0</v>
      </c>
      <c r="L1609" s="1" t="str">
        <f t="shared" si="4"/>
        <v>Q21. Peanut butter, average of chunk and smooth styleUnspecified</v>
      </c>
      <c r="M1609" s="1" t="str">
        <f t="array" ref="M1609">IF(A1608=$A$72,TEXT(A1609,"dd/mm/yyyy"),A1609)&amp;";"&amp;B1609&amp;";"&amp;IF(J1609=0,IFERROR(VLOOKUP(A1609,default!$B$17:$C$19,2,0),C1609),INDEX(default!$B$2:$B$12,Sheet2!J1609,0))&amp;";"&amp;D1609&amp;";"&amp;E1609&amp;";"&amp;F1609&amp;";"&amp;G1609&amp;";"&amp;H1609</f>
        <v>Unspecified;;;;;;;</v>
      </c>
    </row>
    <row r="1610" ht="15.75" customHeight="1">
      <c r="I1610" s="1" t="str">
        <f t="shared" si="1"/>
        <v>Q21. Peanut butter, average of chunk and smooth style</v>
      </c>
      <c r="J1610" s="1">
        <f t="shared" si="2"/>
        <v>0</v>
      </c>
      <c r="K1610" s="1" t="str">
        <f t="shared" si="3"/>
        <v>Q21. Peanut butter, average of chunk and smooth style0</v>
      </c>
      <c r="L1610" s="1" t="str">
        <f t="shared" si="4"/>
        <v>Q21. Peanut butter, average of chunk and smooth style</v>
      </c>
      <c r="M1610" s="1" t="str">
        <f t="array" ref="M1610">IF(A1609=$A$72,TEXT(A1610,"dd/mm/yyyy"),A1610)&amp;";"&amp;B1610&amp;";"&amp;IF(J1610=0,IFERROR(VLOOKUP(A1610,default!$B$17:$C$19,2,0),C1610),INDEX(default!$B$2:$B$12,Sheet2!J1610,0))&amp;";"&amp;D1610&amp;";"&amp;E1610&amp;";"&amp;F1610&amp;";"&amp;G1610&amp;";"&amp;H1610</f>
        <v>;;;;;;;</v>
      </c>
    </row>
    <row r="1611" ht="15.75" customHeight="1">
      <c r="A1611" s="1" t="s">
        <v>830</v>
      </c>
      <c r="I1611" s="1" t="str">
        <f t="shared" si="1"/>
        <v>Q21. Peanut butter, average of chunk and smooth style</v>
      </c>
      <c r="J1611" s="1">
        <f t="shared" si="2"/>
        <v>0</v>
      </c>
      <c r="K1611" s="1" t="str">
        <f t="shared" si="3"/>
        <v>Q21. Peanut butter, average of chunk and smooth style0</v>
      </c>
      <c r="L1611" s="1" t="str">
        <f t="shared" si="4"/>
        <v>Q21. Peanut butter, average of chunk and smooth styleBoundary with nature</v>
      </c>
      <c r="M1611" s="1" t="str">
        <f t="array" ref="M1611">IF(A1610=$A$72,TEXT(A1611,"dd/mm/yyyy"),A1611)&amp;";"&amp;B1611&amp;";"&amp;IF(J1611=0,IFERROR(VLOOKUP(A1611,default!$B$17:$C$19,2,0),C1611),INDEX(default!$B$2:$B$12,Sheet2!J1611,0))&amp;";"&amp;D1611&amp;";"&amp;E1611&amp;";"&amp;F1611&amp;";"&amp;G1611&amp;";"&amp;H1611</f>
        <v>Boundary with nature;;;;;;;</v>
      </c>
    </row>
    <row r="1612" ht="15.75" customHeight="1">
      <c r="A1612" s="1" t="s">
        <v>822</v>
      </c>
      <c r="I1612" s="1" t="str">
        <f t="shared" si="1"/>
        <v>Q21. Peanut butter, average of chunk and smooth style</v>
      </c>
      <c r="J1612" s="1">
        <f t="shared" si="2"/>
        <v>0</v>
      </c>
      <c r="K1612" s="1" t="str">
        <f t="shared" si="3"/>
        <v>Q21. Peanut butter, average of chunk and smooth style0</v>
      </c>
      <c r="L1612" s="1" t="str">
        <f t="shared" si="4"/>
        <v>Q21. Peanut butter, average of chunk and smooth styleUnspecified</v>
      </c>
      <c r="M1612" s="1" t="str">
        <f t="array" ref="M1612">IF(A1611=$A$72,TEXT(A1612,"dd/mm/yyyy"),A1612)&amp;";"&amp;B1612&amp;";"&amp;IF(J1612=0,IFERROR(VLOOKUP(A1612,default!$B$17:$C$19,2,0),C1612),INDEX(default!$B$2:$B$12,Sheet2!J1612,0))&amp;";"&amp;D1612&amp;";"&amp;E1612&amp;";"&amp;F1612&amp;";"&amp;G1612&amp;";"&amp;H1612</f>
        <v>Unspecified;;;;;;;</v>
      </c>
    </row>
    <row r="1613" ht="15.75" customHeight="1">
      <c r="I1613" s="1" t="str">
        <f t="shared" si="1"/>
        <v>Q21. Peanut butter, average of chunk and smooth style</v>
      </c>
      <c r="J1613" s="1">
        <f t="shared" si="2"/>
        <v>0</v>
      </c>
      <c r="K1613" s="1" t="str">
        <f t="shared" si="3"/>
        <v>Q21. Peanut butter, average of chunk and smooth style0</v>
      </c>
      <c r="L1613" s="1" t="str">
        <f t="shared" si="4"/>
        <v>Q21. Peanut butter, average of chunk and smooth style</v>
      </c>
      <c r="M1613" s="1" t="str">
        <f t="array" ref="M1613">IF(A1612=$A$72,TEXT(A1613,"dd/mm/yyyy"),A1613)&amp;";"&amp;B1613&amp;";"&amp;IF(J1613=0,IFERROR(VLOOKUP(A1613,default!$B$17:$C$19,2,0),C1613),INDEX(default!$B$2:$B$12,Sheet2!J1613,0))&amp;";"&amp;D1613&amp;";"&amp;E1613&amp;";"&amp;F1613&amp;";"&amp;G1613&amp;";"&amp;H1613</f>
        <v>;;;;;;;</v>
      </c>
    </row>
    <row r="1614" ht="15.75" customHeight="1">
      <c r="A1614" s="1" t="s">
        <v>831</v>
      </c>
      <c r="I1614" s="1" t="str">
        <f t="shared" si="1"/>
        <v>Q21. Peanut butter, average of chunk and smooth style</v>
      </c>
      <c r="J1614" s="1">
        <f t="shared" si="2"/>
        <v>0</v>
      </c>
      <c r="K1614" s="1" t="str">
        <f t="shared" si="3"/>
        <v>Q21. Peanut butter, average of chunk and smooth style0</v>
      </c>
      <c r="L1614" s="1" t="str">
        <f t="shared" si="4"/>
        <v>Q21. Peanut butter, average of chunk and smooth styleInfrastructure</v>
      </c>
      <c r="M1614" s="1" t="str">
        <f t="array" ref="M1614">IF(A1613=$A$72,TEXT(A1614,"dd/mm/yyyy"),A1614)&amp;";"&amp;B1614&amp;";"&amp;IF(J1614=0,IFERROR(VLOOKUP(A1614,default!$B$17:$C$19,2,0),C1614),INDEX(default!$B$2:$B$12,Sheet2!J1614,0))&amp;";"&amp;D1614&amp;";"&amp;E1614&amp;";"&amp;F1614&amp;";"&amp;G1614&amp;";"&amp;H1614</f>
        <v>Infrastructure;;;;;;;</v>
      </c>
    </row>
    <row r="1615" ht="15.75" customHeight="1">
      <c r="A1615" s="1" t="s">
        <v>832</v>
      </c>
      <c r="I1615" s="1" t="str">
        <f t="shared" si="1"/>
        <v>Q21. Peanut butter, average of chunk and smooth style</v>
      </c>
      <c r="J1615" s="1">
        <f t="shared" si="2"/>
        <v>0</v>
      </c>
      <c r="K1615" s="1" t="str">
        <f t="shared" si="3"/>
        <v>Q21. Peanut butter, average of chunk and smooth style0</v>
      </c>
      <c r="L1615" s="1" t="str">
        <f t="shared" si="4"/>
        <v>Q21. Peanut butter, average of chunk and smooth styleNo</v>
      </c>
      <c r="M1615" s="1" t="str">
        <f t="array" ref="M1615">IF(A1614=$A$72,TEXT(A1615,"dd/mm/yyyy"),A1615)&amp;";"&amp;B1615&amp;";"&amp;IF(J1615=0,IFERROR(VLOOKUP(A1615,default!$B$17:$C$19,2,0),C1615),INDEX(default!$B$2:$B$12,Sheet2!J1615,0))&amp;";"&amp;D1615&amp;";"&amp;E1615&amp;";"&amp;F1615&amp;";"&amp;G1615&amp;";"&amp;H1615</f>
        <v>No;;;;;;;</v>
      </c>
    </row>
    <row r="1616" ht="15.75" customHeight="1">
      <c r="A1616" s="49"/>
      <c r="I1616" s="1" t="str">
        <f t="shared" si="1"/>
        <v>Q21. Peanut butter, average of chunk and smooth style</v>
      </c>
      <c r="J1616" s="1">
        <f t="shared" si="2"/>
        <v>0</v>
      </c>
      <c r="K1616" s="1" t="str">
        <f t="shared" si="3"/>
        <v>Q21. Peanut butter, average of chunk and smooth style0</v>
      </c>
      <c r="L1616" s="1" t="str">
        <f t="shared" si="4"/>
        <v>Q21. Peanut butter, average of chunk and smooth style</v>
      </c>
      <c r="M1616" s="1" t="str">
        <f t="array" ref="M1616">IF(A1615=$A$72,TEXT(A1616,"dd/mm/yyyy"),A1616)&amp;";"&amp;B1616&amp;";"&amp;IF(J1616=0,IFERROR(VLOOKUP(A1616,default!$B$17:$C$19,2,0),C1616),INDEX(default!$B$2:$B$12,Sheet2!J1616,0))&amp;";"&amp;D1616&amp;";"&amp;E1616&amp;";"&amp;F1616&amp;";"&amp;G1616&amp;";"&amp;H1616</f>
        <v>;;;;;;;</v>
      </c>
    </row>
    <row r="1617" ht="15.75" customHeight="1">
      <c r="A1617" s="1" t="s">
        <v>833</v>
      </c>
      <c r="I1617" s="1" t="str">
        <f t="shared" si="1"/>
        <v>Q21. Peanut butter, average of chunk and smooth style</v>
      </c>
      <c r="J1617" s="1">
        <f t="shared" si="2"/>
        <v>0</v>
      </c>
      <c r="K1617" s="1" t="str">
        <f t="shared" si="3"/>
        <v>Q21. Peanut butter, average of chunk and smooth style0</v>
      </c>
      <c r="L1617" s="1" t="str">
        <f t="shared" si="4"/>
        <v>Q21. Peanut butter, average of chunk and smooth styleDate</v>
      </c>
      <c r="M1617" s="1" t="str">
        <f t="array" ref="M1617">IF(A1616=$A$72,TEXT(A1617,"dd/mm/yyyy"),A1617)&amp;";"&amp;B1617&amp;";"&amp;IF(J1617=0,IFERROR(VLOOKUP(A1617,default!$B$17:$C$19,2,0),C1617),INDEX(default!$B$2:$B$12,Sheet2!J1617,0))&amp;";"&amp;D1617&amp;";"&amp;E1617&amp;";"&amp;F1617&amp;";"&amp;G1617&amp;";"&amp;H1617</f>
        <v>Date;;;;;;;</v>
      </c>
    </row>
    <row r="1618" ht="15.75" customHeight="1">
      <c r="A1618" s="49">
        <v>45119.0</v>
      </c>
      <c r="I1618" s="1" t="str">
        <f t="shared" si="1"/>
        <v>Q21. Peanut butter, average of chunk and smooth style</v>
      </c>
      <c r="J1618" s="1">
        <f t="shared" si="2"/>
        <v>0</v>
      </c>
      <c r="K1618" s="1" t="str">
        <f t="shared" si="3"/>
        <v>Q21. Peanut butter, average of chunk and smooth style0</v>
      </c>
      <c r="L1618" s="1" t="str">
        <f t="shared" si="4"/>
        <v>Q21. Peanut butter, average of chunk and smooth style45119</v>
      </c>
      <c r="M1618" s="1" t="str">
        <f t="array" ref="M1618">IF(A1617=$A$72,TEXT(A1618,"dd/mm/yyyy"),A1618)&amp;";"&amp;B1618&amp;";"&amp;IF(J1618=0,IFERROR(VLOOKUP(A1618,default!$B$17:$C$19,2,0),C1618),INDEX(default!$B$2:$B$12,Sheet2!J1618,0))&amp;";"&amp;D1618&amp;";"&amp;E1618&amp;";"&amp;F1618&amp;";"&amp;G1618&amp;";"&amp;H1618</f>
        <v>12/07/2023;;;;;;;</v>
      </c>
    </row>
    <row r="1619" ht="15.75" customHeight="1">
      <c r="I1619" s="1" t="str">
        <f t="shared" si="1"/>
        <v>Q21. Peanut butter, average of chunk and smooth style</v>
      </c>
      <c r="J1619" s="1">
        <f t="shared" si="2"/>
        <v>0</v>
      </c>
      <c r="K1619" s="1" t="str">
        <f t="shared" si="3"/>
        <v>Q21. Peanut butter, average of chunk and smooth style0</v>
      </c>
      <c r="L1619" s="1" t="str">
        <f t="shared" si="4"/>
        <v>Q21. Peanut butter, average of chunk and smooth style</v>
      </c>
      <c r="M1619" s="1" t="str">
        <f t="array" ref="M1619">IF(A1618=$A$72,TEXT(A1619,"dd/mm/yyyy"),A1619)&amp;";"&amp;B1619&amp;";"&amp;IF(J1619=0,IFERROR(VLOOKUP(A1619,default!$B$17:$C$19,2,0),C1619),INDEX(default!$B$2:$B$12,Sheet2!J1619,0))&amp;";"&amp;D1619&amp;";"&amp;E1619&amp;";"&amp;F1619&amp;";"&amp;G1619&amp;";"&amp;H1619</f>
        <v>;;;;;;;</v>
      </c>
    </row>
    <row r="1620" ht="15.75" customHeight="1">
      <c r="A1620" s="1" t="s">
        <v>834</v>
      </c>
      <c r="I1620" s="1" t="str">
        <f t="shared" si="1"/>
        <v>Q21. Peanut butter, average of chunk and smooth style</v>
      </c>
      <c r="J1620" s="1">
        <f t="shared" si="2"/>
        <v>0</v>
      </c>
      <c r="K1620" s="1" t="str">
        <f t="shared" si="3"/>
        <v>Q21. Peanut butter, average of chunk and smooth style0</v>
      </c>
      <c r="L1620" s="1" t="str">
        <f t="shared" si="4"/>
        <v>Q21. Peanut butter, average of chunk and smooth styleProducts</v>
      </c>
      <c r="M1620" s="1" t="str">
        <f t="array" ref="M1620">IF(A1619=$A$72,TEXT(A1620,"dd/mm/yyyy"),A1620)&amp;";"&amp;B1620&amp;";"&amp;IF(J1620=0,IFERROR(VLOOKUP(A1620,default!$B$17:$C$19,2,0),C1620),INDEX(default!$B$2:$B$12,Sheet2!J1620,0))&amp;";"&amp;D1620&amp;";"&amp;E1620&amp;";"&amp;F1620&amp;";"&amp;G1620&amp;";"&amp;H1620</f>
        <v>Products;;;;;;;</v>
      </c>
    </row>
    <row r="1621" ht="15.75" customHeight="1">
      <c r="A1621" s="1" t="s">
        <v>1010</v>
      </c>
      <c r="B1621" s="1" t="s">
        <v>835</v>
      </c>
      <c r="C1621" s="1">
        <v>1.0</v>
      </c>
      <c r="D1621" s="1">
        <v>100.0</v>
      </c>
      <c r="E1621" s="1" t="s">
        <v>836</v>
      </c>
      <c r="F1621" s="1" t="s">
        <v>971</v>
      </c>
      <c r="I1621" s="1" t="str">
        <f t="shared" si="1"/>
        <v>Q21. Peanuts, average of raw, dry-roasted and oil-roasted</v>
      </c>
      <c r="J1621" s="1">
        <f t="shared" si="2"/>
        <v>0</v>
      </c>
      <c r="K1621" s="1" t="str">
        <f t="shared" si="3"/>
        <v>Q21. Peanuts, average of raw, dry-roasted and oil-roasted0</v>
      </c>
      <c r="L1621" s="1" t="str">
        <f t="shared" si="4"/>
        <v>Q21. Peanuts, average of raw, dry-roasted and oil-roastedQ21. Peanuts, average of raw, dry-roasted and oil-roasted</v>
      </c>
      <c r="M1621" s="1" t="str">
        <f t="array" ref="M1621">IF(A1620=$A$72,TEXT(A1621,"dd/mm/yyyy"),A1621)&amp;";"&amp;B1621&amp;";"&amp;IF(J1621=0,IFERROR(VLOOKUP(A1621,default!$B$17:$C$19,2,0),C1621),INDEX(default!$B$2:$B$12,Sheet2!J1621,0))&amp;";"&amp;D1621&amp;";"&amp;E1621&amp;";"&amp;F1621&amp;";"&amp;G1621&amp;";"&amp;H1621</f>
        <v>Q21. Peanuts, average of raw, dry-roasted and oil-roasted;kg;1;100;not defined;!My project\0. Life cycles;;</v>
      </c>
    </row>
    <row r="1622" ht="15.75" customHeight="1">
      <c r="I1622" s="1" t="str">
        <f t="shared" si="1"/>
        <v>Q21. Peanuts, average of raw, dry-roasted and oil-roasted</v>
      </c>
      <c r="J1622" s="1">
        <f t="shared" si="2"/>
        <v>0</v>
      </c>
      <c r="K1622" s="1" t="str">
        <f t="shared" si="3"/>
        <v>Q21. Peanuts, average of raw, dry-roasted and oil-roasted0</v>
      </c>
      <c r="L1622" s="1" t="str">
        <f t="shared" si="4"/>
        <v>Q21. Peanuts, average of raw, dry-roasted and oil-roasted</v>
      </c>
      <c r="M1622" s="1" t="str">
        <f t="array" ref="M1622">IF(A1621=$A$72,TEXT(A1622,"dd/mm/yyyy"),A1622)&amp;";"&amp;B1622&amp;";"&amp;IF(J1622=0,IFERROR(VLOOKUP(A1622,default!$B$17:$C$19,2,0),C1622),INDEX(default!$B$2:$B$12,Sheet2!J1622,0))&amp;";"&amp;D1622&amp;";"&amp;E1622&amp;";"&amp;F1622&amp;";"&amp;G1622&amp;";"&amp;H1622</f>
        <v>;;;;;;;</v>
      </c>
    </row>
    <row r="1623" ht="15.75" customHeight="1">
      <c r="A1623" s="1" t="s">
        <v>838</v>
      </c>
      <c r="I1623" s="1" t="str">
        <f t="shared" si="1"/>
        <v>Q21. Peanuts, average of raw, dry-roasted and oil-roasted</v>
      </c>
      <c r="J1623" s="1">
        <f t="shared" si="2"/>
        <v>0</v>
      </c>
      <c r="K1623" s="1" t="str">
        <f t="shared" si="3"/>
        <v>Q21. Peanuts, average of raw, dry-roasted and oil-roasted0</v>
      </c>
      <c r="L1623" s="1" t="str">
        <f t="shared" si="4"/>
        <v>Q21. Peanuts, average of raw, dry-roasted and oil-roastedAvoided products</v>
      </c>
      <c r="M1623" s="1" t="str">
        <f t="array" ref="M1623">IF(A1622=$A$72,TEXT(A1623,"dd/mm/yyyy"),A1623)&amp;";"&amp;B1623&amp;";"&amp;IF(J1623=0,IFERROR(VLOOKUP(A1623,default!$B$17:$C$19,2,0),C1623),INDEX(default!$B$2:$B$12,Sheet2!J1623,0))&amp;";"&amp;D1623&amp;";"&amp;E1623&amp;";"&amp;F1623&amp;";"&amp;G1623&amp;";"&amp;H1623</f>
        <v>Avoided products;;;;;;;</v>
      </c>
    </row>
    <row r="1624" ht="15.75" customHeight="1">
      <c r="I1624" s="1" t="str">
        <f t="shared" si="1"/>
        <v>Q21. Peanuts, average of raw, dry-roasted and oil-roasted</v>
      </c>
      <c r="J1624" s="1">
        <f t="shared" si="2"/>
        <v>0</v>
      </c>
      <c r="K1624" s="1" t="str">
        <f t="shared" si="3"/>
        <v>Q21. Peanuts, average of raw, dry-roasted and oil-roasted0</v>
      </c>
      <c r="L1624" s="1" t="str">
        <f t="shared" si="4"/>
        <v>Q21. Peanuts, average of raw, dry-roasted and oil-roasted</v>
      </c>
      <c r="M1624" s="1" t="str">
        <f t="array" ref="M1624">IF(A1623=$A$72,TEXT(A1624,"dd/mm/yyyy"),A1624)&amp;";"&amp;B1624&amp;";"&amp;IF(J1624=0,IFERROR(VLOOKUP(A1624,default!$B$17:$C$19,2,0),C1624),INDEX(default!$B$2:$B$12,Sheet2!J1624,0))&amp;";"&amp;D1624&amp;";"&amp;E1624&amp;";"&amp;F1624&amp;";"&amp;G1624&amp;";"&amp;H1624</f>
        <v>;;;;;;;</v>
      </c>
    </row>
    <row r="1625" ht="15.75" customHeight="1">
      <c r="A1625" s="1" t="s">
        <v>839</v>
      </c>
      <c r="I1625" s="1" t="str">
        <f t="shared" si="1"/>
        <v>Q21. Peanuts, average of raw, dry-roasted and oil-roasted</v>
      </c>
      <c r="J1625" s="1">
        <f t="shared" si="2"/>
        <v>0</v>
      </c>
      <c r="K1625" s="1" t="str">
        <f t="shared" si="3"/>
        <v>Q21. Peanuts, average of raw, dry-roasted and oil-roasted0</v>
      </c>
      <c r="L1625" s="1" t="str">
        <f t="shared" si="4"/>
        <v>Q21. Peanuts, average of raw, dry-roasted and oil-roastedResources</v>
      </c>
      <c r="M1625" s="1" t="str">
        <f t="array" ref="M1625">IF(A1624=$A$72,TEXT(A1625,"dd/mm/yyyy"),A1625)&amp;";"&amp;B1625&amp;";"&amp;IF(J1625=0,IFERROR(VLOOKUP(A1625,default!$B$17:$C$19,2,0),C1625),INDEX(default!$B$2:$B$12,Sheet2!J1625,0))&amp;";"&amp;D1625&amp;";"&amp;E1625&amp;";"&amp;F1625&amp;";"&amp;G1625&amp;";"&amp;H1625</f>
        <v>Resources;;;;;;;</v>
      </c>
    </row>
    <row r="1626" ht="15.75" customHeight="1">
      <c r="I1626" s="1" t="str">
        <f t="shared" si="1"/>
        <v>Q21. Peanuts, average of raw, dry-roasted and oil-roasted</v>
      </c>
      <c r="J1626" s="1">
        <f t="shared" si="2"/>
        <v>0</v>
      </c>
      <c r="K1626" s="1" t="str">
        <f t="shared" si="3"/>
        <v>Q21. Peanuts, average of raw, dry-roasted and oil-roasted0</v>
      </c>
      <c r="L1626" s="1" t="str">
        <f t="shared" si="4"/>
        <v>Q21. Peanuts, average of raw, dry-roasted and oil-roasted</v>
      </c>
      <c r="M1626" s="1" t="str">
        <f t="array" ref="M1626">IF(A1625=$A$72,TEXT(A1626,"dd/mm/yyyy"),A1626)&amp;";"&amp;B1626&amp;";"&amp;IF(J1626=0,IFERROR(VLOOKUP(A1626,default!$B$17:$C$19,2,0),C1626),INDEX(default!$B$2:$B$12,Sheet2!J1626,0))&amp;";"&amp;D1626&amp;";"&amp;E1626&amp;";"&amp;F1626&amp;";"&amp;G1626&amp;";"&amp;H1626</f>
        <v>;;;;;;;</v>
      </c>
    </row>
    <row r="1627" ht="15.75" customHeight="1">
      <c r="A1627" s="1" t="s">
        <v>840</v>
      </c>
      <c r="I1627" s="1" t="str">
        <f t="shared" si="1"/>
        <v>Q21. Peanuts, average of raw, dry-roasted and oil-roasted</v>
      </c>
      <c r="J1627" s="1">
        <f t="shared" si="2"/>
        <v>1</v>
      </c>
      <c r="K1627" s="1" t="str">
        <f t="shared" si="3"/>
        <v>Q21. Peanuts, average of raw, dry-roasted and oil-roasted1</v>
      </c>
      <c r="L1627" s="1" t="str">
        <f t="shared" si="4"/>
        <v>Q21. Peanuts, average of raw, dry-roasted and oil-roastedMaterials/fuels</v>
      </c>
      <c r="M1627" s="1" t="str">
        <f t="array" ref="M1627">IF(A1626=$A$72,TEXT(A1627,"dd/mm/yyyy"),A1627)&amp;";"&amp;B1627&amp;";"&amp;IF(J1627=0,IFERROR(VLOOKUP(A1627,default!$B$17:$C$19,2,0),C1627),INDEX(default!$B$2:$B$12,Sheet2!J1627,0))&amp;";"&amp;D1627&amp;";"&amp;E1627&amp;";"&amp;F1627&amp;";"&amp;G1627&amp;";"&amp;H1627</f>
        <v>Materials/fuels;;;;;;;</v>
      </c>
    </row>
    <row r="1628" ht="15.75" customHeight="1">
      <c r="A1628" s="1" t="s">
        <v>249</v>
      </c>
      <c r="B1628" s="1" t="s">
        <v>835</v>
      </c>
      <c r="C1628" s="1" t="s">
        <v>1013</v>
      </c>
      <c r="D1628" s="1" t="s">
        <v>842</v>
      </c>
      <c r="E1628" s="1">
        <v>0.0</v>
      </c>
      <c r="F1628" s="1">
        <v>0.0</v>
      </c>
      <c r="G1628" s="1">
        <v>0.0</v>
      </c>
      <c r="I1628" s="1" t="str">
        <f t="shared" si="1"/>
        <v>Q21. Peanuts, average of raw, dry-roasted and oil-roasted</v>
      </c>
      <c r="J1628" s="1">
        <f t="shared" si="2"/>
        <v>2</v>
      </c>
      <c r="K1628" s="1" t="str">
        <f t="shared" si="3"/>
        <v>Q21. Peanuts, average of raw, dry-roasted and oil-roasted2</v>
      </c>
      <c r="L1628" s="1" t="str">
        <f t="shared" si="4"/>
        <v>Q21. Peanuts, average of raw, dry-roasted and oil-roastedGroundnuts, shelled, at processing {IN} Economic, U {ID}| GAIN</v>
      </c>
      <c r="M1628" s="1" t="str">
        <f t="array" ref="M1628">IF(A1627=$A$72,TEXT(A1628,"dd/mm/yyyy"),A1628)&amp;";"&amp;B1628&amp;";"&amp;IF(J1628=0,IFERROR(VLOOKUP(A1628,default!$B$17:$C$19,2,0),C1628),INDEX(default!$B$2:$B$12,Sheet2!J1628,0))&amp;";"&amp;D1628&amp;";"&amp;E1628&amp;";"&amp;F1628&amp;";"&amp;G1628&amp;";"&amp;H1628</f>
        <v>Groundnuts, shelled, at processing {IN} Economic, U {ID}| GAIN;kg;primary*(1+PHAR_loss_PNS+PROC_loss_PNS+TRAN_loss_PNS+RET_loss_PNS);Undefined;0;0;0;</v>
      </c>
    </row>
    <row r="1629" ht="15.75" customHeight="1">
      <c r="A1629" s="1" t="s">
        <v>250</v>
      </c>
      <c r="B1629" s="1" t="s">
        <v>835</v>
      </c>
      <c r="C1629" s="1" t="s">
        <v>1127</v>
      </c>
      <c r="D1629" s="1" t="s">
        <v>842</v>
      </c>
      <c r="E1629" s="1">
        <v>0.0</v>
      </c>
      <c r="F1629" s="1">
        <v>0.0</v>
      </c>
      <c r="G1629" s="1">
        <v>0.0</v>
      </c>
      <c r="I1629" s="1" t="str">
        <f t="shared" si="1"/>
        <v>Q21. Peanuts, average of raw, dry-roasted and oil-roasted</v>
      </c>
      <c r="J1629" s="1">
        <f t="shared" si="2"/>
        <v>3</v>
      </c>
      <c r="K1629" s="1" t="str">
        <f t="shared" si="3"/>
        <v>Q21. Peanuts, average of raw, dry-roasted and oil-roasted3</v>
      </c>
      <c r="L1629" s="1" t="str">
        <f t="shared" si="4"/>
        <v>Q21. Peanuts, average of raw, dry-roasted and oil-roastedPeanut, shelled, dried, bleached, roasted, at plant (WFLDB)/CN U {ID}| GAIN</v>
      </c>
      <c r="M1629" s="1" t="str">
        <f t="array" ref="M1629">IF(A1628=$A$72,TEXT(A1629,"dd/mm/yyyy"),A1629)&amp;";"&amp;B1629&amp;";"&amp;IF(J1629=0,IFERROR(VLOOKUP(A1629,default!$B$17:$C$19,2,0),C1629),INDEX(default!$B$2:$B$12,Sheet2!J1629,0))&amp;";"&amp;D1629&amp;";"&amp;E1629&amp;";"&amp;F1629&amp;";"&amp;G1629&amp;";"&amp;H1629</f>
        <v>Peanut, shelled, dried, bleached, roasted, at plant (WFLDB)/CN U {ID}| GAIN;kg;processing*(1+PROC_loss_PNS+TRAN_loss_PNS+RET_loss_PNS);Undefined;0;0;0;</v>
      </c>
    </row>
    <row r="1630" ht="15.75" customHeight="1">
      <c r="A1630" s="1" t="s">
        <v>241</v>
      </c>
      <c r="B1630" s="1" t="s">
        <v>835</v>
      </c>
      <c r="C1630" s="1" t="s">
        <v>1111</v>
      </c>
      <c r="D1630" s="1" t="s">
        <v>842</v>
      </c>
      <c r="E1630" s="1">
        <v>0.0</v>
      </c>
      <c r="F1630" s="1">
        <v>0.0</v>
      </c>
      <c r="G1630" s="1">
        <v>0.0</v>
      </c>
      <c r="I1630" s="1" t="str">
        <f t="shared" si="1"/>
        <v>Q21. Peanuts, average of raw, dry-roasted and oil-roasted</v>
      </c>
      <c r="J1630" s="1">
        <f t="shared" si="2"/>
        <v>4</v>
      </c>
      <c r="K1630" s="1" t="str">
        <f t="shared" si="3"/>
        <v>Q21. Peanuts, average of raw, dry-roasted and oil-roasted4</v>
      </c>
      <c r="L1630" s="1" t="str">
        <f t="shared" si="4"/>
        <v>Q21. Peanuts, average of raw, dry-roasted and oil-roastedPeanut, grilled, processed in FR | Ambient (long) | LDPE | at packaging/FR {ID}| GAIN</v>
      </c>
      <c r="M1630" s="1" t="str">
        <f t="array" ref="M1630">IF(A1629=$A$72,TEXT(A1630,"dd/mm/yyyy"),A1630)&amp;";"&amp;B1630&amp;";"&amp;IF(J1630=0,IFERROR(VLOOKUP(A1630,default!$B$17:$C$19,2,0),C1630),INDEX(default!$B$2:$B$12,Sheet2!J1630,0))&amp;";"&amp;D1630&amp;";"&amp;E1630&amp;";"&amp;F1630&amp;";"&amp;G1630&amp;";"&amp;H1630</f>
        <v>Peanut, grilled, processed in FR | Ambient (long) | LDPE | at packaging/FR {ID}| GAIN;kg;packaging*(1+TRAN_loss_PNS+RET_loss_PNS);Undefined;0;0;0;</v>
      </c>
    </row>
    <row r="1631" ht="15.75" customHeight="1">
      <c r="A1631" s="1" t="s">
        <v>976</v>
      </c>
      <c r="B1631" s="1" t="s">
        <v>835</v>
      </c>
      <c r="C1631" s="1" t="s">
        <v>1015</v>
      </c>
      <c r="D1631" s="1" t="s">
        <v>842</v>
      </c>
      <c r="E1631" s="1">
        <v>0.0</v>
      </c>
      <c r="F1631" s="1">
        <v>0.0</v>
      </c>
      <c r="G1631" s="1">
        <v>0.0</v>
      </c>
      <c r="I1631" s="1" t="str">
        <f t="shared" si="1"/>
        <v>Q21. Peanuts, average of raw, dry-roasted and oil-roasted</v>
      </c>
      <c r="J1631" s="1">
        <f t="shared" si="2"/>
        <v>5</v>
      </c>
      <c r="K1631" s="1" t="str">
        <f t="shared" si="3"/>
        <v>Q21. Peanuts, average of raw, dry-roasted and oil-roasted5</v>
      </c>
      <c r="L1631" s="1" t="str">
        <f t="shared" si="4"/>
        <v>Q21. Peanuts, average of raw, dry-roasted and oil-roastedInternational distribution {ID}| GAIN</v>
      </c>
      <c r="M1631" s="1" t="str">
        <f t="array" ref="M1631">IF(A1630=$A$72,TEXT(A1631,"dd/mm/yyyy"),A1631)&amp;";"&amp;B1631&amp;";"&amp;IF(J1631=0,IFERROR(VLOOKUP(A1631,default!$B$17:$C$19,2,0),C1631),INDEX(default!$B$2:$B$12,Sheet2!J1631,0))&amp;";"&amp;D1631&amp;";"&amp;E1631&amp;";"&amp;F1631&amp;";"&amp;G1631&amp;";"&amp;H1631</f>
        <v>International distribution {ID}| GAIN;kg;distrib*(1+TRAN_loss_PNS+RET_loss_PNS);Undefined;0;0;0;</v>
      </c>
    </row>
    <row r="1632" ht="15.75" customHeight="1">
      <c r="A1632" s="1" t="s">
        <v>125</v>
      </c>
      <c r="B1632" s="1" t="s">
        <v>846</v>
      </c>
      <c r="C1632" s="1" t="s">
        <v>1016</v>
      </c>
      <c r="D1632" s="1" t="s">
        <v>842</v>
      </c>
      <c r="E1632" s="1">
        <v>0.0</v>
      </c>
      <c r="F1632" s="1">
        <v>0.0</v>
      </c>
      <c r="G1632" s="1">
        <v>0.0</v>
      </c>
      <c r="I1632" s="1" t="str">
        <f t="shared" si="1"/>
        <v>Q21. Peanuts, average of raw, dry-roasted and oil-roasted</v>
      </c>
      <c r="J1632" s="1">
        <f t="shared" si="2"/>
        <v>6</v>
      </c>
      <c r="K1632" s="1" t="str">
        <f t="shared" si="3"/>
        <v>Q21. Peanuts, average of raw, dry-roasted and oil-roasted6</v>
      </c>
      <c r="L1632" s="1" t="str">
        <f t="shared" si="4"/>
        <v>Q21. Peanuts, average of raw, dry-roasted and oil-roastedStorage, in closed refrigerator, at retail (WFLDB)/RER U {ID}| GAIN</v>
      </c>
      <c r="M1632" s="1" t="str">
        <f t="array" ref="M1632">IF(A1631=$A$72,TEXT(A1632,"dd/mm/yyyy"),A1632)&amp;";"&amp;B1632&amp;";"&amp;IF(J1632=0,IFERROR(VLOOKUP(A1632,default!$B$17:$C$19,2,0),C1632),INDEX(default!$B$2:$B$12,Sheet2!J1632,0))&amp;";"&amp;D1632&amp;";"&amp;E1632&amp;";"&amp;F1632&amp;";"&amp;G1632&amp;";"&amp;H1632</f>
        <v>Storage, in closed refrigerator, at retail (WFLDB)/RER U {ID}| GAIN;l*day;retail_cool*(1+RET_loss_PNS);Undefined;0;0;0;</v>
      </c>
    </row>
    <row r="1633" ht="15.75" customHeight="1">
      <c r="A1633" s="1" t="s">
        <v>126</v>
      </c>
      <c r="B1633" s="1" t="s">
        <v>846</v>
      </c>
      <c r="C1633" s="1" t="s">
        <v>1017</v>
      </c>
      <c r="D1633" s="1" t="s">
        <v>842</v>
      </c>
      <c r="E1633" s="1">
        <v>0.0</v>
      </c>
      <c r="F1633" s="1">
        <v>0.0</v>
      </c>
      <c r="G1633" s="1">
        <v>0.0</v>
      </c>
      <c r="I1633" s="1" t="str">
        <f t="shared" si="1"/>
        <v>Q21. Peanuts, average of raw, dry-roasted and oil-roasted</v>
      </c>
      <c r="J1633" s="1">
        <f t="shared" si="2"/>
        <v>7</v>
      </c>
      <c r="K1633" s="1" t="str">
        <f t="shared" si="3"/>
        <v>Q21. Peanuts, average of raw, dry-roasted and oil-roasted7</v>
      </c>
      <c r="L1633" s="1" t="str">
        <f t="shared" si="4"/>
        <v>Q21. Peanuts, average of raw, dry-roasted and oil-roastedStorage, in closed freezer, at retail (WFLDB)/RER U {ID}| GAIN</v>
      </c>
      <c r="M1633" s="1" t="str">
        <f t="array" ref="M1633">IF(A1632=$A$72,TEXT(A1633,"dd/mm/yyyy"),A1633)&amp;";"&amp;B1633&amp;";"&amp;IF(J1633=0,IFERROR(VLOOKUP(A1633,default!$B$17:$C$19,2,0),C1633),INDEX(default!$B$2:$B$12,Sheet2!J1633,0))&amp;";"&amp;D1633&amp;";"&amp;E1633&amp;";"&amp;F1633&amp;";"&amp;G1633&amp;";"&amp;H1633</f>
        <v>Storage, in closed freezer, at retail (WFLDB)/RER U {ID}| GAIN;l*day;retail_freez*(1+RET_loss_PNS);Undefined;0;0;0;</v>
      </c>
    </row>
    <row r="1634" ht="15.75" customHeight="1">
      <c r="A1634" s="1" t="s">
        <v>127</v>
      </c>
      <c r="B1634" s="1" t="s">
        <v>846</v>
      </c>
      <c r="C1634" s="1" t="s">
        <v>1018</v>
      </c>
      <c r="D1634" s="1" t="s">
        <v>842</v>
      </c>
      <c r="E1634" s="1">
        <v>0.0</v>
      </c>
      <c r="F1634" s="1">
        <v>0.0</v>
      </c>
      <c r="G1634" s="1">
        <v>0.0</v>
      </c>
      <c r="I1634" s="1" t="str">
        <f t="shared" si="1"/>
        <v>Q21. Peanuts, average of raw, dry-roasted and oil-roasted</v>
      </c>
      <c r="J1634" s="1">
        <f t="shared" si="2"/>
        <v>8</v>
      </c>
      <c r="K1634" s="1" t="str">
        <f t="shared" si="3"/>
        <v>Q21. Peanuts, average of raw, dry-roasted and oil-roasted8</v>
      </c>
      <c r="L1634" s="1" t="str">
        <f t="shared" si="4"/>
        <v>Q21. Peanuts, average of raw, dry-roasted and oil-roastedStorage, in refrigerator, at home (WFLDB)/RER U {ID}| GAIN</v>
      </c>
      <c r="M1634" s="1" t="str">
        <f t="array" ref="M1634">IF(A1633=$A$72,TEXT(A1634,"dd/mm/yyyy"),A1634)&amp;";"&amp;B1634&amp;";"&amp;IF(J1634=0,IFERROR(VLOOKUP(A1634,default!$B$17:$C$19,2,0),C1634),INDEX(default!$B$2:$B$12,Sheet2!J1634,0))&amp;";"&amp;D1634&amp;";"&amp;E1634&amp;";"&amp;F1634&amp;";"&amp;G1634&amp;";"&amp;H1634</f>
        <v>Storage, in refrigerator, at home (WFLDB)/RER U {ID}| GAIN;l*day;home_cool;Undefined;0;0;0;</v>
      </c>
    </row>
    <row r="1635" ht="15.75" customHeight="1">
      <c r="A1635" s="1" t="s">
        <v>128</v>
      </c>
      <c r="B1635" s="1" t="s">
        <v>846</v>
      </c>
      <c r="C1635" s="1" t="s">
        <v>1018</v>
      </c>
      <c r="D1635" s="1" t="s">
        <v>842</v>
      </c>
      <c r="E1635" s="1">
        <v>0.0</v>
      </c>
      <c r="F1635" s="1">
        <v>0.0</v>
      </c>
      <c r="G1635" s="1">
        <v>0.0</v>
      </c>
      <c r="I1635" s="1" t="str">
        <f t="shared" si="1"/>
        <v>Q21. Peanuts, average of raw, dry-roasted and oil-roasted</v>
      </c>
      <c r="J1635" s="1">
        <f t="shared" si="2"/>
        <v>9</v>
      </c>
      <c r="K1635" s="1" t="str">
        <f t="shared" si="3"/>
        <v>Q21. Peanuts, average of raw, dry-roasted and oil-roasted9</v>
      </c>
      <c r="L1635" s="1" t="str">
        <f t="shared" si="4"/>
        <v>Q21. Peanuts, average of raw, dry-roasted and oil-roastedStorage, in freezer, at home (WFLDB)/RER U {ID}| GAIN</v>
      </c>
      <c r="M1635" s="1" t="str">
        <f t="array" ref="M1635">IF(A1634=$A$72,TEXT(A1635,"dd/mm/yyyy"),A1635)&amp;";"&amp;B1635&amp;";"&amp;IF(J1635=0,IFERROR(VLOOKUP(A1635,default!$B$17:$C$19,2,0),C1635),INDEX(default!$B$2:$B$12,Sheet2!J1635,0))&amp;";"&amp;D1635&amp;";"&amp;E1635&amp;";"&amp;F1635&amp;";"&amp;G1635&amp;";"&amp;H1635</f>
        <v>Storage, in freezer, at home (WFLDB)/RER U {ID}| GAIN;l*day;home_freez;Undefined;0;0;0;</v>
      </c>
    </row>
    <row r="1636" ht="15.75" customHeight="1">
      <c r="A1636" s="1" t="s">
        <v>129</v>
      </c>
      <c r="B1636" s="1" t="s">
        <v>849</v>
      </c>
      <c r="C1636" s="1" t="s">
        <v>37</v>
      </c>
      <c r="D1636" s="1" t="s">
        <v>842</v>
      </c>
      <c r="E1636" s="1">
        <v>0.0</v>
      </c>
      <c r="F1636" s="1">
        <v>0.0</v>
      </c>
      <c r="G1636" s="1">
        <v>0.0</v>
      </c>
      <c r="I1636" s="1" t="str">
        <f t="shared" si="1"/>
        <v>Q21. Peanuts, average of raw, dry-roasted and oil-roasted</v>
      </c>
      <c r="J1636" s="1">
        <f t="shared" si="2"/>
        <v>10</v>
      </c>
      <c r="K1636" s="1" t="str">
        <f t="shared" si="3"/>
        <v>Q21. Peanuts, average of raw, dry-roasted and oil-roasted10</v>
      </c>
      <c r="L1636" s="1" t="str">
        <f t="shared" si="4"/>
        <v>Q21. Peanuts, average of raw, dry-roasted and oil-roastedBoiling, vegetables, with LPG stove, at consumer home (WFLDB)/GLO U</v>
      </c>
      <c r="M1636" s="1" t="str">
        <f t="array" ref="M1636">IF(A1635=$A$72,TEXT(A1636,"dd/mm/yyyy"),A1636)&amp;";"&amp;B1636&amp;";"&amp;IF(J1636=0,IFERROR(VLOOKUP(A1636,default!$B$17:$C$19,2,0),C1636),INDEX(default!$B$2:$B$12,Sheet2!J1636,0))&amp;";"&amp;D1636&amp;";"&amp;E1636&amp;";"&amp;F1636&amp;";"&amp;G1636&amp;";"&amp;H1636</f>
        <v>Boiling, vegetables, with LPG stove, at consumer home (WFLDB)/GLO U;p;boil*(1-USER_loss);Undefined;0;0;0;</v>
      </c>
    </row>
    <row r="1637" ht="15.75" customHeight="1">
      <c r="A1637" s="1" t="s">
        <v>130</v>
      </c>
      <c r="B1637" s="1" t="s">
        <v>849</v>
      </c>
      <c r="C1637" s="1" t="s">
        <v>38</v>
      </c>
      <c r="D1637" s="1" t="s">
        <v>842</v>
      </c>
      <c r="E1637" s="1">
        <v>0.0</v>
      </c>
      <c r="F1637" s="1">
        <v>0.0</v>
      </c>
      <c r="G1637" s="1">
        <v>0.0</v>
      </c>
      <c r="I1637" s="1" t="str">
        <f t="shared" si="1"/>
        <v>Q21. Peanuts, average of raw, dry-roasted and oil-roasted</v>
      </c>
      <c r="J1637" s="1">
        <f t="shared" si="2"/>
        <v>11</v>
      </c>
      <c r="K1637" s="1" t="str">
        <f t="shared" si="3"/>
        <v>Q21. Peanuts, average of raw, dry-roasted and oil-roasted11</v>
      </c>
      <c r="L1637" s="1" t="str">
        <f t="shared" si="4"/>
        <v>Q21. Peanuts, average of raw, dry-roasted and oil-roastedFrying, vegetables, with LPG stove, at consumer home (WFLDB)/GLO U</v>
      </c>
      <c r="M1637" s="1" t="str">
        <f t="array" ref="M1637">IF(A1636=$A$72,TEXT(A1637,"dd/mm/yyyy"),A1637)&amp;";"&amp;B1637&amp;";"&amp;IF(J1637=0,IFERROR(VLOOKUP(A1637,default!$B$17:$C$19,2,0),C1637),INDEX(default!$B$2:$B$12,Sheet2!J1637,0))&amp;";"&amp;D1637&amp;";"&amp;E1637&amp;";"&amp;F1637&amp;";"&amp;G1637&amp;";"&amp;H1637</f>
        <v>Frying, vegetables, with LPG stove, at consumer home (WFLDB)/GLO U;p;fry*(1-USER_loss);Undefined;0;0;0;</v>
      </c>
    </row>
    <row r="1638" ht="15.75" customHeight="1">
      <c r="I1638" s="1" t="str">
        <f t="shared" si="1"/>
        <v>Q21. Peanuts, average of raw, dry-roasted and oil-roasted</v>
      </c>
      <c r="J1638" s="1">
        <f t="shared" si="2"/>
        <v>0</v>
      </c>
      <c r="K1638" s="1" t="str">
        <f t="shared" si="3"/>
        <v>Q21. Peanuts, average of raw, dry-roasted and oil-roasted0</v>
      </c>
      <c r="L1638" s="1" t="str">
        <f t="shared" si="4"/>
        <v>Q21. Peanuts, average of raw, dry-roasted and oil-roasted</v>
      </c>
      <c r="M1638" s="1" t="str">
        <f t="array" ref="M1638">IF(A1637=$A$72,TEXT(A1638,"dd/mm/yyyy"),A1638)&amp;";"&amp;B1638&amp;";"&amp;IF(J1638=0,IFERROR(VLOOKUP(A1638,default!$B$17:$C$19,2,0),C1638),INDEX(default!$B$2:$B$12,Sheet2!J1638,0))&amp;";"&amp;D1638&amp;";"&amp;E1638&amp;";"&amp;F1638&amp;";"&amp;G1638&amp;";"&amp;H1638</f>
        <v>;;;;;;;</v>
      </c>
    </row>
    <row r="1639" ht="15.75" customHeight="1">
      <c r="A1639" s="1" t="s">
        <v>852</v>
      </c>
      <c r="I1639" s="1" t="str">
        <f t="shared" si="1"/>
        <v>Q21. Peanuts, average of raw, dry-roasted and oil-roasted</v>
      </c>
      <c r="J1639" s="1">
        <f t="shared" si="2"/>
        <v>0</v>
      </c>
      <c r="K1639" s="1" t="str">
        <f t="shared" si="3"/>
        <v>Q21. Peanuts, average of raw, dry-roasted and oil-roasted0</v>
      </c>
      <c r="L1639" s="1" t="str">
        <f t="shared" si="4"/>
        <v>Q21. Peanuts, average of raw, dry-roasted and oil-roastedElectricity/heat</v>
      </c>
      <c r="M1639" s="1" t="str">
        <f t="array" ref="M1639">IF(A1638=$A$72,TEXT(A1639,"dd/mm/yyyy"),A1639)&amp;";"&amp;B1639&amp;";"&amp;IF(J1639=0,IFERROR(VLOOKUP(A1639,default!$B$17:$C$19,2,0),C1639),INDEX(default!$B$2:$B$12,Sheet2!J1639,0))&amp;";"&amp;D1639&amp;";"&amp;E1639&amp;";"&amp;F1639&amp;";"&amp;G1639&amp;";"&amp;H1639</f>
        <v>Electricity/heat;;;;;;;</v>
      </c>
    </row>
    <row r="1640" ht="15.75" customHeight="1">
      <c r="I1640" s="1" t="str">
        <f t="shared" si="1"/>
        <v>Q21. Peanuts, average of raw, dry-roasted and oil-roasted</v>
      </c>
      <c r="J1640" s="1">
        <f t="shared" si="2"/>
        <v>0</v>
      </c>
      <c r="K1640" s="1" t="str">
        <f t="shared" si="3"/>
        <v>Q21. Peanuts, average of raw, dry-roasted and oil-roasted0</v>
      </c>
      <c r="L1640" s="1" t="str">
        <f t="shared" si="4"/>
        <v>Q21. Peanuts, average of raw, dry-roasted and oil-roasted</v>
      </c>
      <c r="M1640" s="1" t="str">
        <f t="array" ref="M1640">IF(A1639=$A$72,TEXT(A1640,"dd/mm/yyyy"),A1640)&amp;";"&amp;B1640&amp;";"&amp;IF(J1640=0,IFERROR(VLOOKUP(A1640,default!$B$17:$C$19,2,0),C1640),INDEX(default!$B$2:$B$12,Sheet2!J1640,0))&amp;";"&amp;D1640&amp;";"&amp;E1640&amp;";"&amp;F1640&amp;";"&amp;G1640&amp;";"&amp;H1640</f>
        <v>;;;;;;;</v>
      </c>
    </row>
    <row r="1641" ht="15.75" customHeight="1">
      <c r="A1641" s="1" t="s">
        <v>853</v>
      </c>
      <c r="I1641" s="1" t="str">
        <f t="shared" si="1"/>
        <v>Q21. Peanuts, average of raw, dry-roasted and oil-roasted</v>
      </c>
      <c r="J1641" s="1">
        <f t="shared" si="2"/>
        <v>0</v>
      </c>
      <c r="K1641" s="1" t="str">
        <f t="shared" si="3"/>
        <v>Q21. Peanuts, average of raw, dry-roasted and oil-roasted0</v>
      </c>
      <c r="L1641" s="1" t="str">
        <f t="shared" si="4"/>
        <v>Q21. Peanuts, average of raw, dry-roasted and oil-roastedEmissions to air</v>
      </c>
      <c r="M1641" s="1" t="str">
        <f t="array" ref="M1641">IF(A1640=$A$72,TEXT(A1641,"dd/mm/yyyy"),A1641)&amp;";"&amp;B1641&amp;";"&amp;IF(J1641=0,IFERROR(VLOOKUP(A1641,default!$B$17:$C$19,2,0),C1641),INDEX(default!$B$2:$B$12,Sheet2!J1641,0))&amp;";"&amp;D1641&amp;";"&amp;E1641&amp;";"&amp;F1641&amp;";"&amp;G1641&amp;";"&amp;H1641</f>
        <v>Emissions to air;;;;;;;</v>
      </c>
    </row>
    <row r="1642" ht="15.75" customHeight="1">
      <c r="I1642" s="1" t="str">
        <f t="shared" si="1"/>
        <v>Q21. Peanuts, average of raw, dry-roasted and oil-roasted</v>
      </c>
      <c r="J1642" s="1">
        <f t="shared" si="2"/>
        <v>0</v>
      </c>
      <c r="K1642" s="1" t="str">
        <f t="shared" si="3"/>
        <v>Q21. Peanuts, average of raw, dry-roasted and oil-roasted0</v>
      </c>
      <c r="L1642" s="1" t="str">
        <f t="shared" si="4"/>
        <v>Q21. Peanuts, average of raw, dry-roasted and oil-roasted</v>
      </c>
      <c r="M1642" s="1" t="str">
        <f t="array" ref="M1642">IF(A1641=$A$72,TEXT(A1642,"dd/mm/yyyy"),A1642)&amp;";"&amp;B1642&amp;";"&amp;IF(J1642=0,IFERROR(VLOOKUP(A1642,default!$B$17:$C$19,2,0),C1642),INDEX(default!$B$2:$B$12,Sheet2!J1642,0))&amp;";"&amp;D1642&amp;";"&amp;E1642&amp;";"&amp;F1642&amp;";"&amp;G1642&amp;";"&amp;H1642</f>
        <v>;;;;;;;</v>
      </c>
    </row>
    <row r="1643" ht="15.75" customHeight="1">
      <c r="A1643" s="1" t="s">
        <v>854</v>
      </c>
      <c r="I1643" s="1" t="str">
        <f t="shared" si="1"/>
        <v>Q21. Peanuts, average of raw, dry-roasted and oil-roasted</v>
      </c>
      <c r="J1643" s="1">
        <f t="shared" si="2"/>
        <v>0</v>
      </c>
      <c r="K1643" s="1" t="str">
        <f t="shared" si="3"/>
        <v>Q21. Peanuts, average of raw, dry-roasted and oil-roasted0</v>
      </c>
      <c r="L1643" s="1" t="str">
        <f t="shared" si="4"/>
        <v>Q21. Peanuts, average of raw, dry-roasted and oil-roastedEmissions to water</v>
      </c>
      <c r="M1643" s="1" t="str">
        <f t="array" ref="M1643">IF(A1642=$A$72,TEXT(A1643,"dd/mm/yyyy"),A1643)&amp;";"&amp;B1643&amp;";"&amp;IF(J1643=0,IFERROR(VLOOKUP(A1643,default!$B$17:$C$19,2,0),C1643),INDEX(default!$B$2:$B$12,Sheet2!J1643,0))&amp;";"&amp;D1643&amp;";"&amp;E1643&amp;";"&amp;F1643&amp;";"&amp;G1643&amp;";"&amp;H1643</f>
        <v>Emissions to water;;;;;;;</v>
      </c>
    </row>
    <row r="1644" ht="15.75" customHeight="1">
      <c r="I1644" s="1" t="str">
        <f t="shared" si="1"/>
        <v>Q21. Peanuts, average of raw, dry-roasted and oil-roasted</v>
      </c>
      <c r="J1644" s="1">
        <f t="shared" si="2"/>
        <v>0</v>
      </c>
      <c r="K1644" s="1" t="str">
        <f t="shared" si="3"/>
        <v>Q21. Peanuts, average of raw, dry-roasted and oil-roasted0</v>
      </c>
      <c r="L1644" s="1" t="str">
        <f t="shared" si="4"/>
        <v>Q21. Peanuts, average of raw, dry-roasted and oil-roasted</v>
      </c>
      <c r="M1644" s="1" t="str">
        <f t="array" ref="M1644">IF(A1643=$A$72,TEXT(A1644,"dd/mm/yyyy"),A1644)&amp;";"&amp;B1644&amp;";"&amp;IF(J1644=0,IFERROR(VLOOKUP(A1644,default!$B$17:$C$19,2,0),C1644),INDEX(default!$B$2:$B$12,Sheet2!J1644,0))&amp;";"&amp;D1644&amp;";"&amp;E1644&amp;";"&amp;F1644&amp;";"&amp;G1644&amp;";"&amp;H1644</f>
        <v>;;;;;;;</v>
      </c>
    </row>
    <row r="1645" ht="15.75" customHeight="1">
      <c r="A1645" s="1" t="s">
        <v>855</v>
      </c>
      <c r="I1645" s="1" t="str">
        <f t="shared" si="1"/>
        <v>Q21. Peanuts, average of raw, dry-roasted and oil-roasted</v>
      </c>
      <c r="J1645" s="1">
        <f t="shared" si="2"/>
        <v>0</v>
      </c>
      <c r="K1645" s="1" t="str">
        <f t="shared" si="3"/>
        <v>Q21. Peanuts, average of raw, dry-roasted and oil-roasted0</v>
      </c>
      <c r="L1645" s="1" t="str">
        <f t="shared" si="4"/>
        <v>Q21. Peanuts, average of raw, dry-roasted and oil-roastedEmissions to soil</v>
      </c>
      <c r="M1645" s="1" t="str">
        <f t="array" ref="M1645">IF(A1644=$A$72,TEXT(A1645,"dd/mm/yyyy"),A1645)&amp;";"&amp;B1645&amp;";"&amp;IF(J1645=0,IFERROR(VLOOKUP(A1645,default!$B$17:$C$19,2,0),C1645),INDEX(default!$B$2:$B$12,Sheet2!J1645,0))&amp;";"&amp;D1645&amp;";"&amp;E1645&amp;";"&amp;F1645&amp;";"&amp;G1645&amp;";"&amp;H1645</f>
        <v>Emissions to soil;;;;;;;</v>
      </c>
    </row>
    <row r="1646" ht="15.75" customHeight="1">
      <c r="I1646" s="1" t="str">
        <f t="shared" si="1"/>
        <v>Q21. Peanuts, average of raw, dry-roasted and oil-roasted</v>
      </c>
      <c r="J1646" s="1">
        <f t="shared" si="2"/>
        <v>0</v>
      </c>
      <c r="K1646" s="1" t="str">
        <f t="shared" si="3"/>
        <v>Q21. Peanuts, average of raw, dry-roasted and oil-roasted0</v>
      </c>
      <c r="L1646" s="1" t="str">
        <f t="shared" si="4"/>
        <v>Q21. Peanuts, average of raw, dry-roasted and oil-roasted</v>
      </c>
      <c r="M1646" s="1" t="str">
        <f t="array" ref="M1646">IF(A1645=$A$72,TEXT(A1646,"dd/mm/yyyy"),A1646)&amp;";"&amp;B1646&amp;";"&amp;IF(J1646=0,IFERROR(VLOOKUP(A1646,default!$B$17:$C$19,2,0),C1646),INDEX(default!$B$2:$B$12,Sheet2!J1646,0))&amp;";"&amp;D1646&amp;";"&amp;E1646&amp;";"&amp;F1646&amp;";"&amp;G1646&amp;";"&amp;H1646</f>
        <v>;;;;;;;</v>
      </c>
    </row>
    <row r="1647" ht="15.75" customHeight="1">
      <c r="A1647" s="1" t="s">
        <v>856</v>
      </c>
      <c r="I1647" s="1" t="str">
        <f t="shared" si="1"/>
        <v>Q21. Peanuts, average of raw, dry-roasted and oil-roasted</v>
      </c>
      <c r="J1647" s="1">
        <f t="shared" si="2"/>
        <v>0</v>
      </c>
      <c r="K1647" s="1" t="str">
        <f t="shared" si="3"/>
        <v>Q21. Peanuts, average of raw, dry-roasted and oil-roasted0</v>
      </c>
      <c r="L1647" s="1" t="str">
        <f t="shared" si="4"/>
        <v>Q21. Peanuts, average of raw, dry-roasted and oil-roastedFinal waste flows</v>
      </c>
      <c r="M1647" s="1" t="str">
        <f t="array" ref="M1647">IF(A1646=$A$72,TEXT(A1647,"dd/mm/yyyy"),A1647)&amp;";"&amp;B1647&amp;";"&amp;IF(J1647=0,IFERROR(VLOOKUP(A1647,default!$B$17:$C$19,2,0),C1647),INDEX(default!$B$2:$B$12,Sheet2!J1647,0))&amp;";"&amp;D1647&amp;";"&amp;E1647&amp;";"&amp;F1647&amp;";"&amp;G1647&amp;";"&amp;H1647</f>
        <v>Final waste flows;;;;;;;</v>
      </c>
    </row>
    <row r="1648" ht="15.75" customHeight="1">
      <c r="I1648" s="1" t="str">
        <f t="shared" si="1"/>
        <v>Q21. Peanuts, average of raw, dry-roasted and oil-roasted</v>
      </c>
      <c r="J1648" s="1">
        <f t="shared" si="2"/>
        <v>0</v>
      </c>
      <c r="K1648" s="1" t="str">
        <f t="shared" si="3"/>
        <v>Q21. Peanuts, average of raw, dry-roasted and oil-roasted0</v>
      </c>
      <c r="L1648" s="1" t="str">
        <f t="shared" si="4"/>
        <v>Q21. Peanuts, average of raw, dry-roasted and oil-roasted</v>
      </c>
      <c r="M1648" s="1" t="str">
        <f t="array" ref="M1648">IF(A1647=$A$72,TEXT(A1648,"dd/mm/yyyy"),A1648)&amp;";"&amp;B1648&amp;";"&amp;IF(J1648=0,IFERROR(VLOOKUP(A1648,default!$B$17:$C$19,2,0),C1648),INDEX(default!$B$2:$B$12,Sheet2!J1648,0))&amp;";"&amp;D1648&amp;";"&amp;E1648&amp;";"&amp;F1648&amp;";"&amp;G1648&amp;";"&amp;H1648</f>
        <v>;;;;;;;</v>
      </c>
    </row>
    <row r="1649" ht="15.75" customHeight="1">
      <c r="A1649" s="1" t="s">
        <v>857</v>
      </c>
      <c r="I1649" s="1" t="str">
        <f t="shared" si="1"/>
        <v>Q21. Peanuts, average of raw, dry-roasted and oil-roasted</v>
      </c>
      <c r="J1649" s="1">
        <f t="shared" si="2"/>
        <v>0</v>
      </c>
      <c r="K1649" s="1" t="str">
        <f t="shared" si="3"/>
        <v>Q21. Peanuts, average of raw, dry-roasted and oil-roasted0</v>
      </c>
      <c r="L1649" s="1" t="str">
        <f t="shared" si="4"/>
        <v>Q21. Peanuts, average of raw, dry-roasted and oil-roastedNon material emissions</v>
      </c>
      <c r="M1649" s="1" t="str">
        <f t="array" ref="M1649">IF(A1648=$A$72,TEXT(A1649,"dd/mm/yyyy"),A1649)&amp;";"&amp;B1649&amp;";"&amp;IF(J1649=0,IFERROR(VLOOKUP(A1649,default!$B$17:$C$19,2,0),C1649),INDEX(default!$B$2:$B$12,Sheet2!J1649,0))&amp;";"&amp;D1649&amp;";"&amp;E1649&amp;";"&amp;F1649&amp;";"&amp;G1649&amp;";"&amp;H1649</f>
        <v>Non material emissions;;;;;;;</v>
      </c>
    </row>
    <row r="1650" ht="15.75" customHeight="1">
      <c r="I1650" s="1" t="str">
        <f t="shared" si="1"/>
        <v>Q21. Peanuts, average of raw, dry-roasted and oil-roasted</v>
      </c>
      <c r="J1650" s="1">
        <f t="shared" si="2"/>
        <v>0</v>
      </c>
      <c r="K1650" s="1" t="str">
        <f t="shared" si="3"/>
        <v>Q21. Peanuts, average of raw, dry-roasted and oil-roasted0</v>
      </c>
      <c r="L1650" s="1" t="str">
        <f t="shared" si="4"/>
        <v>Q21. Peanuts, average of raw, dry-roasted and oil-roasted</v>
      </c>
      <c r="M1650" s="1" t="str">
        <f t="array" ref="M1650">IF(A1649=$A$72,TEXT(A1650,"dd/mm/yyyy"),A1650)&amp;";"&amp;B1650&amp;";"&amp;IF(J1650=0,IFERROR(VLOOKUP(A1650,default!$B$17:$C$19,2,0),C1650),INDEX(default!$B$2:$B$12,Sheet2!J1650,0))&amp;";"&amp;D1650&amp;";"&amp;E1650&amp;";"&amp;F1650&amp;";"&amp;G1650&amp;";"&amp;H1650</f>
        <v>;;;;;;;</v>
      </c>
    </row>
    <row r="1651" ht="15.75" customHeight="1">
      <c r="A1651" s="1" t="s">
        <v>858</v>
      </c>
      <c r="I1651" s="1" t="str">
        <f t="shared" si="1"/>
        <v>Q21. Peanuts, average of raw, dry-roasted and oil-roasted</v>
      </c>
      <c r="J1651" s="1">
        <f t="shared" si="2"/>
        <v>0</v>
      </c>
      <c r="K1651" s="1" t="str">
        <f t="shared" si="3"/>
        <v>Q21. Peanuts, average of raw, dry-roasted and oil-roasted0</v>
      </c>
      <c r="L1651" s="1" t="str">
        <f t="shared" si="4"/>
        <v>Q21. Peanuts, average of raw, dry-roasted and oil-roastedSocial issues</v>
      </c>
      <c r="M1651" s="1" t="str">
        <f t="array" ref="M1651">IF(A1650=$A$72,TEXT(A1651,"dd/mm/yyyy"),A1651)&amp;";"&amp;B1651&amp;";"&amp;IF(J1651=0,IFERROR(VLOOKUP(A1651,default!$B$17:$C$19,2,0),C1651),INDEX(default!$B$2:$B$12,Sheet2!J1651,0))&amp;";"&amp;D1651&amp;";"&amp;E1651&amp;";"&amp;F1651&amp;";"&amp;G1651&amp;";"&amp;H1651</f>
        <v>Social issues;;;;;;;</v>
      </c>
    </row>
    <row r="1652" ht="15.75" customHeight="1">
      <c r="I1652" s="1" t="str">
        <f t="shared" si="1"/>
        <v>Q21. Peanuts, average of raw, dry-roasted and oil-roasted</v>
      </c>
      <c r="J1652" s="1">
        <f t="shared" si="2"/>
        <v>0</v>
      </c>
      <c r="K1652" s="1" t="str">
        <f t="shared" si="3"/>
        <v>Q21. Peanuts, average of raw, dry-roasted and oil-roasted0</v>
      </c>
      <c r="L1652" s="1" t="str">
        <f t="shared" si="4"/>
        <v>Q21. Peanuts, average of raw, dry-roasted and oil-roasted</v>
      </c>
      <c r="M1652" s="1" t="str">
        <f t="array" ref="M1652">IF(A1651=$A$72,TEXT(A1652,"dd/mm/yyyy"),A1652)&amp;";"&amp;B1652&amp;";"&amp;IF(J1652=0,IFERROR(VLOOKUP(A1652,default!$B$17:$C$19,2,0),C1652),INDEX(default!$B$2:$B$12,Sheet2!J1652,0))&amp;";"&amp;D1652&amp;";"&amp;E1652&amp;";"&amp;F1652&amp;";"&amp;G1652&amp;";"&amp;H1652</f>
        <v>;;;;;;;</v>
      </c>
    </row>
    <row r="1653" ht="15.75" customHeight="1">
      <c r="A1653" s="1" t="s">
        <v>859</v>
      </c>
      <c r="I1653" s="1" t="str">
        <f t="shared" si="1"/>
        <v>Q21. Peanuts, average of raw, dry-roasted and oil-roasted</v>
      </c>
      <c r="J1653" s="1">
        <f t="shared" si="2"/>
        <v>0</v>
      </c>
      <c r="K1653" s="1" t="str">
        <f t="shared" si="3"/>
        <v>Q21. Peanuts, average of raw, dry-roasted and oil-roasted0</v>
      </c>
      <c r="L1653" s="1" t="str">
        <f t="shared" si="4"/>
        <v>Q21. Peanuts, average of raw, dry-roasted and oil-roastedEconomic issues</v>
      </c>
      <c r="M1653" s="1" t="str">
        <f t="array" ref="M1653">IF(A1652=$A$72,TEXT(A1653,"dd/mm/yyyy"),A1653)&amp;";"&amp;B1653&amp;";"&amp;IF(J1653=0,IFERROR(VLOOKUP(A1653,default!$B$17:$C$19,2,0),C1653),INDEX(default!$B$2:$B$12,Sheet2!J1653,0))&amp;";"&amp;D1653&amp;";"&amp;E1653&amp;";"&amp;F1653&amp;";"&amp;G1653&amp;";"&amp;H1653</f>
        <v>Economic issues;;;;;;;</v>
      </c>
    </row>
    <row r="1654" ht="15.75" customHeight="1">
      <c r="I1654" s="1" t="str">
        <f t="shared" si="1"/>
        <v>Q21. Peanuts, average of raw, dry-roasted and oil-roasted</v>
      </c>
      <c r="J1654" s="1">
        <f t="shared" si="2"/>
        <v>0</v>
      </c>
      <c r="K1654" s="1" t="str">
        <f t="shared" si="3"/>
        <v>Q21. Peanuts, average of raw, dry-roasted and oil-roasted0</v>
      </c>
      <c r="L1654" s="1" t="str">
        <f t="shared" si="4"/>
        <v>Q21. Peanuts, average of raw, dry-roasted and oil-roasted</v>
      </c>
      <c r="M1654" s="1" t="str">
        <f t="array" ref="M1654">IF(A1653=$A$72,TEXT(A1654,"dd/mm/yyyy"),A1654)&amp;";"&amp;B1654&amp;";"&amp;IF(J1654=0,IFERROR(VLOOKUP(A1654,default!$B$17:$C$19,2,0),C1654),INDEX(default!$B$2:$B$12,Sheet2!J1654,0))&amp;";"&amp;D1654&amp;";"&amp;E1654&amp;";"&amp;F1654&amp;";"&amp;G1654&amp;";"&amp;H1654</f>
        <v>;;;;;;;</v>
      </c>
    </row>
    <row r="1655" ht="15.75" customHeight="1">
      <c r="A1655" s="1" t="s">
        <v>860</v>
      </c>
      <c r="I1655" s="1" t="str">
        <f t="shared" si="1"/>
        <v>Q21. Peanuts, average of raw, dry-roasted and oil-roasted</v>
      </c>
      <c r="J1655" s="1">
        <f t="shared" si="2"/>
        <v>0</v>
      </c>
      <c r="K1655" s="1" t="str">
        <f t="shared" si="3"/>
        <v>Q21. Peanuts, average of raw, dry-roasted and oil-roasted0</v>
      </c>
      <c r="L1655" s="1" t="str">
        <f t="shared" si="4"/>
        <v>Q21. Peanuts, average of raw, dry-roasted and oil-roastedWaste to treatment</v>
      </c>
      <c r="M1655" s="1" t="str">
        <f t="array" ref="M1655">IF(A1654=$A$72,TEXT(A1655,"dd/mm/yyyy"),A1655)&amp;";"&amp;B1655&amp;";"&amp;IF(J1655=0,IFERROR(VLOOKUP(A1655,default!$B$17:$C$19,2,0),C1655),INDEX(default!$B$2:$B$12,Sheet2!J1655,0))&amp;";"&amp;D1655&amp;";"&amp;E1655&amp;";"&amp;F1655&amp;";"&amp;G1655&amp;";"&amp;H1655</f>
        <v>Waste to treatment;;;;;;;</v>
      </c>
    </row>
    <row r="1656" ht="15.75" customHeight="1">
      <c r="A1656" s="1" t="s">
        <v>8</v>
      </c>
      <c r="B1656" s="1" t="s">
        <v>835</v>
      </c>
      <c r="C1656" s="1" t="s">
        <v>1112</v>
      </c>
      <c r="D1656" s="1" t="s">
        <v>842</v>
      </c>
      <c r="E1656" s="1">
        <v>0.0</v>
      </c>
      <c r="F1656" s="1">
        <v>0.0</v>
      </c>
      <c r="G1656" s="1">
        <v>0.0</v>
      </c>
      <c r="I1656" s="1" t="str">
        <f t="shared" si="1"/>
        <v>Q21. Peanuts, average of raw, dry-roasted and oil-roasted</v>
      </c>
      <c r="J1656" s="1">
        <f t="shared" si="2"/>
        <v>0</v>
      </c>
      <c r="K1656" s="1" t="str">
        <f t="shared" si="3"/>
        <v>Q21. Peanuts, average of raw, dry-roasted and oil-roasted0</v>
      </c>
      <c r="L1656" s="1" t="str">
        <f t="shared" si="4"/>
        <v>Q21. Peanuts, average of raw, dry-roasted and oil-roastedMunicipal solid waste {RoW}| treatment of municipal solid waste, sanitary landfill | Cut-off, S</v>
      </c>
      <c r="M1656" s="1" t="str">
        <f t="array" ref="M1656">IF(A1655=$A$72,TEXT(A1656,"dd/mm/yyyy"),A1656)&amp;";"&amp;B1656&amp;";"&amp;IF(J1656=0,IFERROR(VLOOKUP(A1656,default!$B$17:$C$19,2,0),C1656),INDEX(default!$B$2:$B$12,Sheet2!J1656,0))&amp;";"&amp;D1656&amp;";"&amp;E1656&amp;";"&amp;F1656&amp;";"&amp;G1656&amp;";"&amp;H1656</f>
        <v>Municipal solid waste {RoW}| treatment of municipal solid waste, sanitary landfill | Cut-off, S;kg;(packwt*packaging*(1+TRAN_loss_PNS+RET_loss_PNS)+PHAR_loss_PNS+PROC_loss_PNS+TRAN_loss_PNS+RET_loss_PNS+USER_loss)*landfill;Undefined;0;0;0;</v>
      </c>
    </row>
    <row r="1657" ht="15.75" customHeight="1">
      <c r="A1657" s="1" t="s">
        <v>9</v>
      </c>
      <c r="B1657" s="1" t="s">
        <v>835</v>
      </c>
      <c r="C1657" s="1" t="s">
        <v>1113</v>
      </c>
      <c r="D1657" s="1" t="s">
        <v>842</v>
      </c>
      <c r="E1657" s="1">
        <v>0.0</v>
      </c>
      <c r="F1657" s="1">
        <v>0.0</v>
      </c>
      <c r="G1657" s="1">
        <v>0.0</v>
      </c>
      <c r="I1657" s="1" t="str">
        <f t="shared" si="1"/>
        <v>Q21. Peanuts, average of raw, dry-roasted and oil-roasted</v>
      </c>
      <c r="J1657" s="1">
        <f t="shared" si="2"/>
        <v>0</v>
      </c>
      <c r="K1657" s="1" t="str">
        <f t="shared" si="3"/>
        <v>Q21. Peanuts, average of raw, dry-roasted and oil-roasted0</v>
      </c>
      <c r="L1657" s="1" t="str">
        <f t="shared" si="4"/>
        <v>Q21. Peanuts, average of raw, dry-roasted and oil-roastedMunicipal solid waste {GLO}| treatment of municipal solid waste, open dump, wet infiltration class (500mm) | Cut-off, S</v>
      </c>
      <c r="M1657" s="1" t="str">
        <f t="array" ref="M1657">IF(A1656=$A$72,TEXT(A1657,"dd/mm/yyyy"),A1657)&amp;";"&amp;B1657&amp;";"&amp;IF(J1657=0,IFERROR(VLOOKUP(A1657,default!$B$17:$C$19,2,0),C1657),INDEX(default!$B$2:$B$12,Sheet2!J1657,0))&amp;";"&amp;D1657&amp;";"&amp;E1657&amp;";"&amp;F1657&amp;";"&amp;G1657&amp;";"&amp;H1657</f>
        <v>Municipal solid waste {GLO}| treatment of municipal solid waste, open dump, wet infiltration class (500mm) | Cut-off, S;kg;(packwt*packaging*(1+TRAN_loss_PNS+RET_loss_PNS)+PHAR_loss_PNS+PROC_loss_PNS+TRAN_loss_PNS+RET_loss_PNS+USER_loss)*opendump;Undefined;0;0;0;</v>
      </c>
    </row>
    <row r="1658" ht="15.75" customHeight="1">
      <c r="A1658" s="1" t="s">
        <v>10</v>
      </c>
      <c r="B1658" s="1" t="s">
        <v>835</v>
      </c>
      <c r="C1658" s="1" t="s">
        <v>1113</v>
      </c>
      <c r="D1658" s="1" t="s">
        <v>842</v>
      </c>
      <c r="E1658" s="1">
        <v>0.0</v>
      </c>
      <c r="F1658" s="1">
        <v>0.0</v>
      </c>
      <c r="G1658" s="1">
        <v>0.0</v>
      </c>
      <c r="I1658" s="1" t="str">
        <f t="shared" si="1"/>
        <v>Q21. Peanuts, average of raw, dry-roasted and oil-roasted</v>
      </c>
      <c r="J1658" s="1">
        <f t="shared" si="2"/>
        <v>0</v>
      </c>
      <c r="K1658" s="1" t="str">
        <f t="shared" si="3"/>
        <v>Q21. Peanuts, average of raw, dry-roasted and oil-roasted0</v>
      </c>
      <c r="L1658" s="1" t="str">
        <f t="shared" si="4"/>
        <v>Q21. Peanuts, average of raw, dry-roasted and oil-roastedMunicipal solid waste {GLO}| treatment of municipal solid waste, open burning | Cut-off, S</v>
      </c>
      <c r="M1658" s="1" t="str">
        <f t="array" ref="M1658">IF(A1657=$A$72,TEXT(A1658,"dd/mm/yyyy"),A1658)&amp;";"&amp;B1658&amp;";"&amp;IF(J1658=0,IFERROR(VLOOKUP(A1658,default!$B$17:$C$19,2,0),C1658),INDEX(default!$B$2:$B$12,Sheet2!J1658,0))&amp;";"&amp;D1658&amp;";"&amp;E1658&amp;";"&amp;F1658&amp;";"&amp;G1658&amp;";"&amp;H1658</f>
        <v>Municipal solid waste {GLO}| treatment of municipal solid waste, open burning | Cut-off, S;kg;(packwt*packaging*(1+TRAN_loss_PNS+RET_loss_PNS)+PHAR_loss_PNS+PROC_loss_PNS+TRAN_loss_PNS+RET_loss_PNS+USER_loss)*openburn;Undefined;0;0;0;</v>
      </c>
    </row>
    <row r="1659" ht="15.75" customHeight="1">
      <c r="I1659" s="1" t="str">
        <f t="shared" si="1"/>
        <v>Q21. Peanuts, average of raw, dry-roasted and oil-roasted</v>
      </c>
      <c r="J1659" s="1">
        <f t="shared" si="2"/>
        <v>0</v>
      </c>
      <c r="K1659" s="1" t="str">
        <f t="shared" si="3"/>
        <v>Q21. Peanuts, average of raw, dry-roasted and oil-roasted0</v>
      </c>
      <c r="L1659" s="1" t="str">
        <f t="shared" si="4"/>
        <v>Q21. Peanuts, average of raw, dry-roasted and oil-roasted</v>
      </c>
      <c r="M1659" s="1" t="str">
        <f t="array" ref="M1659">IF(A1658=$A$72,TEXT(A1659,"dd/mm/yyyy"),A1659)&amp;";"&amp;B1659&amp;";"&amp;IF(J1659=0,IFERROR(VLOOKUP(A1659,default!$B$17:$C$19,2,0),C1659),INDEX(default!$B$2:$B$12,Sheet2!J1659,0))&amp;";"&amp;D1659&amp;";"&amp;E1659&amp;";"&amp;F1659&amp;";"&amp;G1659&amp;";"&amp;H1659</f>
        <v>;;;;;;;</v>
      </c>
    </row>
    <row r="1660" ht="15.75" customHeight="1">
      <c r="A1660" s="1" t="s">
        <v>865</v>
      </c>
      <c r="I1660" s="1" t="str">
        <f t="shared" si="1"/>
        <v>Q21. Peanuts, average of raw, dry-roasted and oil-roasted</v>
      </c>
      <c r="J1660" s="1">
        <f t="shared" si="2"/>
        <v>0</v>
      </c>
      <c r="K1660" s="1" t="str">
        <f t="shared" si="3"/>
        <v>Q21. Peanuts, average of raw, dry-roasted and oil-roasted0</v>
      </c>
      <c r="L1660" s="1" t="str">
        <f t="shared" si="4"/>
        <v>Q21. Peanuts, average of raw, dry-roasted and oil-roastedInput parameters</v>
      </c>
      <c r="M1660" s="1" t="str">
        <f t="array" ref="M1660">IF(A1659=$A$72,TEXT(A1660,"dd/mm/yyyy"),A1660)&amp;";"&amp;B1660&amp;";"&amp;IF(J1660=0,IFERROR(VLOOKUP(A1660,default!$B$17:$C$19,2,0),C1660),INDEX(default!$B$2:$B$12,Sheet2!J1660,0))&amp;";"&amp;D1660&amp;";"&amp;E1660&amp;";"&amp;F1660&amp;";"&amp;G1660&amp;";"&amp;H1660</f>
        <v>Input parameters;;;;;;;</v>
      </c>
    </row>
    <row r="1661" ht="15.75" customHeight="1">
      <c r="A1661" s="1" t="s">
        <v>31</v>
      </c>
      <c r="B1661" s="1">
        <v>1.024</v>
      </c>
      <c r="C1661" s="1" t="s">
        <v>866</v>
      </c>
      <c r="D1661" s="1">
        <v>1.11</v>
      </c>
      <c r="E1661" s="1">
        <v>0.0</v>
      </c>
      <c r="F1661" s="1">
        <v>0.0</v>
      </c>
      <c r="G1661" s="1" t="s">
        <v>832</v>
      </c>
      <c r="H1661" s="1" t="s">
        <v>134</v>
      </c>
      <c r="I1661" s="1" t="str">
        <f t="shared" si="1"/>
        <v>Q21. Peanuts, average of raw, dry-roasted and oil-roasted</v>
      </c>
      <c r="J1661" s="1">
        <f t="shared" si="2"/>
        <v>0</v>
      </c>
      <c r="K1661" s="1" t="str">
        <f t="shared" si="3"/>
        <v>Q21. Peanuts, average of raw, dry-roasted and oil-roasted0</v>
      </c>
      <c r="L1661" s="1" t="str">
        <f t="shared" si="4"/>
        <v>Q21. Peanuts, average of raw, dry-roasted and oil-roastedprimary</v>
      </c>
      <c r="M1661" s="1" t="str">
        <f t="array" ref="M1661">IF(A1660=$A$72,TEXT(A1661,"dd/mm/yyyy"),A1661)&amp;";"&amp;B1661&amp;";"&amp;IF(J1661=0,IFERROR(VLOOKUP(A1661,default!$B$17:$C$19,2,0),C1661),INDEX(default!$B$2:$B$12,Sheet2!J1661,0))&amp;";"&amp;D1661&amp;";"&amp;E1661&amp;";"&amp;F1661&amp;";"&amp;G1661&amp;";"&amp;H1661</f>
        <v>primary;1,024;Lognormal;1,11;0;0;No;(2,3,2,2,2,na)_x007f_</v>
      </c>
    </row>
    <row r="1662" ht="15.75" customHeight="1">
      <c r="A1662" s="1" t="s">
        <v>22</v>
      </c>
      <c r="B1662" s="1">
        <v>1.0</v>
      </c>
      <c r="C1662" s="1" t="s">
        <v>842</v>
      </c>
      <c r="D1662" s="1">
        <v>1.0</v>
      </c>
      <c r="E1662" s="1">
        <v>0.0</v>
      </c>
      <c r="F1662" s="1">
        <v>0.0</v>
      </c>
      <c r="G1662" s="1" t="s">
        <v>832</v>
      </c>
      <c r="I1662" s="1" t="str">
        <f t="shared" si="1"/>
        <v>Q21. Peanuts, average of raw, dry-roasted and oil-roasted</v>
      </c>
      <c r="J1662" s="1">
        <f t="shared" si="2"/>
        <v>0</v>
      </c>
      <c r="K1662" s="1" t="str">
        <f t="shared" si="3"/>
        <v>Q21. Peanuts, average of raw, dry-roasted and oil-roasted0</v>
      </c>
      <c r="L1662" s="1" t="str">
        <f t="shared" si="4"/>
        <v>Q21. Peanuts, average of raw, dry-roasted and oil-roastedprocessing</v>
      </c>
      <c r="M1662" s="1" t="str">
        <f t="array" ref="M1662">IF(A1661=$A$72,TEXT(A1662,"dd/mm/yyyy"),A1662)&amp;";"&amp;B1662&amp;";"&amp;IF(J1662=0,IFERROR(VLOOKUP(A1662,default!$B$17:$C$19,2,0),C1662),INDEX(default!$B$2:$B$12,Sheet2!J1662,0))&amp;";"&amp;D1662&amp;";"&amp;E1662&amp;";"&amp;F1662&amp;";"&amp;G1662&amp;";"&amp;H1662</f>
        <v>processing;1;Undefined;1;0;0;No;</v>
      </c>
    </row>
    <row r="1663" ht="15.75" customHeight="1">
      <c r="A1663" s="1" t="s">
        <v>23</v>
      </c>
      <c r="B1663" s="1">
        <v>1.0</v>
      </c>
      <c r="C1663" s="1" t="s">
        <v>866</v>
      </c>
      <c r="D1663" s="1">
        <v>1.25</v>
      </c>
      <c r="E1663" s="1">
        <v>0.0</v>
      </c>
      <c r="F1663" s="1">
        <v>0.0</v>
      </c>
      <c r="G1663" s="1" t="s">
        <v>832</v>
      </c>
      <c r="H1663" s="1" t="s">
        <v>131</v>
      </c>
      <c r="I1663" s="1" t="str">
        <f t="shared" si="1"/>
        <v>Q21. Peanuts, average of raw, dry-roasted and oil-roasted</v>
      </c>
      <c r="J1663" s="1">
        <f t="shared" si="2"/>
        <v>0</v>
      </c>
      <c r="K1663" s="1" t="str">
        <f t="shared" si="3"/>
        <v>Q21. Peanuts, average of raw, dry-roasted and oil-roasted0</v>
      </c>
      <c r="L1663" s="1" t="str">
        <f t="shared" si="4"/>
        <v>Q21. Peanuts, average of raw, dry-roasted and oil-roastedpackaging</v>
      </c>
      <c r="M1663" s="1" t="str">
        <f t="array" ref="M1663">IF(A1662=$A$72,TEXT(A1663,"dd/mm/yyyy"),A1663)&amp;";"&amp;B1663&amp;";"&amp;IF(J1663=0,IFERROR(VLOOKUP(A1663,default!$B$17:$C$19,2,0),C1663),INDEX(default!$B$2:$B$12,Sheet2!J1663,0))&amp;";"&amp;D1663&amp;";"&amp;E1663&amp;";"&amp;F1663&amp;";"&amp;G1663&amp;";"&amp;H1663</f>
        <v>packaging;1;Lognormal;1,25;0;0;No;(2,4,2,4,3,na)_x007f_</v>
      </c>
    </row>
    <row r="1664" ht="15.75" customHeight="1">
      <c r="A1664" s="1" t="s">
        <v>32</v>
      </c>
      <c r="B1664" s="1">
        <v>1.0</v>
      </c>
      <c r="C1664" s="1" t="s">
        <v>866</v>
      </c>
      <c r="D1664" s="1">
        <v>1.23</v>
      </c>
      <c r="E1664" s="1">
        <v>0.0</v>
      </c>
      <c r="F1664" s="1">
        <v>0.0</v>
      </c>
      <c r="G1664" s="1" t="s">
        <v>832</v>
      </c>
      <c r="H1664" s="1" t="s">
        <v>132</v>
      </c>
      <c r="I1664" s="1" t="str">
        <f t="shared" si="1"/>
        <v>Q21. Peanuts, average of raw, dry-roasted and oil-roasted</v>
      </c>
      <c r="J1664" s="1">
        <f t="shared" si="2"/>
        <v>0</v>
      </c>
      <c r="K1664" s="1" t="str">
        <f t="shared" si="3"/>
        <v>Q21. Peanuts, average of raw, dry-roasted and oil-roasted0</v>
      </c>
      <c r="L1664" s="1" t="str">
        <f t="shared" si="4"/>
        <v>Q21. Peanuts, average of raw, dry-roasted and oil-roasteddistrib</v>
      </c>
      <c r="M1664" s="1" t="str">
        <f t="array" ref="M1664">IF(A1663=$A$72,TEXT(A1664,"dd/mm/yyyy"),A1664)&amp;";"&amp;B1664&amp;";"&amp;IF(J1664=0,IFERROR(VLOOKUP(A1664,default!$B$17:$C$19,2,0),C1664),INDEX(default!$B$2:$B$12,Sheet2!J1664,0))&amp;";"&amp;D1664&amp;";"&amp;E1664&amp;";"&amp;F1664&amp;";"&amp;G1664&amp;";"&amp;H1664</f>
        <v>distrib;1;Lognormal;1,23;0;0;No;(2,3,2,4,3,na)_x007f_</v>
      </c>
    </row>
    <row r="1665" ht="15.75" customHeight="1">
      <c r="A1665" s="1" t="s">
        <v>33</v>
      </c>
      <c r="B1665" s="1">
        <v>0.0</v>
      </c>
      <c r="C1665" s="1" t="s">
        <v>866</v>
      </c>
      <c r="D1665" s="1">
        <v>1.12</v>
      </c>
      <c r="E1665" s="1">
        <v>0.0</v>
      </c>
      <c r="F1665" s="1">
        <v>0.0</v>
      </c>
      <c r="G1665" s="1" t="s">
        <v>832</v>
      </c>
      <c r="H1665" s="1" t="s">
        <v>133</v>
      </c>
      <c r="I1665" s="1" t="str">
        <f t="shared" si="1"/>
        <v>Q21. Peanuts, average of raw, dry-roasted and oil-roasted</v>
      </c>
      <c r="J1665" s="1">
        <f t="shared" si="2"/>
        <v>0</v>
      </c>
      <c r="K1665" s="1" t="str">
        <f t="shared" si="3"/>
        <v>Q21. Peanuts, average of raw, dry-roasted and oil-roasted0</v>
      </c>
      <c r="L1665" s="1" t="str">
        <f t="shared" si="4"/>
        <v>Q21. Peanuts, average of raw, dry-roasted and oil-roastedretail_cool</v>
      </c>
      <c r="M1665" s="1" t="str">
        <f t="array" ref="M1665">IF(A1664=$A$72,TEXT(A1665,"dd/mm/yyyy"),A1665)&amp;";"&amp;B1665&amp;";"&amp;IF(J1665=0,IFERROR(VLOOKUP(A1665,default!$B$17:$C$19,2,0),C1665),INDEX(default!$B$2:$B$12,Sheet2!J1665,0))&amp;";"&amp;D1665&amp;";"&amp;E1665&amp;";"&amp;F1665&amp;";"&amp;G1665&amp;";"&amp;H1665</f>
        <v>retail_cool;0;Lognormal;1,12;0;0;No;(2,3,2,4,2,na)_x007f_</v>
      </c>
    </row>
    <row r="1666" ht="15.75" customHeight="1">
      <c r="A1666" s="1" t="s">
        <v>34</v>
      </c>
      <c r="B1666" s="1">
        <v>0.0</v>
      </c>
      <c r="C1666" s="1" t="s">
        <v>866</v>
      </c>
      <c r="D1666" s="1">
        <v>1.12</v>
      </c>
      <c r="E1666" s="1">
        <v>0.0</v>
      </c>
      <c r="F1666" s="1">
        <v>0.0</v>
      </c>
      <c r="G1666" s="1" t="s">
        <v>832</v>
      </c>
      <c r="H1666" s="1" t="s">
        <v>133</v>
      </c>
      <c r="I1666" s="1" t="str">
        <f t="shared" si="1"/>
        <v>Q21. Peanuts, average of raw, dry-roasted and oil-roasted</v>
      </c>
      <c r="J1666" s="1">
        <f t="shared" si="2"/>
        <v>0</v>
      </c>
      <c r="K1666" s="1" t="str">
        <f t="shared" si="3"/>
        <v>Q21. Peanuts, average of raw, dry-roasted and oil-roasted0</v>
      </c>
      <c r="L1666" s="1" t="str">
        <f t="shared" si="4"/>
        <v>Q21. Peanuts, average of raw, dry-roasted and oil-roastedretail_freez</v>
      </c>
      <c r="M1666" s="1" t="str">
        <f t="array" ref="M1666">IF(A1665=$A$72,TEXT(A1666,"dd/mm/yyyy"),A1666)&amp;";"&amp;B1666&amp;";"&amp;IF(J1666=0,IFERROR(VLOOKUP(A1666,default!$B$17:$C$19,2,0),C1666),INDEX(default!$B$2:$B$12,Sheet2!J1666,0))&amp;";"&amp;D1666&amp;";"&amp;E1666&amp;";"&amp;F1666&amp;";"&amp;G1666&amp;";"&amp;H1666</f>
        <v>retail_freez;0;Lognormal;1,12;0;0;No;(2,3,2,4,2,na)_x007f_</v>
      </c>
    </row>
    <row r="1667" ht="15.75" customHeight="1">
      <c r="A1667" s="1" t="s">
        <v>35</v>
      </c>
      <c r="B1667" s="1">
        <v>0.0</v>
      </c>
      <c r="C1667" s="1" t="s">
        <v>866</v>
      </c>
      <c r="D1667" s="1">
        <v>1.12</v>
      </c>
      <c r="E1667" s="1">
        <v>0.0</v>
      </c>
      <c r="F1667" s="1">
        <v>0.0</v>
      </c>
      <c r="G1667" s="1" t="s">
        <v>832</v>
      </c>
      <c r="H1667" s="1" t="s">
        <v>133</v>
      </c>
      <c r="I1667" s="1" t="str">
        <f t="shared" si="1"/>
        <v>Q21. Peanuts, average of raw, dry-roasted and oil-roasted</v>
      </c>
      <c r="J1667" s="1">
        <f t="shared" si="2"/>
        <v>0</v>
      </c>
      <c r="K1667" s="1" t="str">
        <f t="shared" si="3"/>
        <v>Q21. Peanuts, average of raw, dry-roasted and oil-roasted0</v>
      </c>
      <c r="L1667" s="1" t="str">
        <f t="shared" si="4"/>
        <v>Q21. Peanuts, average of raw, dry-roasted and oil-roastedhome_cool</v>
      </c>
      <c r="M1667" s="1" t="str">
        <f t="array" ref="M1667">IF(A1666=$A$72,TEXT(A1667,"dd/mm/yyyy"),A1667)&amp;";"&amp;B1667&amp;";"&amp;IF(J1667=0,IFERROR(VLOOKUP(A1667,default!$B$17:$C$19,2,0),C1667),INDEX(default!$B$2:$B$12,Sheet2!J1667,0))&amp;";"&amp;D1667&amp;";"&amp;E1667&amp;";"&amp;F1667&amp;";"&amp;G1667&amp;";"&amp;H1667</f>
        <v>home_cool;0;Lognormal;1,12;0;0;No;(2,3,2,4,2,na)_x007f_</v>
      </c>
    </row>
    <row r="1668" ht="15.75" customHeight="1">
      <c r="A1668" s="1" t="s">
        <v>36</v>
      </c>
      <c r="B1668" s="1">
        <v>0.0</v>
      </c>
      <c r="C1668" s="1" t="s">
        <v>866</v>
      </c>
      <c r="D1668" s="1">
        <v>1.12</v>
      </c>
      <c r="E1668" s="1">
        <v>0.0</v>
      </c>
      <c r="F1668" s="1">
        <v>0.0</v>
      </c>
      <c r="G1668" s="1" t="s">
        <v>832</v>
      </c>
      <c r="H1668" s="1" t="s">
        <v>133</v>
      </c>
      <c r="I1668" s="1" t="str">
        <f t="shared" si="1"/>
        <v>Q21. Peanuts, average of raw, dry-roasted and oil-roasted</v>
      </c>
      <c r="J1668" s="1">
        <f t="shared" si="2"/>
        <v>0</v>
      </c>
      <c r="K1668" s="1" t="str">
        <f t="shared" si="3"/>
        <v>Q21. Peanuts, average of raw, dry-roasted and oil-roasted0</v>
      </c>
      <c r="L1668" s="1" t="str">
        <f t="shared" si="4"/>
        <v>Q21. Peanuts, average of raw, dry-roasted and oil-roastedhome_freez</v>
      </c>
      <c r="M1668" s="1" t="str">
        <f t="array" ref="M1668">IF(A1667=$A$72,TEXT(A1668,"dd/mm/yyyy"),A1668)&amp;";"&amp;B1668&amp;";"&amp;IF(J1668=0,IFERROR(VLOOKUP(A1668,default!$B$17:$C$19,2,0),C1668),INDEX(default!$B$2:$B$12,Sheet2!J1668,0))&amp;";"&amp;D1668&amp;";"&amp;E1668&amp;";"&amp;F1668&amp;";"&amp;G1668&amp;";"&amp;H1668</f>
        <v>home_freez;0;Lognormal;1,12;0;0;No;(2,3,2,4,2,na)_x007f_</v>
      </c>
    </row>
    <row r="1669" ht="15.75" customHeight="1">
      <c r="A1669" s="1" t="s">
        <v>37</v>
      </c>
      <c r="B1669" s="1">
        <v>0.0</v>
      </c>
      <c r="C1669" s="1" t="s">
        <v>866</v>
      </c>
      <c r="D1669" s="1">
        <v>1.11</v>
      </c>
      <c r="E1669" s="1">
        <v>0.0</v>
      </c>
      <c r="F1669" s="1">
        <v>0.0</v>
      </c>
      <c r="G1669" s="1" t="s">
        <v>832</v>
      </c>
      <c r="H1669" s="1" t="s">
        <v>134</v>
      </c>
      <c r="I1669" s="1" t="str">
        <f t="shared" si="1"/>
        <v>Q21. Peanuts, average of raw, dry-roasted and oil-roasted</v>
      </c>
      <c r="J1669" s="1">
        <f t="shared" si="2"/>
        <v>0</v>
      </c>
      <c r="K1669" s="1" t="str">
        <f t="shared" si="3"/>
        <v>Q21. Peanuts, average of raw, dry-roasted and oil-roasted0</v>
      </c>
      <c r="L1669" s="1" t="str">
        <f t="shared" si="4"/>
        <v>Q21. Peanuts, average of raw, dry-roasted and oil-roastedboil</v>
      </c>
      <c r="M1669" s="1" t="str">
        <f t="array" ref="M1669">IF(A1668=$A$72,TEXT(A1669,"dd/mm/yyyy"),A1669)&amp;";"&amp;B1669&amp;";"&amp;IF(J1669=0,IFERROR(VLOOKUP(A1669,default!$B$17:$C$19,2,0),C1669),INDEX(default!$B$2:$B$12,Sheet2!J1669,0))&amp;";"&amp;D1669&amp;";"&amp;E1669&amp;";"&amp;F1669&amp;";"&amp;G1669&amp;";"&amp;H1669</f>
        <v>boil;0;Lognormal;1,11;0;0;No;(2,3,2,2,2,na)_x007f_</v>
      </c>
    </row>
    <row r="1670" ht="15.75" customHeight="1">
      <c r="A1670" s="1" t="s">
        <v>38</v>
      </c>
      <c r="B1670" s="1">
        <v>0.0</v>
      </c>
      <c r="C1670" s="1" t="s">
        <v>866</v>
      </c>
      <c r="D1670" s="1">
        <v>1.11</v>
      </c>
      <c r="E1670" s="1">
        <v>0.0</v>
      </c>
      <c r="F1670" s="1">
        <v>0.0</v>
      </c>
      <c r="G1670" s="1" t="s">
        <v>832</v>
      </c>
      <c r="H1670" s="1" t="s">
        <v>134</v>
      </c>
      <c r="I1670" s="1" t="str">
        <f t="shared" si="1"/>
        <v>Q21. Peanuts, average of raw, dry-roasted and oil-roasted</v>
      </c>
      <c r="J1670" s="1">
        <f t="shared" si="2"/>
        <v>0</v>
      </c>
      <c r="K1670" s="1" t="str">
        <f t="shared" si="3"/>
        <v>Q21. Peanuts, average of raw, dry-roasted and oil-roasted0</v>
      </c>
      <c r="L1670" s="1" t="str">
        <f t="shared" si="4"/>
        <v>Q21. Peanuts, average of raw, dry-roasted and oil-roastedfry</v>
      </c>
      <c r="M1670" s="1" t="str">
        <f t="array" ref="M1670">IF(A1669=$A$72,TEXT(A1670,"dd/mm/yyyy"),A1670)&amp;";"&amp;B1670&amp;";"&amp;IF(J1670=0,IFERROR(VLOOKUP(A1670,default!$B$17:$C$19,2,0),C1670),INDEX(default!$B$2:$B$12,Sheet2!J1670,0))&amp;";"&amp;D1670&amp;";"&amp;E1670&amp;";"&amp;F1670&amp;";"&amp;G1670&amp;";"&amp;H1670</f>
        <v>fry;0;Lognormal;1,11;0;0;No;(2,3,2,2,2,na)_x007f_</v>
      </c>
    </row>
    <row r="1671" ht="15.75" customHeight="1">
      <c r="A1671" s="1" t="s">
        <v>39</v>
      </c>
      <c r="B1671" s="1">
        <v>0.05</v>
      </c>
      <c r="C1671" s="1" t="s">
        <v>842</v>
      </c>
      <c r="D1671" s="1">
        <v>1.0</v>
      </c>
      <c r="E1671" s="1">
        <v>0.0</v>
      </c>
      <c r="F1671" s="1">
        <v>0.0</v>
      </c>
      <c r="G1671" s="1" t="s">
        <v>832</v>
      </c>
      <c r="I1671" s="1" t="str">
        <f t="shared" si="1"/>
        <v>Q21. Peanuts, average of raw, dry-roasted and oil-roasted</v>
      </c>
      <c r="J1671" s="1">
        <f t="shared" si="2"/>
        <v>0</v>
      </c>
      <c r="K1671" s="1" t="str">
        <f t="shared" si="3"/>
        <v>Q21. Peanuts, average of raw, dry-roasted and oil-roasted0</v>
      </c>
      <c r="L1671" s="1" t="str">
        <f t="shared" si="4"/>
        <v>Q21. Peanuts, average of raw, dry-roasted and oil-roastedpackwt</v>
      </c>
      <c r="M1671" s="1" t="str">
        <f t="array" ref="M1671">IF(A1670=$A$72,TEXT(A1671,"dd/mm/yyyy"),A1671)&amp;";"&amp;B1671&amp;";"&amp;IF(J1671=0,IFERROR(VLOOKUP(A1671,default!$B$17:$C$19,2,0),C1671),INDEX(default!$B$2:$B$12,Sheet2!J1671,0))&amp;";"&amp;D1671&amp;";"&amp;E1671&amp;";"&amp;F1671&amp;";"&amp;G1671&amp;";"&amp;H1671</f>
        <v>packwt;0,05;Undefined;1;0;0;No;</v>
      </c>
    </row>
    <row r="1672" ht="15.75" customHeight="1">
      <c r="A1672" s="1" t="s">
        <v>40</v>
      </c>
      <c r="B1672" s="1">
        <v>0.0</v>
      </c>
      <c r="C1672" s="1" t="s">
        <v>842</v>
      </c>
      <c r="D1672" s="1">
        <v>1.0</v>
      </c>
      <c r="E1672" s="1">
        <v>0.0</v>
      </c>
      <c r="F1672" s="1">
        <v>0.0</v>
      </c>
      <c r="G1672" s="1" t="s">
        <v>832</v>
      </c>
      <c r="I1672" s="1" t="str">
        <f t="shared" si="1"/>
        <v>Q21. Peanuts, average of raw, dry-roasted and oil-roasted</v>
      </c>
      <c r="J1672" s="1">
        <f t="shared" si="2"/>
        <v>0</v>
      </c>
      <c r="K1672" s="1" t="str">
        <f t="shared" si="3"/>
        <v>Q21. Peanuts, average of raw, dry-roasted and oil-roasted0</v>
      </c>
      <c r="L1672" s="1" t="str">
        <f t="shared" si="4"/>
        <v>Q21. Peanuts, average of raw, dry-roasted and oil-roastedUSER_loss</v>
      </c>
      <c r="M1672" s="1" t="str">
        <f t="array" ref="M1672">IF(A1671=$A$72,TEXT(A1672,"dd/mm/yyyy"),A1672)&amp;";"&amp;B1672&amp;";"&amp;IF(J1672=0,IFERROR(VLOOKUP(A1672,default!$B$17:$C$19,2,0),C1672),INDEX(default!$B$2:$B$12,Sheet2!J1672,0))&amp;";"&amp;D1672&amp;";"&amp;E1672&amp;";"&amp;F1672&amp;";"&amp;G1672&amp;";"&amp;H1672</f>
        <v>USER_loss;0;Undefined;1;0;0;No;</v>
      </c>
    </row>
    <row r="1673" ht="15.75" customHeight="1">
      <c r="I1673" s="1" t="str">
        <f t="shared" si="1"/>
        <v>Q21. Peanuts, average of raw, dry-roasted and oil-roasted</v>
      </c>
      <c r="J1673" s="1">
        <f t="shared" si="2"/>
        <v>0</v>
      </c>
      <c r="K1673" s="1" t="str">
        <f t="shared" si="3"/>
        <v>Q21. Peanuts, average of raw, dry-roasted and oil-roasted0</v>
      </c>
      <c r="L1673" s="1" t="str">
        <f t="shared" si="4"/>
        <v>Q21. Peanuts, average of raw, dry-roasted and oil-roasted</v>
      </c>
      <c r="M1673" s="1" t="str">
        <f t="array" ref="M1673">IF(A1672=$A$72,TEXT(A1673,"dd/mm/yyyy"),A1673)&amp;";"&amp;B1673&amp;";"&amp;IF(J1673=0,IFERROR(VLOOKUP(A1673,default!$B$17:$C$19,2,0),C1673),INDEX(default!$B$2:$B$12,Sheet2!J1673,0))&amp;";"&amp;D1673&amp;";"&amp;E1673&amp;";"&amp;F1673&amp;";"&amp;G1673&amp;";"&amp;H1673</f>
        <v>;;;;;;;</v>
      </c>
    </row>
    <row r="1674" ht="15.75" customHeight="1">
      <c r="A1674" s="1" t="s">
        <v>867</v>
      </c>
      <c r="I1674" s="1" t="str">
        <f t="shared" si="1"/>
        <v>Q21. Peanuts, average of raw, dry-roasted and oil-roasted</v>
      </c>
      <c r="J1674" s="1">
        <f t="shared" si="2"/>
        <v>0</v>
      </c>
      <c r="K1674" s="1" t="str">
        <f t="shared" si="3"/>
        <v>Q21. Peanuts, average of raw, dry-roasted and oil-roasted0</v>
      </c>
      <c r="L1674" s="1" t="str">
        <f t="shared" si="4"/>
        <v>Q21. Peanuts, average of raw, dry-roasted and oil-roastedEnd</v>
      </c>
      <c r="M1674" s="1" t="str">
        <f t="array" ref="M1674">IF(A1673=$A$72,TEXT(A1674,"dd/mm/yyyy"),A1674)&amp;";"&amp;B1674&amp;";"&amp;IF(J1674=0,IFERROR(VLOOKUP(A1674,default!$B$17:$C$19,2,0),C1674),INDEX(default!$B$2:$B$12,Sheet2!J1674,0))&amp;";"&amp;D1674&amp;";"&amp;E1674&amp;";"&amp;F1674&amp;";"&amp;G1674&amp;";"&amp;H1674</f>
        <v>End;;;;;;;</v>
      </c>
    </row>
    <row r="1675" ht="15.75" customHeight="1">
      <c r="I1675" s="1" t="str">
        <f t="shared" si="1"/>
        <v>Q21. Peanuts, average of raw, dry-roasted and oil-roasted</v>
      </c>
      <c r="J1675" s="1">
        <f t="shared" si="2"/>
        <v>0</v>
      </c>
      <c r="K1675" s="1" t="str">
        <f t="shared" si="3"/>
        <v>Q21. Peanuts, average of raw, dry-roasted and oil-roasted0</v>
      </c>
      <c r="L1675" s="1" t="str">
        <f t="shared" si="4"/>
        <v>Q21. Peanuts, average of raw, dry-roasted and oil-roasted</v>
      </c>
      <c r="M1675" s="1" t="str">
        <f t="array" ref="M1675">IF(A1674=$A$72,TEXT(A1675,"dd/mm/yyyy"),A1675)&amp;";"&amp;B1675&amp;";"&amp;IF(J1675=0,IFERROR(VLOOKUP(A1675,default!$B$17:$C$19,2,0),C1675),INDEX(default!$B$2:$B$12,Sheet2!J1675,0))&amp;";"&amp;D1675&amp;";"&amp;E1675&amp;";"&amp;F1675&amp;";"&amp;G1675&amp;";"&amp;H1675</f>
        <v>;;;;;;;</v>
      </c>
    </row>
    <row r="1676" ht="15.75" customHeight="1">
      <c r="A1676" s="1" t="s">
        <v>814</v>
      </c>
      <c r="I1676" s="1" t="str">
        <f t="shared" si="1"/>
        <v>Q21. Peanuts, average of raw, dry-roasted and oil-roasted</v>
      </c>
      <c r="J1676" s="1">
        <f t="shared" si="2"/>
        <v>0</v>
      </c>
      <c r="K1676" s="1" t="str">
        <f t="shared" si="3"/>
        <v>Q21. Peanuts, average of raw, dry-roasted and oil-roasted0</v>
      </c>
      <c r="L1676" s="1" t="str">
        <f t="shared" si="4"/>
        <v>Q21. Peanuts, average of raw, dry-roasted and oil-roastedProcess</v>
      </c>
      <c r="M1676" s="1" t="str">
        <f t="array" ref="M1676">IF(A1675=$A$72,TEXT(A1676,"dd/mm/yyyy"),A1676)&amp;";"&amp;B1676&amp;";"&amp;IF(J1676=0,IFERROR(VLOOKUP(A1676,default!$B$17:$C$19,2,0),C1676),INDEX(default!$B$2:$B$12,Sheet2!J1676,0))&amp;";"&amp;D1676&amp;";"&amp;E1676&amp;";"&amp;F1676&amp;";"&amp;G1676&amp;";"&amp;H1676</f>
        <v>Process;;;;;;;</v>
      </c>
    </row>
    <row r="1677" ht="15.75" customHeight="1">
      <c r="I1677" s="1" t="str">
        <f t="shared" si="1"/>
        <v>Q21. Peanuts, average of raw, dry-roasted and oil-roasted</v>
      </c>
      <c r="J1677" s="1">
        <f t="shared" si="2"/>
        <v>0</v>
      </c>
      <c r="K1677" s="1" t="str">
        <f t="shared" si="3"/>
        <v>Q21. Peanuts, average of raw, dry-roasted and oil-roasted0</v>
      </c>
      <c r="L1677" s="1" t="str">
        <f t="shared" si="4"/>
        <v>Q21. Peanuts, average of raw, dry-roasted and oil-roasted</v>
      </c>
      <c r="M1677" s="1" t="str">
        <f t="array" ref="M1677">IF(A1676=$A$72,TEXT(A1677,"dd/mm/yyyy"),A1677)&amp;";"&amp;B1677&amp;";"&amp;IF(J1677=0,IFERROR(VLOOKUP(A1677,default!$B$17:$C$19,2,0),C1677),INDEX(default!$B$2:$B$12,Sheet2!J1677,0))&amp;";"&amp;D1677&amp;";"&amp;E1677&amp;";"&amp;F1677&amp;";"&amp;G1677&amp;";"&amp;H1677</f>
        <v>;;;;;;;</v>
      </c>
    </row>
    <row r="1678" ht="15.75" customHeight="1">
      <c r="A1678" s="1" t="s">
        <v>815</v>
      </c>
      <c r="I1678" s="1" t="str">
        <f t="shared" si="1"/>
        <v>Q21. Peanuts, average of raw, dry-roasted and oil-roasted</v>
      </c>
      <c r="J1678" s="1">
        <f t="shared" si="2"/>
        <v>0</v>
      </c>
      <c r="K1678" s="1" t="str">
        <f t="shared" si="3"/>
        <v>Q21. Peanuts, average of raw, dry-roasted and oil-roasted0</v>
      </c>
      <c r="L1678" s="1" t="str">
        <f t="shared" si="4"/>
        <v>Q21. Peanuts, average of raw, dry-roasted and oil-roastedCategory type</v>
      </c>
      <c r="M1678" s="1" t="str">
        <f t="array" ref="M1678">IF(A1677=$A$72,TEXT(A1678,"dd/mm/yyyy"),A1678)&amp;";"&amp;B1678&amp;";"&amp;IF(J1678=0,IFERROR(VLOOKUP(A1678,default!$B$17:$C$19,2,0),C1678),INDEX(default!$B$2:$B$12,Sheet2!J1678,0))&amp;";"&amp;D1678&amp;";"&amp;E1678&amp;";"&amp;F1678&amp;";"&amp;G1678&amp;";"&amp;H1678</f>
        <v>Category type;;;;;;;</v>
      </c>
    </row>
    <row r="1679" ht="15.75" customHeight="1">
      <c r="A1679" s="1" t="s">
        <v>816</v>
      </c>
      <c r="I1679" s="1" t="str">
        <f t="shared" si="1"/>
        <v>Q21. Peanuts, average of raw, dry-roasted and oil-roasted</v>
      </c>
      <c r="J1679" s="1">
        <f t="shared" si="2"/>
        <v>0</v>
      </c>
      <c r="K1679" s="1" t="str">
        <f t="shared" si="3"/>
        <v>Q21. Peanuts, average of raw, dry-roasted and oil-roasted0</v>
      </c>
      <c r="L1679" s="1" t="str">
        <f t="shared" si="4"/>
        <v>Q21. Peanuts, average of raw, dry-roasted and oil-roastedmaterial</v>
      </c>
      <c r="M1679" s="1" t="str">
        <f t="array" ref="M1679">IF(A1678=$A$72,TEXT(A1679,"dd/mm/yyyy"),A1679)&amp;";"&amp;B1679&amp;";"&amp;IF(J1679=0,IFERROR(VLOOKUP(A1679,default!$B$17:$C$19,2,0),C1679),INDEX(default!$B$2:$B$12,Sheet2!J1679,0))&amp;";"&amp;D1679&amp;";"&amp;E1679&amp;";"&amp;F1679&amp;";"&amp;G1679&amp;";"&amp;H1679</f>
        <v>material;;;;;;;</v>
      </c>
    </row>
    <row r="1680" ht="15.75" customHeight="1">
      <c r="I1680" s="1" t="str">
        <f t="shared" si="1"/>
        <v>Q21. Peanuts, average of raw, dry-roasted and oil-roasted</v>
      </c>
      <c r="J1680" s="1">
        <f t="shared" si="2"/>
        <v>0</v>
      </c>
      <c r="K1680" s="1" t="str">
        <f t="shared" si="3"/>
        <v>Q21. Peanuts, average of raw, dry-roasted and oil-roasted0</v>
      </c>
      <c r="L1680" s="1" t="str">
        <f t="shared" si="4"/>
        <v>Q21. Peanuts, average of raw, dry-roasted and oil-roasted</v>
      </c>
      <c r="M1680" s="1" t="str">
        <f t="array" ref="M1680">IF(A1679=$A$72,TEXT(A1680,"dd/mm/yyyy"),A1680)&amp;";"&amp;B1680&amp;";"&amp;IF(J1680=0,IFERROR(VLOOKUP(A1680,default!$B$17:$C$19,2,0),C1680),INDEX(default!$B$2:$B$12,Sheet2!J1680,0))&amp;";"&amp;D1680&amp;";"&amp;E1680&amp;";"&amp;F1680&amp;";"&amp;G1680&amp;";"&amp;H1680</f>
        <v>;;;;;;;</v>
      </c>
    </row>
    <row r="1681" ht="15.75" customHeight="1">
      <c r="A1681" s="1" t="s">
        <v>817</v>
      </c>
      <c r="I1681" s="1" t="str">
        <f t="shared" si="1"/>
        <v>Q21. Peanuts, average of raw, dry-roasted and oil-roasted</v>
      </c>
      <c r="J1681" s="1">
        <f t="shared" si="2"/>
        <v>0</v>
      </c>
      <c r="K1681" s="1" t="str">
        <f t="shared" si="3"/>
        <v>Q21. Peanuts, average of raw, dry-roasted and oil-roasted0</v>
      </c>
      <c r="L1681" s="1" t="str">
        <f t="shared" si="4"/>
        <v>Q21. Peanuts, average of raw, dry-roasted and oil-roastedProcess identifier</v>
      </c>
      <c r="M1681" s="1" t="str">
        <f t="array" ref="M1681">IF(A1680=$A$72,TEXT(A1681,"dd/mm/yyyy"),A1681)&amp;";"&amp;B1681&amp;";"&amp;IF(J1681=0,IFERROR(VLOOKUP(A1681,default!$B$17:$C$19,2,0),C1681),INDEX(default!$B$2:$B$12,Sheet2!J1681,0))&amp;";"&amp;D1681&amp;";"&amp;E1681&amp;";"&amp;F1681&amp;";"&amp;G1681&amp;";"&amp;H1681</f>
        <v>Process identifier;;;;;;;</v>
      </c>
    </row>
    <row r="1682" ht="15.75" customHeight="1">
      <c r="A1682" s="1" t="s">
        <v>1130</v>
      </c>
      <c r="I1682" s="1" t="str">
        <f t="shared" si="1"/>
        <v>Q21. Peanuts, average of raw, dry-roasted and oil-roasted</v>
      </c>
      <c r="J1682" s="1">
        <f t="shared" si="2"/>
        <v>0</v>
      </c>
      <c r="K1682" s="1" t="str">
        <f t="shared" si="3"/>
        <v>Q21. Peanuts, average of raw, dry-roasted and oil-roasted0</v>
      </c>
      <c r="L1682" s="1" t="str">
        <f t="shared" si="4"/>
        <v>Q21. Peanuts, average of raw, dry-roasted and oil-roastedFootPrin000108900800247</v>
      </c>
      <c r="M1682" s="1" t="str">
        <f t="array" ref="M1682">IF(A1681=$A$72,TEXT(A1682,"dd/mm/yyyy"),A1682)&amp;";"&amp;B1682&amp;";"&amp;IF(J1682=0,IFERROR(VLOOKUP(A1682,default!$B$17:$C$19,2,0),C1682),INDEX(default!$B$2:$B$12,Sheet2!J1682,0))&amp;";"&amp;D1682&amp;";"&amp;E1682&amp;";"&amp;F1682&amp;";"&amp;G1682&amp;";"&amp;H1682</f>
        <v>FootPrin000108900800247;;;;;;;</v>
      </c>
    </row>
    <row r="1683" ht="15.75" customHeight="1">
      <c r="I1683" s="1" t="str">
        <f t="shared" si="1"/>
        <v>Q21. Peanuts, average of raw, dry-roasted and oil-roasted</v>
      </c>
      <c r="J1683" s="1">
        <f t="shared" si="2"/>
        <v>0</v>
      </c>
      <c r="K1683" s="1" t="str">
        <f t="shared" si="3"/>
        <v>Q21. Peanuts, average of raw, dry-roasted and oil-roasted0</v>
      </c>
      <c r="L1683" s="1" t="str">
        <f t="shared" si="4"/>
        <v>Q21. Peanuts, average of raw, dry-roasted and oil-roasted</v>
      </c>
      <c r="M1683" s="1" t="str">
        <f t="array" ref="M1683">IF(A1682=$A$72,TEXT(A1683,"dd/mm/yyyy"),A1683)&amp;";"&amp;B1683&amp;";"&amp;IF(J1683=0,IFERROR(VLOOKUP(A1683,default!$B$17:$C$19,2,0),C1683),INDEX(default!$B$2:$B$12,Sheet2!J1683,0))&amp;";"&amp;D1683&amp;";"&amp;E1683&amp;";"&amp;F1683&amp;";"&amp;G1683&amp;";"&amp;H1683</f>
        <v>;;;;;;;</v>
      </c>
    </row>
    <row r="1684" ht="15.75" customHeight="1">
      <c r="A1684" s="1" t="s">
        <v>819</v>
      </c>
      <c r="I1684" s="1" t="str">
        <f t="shared" si="1"/>
        <v>Q21. Peanuts, average of raw, dry-roasted and oil-roasted</v>
      </c>
      <c r="J1684" s="1">
        <f t="shared" si="2"/>
        <v>0</v>
      </c>
      <c r="K1684" s="1" t="str">
        <f t="shared" si="3"/>
        <v>Q21. Peanuts, average of raw, dry-roasted and oil-roasted0</v>
      </c>
      <c r="L1684" s="1" t="str">
        <f t="shared" si="4"/>
        <v>Q21. Peanuts, average of raw, dry-roasted and oil-roastedType</v>
      </c>
      <c r="M1684" s="1" t="str">
        <f t="array" ref="M1684">IF(A1683=$A$72,TEXT(A1684,"dd/mm/yyyy"),A1684)&amp;";"&amp;B1684&amp;";"&amp;IF(J1684=0,IFERROR(VLOOKUP(A1684,default!$B$17:$C$19,2,0),C1684),INDEX(default!$B$2:$B$12,Sheet2!J1684,0))&amp;";"&amp;D1684&amp;";"&amp;E1684&amp;";"&amp;F1684&amp;";"&amp;G1684&amp;";"&amp;H1684</f>
        <v>Type;;;;;;;</v>
      </c>
    </row>
    <row r="1685" ht="15.75" customHeight="1">
      <c r="I1685" s="1" t="str">
        <f t="shared" si="1"/>
        <v>Q21. Peanuts, average of raw, dry-roasted and oil-roasted</v>
      </c>
      <c r="J1685" s="1">
        <f t="shared" si="2"/>
        <v>0</v>
      </c>
      <c r="K1685" s="1" t="str">
        <f t="shared" si="3"/>
        <v>Q21. Peanuts, average of raw, dry-roasted and oil-roasted0</v>
      </c>
      <c r="L1685" s="1" t="str">
        <f t="shared" si="4"/>
        <v>Q21. Peanuts, average of raw, dry-roasted and oil-roasted</v>
      </c>
      <c r="M1685" s="1" t="str">
        <f t="array" ref="M1685">IF(A1684=$A$72,TEXT(A1685,"dd/mm/yyyy"),A1685)&amp;";"&amp;B1685&amp;";"&amp;IF(J1685=0,IFERROR(VLOOKUP(A1685,default!$B$17:$C$19,2,0),C1685),INDEX(default!$B$2:$B$12,Sheet2!J1685,0))&amp;";"&amp;D1685&amp;";"&amp;E1685&amp;";"&amp;F1685&amp;";"&amp;G1685&amp;";"&amp;H1685</f>
        <v>;;;;;;;</v>
      </c>
    </row>
    <row r="1686" ht="15.75" customHeight="1">
      <c r="I1686" s="1" t="str">
        <f t="shared" si="1"/>
        <v>Q21. Peanuts, average of raw, dry-roasted and oil-roasted</v>
      </c>
      <c r="J1686" s="1">
        <f t="shared" si="2"/>
        <v>0</v>
      </c>
      <c r="K1686" s="1" t="str">
        <f t="shared" si="3"/>
        <v>Q21. Peanuts, average of raw, dry-roasted and oil-roasted0</v>
      </c>
      <c r="L1686" s="1" t="str">
        <f t="shared" si="4"/>
        <v>Q21. Peanuts, average of raw, dry-roasted and oil-roasted</v>
      </c>
      <c r="M1686" s="1" t="str">
        <f t="array" ref="M1686">IF(A1685=$A$72,TEXT(A1686,"dd/mm/yyyy"),A1686)&amp;";"&amp;B1686&amp;";"&amp;IF(J1686=0,IFERROR(VLOOKUP(A1686,default!$B$17:$C$19,2,0),C1686),INDEX(default!$B$2:$B$12,Sheet2!J1686,0))&amp;";"&amp;D1686&amp;";"&amp;E1686&amp;";"&amp;F1686&amp;";"&amp;G1686&amp;";"&amp;H1686</f>
        <v>;;;;;;;</v>
      </c>
    </row>
    <row r="1687" ht="15.75" customHeight="1">
      <c r="A1687" s="1" t="s">
        <v>820</v>
      </c>
      <c r="I1687" s="1" t="str">
        <f t="shared" si="1"/>
        <v>Q21. Peanuts, average of raw, dry-roasted and oil-roasted</v>
      </c>
      <c r="J1687" s="1">
        <f t="shared" si="2"/>
        <v>0</v>
      </c>
      <c r="K1687" s="1" t="str">
        <f t="shared" si="3"/>
        <v>Q21. Peanuts, average of raw, dry-roasted and oil-roasted0</v>
      </c>
      <c r="L1687" s="1" t="str">
        <f t="shared" si="4"/>
        <v>Q21. Peanuts, average of raw, dry-roasted and oil-roastedStatus</v>
      </c>
      <c r="M1687" s="1" t="str">
        <f t="array" ref="M1687">IF(A1686=$A$72,TEXT(A1687,"dd/mm/yyyy"),A1687)&amp;";"&amp;B1687&amp;";"&amp;IF(J1687=0,IFERROR(VLOOKUP(A1687,default!$B$17:$C$19,2,0),C1687),INDEX(default!$B$2:$B$12,Sheet2!J1687,0))&amp;";"&amp;D1687&amp;";"&amp;E1687&amp;";"&amp;F1687&amp;";"&amp;G1687&amp;";"&amp;H1687</f>
        <v>Status;;;;;;;</v>
      </c>
    </row>
    <row r="1688" ht="15.75" customHeight="1">
      <c r="I1688" s="1" t="str">
        <f t="shared" si="1"/>
        <v>Q21. Peanuts, average of raw, dry-roasted and oil-roasted</v>
      </c>
      <c r="J1688" s="1">
        <f t="shared" si="2"/>
        <v>0</v>
      </c>
      <c r="K1688" s="1" t="str">
        <f t="shared" si="3"/>
        <v>Q21. Peanuts, average of raw, dry-roasted and oil-roasted0</v>
      </c>
      <c r="L1688" s="1" t="str">
        <f t="shared" si="4"/>
        <v>Q21. Peanuts, average of raw, dry-roasted and oil-roasted</v>
      </c>
      <c r="M1688" s="1" t="str">
        <f t="array" ref="M1688">IF(A1687=$A$72,TEXT(A1688,"dd/mm/yyyy"),A1688)&amp;";"&amp;B1688&amp;";"&amp;IF(J1688=0,IFERROR(VLOOKUP(A1688,default!$B$17:$C$19,2,0),C1688),INDEX(default!$B$2:$B$12,Sheet2!J1688,0))&amp;";"&amp;D1688&amp;";"&amp;E1688&amp;";"&amp;F1688&amp;";"&amp;G1688&amp;";"&amp;H1688</f>
        <v>;;;;;;;</v>
      </c>
    </row>
    <row r="1689" ht="15.75" customHeight="1">
      <c r="I1689" s="1" t="str">
        <f t="shared" si="1"/>
        <v>Q21. Peanuts, average of raw, dry-roasted and oil-roasted</v>
      </c>
      <c r="J1689" s="1">
        <f t="shared" si="2"/>
        <v>0</v>
      </c>
      <c r="K1689" s="1" t="str">
        <f t="shared" si="3"/>
        <v>Q21. Peanuts, average of raw, dry-roasted and oil-roasted0</v>
      </c>
      <c r="L1689" s="1" t="str">
        <f t="shared" si="4"/>
        <v>Q21. Peanuts, average of raw, dry-roasted and oil-roasted</v>
      </c>
      <c r="M1689" s="1" t="str">
        <f t="array" ref="M1689">IF(A1688=$A$72,TEXT(A1689,"dd/mm/yyyy"),A1689)&amp;";"&amp;B1689&amp;";"&amp;IF(J1689=0,IFERROR(VLOOKUP(A1689,default!$B$17:$C$19,2,0),C1689),INDEX(default!$B$2:$B$12,Sheet2!J1689,0))&amp;";"&amp;D1689&amp;";"&amp;E1689&amp;";"&amp;F1689&amp;";"&amp;G1689&amp;";"&amp;H1689</f>
        <v>;;;;;;;</v>
      </c>
    </row>
    <row r="1690" ht="15.75" customHeight="1">
      <c r="A1690" s="1" t="s">
        <v>821</v>
      </c>
      <c r="I1690" s="1" t="str">
        <f t="shared" si="1"/>
        <v>Q21. Peanuts, average of raw, dry-roasted and oil-roasted</v>
      </c>
      <c r="J1690" s="1">
        <f t="shared" si="2"/>
        <v>0</v>
      </c>
      <c r="K1690" s="1" t="str">
        <f t="shared" si="3"/>
        <v>Q21. Peanuts, average of raw, dry-roasted and oil-roasted0</v>
      </c>
      <c r="L1690" s="1" t="str">
        <f t="shared" si="4"/>
        <v>Q21. Peanuts, average of raw, dry-roasted and oil-roastedTime period</v>
      </c>
      <c r="M1690" s="1" t="str">
        <f t="array" ref="M1690">IF(A1689=$A$72,TEXT(A1690,"dd/mm/yyyy"),A1690)&amp;";"&amp;B1690&amp;";"&amp;IF(J1690=0,IFERROR(VLOOKUP(A1690,default!$B$17:$C$19,2,0),C1690),INDEX(default!$B$2:$B$12,Sheet2!J1690,0))&amp;";"&amp;D1690&amp;";"&amp;E1690&amp;";"&amp;F1690&amp;";"&amp;G1690&amp;";"&amp;H1690</f>
        <v>Time period;;;;;;;</v>
      </c>
    </row>
    <row r="1691" ht="15.75" customHeight="1">
      <c r="A1691" s="1" t="s">
        <v>822</v>
      </c>
      <c r="I1691" s="1" t="str">
        <f t="shared" si="1"/>
        <v>Q21. Peanuts, average of raw, dry-roasted and oil-roasted</v>
      </c>
      <c r="J1691" s="1">
        <f t="shared" si="2"/>
        <v>0</v>
      </c>
      <c r="K1691" s="1" t="str">
        <f t="shared" si="3"/>
        <v>Q21. Peanuts, average of raw, dry-roasted and oil-roasted0</v>
      </c>
      <c r="L1691" s="1" t="str">
        <f t="shared" si="4"/>
        <v>Q21. Peanuts, average of raw, dry-roasted and oil-roastedUnspecified</v>
      </c>
      <c r="M1691" s="1" t="str">
        <f t="array" ref="M1691">IF(A1690=$A$72,TEXT(A1691,"dd/mm/yyyy"),A1691)&amp;";"&amp;B1691&amp;";"&amp;IF(J1691=0,IFERROR(VLOOKUP(A1691,default!$B$17:$C$19,2,0),C1691),INDEX(default!$B$2:$B$12,Sheet2!J1691,0))&amp;";"&amp;D1691&amp;";"&amp;E1691&amp;";"&amp;F1691&amp;";"&amp;G1691&amp;";"&amp;H1691</f>
        <v>Unspecified;;;;;;;</v>
      </c>
    </row>
    <row r="1692" ht="15.75" customHeight="1">
      <c r="I1692" s="1" t="str">
        <f t="shared" si="1"/>
        <v>Q21. Peanuts, average of raw, dry-roasted and oil-roasted</v>
      </c>
      <c r="J1692" s="1">
        <f t="shared" si="2"/>
        <v>0</v>
      </c>
      <c r="K1692" s="1" t="str">
        <f t="shared" si="3"/>
        <v>Q21. Peanuts, average of raw, dry-roasted and oil-roasted0</v>
      </c>
      <c r="L1692" s="1" t="str">
        <f t="shared" si="4"/>
        <v>Q21. Peanuts, average of raw, dry-roasted and oil-roasted</v>
      </c>
      <c r="M1692" s="1" t="str">
        <f t="array" ref="M1692">IF(A1691=$A$72,TEXT(A1692,"dd/mm/yyyy"),A1692)&amp;";"&amp;B1692&amp;";"&amp;IF(J1692=0,IFERROR(VLOOKUP(A1692,default!$B$17:$C$19,2,0),C1692),INDEX(default!$B$2:$B$12,Sheet2!J1692,0))&amp;";"&amp;D1692&amp;";"&amp;E1692&amp;";"&amp;F1692&amp;";"&amp;G1692&amp;";"&amp;H1692</f>
        <v>;;;;;;;</v>
      </c>
    </row>
    <row r="1693" ht="15.75" customHeight="1">
      <c r="A1693" s="1" t="s">
        <v>823</v>
      </c>
      <c r="I1693" s="1" t="str">
        <f t="shared" si="1"/>
        <v>Q21. Peanuts, average of raw, dry-roasted and oil-roasted</v>
      </c>
      <c r="J1693" s="1">
        <f t="shared" si="2"/>
        <v>0</v>
      </c>
      <c r="K1693" s="1" t="str">
        <f t="shared" si="3"/>
        <v>Q21. Peanuts, average of raw, dry-roasted and oil-roasted0</v>
      </c>
      <c r="L1693" s="1" t="str">
        <f t="shared" si="4"/>
        <v>Q21. Peanuts, average of raw, dry-roasted and oil-roastedGeography</v>
      </c>
      <c r="M1693" s="1" t="str">
        <f t="array" ref="M1693">IF(A1692=$A$72,TEXT(A1693,"dd/mm/yyyy"),A1693)&amp;";"&amp;B1693&amp;";"&amp;IF(J1693=0,IFERROR(VLOOKUP(A1693,default!$B$17:$C$19,2,0),C1693),INDEX(default!$B$2:$B$12,Sheet2!J1693,0))&amp;";"&amp;D1693&amp;";"&amp;E1693&amp;";"&amp;F1693&amp;";"&amp;G1693&amp;";"&amp;H1693</f>
        <v>Geography;;;;;;;</v>
      </c>
    </row>
    <row r="1694" ht="15.75" customHeight="1">
      <c r="A1694" s="1" t="s">
        <v>822</v>
      </c>
      <c r="I1694" s="1" t="str">
        <f t="shared" si="1"/>
        <v>Q21. Peanuts, average of raw, dry-roasted and oil-roasted</v>
      </c>
      <c r="J1694" s="1">
        <f t="shared" si="2"/>
        <v>0</v>
      </c>
      <c r="K1694" s="1" t="str">
        <f t="shared" si="3"/>
        <v>Q21. Peanuts, average of raw, dry-roasted and oil-roasted0</v>
      </c>
      <c r="L1694" s="1" t="str">
        <f t="shared" si="4"/>
        <v>Q21. Peanuts, average of raw, dry-roasted and oil-roastedUnspecified</v>
      </c>
      <c r="M1694" s="1" t="str">
        <f t="array" ref="M1694">IF(A1693=$A$72,TEXT(A1694,"dd/mm/yyyy"),A1694)&amp;";"&amp;B1694&amp;";"&amp;IF(J1694=0,IFERROR(VLOOKUP(A1694,default!$B$17:$C$19,2,0),C1694),INDEX(default!$B$2:$B$12,Sheet2!J1694,0))&amp;";"&amp;D1694&amp;";"&amp;E1694&amp;";"&amp;F1694&amp;";"&amp;G1694&amp;";"&amp;H1694</f>
        <v>Unspecified;;;;;;;</v>
      </c>
    </row>
    <row r="1695" ht="15.75" customHeight="1">
      <c r="I1695" s="1" t="str">
        <f t="shared" si="1"/>
        <v>Q21. Peanuts, average of raw, dry-roasted and oil-roasted</v>
      </c>
      <c r="J1695" s="1">
        <f t="shared" si="2"/>
        <v>0</v>
      </c>
      <c r="K1695" s="1" t="str">
        <f t="shared" si="3"/>
        <v>Q21. Peanuts, average of raw, dry-roasted and oil-roasted0</v>
      </c>
      <c r="L1695" s="1" t="str">
        <f t="shared" si="4"/>
        <v>Q21. Peanuts, average of raw, dry-roasted and oil-roasted</v>
      </c>
      <c r="M1695" s="1" t="str">
        <f t="array" ref="M1695">IF(A1694=$A$72,TEXT(A1695,"dd/mm/yyyy"),A1695)&amp;";"&amp;B1695&amp;";"&amp;IF(J1695=0,IFERROR(VLOOKUP(A1695,default!$B$17:$C$19,2,0),C1695),INDEX(default!$B$2:$B$12,Sheet2!J1695,0))&amp;";"&amp;D1695&amp;";"&amp;E1695&amp;";"&amp;F1695&amp;";"&amp;G1695&amp;";"&amp;H1695</f>
        <v>;;;;;;;</v>
      </c>
    </row>
    <row r="1696" ht="15.75" customHeight="1">
      <c r="A1696" s="1" t="s">
        <v>824</v>
      </c>
      <c r="I1696" s="1" t="str">
        <f t="shared" si="1"/>
        <v>Q21. Peanuts, average of raw, dry-roasted and oil-roasted</v>
      </c>
      <c r="J1696" s="1">
        <f t="shared" si="2"/>
        <v>0</v>
      </c>
      <c r="K1696" s="1" t="str">
        <f t="shared" si="3"/>
        <v>Q21. Peanuts, average of raw, dry-roasted and oil-roasted0</v>
      </c>
      <c r="L1696" s="1" t="str">
        <f t="shared" si="4"/>
        <v>Q21. Peanuts, average of raw, dry-roasted and oil-roastedTechnology</v>
      </c>
      <c r="M1696" s="1" t="str">
        <f t="array" ref="M1696">IF(A1695=$A$72,TEXT(A1696,"dd/mm/yyyy"),A1696)&amp;";"&amp;B1696&amp;";"&amp;IF(J1696=0,IFERROR(VLOOKUP(A1696,default!$B$17:$C$19,2,0),C1696),INDEX(default!$B$2:$B$12,Sheet2!J1696,0))&amp;";"&amp;D1696&amp;";"&amp;E1696&amp;";"&amp;F1696&amp;";"&amp;G1696&amp;";"&amp;H1696</f>
        <v>Technology;;;;;;;</v>
      </c>
    </row>
    <row r="1697" ht="15.75" customHeight="1">
      <c r="A1697" s="1" t="s">
        <v>822</v>
      </c>
      <c r="I1697" s="1" t="str">
        <f t="shared" si="1"/>
        <v>Q21. Peanuts, average of raw, dry-roasted and oil-roasted</v>
      </c>
      <c r="J1697" s="1">
        <f t="shared" si="2"/>
        <v>0</v>
      </c>
      <c r="K1697" s="1" t="str">
        <f t="shared" si="3"/>
        <v>Q21. Peanuts, average of raw, dry-roasted and oil-roasted0</v>
      </c>
      <c r="L1697" s="1" t="str">
        <f t="shared" si="4"/>
        <v>Q21. Peanuts, average of raw, dry-roasted and oil-roastedUnspecified</v>
      </c>
      <c r="M1697" s="1" t="str">
        <f t="array" ref="M1697">IF(A1696=$A$72,TEXT(A1697,"dd/mm/yyyy"),A1697)&amp;";"&amp;B1697&amp;";"&amp;IF(J1697=0,IFERROR(VLOOKUP(A1697,default!$B$17:$C$19,2,0),C1697),INDEX(default!$B$2:$B$12,Sheet2!J1697,0))&amp;";"&amp;D1697&amp;";"&amp;E1697&amp;";"&amp;F1697&amp;";"&amp;G1697&amp;";"&amp;H1697</f>
        <v>Unspecified;;;;;;;</v>
      </c>
    </row>
    <row r="1698" ht="15.75" customHeight="1">
      <c r="I1698" s="1" t="str">
        <f t="shared" si="1"/>
        <v>Q21. Peanuts, average of raw, dry-roasted and oil-roasted</v>
      </c>
      <c r="J1698" s="1">
        <f t="shared" si="2"/>
        <v>0</v>
      </c>
      <c r="K1698" s="1" t="str">
        <f t="shared" si="3"/>
        <v>Q21. Peanuts, average of raw, dry-roasted and oil-roasted0</v>
      </c>
      <c r="L1698" s="1" t="str">
        <f t="shared" si="4"/>
        <v>Q21. Peanuts, average of raw, dry-roasted and oil-roasted</v>
      </c>
      <c r="M1698" s="1" t="str">
        <f t="array" ref="M1698">IF(A1697=$A$72,TEXT(A1698,"dd/mm/yyyy"),A1698)&amp;";"&amp;B1698&amp;";"&amp;IF(J1698=0,IFERROR(VLOOKUP(A1698,default!$B$17:$C$19,2,0),C1698),INDEX(default!$B$2:$B$12,Sheet2!J1698,0))&amp;";"&amp;D1698&amp;";"&amp;E1698&amp;";"&amp;F1698&amp;";"&amp;G1698&amp;";"&amp;H1698</f>
        <v>;;;;;;;</v>
      </c>
    </row>
    <row r="1699" ht="15.75" customHeight="1">
      <c r="A1699" s="1" t="s">
        <v>825</v>
      </c>
      <c r="I1699" s="1" t="str">
        <f t="shared" si="1"/>
        <v>Q21. Peanuts, average of raw, dry-roasted and oil-roasted</v>
      </c>
      <c r="J1699" s="1">
        <f t="shared" si="2"/>
        <v>0</v>
      </c>
      <c r="K1699" s="1" t="str">
        <f t="shared" si="3"/>
        <v>Q21. Peanuts, average of raw, dry-roasted and oil-roasted0</v>
      </c>
      <c r="L1699" s="1" t="str">
        <f t="shared" si="4"/>
        <v>Q21. Peanuts, average of raw, dry-roasted and oil-roastedRepresentativeness</v>
      </c>
      <c r="M1699" s="1" t="str">
        <f t="array" ref="M1699">IF(A1698=$A$72,TEXT(A1699,"dd/mm/yyyy"),A1699)&amp;";"&amp;B1699&amp;";"&amp;IF(J1699=0,IFERROR(VLOOKUP(A1699,default!$B$17:$C$19,2,0),C1699),INDEX(default!$B$2:$B$12,Sheet2!J1699,0))&amp;";"&amp;D1699&amp;";"&amp;E1699&amp;";"&amp;F1699&amp;";"&amp;G1699&amp;";"&amp;H1699</f>
        <v>Representativeness;;;;;;;</v>
      </c>
    </row>
    <row r="1700" ht="15.75" customHeight="1">
      <c r="A1700" s="1" t="s">
        <v>822</v>
      </c>
      <c r="I1700" s="1" t="str">
        <f t="shared" si="1"/>
        <v>Q21. Peanuts, average of raw, dry-roasted and oil-roasted</v>
      </c>
      <c r="J1700" s="1">
        <f t="shared" si="2"/>
        <v>0</v>
      </c>
      <c r="K1700" s="1" t="str">
        <f t="shared" si="3"/>
        <v>Q21. Peanuts, average of raw, dry-roasted and oil-roasted0</v>
      </c>
      <c r="L1700" s="1" t="str">
        <f t="shared" si="4"/>
        <v>Q21. Peanuts, average of raw, dry-roasted and oil-roastedUnspecified</v>
      </c>
      <c r="M1700" s="1" t="str">
        <f t="array" ref="M1700">IF(A1699=$A$72,TEXT(A1700,"dd/mm/yyyy"),A1700)&amp;";"&amp;B1700&amp;";"&amp;IF(J1700=0,IFERROR(VLOOKUP(A1700,default!$B$17:$C$19,2,0),C1700),INDEX(default!$B$2:$B$12,Sheet2!J1700,0))&amp;";"&amp;D1700&amp;";"&amp;E1700&amp;";"&amp;F1700&amp;";"&amp;G1700&amp;";"&amp;H1700</f>
        <v>Unspecified;;;;;;;</v>
      </c>
    </row>
    <row r="1701" ht="15.75" customHeight="1">
      <c r="I1701" s="1" t="str">
        <f t="shared" si="1"/>
        <v>Q21. Peanuts, average of raw, dry-roasted and oil-roasted</v>
      </c>
      <c r="J1701" s="1">
        <f t="shared" si="2"/>
        <v>0</v>
      </c>
      <c r="K1701" s="1" t="str">
        <f t="shared" si="3"/>
        <v>Q21. Peanuts, average of raw, dry-roasted and oil-roasted0</v>
      </c>
      <c r="L1701" s="1" t="str">
        <f t="shared" si="4"/>
        <v>Q21. Peanuts, average of raw, dry-roasted and oil-roasted</v>
      </c>
      <c r="M1701" s="1" t="str">
        <f t="array" ref="M1701">IF(A1700=$A$72,TEXT(A1701,"dd/mm/yyyy"),A1701)&amp;";"&amp;B1701&amp;";"&amp;IF(J1701=0,IFERROR(VLOOKUP(A1701,default!$B$17:$C$19,2,0),C1701),INDEX(default!$B$2:$B$12,Sheet2!J1701,0))&amp;";"&amp;D1701&amp;";"&amp;E1701&amp;";"&amp;F1701&amp;";"&amp;G1701&amp;";"&amp;H1701</f>
        <v>;;;;;;;</v>
      </c>
    </row>
    <row r="1702" ht="15.75" customHeight="1">
      <c r="A1702" s="1" t="s">
        <v>826</v>
      </c>
      <c r="I1702" s="1" t="str">
        <f t="shared" si="1"/>
        <v>Q21. Peanuts, average of raw, dry-roasted and oil-roasted</v>
      </c>
      <c r="J1702" s="1">
        <f t="shared" si="2"/>
        <v>0</v>
      </c>
      <c r="K1702" s="1" t="str">
        <f t="shared" si="3"/>
        <v>Q21. Peanuts, average of raw, dry-roasted and oil-roasted0</v>
      </c>
      <c r="L1702" s="1" t="str">
        <f t="shared" si="4"/>
        <v>Q21. Peanuts, average of raw, dry-roasted and oil-roastedMultiple output allocation</v>
      </c>
      <c r="M1702" s="1" t="str">
        <f t="array" ref="M1702">IF(A1701=$A$72,TEXT(A1702,"dd/mm/yyyy"),A1702)&amp;";"&amp;B1702&amp;";"&amp;IF(J1702=0,IFERROR(VLOOKUP(A1702,default!$B$17:$C$19,2,0),C1702),INDEX(default!$B$2:$B$12,Sheet2!J1702,0))&amp;";"&amp;D1702&amp;";"&amp;E1702&amp;";"&amp;F1702&amp;";"&amp;G1702&amp;";"&amp;H1702</f>
        <v>Multiple output allocation;;;;;;;</v>
      </c>
    </row>
    <row r="1703" ht="15.75" customHeight="1">
      <c r="A1703" s="1" t="s">
        <v>822</v>
      </c>
      <c r="I1703" s="1" t="str">
        <f t="shared" si="1"/>
        <v>Q21. Peanuts, average of raw, dry-roasted and oil-roasted</v>
      </c>
      <c r="J1703" s="1">
        <f t="shared" si="2"/>
        <v>0</v>
      </c>
      <c r="K1703" s="1" t="str">
        <f t="shared" si="3"/>
        <v>Q21. Peanuts, average of raw, dry-roasted and oil-roasted0</v>
      </c>
      <c r="L1703" s="1" t="str">
        <f t="shared" si="4"/>
        <v>Q21. Peanuts, average of raw, dry-roasted and oil-roastedUnspecified</v>
      </c>
      <c r="M1703" s="1" t="str">
        <f t="array" ref="M1703">IF(A1702=$A$72,TEXT(A1703,"dd/mm/yyyy"),A1703)&amp;";"&amp;B1703&amp;";"&amp;IF(J1703=0,IFERROR(VLOOKUP(A1703,default!$B$17:$C$19,2,0),C1703),INDEX(default!$B$2:$B$12,Sheet2!J1703,0))&amp;";"&amp;D1703&amp;";"&amp;E1703&amp;";"&amp;F1703&amp;";"&amp;G1703&amp;";"&amp;H1703</f>
        <v>Unspecified;;;;;;;</v>
      </c>
    </row>
    <row r="1704" ht="15.75" customHeight="1">
      <c r="I1704" s="1" t="str">
        <f t="shared" si="1"/>
        <v>Q21. Peanuts, average of raw, dry-roasted and oil-roasted</v>
      </c>
      <c r="J1704" s="1">
        <f t="shared" si="2"/>
        <v>0</v>
      </c>
      <c r="K1704" s="1" t="str">
        <f t="shared" si="3"/>
        <v>Q21. Peanuts, average of raw, dry-roasted and oil-roasted0</v>
      </c>
      <c r="L1704" s="1" t="str">
        <f t="shared" si="4"/>
        <v>Q21. Peanuts, average of raw, dry-roasted and oil-roasted</v>
      </c>
      <c r="M1704" s="1" t="str">
        <f t="array" ref="M1704">IF(A1703=$A$72,TEXT(A1704,"dd/mm/yyyy"),A1704)&amp;";"&amp;B1704&amp;";"&amp;IF(J1704=0,IFERROR(VLOOKUP(A1704,default!$B$17:$C$19,2,0),C1704),INDEX(default!$B$2:$B$12,Sheet2!J1704,0))&amp;";"&amp;D1704&amp;";"&amp;E1704&amp;";"&amp;F1704&amp;";"&amp;G1704&amp;";"&amp;H1704</f>
        <v>;;;;;;;</v>
      </c>
    </row>
    <row r="1705" ht="15.75" customHeight="1">
      <c r="A1705" s="1" t="s">
        <v>827</v>
      </c>
      <c r="I1705" s="1" t="str">
        <f t="shared" si="1"/>
        <v>Q21. Peanuts, average of raw, dry-roasted and oil-roasted</v>
      </c>
      <c r="J1705" s="1">
        <f t="shared" si="2"/>
        <v>0</v>
      </c>
      <c r="K1705" s="1" t="str">
        <f t="shared" si="3"/>
        <v>Q21. Peanuts, average of raw, dry-roasted and oil-roasted0</v>
      </c>
      <c r="L1705" s="1" t="str">
        <f t="shared" si="4"/>
        <v>Q21. Peanuts, average of raw, dry-roasted and oil-roastedSubstitution allocation</v>
      </c>
      <c r="M1705" s="1" t="str">
        <f t="array" ref="M1705">IF(A1704=$A$72,TEXT(A1705,"dd/mm/yyyy"),A1705)&amp;";"&amp;B1705&amp;";"&amp;IF(J1705=0,IFERROR(VLOOKUP(A1705,default!$B$17:$C$19,2,0),C1705),INDEX(default!$B$2:$B$12,Sheet2!J1705,0))&amp;";"&amp;D1705&amp;";"&amp;E1705&amp;";"&amp;F1705&amp;";"&amp;G1705&amp;";"&amp;H1705</f>
        <v>Substitution allocation;;;;;;;</v>
      </c>
    </row>
    <row r="1706" ht="15.75" customHeight="1">
      <c r="A1706" s="1" t="s">
        <v>822</v>
      </c>
      <c r="I1706" s="1" t="str">
        <f t="shared" si="1"/>
        <v>Q21. Peanuts, average of raw, dry-roasted and oil-roasted</v>
      </c>
      <c r="J1706" s="1">
        <f t="shared" si="2"/>
        <v>0</v>
      </c>
      <c r="K1706" s="1" t="str">
        <f t="shared" si="3"/>
        <v>Q21. Peanuts, average of raw, dry-roasted and oil-roasted0</v>
      </c>
      <c r="L1706" s="1" t="str">
        <f t="shared" si="4"/>
        <v>Q21. Peanuts, average of raw, dry-roasted and oil-roastedUnspecified</v>
      </c>
      <c r="M1706" s="1" t="str">
        <f t="array" ref="M1706">IF(A1705=$A$72,TEXT(A1706,"dd/mm/yyyy"),A1706)&amp;";"&amp;B1706&amp;";"&amp;IF(J1706=0,IFERROR(VLOOKUP(A1706,default!$B$17:$C$19,2,0),C1706),INDEX(default!$B$2:$B$12,Sheet2!J1706,0))&amp;";"&amp;D1706&amp;";"&amp;E1706&amp;";"&amp;F1706&amp;";"&amp;G1706&amp;";"&amp;H1706</f>
        <v>Unspecified;;;;;;;</v>
      </c>
    </row>
    <row r="1707" ht="15.75" customHeight="1">
      <c r="I1707" s="1" t="str">
        <f t="shared" si="1"/>
        <v>Q21. Peanuts, average of raw, dry-roasted and oil-roasted</v>
      </c>
      <c r="J1707" s="1">
        <f t="shared" si="2"/>
        <v>0</v>
      </c>
      <c r="K1707" s="1" t="str">
        <f t="shared" si="3"/>
        <v>Q21. Peanuts, average of raw, dry-roasted and oil-roasted0</v>
      </c>
      <c r="L1707" s="1" t="str">
        <f t="shared" si="4"/>
        <v>Q21. Peanuts, average of raw, dry-roasted and oil-roasted</v>
      </c>
      <c r="M1707" s="1" t="str">
        <f t="array" ref="M1707">IF(A1706=$A$72,TEXT(A1707,"dd/mm/yyyy"),A1707)&amp;";"&amp;B1707&amp;";"&amp;IF(J1707=0,IFERROR(VLOOKUP(A1707,default!$B$17:$C$19,2,0),C1707),INDEX(default!$B$2:$B$12,Sheet2!J1707,0))&amp;";"&amp;D1707&amp;";"&amp;E1707&amp;";"&amp;F1707&amp;";"&amp;G1707&amp;";"&amp;H1707</f>
        <v>;;;;;;;</v>
      </c>
    </row>
    <row r="1708" ht="15.75" customHeight="1">
      <c r="A1708" s="1" t="s">
        <v>828</v>
      </c>
      <c r="I1708" s="1" t="str">
        <f t="shared" si="1"/>
        <v>Q21. Peanuts, average of raw, dry-roasted and oil-roasted</v>
      </c>
      <c r="J1708" s="1">
        <f t="shared" si="2"/>
        <v>0</v>
      </c>
      <c r="K1708" s="1" t="str">
        <f t="shared" si="3"/>
        <v>Q21. Peanuts, average of raw, dry-roasted and oil-roasted0</v>
      </c>
      <c r="L1708" s="1" t="str">
        <f t="shared" si="4"/>
        <v>Q21. Peanuts, average of raw, dry-roasted and oil-roastedCut off rules</v>
      </c>
      <c r="M1708" s="1" t="str">
        <f t="array" ref="M1708">IF(A1707=$A$72,TEXT(A1708,"dd/mm/yyyy"),A1708)&amp;";"&amp;B1708&amp;";"&amp;IF(J1708=0,IFERROR(VLOOKUP(A1708,default!$B$17:$C$19,2,0),C1708),INDEX(default!$B$2:$B$12,Sheet2!J1708,0))&amp;";"&amp;D1708&amp;";"&amp;E1708&amp;";"&amp;F1708&amp;";"&amp;G1708&amp;";"&amp;H1708</f>
        <v>Cut off rules;;;;;;;</v>
      </c>
    </row>
    <row r="1709" ht="15.75" customHeight="1">
      <c r="A1709" s="1" t="s">
        <v>822</v>
      </c>
      <c r="I1709" s="1" t="str">
        <f t="shared" si="1"/>
        <v>Q21. Peanuts, average of raw, dry-roasted and oil-roasted</v>
      </c>
      <c r="J1709" s="1">
        <f t="shared" si="2"/>
        <v>0</v>
      </c>
      <c r="K1709" s="1" t="str">
        <f t="shared" si="3"/>
        <v>Q21. Peanuts, average of raw, dry-roasted and oil-roasted0</v>
      </c>
      <c r="L1709" s="1" t="str">
        <f t="shared" si="4"/>
        <v>Q21. Peanuts, average of raw, dry-roasted and oil-roastedUnspecified</v>
      </c>
      <c r="M1709" s="1" t="str">
        <f t="array" ref="M1709">IF(A1708=$A$72,TEXT(A1709,"dd/mm/yyyy"),A1709)&amp;";"&amp;B1709&amp;";"&amp;IF(J1709=0,IFERROR(VLOOKUP(A1709,default!$B$17:$C$19,2,0),C1709),INDEX(default!$B$2:$B$12,Sheet2!J1709,0))&amp;";"&amp;D1709&amp;";"&amp;E1709&amp;";"&amp;F1709&amp;";"&amp;G1709&amp;";"&amp;H1709</f>
        <v>Unspecified;;;;;;;</v>
      </c>
    </row>
    <row r="1710" ht="15.75" customHeight="1">
      <c r="I1710" s="1" t="str">
        <f t="shared" si="1"/>
        <v>Q21. Peanuts, average of raw, dry-roasted and oil-roasted</v>
      </c>
      <c r="J1710" s="1">
        <f t="shared" si="2"/>
        <v>0</v>
      </c>
      <c r="K1710" s="1" t="str">
        <f t="shared" si="3"/>
        <v>Q21. Peanuts, average of raw, dry-roasted and oil-roasted0</v>
      </c>
      <c r="L1710" s="1" t="str">
        <f t="shared" si="4"/>
        <v>Q21. Peanuts, average of raw, dry-roasted and oil-roasted</v>
      </c>
      <c r="M1710" s="1" t="str">
        <f t="array" ref="M1710">IF(A1709=$A$72,TEXT(A1710,"dd/mm/yyyy"),A1710)&amp;";"&amp;B1710&amp;";"&amp;IF(J1710=0,IFERROR(VLOOKUP(A1710,default!$B$17:$C$19,2,0),C1710),INDEX(default!$B$2:$B$12,Sheet2!J1710,0))&amp;";"&amp;D1710&amp;";"&amp;E1710&amp;";"&amp;F1710&amp;";"&amp;G1710&amp;";"&amp;H1710</f>
        <v>;;;;;;;</v>
      </c>
    </row>
    <row r="1711" ht="15.75" customHeight="1">
      <c r="A1711" s="1" t="s">
        <v>829</v>
      </c>
      <c r="I1711" s="1" t="str">
        <f t="shared" si="1"/>
        <v>Q21. Peanuts, average of raw, dry-roasted and oil-roasted</v>
      </c>
      <c r="J1711" s="1">
        <f t="shared" si="2"/>
        <v>0</v>
      </c>
      <c r="K1711" s="1" t="str">
        <f t="shared" si="3"/>
        <v>Q21. Peanuts, average of raw, dry-roasted and oil-roasted0</v>
      </c>
      <c r="L1711" s="1" t="str">
        <f t="shared" si="4"/>
        <v>Q21. Peanuts, average of raw, dry-roasted and oil-roastedCapital goods</v>
      </c>
      <c r="M1711" s="1" t="str">
        <f t="array" ref="M1711">IF(A1710=$A$72,TEXT(A1711,"dd/mm/yyyy"),A1711)&amp;";"&amp;B1711&amp;";"&amp;IF(J1711=0,IFERROR(VLOOKUP(A1711,default!$B$17:$C$19,2,0),C1711),INDEX(default!$B$2:$B$12,Sheet2!J1711,0))&amp;";"&amp;D1711&amp;";"&amp;E1711&amp;";"&amp;F1711&amp;";"&amp;G1711&amp;";"&amp;H1711</f>
        <v>Capital goods;;;;;;;</v>
      </c>
    </row>
    <row r="1712" ht="15.75" customHeight="1">
      <c r="A1712" s="1" t="s">
        <v>822</v>
      </c>
      <c r="I1712" s="1" t="str">
        <f t="shared" si="1"/>
        <v>Q21. Peanuts, average of raw, dry-roasted and oil-roasted</v>
      </c>
      <c r="J1712" s="1">
        <f t="shared" si="2"/>
        <v>0</v>
      </c>
      <c r="K1712" s="1" t="str">
        <f t="shared" si="3"/>
        <v>Q21. Peanuts, average of raw, dry-roasted and oil-roasted0</v>
      </c>
      <c r="L1712" s="1" t="str">
        <f t="shared" si="4"/>
        <v>Q21. Peanuts, average of raw, dry-roasted and oil-roastedUnspecified</v>
      </c>
      <c r="M1712" s="1" t="str">
        <f t="array" ref="M1712">IF(A1711=$A$72,TEXT(A1712,"dd/mm/yyyy"),A1712)&amp;";"&amp;B1712&amp;";"&amp;IF(J1712=0,IFERROR(VLOOKUP(A1712,default!$B$17:$C$19,2,0),C1712),INDEX(default!$B$2:$B$12,Sheet2!J1712,0))&amp;";"&amp;D1712&amp;";"&amp;E1712&amp;";"&amp;F1712&amp;";"&amp;G1712&amp;";"&amp;H1712</f>
        <v>Unspecified;;;;;;;</v>
      </c>
    </row>
    <row r="1713" ht="15.75" customHeight="1">
      <c r="I1713" s="1" t="str">
        <f t="shared" si="1"/>
        <v>Q21. Peanuts, average of raw, dry-roasted and oil-roasted</v>
      </c>
      <c r="J1713" s="1">
        <f t="shared" si="2"/>
        <v>0</v>
      </c>
      <c r="K1713" s="1" t="str">
        <f t="shared" si="3"/>
        <v>Q21. Peanuts, average of raw, dry-roasted and oil-roasted0</v>
      </c>
      <c r="L1713" s="1" t="str">
        <f t="shared" si="4"/>
        <v>Q21. Peanuts, average of raw, dry-roasted and oil-roasted</v>
      </c>
      <c r="M1713" s="1" t="str">
        <f t="array" ref="M1713">IF(A1712=$A$72,TEXT(A1713,"dd/mm/yyyy"),A1713)&amp;";"&amp;B1713&amp;";"&amp;IF(J1713=0,IFERROR(VLOOKUP(A1713,default!$B$17:$C$19,2,0),C1713),INDEX(default!$B$2:$B$12,Sheet2!J1713,0))&amp;";"&amp;D1713&amp;";"&amp;E1713&amp;";"&amp;F1713&amp;";"&amp;G1713&amp;";"&amp;H1713</f>
        <v>;;;;;;;</v>
      </c>
    </row>
    <row r="1714" ht="15.75" customHeight="1">
      <c r="A1714" s="1" t="s">
        <v>830</v>
      </c>
      <c r="I1714" s="1" t="str">
        <f t="shared" si="1"/>
        <v>Q21. Peanuts, average of raw, dry-roasted and oil-roasted</v>
      </c>
      <c r="J1714" s="1">
        <f t="shared" si="2"/>
        <v>0</v>
      </c>
      <c r="K1714" s="1" t="str">
        <f t="shared" si="3"/>
        <v>Q21. Peanuts, average of raw, dry-roasted and oil-roasted0</v>
      </c>
      <c r="L1714" s="1" t="str">
        <f t="shared" si="4"/>
        <v>Q21. Peanuts, average of raw, dry-roasted and oil-roastedBoundary with nature</v>
      </c>
      <c r="M1714" s="1" t="str">
        <f t="array" ref="M1714">IF(A1713=$A$72,TEXT(A1714,"dd/mm/yyyy"),A1714)&amp;";"&amp;B1714&amp;";"&amp;IF(J1714=0,IFERROR(VLOOKUP(A1714,default!$B$17:$C$19,2,0),C1714),INDEX(default!$B$2:$B$12,Sheet2!J1714,0))&amp;";"&amp;D1714&amp;";"&amp;E1714&amp;";"&amp;F1714&amp;";"&amp;G1714&amp;";"&amp;H1714</f>
        <v>Boundary with nature;;;;;;;</v>
      </c>
    </row>
    <row r="1715" ht="15.75" customHeight="1">
      <c r="A1715" s="1" t="s">
        <v>822</v>
      </c>
      <c r="I1715" s="1" t="str">
        <f t="shared" si="1"/>
        <v>Q21. Peanuts, average of raw, dry-roasted and oil-roasted</v>
      </c>
      <c r="J1715" s="1">
        <f t="shared" si="2"/>
        <v>0</v>
      </c>
      <c r="K1715" s="1" t="str">
        <f t="shared" si="3"/>
        <v>Q21. Peanuts, average of raw, dry-roasted and oil-roasted0</v>
      </c>
      <c r="L1715" s="1" t="str">
        <f t="shared" si="4"/>
        <v>Q21. Peanuts, average of raw, dry-roasted and oil-roastedUnspecified</v>
      </c>
      <c r="M1715" s="1" t="str">
        <f t="array" ref="M1715">IF(A1714=$A$72,TEXT(A1715,"dd/mm/yyyy"),A1715)&amp;";"&amp;B1715&amp;";"&amp;IF(J1715=0,IFERROR(VLOOKUP(A1715,default!$B$17:$C$19,2,0),C1715),INDEX(default!$B$2:$B$12,Sheet2!J1715,0))&amp;";"&amp;D1715&amp;";"&amp;E1715&amp;";"&amp;F1715&amp;";"&amp;G1715&amp;";"&amp;H1715</f>
        <v>Unspecified;;;;;;;</v>
      </c>
    </row>
    <row r="1716" ht="15.75" customHeight="1">
      <c r="I1716" s="1" t="str">
        <f t="shared" si="1"/>
        <v>Q21. Peanuts, average of raw, dry-roasted and oil-roasted</v>
      </c>
      <c r="J1716" s="1">
        <f t="shared" si="2"/>
        <v>0</v>
      </c>
      <c r="K1716" s="1" t="str">
        <f t="shared" si="3"/>
        <v>Q21. Peanuts, average of raw, dry-roasted and oil-roasted0</v>
      </c>
      <c r="L1716" s="1" t="str">
        <f t="shared" si="4"/>
        <v>Q21. Peanuts, average of raw, dry-roasted and oil-roasted</v>
      </c>
      <c r="M1716" s="1" t="str">
        <f t="array" ref="M1716">IF(A1715=$A$72,TEXT(A1716,"dd/mm/yyyy"),A1716)&amp;";"&amp;B1716&amp;";"&amp;IF(J1716=0,IFERROR(VLOOKUP(A1716,default!$B$17:$C$19,2,0),C1716),INDEX(default!$B$2:$B$12,Sheet2!J1716,0))&amp;";"&amp;D1716&amp;";"&amp;E1716&amp;";"&amp;F1716&amp;";"&amp;G1716&amp;";"&amp;H1716</f>
        <v>;;;;;;;</v>
      </c>
    </row>
    <row r="1717" ht="15.75" customHeight="1">
      <c r="A1717" s="1" t="s">
        <v>831</v>
      </c>
      <c r="I1717" s="1" t="str">
        <f t="shared" si="1"/>
        <v>Q21. Peanuts, average of raw, dry-roasted and oil-roasted</v>
      </c>
      <c r="J1717" s="1">
        <f t="shared" si="2"/>
        <v>0</v>
      </c>
      <c r="K1717" s="1" t="str">
        <f t="shared" si="3"/>
        <v>Q21. Peanuts, average of raw, dry-roasted and oil-roasted0</v>
      </c>
      <c r="L1717" s="1" t="str">
        <f t="shared" si="4"/>
        <v>Q21. Peanuts, average of raw, dry-roasted and oil-roastedInfrastructure</v>
      </c>
      <c r="M1717" s="1" t="str">
        <f t="array" ref="M1717">IF(A1716=$A$72,TEXT(A1717,"dd/mm/yyyy"),A1717)&amp;";"&amp;B1717&amp;";"&amp;IF(J1717=0,IFERROR(VLOOKUP(A1717,default!$B$17:$C$19,2,0),C1717),INDEX(default!$B$2:$B$12,Sheet2!J1717,0))&amp;";"&amp;D1717&amp;";"&amp;E1717&amp;";"&amp;F1717&amp;";"&amp;G1717&amp;";"&amp;H1717</f>
        <v>Infrastructure;;;;;;;</v>
      </c>
    </row>
    <row r="1718" ht="15.75" customHeight="1">
      <c r="A1718" s="49" t="s">
        <v>832</v>
      </c>
      <c r="I1718" s="1" t="str">
        <f t="shared" si="1"/>
        <v>Q21. Peanuts, average of raw, dry-roasted and oil-roasted</v>
      </c>
      <c r="J1718" s="1">
        <f t="shared" si="2"/>
        <v>0</v>
      </c>
      <c r="K1718" s="1" t="str">
        <f t="shared" si="3"/>
        <v>Q21. Peanuts, average of raw, dry-roasted and oil-roasted0</v>
      </c>
      <c r="L1718" s="1" t="str">
        <f t="shared" si="4"/>
        <v>Q21. Peanuts, average of raw, dry-roasted and oil-roastedNo</v>
      </c>
      <c r="M1718" s="1" t="str">
        <f t="array" ref="M1718">IF(A1717=$A$72,TEXT(A1718,"dd/mm/yyyy"),A1718)&amp;";"&amp;B1718&amp;";"&amp;IF(J1718=0,IFERROR(VLOOKUP(A1718,default!$B$17:$C$19,2,0),C1718),INDEX(default!$B$2:$B$12,Sheet2!J1718,0))&amp;";"&amp;D1718&amp;";"&amp;E1718&amp;";"&amp;F1718&amp;";"&amp;G1718&amp;";"&amp;H1718</f>
        <v>No;;;;;;;</v>
      </c>
    </row>
    <row r="1719" ht="15.75" customHeight="1">
      <c r="I1719" s="1" t="str">
        <f t="shared" si="1"/>
        <v>Q21. Peanuts, average of raw, dry-roasted and oil-roasted</v>
      </c>
      <c r="J1719" s="1">
        <f t="shared" si="2"/>
        <v>0</v>
      </c>
      <c r="K1719" s="1" t="str">
        <f t="shared" si="3"/>
        <v>Q21. Peanuts, average of raw, dry-roasted and oil-roasted0</v>
      </c>
      <c r="L1719" s="1" t="str">
        <f t="shared" si="4"/>
        <v>Q21. Peanuts, average of raw, dry-roasted and oil-roasted</v>
      </c>
      <c r="M1719" s="1" t="str">
        <f t="array" ref="M1719">IF(A1718=$A$72,TEXT(A1719,"dd/mm/yyyy"),A1719)&amp;";"&amp;B1719&amp;";"&amp;IF(J1719=0,IFERROR(VLOOKUP(A1719,default!$B$17:$C$19,2,0),C1719),INDEX(default!$B$2:$B$12,Sheet2!J1719,0))&amp;";"&amp;D1719&amp;";"&amp;E1719&amp;";"&amp;F1719&amp;";"&amp;G1719&amp;";"&amp;H1719</f>
        <v>;;;;;;;</v>
      </c>
    </row>
    <row r="1720" ht="15.75" customHeight="1">
      <c r="A1720" s="1" t="s">
        <v>833</v>
      </c>
      <c r="I1720" s="1" t="str">
        <f t="shared" si="1"/>
        <v>Q21. Peanuts, average of raw, dry-roasted and oil-roasted</v>
      </c>
      <c r="J1720" s="1">
        <f t="shared" si="2"/>
        <v>0</v>
      </c>
      <c r="K1720" s="1" t="str">
        <f t="shared" si="3"/>
        <v>Q21. Peanuts, average of raw, dry-roasted and oil-roasted0</v>
      </c>
      <c r="L1720" s="1" t="str">
        <f t="shared" si="4"/>
        <v>Q21. Peanuts, average of raw, dry-roasted and oil-roastedDate</v>
      </c>
      <c r="M1720" s="1" t="str">
        <f t="array" ref="M1720">IF(A1719=$A$72,TEXT(A1720,"dd/mm/yyyy"),A1720)&amp;";"&amp;B1720&amp;";"&amp;IF(J1720=0,IFERROR(VLOOKUP(A1720,default!$B$17:$C$19,2,0),C1720),INDEX(default!$B$2:$B$12,Sheet2!J1720,0))&amp;";"&amp;D1720&amp;";"&amp;E1720&amp;";"&amp;F1720&amp;";"&amp;G1720&amp;";"&amp;H1720</f>
        <v>Date;;;;;;;</v>
      </c>
    </row>
    <row r="1721" ht="15.75" customHeight="1">
      <c r="A1721" s="49">
        <v>45119.0</v>
      </c>
      <c r="I1721" s="1" t="str">
        <f t="shared" si="1"/>
        <v>Q21. Peanuts, average of raw, dry-roasted and oil-roasted</v>
      </c>
      <c r="J1721" s="1">
        <f t="shared" si="2"/>
        <v>0</v>
      </c>
      <c r="K1721" s="1" t="str">
        <f t="shared" si="3"/>
        <v>Q21. Peanuts, average of raw, dry-roasted and oil-roasted0</v>
      </c>
      <c r="L1721" s="1" t="str">
        <f t="shared" si="4"/>
        <v>Q21. Peanuts, average of raw, dry-roasted and oil-roasted45119</v>
      </c>
      <c r="M1721" s="1" t="str">
        <f t="array" ref="M1721">IF(A1720=$A$72,TEXT(A1721,"dd/mm/yyyy"),A1721)&amp;";"&amp;B1721&amp;";"&amp;IF(J1721=0,IFERROR(VLOOKUP(A1721,default!$B$17:$C$19,2,0),C1721),INDEX(default!$B$2:$B$12,Sheet2!J1721,0))&amp;";"&amp;D1721&amp;";"&amp;E1721&amp;";"&amp;F1721&amp;";"&amp;G1721&amp;";"&amp;H1721</f>
        <v>12/07/2023;;;;;;;</v>
      </c>
    </row>
    <row r="1722" ht="15.75" customHeight="1">
      <c r="I1722" s="1" t="str">
        <f t="shared" si="1"/>
        <v>Q21. Peanuts, average of raw, dry-roasted and oil-roasted</v>
      </c>
      <c r="J1722" s="1">
        <f t="shared" si="2"/>
        <v>0</v>
      </c>
      <c r="K1722" s="1" t="str">
        <f t="shared" si="3"/>
        <v>Q21. Peanuts, average of raw, dry-roasted and oil-roasted0</v>
      </c>
      <c r="L1722" s="1" t="str">
        <f t="shared" si="4"/>
        <v>Q21. Peanuts, average of raw, dry-roasted and oil-roasted</v>
      </c>
      <c r="M1722" s="1" t="str">
        <f t="array" ref="M1722">IF(A1721=$A$72,TEXT(A1722,"dd/mm/yyyy"),A1722)&amp;";"&amp;B1722&amp;";"&amp;IF(J1722=0,IFERROR(VLOOKUP(A1722,default!$B$17:$C$19,2,0),C1722),INDEX(default!$B$2:$B$12,Sheet2!J1722,0))&amp;";"&amp;D1722&amp;";"&amp;E1722&amp;";"&amp;F1722&amp;";"&amp;G1722&amp;";"&amp;H1722</f>
        <v>;;;;;;;</v>
      </c>
    </row>
    <row r="1723" ht="15.75" customHeight="1">
      <c r="A1723" s="1" t="s">
        <v>834</v>
      </c>
      <c r="I1723" s="1" t="str">
        <f t="shared" si="1"/>
        <v>Q21. Peanuts, average of raw, dry-roasted and oil-roasted</v>
      </c>
      <c r="J1723" s="1">
        <f t="shared" si="2"/>
        <v>0</v>
      </c>
      <c r="K1723" s="1" t="str">
        <f t="shared" si="3"/>
        <v>Q21. Peanuts, average of raw, dry-roasted and oil-roasted0</v>
      </c>
      <c r="L1723" s="1" t="str">
        <f t="shared" si="4"/>
        <v>Q21. Peanuts, average of raw, dry-roasted and oil-roastedProducts</v>
      </c>
      <c r="M1723" s="1" t="str">
        <f t="array" ref="M1723">IF(A1722=$A$72,TEXT(A1723,"dd/mm/yyyy"),A1723)&amp;";"&amp;B1723&amp;";"&amp;IF(J1723=0,IFERROR(VLOOKUP(A1723,default!$B$17:$C$19,2,0),C1723),INDEX(default!$B$2:$B$12,Sheet2!J1723,0))&amp;";"&amp;D1723&amp;";"&amp;E1723&amp;";"&amp;F1723&amp;";"&amp;G1723&amp;";"&amp;H1723</f>
        <v>Products;;;;;;;</v>
      </c>
    </row>
    <row r="1724" ht="15.75" customHeight="1">
      <c r="A1724" s="1" t="s">
        <v>1012</v>
      </c>
      <c r="B1724" s="1" t="s">
        <v>835</v>
      </c>
      <c r="C1724" s="1">
        <v>1.0</v>
      </c>
      <c r="D1724" s="1">
        <v>100.0</v>
      </c>
      <c r="E1724" s="1" t="s">
        <v>836</v>
      </c>
      <c r="F1724" s="1" t="s">
        <v>971</v>
      </c>
      <c r="I1724" s="1" t="str">
        <f t="shared" si="1"/>
        <v>Q21. Sunflower seeds, average of raw, dry-roasted and oil-roasted</v>
      </c>
      <c r="J1724" s="1">
        <f t="shared" si="2"/>
        <v>0</v>
      </c>
      <c r="K1724" s="1" t="str">
        <f t="shared" si="3"/>
        <v>Q21. Sunflower seeds, average of raw, dry-roasted and oil-roasted0</v>
      </c>
      <c r="L1724" s="1" t="str">
        <f t="shared" si="4"/>
        <v>Q21. Sunflower seeds, average of raw, dry-roasted and oil-roastedQ21. Sunflower seeds, average of raw, dry-roasted and oil-roasted</v>
      </c>
      <c r="M1724" s="1" t="str">
        <f t="array" ref="M1724">IF(A1723=$A$72,TEXT(A1724,"dd/mm/yyyy"),A1724)&amp;";"&amp;B1724&amp;";"&amp;IF(J1724=0,IFERROR(VLOOKUP(A1724,default!$B$17:$C$19,2,0),C1724),INDEX(default!$B$2:$B$12,Sheet2!J1724,0))&amp;";"&amp;D1724&amp;";"&amp;E1724&amp;";"&amp;F1724&amp;";"&amp;G1724&amp;";"&amp;H1724</f>
        <v>Q21. Sunflower seeds, average of raw, dry-roasted and oil-roasted;kg;1;100;not defined;!My project\0. Life cycles;;</v>
      </c>
    </row>
    <row r="1725" ht="15.75" customHeight="1">
      <c r="I1725" s="1" t="str">
        <f t="shared" si="1"/>
        <v>Q21. Sunflower seeds, average of raw, dry-roasted and oil-roasted</v>
      </c>
      <c r="J1725" s="1">
        <f t="shared" si="2"/>
        <v>0</v>
      </c>
      <c r="K1725" s="1" t="str">
        <f t="shared" si="3"/>
        <v>Q21. Sunflower seeds, average of raw, dry-roasted and oil-roasted0</v>
      </c>
      <c r="L1725" s="1" t="str">
        <f t="shared" si="4"/>
        <v>Q21. Sunflower seeds, average of raw, dry-roasted and oil-roasted</v>
      </c>
      <c r="M1725" s="1" t="str">
        <f t="array" ref="M1725">IF(A1724=$A$72,TEXT(A1725,"dd/mm/yyyy"),A1725)&amp;";"&amp;B1725&amp;";"&amp;IF(J1725=0,IFERROR(VLOOKUP(A1725,default!$B$17:$C$19,2,0),C1725),INDEX(default!$B$2:$B$12,Sheet2!J1725,0))&amp;";"&amp;D1725&amp;";"&amp;E1725&amp;";"&amp;F1725&amp;";"&amp;G1725&amp;";"&amp;H1725</f>
        <v>;;;;;;;</v>
      </c>
    </row>
    <row r="1726" ht="15.75" customHeight="1">
      <c r="A1726" s="1" t="s">
        <v>838</v>
      </c>
      <c r="I1726" s="1" t="str">
        <f t="shared" si="1"/>
        <v>Q21. Sunflower seeds, average of raw, dry-roasted and oil-roasted</v>
      </c>
      <c r="J1726" s="1">
        <f t="shared" si="2"/>
        <v>0</v>
      </c>
      <c r="K1726" s="1" t="str">
        <f t="shared" si="3"/>
        <v>Q21. Sunflower seeds, average of raw, dry-roasted and oil-roasted0</v>
      </c>
      <c r="L1726" s="1" t="str">
        <f t="shared" si="4"/>
        <v>Q21. Sunflower seeds, average of raw, dry-roasted and oil-roastedAvoided products</v>
      </c>
      <c r="M1726" s="1" t="str">
        <f t="array" ref="M1726">IF(A1725=$A$72,TEXT(A1726,"dd/mm/yyyy"),A1726)&amp;";"&amp;B1726&amp;";"&amp;IF(J1726=0,IFERROR(VLOOKUP(A1726,default!$B$17:$C$19,2,0),C1726),INDEX(default!$B$2:$B$12,Sheet2!J1726,0))&amp;";"&amp;D1726&amp;";"&amp;E1726&amp;";"&amp;F1726&amp;";"&amp;G1726&amp;";"&amp;H1726</f>
        <v>Avoided products;;;;;;;</v>
      </c>
    </row>
    <row r="1727" ht="15.75" customHeight="1">
      <c r="I1727" s="1" t="str">
        <f t="shared" si="1"/>
        <v>Q21. Sunflower seeds, average of raw, dry-roasted and oil-roasted</v>
      </c>
      <c r="J1727" s="1">
        <f t="shared" si="2"/>
        <v>0</v>
      </c>
      <c r="K1727" s="1" t="str">
        <f t="shared" si="3"/>
        <v>Q21. Sunflower seeds, average of raw, dry-roasted and oil-roasted0</v>
      </c>
      <c r="L1727" s="1" t="str">
        <f t="shared" si="4"/>
        <v>Q21. Sunflower seeds, average of raw, dry-roasted and oil-roasted</v>
      </c>
      <c r="M1727" s="1" t="str">
        <f t="array" ref="M1727">IF(A1726=$A$72,TEXT(A1727,"dd/mm/yyyy"),A1727)&amp;";"&amp;B1727&amp;";"&amp;IF(J1727=0,IFERROR(VLOOKUP(A1727,default!$B$17:$C$19,2,0),C1727),INDEX(default!$B$2:$B$12,Sheet2!J1727,0))&amp;";"&amp;D1727&amp;";"&amp;E1727&amp;";"&amp;F1727&amp;";"&amp;G1727&amp;";"&amp;H1727</f>
        <v>;;;;;;;</v>
      </c>
    </row>
    <row r="1728" ht="15.75" customHeight="1">
      <c r="A1728" s="1" t="s">
        <v>839</v>
      </c>
      <c r="I1728" s="1" t="str">
        <f t="shared" si="1"/>
        <v>Q21. Sunflower seeds, average of raw, dry-roasted and oil-roasted</v>
      </c>
      <c r="J1728" s="1">
        <f t="shared" si="2"/>
        <v>0</v>
      </c>
      <c r="K1728" s="1" t="str">
        <f t="shared" si="3"/>
        <v>Q21. Sunflower seeds, average of raw, dry-roasted and oil-roasted0</v>
      </c>
      <c r="L1728" s="1" t="str">
        <f t="shared" si="4"/>
        <v>Q21. Sunflower seeds, average of raw, dry-roasted and oil-roastedResources</v>
      </c>
      <c r="M1728" s="1" t="str">
        <f t="array" ref="M1728">IF(A1727=$A$72,TEXT(A1728,"dd/mm/yyyy"),A1728)&amp;";"&amp;B1728&amp;";"&amp;IF(J1728=0,IFERROR(VLOOKUP(A1728,default!$B$17:$C$19,2,0),C1728),INDEX(default!$B$2:$B$12,Sheet2!J1728,0))&amp;";"&amp;D1728&amp;";"&amp;E1728&amp;";"&amp;F1728&amp;";"&amp;G1728&amp;";"&amp;H1728</f>
        <v>Resources;;;;;;;</v>
      </c>
    </row>
    <row r="1729" ht="15.75" customHeight="1">
      <c r="I1729" s="1" t="str">
        <f t="shared" si="1"/>
        <v>Q21. Sunflower seeds, average of raw, dry-roasted and oil-roasted</v>
      </c>
      <c r="J1729" s="1">
        <f t="shared" si="2"/>
        <v>0</v>
      </c>
      <c r="K1729" s="1" t="str">
        <f t="shared" si="3"/>
        <v>Q21. Sunflower seeds, average of raw, dry-roasted and oil-roasted0</v>
      </c>
      <c r="L1729" s="1" t="str">
        <f t="shared" si="4"/>
        <v>Q21. Sunflower seeds, average of raw, dry-roasted and oil-roasted</v>
      </c>
      <c r="M1729" s="1" t="str">
        <f t="array" ref="M1729">IF(A1728=$A$72,TEXT(A1729,"dd/mm/yyyy"),A1729)&amp;";"&amp;B1729&amp;";"&amp;IF(J1729=0,IFERROR(VLOOKUP(A1729,default!$B$17:$C$19,2,0),C1729),INDEX(default!$B$2:$B$12,Sheet2!J1729,0))&amp;";"&amp;D1729&amp;";"&amp;E1729&amp;";"&amp;F1729&amp;";"&amp;G1729&amp;";"&amp;H1729</f>
        <v>;;;;;;;</v>
      </c>
    </row>
    <row r="1730" ht="15.75" customHeight="1">
      <c r="A1730" s="1" t="s">
        <v>840</v>
      </c>
      <c r="I1730" s="1" t="str">
        <f t="shared" si="1"/>
        <v>Q21. Sunflower seeds, average of raw, dry-roasted and oil-roasted</v>
      </c>
      <c r="J1730" s="1">
        <f t="shared" si="2"/>
        <v>1</v>
      </c>
      <c r="K1730" s="1" t="str">
        <f t="shared" si="3"/>
        <v>Q21. Sunflower seeds, average of raw, dry-roasted and oil-roasted1</v>
      </c>
      <c r="L1730" s="1" t="str">
        <f t="shared" si="4"/>
        <v>Q21. Sunflower seeds, average of raw, dry-roasted and oil-roastedMaterials/fuels</v>
      </c>
      <c r="M1730" s="1" t="str">
        <f t="array" ref="M1730">IF(A1729=$A$72,TEXT(A1730,"dd/mm/yyyy"),A1730)&amp;";"&amp;B1730&amp;";"&amp;IF(J1730=0,IFERROR(VLOOKUP(A1730,default!$B$17:$C$19,2,0),C1730),INDEX(default!$B$2:$B$12,Sheet2!J1730,0))&amp;";"&amp;D1730&amp;";"&amp;E1730&amp;";"&amp;F1730&amp;";"&amp;G1730&amp;";"&amp;H1730</f>
        <v>Materials/fuels;;;;;;;</v>
      </c>
    </row>
    <row r="1731" ht="15.75" customHeight="1">
      <c r="A1731" s="1" t="s">
        <v>258</v>
      </c>
      <c r="B1731" s="1" t="s">
        <v>835</v>
      </c>
      <c r="C1731" s="1" t="s">
        <v>1131</v>
      </c>
      <c r="D1731" s="1" t="s">
        <v>842</v>
      </c>
      <c r="E1731" s="1">
        <v>0.0</v>
      </c>
      <c r="F1731" s="1">
        <v>0.0</v>
      </c>
      <c r="G1731" s="1">
        <v>0.0</v>
      </c>
      <c r="I1731" s="1" t="str">
        <f t="shared" si="1"/>
        <v>Q21. Sunflower seeds, average of raw, dry-roasted and oil-roasted</v>
      </c>
      <c r="J1731" s="1">
        <f t="shared" si="2"/>
        <v>2</v>
      </c>
      <c r="K1731" s="1" t="str">
        <f t="shared" si="3"/>
        <v>Q21. Sunflower seeds, average of raw, dry-roasted and oil-roasted2</v>
      </c>
      <c r="L1731" s="1" t="str">
        <f t="shared" si="4"/>
        <v>Q21. Sunflower seeds, average of raw, dry-roasted and oil-roastedSunflower seed, dried, at storage {CN} Economic, S</v>
      </c>
      <c r="M1731" s="1" t="str">
        <f t="array" ref="M1731">IF(A1730=$A$72,TEXT(A1731,"dd/mm/yyyy"),A1731)&amp;";"&amp;B1731&amp;";"&amp;IF(J1731=0,IFERROR(VLOOKUP(A1731,default!$B$17:$C$19,2,0),C1731),INDEX(default!$B$2:$B$12,Sheet2!J1731,0))&amp;";"&amp;D1731&amp;";"&amp;E1731&amp;";"&amp;F1731&amp;";"&amp;G1731&amp;";"&amp;H1731</f>
        <v>Sunflower seed, dried, at storage {CN} Economic, S;kg;primary*(1+PHAR_loss_PNS+PROC_loss_PNS+TRAN_loss_PNS+RET_loss_PNS);Undefined;0;0;0;</v>
      </c>
    </row>
    <row r="1732" ht="15.75" customHeight="1">
      <c r="A1732" s="1" t="s">
        <v>259</v>
      </c>
      <c r="B1732" s="1" t="s">
        <v>835</v>
      </c>
      <c r="C1732" s="1" t="s">
        <v>1127</v>
      </c>
      <c r="D1732" s="1" t="s">
        <v>842</v>
      </c>
      <c r="E1732" s="1">
        <v>0.0</v>
      </c>
      <c r="F1732" s="1">
        <v>0.0</v>
      </c>
      <c r="G1732" s="1">
        <v>0.0</v>
      </c>
      <c r="I1732" s="1" t="str">
        <f t="shared" si="1"/>
        <v>Q21. Sunflower seeds, average of raw, dry-roasted and oil-roasted</v>
      </c>
      <c r="J1732" s="1">
        <f t="shared" si="2"/>
        <v>3</v>
      </c>
      <c r="K1732" s="1" t="str">
        <f t="shared" si="3"/>
        <v>Q21. Sunflower seeds, average of raw, dry-roasted and oil-roasted3</v>
      </c>
      <c r="L1732" s="1" t="str">
        <f t="shared" si="4"/>
        <v>Q21. Sunflower seeds, average of raw, dry-roasted and oil-roastedSunflower seeds (based on Peanut, shelled, dried, bleached, roasted, at plant (WFLDB)/CN U) {ID}| GAIN</v>
      </c>
      <c r="M1732" s="1" t="str">
        <f t="array" ref="M1732">IF(A1731=$A$72,TEXT(A1732,"dd/mm/yyyy"),A1732)&amp;";"&amp;B1732&amp;";"&amp;IF(J1732=0,IFERROR(VLOOKUP(A1732,default!$B$17:$C$19,2,0),C1732),INDEX(default!$B$2:$B$12,Sheet2!J1732,0))&amp;";"&amp;D1732&amp;";"&amp;E1732&amp;";"&amp;F1732&amp;";"&amp;G1732&amp;";"&amp;H1732</f>
        <v>Sunflower seeds (based on Peanut, shelled, dried, bleached, roasted, at plant (WFLDB)/CN U) {ID}| GAIN;kg;processing*(1+PROC_loss_PNS+TRAN_loss_PNS+RET_loss_PNS);Undefined;0;0;0;</v>
      </c>
    </row>
    <row r="1733" ht="15.75" customHeight="1">
      <c r="A1733" s="1" t="s">
        <v>241</v>
      </c>
      <c r="B1733" s="1" t="s">
        <v>835</v>
      </c>
      <c r="C1733" s="1" t="s">
        <v>1111</v>
      </c>
      <c r="D1733" s="1" t="s">
        <v>842</v>
      </c>
      <c r="E1733" s="1">
        <v>0.0</v>
      </c>
      <c r="F1733" s="1">
        <v>0.0</v>
      </c>
      <c r="G1733" s="1">
        <v>0.0</v>
      </c>
      <c r="I1733" s="1" t="str">
        <f t="shared" si="1"/>
        <v>Q21. Sunflower seeds, average of raw, dry-roasted and oil-roasted</v>
      </c>
      <c r="J1733" s="1">
        <f t="shared" si="2"/>
        <v>4</v>
      </c>
      <c r="K1733" s="1" t="str">
        <f t="shared" si="3"/>
        <v>Q21. Sunflower seeds, average of raw, dry-roasted and oil-roasted4</v>
      </c>
      <c r="L1733" s="1" t="str">
        <f t="shared" si="4"/>
        <v>Q21. Sunflower seeds, average of raw, dry-roasted and oil-roastedPeanut, grilled, processed in FR | Ambient (long) | LDPE | at packaging/FR {ID}| GAIN</v>
      </c>
      <c r="M1733" s="1" t="str">
        <f t="array" ref="M1733">IF(A1732=$A$72,TEXT(A1733,"dd/mm/yyyy"),A1733)&amp;";"&amp;B1733&amp;";"&amp;IF(J1733=0,IFERROR(VLOOKUP(A1733,default!$B$17:$C$19,2,0),C1733),INDEX(default!$B$2:$B$12,Sheet2!J1733,0))&amp;";"&amp;D1733&amp;";"&amp;E1733&amp;";"&amp;F1733&amp;";"&amp;G1733&amp;";"&amp;H1733</f>
        <v>Peanut, grilled, processed in FR | Ambient (long) | LDPE | at packaging/FR {ID}| GAIN;kg;packaging*(1+TRAN_loss_PNS+RET_loss_PNS);Undefined;0;0;0;</v>
      </c>
    </row>
    <row r="1734" ht="15.75" customHeight="1">
      <c r="A1734" s="1" t="s">
        <v>976</v>
      </c>
      <c r="B1734" s="1" t="s">
        <v>835</v>
      </c>
      <c r="C1734" s="1" t="s">
        <v>1015</v>
      </c>
      <c r="D1734" s="1" t="s">
        <v>842</v>
      </c>
      <c r="E1734" s="1">
        <v>0.0</v>
      </c>
      <c r="F1734" s="1">
        <v>0.0</v>
      </c>
      <c r="G1734" s="1">
        <v>0.0</v>
      </c>
      <c r="I1734" s="1" t="str">
        <f t="shared" si="1"/>
        <v>Q21. Sunflower seeds, average of raw, dry-roasted and oil-roasted</v>
      </c>
      <c r="J1734" s="1">
        <f t="shared" si="2"/>
        <v>5</v>
      </c>
      <c r="K1734" s="1" t="str">
        <f t="shared" si="3"/>
        <v>Q21. Sunflower seeds, average of raw, dry-roasted and oil-roasted5</v>
      </c>
      <c r="L1734" s="1" t="str">
        <f t="shared" si="4"/>
        <v>Q21. Sunflower seeds, average of raw, dry-roasted and oil-roastedInternational distribution {ID}| GAIN</v>
      </c>
      <c r="M1734" s="1" t="str">
        <f t="array" ref="M1734">IF(A1733=$A$72,TEXT(A1734,"dd/mm/yyyy"),A1734)&amp;";"&amp;B1734&amp;";"&amp;IF(J1734=0,IFERROR(VLOOKUP(A1734,default!$B$17:$C$19,2,0),C1734),INDEX(default!$B$2:$B$12,Sheet2!J1734,0))&amp;";"&amp;D1734&amp;";"&amp;E1734&amp;";"&amp;F1734&amp;";"&amp;G1734&amp;";"&amp;H1734</f>
        <v>International distribution {ID}| GAIN;kg;distrib*(1+TRAN_loss_PNS+RET_loss_PNS);Undefined;0;0;0;</v>
      </c>
    </row>
    <row r="1735" ht="15.75" customHeight="1">
      <c r="A1735" s="1" t="s">
        <v>125</v>
      </c>
      <c r="B1735" s="1" t="s">
        <v>846</v>
      </c>
      <c r="C1735" s="1" t="s">
        <v>1016</v>
      </c>
      <c r="D1735" s="1" t="s">
        <v>842</v>
      </c>
      <c r="E1735" s="1">
        <v>0.0</v>
      </c>
      <c r="F1735" s="1">
        <v>0.0</v>
      </c>
      <c r="G1735" s="1">
        <v>0.0</v>
      </c>
      <c r="I1735" s="1" t="str">
        <f t="shared" si="1"/>
        <v>Q21. Sunflower seeds, average of raw, dry-roasted and oil-roasted</v>
      </c>
      <c r="J1735" s="1">
        <f t="shared" si="2"/>
        <v>6</v>
      </c>
      <c r="K1735" s="1" t="str">
        <f t="shared" si="3"/>
        <v>Q21. Sunflower seeds, average of raw, dry-roasted and oil-roasted6</v>
      </c>
      <c r="L1735" s="1" t="str">
        <f t="shared" si="4"/>
        <v>Q21. Sunflower seeds, average of raw, dry-roasted and oil-roastedStorage, in closed refrigerator, at retail (WFLDB)/RER U {ID}| GAIN</v>
      </c>
      <c r="M1735" s="1" t="str">
        <f t="array" ref="M1735">IF(A1734=$A$72,TEXT(A1735,"dd/mm/yyyy"),A1735)&amp;";"&amp;B1735&amp;";"&amp;IF(J1735=0,IFERROR(VLOOKUP(A1735,default!$B$17:$C$19,2,0),C1735),INDEX(default!$B$2:$B$12,Sheet2!J1735,0))&amp;";"&amp;D1735&amp;";"&amp;E1735&amp;";"&amp;F1735&amp;";"&amp;G1735&amp;";"&amp;H1735</f>
        <v>Storage, in closed refrigerator, at retail (WFLDB)/RER U {ID}| GAIN;l*day;retail_cool*(1+RET_loss_PNS);Undefined;0;0;0;</v>
      </c>
    </row>
    <row r="1736" ht="15.75" customHeight="1">
      <c r="A1736" s="1" t="s">
        <v>126</v>
      </c>
      <c r="B1736" s="1" t="s">
        <v>846</v>
      </c>
      <c r="C1736" s="1" t="s">
        <v>1017</v>
      </c>
      <c r="D1736" s="1" t="s">
        <v>842</v>
      </c>
      <c r="E1736" s="1">
        <v>0.0</v>
      </c>
      <c r="F1736" s="1">
        <v>0.0</v>
      </c>
      <c r="G1736" s="1">
        <v>0.0</v>
      </c>
      <c r="I1736" s="1" t="str">
        <f t="shared" si="1"/>
        <v>Q21. Sunflower seeds, average of raw, dry-roasted and oil-roasted</v>
      </c>
      <c r="J1736" s="1">
        <f t="shared" si="2"/>
        <v>7</v>
      </c>
      <c r="K1736" s="1" t="str">
        <f t="shared" si="3"/>
        <v>Q21. Sunflower seeds, average of raw, dry-roasted and oil-roasted7</v>
      </c>
      <c r="L1736" s="1" t="str">
        <f t="shared" si="4"/>
        <v>Q21. Sunflower seeds, average of raw, dry-roasted and oil-roastedStorage, in closed freezer, at retail (WFLDB)/RER U {ID}| GAIN</v>
      </c>
      <c r="M1736" s="1" t="str">
        <f t="array" ref="M1736">IF(A1735=$A$72,TEXT(A1736,"dd/mm/yyyy"),A1736)&amp;";"&amp;B1736&amp;";"&amp;IF(J1736=0,IFERROR(VLOOKUP(A1736,default!$B$17:$C$19,2,0),C1736),INDEX(default!$B$2:$B$12,Sheet2!J1736,0))&amp;";"&amp;D1736&amp;";"&amp;E1736&amp;";"&amp;F1736&amp;";"&amp;G1736&amp;";"&amp;H1736</f>
        <v>Storage, in closed freezer, at retail (WFLDB)/RER U {ID}| GAIN;l*day;retail_freez*(1+RET_loss_PNS);Undefined;0;0;0;</v>
      </c>
    </row>
    <row r="1737" ht="15.75" customHeight="1">
      <c r="A1737" s="1" t="s">
        <v>127</v>
      </c>
      <c r="B1737" s="1" t="s">
        <v>846</v>
      </c>
      <c r="C1737" s="1" t="s">
        <v>1018</v>
      </c>
      <c r="D1737" s="1" t="s">
        <v>842</v>
      </c>
      <c r="E1737" s="1">
        <v>0.0</v>
      </c>
      <c r="F1737" s="1">
        <v>0.0</v>
      </c>
      <c r="G1737" s="1">
        <v>0.0</v>
      </c>
      <c r="I1737" s="1" t="str">
        <f t="shared" si="1"/>
        <v>Q21. Sunflower seeds, average of raw, dry-roasted and oil-roasted</v>
      </c>
      <c r="J1737" s="1">
        <f t="shared" si="2"/>
        <v>8</v>
      </c>
      <c r="K1737" s="1" t="str">
        <f t="shared" si="3"/>
        <v>Q21. Sunflower seeds, average of raw, dry-roasted and oil-roasted8</v>
      </c>
      <c r="L1737" s="1" t="str">
        <f t="shared" si="4"/>
        <v>Q21. Sunflower seeds, average of raw, dry-roasted and oil-roastedStorage, in refrigerator, at home (WFLDB)/RER U {ID}| GAIN</v>
      </c>
      <c r="M1737" s="1" t="str">
        <f t="array" ref="M1737">IF(A1736=$A$72,TEXT(A1737,"dd/mm/yyyy"),A1737)&amp;";"&amp;B1737&amp;";"&amp;IF(J1737=0,IFERROR(VLOOKUP(A1737,default!$B$17:$C$19,2,0),C1737),INDEX(default!$B$2:$B$12,Sheet2!J1737,0))&amp;";"&amp;D1737&amp;";"&amp;E1737&amp;";"&amp;F1737&amp;";"&amp;G1737&amp;";"&amp;H1737</f>
        <v>Storage, in refrigerator, at home (WFLDB)/RER U {ID}| GAIN;l*day;home_cool;Undefined;0;0;0;</v>
      </c>
    </row>
    <row r="1738" ht="15.75" customHeight="1">
      <c r="A1738" s="1" t="s">
        <v>128</v>
      </c>
      <c r="B1738" s="1" t="s">
        <v>846</v>
      </c>
      <c r="C1738" s="1" t="s">
        <v>1018</v>
      </c>
      <c r="D1738" s="1" t="s">
        <v>842</v>
      </c>
      <c r="E1738" s="1">
        <v>0.0</v>
      </c>
      <c r="F1738" s="1">
        <v>0.0</v>
      </c>
      <c r="G1738" s="1">
        <v>0.0</v>
      </c>
      <c r="I1738" s="1" t="str">
        <f t="shared" si="1"/>
        <v>Q21. Sunflower seeds, average of raw, dry-roasted and oil-roasted</v>
      </c>
      <c r="J1738" s="1">
        <f t="shared" si="2"/>
        <v>9</v>
      </c>
      <c r="K1738" s="1" t="str">
        <f t="shared" si="3"/>
        <v>Q21. Sunflower seeds, average of raw, dry-roasted and oil-roasted9</v>
      </c>
      <c r="L1738" s="1" t="str">
        <f t="shared" si="4"/>
        <v>Q21. Sunflower seeds, average of raw, dry-roasted and oil-roastedStorage, in freezer, at home (WFLDB)/RER U {ID}| GAIN</v>
      </c>
      <c r="M1738" s="1" t="str">
        <f t="array" ref="M1738">IF(A1737=$A$72,TEXT(A1738,"dd/mm/yyyy"),A1738)&amp;";"&amp;B1738&amp;";"&amp;IF(J1738=0,IFERROR(VLOOKUP(A1738,default!$B$17:$C$19,2,0),C1738),INDEX(default!$B$2:$B$12,Sheet2!J1738,0))&amp;";"&amp;D1738&amp;";"&amp;E1738&amp;";"&amp;F1738&amp;";"&amp;G1738&amp;";"&amp;H1738</f>
        <v>Storage, in freezer, at home (WFLDB)/RER U {ID}| GAIN;l*day;home_freez;Undefined;0;0;0;</v>
      </c>
    </row>
    <row r="1739" ht="15.75" customHeight="1">
      <c r="A1739" s="1" t="s">
        <v>129</v>
      </c>
      <c r="B1739" s="1" t="s">
        <v>849</v>
      </c>
      <c r="C1739" s="1" t="s">
        <v>37</v>
      </c>
      <c r="D1739" s="1" t="s">
        <v>842</v>
      </c>
      <c r="E1739" s="1">
        <v>0.0</v>
      </c>
      <c r="F1739" s="1">
        <v>0.0</v>
      </c>
      <c r="G1739" s="1">
        <v>0.0</v>
      </c>
      <c r="I1739" s="1" t="str">
        <f t="shared" si="1"/>
        <v>Q21. Sunflower seeds, average of raw, dry-roasted and oil-roasted</v>
      </c>
      <c r="J1739" s="1">
        <f t="shared" si="2"/>
        <v>10</v>
      </c>
      <c r="K1739" s="1" t="str">
        <f t="shared" si="3"/>
        <v>Q21. Sunflower seeds, average of raw, dry-roasted and oil-roasted10</v>
      </c>
      <c r="L1739" s="1" t="str">
        <f t="shared" si="4"/>
        <v>Q21. Sunflower seeds, average of raw, dry-roasted and oil-roastedBoiling, vegetables, with LPG stove, at consumer home (WFLDB)/GLO U</v>
      </c>
      <c r="M1739" s="1" t="str">
        <f t="array" ref="M1739">IF(A1738=$A$72,TEXT(A1739,"dd/mm/yyyy"),A1739)&amp;";"&amp;B1739&amp;";"&amp;IF(J1739=0,IFERROR(VLOOKUP(A1739,default!$B$17:$C$19,2,0),C1739),INDEX(default!$B$2:$B$12,Sheet2!J1739,0))&amp;";"&amp;D1739&amp;";"&amp;E1739&amp;";"&amp;F1739&amp;";"&amp;G1739&amp;";"&amp;H1739</f>
        <v>Boiling, vegetables, with LPG stove, at consumer home (WFLDB)/GLO U;p;boil*(1-USER_loss);Undefined;0;0;0;</v>
      </c>
    </row>
    <row r="1740" ht="15.75" customHeight="1">
      <c r="A1740" s="1" t="s">
        <v>130</v>
      </c>
      <c r="B1740" s="1" t="s">
        <v>849</v>
      </c>
      <c r="C1740" s="1" t="s">
        <v>38</v>
      </c>
      <c r="D1740" s="1" t="s">
        <v>842</v>
      </c>
      <c r="E1740" s="1">
        <v>0.0</v>
      </c>
      <c r="F1740" s="1">
        <v>0.0</v>
      </c>
      <c r="G1740" s="1">
        <v>0.0</v>
      </c>
      <c r="I1740" s="1" t="str">
        <f t="shared" si="1"/>
        <v>Q21. Sunflower seeds, average of raw, dry-roasted and oil-roasted</v>
      </c>
      <c r="J1740" s="1">
        <f t="shared" si="2"/>
        <v>11</v>
      </c>
      <c r="K1740" s="1" t="str">
        <f t="shared" si="3"/>
        <v>Q21. Sunflower seeds, average of raw, dry-roasted and oil-roasted11</v>
      </c>
      <c r="L1740" s="1" t="str">
        <f t="shared" si="4"/>
        <v>Q21. Sunflower seeds, average of raw, dry-roasted and oil-roastedFrying, vegetables, with LPG stove, at consumer home (WFLDB)/GLO U</v>
      </c>
      <c r="M1740" s="1" t="str">
        <f t="array" ref="M1740">IF(A1739=$A$72,TEXT(A1740,"dd/mm/yyyy"),A1740)&amp;";"&amp;B1740&amp;";"&amp;IF(J1740=0,IFERROR(VLOOKUP(A1740,default!$B$17:$C$19,2,0),C1740),INDEX(default!$B$2:$B$12,Sheet2!J1740,0))&amp;";"&amp;D1740&amp;";"&amp;E1740&amp;";"&amp;F1740&amp;";"&amp;G1740&amp;";"&amp;H1740</f>
        <v>Frying, vegetables, with LPG stove, at consumer home (WFLDB)/GLO U;p;fry*(1-USER_loss);Undefined;0;0;0;</v>
      </c>
    </row>
    <row r="1741" ht="15.75" customHeight="1">
      <c r="I1741" s="1" t="str">
        <f t="shared" si="1"/>
        <v>Q21. Sunflower seeds, average of raw, dry-roasted and oil-roasted</v>
      </c>
      <c r="J1741" s="1">
        <f t="shared" si="2"/>
        <v>0</v>
      </c>
      <c r="K1741" s="1" t="str">
        <f t="shared" si="3"/>
        <v>Q21. Sunflower seeds, average of raw, dry-roasted and oil-roasted0</v>
      </c>
      <c r="L1741" s="1" t="str">
        <f t="shared" si="4"/>
        <v>Q21. Sunflower seeds, average of raw, dry-roasted and oil-roasted</v>
      </c>
      <c r="M1741" s="1" t="str">
        <f t="array" ref="M1741">IF(A1740=$A$72,TEXT(A1741,"dd/mm/yyyy"),A1741)&amp;";"&amp;B1741&amp;";"&amp;IF(J1741=0,IFERROR(VLOOKUP(A1741,default!$B$17:$C$19,2,0),C1741),INDEX(default!$B$2:$B$12,Sheet2!J1741,0))&amp;";"&amp;D1741&amp;";"&amp;E1741&amp;";"&amp;F1741&amp;";"&amp;G1741&amp;";"&amp;H1741</f>
        <v>;;;;;;;</v>
      </c>
    </row>
    <row r="1742" ht="15.75" customHeight="1">
      <c r="A1742" s="1" t="s">
        <v>852</v>
      </c>
      <c r="I1742" s="1" t="str">
        <f t="shared" si="1"/>
        <v>Q21. Sunflower seeds, average of raw, dry-roasted and oil-roasted</v>
      </c>
      <c r="J1742" s="1">
        <f t="shared" si="2"/>
        <v>0</v>
      </c>
      <c r="K1742" s="1" t="str">
        <f t="shared" si="3"/>
        <v>Q21. Sunflower seeds, average of raw, dry-roasted and oil-roasted0</v>
      </c>
      <c r="L1742" s="1" t="str">
        <f t="shared" si="4"/>
        <v>Q21. Sunflower seeds, average of raw, dry-roasted and oil-roastedElectricity/heat</v>
      </c>
      <c r="M1742" s="1" t="str">
        <f t="array" ref="M1742">IF(A1741=$A$72,TEXT(A1742,"dd/mm/yyyy"),A1742)&amp;";"&amp;B1742&amp;";"&amp;IF(J1742=0,IFERROR(VLOOKUP(A1742,default!$B$17:$C$19,2,0),C1742),INDEX(default!$B$2:$B$12,Sheet2!J1742,0))&amp;";"&amp;D1742&amp;";"&amp;E1742&amp;";"&amp;F1742&amp;";"&amp;G1742&amp;";"&amp;H1742</f>
        <v>Electricity/heat;;;;;;;</v>
      </c>
    </row>
    <row r="1743" ht="15.75" customHeight="1">
      <c r="I1743" s="1" t="str">
        <f t="shared" si="1"/>
        <v>Q21. Sunflower seeds, average of raw, dry-roasted and oil-roasted</v>
      </c>
      <c r="J1743" s="1">
        <f t="shared" si="2"/>
        <v>0</v>
      </c>
      <c r="K1743" s="1" t="str">
        <f t="shared" si="3"/>
        <v>Q21. Sunflower seeds, average of raw, dry-roasted and oil-roasted0</v>
      </c>
      <c r="L1743" s="1" t="str">
        <f t="shared" si="4"/>
        <v>Q21. Sunflower seeds, average of raw, dry-roasted and oil-roasted</v>
      </c>
      <c r="M1743" s="1" t="str">
        <f t="array" ref="M1743">IF(A1742=$A$72,TEXT(A1743,"dd/mm/yyyy"),A1743)&amp;";"&amp;B1743&amp;";"&amp;IF(J1743=0,IFERROR(VLOOKUP(A1743,default!$B$17:$C$19,2,0),C1743),INDEX(default!$B$2:$B$12,Sheet2!J1743,0))&amp;";"&amp;D1743&amp;";"&amp;E1743&amp;";"&amp;F1743&amp;";"&amp;G1743&amp;";"&amp;H1743</f>
        <v>;;;;;;;</v>
      </c>
    </row>
    <row r="1744" ht="15.75" customHeight="1">
      <c r="A1744" s="1" t="s">
        <v>853</v>
      </c>
      <c r="I1744" s="1" t="str">
        <f t="shared" si="1"/>
        <v>Q21. Sunflower seeds, average of raw, dry-roasted and oil-roasted</v>
      </c>
      <c r="J1744" s="1">
        <f t="shared" si="2"/>
        <v>0</v>
      </c>
      <c r="K1744" s="1" t="str">
        <f t="shared" si="3"/>
        <v>Q21. Sunflower seeds, average of raw, dry-roasted and oil-roasted0</v>
      </c>
      <c r="L1744" s="1" t="str">
        <f t="shared" si="4"/>
        <v>Q21. Sunflower seeds, average of raw, dry-roasted and oil-roastedEmissions to air</v>
      </c>
      <c r="M1744" s="1" t="str">
        <f t="array" ref="M1744">IF(A1743=$A$72,TEXT(A1744,"dd/mm/yyyy"),A1744)&amp;";"&amp;B1744&amp;";"&amp;IF(J1744=0,IFERROR(VLOOKUP(A1744,default!$B$17:$C$19,2,0),C1744),INDEX(default!$B$2:$B$12,Sheet2!J1744,0))&amp;";"&amp;D1744&amp;";"&amp;E1744&amp;";"&amp;F1744&amp;";"&amp;G1744&amp;";"&amp;H1744</f>
        <v>Emissions to air;;;;;;;</v>
      </c>
    </row>
    <row r="1745" ht="15.75" customHeight="1">
      <c r="I1745" s="1" t="str">
        <f t="shared" si="1"/>
        <v>Q21. Sunflower seeds, average of raw, dry-roasted and oil-roasted</v>
      </c>
      <c r="J1745" s="1">
        <f t="shared" si="2"/>
        <v>0</v>
      </c>
      <c r="K1745" s="1" t="str">
        <f t="shared" si="3"/>
        <v>Q21. Sunflower seeds, average of raw, dry-roasted and oil-roasted0</v>
      </c>
      <c r="L1745" s="1" t="str">
        <f t="shared" si="4"/>
        <v>Q21. Sunflower seeds, average of raw, dry-roasted and oil-roasted</v>
      </c>
      <c r="M1745" s="1" t="str">
        <f t="array" ref="M1745">IF(A1744=$A$72,TEXT(A1745,"dd/mm/yyyy"),A1745)&amp;";"&amp;B1745&amp;";"&amp;IF(J1745=0,IFERROR(VLOOKUP(A1745,default!$B$17:$C$19,2,0),C1745),INDEX(default!$B$2:$B$12,Sheet2!J1745,0))&amp;";"&amp;D1745&amp;";"&amp;E1745&amp;";"&amp;F1745&amp;";"&amp;G1745&amp;";"&amp;H1745</f>
        <v>;;;;;;;</v>
      </c>
    </row>
    <row r="1746" ht="15.75" customHeight="1">
      <c r="A1746" s="1" t="s">
        <v>854</v>
      </c>
      <c r="I1746" s="1" t="str">
        <f t="shared" si="1"/>
        <v>Q21. Sunflower seeds, average of raw, dry-roasted and oil-roasted</v>
      </c>
      <c r="J1746" s="1">
        <f t="shared" si="2"/>
        <v>0</v>
      </c>
      <c r="K1746" s="1" t="str">
        <f t="shared" si="3"/>
        <v>Q21. Sunflower seeds, average of raw, dry-roasted and oil-roasted0</v>
      </c>
      <c r="L1746" s="1" t="str">
        <f t="shared" si="4"/>
        <v>Q21. Sunflower seeds, average of raw, dry-roasted and oil-roastedEmissions to water</v>
      </c>
      <c r="M1746" s="1" t="str">
        <f t="array" ref="M1746">IF(A1745=$A$72,TEXT(A1746,"dd/mm/yyyy"),A1746)&amp;";"&amp;B1746&amp;";"&amp;IF(J1746=0,IFERROR(VLOOKUP(A1746,default!$B$17:$C$19,2,0),C1746),INDEX(default!$B$2:$B$12,Sheet2!J1746,0))&amp;";"&amp;D1746&amp;";"&amp;E1746&amp;";"&amp;F1746&amp;";"&amp;G1746&amp;";"&amp;H1746</f>
        <v>Emissions to water;;;;;;;</v>
      </c>
    </row>
    <row r="1747" ht="15.75" customHeight="1">
      <c r="I1747" s="1" t="str">
        <f t="shared" si="1"/>
        <v>Q21. Sunflower seeds, average of raw, dry-roasted and oil-roasted</v>
      </c>
      <c r="J1747" s="1">
        <f t="shared" si="2"/>
        <v>0</v>
      </c>
      <c r="K1747" s="1" t="str">
        <f t="shared" si="3"/>
        <v>Q21. Sunflower seeds, average of raw, dry-roasted and oil-roasted0</v>
      </c>
      <c r="L1747" s="1" t="str">
        <f t="shared" si="4"/>
        <v>Q21. Sunflower seeds, average of raw, dry-roasted and oil-roasted</v>
      </c>
      <c r="M1747" s="1" t="str">
        <f t="array" ref="M1747">IF(A1746=$A$72,TEXT(A1747,"dd/mm/yyyy"),A1747)&amp;";"&amp;B1747&amp;";"&amp;IF(J1747=0,IFERROR(VLOOKUP(A1747,default!$B$17:$C$19,2,0),C1747),INDEX(default!$B$2:$B$12,Sheet2!J1747,0))&amp;";"&amp;D1747&amp;";"&amp;E1747&amp;";"&amp;F1747&amp;";"&amp;G1747&amp;";"&amp;H1747</f>
        <v>;;;;;;;</v>
      </c>
    </row>
    <row r="1748" ht="15.75" customHeight="1">
      <c r="A1748" s="1" t="s">
        <v>855</v>
      </c>
      <c r="I1748" s="1" t="str">
        <f t="shared" si="1"/>
        <v>Q21. Sunflower seeds, average of raw, dry-roasted and oil-roasted</v>
      </c>
      <c r="J1748" s="1">
        <f t="shared" si="2"/>
        <v>0</v>
      </c>
      <c r="K1748" s="1" t="str">
        <f t="shared" si="3"/>
        <v>Q21. Sunflower seeds, average of raw, dry-roasted and oil-roasted0</v>
      </c>
      <c r="L1748" s="1" t="str">
        <f t="shared" si="4"/>
        <v>Q21. Sunflower seeds, average of raw, dry-roasted and oil-roastedEmissions to soil</v>
      </c>
      <c r="M1748" s="1" t="str">
        <f t="array" ref="M1748">IF(A1747=$A$72,TEXT(A1748,"dd/mm/yyyy"),A1748)&amp;";"&amp;B1748&amp;";"&amp;IF(J1748=0,IFERROR(VLOOKUP(A1748,default!$B$17:$C$19,2,0),C1748),INDEX(default!$B$2:$B$12,Sheet2!J1748,0))&amp;";"&amp;D1748&amp;";"&amp;E1748&amp;";"&amp;F1748&amp;";"&amp;G1748&amp;";"&amp;H1748</f>
        <v>Emissions to soil;;;;;;;</v>
      </c>
    </row>
    <row r="1749" ht="15.75" customHeight="1">
      <c r="I1749" s="1" t="str">
        <f t="shared" si="1"/>
        <v>Q21. Sunflower seeds, average of raw, dry-roasted and oil-roasted</v>
      </c>
      <c r="J1749" s="1">
        <f t="shared" si="2"/>
        <v>0</v>
      </c>
      <c r="K1749" s="1" t="str">
        <f t="shared" si="3"/>
        <v>Q21. Sunflower seeds, average of raw, dry-roasted and oil-roasted0</v>
      </c>
      <c r="L1749" s="1" t="str">
        <f t="shared" si="4"/>
        <v>Q21. Sunflower seeds, average of raw, dry-roasted and oil-roasted</v>
      </c>
      <c r="M1749" s="1" t="str">
        <f t="array" ref="M1749">IF(A1748=$A$72,TEXT(A1749,"dd/mm/yyyy"),A1749)&amp;";"&amp;B1749&amp;";"&amp;IF(J1749=0,IFERROR(VLOOKUP(A1749,default!$B$17:$C$19,2,0),C1749),INDEX(default!$B$2:$B$12,Sheet2!J1749,0))&amp;";"&amp;D1749&amp;";"&amp;E1749&amp;";"&amp;F1749&amp;";"&amp;G1749&amp;";"&amp;H1749</f>
        <v>;;;;;;;</v>
      </c>
    </row>
    <row r="1750" ht="15.75" customHeight="1">
      <c r="A1750" s="1" t="s">
        <v>856</v>
      </c>
      <c r="I1750" s="1" t="str">
        <f t="shared" si="1"/>
        <v>Q21. Sunflower seeds, average of raw, dry-roasted and oil-roasted</v>
      </c>
      <c r="J1750" s="1">
        <f t="shared" si="2"/>
        <v>0</v>
      </c>
      <c r="K1750" s="1" t="str">
        <f t="shared" si="3"/>
        <v>Q21. Sunflower seeds, average of raw, dry-roasted and oil-roasted0</v>
      </c>
      <c r="L1750" s="1" t="str">
        <f t="shared" si="4"/>
        <v>Q21. Sunflower seeds, average of raw, dry-roasted and oil-roastedFinal waste flows</v>
      </c>
      <c r="M1750" s="1" t="str">
        <f t="array" ref="M1750">IF(A1749=$A$72,TEXT(A1750,"dd/mm/yyyy"),A1750)&amp;";"&amp;B1750&amp;";"&amp;IF(J1750=0,IFERROR(VLOOKUP(A1750,default!$B$17:$C$19,2,0),C1750),INDEX(default!$B$2:$B$12,Sheet2!J1750,0))&amp;";"&amp;D1750&amp;";"&amp;E1750&amp;";"&amp;F1750&amp;";"&amp;G1750&amp;";"&amp;H1750</f>
        <v>Final waste flows;;;;;;;</v>
      </c>
    </row>
    <row r="1751" ht="15.75" customHeight="1">
      <c r="I1751" s="1" t="str">
        <f t="shared" si="1"/>
        <v>Q21. Sunflower seeds, average of raw, dry-roasted and oil-roasted</v>
      </c>
      <c r="J1751" s="1">
        <f t="shared" si="2"/>
        <v>0</v>
      </c>
      <c r="K1751" s="1" t="str">
        <f t="shared" si="3"/>
        <v>Q21. Sunflower seeds, average of raw, dry-roasted and oil-roasted0</v>
      </c>
      <c r="L1751" s="1" t="str">
        <f t="shared" si="4"/>
        <v>Q21. Sunflower seeds, average of raw, dry-roasted and oil-roasted</v>
      </c>
      <c r="M1751" s="1" t="str">
        <f t="array" ref="M1751">IF(A1750=$A$72,TEXT(A1751,"dd/mm/yyyy"),A1751)&amp;";"&amp;B1751&amp;";"&amp;IF(J1751=0,IFERROR(VLOOKUP(A1751,default!$B$17:$C$19,2,0),C1751),INDEX(default!$B$2:$B$12,Sheet2!J1751,0))&amp;";"&amp;D1751&amp;";"&amp;E1751&amp;";"&amp;F1751&amp;";"&amp;G1751&amp;";"&amp;H1751</f>
        <v>;;;;;;;</v>
      </c>
    </row>
    <row r="1752" ht="15.75" customHeight="1">
      <c r="A1752" s="1" t="s">
        <v>857</v>
      </c>
      <c r="I1752" s="1" t="str">
        <f t="shared" si="1"/>
        <v>Q21. Sunflower seeds, average of raw, dry-roasted and oil-roasted</v>
      </c>
      <c r="J1752" s="1">
        <f t="shared" si="2"/>
        <v>0</v>
      </c>
      <c r="K1752" s="1" t="str">
        <f t="shared" si="3"/>
        <v>Q21. Sunflower seeds, average of raw, dry-roasted and oil-roasted0</v>
      </c>
      <c r="L1752" s="1" t="str">
        <f t="shared" si="4"/>
        <v>Q21. Sunflower seeds, average of raw, dry-roasted and oil-roastedNon material emissions</v>
      </c>
      <c r="M1752" s="1" t="str">
        <f t="array" ref="M1752">IF(A1751=$A$72,TEXT(A1752,"dd/mm/yyyy"),A1752)&amp;";"&amp;B1752&amp;";"&amp;IF(J1752=0,IFERROR(VLOOKUP(A1752,default!$B$17:$C$19,2,0),C1752),INDEX(default!$B$2:$B$12,Sheet2!J1752,0))&amp;";"&amp;D1752&amp;";"&amp;E1752&amp;";"&amp;F1752&amp;";"&amp;G1752&amp;";"&amp;H1752</f>
        <v>Non material emissions;;;;;;;</v>
      </c>
    </row>
    <row r="1753" ht="15.75" customHeight="1">
      <c r="I1753" s="1" t="str">
        <f t="shared" si="1"/>
        <v>Q21. Sunflower seeds, average of raw, dry-roasted and oil-roasted</v>
      </c>
      <c r="J1753" s="1">
        <f t="shared" si="2"/>
        <v>0</v>
      </c>
      <c r="K1753" s="1" t="str">
        <f t="shared" si="3"/>
        <v>Q21. Sunflower seeds, average of raw, dry-roasted and oil-roasted0</v>
      </c>
      <c r="L1753" s="1" t="str">
        <f t="shared" si="4"/>
        <v>Q21. Sunflower seeds, average of raw, dry-roasted and oil-roasted</v>
      </c>
      <c r="M1753" s="1" t="str">
        <f t="array" ref="M1753">IF(A1752=$A$72,TEXT(A1753,"dd/mm/yyyy"),A1753)&amp;";"&amp;B1753&amp;";"&amp;IF(J1753=0,IFERROR(VLOOKUP(A1753,default!$B$17:$C$19,2,0),C1753),INDEX(default!$B$2:$B$12,Sheet2!J1753,0))&amp;";"&amp;D1753&amp;";"&amp;E1753&amp;";"&amp;F1753&amp;";"&amp;G1753&amp;";"&amp;H1753</f>
        <v>;;;;;;;</v>
      </c>
    </row>
    <row r="1754" ht="15.75" customHeight="1">
      <c r="A1754" s="1" t="s">
        <v>858</v>
      </c>
      <c r="I1754" s="1" t="str">
        <f t="shared" si="1"/>
        <v>Q21. Sunflower seeds, average of raw, dry-roasted and oil-roasted</v>
      </c>
      <c r="J1754" s="1">
        <f t="shared" si="2"/>
        <v>0</v>
      </c>
      <c r="K1754" s="1" t="str">
        <f t="shared" si="3"/>
        <v>Q21. Sunflower seeds, average of raw, dry-roasted and oil-roasted0</v>
      </c>
      <c r="L1754" s="1" t="str">
        <f t="shared" si="4"/>
        <v>Q21. Sunflower seeds, average of raw, dry-roasted and oil-roastedSocial issues</v>
      </c>
      <c r="M1754" s="1" t="str">
        <f t="array" ref="M1754">IF(A1753=$A$72,TEXT(A1754,"dd/mm/yyyy"),A1754)&amp;";"&amp;B1754&amp;";"&amp;IF(J1754=0,IFERROR(VLOOKUP(A1754,default!$B$17:$C$19,2,0),C1754),INDEX(default!$B$2:$B$12,Sheet2!J1754,0))&amp;";"&amp;D1754&amp;";"&amp;E1754&amp;";"&amp;F1754&amp;";"&amp;G1754&amp;";"&amp;H1754</f>
        <v>Social issues;;;;;;;</v>
      </c>
    </row>
    <row r="1755" ht="15.75" customHeight="1">
      <c r="I1755" s="1" t="str">
        <f t="shared" si="1"/>
        <v>Q21. Sunflower seeds, average of raw, dry-roasted and oil-roasted</v>
      </c>
      <c r="J1755" s="1">
        <f t="shared" si="2"/>
        <v>0</v>
      </c>
      <c r="K1755" s="1" t="str">
        <f t="shared" si="3"/>
        <v>Q21. Sunflower seeds, average of raw, dry-roasted and oil-roasted0</v>
      </c>
      <c r="L1755" s="1" t="str">
        <f t="shared" si="4"/>
        <v>Q21. Sunflower seeds, average of raw, dry-roasted and oil-roasted</v>
      </c>
      <c r="M1755" s="1" t="str">
        <f t="array" ref="M1755">IF(A1754=$A$72,TEXT(A1755,"dd/mm/yyyy"),A1755)&amp;";"&amp;B1755&amp;";"&amp;IF(J1755=0,IFERROR(VLOOKUP(A1755,default!$B$17:$C$19,2,0),C1755),INDEX(default!$B$2:$B$12,Sheet2!J1755,0))&amp;";"&amp;D1755&amp;";"&amp;E1755&amp;";"&amp;F1755&amp;";"&amp;G1755&amp;";"&amp;H1755</f>
        <v>;;;;;;;</v>
      </c>
    </row>
    <row r="1756" ht="15.75" customHeight="1">
      <c r="A1756" s="1" t="s">
        <v>859</v>
      </c>
      <c r="I1756" s="1" t="str">
        <f t="shared" si="1"/>
        <v>Q21. Sunflower seeds, average of raw, dry-roasted and oil-roasted</v>
      </c>
      <c r="J1756" s="1">
        <f t="shared" si="2"/>
        <v>0</v>
      </c>
      <c r="K1756" s="1" t="str">
        <f t="shared" si="3"/>
        <v>Q21. Sunflower seeds, average of raw, dry-roasted and oil-roasted0</v>
      </c>
      <c r="L1756" s="1" t="str">
        <f t="shared" si="4"/>
        <v>Q21. Sunflower seeds, average of raw, dry-roasted and oil-roastedEconomic issues</v>
      </c>
      <c r="M1756" s="1" t="str">
        <f t="array" ref="M1756">IF(A1755=$A$72,TEXT(A1756,"dd/mm/yyyy"),A1756)&amp;";"&amp;B1756&amp;";"&amp;IF(J1756=0,IFERROR(VLOOKUP(A1756,default!$B$17:$C$19,2,0),C1756),INDEX(default!$B$2:$B$12,Sheet2!J1756,0))&amp;";"&amp;D1756&amp;";"&amp;E1756&amp;";"&amp;F1756&amp;";"&amp;G1756&amp;";"&amp;H1756</f>
        <v>Economic issues;;;;;;;</v>
      </c>
    </row>
    <row r="1757" ht="15.75" customHeight="1">
      <c r="I1757" s="1" t="str">
        <f t="shared" si="1"/>
        <v>Q21. Sunflower seeds, average of raw, dry-roasted and oil-roasted</v>
      </c>
      <c r="J1757" s="1">
        <f t="shared" si="2"/>
        <v>0</v>
      </c>
      <c r="K1757" s="1" t="str">
        <f t="shared" si="3"/>
        <v>Q21. Sunflower seeds, average of raw, dry-roasted and oil-roasted0</v>
      </c>
      <c r="L1757" s="1" t="str">
        <f t="shared" si="4"/>
        <v>Q21. Sunflower seeds, average of raw, dry-roasted and oil-roasted</v>
      </c>
      <c r="M1757" s="1" t="str">
        <f t="array" ref="M1757">IF(A1756=$A$72,TEXT(A1757,"dd/mm/yyyy"),A1757)&amp;";"&amp;B1757&amp;";"&amp;IF(J1757=0,IFERROR(VLOOKUP(A1757,default!$B$17:$C$19,2,0),C1757),INDEX(default!$B$2:$B$12,Sheet2!J1757,0))&amp;";"&amp;D1757&amp;";"&amp;E1757&amp;";"&amp;F1757&amp;";"&amp;G1757&amp;";"&amp;H1757</f>
        <v>;;;;;;;</v>
      </c>
    </row>
    <row r="1758" ht="15.75" customHeight="1">
      <c r="A1758" s="1" t="s">
        <v>860</v>
      </c>
      <c r="I1758" s="1" t="str">
        <f t="shared" si="1"/>
        <v>Q21. Sunflower seeds, average of raw, dry-roasted and oil-roasted</v>
      </c>
      <c r="J1758" s="1">
        <f t="shared" si="2"/>
        <v>0</v>
      </c>
      <c r="K1758" s="1" t="str">
        <f t="shared" si="3"/>
        <v>Q21. Sunflower seeds, average of raw, dry-roasted and oil-roasted0</v>
      </c>
      <c r="L1758" s="1" t="str">
        <f t="shared" si="4"/>
        <v>Q21. Sunflower seeds, average of raw, dry-roasted and oil-roastedWaste to treatment</v>
      </c>
      <c r="M1758" s="1" t="str">
        <f t="array" ref="M1758">IF(A1757=$A$72,TEXT(A1758,"dd/mm/yyyy"),A1758)&amp;";"&amp;B1758&amp;";"&amp;IF(J1758=0,IFERROR(VLOOKUP(A1758,default!$B$17:$C$19,2,0),C1758),INDEX(default!$B$2:$B$12,Sheet2!J1758,0))&amp;";"&amp;D1758&amp;";"&amp;E1758&amp;";"&amp;F1758&amp;";"&amp;G1758&amp;";"&amp;H1758</f>
        <v>Waste to treatment;;;;;;;</v>
      </c>
    </row>
    <row r="1759" ht="15.75" customHeight="1">
      <c r="A1759" s="1" t="s">
        <v>8</v>
      </c>
      <c r="B1759" s="1" t="s">
        <v>835</v>
      </c>
      <c r="C1759" s="1" t="s">
        <v>1112</v>
      </c>
      <c r="D1759" s="1" t="s">
        <v>842</v>
      </c>
      <c r="E1759" s="1">
        <v>0.0</v>
      </c>
      <c r="F1759" s="1">
        <v>0.0</v>
      </c>
      <c r="G1759" s="1">
        <v>0.0</v>
      </c>
      <c r="I1759" s="1" t="str">
        <f t="shared" si="1"/>
        <v>Q21. Sunflower seeds, average of raw, dry-roasted and oil-roasted</v>
      </c>
      <c r="J1759" s="1">
        <f t="shared" si="2"/>
        <v>0</v>
      </c>
      <c r="K1759" s="1" t="str">
        <f t="shared" si="3"/>
        <v>Q21. Sunflower seeds, average of raw, dry-roasted and oil-roasted0</v>
      </c>
      <c r="L1759" s="1" t="str">
        <f t="shared" si="4"/>
        <v>Q21. Sunflower seeds, average of raw, dry-roasted and oil-roastedMunicipal solid waste {RoW}| treatment of municipal solid waste, sanitary landfill | Cut-off, S</v>
      </c>
      <c r="M1759" s="1" t="str">
        <f t="array" ref="M1759">IF(A1758=$A$72,TEXT(A1759,"dd/mm/yyyy"),A1759)&amp;";"&amp;B1759&amp;";"&amp;IF(J1759=0,IFERROR(VLOOKUP(A1759,default!$B$17:$C$19,2,0),C1759),INDEX(default!$B$2:$B$12,Sheet2!J1759,0))&amp;";"&amp;D1759&amp;";"&amp;E1759&amp;";"&amp;F1759&amp;";"&amp;G1759&amp;";"&amp;H1759</f>
        <v>Municipal solid waste {RoW}| treatment of municipal solid waste, sanitary landfill | Cut-off, S;kg;(packwt*packaging*(1+TRAN_loss_PNS+RET_loss_PNS)+PHAR_loss_PNS+PROC_loss_PNS+TRAN_loss_PNS+RET_loss_PNS+USER_loss)*landfill;Undefined;0;0;0;</v>
      </c>
    </row>
    <row r="1760" ht="15.75" customHeight="1">
      <c r="A1760" s="1" t="s">
        <v>9</v>
      </c>
      <c r="B1760" s="1" t="s">
        <v>835</v>
      </c>
      <c r="C1760" s="1" t="s">
        <v>1113</v>
      </c>
      <c r="D1760" s="1" t="s">
        <v>842</v>
      </c>
      <c r="E1760" s="1">
        <v>0.0</v>
      </c>
      <c r="F1760" s="1">
        <v>0.0</v>
      </c>
      <c r="G1760" s="1">
        <v>0.0</v>
      </c>
      <c r="I1760" s="1" t="str">
        <f t="shared" si="1"/>
        <v>Q21. Sunflower seeds, average of raw, dry-roasted and oil-roasted</v>
      </c>
      <c r="J1760" s="1">
        <f t="shared" si="2"/>
        <v>0</v>
      </c>
      <c r="K1760" s="1" t="str">
        <f t="shared" si="3"/>
        <v>Q21. Sunflower seeds, average of raw, dry-roasted and oil-roasted0</v>
      </c>
      <c r="L1760" s="1" t="str">
        <f t="shared" si="4"/>
        <v>Q21. Sunflower seeds, average of raw, dry-roasted and oil-roastedMunicipal solid waste {GLO}| treatment of municipal solid waste, open dump, wet infiltration class (500mm) | Cut-off, S</v>
      </c>
      <c r="M1760" s="1" t="str">
        <f t="array" ref="M1760">IF(A1759=$A$72,TEXT(A1760,"dd/mm/yyyy"),A1760)&amp;";"&amp;B1760&amp;";"&amp;IF(J1760=0,IFERROR(VLOOKUP(A1760,default!$B$17:$C$19,2,0),C1760),INDEX(default!$B$2:$B$12,Sheet2!J1760,0))&amp;";"&amp;D1760&amp;";"&amp;E1760&amp;";"&amp;F1760&amp;";"&amp;G1760&amp;";"&amp;H1760</f>
        <v>Municipal solid waste {GLO}| treatment of municipal solid waste, open dump, wet infiltration class (500mm) | Cut-off, S;kg;(packwt*packaging*(1+TRAN_loss_PNS+RET_loss_PNS)+PHAR_loss_PNS+PROC_loss_PNS+TRAN_loss_PNS+RET_loss_PNS+USER_loss)*opendump;Undefined;0;0;0;</v>
      </c>
    </row>
    <row r="1761" ht="15.75" customHeight="1">
      <c r="A1761" s="1" t="s">
        <v>10</v>
      </c>
      <c r="B1761" s="1" t="s">
        <v>835</v>
      </c>
      <c r="C1761" s="1" t="s">
        <v>1113</v>
      </c>
      <c r="D1761" s="1" t="s">
        <v>842</v>
      </c>
      <c r="E1761" s="1">
        <v>0.0</v>
      </c>
      <c r="F1761" s="1">
        <v>0.0</v>
      </c>
      <c r="G1761" s="1">
        <v>0.0</v>
      </c>
      <c r="I1761" s="1" t="str">
        <f t="shared" si="1"/>
        <v>Q21. Sunflower seeds, average of raw, dry-roasted and oil-roasted</v>
      </c>
      <c r="J1761" s="1">
        <f t="shared" si="2"/>
        <v>0</v>
      </c>
      <c r="K1761" s="1" t="str">
        <f t="shared" si="3"/>
        <v>Q21. Sunflower seeds, average of raw, dry-roasted and oil-roasted0</v>
      </c>
      <c r="L1761" s="1" t="str">
        <f t="shared" si="4"/>
        <v>Q21. Sunflower seeds, average of raw, dry-roasted and oil-roastedMunicipal solid waste {GLO}| treatment of municipal solid waste, open burning | Cut-off, S</v>
      </c>
      <c r="M1761" s="1" t="str">
        <f t="array" ref="M1761">IF(A1760=$A$72,TEXT(A1761,"dd/mm/yyyy"),A1761)&amp;";"&amp;B1761&amp;";"&amp;IF(J1761=0,IFERROR(VLOOKUP(A1761,default!$B$17:$C$19,2,0),C1761),INDEX(default!$B$2:$B$12,Sheet2!J1761,0))&amp;";"&amp;D1761&amp;";"&amp;E1761&amp;";"&amp;F1761&amp;";"&amp;G1761&amp;";"&amp;H1761</f>
        <v>Municipal solid waste {GLO}| treatment of municipal solid waste, open burning | Cut-off, S;kg;(packwt*packaging*(1+TRAN_loss_PNS+RET_loss_PNS)+PHAR_loss_PNS+PROC_loss_PNS+TRAN_loss_PNS+RET_loss_PNS+USER_loss)*openburn;Undefined;0;0;0;</v>
      </c>
    </row>
    <row r="1762" ht="15.75" customHeight="1">
      <c r="I1762" s="1" t="str">
        <f t="shared" si="1"/>
        <v>Q21. Sunflower seeds, average of raw, dry-roasted and oil-roasted</v>
      </c>
      <c r="J1762" s="1">
        <f t="shared" si="2"/>
        <v>0</v>
      </c>
      <c r="K1762" s="1" t="str">
        <f t="shared" si="3"/>
        <v>Q21. Sunflower seeds, average of raw, dry-roasted and oil-roasted0</v>
      </c>
      <c r="L1762" s="1" t="str">
        <f t="shared" si="4"/>
        <v>Q21. Sunflower seeds, average of raw, dry-roasted and oil-roasted</v>
      </c>
      <c r="M1762" s="1" t="str">
        <f t="array" ref="M1762">IF(A1761=$A$72,TEXT(A1762,"dd/mm/yyyy"),A1762)&amp;";"&amp;B1762&amp;";"&amp;IF(J1762=0,IFERROR(VLOOKUP(A1762,default!$B$17:$C$19,2,0),C1762),INDEX(default!$B$2:$B$12,Sheet2!J1762,0))&amp;";"&amp;D1762&amp;";"&amp;E1762&amp;";"&amp;F1762&amp;";"&amp;G1762&amp;";"&amp;H1762</f>
        <v>;;;;;;;</v>
      </c>
    </row>
    <row r="1763" ht="15.75" customHeight="1">
      <c r="A1763" s="1" t="s">
        <v>865</v>
      </c>
      <c r="I1763" s="1" t="str">
        <f t="shared" si="1"/>
        <v>Q21. Sunflower seeds, average of raw, dry-roasted and oil-roasted</v>
      </c>
      <c r="J1763" s="1">
        <f t="shared" si="2"/>
        <v>0</v>
      </c>
      <c r="K1763" s="1" t="str">
        <f t="shared" si="3"/>
        <v>Q21. Sunflower seeds, average of raw, dry-roasted and oil-roasted0</v>
      </c>
      <c r="L1763" s="1" t="str">
        <f t="shared" si="4"/>
        <v>Q21. Sunflower seeds, average of raw, dry-roasted and oil-roastedInput parameters</v>
      </c>
      <c r="M1763" s="1" t="str">
        <f t="array" ref="M1763">IF(A1762=$A$72,TEXT(A1763,"dd/mm/yyyy"),A1763)&amp;";"&amp;B1763&amp;";"&amp;IF(J1763=0,IFERROR(VLOOKUP(A1763,default!$B$17:$C$19,2,0),C1763),INDEX(default!$B$2:$B$12,Sheet2!J1763,0))&amp;";"&amp;D1763&amp;";"&amp;E1763&amp;";"&amp;F1763&amp;";"&amp;G1763&amp;";"&amp;H1763</f>
        <v>Input parameters;;;;;;;</v>
      </c>
    </row>
    <row r="1764" ht="15.75" customHeight="1">
      <c r="A1764" s="1" t="s">
        <v>31</v>
      </c>
      <c r="B1764" s="1">
        <v>1.0</v>
      </c>
      <c r="C1764" s="1" t="s">
        <v>866</v>
      </c>
      <c r="D1764" s="1">
        <v>1.11</v>
      </c>
      <c r="E1764" s="1">
        <v>0.0</v>
      </c>
      <c r="F1764" s="1">
        <v>0.0</v>
      </c>
      <c r="G1764" s="1" t="s">
        <v>832</v>
      </c>
      <c r="H1764" s="1" t="s">
        <v>134</v>
      </c>
      <c r="I1764" s="1" t="str">
        <f t="shared" si="1"/>
        <v>Q21. Sunflower seeds, average of raw, dry-roasted and oil-roasted</v>
      </c>
      <c r="J1764" s="1">
        <f t="shared" si="2"/>
        <v>0</v>
      </c>
      <c r="K1764" s="1" t="str">
        <f t="shared" si="3"/>
        <v>Q21. Sunflower seeds, average of raw, dry-roasted and oil-roasted0</v>
      </c>
      <c r="L1764" s="1" t="str">
        <f t="shared" si="4"/>
        <v>Q21. Sunflower seeds, average of raw, dry-roasted and oil-roastedprimary</v>
      </c>
      <c r="M1764" s="1" t="str">
        <f t="array" ref="M1764">IF(A1763=$A$72,TEXT(A1764,"dd/mm/yyyy"),A1764)&amp;";"&amp;B1764&amp;";"&amp;IF(J1764=0,IFERROR(VLOOKUP(A1764,default!$B$17:$C$19,2,0),C1764),INDEX(default!$B$2:$B$12,Sheet2!J1764,0))&amp;";"&amp;D1764&amp;";"&amp;E1764&amp;";"&amp;F1764&amp;";"&amp;G1764&amp;";"&amp;H1764</f>
        <v>primary;1;Lognormal;1,11;0;0;No;(2,3,2,2,2,na)_x007f_</v>
      </c>
    </row>
    <row r="1765" ht="15.75" customHeight="1">
      <c r="A1765" s="1" t="s">
        <v>22</v>
      </c>
      <c r="B1765" s="1">
        <v>1.0</v>
      </c>
      <c r="C1765" s="1" t="s">
        <v>842</v>
      </c>
      <c r="D1765" s="1">
        <v>1.0</v>
      </c>
      <c r="E1765" s="1">
        <v>0.0</v>
      </c>
      <c r="F1765" s="1">
        <v>0.0</v>
      </c>
      <c r="G1765" s="1" t="s">
        <v>832</v>
      </c>
      <c r="I1765" s="1" t="str">
        <f t="shared" si="1"/>
        <v>Q21. Sunflower seeds, average of raw, dry-roasted and oil-roasted</v>
      </c>
      <c r="J1765" s="1">
        <f t="shared" si="2"/>
        <v>0</v>
      </c>
      <c r="K1765" s="1" t="str">
        <f t="shared" si="3"/>
        <v>Q21. Sunflower seeds, average of raw, dry-roasted and oil-roasted0</v>
      </c>
      <c r="L1765" s="1" t="str">
        <f t="shared" si="4"/>
        <v>Q21. Sunflower seeds, average of raw, dry-roasted and oil-roastedprocessing</v>
      </c>
      <c r="M1765" s="1" t="str">
        <f t="array" ref="M1765">IF(A1764=$A$72,TEXT(A1765,"dd/mm/yyyy"),A1765)&amp;";"&amp;B1765&amp;";"&amp;IF(J1765=0,IFERROR(VLOOKUP(A1765,default!$B$17:$C$19,2,0),C1765),INDEX(default!$B$2:$B$12,Sheet2!J1765,0))&amp;";"&amp;D1765&amp;";"&amp;E1765&amp;";"&amp;F1765&amp;";"&amp;G1765&amp;";"&amp;H1765</f>
        <v>processing;1;Undefined;1;0;0;No;</v>
      </c>
    </row>
    <row r="1766" ht="15.75" customHeight="1">
      <c r="A1766" s="1" t="s">
        <v>23</v>
      </c>
      <c r="B1766" s="1">
        <v>1.0</v>
      </c>
      <c r="C1766" s="1" t="s">
        <v>866</v>
      </c>
      <c r="D1766" s="1">
        <v>1.25</v>
      </c>
      <c r="E1766" s="1">
        <v>0.0</v>
      </c>
      <c r="F1766" s="1">
        <v>0.0</v>
      </c>
      <c r="G1766" s="1" t="s">
        <v>832</v>
      </c>
      <c r="H1766" s="1" t="s">
        <v>131</v>
      </c>
      <c r="I1766" s="1" t="str">
        <f t="shared" si="1"/>
        <v>Q21. Sunflower seeds, average of raw, dry-roasted and oil-roasted</v>
      </c>
      <c r="J1766" s="1">
        <f t="shared" si="2"/>
        <v>0</v>
      </c>
      <c r="K1766" s="1" t="str">
        <f t="shared" si="3"/>
        <v>Q21. Sunflower seeds, average of raw, dry-roasted and oil-roasted0</v>
      </c>
      <c r="L1766" s="1" t="str">
        <f t="shared" si="4"/>
        <v>Q21. Sunflower seeds, average of raw, dry-roasted and oil-roastedpackaging</v>
      </c>
      <c r="M1766" s="1" t="str">
        <f t="array" ref="M1766">IF(A1765=$A$72,TEXT(A1766,"dd/mm/yyyy"),A1766)&amp;";"&amp;B1766&amp;";"&amp;IF(J1766=0,IFERROR(VLOOKUP(A1766,default!$B$17:$C$19,2,0),C1766),INDEX(default!$B$2:$B$12,Sheet2!J1766,0))&amp;";"&amp;D1766&amp;";"&amp;E1766&amp;";"&amp;F1766&amp;";"&amp;G1766&amp;";"&amp;H1766</f>
        <v>packaging;1;Lognormal;1,25;0;0;No;(2,4,2,4,3,na)_x007f_</v>
      </c>
    </row>
    <row r="1767" ht="15.75" customHeight="1">
      <c r="A1767" s="1" t="s">
        <v>32</v>
      </c>
      <c r="B1767" s="1">
        <v>1.0</v>
      </c>
      <c r="C1767" s="1" t="s">
        <v>866</v>
      </c>
      <c r="D1767" s="1">
        <v>1.23</v>
      </c>
      <c r="E1767" s="1">
        <v>0.0</v>
      </c>
      <c r="F1767" s="1">
        <v>0.0</v>
      </c>
      <c r="G1767" s="1" t="s">
        <v>832</v>
      </c>
      <c r="H1767" s="1" t="s">
        <v>132</v>
      </c>
      <c r="I1767" s="1" t="str">
        <f t="shared" si="1"/>
        <v>Q21. Sunflower seeds, average of raw, dry-roasted and oil-roasted</v>
      </c>
      <c r="J1767" s="1">
        <f t="shared" si="2"/>
        <v>0</v>
      </c>
      <c r="K1767" s="1" t="str">
        <f t="shared" si="3"/>
        <v>Q21. Sunflower seeds, average of raw, dry-roasted and oil-roasted0</v>
      </c>
      <c r="L1767" s="1" t="str">
        <f t="shared" si="4"/>
        <v>Q21. Sunflower seeds, average of raw, dry-roasted and oil-roasteddistrib</v>
      </c>
      <c r="M1767" s="1" t="str">
        <f t="array" ref="M1767">IF(A1766=$A$72,TEXT(A1767,"dd/mm/yyyy"),A1767)&amp;";"&amp;B1767&amp;";"&amp;IF(J1767=0,IFERROR(VLOOKUP(A1767,default!$B$17:$C$19,2,0),C1767),INDEX(default!$B$2:$B$12,Sheet2!J1767,0))&amp;";"&amp;D1767&amp;";"&amp;E1767&amp;";"&amp;F1767&amp;";"&amp;G1767&amp;";"&amp;H1767</f>
        <v>distrib;1;Lognormal;1,23;0;0;No;(2,3,2,4,3,na)_x007f_</v>
      </c>
    </row>
    <row r="1768" ht="15.75" customHeight="1">
      <c r="A1768" s="1" t="s">
        <v>33</v>
      </c>
      <c r="B1768" s="1">
        <v>0.0</v>
      </c>
      <c r="C1768" s="1" t="s">
        <v>866</v>
      </c>
      <c r="D1768" s="1">
        <v>1.12</v>
      </c>
      <c r="E1768" s="1">
        <v>0.0</v>
      </c>
      <c r="F1768" s="1">
        <v>0.0</v>
      </c>
      <c r="G1768" s="1" t="s">
        <v>832</v>
      </c>
      <c r="H1768" s="1" t="s">
        <v>133</v>
      </c>
      <c r="I1768" s="1" t="str">
        <f t="shared" si="1"/>
        <v>Q21. Sunflower seeds, average of raw, dry-roasted and oil-roasted</v>
      </c>
      <c r="J1768" s="1">
        <f t="shared" si="2"/>
        <v>0</v>
      </c>
      <c r="K1768" s="1" t="str">
        <f t="shared" si="3"/>
        <v>Q21. Sunflower seeds, average of raw, dry-roasted and oil-roasted0</v>
      </c>
      <c r="L1768" s="1" t="str">
        <f t="shared" si="4"/>
        <v>Q21. Sunflower seeds, average of raw, dry-roasted and oil-roastedretail_cool</v>
      </c>
      <c r="M1768" s="1" t="str">
        <f t="array" ref="M1768">IF(A1767=$A$72,TEXT(A1768,"dd/mm/yyyy"),A1768)&amp;";"&amp;B1768&amp;";"&amp;IF(J1768=0,IFERROR(VLOOKUP(A1768,default!$B$17:$C$19,2,0),C1768),INDEX(default!$B$2:$B$12,Sheet2!J1768,0))&amp;";"&amp;D1768&amp;";"&amp;E1768&amp;";"&amp;F1768&amp;";"&amp;G1768&amp;";"&amp;H1768</f>
        <v>retail_cool;0;Lognormal;1,12;0;0;No;(2,3,2,4,2,na)_x007f_</v>
      </c>
    </row>
    <row r="1769" ht="15.75" customHeight="1">
      <c r="A1769" s="1" t="s">
        <v>34</v>
      </c>
      <c r="B1769" s="1">
        <v>0.0</v>
      </c>
      <c r="C1769" s="1" t="s">
        <v>866</v>
      </c>
      <c r="D1769" s="1">
        <v>1.12</v>
      </c>
      <c r="E1769" s="1">
        <v>0.0</v>
      </c>
      <c r="F1769" s="1">
        <v>0.0</v>
      </c>
      <c r="G1769" s="1" t="s">
        <v>832</v>
      </c>
      <c r="H1769" s="1" t="s">
        <v>133</v>
      </c>
      <c r="I1769" s="1" t="str">
        <f t="shared" si="1"/>
        <v>Q21. Sunflower seeds, average of raw, dry-roasted and oil-roasted</v>
      </c>
      <c r="J1769" s="1">
        <f t="shared" si="2"/>
        <v>0</v>
      </c>
      <c r="K1769" s="1" t="str">
        <f t="shared" si="3"/>
        <v>Q21. Sunflower seeds, average of raw, dry-roasted and oil-roasted0</v>
      </c>
      <c r="L1769" s="1" t="str">
        <f t="shared" si="4"/>
        <v>Q21. Sunflower seeds, average of raw, dry-roasted and oil-roastedretail_freez</v>
      </c>
      <c r="M1769" s="1" t="str">
        <f t="array" ref="M1769">IF(A1768=$A$72,TEXT(A1769,"dd/mm/yyyy"),A1769)&amp;";"&amp;B1769&amp;";"&amp;IF(J1769=0,IFERROR(VLOOKUP(A1769,default!$B$17:$C$19,2,0),C1769),INDEX(default!$B$2:$B$12,Sheet2!J1769,0))&amp;";"&amp;D1769&amp;";"&amp;E1769&amp;";"&amp;F1769&amp;";"&amp;G1769&amp;";"&amp;H1769</f>
        <v>retail_freez;0;Lognormal;1,12;0;0;No;(2,3,2,4,2,na)_x007f_</v>
      </c>
    </row>
    <row r="1770" ht="15.75" customHeight="1">
      <c r="A1770" s="1" t="s">
        <v>35</v>
      </c>
      <c r="B1770" s="1">
        <v>0.0</v>
      </c>
      <c r="C1770" s="1" t="s">
        <v>866</v>
      </c>
      <c r="D1770" s="1">
        <v>1.12</v>
      </c>
      <c r="E1770" s="1">
        <v>0.0</v>
      </c>
      <c r="F1770" s="1">
        <v>0.0</v>
      </c>
      <c r="G1770" s="1" t="s">
        <v>832</v>
      </c>
      <c r="H1770" s="1" t="s">
        <v>133</v>
      </c>
      <c r="I1770" s="1" t="str">
        <f t="shared" si="1"/>
        <v>Q21. Sunflower seeds, average of raw, dry-roasted and oil-roasted</v>
      </c>
      <c r="J1770" s="1">
        <f t="shared" si="2"/>
        <v>0</v>
      </c>
      <c r="K1770" s="1" t="str">
        <f t="shared" si="3"/>
        <v>Q21. Sunflower seeds, average of raw, dry-roasted and oil-roasted0</v>
      </c>
      <c r="L1770" s="1" t="str">
        <f t="shared" si="4"/>
        <v>Q21. Sunflower seeds, average of raw, dry-roasted and oil-roastedhome_cool</v>
      </c>
      <c r="M1770" s="1" t="str">
        <f t="array" ref="M1770">IF(A1769=$A$72,TEXT(A1770,"dd/mm/yyyy"),A1770)&amp;";"&amp;B1770&amp;";"&amp;IF(J1770=0,IFERROR(VLOOKUP(A1770,default!$B$17:$C$19,2,0),C1770),INDEX(default!$B$2:$B$12,Sheet2!J1770,0))&amp;";"&amp;D1770&amp;";"&amp;E1770&amp;";"&amp;F1770&amp;";"&amp;G1770&amp;";"&amp;H1770</f>
        <v>home_cool;0;Lognormal;1,12;0;0;No;(2,3,2,4,2,na)_x007f_</v>
      </c>
    </row>
    <row r="1771" ht="15.75" customHeight="1">
      <c r="A1771" s="1" t="s">
        <v>36</v>
      </c>
      <c r="B1771" s="1">
        <v>0.0</v>
      </c>
      <c r="C1771" s="1" t="s">
        <v>866</v>
      </c>
      <c r="D1771" s="1">
        <v>1.12</v>
      </c>
      <c r="E1771" s="1">
        <v>0.0</v>
      </c>
      <c r="F1771" s="1">
        <v>0.0</v>
      </c>
      <c r="G1771" s="1" t="s">
        <v>832</v>
      </c>
      <c r="H1771" s="1" t="s">
        <v>133</v>
      </c>
      <c r="I1771" s="1" t="str">
        <f t="shared" si="1"/>
        <v>Q21. Sunflower seeds, average of raw, dry-roasted and oil-roasted</v>
      </c>
      <c r="J1771" s="1">
        <f t="shared" si="2"/>
        <v>0</v>
      </c>
      <c r="K1771" s="1" t="str">
        <f t="shared" si="3"/>
        <v>Q21. Sunflower seeds, average of raw, dry-roasted and oil-roasted0</v>
      </c>
      <c r="L1771" s="1" t="str">
        <f t="shared" si="4"/>
        <v>Q21. Sunflower seeds, average of raw, dry-roasted and oil-roastedhome_freez</v>
      </c>
      <c r="M1771" s="1" t="str">
        <f t="array" ref="M1771">IF(A1770=$A$72,TEXT(A1771,"dd/mm/yyyy"),A1771)&amp;";"&amp;B1771&amp;";"&amp;IF(J1771=0,IFERROR(VLOOKUP(A1771,default!$B$17:$C$19,2,0),C1771),INDEX(default!$B$2:$B$12,Sheet2!J1771,0))&amp;";"&amp;D1771&amp;";"&amp;E1771&amp;";"&amp;F1771&amp;";"&amp;G1771&amp;";"&amp;H1771</f>
        <v>home_freez;0;Lognormal;1,12;0;0;No;(2,3,2,4,2,na)_x007f_</v>
      </c>
    </row>
    <row r="1772" ht="15.75" customHeight="1">
      <c r="A1772" s="1" t="s">
        <v>37</v>
      </c>
      <c r="B1772" s="1">
        <v>0.0</v>
      </c>
      <c r="C1772" s="1" t="s">
        <v>866</v>
      </c>
      <c r="D1772" s="1">
        <v>1.11</v>
      </c>
      <c r="E1772" s="1">
        <v>0.0</v>
      </c>
      <c r="F1772" s="1">
        <v>0.0</v>
      </c>
      <c r="G1772" s="1" t="s">
        <v>832</v>
      </c>
      <c r="H1772" s="1" t="s">
        <v>134</v>
      </c>
      <c r="I1772" s="1" t="str">
        <f t="shared" si="1"/>
        <v>Q21. Sunflower seeds, average of raw, dry-roasted and oil-roasted</v>
      </c>
      <c r="J1772" s="1">
        <f t="shared" si="2"/>
        <v>0</v>
      </c>
      <c r="K1772" s="1" t="str">
        <f t="shared" si="3"/>
        <v>Q21. Sunflower seeds, average of raw, dry-roasted and oil-roasted0</v>
      </c>
      <c r="L1772" s="1" t="str">
        <f t="shared" si="4"/>
        <v>Q21. Sunflower seeds, average of raw, dry-roasted and oil-roastedboil</v>
      </c>
      <c r="M1772" s="1" t="str">
        <f t="array" ref="M1772">IF(A1771=$A$72,TEXT(A1772,"dd/mm/yyyy"),A1772)&amp;";"&amp;B1772&amp;";"&amp;IF(J1772=0,IFERROR(VLOOKUP(A1772,default!$B$17:$C$19,2,0),C1772),INDEX(default!$B$2:$B$12,Sheet2!J1772,0))&amp;";"&amp;D1772&amp;";"&amp;E1772&amp;";"&amp;F1772&amp;";"&amp;G1772&amp;";"&amp;H1772</f>
        <v>boil;0;Lognormal;1,11;0;0;No;(2,3,2,2,2,na)_x007f_</v>
      </c>
    </row>
    <row r="1773" ht="15.75" customHeight="1">
      <c r="A1773" s="1" t="s">
        <v>38</v>
      </c>
      <c r="B1773" s="1">
        <v>0.0</v>
      </c>
      <c r="C1773" s="1" t="s">
        <v>866</v>
      </c>
      <c r="D1773" s="1">
        <v>1.11</v>
      </c>
      <c r="E1773" s="1">
        <v>0.0</v>
      </c>
      <c r="F1773" s="1">
        <v>0.0</v>
      </c>
      <c r="G1773" s="1" t="s">
        <v>832</v>
      </c>
      <c r="H1773" s="1" t="s">
        <v>134</v>
      </c>
      <c r="I1773" s="1" t="str">
        <f t="shared" si="1"/>
        <v>Q21. Sunflower seeds, average of raw, dry-roasted and oil-roasted</v>
      </c>
      <c r="J1773" s="1">
        <f t="shared" si="2"/>
        <v>0</v>
      </c>
      <c r="K1773" s="1" t="str">
        <f t="shared" si="3"/>
        <v>Q21. Sunflower seeds, average of raw, dry-roasted and oil-roasted0</v>
      </c>
      <c r="L1773" s="1" t="str">
        <f t="shared" si="4"/>
        <v>Q21. Sunflower seeds, average of raw, dry-roasted and oil-roastedfry</v>
      </c>
      <c r="M1773" s="1" t="str">
        <f t="array" ref="M1773">IF(A1772=$A$72,TEXT(A1773,"dd/mm/yyyy"),A1773)&amp;";"&amp;B1773&amp;";"&amp;IF(J1773=0,IFERROR(VLOOKUP(A1773,default!$B$17:$C$19,2,0),C1773),INDEX(default!$B$2:$B$12,Sheet2!J1773,0))&amp;";"&amp;D1773&amp;";"&amp;E1773&amp;";"&amp;F1773&amp;";"&amp;G1773&amp;";"&amp;H1773</f>
        <v>fry;0;Lognormal;1,11;0;0;No;(2,3,2,2,2,na)_x007f_</v>
      </c>
    </row>
    <row r="1774" ht="15.75" customHeight="1">
      <c r="A1774" s="1" t="s">
        <v>39</v>
      </c>
      <c r="B1774" s="1">
        <v>0.05</v>
      </c>
      <c r="C1774" s="1" t="s">
        <v>842</v>
      </c>
      <c r="D1774" s="1">
        <v>1.0</v>
      </c>
      <c r="E1774" s="1">
        <v>0.0</v>
      </c>
      <c r="F1774" s="1">
        <v>0.0</v>
      </c>
      <c r="G1774" s="1" t="s">
        <v>832</v>
      </c>
      <c r="I1774" s="1" t="str">
        <f t="shared" si="1"/>
        <v>Q21. Sunflower seeds, average of raw, dry-roasted and oil-roasted</v>
      </c>
      <c r="J1774" s="1">
        <f t="shared" si="2"/>
        <v>0</v>
      </c>
      <c r="K1774" s="1" t="str">
        <f t="shared" si="3"/>
        <v>Q21. Sunflower seeds, average of raw, dry-roasted and oil-roasted0</v>
      </c>
      <c r="L1774" s="1" t="str">
        <f t="shared" si="4"/>
        <v>Q21. Sunflower seeds, average of raw, dry-roasted and oil-roastedpackwt</v>
      </c>
      <c r="M1774" s="1" t="str">
        <f t="array" ref="M1774">IF(A1773=$A$72,TEXT(A1774,"dd/mm/yyyy"),A1774)&amp;";"&amp;B1774&amp;";"&amp;IF(J1774=0,IFERROR(VLOOKUP(A1774,default!$B$17:$C$19,2,0),C1774),INDEX(default!$B$2:$B$12,Sheet2!J1774,0))&amp;";"&amp;D1774&amp;";"&amp;E1774&amp;";"&amp;F1774&amp;";"&amp;G1774&amp;";"&amp;H1774</f>
        <v>packwt;0,05;Undefined;1;0;0;No;</v>
      </c>
    </row>
    <row r="1775" ht="15.75" customHeight="1">
      <c r="A1775" s="1" t="s">
        <v>40</v>
      </c>
      <c r="B1775" s="1">
        <v>0.0</v>
      </c>
      <c r="C1775" s="1" t="s">
        <v>842</v>
      </c>
      <c r="D1775" s="1">
        <v>1.0</v>
      </c>
      <c r="E1775" s="1">
        <v>0.0</v>
      </c>
      <c r="F1775" s="1">
        <v>0.0</v>
      </c>
      <c r="G1775" s="1" t="s">
        <v>832</v>
      </c>
      <c r="I1775" s="1" t="str">
        <f t="shared" si="1"/>
        <v>Q21. Sunflower seeds, average of raw, dry-roasted and oil-roasted</v>
      </c>
      <c r="J1775" s="1">
        <f t="shared" si="2"/>
        <v>0</v>
      </c>
      <c r="K1775" s="1" t="str">
        <f t="shared" si="3"/>
        <v>Q21. Sunflower seeds, average of raw, dry-roasted and oil-roasted0</v>
      </c>
      <c r="L1775" s="1" t="str">
        <f t="shared" si="4"/>
        <v>Q21. Sunflower seeds, average of raw, dry-roasted and oil-roastedUSER_loss</v>
      </c>
      <c r="M1775" s="1" t="str">
        <f t="array" ref="M1775">IF(A1774=$A$72,TEXT(A1775,"dd/mm/yyyy"),A1775)&amp;";"&amp;B1775&amp;";"&amp;IF(J1775=0,IFERROR(VLOOKUP(A1775,default!$B$17:$C$19,2,0),C1775),INDEX(default!$B$2:$B$12,Sheet2!J1775,0))&amp;";"&amp;D1775&amp;";"&amp;E1775&amp;";"&amp;F1775&amp;";"&amp;G1775&amp;";"&amp;H1775</f>
        <v>USER_loss;0;Undefined;1;0;0;No;</v>
      </c>
    </row>
    <row r="1776" ht="15.75" customHeight="1">
      <c r="I1776" s="1" t="str">
        <f t="shared" si="1"/>
        <v>Q21. Sunflower seeds, average of raw, dry-roasted and oil-roasted</v>
      </c>
      <c r="J1776" s="1">
        <f t="shared" si="2"/>
        <v>0</v>
      </c>
      <c r="K1776" s="1" t="str">
        <f t="shared" si="3"/>
        <v>Q21. Sunflower seeds, average of raw, dry-roasted and oil-roasted0</v>
      </c>
      <c r="L1776" s="1" t="str">
        <f t="shared" si="4"/>
        <v>Q21. Sunflower seeds, average of raw, dry-roasted and oil-roasted</v>
      </c>
      <c r="M1776" s="1" t="str">
        <f t="array" ref="M1776">IF(A1775=$A$72,TEXT(A1776,"dd/mm/yyyy"),A1776)&amp;";"&amp;B1776&amp;";"&amp;IF(J1776=0,IFERROR(VLOOKUP(A1776,default!$B$17:$C$19,2,0),C1776),INDEX(default!$B$2:$B$12,Sheet2!J1776,0))&amp;";"&amp;D1776&amp;";"&amp;E1776&amp;";"&amp;F1776&amp;";"&amp;G1776&amp;";"&amp;H1776</f>
        <v>;;;;;;;</v>
      </c>
    </row>
    <row r="1777" ht="15.75" customHeight="1">
      <c r="A1777" s="1" t="s">
        <v>867</v>
      </c>
      <c r="I1777" s="1" t="str">
        <f t="shared" si="1"/>
        <v>Q21. Sunflower seeds, average of raw, dry-roasted and oil-roasted</v>
      </c>
      <c r="J1777" s="1">
        <f t="shared" si="2"/>
        <v>0</v>
      </c>
      <c r="K1777" s="1" t="str">
        <f t="shared" si="3"/>
        <v>Q21. Sunflower seeds, average of raw, dry-roasted and oil-roasted0</v>
      </c>
      <c r="L1777" s="1" t="str">
        <f t="shared" si="4"/>
        <v>Q21. Sunflower seeds, average of raw, dry-roasted and oil-roastedEnd</v>
      </c>
      <c r="M1777" s="1" t="str">
        <f t="array" ref="M1777">IF(A1776=$A$72,TEXT(A1777,"dd/mm/yyyy"),A1777)&amp;";"&amp;B1777&amp;";"&amp;IF(J1777=0,IFERROR(VLOOKUP(A1777,default!$B$17:$C$19,2,0),C1777),INDEX(default!$B$2:$B$12,Sheet2!J1777,0))&amp;";"&amp;D1777&amp;";"&amp;E1777&amp;";"&amp;F1777&amp;";"&amp;G1777&amp;";"&amp;H1777</f>
        <v>End;;;;;;;</v>
      </c>
    </row>
    <row r="1778" ht="15.75" customHeight="1">
      <c r="I1778" s="1" t="str">
        <f t="shared" si="1"/>
        <v>Q21. Sunflower seeds, average of raw, dry-roasted and oil-roasted</v>
      </c>
      <c r="J1778" s="1">
        <f t="shared" si="2"/>
        <v>0</v>
      </c>
      <c r="K1778" s="1" t="str">
        <f t="shared" si="3"/>
        <v>Q21. Sunflower seeds, average of raw, dry-roasted and oil-roasted0</v>
      </c>
      <c r="L1778" s="1" t="str">
        <f t="shared" si="4"/>
        <v>Q21. Sunflower seeds, average of raw, dry-roasted and oil-roasted</v>
      </c>
      <c r="M1778" s="1" t="str">
        <f t="array" ref="M1778">IF(A1777=$A$72,TEXT(A1778,"dd/mm/yyyy"),A1778)&amp;";"&amp;B1778&amp;";"&amp;IF(J1778=0,IFERROR(VLOOKUP(A1778,default!$B$17:$C$19,2,0),C1778),INDEX(default!$B$2:$B$12,Sheet2!J1778,0))&amp;";"&amp;D1778&amp;";"&amp;E1778&amp;";"&amp;F1778&amp;";"&amp;G1778&amp;";"&amp;H1778</f>
        <v>;;;;;;;</v>
      </c>
    </row>
    <row r="1779" ht="15.75" customHeight="1">
      <c r="A1779" s="1" t="s">
        <v>814</v>
      </c>
      <c r="I1779" s="1" t="str">
        <f t="shared" si="1"/>
        <v>Q21. Sunflower seeds, average of raw, dry-roasted and oil-roasted</v>
      </c>
      <c r="J1779" s="1">
        <f t="shared" si="2"/>
        <v>0</v>
      </c>
      <c r="K1779" s="1" t="str">
        <f t="shared" si="3"/>
        <v>Q21. Sunflower seeds, average of raw, dry-roasted and oil-roasted0</v>
      </c>
      <c r="L1779" s="1" t="str">
        <f t="shared" si="4"/>
        <v>Q21. Sunflower seeds, average of raw, dry-roasted and oil-roastedProcess</v>
      </c>
      <c r="M1779" s="1" t="str">
        <f t="array" ref="M1779">IF(A1778=$A$72,TEXT(A1779,"dd/mm/yyyy"),A1779)&amp;";"&amp;B1779&amp;";"&amp;IF(J1779=0,IFERROR(VLOOKUP(A1779,default!$B$17:$C$19,2,0),C1779),INDEX(default!$B$2:$B$12,Sheet2!J1779,0))&amp;";"&amp;D1779&amp;";"&amp;E1779&amp;";"&amp;F1779&amp;";"&amp;G1779&amp;";"&amp;H1779</f>
        <v>Process;;;;;;;</v>
      </c>
    </row>
    <row r="1780" ht="15.75" customHeight="1">
      <c r="I1780" s="1" t="str">
        <f t="shared" si="1"/>
        <v>Q21. Sunflower seeds, average of raw, dry-roasted and oil-roasted</v>
      </c>
      <c r="J1780" s="1">
        <f t="shared" si="2"/>
        <v>0</v>
      </c>
      <c r="K1780" s="1" t="str">
        <f t="shared" si="3"/>
        <v>Q21. Sunflower seeds, average of raw, dry-roasted and oil-roasted0</v>
      </c>
      <c r="L1780" s="1" t="str">
        <f t="shared" si="4"/>
        <v>Q21. Sunflower seeds, average of raw, dry-roasted and oil-roasted</v>
      </c>
      <c r="M1780" s="1" t="str">
        <f t="array" ref="M1780">IF(A1779=$A$72,TEXT(A1780,"dd/mm/yyyy"),A1780)&amp;";"&amp;B1780&amp;";"&amp;IF(J1780=0,IFERROR(VLOOKUP(A1780,default!$B$17:$C$19,2,0),C1780),INDEX(default!$B$2:$B$12,Sheet2!J1780,0))&amp;";"&amp;D1780&amp;";"&amp;E1780&amp;";"&amp;F1780&amp;";"&amp;G1780&amp;";"&amp;H1780</f>
        <v>;;;;;;;</v>
      </c>
    </row>
    <row r="1781" ht="15.75" customHeight="1">
      <c r="A1781" s="1" t="s">
        <v>815</v>
      </c>
      <c r="I1781" s="1" t="str">
        <f t="shared" si="1"/>
        <v>Q21. Sunflower seeds, average of raw, dry-roasted and oil-roasted</v>
      </c>
      <c r="J1781" s="1">
        <f t="shared" si="2"/>
        <v>0</v>
      </c>
      <c r="K1781" s="1" t="str">
        <f t="shared" si="3"/>
        <v>Q21. Sunflower seeds, average of raw, dry-roasted and oil-roasted0</v>
      </c>
      <c r="L1781" s="1" t="str">
        <f t="shared" si="4"/>
        <v>Q21. Sunflower seeds, average of raw, dry-roasted and oil-roastedCategory type</v>
      </c>
      <c r="M1781" s="1" t="str">
        <f t="array" ref="M1781">IF(A1780=$A$72,TEXT(A1781,"dd/mm/yyyy"),A1781)&amp;";"&amp;B1781&amp;";"&amp;IF(J1781=0,IFERROR(VLOOKUP(A1781,default!$B$17:$C$19,2,0),C1781),INDEX(default!$B$2:$B$12,Sheet2!J1781,0))&amp;";"&amp;D1781&amp;";"&amp;E1781&amp;";"&amp;F1781&amp;";"&amp;G1781&amp;";"&amp;H1781</f>
        <v>Category type;;;;;;;</v>
      </c>
    </row>
    <row r="1782" ht="15.75" customHeight="1">
      <c r="A1782" s="1" t="s">
        <v>816</v>
      </c>
      <c r="I1782" s="1" t="str">
        <f t="shared" si="1"/>
        <v>Q21. Sunflower seeds, average of raw, dry-roasted and oil-roasted</v>
      </c>
      <c r="J1782" s="1">
        <f t="shared" si="2"/>
        <v>0</v>
      </c>
      <c r="K1782" s="1" t="str">
        <f t="shared" si="3"/>
        <v>Q21. Sunflower seeds, average of raw, dry-roasted and oil-roasted0</v>
      </c>
      <c r="L1782" s="1" t="str">
        <f t="shared" si="4"/>
        <v>Q21. Sunflower seeds, average of raw, dry-roasted and oil-roastedmaterial</v>
      </c>
      <c r="M1782" s="1" t="str">
        <f t="array" ref="M1782">IF(A1781=$A$72,TEXT(A1782,"dd/mm/yyyy"),A1782)&amp;";"&amp;B1782&amp;";"&amp;IF(J1782=0,IFERROR(VLOOKUP(A1782,default!$B$17:$C$19,2,0),C1782),INDEX(default!$B$2:$B$12,Sheet2!J1782,0))&amp;";"&amp;D1782&amp;";"&amp;E1782&amp;";"&amp;F1782&amp;";"&amp;G1782&amp;";"&amp;H1782</f>
        <v>material;;;;;;;</v>
      </c>
    </row>
    <row r="1783" ht="15.75" customHeight="1">
      <c r="I1783" s="1" t="str">
        <f t="shared" si="1"/>
        <v>Q21. Sunflower seeds, average of raw, dry-roasted and oil-roasted</v>
      </c>
      <c r="J1783" s="1">
        <f t="shared" si="2"/>
        <v>0</v>
      </c>
      <c r="K1783" s="1" t="str">
        <f t="shared" si="3"/>
        <v>Q21. Sunflower seeds, average of raw, dry-roasted and oil-roasted0</v>
      </c>
      <c r="L1783" s="1" t="str">
        <f t="shared" si="4"/>
        <v>Q21. Sunflower seeds, average of raw, dry-roasted and oil-roasted</v>
      </c>
      <c r="M1783" s="1" t="str">
        <f t="array" ref="M1783">IF(A1782=$A$72,TEXT(A1783,"dd/mm/yyyy"),A1783)&amp;";"&amp;B1783&amp;";"&amp;IF(J1783=0,IFERROR(VLOOKUP(A1783,default!$B$17:$C$19,2,0),C1783),INDEX(default!$B$2:$B$12,Sheet2!J1783,0))&amp;";"&amp;D1783&amp;";"&amp;E1783&amp;";"&amp;F1783&amp;";"&amp;G1783&amp;";"&amp;H1783</f>
        <v>;;;;;;;</v>
      </c>
    </row>
    <row r="1784" ht="15.75" customHeight="1">
      <c r="A1784" s="1" t="s">
        <v>817</v>
      </c>
      <c r="I1784" s="1" t="str">
        <f t="shared" si="1"/>
        <v>Q21. Sunflower seeds, average of raw, dry-roasted and oil-roasted</v>
      </c>
      <c r="J1784" s="1">
        <f t="shared" si="2"/>
        <v>0</v>
      </c>
      <c r="K1784" s="1" t="str">
        <f t="shared" si="3"/>
        <v>Q21. Sunflower seeds, average of raw, dry-roasted and oil-roasted0</v>
      </c>
      <c r="L1784" s="1" t="str">
        <f t="shared" si="4"/>
        <v>Q21. Sunflower seeds, average of raw, dry-roasted and oil-roastedProcess identifier</v>
      </c>
      <c r="M1784" s="1" t="str">
        <f t="array" ref="M1784">IF(A1783=$A$72,TEXT(A1784,"dd/mm/yyyy"),A1784)&amp;";"&amp;B1784&amp;";"&amp;IF(J1784=0,IFERROR(VLOOKUP(A1784,default!$B$17:$C$19,2,0),C1784),INDEX(default!$B$2:$B$12,Sheet2!J1784,0))&amp;";"&amp;D1784&amp;";"&amp;E1784&amp;";"&amp;F1784&amp;";"&amp;G1784&amp;";"&amp;H1784</f>
        <v>Process identifier;;;;;;;</v>
      </c>
    </row>
    <row r="1785" ht="15.75" customHeight="1">
      <c r="A1785" s="1" t="s">
        <v>1132</v>
      </c>
      <c r="I1785" s="1" t="str">
        <f t="shared" si="1"/>
        <v>Q21. Sunflower seeds, average of raw, dry-roasted and oil-roasted</v>
      </c>
      <c r="J1785" s="1">
        <f t="shared" si="2"/>
        <v>0</v>
      </c>
      <c r="K1785" s="1" t="str">
        <f t="shared" si="3"/>
        <v>Q21. Sunflower seeds, average of raw, dry-roasted and oil-roasted0</v>
      </c>
      <c r="L1785" s="1" t="str">
        <f t="shared" si="4"/>
        <v>Q21. Sunflower seeds, average of raw, dry-roasted and oil-roastedFootPrin000108900800248</v>
      </c>
      <c r="M1785" s="1" t="str">
        <f t="array" ref="M1785">IF(A1784=$A$72,TEXT(A1785,"dd/mm/yyyy"),A1785)&amp;";"&amp;B1785&amp;";"&amp;IF(J1785=0,IFERROR(VLOOKUP(A1785,default!$B$17:$C$19,2,0),C1785),INDEX(default!$B$2:$B$12,Sheet2!J1785,0))&amp;";"&amp;D1785&amp;";"&amp;E1785&amp;";"&amp;F1785&amp;";"&amp;G1785&amp;";"&amp;H1785</f>
        <v>FootPrin000108900800248;;;;;;;</v>
      </c>
    </row>
    <row r="1786" ht="15.75" customHeight="1">
      <c r="I1786" s="1" t="str">
        <f t="shared" si="1"/>
        <v>Q21. Sunflower seeds, average of raw, dry-roasted and oil-roasted</v>
      </c>
      <c r="J1786" s="1">
        <f t="shared" si="2"/>
        <v>0</v>
      </c>
      <c r="K1786" s="1" t="str">
        <f t="shared" si="3"/>
        <v>Q21. Sunflower seeds, average of raw, dry-roasted and oil-roasted0</v>
      </c>
      <c r="L1786" s="1" t="str">
        <f t="shared" si="4"/>
        <v>Q21. Sunflower seeds, average of raw, dry-roasted and oil-roasted</v>
      </c>
      <c r="M1786" s="1" t="str">
        <f t="array" ref="M1786">IF(A1785=$A$72,TEXT(A1786,"dd/mm/yyyy"),A1786)&amp;";"&amp;B1786&amp;";"&amp;IF(J1786=0,IFERROR(VLOOKUP(A1786,default!$B$17:$C$19,2,0),C1786),INDEX(default!$B$2:$B$12,Sheet2!J1786,0))&amp;";"&amp;D1786&amp;";"&amp;E1786&amp;";"&amp;F1786&amp;";"&amp;G1786&amp;";"&amp;H1786</f>
        <v>;;;;;;;</v>
      </c>
    </row>
    <row r="1787" ht="15.75" customHeight="1">
      <c r="A1787" s="1" t="s">
        <v>819</v>
      </c>
      <c r="I1787" s="1" t="str">
        <f t="shared" si="1"/>
        <v>Q21. Sunflower seeds, average of raw, dry-roasted and oil-roasted</v>
      </c>
      <c r="J1787" s="1">
        <f t="shared" si="2"/>
        <v>0</v>
      </c>
      <c r="K1787" s="1" t="str">
        <f t="shared" si="3"/>
        <v>Q21. Sunflower seeds, average of raw, dry-roasted and oil-roasted0</v>
      </c>
      <c r="L1787" s="1" t="str">
        <f t="shared" si="4"/>
        <v>Q21. Sunflower seeds, average of raw, dry-roasted and oil-roastedType</v>
      </c>
      <c r="M1787" s="1" t="str">
        <f t="array" ref="M1787">IF(A1786=$A$72,TEXT(A1787,"dd/mm/yyyy"),A1787)&amp;";"&amp;B1787&amp;";"&amp;IF(J1787=0,IFERROR(VLOOKUP(A1787,default!$B$17:$C$19,2,0),C1787),INDEX(default!$B$2:$B$12,Sheet2!J1787,0))&amp;";"&amp;D1787&amp;";"&amp;E1787&amp;";"&amp;F1787&amp;";"&amp;G1787&amp;";"&amp;H1787</f>
        <v>Type;;;;;;;</v>
      </c>
    </row>
    <row r="1788" ht="15.75" customHeight="1">
      <c r="I1788" s="1" t="str">
        <f t="shared" si="1"/>
        <v>Q21. Sunflower seeds, average of raw, dry-roasted and oil-roasted</v>
      </c>
      <c r="J1788" s="1">
        <f t="shared" si="2"/>
        <v>0</v>
      </c>
      <c r="K1788" s="1" t="str">
        <f t="shared" si="3"/>
        <v>Q21. Sunflower seeds, average of raw, dry-roasted and oil-roasted0</v>
      </c>
      <c r="L1788" s="1" t="str">
        <f t="shared" si="4"/>
        <v>Q21. Sunflower seeds, average of raw, dry-roasted and oil-roasted</v>
      </c>
      <c r="M1788" s="1" t="str">
        <f t="array" ref="M1788">IF(A1787=$A$72,TEXT(A1788,"dd/mm/yyyy"),A1788)&amp;";"&amp;B1788&amp;";"&amp;IF(J1788=0,IFERROR(VLOOKUP(A1788,default!$B$17:$C$19,2,0),C1788),INDEX(default!$B$2:$B$12,Sheet2!J1788,0))&amp;";"&amp;D1788&amp;";"&amp;E1788&amp;";"&amp;F1788&amp;";"&amp;G1788&amp;";"&amp;H1788</f>
        <v>;;;;;;;</v>
      </c>
    </row>
    <row r="1789" ht="15.75" customHeight="1">
      <c r="I1789" s="1" t="str">
        <f t="shared" si="1"/>
        <v>Q21. Sunflower seeds, average of raw, dry-roasted and oil-roasted</v>
      </c>
      <c r="J1789" s="1">
        <f t="shared" si="2"/>
        <v>0</v>
      </c>
      <c r="K1789" s="1" t="str">
        <f t="shared" si="3"/>
        <v>Q21. Sunflower seeds, average of raw, dry-roasted and oil-roasted0</v>
      </c>
      <c r="L1789" s="1" t="str">
        <f t="shared" si="4"/>
        <v>Q21. Sunflower seeds, average of raw, dry-roasted and oil-roasted</v>
      </c>
      <c r="M1789" s="1" t="str">
        <f t="array" ref="M1789">IF(A1788=$A$72,TEXT(A1789,"dd/mm/yyyy"),A1789)&amp;";"&amp;B1789&amp;";"&amp;IF(J1789=0,IFERROR(VLOOKUP(A1789,default!$B$17:$C$19,2,0),C1789),INDEX(default!$B$2:$B$12,Sheet2!J1789,0))&amp;";"&amp;D1789&amp;";"&amp;E1789&amp;";"&amp;F1789&amp;";"&amp;G1789&amp;";"&amp;H1789</f>
        <v>;;;;;;;</v>
      </c>
    </row>
    <row r="1790" ht="15.75" customHeight="1">
      <c r="A1790" s="1" t="s">
        <v>820</v>
      </c>
      <c r="I1790" s="1" t="str">
        <f t="shared" si="1"/>
        <v>Q21. Sunflower seeds, average of raw, dry-roasted and oil-roasted</v>
      </c>
      <c r="J1790" s="1">
        <f t="shared" si="2"/>
        <v>0</v>
      </c>
      <c r="K1790" s="1" t="str">
        <f t="shared" si="3"/>
        <v>Q21. Sunflower seeds, average of raw, dry-roasted and oil-roasted0</v>
      </c>
      <c r="L1790" s="1" t="str">
        <f t="shared" si="4"/>
        <v>Q21. Sunflower seeds, average of raw, dry-roasted and oil-roastedStatus</v>
      </c>
      <c r="M1790" s="1" t="str">
        <f t="array" ref="M1790">IF(A1789=$A$72,TEXT(A1790,"dd/mm/yyyy"),A1790)&amp;";"&amp;B1790&amp;";"&amp;IF(J1790=0,IFERROR(VLOOKUP(A1790,default!$B$17:$C$19,2,0),C1790),INDEX(default!$B$2:$B$12,Sheet2!J1790,0))&amp;";"&amp;D1790&amp;";"&amp;E1790&amp;";"&amp;F1790&amp;";"&amp;G1790&amp;";"&amp;H1790</f>
        <v>Status;;;;;;;</v>
      </c>
    </row>
    <row r="1791" ht="15.75" customHeight="1">
      <c r="I1791" s="1" t="str">
        <f t="shared" si="1"/>
        <v>Q21. Sunflower seeds, average of raw, dry-roasted and oil-roasted</v>
      </c>
      <c r="J1791" s="1">
        <f t="shared" si="2"/>
        <v>0</v>
      </c>
      <c r="K1791" s="1" t="str">
        <f t="shared" si="3"/>
        <v>Q21. Sunflower seeds, average of raw, dry-roasted and oil-roasted0</v>
      </c>
      <c r="L1791" s="1" t="str">
        <f t="shared" si="4"/>
        <v>Q21. Sunflower seeds, average of raw, dry-roasted and oil-roasted</v>
      </c>
      <c r="M1791" s="1" t="str">
        <f t="array" ref="M1791">IF(A1790=$A$72,TEXT(A1791,"dd/mm/yyyy"),A1791)&amp;";"&amp;B1791&amp;";"&amp;IF(J1791=0,IFERROR(VLOOKUP(A1791,default!$B$17:$C$19,2,0),C1791),INDEX(default!$B$2:$B$12,Sheet2!J1791,0))&amp;";"&amp;D1791&amp;";"&amp;E1791&amp;";"&amp;F1791&amp;";"&amp;G1791&amp;";"&amp;H1791</f>
        <v>;;;;;;;</v>
      </c>
    </row>
    <row r="1792" ht="15.75" customHeight="1">
      <c r="I1792" s="1" t="str">
        <f t="shared" si="1"/>
        <v>Q21. Sunflower seeds, average of raw, dry-roasted and oil-roasted</v>
      </c>
      <c r="J1792" s="1">
        <f t="shared" si="2"/>
        <v>0</v>
      </c>
      <c r="K1792" s="1" t="str">
        <f t="shared" si="3"/>
        <v>Q21. Sunflower seeds, average of raw, dry-roasted and oil-roasted0</v>
      </c>
      <c r="L1792" s="1" t="str">
        <f t="shared" si="4"/>
        <v>Q21. Sunflower seeds, average of raw, dry-roasted and oil-roasted</v>
      </c>
      <c r="M1792" s="1" t="str">
        <f t="array" ref="M1792">IF(A1791=$A$72,TEXT(A1792,"dd/mm/yyyy"),A1792)&amp;";"&amp;B1792&amp;";"&amp;IF(J1792=0,IFERROR(VLOOKUP(A1792,default!$B$17:$C$19,2,0),C1792),INDEX(default!$B$2:$B$12,Sheet2!J1792,0))&amp;";"&amp;D1792&amp;";"&amp;E1792&amp;";"&amp;F1792&amp;";"&amp;G1792&amp;";"&amp;H1792</f>
        <v>;;;;;;;</v>
      </c>
    </row>
    <row r="1793" ht="15.75" customHeight="1">
      <c r="A1793" s="1" t="s">
        <v>821</v>
      </c>
      <c r="I1793" s="1" t="str">
        <f t="shared" si="1"/>
        <v>Q21. Sunflower seeds, average of raw, dry-roasted and oil-roasted</v>
      </c>
      <c r="J1793" s="1">
        <f t="shared" si="2"/>
        <v>0</v>
      </c>
      <c r="K1793" s="1" t="str">
        <f t="shared" si="3"/>
        <v>Q21. Sunflower seeds, average of raw, dry-roasted and oil-roasted0</v>
      </c>
      <c r="L1793" s="1" t="str">
        <f t="shared" si="4"/>
        <v>Q21. Sunflower seeds, average of raw, dry-roasted and oil-roastedTime period</v>
      </c>
      <c r="M1793" s="1" t="str">
        <f t="array" ref="M1793">IF(A1792=$A$72,TEXT(A1793,"dd/mm/yyyy"),A1793)&amp;";"&amp;B1793&amp;";"&amp;IF(J1793=0,IFERROR(VLOOKUP(A1793,default!$B$17:$C$19,2,0),C1793),INDEX(default!$B$2:$B$12,Sheet2!J1793,0))&amp;";"&amp;D1793&amp;";"&amp;E1793&amp;";"&amp;F1793&amp;";"&amp;G1793&amp;";"&amp;H1793</f>
        <v>Time period;;;;;;;</v>
      </c>
    </row>
    <row r="1794" ht="15.75" customHeight="1">
      <c r="A1794" s="1" t="s">
        <v>822</v>
      </c>
      <c r="I1794" s="1" t="str">
        <f t="shared" si="1"/>
        <v>Q21. Sunflower seeds, average of raw, dry-roasted and oil-roasted</v>
      </c>
      <c r="J1794" s="1">
        <f t="shared" si="2"/>
        <v>0</v>
      </c>
      <c r="K1794" s="1" t="str">
        <f t="shared" si="3"/>
        <v>Q21. Sunflower seeds, average of raw, dry-roasted and oil-roasted0</v>
      </c>
      <c r="L1794" s="1" t="str">
        <f t="shared" si="4"/>
        <v>Q21. Sunflower seeds, average of raw, dry-roasted and oil-roastedUnspecified</v>
      </c>
      <c r="M1794" s="1" t="str">
        <f t="array" ref="M1794">IF(A1793=$A$72,TEXT(A1794,"dd/mm/yyyy"),A1794)&amp;";"&amp;B1794&amp;";"&amp;IF(J1794=0,IFERROR(VLOOKUP(A1794,default!$B$17:$C$19,2,0),C1794),INDEX(default!$B$2:$B$12,Sheet2!J1794,0))&amp;";"&amp;D1794&amp;";"&amp;E1794&amp;";"&amp;F1794&amp;";"&amp;G1794&amp;";"&amp;H1794</f>
        <v>Unspecified;;;;;;;</v>
      </c>
    </row>
    <row r="1795" ht="15.75" customHeight="1">
      <c r="I1795" s="1" t="str">
        <f t="shared" si="1"/>
        <v>Q21. Sunflower seeds, average of raw, dry-roasted and oil-roasted</v>
      </c>
      <c r="J1795" s="1">
        <f t="shared" si="2"/>
        <v>0</v>
      </c>
      <c r="K1795" s="1" t="str">
        <f t="shared" si="3"/>
        <v>Q21. Sunflower seeds, average of raw, dry-roasted and oil-roasted0</v>
      </c>
      <c r="L1795" s="1" t="str">
        <f t="shared" si="4"/>
        <v>Q21. Sunflower seeds, average of raw, dry-roasted and oil-roasted</v>
      </c>
      <c r="M1795" s="1" t="str">
        <f t="array" ref="M1795">IF(A1794=$A$72,TEXT(A1795,"dd/mm/yyyy"),A1795)&amp;";"&amp;B1795&amp;";"&amp;IF(J1795=0,IFERROR(VLOOKUP(A1795,default!$B$17:$C$19,2,0),C1795),INDEX(default!$B$2:$B$12,Sheet2!J1795,0))&amp;";"&amp;D1795&amp;";"&amp;E1795&amp;";"&amp;F1795&amp;";"&amp;G1795&amp;";"&amp;H1795</f>
        <v>;;;;;;;</v>
      </c>
    </row>
    <row r="1796" ht="15.75" customHeight="1">
      <c r="A1796" s="1" t="s">
        <v>823</v>
      </c>
      <c r="I1796" s="1" t="str">
        <f t="shared" si="1"/>
        <v>Q21. Sunflower seeds, average of raw, dry-roasted and oil-roasted</v>
      </c>
      <c r="J1796" s="1">
        <f t="shared" si="2"/>
        <v>0</v>
      </c>
      <c r="K1796" s="1" t="str">
        <f t="shared" si="3"/>
        <v>Q21. Sunflower seeds, average of raw, dry-roasted and oil-roasted0</v>
      </c>
      <c r="L1796" s="1" t="str">
        <f t="shared" si="4"/>
        <v>Q21. Sunflower seeds, average of raw, dry-roasted and oil-roastedGeography</v>
      </c>
      <c r="M1796" s="1" t="str">
        <f t="array" ref="M1796">IF(A1795=$A$72,TEXT(A1796,"dd/mm/yyyy"),A1796)&amp;";"&amp;B1796&amp;";"&amp;IF(J1796=0,IFERROR(VLOOKUP(A1796,default!$B$17:$C$19,2,0),C1796),INDEX(default!$B$2:$B$12,Sheet2!J1796,0))&amp;";"&amp;D1796&amp;";"&amp;E1796&amp;";"&amp;F1796&amp;";"&amp;G1796&amp;";"&amp;H1796</f>
        <v>Geography;;;;;;;</v>
      </c>
    </row>
    <row r="1797" ht="15.75" customHeight="1">
      <c r="A1797" s="1" t="s">
        <v>822</v>
      </c>
      <c r="I1797" s="1" t="str">
        <f t="shared" si="1"/>
        <v>Q21. Sunflower seeds, average of raw, dry-roasted and oil-roasted</v>
      </c>
      <c r="J1797" s="1">
        <f t="shared" si="2"/>
        <v>0</v>
      </c>
      <c r="K1797" s="1" t="str">
        <f t="shared" si="3"/>
        <v>Q21. Sunflower seeds, average of raw, dry-roasted and oil-roasted0</v>
      </c>
      <c r="L1797" s="1" t="str">
        <f t="shared" si="4"/>
        <v>Q21. Sunflower seeds, average of raw, dry-roasted and oil-roastedUnspecified</v>
      </c>
      <c r="M1797" s="1" t="str">
        <f t="array" ref="M1797">IF(A1796=$A$72,TEXT(A1797,"dd/mm/yyyy"),A1797)&amp;";"&amp;B1797&amp;";"&amp;IF(J1797=0,IFERROR(VLOOKUP(A1797,default!$B$17:$C$19,2,0),C1797),INDEX(default!$B$2:$B$12,Sheet2!J1797,0))&amp;";"&amp;D1797&amp;";"&amp;E1797&amp;";"&amp;F1797&amp;";"&amp;G1797&amp;";"&amp;H1797</f>
        <v>Unspecified;;;;;;;</v>
      </c>
    </row>
    <row r="1798" ht="15.75" customHeight="1">
      <c r="I1798" s="1" t="str">
        <f t="shared" si="1"/>
        <v>Q21. Sunflower seeds, average of raw, dry-roasted and oil-roasted</v>
      </c>
      <c r="J1798" s="1">
        <f t="shared" si="2"/>
        <v>0</v>
      </c>
      <c r="K1798" s="1" t="str">
        <f t="shared" si="3"/>
        <v>Q21. Sunflower seeds, average of raw, dry-roasted and oil-roasted0</v>
      </c>
      <c r="L1798" s="1" t="str">
        <f t="shared" si="4"/>
        <v>Q21. Sunflower seeds, average of raw, dry-roasted and oil-roasted</v>
      </c>
      <c r="M1798" s="1" t="str">
        <f t="array" ref="M1798">IF(A1797=$A$72,TEXT(A1798,"dd/mm/yyyy"),A1798)&amp;";"&amp;B1798&amp;";"&amp;IF(J1798=0,IFERROR(VLOOKUP(A1798,default!$B$17:$C$19,2,0),C1798),INDEX(default!$B$2:$B$12,Sheet2!J1798,0))&amp;";"&amp;D1798&amp;";"&amp;E1798&amp;";"&amp;F1798&amp;";"&amp;G1798&amp;";"&amp;H1798</f>
        <v>;;;;;;;</v>
      </c>
    </row>
    <row r="1799" ht="15.75" customHeight="1">
      <c r="A1799" s="1" t="s">
        <v>824</v>
      </c>
      <c r="I1799" s="1" t="str">
        <f t="shared" si="1"/>
        <v>Q21. Sunflower seeds, average of raw, dry-roasted and oil-roasted</v>
      </c>
      <c r="J1799" s="1">
        <f t="shared" si="2"/>
        <v>0</v>
      </c>
      <c r="K1799" s="1" t="str">
        <f t="shared" si="3"/>
        <v>Q21. Sunflower seeds, average of raw, dry-roasted and oil-roasted0</v>
      </c>
      <c r="L1799" s="1" t="str">
        <f t="shared" si="4"/>
        <v>Q21. Sunflower seeds, average of raw, dry-roasted and oil-roastedTechnology</v>
      </c>
      <c r="M1799" s="1" t="str">
        <f t="array" ref="M1799">IF(A1798=$A$72,TEXT(A1799,"dd/mm/yyyy"),A1799)&amp;";"&amp;B1799&amp;";"&amp;IF(J1799=0,IFERROR(VLOOKUP(A1799,default!$B$17:$C$19,2,0),C1799),INDEX(default!$B$2:$B$12,Sheet2!J1799,0))&amp;";"&amp;D1799&amp;";"&amp;E1799&amp;";"&amp;F1799&amp;";"&amp;G1799&amp;";"&amp;H1799</f>
        <v>Technology;;;;;;;</v>
      </c>
    </row>
    <row r="1800" ht="15.75" customHeight="1">
      <c r="A1800" s="1" t="s">
        <v>822</v>
      </c>
      <c r="I1800" s="1" t="str">
        <f t="shared" si="1"/>
        <v>Q21. Sunflower seeds, average of raw, dry-roasted and oil-roasted</v>
      </c>
      <c r="J1800" s="1">
        <f t="shared" si="2"/>
        <v>0</v>
      </c>
      <c r="K1800" s="1" t="str">
        <f t="shared" si="3"/>
        <v>Q21. Sunflower seeds, average of raw, dry-roasted and oil-roasted0</v>
      </c>
      <c r="L1800" s="1" t="str">
        <f t="shared" si="4"/>
        <v>Q21. Sunflower seeds, average of raw, dry-roasted and oil-roastedUnspecified</v>
      </c>
      <c r="M1800" s="1" t="str">
        <f t="array" ref="M1800">IF(A1799=$A$72,TEXT(A1800,"dd/mm/yyyy"),A1800)&amp;";"&amp;B1800&amp;";"&amp;IF(J1800=0,IFERROR(VLOOKUP(A1800,default!$B$17:$C$19,2,0),C1800),INDEX(default!$B$2:$B$12,Sheet2!J1800,0))&amp;";"&amp;D1800&amp;";"&amp;E1800&amp;";"&amp;F1800&amp;";"&amp;G1800&amp;";"&amp;H1800</f>
        <v>Unspecified;;;;;;;</v>
      </c>
    </row>
    <row r="1801" ht="15.75" customHeight="1">
      <c r="I1801" s="1" t="str">
        <f t="shared" si="1"/>
        <v>Q21. Sunflower seeds, average of raw, dry-roasted and oil-roasted</v>
      </c>
      <c r="J1801" s="1">
        <f t="shared" si="2"/>
        <v>0</v>
      </c>
      <c r="K1801" s="1" t="str">
        <f t="shared" si="3"/>
        <v>Q21. Sunflower seeds, average of raw, dry-roasted and oil-roasted0</v>
      </c>
      <c r="L1801" s="1" t="str">
        <f t="shared" si="4"/>
        <v>Q21. Sunflower seeds, average of raw, dry-roasted and oil-roasted</v>
      </c>
      <c r="M1801" s="1" t="str">
        <f t="array" ref="M1801">IF(A1800=$A$72,TEXT(A1801,"dd/mm/yyyy"),A1801)&amp;";"&amp;B1801&amp;";"&amp;IF(J1801=0,IFERROR(VLOOKUP(A1801,default!$B$17:$C$19,2,0),C1801),INDEX(default!$B$2:$B$12,Sheet2!J1801,0))&amp;";"&amp;D1801&amp;";"&amp;E1801&amp;";"&amp;F1801&amp;";"&amp;G1801&amp;";"&amp;H1801</f>
        <v>;;;;;;;</v>
      </c>
    </row>
    <row r="1802" ht="15.75" customHeight="1">
      <c r="A1802" s="1" t="s">
        <v>825</v>
      </c>
      <c r="I1802" s="1" t="str">
        <f t="shared" si="1"/>
        <v>Q21. Sunflower seeds, average of raw, dry-roasted and oil-roasted</v>
      </c>
      <c r="J1802" s="1">
        <f t="shared" si="2"/>
        <v>0</v>
      </c>
      <c r="K1802" s="1" t="str">
        <f t="shared" si="3"/>
        <v>Q21. Sunflower seeds, average of raw, dry-roasted and oil-roasted0</v>
      </c>
      <c r="L1802" s="1" t="str">
        <f t="shared" si="4"/>
        <v>Q21. Sunflower seeds, average of raw, dry-roasted and oil-roastedRepresentativeness</v>
      </c>
      <c r="M1802" s="1" t="str">
        <f t="array" ref="M1802">IF(A1801=$A$72,TEXT(A1802,"dd/mm/yyyy"),A1802)&amp;";"&amp;B1802&amp;";"&amp;IF(J1802=0,IFERROR(VLOOKUP(A1802,default!$B$17:$C$19,2,0),C1802),INDEX(default!$B$2:$B$12,Sheet2!J1802,0))&amp;";"&amp;D1802&amp;";"&amp;E1802&amp;";"&amp;F1802&amp;";"&amp;G1802&amp;";"&amp;H1802</f>
        <v>Representativeness;;;;;;;</v>
      </c>
    </row>
    <row r="1803" ht="15.75" customHeight="1">
      <c r="A1803" s="1" t="s">
        <v>822</v>
      </c>
      <c r="I1803" s="1" t="str">
        <f t="shared" si="1"/>
        <v>Q21. Sunflower seeds, average of raw, dry-roasted and oil-roasted</v>
      </c>
      <c r="J1803" s="1">
        <f t="shared" si="2"/>
        <v>0</v>
      </c>
      <c r="K1803" s="1" t="str">
        <f t="shared" si="3"/>
        <v>Q21. Sunflower seeds, average of raw, dry-roasted and oil-roasted0</v>
      </c>
      <c r="L1803" s="1" t="str">
        <f t="shared" si="4"/>
        <v>Q21. Sunflower seeds, average of raw, dry-roasted and oil-roastedUnspecified</v>
      </c>
      <c r="M1803" s="1" t="str">
        <f t="array" ref="M1803">IF(A1802=$A$72,TEXT(A1803,"dd/mm/yyyy"),A1803)&amp;";"&amp;B1803&amp;";"&amp;IF(J1803=0,IFERROR(VLOOKUP(A1803,default!$B$17:$C$19,2,0),C1803),INDEX(default!$B$2:$B$12,Sheet2!J1803,0))&amp;";"&amp;D1803&amp;";"&amp;E1803&amp;";"&amp;F1803&amp;";"&amp;G1803&amp;";"&amp;H1803</f>
        <v>Unspecified;;;;;;;</v>
      </c>
    </row>
    <row r="1804" ht="15.75" customHeight="1">
      <c r="I1804" s="1" t="str">
        <f t="shared" si="1"/>
        <v>Q21. Sunflower seeds, average of raw, dry-roasted and oil-roasted</v>
      </c>
      <c r="J1804" s="1">
        <f t="shared" si="2"/>
        <v>0</v>
      </c>
      <c r="K1804" s="1" t="str">
        <f t="shared" si="3"/>
        <v>Q21. Sunflower seeds, average of raw, dry-roasted and oil-roasted0</v>
      </c>
      <c r="L1804" s="1" t="str">
        <f t="shared" si="4"/>
        <v>Q21. Sunflower seeds, average of raw, dry-roasted and oil-roasted</v>
      </c>
      <c r="M1804" s="1" t="str">
        <f t="array" ref="M1804">IF(A1803=$A$72,TEXT(A1804,"dd/mm/yyyy"),A1804)&amp;";"&amp;B1804&amp;";"&amp;IF(J1804=0,IFERROR(VLOOKUP(A1804,default!$B$17:$C$19,2,0),C1804),INDEX(default!$B$2:$B$12,Sheet2!J1804,0))&amp;";"&amp;D1804&amp;";"&amp;E1804&amp;";"&amp;F1804&amp;";"&amp;G1804&amp;";"&amp;H1804</f>
        <v>;;;;;;;</v>
      </c>
    </row>
    <row r="1805" ht="15.75" customHeight="1">
      <c r="A1805" s="1" t="s">
        <v>826</v>
      </c>
      <c r="I1805" s="1" t="str">
        <f t="shared" si="1"/>
        <v>Q21. Sunflower seeds, average of raw, dry-roasted and oil-roasted</v>
      </c>
      <c r="J1805" s="1">
        <f t="shared" si="2"/>
        <v>0</v>
      </c>
      <c r="K1805" s="1" t="str">
        <f t="shared" si="3"/>
        <v>Q21. Sunflower seeds, average of raw, dry-roasted and oil-roasted0</v>
      </c>
      <c r="L1805" s="1" t="str">
        <f t="shared" si="4"/>
        <v>Q21. Sunflower seeds, average of raw, dry-roasted and oil-roastedMultiple output allocation</v>
      </c>
      <c r="M1805" s="1" t="str">
        <f t="array" ref="M1805">IF(A1804=$A$72,TEXT(A1805,"dd/mm/yyyy"),A1805)&amp;";"&amp;B1805&amp;";"&amp;IF(J1805=0,IFERROR(VLOOKUP(A1805,default!$B$17:$C$19,2,0),C1805),INDEX(default!$B$2:$B$12,Sheet2!J1805,0))&amp;";"&amp;D1805&amp;";"&amp;E1805&amp;";"&amp;F1805&amp;";"&amp;G1805&amp;";"&amp;H1805</f>
        <v>Multiple output allocation;;;;;;;</v>
      </c>
    </row>
    <row r="1806" ht="15.75" customHeight="1">
      <c r="A1806" s="1" t="s">
        <v>822</v>
      </c>
      <c r="I1806" s="1" t="str">
        <f t="shared" si="1"/>
        <v>Q21. Sunflower seeds, average of raw, dry-roasted and oil-roasted</v>
      </c>
      <c r="J1806" s="1">
        <f t="shared" si="2"/>
        <v>0</v>
      </c>
      <c r="K1806" s="1" t="str">
        <f t="shared" si="3"/>
        <v>Q21. Sunflower seeds, average of raw, dry-roasted and oil-roasted0</v>
      </c>
      <c r="L1806" s="1" t="str">
        <f t="shared" si="4"/>
        <v>Q21. Sunflower seeds, average of raw, dry-roasted and oil-roastedUnspecified</v>
      </c>
      <c r="M1806" s="1" t="str">
        <f t="array" ref="M1806">IF(A1805=$A$72,TEXT(A1806,"dd/mm/yyyy"),A1806)&amp;";"&amp;B1806&amp;";"&amp;IF(J1806=0,IFERROR(VLOOKUP(A1806,default!$B$17:$C$19,2,0),C1806),INDEX(default!$B$2:$B$12,Sheet2!J1806,0))&amp;";"&amp;D1806&amp;";"&amp;E1806&amp;";"&amp;F1806&amp;";"&amp;G1806&amp;";"&amp;H1806</f>
        <v>Unspecified;;;;;;;</v>
      </c>
    </row>
    <row r="1807" ht="15.75" customHeight="1">
      <c r="I1807" s="1" t="str">
        <f t="shared" si="1"/>
        <v>Q21. Sunflower seeds, average of raw, dry-roasted and oil-roasted</v>
      </c>
      <c r="J1807" s="1">
        <f t="shared" si="2"/>
        <v>0</v>
      </c>
      <c r="K1807" s="1" t="str">
        <f t="shared" si="3"/>
        <v>Q21. Sunflower seeds, average of raw, dry-roasted and oil-roasted0</v>
      </c>
      <c r="L1807" s="1" t="str">
        <f t="shared" si="4"/>
        <v>Q21. Sunflower seeds, average of raw, dry-roasted and oil-roasted</v>
      </c>
      <c r="M1807" s="1" t="str">
        <f t="array" ref="M1807">IF(A1806=$A$72,TEXT(A1807,"dd/mm/yyyy"),A1807)&amp;";"&amp;B1807&amp;";"&amp;IF(J1807=0,IFERROR(VLOOKUP(A1807,default!$B$17:$C$19,2,0),C1807),INDEX(default!$B$2:$B$12,Sheet2!J1807,0))&amp;";"&amp;D1807&amp;";"&amp;E1807&amp;";"&amp;F1807&amp;";"&amp;G1807&amp;";"&amp;H1807</f>
        <v>;;;;;;;</v>
      </c>
    </row>
    <row r="1808" ht="15.75" customHeight="1">
      <c r="A1808" s="1" t="s">
        <v>827</v>
      </c>
      <c r="I1808" s="1" t="str">
        <f t="shared" si="1"/>
        <v>Q21. Sunflower seeds, average of raw, dry-roasted and oil-roasted</v>
      </c>
      <c r="J1808" s="1">
        <f t="shared" si="2"/>
        <v>0</v>
      </c>
      <c r="K1808" s="1" t="str">
        <f t="shared" si="3"/>
        <v>Q21. Sunflower seeds, average of raw, dry-roasted and oil-roasted0</v>
      </c>
      <c r="L1808" s="1" t="str">
        <f t="shared" si="4"/>
        <v>Q21. Sunflower seeds, average of raw, dry-roasted and oil-roastedSubstitution allocation</v>
      </c>
      <c r="M1808" s="1" t="str">
        <f t="array" ref="M1808">IF(A1807=$A$72,TEXT(A1808,"dd/mm/yyyy"),A1808)&amp;";"&amp;B1808&amp;";"&amp;IF(J1808=0,IFERROR(VLOOKUP(A1808,default!$B$17:$C$19,2,0),C1808),INDEX(default!$B$2:$B$12,Sheet2!J1808,0))&amp;";"&amp;D1808&amp;";"&amp;E1808&amp;";"&amp;F1808&amp;";"&amp;G1808&amp;";"&amp;H1808</f>
        <v>Substitution allocation;;;;;;;</v>
      </c>
    </row>
    <row r="1809" ht="15.75" customHeight="1">
      <c r="A1809" s="1" t="s">
        <v>822</v>
      </c>
      <c r="I1809" s="1" t="str">
        <f t="shared" si="1"/>
        <v>Q21. Sunflower seeds, average of raw, dry-roasted and oil-roasted</v>
      </c>
      <c r="J1809" s="1">
        <f t="shared" si="2"/>
        <v>0</v>
      </c>
      <c r="K1809" s="1" t="str">
        <f t="shared" si="3"/>
        <v>Q21. Sunflower seeds, average of raw, dry-roasted and oil-roasted0</v>
      </c>
      <c r="L1809" s="1" t="str">
        <f t="shared" si="4"/>
        <v>Q21. Sunflower seeds, average of raw, dry-roasted and oil-roastedUnspecified</v>
      </c>
      <c r="M1809" s="1" t="str">
        <f t="array" ref="M1809">IF(A1808=$A$72,TEXT(A1809,"dd/mm/yyyy"),A1809)&amp;";"&amp;B1809&amp;";"&amp;IF(J1809=0,IFERROR(VLOOKUP(A1809,default!$B$17:$C$19,2,0),C1809),INDEX(default!$B$2:$B$12,Sheet2!J1809,0))&amp;";"&amp;D1809&amp;";"&amp;E1809&amp;";"&amp;F1809&amp;";"&amp;G1809&amp;";"&amp;H1809</f>
        <v>Unspecified;;;;;;;</v>
      </c>
    </row>
    <row r="1810" ht="15.75" customHeight="1">
      <c r="I1810" s="1" t="str">
        <f t="shared" si="1"/>
        <v>Q21. Sunflower seeds, average of raw, dry-roasted and oil-roasted</v>
      </c>
      <c r="J1810" s="1">
        <f t="shared" si="2"/>
        <v>0</v>
      </c>
      <c r="K1810" s="1" t="str">
        <f t="shared" si="3"/>
        <v>Q21. Sunflower seeds, average of raw, dry-roasted and oil-roasted0</v>
      </c>
      <c r="L1810" s="1" t="str">
        <f t="shared" si="4"/>
        <v>Q21. Sunflower seeds, average of raw, dry-roasted and oil-roasted</v>
      </c>
      <c r="M1810" s="1" t="str">
        <f t="array" ref="M1810">IF(A1809=$A$72,TEXT(A1810,"dd/mm/yyyy"),A1810)&amp;";"&amp;B1810&amp;";"&amp;IF(J1810=0,IFERROR(VLOOKUP(A1810,default!$B$17:$C$19,2,0),C1810),INDEX(default!$B$2:$B$12,Sheet2!J1810,0))&amp;";"&amp;D1810&amp;";"&amp;E1810&amp;";"&amp;F1810&amp;";"&amp;G1810&amp;";"&amp;H1810</f>
        <v>;;;;;;;</v>
      </c>
    </row>
    <row r="1811" ht="15.75" customHeight="1">
      <c r="A1811" s="1" t="s">
        <v>828</v>
      </c>
      <c r="I1811" s="1" t="str">
        <f t="shared" si="1"/>
        <v>Q21. Sunflower seeds, average of raw, dry-roasted and oil-roasted</v>
      </c>
      <c r="J1811" s="1">
        <f t="shared" si="2"/>
        <v>0</v>
      </c>
      <c r="K1811" s="1" t="str">
        <f t="shared" si="3"/>
        <v>Q21. Sunflower seeds, average of raw, dry-roasted and oil-roasted0</v>
      </c>
      <c r="L1811" s="1" t="str">
        <f t="shared" si="4"/>
        <v>Q21. Sunflower seeds, average of raw, dry-roasted and oil-roastedCut off rules</v>
      </c>
      <c r="M1811" s="1" t="str">
        <f t="array" ref="M1811">IF(A1810=$A$72,TEXT(A1811,"dd/mm/yyyy"),A1811)&amp;";"&amp;B1811&amp;";"&amp;IF(J1811=0,IFERROR(VLOOKUP(A1811,default!$B$17:$C$19,2,0),C1811),INDEX(default!$B$2:$B$12,Sheet2!J1811,0))&amp;";"&amp;D1811&amp;";"&amp;E1811&amp;";"&amp;F1811&amp;";"&amp;G1811&amp;";"&amp;H1811</f>
        <v>Cut off rules;;;;;;;</v>
      </c>
    </row>
    <row r="1812" ht="15.75" customHeight="1">
      <c r="A1812" s="1" t="s">
        <v>822</v>
      </c>
      <c r="I1812" s="1" t="str">
        <f t="shared" si="1"/>
        <v>Q21. Sunflower seeds, average of raw, dry-roasted and oil-roasted</v>
      </c>
      <c r="J1812" s="1">
        <f t="shared" si="2"/>
        <v>0</v>
      </c>
      <c r="K1812" s="1" t="str">
        <f t="shared" si="3"/>
        <v>Q21. Sunflower seeds, average of raw, dry-roasted and oil-roasted0</v>
      </c>
      <c r="L1812" s="1" t="str">
        <f t="shared" si="4"/>
        <v>Q21. Sunflower seeds, average of raw, dry-roasted and oil-roastedUnspecified</v>
      </c>
      <c r="M1812" s="1" t="str">
        <f t="array" ref="M1812">IF(A1811=$A$72,TEXT(A1812,"dd/mm/yyyy"),A1812)&amp;";"&amp;B1812&amp;";"&amp;IF(J1812=0,IFERROR(VLOOKUP(A1812,default!$B$17:$C$19,2,0),C1812),INDEX(default!$B$2:$B$12,Sheet2!J1812,0))&amp;";"&amp;D1812&amp;";"&amp;E1812&amp;";"&amp;F1812&amp;";"&amp;G1812&amp;";"&amp;H1812</f>
        <v>Unspecified;;;;;;;</v>
      </c>
    </row>
    <row r="1813" ht="15.75" customHeight="1">
      <c r="I1813" s="1" t="str">
        <f t="shared" si="1"/>
        <v>Q21. Sunflower seeds, average of raw, dry-roasted and oil-roasted</v>
      </c>
      <c r="J1813" s="1">
        <f t="shared" si="2"/>
        <v>0</v>
      </c>
      <c r="K1813" s="1" t="str">
        <f t="shared" si="3"/>
        <v>Q21. Sunflower seeds, average of raw, dry-roasted and oil-roasted0</v>
      </c>
      <c r="L1813" s="1" t="str">
        <f t="shared" si="4"/>
        <v>Q21. Sunflower seeds, average of raw, dry-roasted and oil-roasted</v>
      </c>
      <c r="M1813" s="1" t="str">
        <f t="array" ref="M1813">IF(A1812=$A$72,TEXT(A1813,"dd/mm/yyyy"),A1813)&amp;";"&amp;B1813&amp;";"&amp;IF(J1813=0,IFERROR(VLOOKUP(A1813,default!$B$17:$C$19,2,0),C1813),INDEX(default!$B$2:$B$12,Sheet2!J1813,0))&amp;";"&amp;D1813&amp;";"&amp;E1813&amp;";"&amp;F1813&amp;";"&amp;G1813&amp;";"&amp;H1813</f>
        <v>;;;;;;;</v>
      </c>
    </row>
    <row r="1814" ht="15.75" customHeight="1">
      <c r="A1814" s="1" t="s">
        <v>829</v>
      </c>
      <c r="I1814" s="1" t="str">
        <f t="shared" si="1"/>
        <v>Q21. Sunflower seeds, average of raw, dry-roasted and oil-roasted</v>
      </c>
      <c r="J1814" s="1">
        <f t="shared" si="2"/>
        <v>0</v>
      </c>
      <c r="K1814" s="1" t="str">
        <f t="shared" si="3"/>
        <v>Q21. Sunflower seeds, average of raw, dry-roasted and oil-roasted0</v>
      </c>
      <c r="L1814" s="1" t="str">
        <f t="shared" si="4"/>
        <v>Q21. Sunflower seeds, average of raw, dry-roasted and oil-roastedCapital goods</v>
      </c>
      <c r="M1814" s="1" t="str">
        <f t="array" ref="M1814">IF(A1813=$A$72,TEXT(A1814,"dd/mm/yyyy"),A1814)&amp;";"&amp;B1814&amp;";"&amp;IF(J1814=0,IFERROR(VLOOKUP(A1814,default!$B$17:$C$19,2,0),C1814),INDEX(default!$B$2:$B$12,Sheet2!J1814,0))&amp;";"&amp;D1814&amp;";"&amp;E1814&amp;";"&amp;F1814&amp;";"&amp;G1814&amp;";"&amp;H1814</f>
        <v>Capital goods;;;;;;;</v>
      </c>
    </row>
    <row r="1815" ht="15.75" customHeight="1">
      <c r="A1815" s="1" t="s">
        <v>822</v>
      </c>
      <c r="I1815" s="1" t="str">
        <f t="shared" si="1"/>
        <v>Q21. Sunflower seeds, average of raw, dry-roasted and oil-roasted</v>
      </c>
      <c r="J1815" s="1">
        <f t="shared" si="2"/>
        <v>0</v>
      </c>
      <c r="K1815" s="1" t="str">
        <f t="shared" si="3"/>
        <v>Q21. Sunflower seeds, average of raw, dry-roasted and oil-roasted0</v>
      </c>
      <c r="L1815" s="1" t="str">
        <f t="shared" si="4"/>
        <v>Q21. Sunflower seeds, average of raw, dry-roasted and oil-roastedUnspecified</v>
      </c>
      <c r="M1815" s="1" t="str">
        <f t="array" ref="M1815">IF(A1814=$A$72,TEXT(A1815,"dd/mm/yyyy"),A1815)&amp;";"&amp;B1815&amp;";"&amp;IF(J1815=0,IFERROR(VLOOKUP(A1815,default!$B$17:$C$19,2,0),C1815),INDEX(default!$B$2:$B$12,Sheet2!J1815,0))&amp;";"&amp;D1815&amp;";"&amp;E1815&amp;";"&amp;F1815&amp;";"&amp;G1815&amp;";"&amp;H1815</f>
        <v>Unspecified;;;;;;;</v>
      </c>
    </row>
    <row r="1816" ht="15.75" customHeight="1">
      <c r="I1816" s="1" t="str">
        <f t="shared" si="1"/>
        <v>Q21. Sunflower seeds, average of raw, dry-roasted and oil-roasted</v>
      </c>
      <c r="J1816" s="1">
        <f t="shared" si="2"/>
        <v>0</v>
      </c>
      <c r="K1816" s="1" t="str">
        <f t="shared" si="3"/>
        <v>Q21. Sunflower seeds, average of raw, dry-roasted and oil-roasted0</v>
      </c>
      <c r="L1816" s="1" t="str">
        <f t="shared" si="4"/>
        <v>Q21. Sunflower seeds, average of raw, dry-roasted and oil-roasted</v>
      </c>
      <c r="M1816" s="1" t="str">
        <f t="array" ref="M1816">IF(A1815=$A$72,TEXT(A1816,"dd/mm/yyyy"),A1816)&amp;";"&amp;B1816&amp;";"&amp;IF(J1816=0,IFERROR(VLOOKUP(A1816,default!$B$17:$C$19,2,0),C1816),INDEX(default!$B$2:$B$12,Sheet2!J1816,0))&amp;";"&amp;D1816&amp;";"&amp;E1816&amp;";"&amp;F1816&amp;";"&amp;G1816&amp;";"&amp;H1816</f>
        <v>;;;;;;;</v>
      </c>
    </row>
    <row r="1817" ht="15.75" customHeight="1">
      <c r="A1817" s="1" t="s">
        <v>830</v>
      </c>
      <c r="I1817" s="1" t="str">
        <f t="shared" si="1"/>
        <v>Q21. Sunflower seeds, average of raw, dry-roasted and oil-roasted</v>
      </c>
      <c r="J1817" s="1">
        <f t="shared" si="2"/>
        <v>0</v>
      </c>
      <c r="K1817" s="1" t="str">
        <f t="shared" si="3"/>
        <v>Q21. Sunflower seeds, average of raw, dry-roasted and oil-roasted0</v>
      </c>
      <c r="L1817" s="1" t="str">
        <f t="shared" si="4"/>
        <v>Q21. Sunflower seeds, average of raw, dry-roasted and oil-roastedBoundary with nature</v>
      </c>
      <c r="M1817" s="1" t="str">
        <f t="array" ref="M1817">IF(A1816=$A$72,TEXT(A1817,"dd/mm/yyyy"),A1817)&amp;";"&amp;B1817&amp;";"&amp;IF(J1817=0,IFERROR(VLOOKUP(A1817,default!$B$17:$C$19,2,0),C1817),INDEX(default!$B$2:$B$12,Sheet2!J1817,0))&amp;";"&amp;D1817&amp;";"&amp;E1817&amp;";"&amp;F1817&amp;";"&amp;G1817&amp;";"&amp;H1817</f>
        <v>Boundary with nature;;;;;;;</v>
      </c>
    </row>
    <row r="1818" ht="15.75" customHeight="1">
      <c r="A1818" s="1" t="s">
        <v>822</v>
      </c>
      <c r="I1818" s="1" t="str">
        <f t="shared" si="1"/>
        <v>Q21. Sunflower seeds, average of raw, dry-roasted and oil-roasted</v>
      </c>
      <c r="J1818" s="1">
        <f t="shared" si="2"/>
        <v>0</v>
      </c>
      <c r="K1818" s="1" t="str">
        <f t="shared" si="3"/>
        <v>Q21. Sunflower seeds, average of raw, dry-roasted and oil-roasted0</v>
      </c>
      <c r="L1818" s="1" t="str">
        <f t="shared" si="4"/>
        <v>Q21. Sunflower seeds, average of raw, dry-roasted and oil-roastedUnspecified</v>
      </c>
      <c r="M1818" s="1" t="str">
        <f t="array" ref="M1818">IF(A1817=$A$72,TEXT(A1818,"dd/mm/yyyy"),A1818)&amp;";"&amp;B1818&amp;";"&amp;IF(J1818=0,IFERROR(VLOOKUP(A1818,default!$B$17:$C$19,2,0),C1818),INDEX(default!$B$2:$B$12,Sheet2!J1818,0))&amp;";"&amp;D1818&amp;";"&amp;E1818&amp;";"&amp;F1818&amp;";"&amp;G1818&amp;";"&amp;H1818</f>
        <v>Unspecified;;;;;;;</v>
      </c>
    </row>
    <row r="1819" ht="15.75" customHeight="1">
      <c r="I1819" s="1" t="str">
        <f t="shared" si="1"/>
        <v>Q21. Sunflower seeds, average of raw, dry-roasted and oil-roasted</v>
      </c>
      <c r="J1819" s="1">
        <f t="shared" si="2"/>
        <v>0</v>
      </c>
      <c r="K1819" s="1" t="str">
        <f t="shared" si="3"/>
        <v>Q21. Sunflower seeds, average of raw, dry-roasted and oil-roasted0</v>
      </c>
      <c r="L1819" s="1" t="str">
        <f t="shared" si="4"/>
        <v>Q21. Sunflower seeds, average of raw, dry-roasted and oil-roasted</v>
      </c>
      <c r="M1819" s="1" t="str">
        <f t="array" ref="M1819">IF(A1818=$A$72,TEXT(A1819,"dd/mm/yyyy"),A1819)&amp;";"&amp;B1819&amp;";"&amp;IF(J1819=0,IFERROR(VLOOKUP(A1819,default!$B$17:$C$19,2,0),C1819),INDEX(default!$B$2:$B$12,Sheet2!J1819,0))&amp;";"&amp;D1819&amp;";"&amp;E1819&amp;";"&amp;F1819&amp;";"&amp;G1819&amp;";"&amp;H1819</f>
        <v>;;;;;;;</v>
      </c>
    </row>
    <row r="1820" ht="15.75" customHeight="1">
      <c r="A1820" s="49" t="s">
        <v>831</v>
      </c>
      <c r="I1820" s="1" t="str">
        <f t="shared" si="1"/>
        <v>Q21. Sunflower seeds, average of raw, dry-roasted and oil-roasted</v>
      </c>
      <c r="J1820" s="1">
        <f t="shared" si="2"/>
        <v>0</v>
      </c>
      <c r="K1820" s="1" t="str">
        <f t="shared" si="3"/>
        <v>Q21. Sunflower seeds, average of raw, dry-roasted and oil-roasted0</v>
      </c>
      <c r="L1820" s="1" t="str">
        <f t="shared" si="4"/>
        <v>Q21. Sunflower seeds, average of raw, dry-roasted and oil-roastedInfrastructure</v>
      </c>
      <c r="M1820" s="1" t="str">
        <f t="array" ref="M1820">IF(A1819=$A$72,TEXT(A1820,"dd/mm/yyyy"),A1820)&amp;";"&amp;B1820&amp;";"&amp;IF(J1820=0,IFERROR(VLOOKUP(A1820,default!$B$17:$C$19,2,0),C1820),INDEX(default!$B$2:$B$12,Sheet2!J1820,0))&amp;";"&amp;D1820&amp;";"&amp;E1820&amp;";"&amp;F1820&amp;";"&amp;G1820&amp;";"&amp;H1820</f>
        <v>Infrastructure;;;;;;;</v>
      </c>
    </row>
    <row r="1821" ht="15.75" customHeight="1">
      <c r="A1821" s="1" t="s">
        <v>832</v>
      </c>
      <c r="I1821" s="1" t="str">
        <f t="shared" si="1"/>
        <v>Q21. Sunflower seeds, average of raw, dry-roasted and oil-roasted</v>
      </c>
      <c r="J1821" s="1">
        <f t="shared" si="2"/>
        <v>0</v>
      </c>
      <c r="K1821" s="1" t="str">
        <f t="shared" si="3"/>
        <v>Q21. Sunflower seeds, average of raw, dry-roasted and oil-roasted0</v>
      </c>
      <c r="L1821" s="1" t="str">
        <f t="shared" si="4"/>
        <v>Q21. Sunflower seeds, average of raw, dry-roasted and oil-roastedNo</v>
      </c>
      <c r="M1821" s="1" t="str">
        <f t="array" ref="M1821">IF(A1820=$A$72,TEXT(A1821,"dd/mm/yyyy"),A1821)&amp;";"&amp;B1821&amp;";"&amp;IF(J1821=0,IFERROR(VLOOKUP(A1821,default!$B$17:$C$19,2,0),C1821),INDEX(default!$B$2:$B$12,Sheet2!J1821,0))&amp;";"&amp;D1821&amp;";"&amp;E1821&amp;";"&amp;F1821&amp;";"&amp;G1821&amp;";"&amp;H1821</f>
        <v>No;;;;;;;</v>
      </c>
    </row>
    <row r="1822" ht="15.75" customHeight="1">
      <c r="I1822" s="1" t="str">
        <f t="shared" si="1"/>
        <v>Q21. Sunflower seeds, average of raw, dry-roasted and oil-roasted</v>
      </c>
      <c r="J1822" s="1">
        <f t="shared" si="2"/>
        <v>0</v>
      </c>
      <c r="K1822" s="1" t="str">
        <f t="shared" si="3"/>
        <v>Q21. Sunflower seeds, average of raw, dry-roasted and oil-roasted0</v>
      </c>
      <c r="L1822" s="1" t="str">
        <f t="shared" si="4"/>
        <v>Q21. Sunflower seeds, average of raw, dry-roasted and oil-roasted</v>
      </c>
      <c r="M1822" s="1" t="str">
        <f t="array" ref="M1822">IF(A1821=$A$72,TEXT(A1822,"dd/mm/yyyy"),A1822)&amp;";"&amp;B1822&amp;";"&amp;IF(J1822=0,IFERROR(VLOOKUP(A1822,default!$B$17:$C$19,2,0),C1822),INDEX(default!$B$2:$B$12,Sheet2!J1822,0))&amp;";"&amp;D1822&amp;";"&amp;E1822&amp;";"&amp;F1822&amp;";"&amp;G1822&amp;";"&amp;H1822</f>
        <v>;;;;;;;</v>
      </c>
    </row>
    <row r="1823" ht="15.75" customHeight="1">
      <c r="A1823" s="1" t="s">
        <v>833</v>
      </c>
      <c r="I1823" s="1" t="str">
        <f t="shared" si="1"/>
        <v>Q21. Sunflower seeds, average of raw, dry-roasted and oil-roasted</v>
      </c>
      <c r="J1823" s="1">
        <f t="shared" si="2"/>
        <v>0</v>
      </c>
      <c r="K1823" s="1" t="str">
        <f t="shared" si="3"/>
        <v>Q21. Sunflower seeds, average of raw, dry-roasted and oil-roasted0</v>
      </c>
      <c r="L1823" s="1" t="str">
        <f t="shared" si="4"/>
        <v>Q21. Sunflower seeds, average of raw, dry-roasted and oil-roastedDate</v>
      </c>
      <c r="M1823" s="1" t="str">
        <f t="array" ref="M1823">IF(A1822=$A$72,TEXT(A1823,"dd/mm/yyyy"),A1823)&amp;";"&amp;B1823&amp;";"&amp;IF(J1823=0,IFERROR(VLOOKUP(A1823,default!$B$17:$C$19,2,0),C1823),INDEX(default!$B$2:$B$12,Sheet2!J1823,0))&amp;";"&amp;D1823&amp;";"&amp;E1823&amp;";"&amp;F1823&amp;";"&amp;G1823&amp;";"&amp;H1823</f>
        <v>Date;;;;;;;</v>
      </c>
    </row>
    <row r="1824" ht="15.75" customHeight="1">
      <c r="A1824" s="49">
        <v>45119.0</v>
      </c>
      <c r="I1824" s="1" t="str">
        <f t="shared" si="1"/>
        <v>Q21. Sunflower seeds, average of raw, dry-roasted and oil-roasted</v>
      </c>
      <c r="J1824" s="1">
        <f t="shared" si="2"/>
        <v>0</v>
      </c>
      <c r="K1824" s="1" t="str">
        <f t="shared" si="3"/>
        <v>Q21. Sunflower seeds, average of raw, dry-roasted and oil-roasted0</v>
      </c>
      <c r="L1824" s="1" t="str">
        <f t="shared" si="4"/>
        <v>Q21. Sunflower seeds, average of raw, dry-roasted and oil-roasted45119</v>
      </c>
      <c r="M1824" s="1" t="str">
        <f t="array" ref="M1824">IF(A1823=$A$72,TEXT(A1824,"dd/mm/yyyy"),A1824)&amp;";"&amp;B1824&amp;";"&amp;IF(J1824=0,IFERROR(VLOOKUP(A1824,default!$B$17:$C$19,2,0),C1824),INDEX(default!$B$2:$B$12,Sheet2!J1824,0))&amp;";"&amp;D1824&amp;";"&amp;E1824&amp;";"&amp;F1824&amp;";"&amp;G1824&amp;";"&amp;H1824</f>
        <v>12/07/2023;;;;;;;</v>
      </c>
    </row>
    <row r="1825" ht="15.75" customHeight="1">
      <c r="I1825" s="1" t="str">
        <f t="shared" si="1"/>
        <v>Q21. Sunflower seeds, average of raw, dry-roasted and oil-roasted</v>
      </c>
      <c r="J1825" s="1">
        <f t="shared" si="2"/>
        <v>0</v>
      </c>
      <c r="K1825" s="1" t="str">
        <f t="shared" si="3"/>
        <v>Q21. Sunflower seeds, average of raw, dry-roasted and oil-roasted0</v>
      </c>
      <c r="L1825" s="1" t="str">
        <f t="shared" si="4"/>
        <v>Q21. Sunflower seeds, average of raw, dry-roasted and oil-roasted</v>
      </c>
      <c r="M1825" s="1" t="str">
        <f t="array" ref="M1825">IF(A1824=$A$72,TEXT(A1825,"dd/mm/yyyy"),A1825)&amp;";"&amp;B1825&amp;";"&amp;IF(J1825=0,IFERROR(VLOOKUP(A1825,default!$B$17:$C$19,2,0),C1825),INDEX(default!$B$2:$B$12,Sheet2!J1825,0))&amp;";"&amp;D1825&amp;";"&amp;E1825&amp;";"&amp;F1825&amp;";"&amp;G1825&amp;";"&amp;H1825</f>
        <v>;;;;;;;</v>
      </c>
    </row>
    <row r="1826" ht="15.75" customHeight="1">
      <c r="A1826" s="1" t="s">
        <v>834</v>
      </c>
      <c r="I1826" s="1" t="str">
        <f t="shared" si="1"/>
        <v>Q21. Sunflower seeds, average of raw, dry-roasted and oil-roasted</v>
      </c>
      <c r="J1826" s="1">
        <f t="shared" si="2"/>
        <v>0</v>
      </c>
      <c r="K1826" s="1" t="str">
        <f t="shared" si="3"/>
        <v>Q21. Sunflower seeds, average of raw, dry-roasted and oil-roasted0</v>
      </c>
      <c r="L1826" s="1" t="str">
        <f t="shared" si="4"/>
        <v>Q21. Sunflower seeds, average of raw, dry-roasted and oil-roastedProducts</v>
      </c>
      <c r="M1826" s="1" t="str">
        <f t="array" ref="M1826">IF(A1825=$A$72,TEXT(A1826,"dd/mm/yyyy"),A1826)&amp;";"&amp;B1826&amp;";"&amp;IF(J1826=0,IFERROR(VLOOKUP(A1826,default!$B$17:$C$19,2,0),C1826),INDEX(default!$B$2:$B$12,Sheet2!J1826,0))&amp;";"&amp;D1826&amp;";"&amp;E1826&amp;";"&amp;F1826&amp;";"&amp;G1826&amp;";"&amp;H1826</f>
        <v>Products;;;;;;;</v>
      </c>
    </row>
    <row r="1827" ht="15.75" customHeight="1">
      <c r="A1827" s="1" t="s">
        <v>1023</v>
      </c>
      <c r="B1827" s="1" t="s">
        <v>835</v>
      </c>
      <c r="C1827" s="1">
        <v>1.0</v>
      </c>
      <c r="D1827" s="1">
        <v>100.0</v>
      </c>
      <c r="E1827" s="1" t="s">
        <v>836</v>
      </c>
      <c r="F1827" s="1" t="s">
        <v>971</v>
      </c>
      <c r="I1827" s="1" t="str">
        <f t="shared" si="1"/>
        <v>Q25. Milk (cow), dry, whole, without added vitamin D</v>
      </c>
      <c r="J1827" s="1">
        <f t="shared" si="2"/>
        <v>0</v>
      </c>
      <c r="K1827" s="1" t="str">
        <f t="shared" si="3"/>
        <v>Q25. Milk (cow), dry, whole, without added vitamin D0</v>
      </c>
      <c r="L1827" s="1" t="str">
        <f t="shared" si="4"/>
        <v>Q25. Milk (cow), dry, whole, without added vitamin DQ25. Milk (cow), dry, whole, without added vitamin D</v>
      </c>
      <c r="M1827" s="1" t="str">
        <f t="array" ref="M1827">IF(A1826=$A$72,TEXT(A1827,"dd/mm/yyyy"),A1827)&amp;";"&amp;B1827&amp;";"&amp;IF(J1827=0,IFERROR(VLOOKUP(A1827,default!$B$17:$C$19,2,0),C1827),INDEX(default!$B$2:$B$12,Sheet2!J1827,0))&amp;";"&amp;D1827&amp;";"&amp;E1827&amp;";"&amp;F1827&amp;";"&amp;G1827&amp;";"&amp;H1827</f>
        <v>Q25. Milk (cow), dry, whole, without added vitamin D;kg;1;100;not defined;!My project\0. Life cycles;;</v>
      </c>
    </row>
    <row r="1828" ht="15.75" customHeight="1">
      <c r="I1828" s="1" t="str">
        <f t="shared" si="1"/>
        <v>Q25. Milk (cow), dry, whole, without added vitamin D</v>
      </c>
      <c r="J1828" s="1">
        <f t="shared" si="2"/>
        <v>0</v>
      </c>
      <c r="K1828" s="1" t="str">
        <f t="shared" si="3"/>
        <v>Q25. Milk (cow), dry, whole, without added vitamin D0</v>
      </c>
      <c r="L1828" s="1" t="str">
        <f t="shared" si="4"/>
        <v>Q25. Milk (cow), dry, whole, without added vitamin D</v>
      </c>
      <c r="M1828" s="1" t="str">
        <f t="array" ref="M1828">IF(A1827=$A$72,TEXT(A1828,"dd/mm/yyyy"),A1828)&amp;";"&amp;B1828&amp;";"&amp;IF(J1828=0,IFERROR(VLOOKUP(A1828,default!$B$17:$C$19,2,0),C1828),INDEX(default!$B$2:$B$12,Sheet2!J1828,0))&amp;";"&amp;D1828&amp;";"&amp;E1828&amp;";"&amp;F1828&amp;";"&amp;G1828&amp;";"&amp;H1828</f>
        <v>;;;;;;;</v>
      </c>
    </row>
    <row r="1829" ht="15.75" customHeight="1">
      <c r="A1829" s="1" t="s">
        <v>838</v>
      </c>
      <c r="I1829" s="1" t="str">
        <f t="shared" si="1"/>
        <v>Q25. Milk (cow), dry, whole, without added vitamin D</v>
      </c>
      <c r="J1829" s="1">
        <f t="shared" si="2"/>
        <v>0</v>
      </c>
      <c r="K1829" s="1" t="str">
        <f t="shared" si="3"/>
        <v>Q25. Milk (cow), dry, whole, without added vitamin D0</v>
      </c>
      <c r="L1829" s="1" t="str">
        <f t="shared" si="4"/>
        <v>Q25. Milk (cow), dry, whole, without added vitamin DAvoided products</v>
      </c>
      <c r="M1829" s="1" t="str">
        <f t="array" ref="M1829">IF(A1828=$A$72,TEXT(A1829,"dd/mm/yyyy"),A1829)&amp;";"&amp;B1829&amp;";"&amp;IF(J1829=0,IFERROR(VLOOKUP(A1829,default!$B$17:$C$19,2,0),C1829),INDEX(default!$B$2:$B$12,Sheet2!J1829,0))&amp;";"&amp;D1829&amp;";"&amp;E1829&amp;";"&amp;F1829&amp;";"&amp;G1829&amp;";"&amp;H1829</f>
        <v>Avoided products;;;;;;;</v>
      </c>
    </row>
    <row r="1830" ht="15.75" customHeight="1">
      <c r="I1830" s="1" t="str">
        <f t="shared" si="1"/>
        <v>Q25. Milk (cow), dry, whole, without added vitamin D</v>
      </c>
      <c r="J1830" s="1">
        <f t="shared" si="2"/>
        <v>0</v>
      </c>
      <c r="K1830" s="1" t="str">
        <f t="shared" si="3"/>
        <v>Q25. Milk (cow), dry, whole, without added vitamin D0</v>
      </c>
      <c r="L1830" s="1" t="str">
        <f t="shared" si="4"/>
        <v>Q25. Milk (cow), dry, whole, without added vitamin D</v>
      </c>
      <c r="M1830" s="1" t="str">
        <f t="array" ref="M1830">IF(A1829=$A$72,TEXT(A1830,"dd/mm/yyyy"),A1830)&amp;";"&amp;B1830&amp;";"&amp;IF(J1830=0,IFERROR(VLOOKUP(A1830,default!$B$17:$C$19,2,0),C1830),INDEX(default!$B$2:$B$12,Sheet2!J1830,0))&amp;";"&amp;D1830&amp;";"&amp;E1830&amp;";"&amp;F1830&amp;";"&amp;G1830&amp;";"&amp;H1830</f>
        <v>;;;;;;;</v>
      </c>
    </row>
    <row r="1831" ht="15.75" customHeight="1">
      <c r="A1831" s="1" t="s">
        <v>839</v>
      </c>
      <c r="I1831" s="1" t="str">
        <f t="shared" si="1"/>
        <v>Q25. Milk (cow), dry, whole, without added vitamin D</v>
      </c>
      <c r="J1831" s="1">
        <f t="shared" si="2"/>
        <v>0</v>
      </c>
      <c r="K1831" s="1" t="str">
        <f t="shared" si="3"/>
        <v>Q25. Milk (cow), dry, whole, without added vitamin D0</v>
      </c>
      <c r="L1831" s="1" t="str">
        <f t="shared" si="4"/>
        <v>Q25. Milk (cow), dry, whole, without added vitamin DResources</v>
      </c>
      <c r="M1831" s="1" t="str">
        <f t="array" ref="M1831">IF(A1830=$A$72,TEXT(A1831,"dd/mm/yyyy"),A1831)&amp;";"&amp;B1831&amp;";"&amp;IF(J1831=0,IFERROR(VLOOKUP(A1831,default!$B$17:$C$19,2,0),C1831),INDEX(default!$B$2:$B$12,Sheet2!J1831,0))&amp;";"&amp;D1831&amp;";"&amp;E1831&amp;";"&amp;F1831&amp;";"&amp;G1831&amp;";"&amp;H1831</f>
        <v>Resources;;;;;;;</v>
      </c>
    </row>
    <row r="1832" ht="15.75" customHeight="1">
      <c r="I1832" s="1" t="str">
        <f t="shared" si="1"/>
        <v>Q25. Milk (cow), dry, whole, without added vitamin D</v>
      </c>
      <c r="J1832" s="1">
        <f t="shared" si="2"/>
        <v>0</v>
      </c>
      <c r="K1832" s="1" t="str">
        <f t="shared" si="3"/>
        <v>Q25. Milk (cow), dry, whole, without added vitamin D0</v>
      </c>
      <c r="L1832" s="1" t="str">
        <f t="shared" si="4"/>
        <v>Q25. Milk (cow), dry, whole, without added vitamin D</v>
      </c>
      <c r="M1832" s="1" t="str">
        <f t="array" ref="M1832">IF(A1831=$A$72,TEXT(A1832,"dd/mm/yyyy"),A1832)&amp;";"&amp;B1832&amp;";"&amp;IF(J1832=0,IFERROR(VLOOKUP(A1832,default!$B$17:$C$19,2,0),C1832),INDEX(default!$B$2:$B$12,Sheet2!J1832,0))&amp;";"&amp;D1832&amp;";"&amp;E1832&amp;";"&amp;F1832&amp;";"&amp;G1832&amp;";"&amp;H1832</f>
        <v>;;;;;;;</v>
      </c>
    </row>
    <row r="1833" ht="15.75" customHeight="1">
      <c r="A1833" s="1" t="s">
        <v>840</v>
      </c>
      <c r="I1833" s="1" t="str">
        <f t="shared" si="1"/>
        <v>Q25. Milk (cow), dry, whole, without added vitamin D</v>
      </c>
      <c r="J1833" s="1">
        <f t="shared" si="2"/>
        <v>1</v>
      </c>
      <c r="K1833" s="1" t="str">
        <f t="shared" si="3"/>
        <v>Q25. Milk (cow), dry, whole, without added vitamin D1</v>
      </c>
      <c r="L1833" s="1" t="str">
        <f t="shared" si="4"/>
        <v>Q25. Milk (cow), dry, whole, without added vitamin DMaterials/fuels</v>
      </c>
      <c r="M1833" s="1" t="str">
        <f t="array" ref="M1833">IF(A1832=$A$72,TEXT(A1833,"dd/mm/yyyy"),A1833)&amp;";"&amp;B1833&amp;";"&amp;IF(J1833=0,IFERROR(VLOOKUP(A1833,default!$B$17:$C$19,2,0),C1833),INDEX(default!$B$2:$B$12,Sheet2!J1833,0))&amp;";"&amp;D1833&amp;";"&amp;E1833&amp;";"&amp;F1833&amp;";"&amp;G1833&amp;";"&amp;H1833</f>
        <v>Materials/fuels;;;;;;;</v>
      </c>
    </row>
    <row r="1834" ht="15.75" customHeight="1">
      <c r="A1834" s="1" t="s">
        <v>265</v>
      </c>
      <c r="B1834" s="1" t="s">
        <v>835</v>
      </c>
      <c r="C1834" s="1" t="s">
        <v>1013</v>
      </c>
      <c r="D1834" s="1" t="s">
        <v>842</v>
      </c>
      <c r="E1834" s="1">
        <v>0.0</v>
      </c>
      <c r="F1834" s="1">
        <v>0.0</v>
      </c>
      <c r="G1834" s="1">
        <v>0.0</v>
      </c>
      <c r="I1834" s="1" t="str">
        <f t="shared" si="1"/>
        <v>Q25. Milk (cow), dry, whole, without added vitamin D</v>
      </c>
      <c r="J1834" s="1">
        <f t="shared" si="2"/>
        <v>2</v>
      </c>
      <c r="K1834" s="1" t="str">
        <f t="shared" si="3"/>
        <v>Q25. Milk (cow), dry, whole, without added vitamin D2</v>
      </c>
      <c r="L1834" s="1" t="str">
        <f t="shared" si="4"/>
        <v>Q25. Milk (cow), dry, whole, without added vitamin DLiquid milk, skimmed, pasteurised, at dairy (WFLDB)/RNA U {NZ}| GAIN</v>
      </c>
      <c r="M1834" s="1" t="str">
        <f t="array" ref="M1834">IF(A1833=$A$72,TEXT(A1834,"dd/mm/yyyy"),A1834)&amp;";"&amp;B1834&amp;";"&amp;IF(J1834=0,IFERROR(VLOOKUP(A1834,default!$B$17:$C$19,2,0),C1834),INDEX(default!$B$2:$B$12,Sheet2!J1834,0))&amp;";"&amp;D1834&amp;";"&amp;E1834&amp;";"&amp;F1834&amp;";"&amp;G1834&amp;";"&amp;H1834</f>
        <v>Liquid milk, skimmed, pasteurised, at dairy (WFLDB)/RNA U {NZ}| GAIN;kg;primary*(1+PHAR_loss_PNS+PROC_loss_PNS+TRAN_loss_PNS+RET_loss_PNS);Undefined;0;0;0;</v>
      </c>
    </row>
    <row r="1835" ht="15.75" customHeight="1">
      <c r="A1835" s="1" t="s">
        <v>266</v>
      </c>
      <c r="B1835" s="1" t="s">
        <v>835</v>
      </c>
      <c r="C1835" s="1" t="s">
        <v>1127</v>
      </c>
      <c r="D1835" s="1" t="s">
        <v>842</v>
      </c>
      <c r="E1835" s="1">
        <v>0.0</v>
      </c>
      <c r="F1835" s="1">
        <v>0.0</v>
      </c>
      <c r="G1835" s="1">
        <v>0.0</v>
      </c>
      <c r="I1835" s="1" t="str">
        <f t="shared" si="1"/>
        <v>Q25. Milk (cow), dry, whole, without added vitamin D</v>
      </c>
      <c r="J1835" s="1">
        <f t="shared" si="2"/>
        <v>3</v>
      </c>
      <c r="K1835" s="1" t="str">
        <f t="shared" si="3"/>
        <v>Q25. Milk (cow), dry, whole, without added vitamin D3</v>
      </c>
      <c r="L1835" s="1" t="str">
        <f t="shared" si="4"/>
        <v>Q25. Milk (cow), dry, whole, without added vitamin DMilk powder, whole milk, spray dried, at dairy (WFLDB)/RNA U {NZ}| GAIN</v>
      </c>
      <c r="M1835" s="1" t="str">
        <f t="array" ref="M1835">IF(A1834=$A$72,TEXT(A1835,"dd/mm/yyyy"),A1835)&amp;";"&amp;B1835&amp;";"&amp;IF(J1835=0,IFERROR(VLOOKUP(A1835,default!$B$17:$C$19,2,0),C1835),INDEX(default!$B$2:$B$12,Sheet2!J1835,0))&amp;";"&amp;D1835&amp;";"&amp;E1835&amp;";"&amp;F1835&amp;";"&amp;G1835&amp;";"&amp;H1835</f>
        <v>Milk powder, whole milk, spray dried, at dairy (WFLDB)/RNA U {NZ}| GAIN;kg;processing*(1+PROC_loss_PNS+TRAN_loss_PNS+RET_loss_PNS);Undefined;0;0;0;</v>
      </c>
    </row>
    <row r="1836" ht="15.75" customHeight="1">
      <c r="A1836" s="1" t="s">
        <v>161</v>
      </c>
      <c r="B1836" s="1" t="s">
        <v>835</v>
      </c>
      <c r="C1836" s="1" t="s">
        <v>1111</v>
      </c>
      <c r="D1836" s="1" t="s">
        <v>842</v>
      </c>
      <c r="E1836" s="1">
        <v>0.0</v>
      </c>
      <c r="F1836" s="1">
        <v>0.0</v>
      </c>
      <c r="G1836" s="1">
        <v>0.0</v>
      </c>
      <c r="I1836" s="1" t="str">
        <f t="shared" si="1"/>
        <v>Q25. Milk (cow), dry, whole, without added vitamin D</v>
      </c>
      <c r="J1836" s="1">
        <f t="shared" si="2"/>
        <v>4</v>
      </c>
      <c r="K1836" s="1" t="str">
        <f t="shared" si="3"/>
        <v>Q25. Milk (cow), dry, whole, without added vitamin D4</v>
      </c>
      <c r="L1836" s="1" t="str">
        <f t="shared" si="4"/>
        <v>Q25. Milk (cow), dry, whole, without added vitamin DDairy drink or fermented milk or yogurt, flavoured, with sugar, processed in FR | Chilled | PET | at packaging/FR {ID}| GAIN</v>
      </c>
      <c r="M1836" s="1" t="str">
        <f t="array" ref="M1836">IF(A1835=$A$72,TEXT(A1836,"dd/mm/yyyy"),A1836)&amp;";"&amp;B1836&amp;";"&amp;IF(J1836=0,IFERROR(VLOOKUP(A1836,default!$B$17:$C$19,2,0),C1836),INDEX(default!$B$2:$B$12,Sheet2!J1836,0))&amp;";"&amp;D1836&amp;";"&amp;E1836&amp;";"&amp;F1836&amp;";"&amp;G1836&amp;";"&amp;H1836</f>
        <v>Dairy drink or fermented milk or yogurt, flavoured, with sugar, processed in FR | Chilled | PET | at packaging/FR {ID}| GAIN;kg;packaging*(1+TRAN_loss_PNS+RET_loss_PNS);Undefined;0;0;0;</v>
      </c>
    </row>
    <row r="1837" ht="15.75" customHeight="1">
      <c r="A1837" s="1" t="s">
        <v>976</v>
      </c>
      <c r="B1837" s="1" t="s">
        <v>835</v>
      </c>
      <c r="C1837" s="1" t="s">
        <v>1015</v>
      </c>
      <c r="D1837" s="1" t="s">
        <v>842</v>
      </c>
      <c r="E1837" s="1">
        <v>0.0</v>
      </c>
      <c r="F1837" s="1">
        <v>0.0</v>
      </c>
      <c r="G1837" s="1">
        <v>0.0</v>
      </c>
      <c r="I1837" s="1" t="str">
        <f t="shared" si="1"/>
        <v>Q25. Milk (cow), dry, whole, without added vitamin D</v>
      </c>
      <c r="J1837" s="1">
        <f t="shared" si="2"/>
        <v>5</v>
      </c>
      <c r="K1837" s="1" t="str">
        <f t="shared" si="3"/>
        <v>Q25. Milk (cow), dry, whole, without added vitamin D5</v>
      </c>
      <c r="L1837" s="1" t="str">
        <f t="shared" si="4"/>
        <v>Q25. Milk (cow), dry, whole, without added vitamin DInternational distribution {ID}| GAIN</v>
      </c>
      <c r="M1837" s="1" t="str">
        <f t="array" ref="M1837">IF(A1836=$A$72,TEXT(A1837,"dd/mm/yyyy"),A1837)&amp;";"&amp;B1837&amp;";"&amp;IF(J1837=0,IFERROR(VLOOKUP(A1837,default!$B$17:$C$19,2,0),C1837),INDEX(default!$B$2:$B$12,Sheet2!J1837,0))&amp;";"&amp;D1837&amp;";"&amp;E1837&amp;";"&amp;F1837&amp;";"&amp;G1837&amp;";"&amp;H1837</f>
        <v>International distribution {ID}| GAIN;kg;distrib*(1+TRAN_loss_PNS+RET_loss_PNS);Undefined;0;0;0;</v>
      </c>
    </row>
    <row r="1838" ht="15.75" customHeight="1">
      <c r="A1838" s="1" t="s">
        <v>125</v>
      </c>
      <c r="B1838" s="1" t="s">
        <v>846</v>
      </c>
      <c r="C1838" s="1" t="s">
        <v>1016</v>
      </c>
      <c r="D1838" s="1" t="s">
        <v>842</v>
      </c>
      <c r="E1838" s="1">
        <v>0.0</v>
      </c>
      <c r="F1838" s="1">
        <v>0.0</v>
      </c>
      <c r="G1838" s="1">
        <v>0.0</v>
      </c>
      <c r="I1838" s="1" t="str">
        <f t="shared" si="1"/>
        <v>Q25. Milk (cow), dry, whole, without added vitamin D</v>
      </c>
      <c r="J1838" s="1">
        <f t="shared" si="2"/>
        <v>6</v>
      </c>
      <c r="K1838" s="1" t="str">
        <f t="shared" si="3"/>
        <v>Q25. Milk (cow), dry, whole, without added vitamin D6</v>
      </c>
      <c r="L1838" s="1" t="str">
        <f t="shared" si="4"/>
        <v>Q25. Milk (cow), dry, whole, without added vitamin DStorage, in closed refrigerator, at retail (WFLDB)/RER U {ID}| GAIN</v>
      </c>
      <c r="M1838" s="1" t="str">
        <f t="array" ref="M1838">IF(A1837=$A$72,TEXT(A1838,"dd/mm/yyyy"),A1838)&amp;";"&amp;B1838&amp;";"&amp;IF(J1838=0,IFERROR(VLOOKUP(A1838,default!$B$17:$C$19,2,0),C1838),INDEX(default!$B$2:$B$12,Sheet2!J1838,0))&amp;";"&amp;D1838&amp;";"&amp;E1838&amp;";"&amp;F1838&amp;";"&amp;G1838&amp;";"&amp;H1838</f>
        <v>Storage, in closed refrigerator, at retail (WFLDB)/RER U {ID}| GAIN;l*day;retail_cool*(1+RET_loss_PNS);Undefined;0;0;0;</v>
      </c>
    </row>
    <row r="1839" ht="15.75" customHeight="1">
      <c r="A1839" s="1" t="s">
        <v>126</v>
      </c>
      <c r="B1839" s="1" t="s">
        <v>846</v>
      </c>
      <c r="C1839" s="1" t="s">
        <v>1017</v>
      </c>
      <c r="D1839" s="1" t="s">
        <v>842</v>
      </c>
      <c r="E1839" s="1">
        <v>0.0</v>
      </c>
      <c r="F1839" s="1">
        <v>0.0</v>
      </c>
      <c r="G1839" s="1">
        <v>0.0</v>
      </c>
      <c r="I1839" s="1" t="str">
        <f t="shared" si="1"/>
        <v>Q25. Milk (cow), dry, whole, without added vitamin D</v>
      </c>
      <c r="J1839" s="1">
        <f t="shared" si="2"/>
        <v>7</v>
      </c>
      <c r="K1839" s="1" t="str">
        <f t="shared" si="3"/>
        <v>Q25. Milk (cow), dry, whole, without added vitamin D7</v>
      </c>
      <c r="L1839" s="1" t="str">
        <f t="shared" si="4"/>
        <v>Q25. Milk (cow), dry, whole, without added vitamin DStorage, in closed freezer, at retail (WFLDB)/RER U {ID}| GAIN</v>
      </c>
      <c r="M1839" s="1" t="str">
        <f t="array" ref="M1839">IF(A1838=$A$72,TEXT(A1839,"dd/mm/yyyy"),A1839)&amp;";"&amp;B1839&amp;";"&amp;IF(J1839=0,IFERROR(VLOOKUP(A1839,default!$B$17:$C$19,2,0),C1839),INDEX(default!$B$2:$B$12,Sheet2!J1839,0))&amp;";"&amp;D1839&amp;";"&amp;E1839&amp;";"&amp;F1839&amp;";"&amp;G1839&amp;";"&amp;H1839</f>
        <v>Storage, in closed freezer, at retail (WFLDB)/RER U {ID}| GAIN;l*day;retail_freez*(1+RET_loss_PNS);Undefined;0;0;0;</v>
      </c>
    </row>
    <row r="1840" ht="15.75" customHeight="1">
      <c r="A1840" s="1" t="s">
        <v>127</v>
      </c>
      <c r="B1840" s="1" t="s">
        <v>846</v>
      </c>
      <c r="C1840" s="1" t="s">
        <v>1018</v>
      </c>
      <c r="D1840" s="1" t="s">
        <v>842</v>
      </c>
      <c r="E1840" s="1">
        <v>0.0</v>
      </c>
      <c r="F1840" s="1">
        <v>0.0</v>
      </c>
      <c r="G1840" s="1">
        <v>0.0</v>
      </c>
      <c r="I1840" s="1" t="str">
        <f t="shared" si="1"/>
        <v>Q25. Milk (cow), dry, whole, without added vitamin D</v>
      </c>
      <c r="J1840" s="1">
        <f t="shared" si="2"/>
        <v>8</v>
      </c>
      <c r="K1840" s="1" t="str">
        <f t="shared" si="3"/>
        <v>Q25. Milk (cow), dry, whole, without added vitamin D8</v>
      </c>
      <c r="L1840" s="1" t="str">
        <f t="shared" si="4"/>
        <v>Q25. Milk (cow), dry, whole, without added vitamin DStorage, in refrigerator, at home (WFLDB)/RER U {ID}| GAIN</v>
      </c>
      <c r="M1840" s="1" t="str">
        <f t="array" ref="M1840">IF(A1839=$A$72,TEXT(A1840,"dd/mm/yyyy"),A1840)&amp;";"&amp;B1840&amp;";"&amp;IF(J1840=0,IFERROR(VLOOKUP(A1840,default!$B$17:$C$19,2,0),C1840),INDEX(default!$B$2:$B$12,Sheet2!J1840,0))&amp;";"&amp;D1840&amp;";"&amp;E1840&amp;";"&amp;F1840&amp;";"&amp;G1840&amp;";"&amp;H1840</f>
        <v>Storage, in refrigerator, at home (WFLDB)/RER U {ID}| GAIN;l*day;home_cool;Undefined;0;0;0;</v>
      </c>
    </row>
    <row r="1841" ht="15.75" customHeight="1">
      <c r="A1841" s="1" t="s">
        <v>128</v>
      </c>
      <c r="B1841" s="1" t="s">
        <v>846</v>
      </c>
      <c r="C1841" s="1" t="s">
        <v>1018</v>
      </c>
      <c r="D1841" s="1" t="s">
        <v>842</v>
      </c>
      <c r="E1841" s="1">
        <v>0.0</v>
      </c>
      <c r="F1841" s="1">
        <v>0.0</v>
      </c>
      <c r="G1841" s="1">
        <v>0.0</v>
      </c>
      <c r="I1841" s="1" t="str">
        <f t="shared" si="1"/>
        <v>Q25. Milk (cow), dry, whole, without added vitamin D</v>
      </c>
      <c r="J1841" s="1">
        <f t="shared" si="2"/>
        <v>9</v>
      </c>
      <c r="K1841" s="1" t="str">
        <f t="shared" si="3"/>
        <v>Q25. Milk (cow), dry, whole, without added vitamin D9</v>
      </c>
      <c r="L1841" s="1" t="str">
        <f t="shared" si="4"/>
        <v>Q25. Milk (cow), dry, whole, without added vitamin DStorage, in freezer, at home (WFLDB)/RER U {ID}| GAIN</v>
      </c>
      <c r="M1841" s="1" t="str">
        <f t="array" ref="M1841">IF(A1840=$A$72,TEXT(A1841,"dd/mm/yyyy"),A1841)&amp;";"&amp;B1841&amp;";"&amp;IF(J1841=0,IFERROR(VLOOKUP(A1841,default!$B$17:$C$19,2,0),C1841),INDEX(default!$B$2:$B$12,Sheet2!J1841,0))&amp;";"&amp;D1841&amp;";"&amp;E1841&amp;";"&amp;F1841&amp;";"&amp;G1841&amp;";"&amp;H1841</f>
        <v>Storage, in freezer, at home (WFLDB)/RER U {ID}| GAIN;l*day;home_freez;Undefined;0;0;0;</v>
      </c>
    </row>
    <row r="1842" ht="15.75" customHeight="1">
      <c r="A1842" s="1" t="s">
        <v>129</v>
      </c>
      <c r="B1842" s="1" t="s">
        <v>849</v>
      </c>
      <c r="C1842" s="1" t="s">
        <v>37</v>
      </c>
      <c r="D1842" s="1" t="s">
        <v>842</v>
      </c>
      <c r="E1842" s="1">
        <v>0.0</v>
      </c>
      <c r="F1842" s="1">
        <v>0.0</v>
      </c>
      <c r="G1842" s="1">
        <v>0.0</v>
      </c>
      <c r="I1842" s="1" t="str">
        <f t="shared" si="1"/>
        <v>Q25. Milk (cow), dry, whole, without added vitamin D</v>
      </c>
      <c r="J1842" s="1">
        <f t="shared" si="2"/>
        <v>10</v>
      </c>
      <c r="K1842" s="1" t="str">
        <f t="shared" si="3"/>
        <v>Q25. Milk (cow), dry, whole, without added vitamin D10</v>
      </c>
      <c r="L1842" s="1" t="str">
        <f t="shared" si="4"/>
        <v>Q25. Milk (cow), dry, whole, without added vitamin DBoiling, vegetables, with LPG stove, at consumer home (WFLDB)/GLO U</v>
      </c>
      <c r="M1842" s="1" t="str">
        <f t="array" ref="M1842">IF(A1841=$A$72,TEXT(A1842,"dd/mm/yyyy"),A1842)&amp;";"&amp;B1842&amp;";"&amp;IF(J1842=0,IFERROR(VLOOKUP(A1842,default!$B$17:$C$19,2,0),C1842),INDEX(default!$B$2:$B$12,Sheet2!J1842,0))&amp;";"&amp;D1842&amp;";"&amp;E1842&amp;";"&amp;F1842&amp;";"&amp;G1842&amp;";"&amp;H1842</f>
        <v>Boiling, vegetables, with LPG stove, at consumer home (WFLDB)/GLO U;p;boil*(1-USER_loss);Undefined;0;0;0;</v>
      </c>
    </row>
    <row r="1843" ht="15.75" customHeight="1">
      <c r="A1843" s="1" t="s">
        <v>130</v>
      </c>
      <c r="B1843" s="1" t="s">
        <v>849</v>
      </c>
      <c r="C1843" s="1" t="s">
        <v>38</v>
      </c>
      <c r="D1843" s="1" t="s">
        <v>842</v>
      </c>
      <c r="E1843" s="1">
        <v>0.0</v>
      </c>
      <c r="F1843" s="1">
        <v>0.0</v>
      </c>
      <c r="G1843" s="1">
        <v>0.0</v>
      </c>
      <c r="I1843" s="1" t="str">
        <f t="shared" si="1"/>
        <v>Q25. Milk (cow), dry, whole, without added vitamin D</v>
      </c>
      <c r="J1843" s="1">
        <f t="shared" si="2"/>
        <v>11</v>
      </c>
      <c r="K1843" s="1" t="str">
        <f t="shared" si="3"/>
        <v>Q25. Milk (cow), dry, whole, without added vitamin D11</v>
      </c>
      <c r="L1843" s="1" t="str">
        <f t="shared" si="4"/>
        <v>Q25. Milk (cow), dry, whole, without added vitamin DFrying, vegetables, with LPG stove, at consumer home (WFLDB)/GLO U</v>
      </c>
      <c r="M1843" s="1" t="str">
        <f t="array" ref="M1843">IF(A1842=$A$72,TEXT(A1843,"dd/mm/yyyy"),A1843)&amp;";"&amp;B1843&amp;";"&amp;IF(J1843=0,IFERROR(VLOOKUP(A1843,default!$B$17:$C$19,2,0),C1843),INDEX(default!$B$2:$B$12,Sheet2!J1843,0))&amp;";"&amp;D1843&amp;";"&amp;E1843&amp;";"&amp;F1843&amp;";"&amp;G1843&amp;";"&amp;H1843</f>
        <v>Frying, vegetables, with LPG stove, at consumer home (WFLDB)/GLO U;p;fry*(1-USER_loss);Undefined;0;0;0;</v>
      </c>
    </row>
    <row r="1844" ht="15.75" customHeight="1">
      <c r="I1844" s="1" t="str">
        <f t="shared" si="1"/>
        <v>Q25. Milk (cow), dry, whole, without added vitamin D</v>
      </c>
      <c r="J1844" s="1">
        <f t="shared" si="2"/>
        <v>0</v>
      </c>
      <c r="K1844" s="1" t="str">
        <f t="shared" si="3"/>
        <v>Q25. Milk (cow), dry, whole, without added vitamin D0</v>
      </c>
      <c r="L1844" s="1" t="str">
        <f t="shared" si="4"/>
        <v>Q25. Milk (cow), dry, whole, without added vitamin D</v>
      </c>
      <c r="M1844" s="1" t="str">
        <f t="array" ref="M1844">IF(A1843=$A$72,TEXT(A1844,"dd/mm/yyyy"),A1844)&amp;";"&amp;B1844&amp;";"&amp;IF(J1844=0,IFERROR(VLOOKUP(A1844,default!$B$17:$C$19,2,0),C1844),INDEX(default!$B$2:$B$12,Sheet2!J1844,0))&amp;";"&amp;D1844&amp;";"&amp;E1844&amp;";"&amp;F1844&amp;";"&amp;G1844&amp;";"&amp;H1844</f>
        <v>;;;;;;;</v>
      </c>
    </row>
    <row r="1845" ht="15.75" customHeight="1">
      <c r="A1845" s="1" t="s">
        <v>852</v>
      </c>
      <c r="I1845" s="1" t="str">
        <f t="shared" si="1"/>
        <v>Q25. Milk (cow), dry, whole, without added vitamin D</v>
      </c>
      <c r="J1845" s="1">
        <f t="shared" si="2"/>
        <v>0</v>
      </c>
      <c r="K1845" s="1" t="str">
        <f t="shared" si="3"/>
        <v>Q25. Milk (cow), dry, whole, without added vitamin D0</v>
      </c>
      <c r="L1845" s="1" t="str">
        <f t="shared" si="4"/>
        <v>Q25. Milk (cow), dry, whole, without added vitamin DElectricity/heat</v>
      </c>
      <c r="M1845" s="1" t="str">
        <f t="array" ref="M1845">IF(A1844=$A$72,TEXT(A1845,"dd/mm/yyyy"),A1845)&amp;";"&amp;B1845&amp;";"&amp;IF(J1845=0,IFERROR(VLOOKUP(A1845,default!$B$17:$C$19,2,0),C1845),INDEX(default!$B$2:$B$12,Sheet2!J1845,0))&amp;";"&amp;D1845&amp;";"&amp;E1845&amp;";"&amp;F1845&amp;";"&amp;G1845&amp;";"&amp;H1845</f>
        <v>Electricity/heat;;;;;;;</v>
      </c>
    </row>
    <row r="1846" ht="15.75" customHeight="1">
      <c r="I1846" s="1" t="str">
        <f t="shared" si="1"/>
        <v>Q25. Milk (cow), dry, whole, without added vitamin D</v>
      </c>
      <c r="J1846" s="1">
        <f t="shared" si="2"/>
        <v>0</v>
      </c>
      <c r="K1846" s="1" t="str">
        <f t="shared" si="3"/>
        <v>Q25. Milk (cow), dry, whole, without added vitamin D0</v>
      </c>
      <c r="L1846" s="1" t="str">
        <f t="shared" si="4"/>
        <v>Q25. Milk (cow), dry, whole, without added vitamin D</v>
      </c>
      <c r="M1846" s="1" t="str">
        <f t="array" ref="M1846">IF(A1845=$A$72,TEXT(A1846,"dd/mm/yyyy"),A1846)&amp;";"&amp;B1846&amp;";"&amp;IF(J1846=0,IFERROR(VLOOKUP(A1846,default!$B$17:$C$19,2,0),C1846),INDEX(default!$B$2:$B$12,Sheet2!J1846,0))&amp;";"&amp;D1846&amp;";"&amp;E1846&amp;";"&amp;F1846&amp;";"&amp;G1846&amp;";"&amp;H1846</f>
        <v>;;;;;;;</v>
      </c>
    </row>
    <row r="1847" ht="15.75" customHeight="1">
      <c r="A1847" s="1" t="s">
        <v>853</v>
      </c>
      <c r="I1847" s="1" t="str">
        <f t="shared" si="1"/>
        <v>Q25. Milk (cow), dry, whole, without added vitamin D</v>
      </c>
      <c r="J1847" s="1">
        <f t="shared" si="2"/>
        <v>0</v>
      </c>
      <c r="K1847" s="1" t="str">
        <f t="shared" si="3"/>
        <v>Q25. Milk (cow), dry, whole, without added vitamin D0</v>
      </c>
      <c r="L1847" s="1" t="str">
        <f t="shared" si="4"/>
        <v>Q25. Milk (cow), dry, whole, without added vitamin DEmissions to air</v>
      </c>
      <c r="M1847" s="1" t="str">
        <f t="array" ref="M1847">IF(A1846=$A$72,TEXT(A1847,"dd/mm/yyyy"),A1847)&amp;";"&amp;B1847&amp;";"&amp;IF(J1847=0,IFERROR(VLOOKUP(A1847,default!$B$17:$C$19,2,0),C1847),INDEX(default!$B$2:$B$12,Sheet2!J1847,0))&amp;";"&amp;D1847&amp;";"&amp;E1847&amp;";"&amp;F1847&amp;";"&amp;G1847&amp;";"&amp;H1847</f>
        <v>Emissions to air;;;;;;;</v>
      </c>
    </row>
    <row r="1848" ht="15.75" customHeight="1">
      <c r="I1848" s="1" t="str">
        <f t="shared" si="1"/>
        <v>Q25. Milk (cow), dry, whole, without added vitamin D</v>
      </c>
      <c r="J1848" s="1">
        <f t="shared" si="2"/>
        <v>0</v>
      </c>
      <c r="K1848" s="1" t="str">
        <f t="shared" si="3"/>
        <v>Q25. Milk (cow), dry, whole, without added vitamin D0</v>
      </c>
      <c r="L1848" s="1" t="str">
        <f t="shared" si="4"/>
        <v>Q25. Milk (cow), dry, whole, without added vitamin D</v>
      </c>
      <c r="M1848" s="1" t="str">
        <f t="array" ref="M1848">IF(A1847=$A$72,TEXT(A1848,"dd/mm/yyyy"),A1848)&amp;";"&amp;B1848&amp;";"&amp;IF(J1848=0,IFERROR(VLOOKUP(A1848,default!$B$17:$C$19,2,0),C1848),INDEX(default!$B$2:$B$12,Sheet2!J1848,0))&amp;";"&amp;D1848&amp;";"&amp;E1848&amp;";"&amp;F1848&amp;";"&amp;G1848&amp;";"&amp;H1848</f>
        <v>;;;;;;;</v>
      </c>
    </row>
    <row r="1849" ht="15.75" customHeight="1">
      <c r="A1849" s="1" t="s">
        <v>854</v>
      </c>
      <c r="I1849" s="1" t="str">
        <f t="shared" si="1"/>
        <v>Q25. Milk (cow), dry, whole, without added vitamin D</v>
      </c>
      <c r="J1849" s="1">
        <f t="shared" si="2"/>
        <v>0</v>
      </c>
      <c r="K1849" s="1" t="str">
        <f t="shared" si="3"/>
        <v>Q25. Milk (cow), dry, whole, without added vitamin D0</v>
      </c>
      <c r="L1849" s="1" t="str">
        <f t="shared" si="4"/>
        <v>Q25. Milk (cow), dry, whole, without added vitamin DEmissions to water</v>
      </c>
      <c r="M1849" s="1" t="str">
        <f t="array" ref="M1849">IF(A1848=$A$72,TEXT(A1849,"dd/mm/yyyy"),A1849)&amp;";"&amp;B1849&amp;";"&amp;IF(J1849=0,IFERROR(VLOOKUP(A1849,default!$B$17:$C$19,2,0),C1849),INDEX(default!$B$2:$B$12,Sheet2!J1849,0))&amp;";"&amp;D1849&amp;";"&amp;E1849&amp;";"&amp;F1849&amp;";"&amp;G1849&amp;";"&amp;H1849</f>
        <v>Emissions to water;;;;;;;</v>
      </c>
    </row>
    <row r="1850" ht="15.75" customHeight="1">
      <c r="I1850" s="1" t="str">
        <f t="shared" si="1"/>
        <v>Q25. Milk (cow), dry, whole, without added vitamin D</v>
      </c>
      <c r="J1850" s="1">
        <f t="shared" si="2"/>
        <v>0</v>
      </c>
      <c r="K1850" s="1" t="str">
        <f t="shared" si="3"/>
        <v>Q25. Milk (cow), dry, whole, without added vitamin D0</v>
      </c>
      <c r="L1850" s="1" t="str">
        <f t="shared" si="4"/>
        <v>Q25. Milk (cow), dry, whole, without added vitamin D</v>
      </c>
      <c r="M1850" s="1" t="str">
        <f t="array" ref="M1850">IF(A1849=$A$72,TEXT(A1850,"dd/mm/yyyy"),A1850)&amp;";"&amp;B1850&amp;";"&amp;IF(J1850=0,IFERROR(VLOOKUP(A1850,default!$B$17:$C$19,2,0),C1850),INDEX(default!$B$2:$B$12,Sheet2!J1850,0))&amp;";"&amp;D1850&amp;";"&amp;E1850&amp;";"&amp;F1850&amp;";"&amp;G1850&amp;";"&amp;H1850</f>
        <v>;;;;;;;</v>
      </c>
    </row>
    <row r="1851" ht="15.75" customHeight="1">
      <c r="A1851" s="1" t="s">
        <v>855</v>
      </c>
      <c r="I1851" s="1" t="str">
        <f t="shared" si="1"/>
        <v>Q25. Milk (cow), dry, whole, without added vitamin D</v>
      </c>
      <c r="J1851" s="1">
        <f t="shared" si="2"/>
        <v>0</v>
      </c>
      <c r="K1851" s="1" t="str">
        <f t="shared" si="3"/>
        <v>Q25. Milk (cow), dry, whole, without added vitamin D0</v>
      </c>
      <c r="L1851" s="1" t="str">
        <f t="shared" si="4"/>
        <v>Q25. Milk (cow), dry, whole, without added vitamin DEmissions to soil</v>
      </c>
      <c r="M1851" s="1" t="str">
        <f t="array" ref="M1851">IF(A1850=$A$72,TEXT(A1851,"dd/mm/yyyy"),A1851)&amp;";"&amp;B1851&amp;";"&amp;IF(J1851=0,IFERROR(VLOOKUP(A1851,default!$B$17:$C$19,2,0),C1851),INDEX(default!$B$2:$B$12,Sheet2!J1851,0))&amp;";"&amp;D1851&amp;";"&amp;E1851&amp;";"&amp;F1851&amp;";"&amp;G1851&amp;";"&amp;H1851</f>
        <v>Emissions to soil;;;;;;;</v>
      </c>
    </row>
    <row r="1852" ht="15.75" customHeight="1">
      <c r="I1852" s="1" t="str">
        <f t="shared" si="1"/>
        <v>Q25. Milk (cow), dry, whole, without added vitamin D</v>
      </c>
      <c r="J1852" s="1">
        <f t="shared" si="2"/>
        <v>0</v>
      </c>
      <c r="K1852" s="1" t="str">
        <f t="shared" si="3"/>
        <v>Q25. Milk (cow), dry, whole, without added vitamin D0</v>
      </c>
      <c r="L1852" s="1" t="str">
        <f t="shared" si="4"/>
        <v>Q25. Milk (cow), dry, whole, without added vitamin D</v>
      </c>
      <c r="M1852" s="1" t="str">
        <f t="array" ref="M1852">IF(A1851=$A$72,TEXT(A1852,"dd/mm/yyyy"),A1852)&amp;";"&amp;B1852&amp;";"&amp;IF(J1852=0,IFERROR(VLOOKUP(A1852,default!$B$17:$C$19,2,0),C1852),INDEX(default!$B$2:$B$12,Sheet2!J1852,0))&amp;";"&amp;D1852&amp;";"&amp;E1852&amp;";"&amp;F1852&amp;";"&amp;G1852&amp;";"&amp;H1852</f>
        <v>;;;;;;;</v>
      </c>
    </row>
    <row r="1853" ht="15.75" customHeight="1">
      <c r="A1853" s="1" t="s">
        <v>856</v>
      </c>
      <c r="I1853" s="1" t="str">
        <f t="shared" si="1"/>
        <v>Q25. Milk (cow), dry, whole, without added vitamin D</v>
      </c>
      <c r="J1853" s="1">
        <f t="shared" si="2"/>
        <v>0</v>
      </c>
      <c r="K1853" s="1" t="str">
        <f t="shared" si="3"/>
        <v>Q25. Milk (cow), dry, whole, without added vitamin D0</v>
      </c>
      <c r="L1853" s="1" t="str">
        <f t="shared" si="4"/>
        <v>Q25. Milk (cow), dry, whole, without added vitamin DFinal waste flows</v>
      </c>
      <c r="M1853" s="1" t="str">
        <f t="array" ref="M1853">IF(A1852=$A$72,TEXT(A1853,"dd/mm/yyyy"),A1853)&amp;";"&amp;B1853&amp;";"&amp;IF(J1853=0,IFERROR(VLOOKUP(A1853,default!$B$17:$C$19,2,0),C1853),INDEX(default!$B$2:$B$12,Sheet2!J1853,0))&amp;";"&amp;D1853&amp;";"&amp;E1853&amp;";"&amp;F1853&amp;";"&amp;G1853&amp;";"&amp;H1853</f>
        <v>Final waste flows;;;;;;;</v>
      </c>
    </row>
    <row r="1854" ht="15.75" customHeight="1">
      <c r="I1854" s="1" t="str">
        <f t="shared" si="1"/>
        <v>Q25. Milk (cow), dry, whole, without added vitamin D</v>
      </c>
      <c r="J1854" s="1">
        <f t="shared" si="2"/>
        <v>0</v>
      </c>
      <c r="K1854" s="1" t="str">
        <f t="shared" si="3"/>
        <v>Q25. Milk (cow), dry, whole, without added vitamin D0</v>
      </c>
      <c r="L1854" s="1" t="str">
        <f t="shared" si="4"/>
        <v>Q25. Milk (cow), dry, whole, without added vitamin D</v>
      </c>
      <c r="M1854" s="1" t="str">
        <f t="array" ref="M1854">IF(A1853=$A$72,TEXT(A1854,"dd/mm/yyyy"),A1854)&amp;";"&amp;B1854&amp;";"&amp;IF(J1854=0,IFERROR(VLOOKUP(A1854,default!$B$17:$C$19,2,0),C1854),INDEX(default!$B$2:$B$12,Sheet2!J1854,0))&amp;";"&amp;D1854&amp;";"&amp;E1854&amp;";"&amp;F1854&amp;";"&amp;G1854&amp;";"&amp;H1854</f>
        <v>;;;;;;;</v>
      </c>
    </row>
    <row r="1855" ht="15.75" customHeight="1">
      <c r="A1855" s="1" t="s">
        <v>857</v>
      </c>
      <c r="I1855" s="1" t="str">
        <f t="shared" si="1"/>
        <v>Q25. Milk (cow), dry, whole, without added vitamin D</v>
      </c>
      <c r="J1855" s="1">
        <f t="shared" si="2"/>
        <v>0</v>
      </c>
      <c r="K1855" s="1" t="str">
        <f t="shared" si="3"/>
        <v>Q25. Milk (cow), dry, whole, without added vitamin D0</v>
      </c>
      <c r="L1855" s="1" t="str">
        <f t="shared" si="4"/>
        <v>Q25. Milk (cow), dry, whole, without added vitamin DNon material emissions</v>
      </c>
      <c r="M1855" s="1" t="str">
        <f t="array" ref="M1855">IF(A1854=$A$72,TEXT(A1855,"dd/mm/yyyy"),A1855)&amp;";"&amp;B1855&amp;";"&amp;IF(J1855=0,IFERROR(VLOOKUP(A1855,default!$B$17:$C$19,2,0),C1855),INDEX(default!$B$2:$B$12,Sheet2!J1855,0))&amp;";"&amp;D1855&amp;";"&amp;E1855&amp;";"&amp;F1855&amp;";"&amp;G1855&amp;";"&amp;H1855</f>
        <v>Non material emissions;;;;;;;</v>
      </c>
    </row>
    <row r="1856" ht="15.75" customHeight="1">
      <c r="I1856" s="1" t="str">
        <f t="shared" si="1"/>
        <v>Q25. Milk (cow), dry, whole, without added vitamin D</v>
      </c>
      <c r="J1856" s="1">
        <f t="shared" si="2"/>
        <v>0</v>
      </c>
      <c r="K1856" s="1" t="str">
        <f t="shared" si="3"/>
        <v>Q25. Milk (cow), dry, whole, without added vitamin D0</v>
      </c>
      <c r="L1856" s="1" t="str">
        <f t="shared" si="4"/>
        <v>Q25. Milk (cow), dry, whole, without added vitamin D</v>
      </c>
      <c r="M1856" s="1" t="str">
        <f t="array" ref="M1856">IF(A1855=$A$72,TEXT(A1856,"dd/mm/yyyy"),A1856)&amp;";"&amp;B1856&amp;";"&amp;IF(J1856=0,IFERROR(VLOOKUP(A1856,default!$B$17:$C$19,2,0),C1856),INDEX(default!$B$2:$B$12,Sheet2!J1856,0))&amp;";"&amp;D1856&amp;";"&amp;E1856&amp;";"&amp;F1856&amp;";"&amp;G1856&amp;";"&amp;H1856</f>
        <v>;;;;;;;</v>
      </c>
    </row>
    <row r="1857" ht="15.75" customHeight="1">
      <c r="A1857" s="1" t="s">
        <v>858</v>
      </c>
      <c r="I1857" s="1" t="str">
        <f t="shared" si="1"/>
        <v>Q25. Milk (cow), dry, whole, without added vitamin D</v>
      </c>
      <c r="J1857" s="1">
        <f t="shared" si="2"/>
        <v>0</v>
      </c>
      <c r="K1857" s="1" t="str">
        <f t="shared" si="3"/>
        <v>Q25. Milk (cow), dry, whole, without added vitamin D0</v>
      </c>
      <c r="L1857" s="1" t="str">
        <f t="shared" si="4"/>
        <v>Q25. Milk (cow), dry, whole, without added vitamin DSocial issues</v>
      </c>
      <c r="M1857" s="1" t="str">
        <f t="array" ref="M1857">IF(A1856=$A$72,TEXT(A1857,"dd/mm/yyyy"),A1857)&amp;";"&amp;B1857&amp;";"&amp;IF(J1857=0,IFERROR(VLOOKUP(A1857,default!$B$17:$C$19,2,0),C1857),INDEX(default!$B$2:$B$12,Sheet2!J1857,0))&amp;";"&amp;D1857&amp;";"&amp;E1857&amp;";"&amp;F1857&amp;";"&amp;G1857&amp;";"&amp;H1857</f>
        <v>Social issues;;;;;;;</v>
      </c>
    </row>
    <row r="1858" ht="15.75" customHeight="1">
      <c r="I1858" s="1" t="str">
        <f t="shared" si="1"/>
        <v>Q25. Milk (cow), dry, whole, without added vitamin D</v>
      </c>
      <c r="J1858" s="1">
        <f t="shared" si="2"/>
        <v>0</v>
      </c>
      <c r="K1858" s="1" t="str">
        <f t="shared" si="3"/>
        <v>Q25. Milk (cow), dry, whole, without added vitamin D0</v>
      </c>
      <c r="L1858" s="1" t="str">
        <f t="shared" si="4"/>
        <v>Q25. Milk (cow), dry, whole, without added vitamin D</v>
      </c>
      <c r="M1858" s="1" t="str">
        <f t="array" ref="M1858">IF(A1857=$A$72,TEXT(A1858,"dd/mm/yyyy"),A1858)&amp;";"&amp;B1858&amp;";"&amp;IF(J1858=0,IFERROR(VLOOKUP(A1858,default!$B$17:$C$19,2,0),C1858),INDEX(default!$B$2:$B$12,Sheet2!J1858,0))&amp;";"&amp;D1858&amp;";"&amp;E1858&amp;";"&amp;F1858&amp;";"&amp;G1858&amp;";"&amp;H1858</f>
        <v>;;;;;;;</v>
      </c>
    </row>
    <row r="1859" ht="15.75" customHeight="1">
      <c r="A1859" s="1" t="s">
        <v>859</v>
      </c>
      <c r="I1859" s="1" t="str">
        <f t="shared" si="1"/>
        <v>Q25. Milk (cow), dry, whole, without added vitamin D</v>
      </c>
      <c r="J1859" s="1">
        <f t="shared" si="2"/>
        <v>0</v>
      </c>
      <c r="K1859" s="1" t="str">
        <f t="shared" si="3"/>
        <v>Q25. Milk (cow), dry, whole, without added vitamin D0</v>
      </c>
      <c r="L1859" s="1" t="str">
        <f t="shared" si="4"/>
        <v>Q25. Milk (cow), dry, whole, without added vitamin DEconomic issues</v>
      </c>
      <c r="M1859" s="1" t="str">
        <f t="array" ref="M1859">IF(A1858=$A$72,TEXT(A1859,"dd/mm/yyyy"),A1859)&amp;";"&amp;B1859&amp;";"&amp;IF(J1859=0,IFERROR(VLOOKUP(A1859,default!$B$17:$C$19,2,0),C1859),INDEX(default!$B$2:$B$12,Sheet2!J1859,0))&amp;";"&amp;D1859&amp;";"&amp;E1859&amp;";"&amp;F1859&amp;";"&amp;G1859&amp;";"&amp;H1859</f>
        <v>Economic issues;;;;;;;</v>
      </c>
    </row>
    <row r="1860" ht="15.75" customHeight="1">
      <c r="I1860" s="1" t="str">
        <f t="shared" si="1"/>
        <v>Q25. Milk (cow), dry, whole, without added vitamin D</v>
      </c>
      <c r="J1860" s="1">
        <f t="shared" si="2"/>
        <v>0</v>
      </c>
      <c r="K1860" s="1" t="str">
        <f t="shared" si="3"/>
        <v>Q25. Milk (cow), dry, whole, without added vitamin D0</v>
      </c>
      <c r="L1860" s="1" t="str">
        <f t="shared" si="4"/>
        <v>Q25. Milk (cow), dry, whole, without added vitamin D</v>
      </c>
      <c r="M1860" s="1" t="str">
        <f t="array" ref="M1860">IF(A1859=$A$72,TEXT(A1860,"dd/mm/yyyy"),A1860)&amp;";"&amp;B1860&amp;";"&amp;IF(J1860=0,IFERROR(VLOOKUP(A1860,default!$B$17:$C$19,2,0),C1860),INDEX(default!$B$2:$B$12,Sheet2!J1860,0))&amp;";"&amp;D1860&amp;";"&amp;E1860&amp;";"&amp;F1860&amp;";"&amp;G1860&amp;";"&amp;H1860</f>
        <v>;;;;;;;</v>
      </c>
    </row>
    <row r="1861" ht="15.75" customHeight="1">
      <c r="A1861" s="1" t="s">
        <v>860</v>
      </c>
      <c r="I1861" s="1" t="str">
        <f t="shared" si="1"/>
        <v>Q25. Milk (cow), dry, whole, without added vitamin D</v>
      </c>
      <c r="J1861" s="1">
        <f t="shared" si="2"/>
        <v>0</v>
      </c>
      <c r="K1861" s="1" t="str">
        <f t="shared" si="3"/>
        <v>Q25. Milk (cow), dry, whole, without added vitamin D0</v>
      </c>
      <c r="L1861" s="1" t="str">
        <f t="shared" si="4"/>
        <v>Q25. Milk (cow), dry, whole, without added vitamin DWaste to treatment</v>
      </c>
      <c r="M1861" s="1" t="str">
        <f t="array" ref="M1861">IF(A1860=$A$72,TEXT(A1861,"dd/mm/yyyy"),A1861)&amp;";"&amp;B1861&amp;";"&amp;IF(J1861=0,IFERROR(VLOOKUP(A1861,default!$B$17:$C$19,2,0),C1861),INDEX(default!$B$2:$B$12,Sheet2!J1861,0))&amp;";"&amp;D1861&amp;";"&amp;E1861&amp;";"&amp;F1861&amp;";"&amp;G1861&amp;";"&amp;H1861</f>
        <v>Waste to treatment;;;;;;;</v>
      </c>
    </row>
    <row r="1862" ht="15.75" customHeight="1">
      <c r="A1862" s="1" t="s">
        <v>8</v>
      </c>
      <c r="B1862" s="1" t="s">
        <v>835</v>
      </c>
      <c r="C1862" s="1" t="s">
        <v>1112</v>
      </c>
      <c r="D1862" s="1" t="s">
        <v>842</v>
      </c>
      <c r="E1862" s="1">
        <v>0.0</v>
      </c>
      <c r="F1862" s="1">
        <v>0.0</v>
      </c>
      <c r="G1862" s="1">
        <v>0.0</v>
      </c>
      <c r="I1862" s="1" t="str">
        <f t="shared" si="1"/>
        <v>Q25. Milk (cow), dry, whole, without added vitamin D</v>
      </c>
      <c r="J1862" s="1">
        <f t="shared" si="2"/>
        <v>0</v>
      </c>
      <c r="K1862" s="1" t="str">
        <f t="shared" si="3"/>
        <v>Q25. Milk (cow), dry, whole, without added vitamin D0</v>
      </c>
      <c r="L1862" s="1" t="str">
        <f t="shared" si="4"/>
        <v>Q25. Milk (cow), dry, whole, without added vitamin DMunicipal solid waste {RoW}| treatment of municipal solid waste, sanitary landfill | Cut-off, S</v>
      </c>
      <c r="M1862" s="1" t="str">
        <f t="array" ref="M1862">IF(A1861=$A$72,TEXT(A1862,"dd/mm/yyyy"),A1862)&amp;";"&amp;B1862&amp;";"&amp;IF(J1862=0,IFERROR(VLOOKUP(A1862,default!$B$17:$C$19,2,0),C1862),INDEX(default!$B$2:$B$12,Sheet2!J1862,0))&amp;";"&amp;D1862&amp;";"&amp;E1862&amp;";"&amp;F1862&amp;";"&amp;G1862&amp;";"&amp;H1862</f>
        <v>Municipal solid waste {RoW}| treatment of municipal solid waste, sanitary landfill | Cut-off, S;kg;(packwt*packaging*(1+TRAN_loss_PNS+RET_loss_PNS)+PHAR_loss_PNS+PROC_loss_PNS+TRAN_loss_PNS+RET_loss_PNS+USER_loss)*landfill;Undefined;0;0;0;</v>
      </c>
    </row>
    <row r="1863" ht="15.75" customHeight="1">
      <c r="A1863" s="1" t="s">
        <v>9</v>
      </c>
      <c r="B1863" s="1" t="s">
        <v>835</v>
      </c>
      <c r="C1863" s="1" t="s">
        <v>1113</v>
      </c>
      <c r="D1863" s="1" t="s">
        <v>842</v>
      </c>
      <c r="E1863" s="1">
        <v>0.0</v>
      </c>
      <c r="F1863" s="1">
        <v>0.0</v>
      </c>
      <c r="G1863" s="1">
        <v>0.0</v>
      </c>
      <c r="I1863" s="1" t="str">
        <f t="shared" si="1"/>
        <v>Q25. Milk (cow), dry, whole, without added vitamin D</v>
      </c>
      <c r="J1863" s="1">
        <f t="shared" si="2"/>
        <v>0</v>
      </c>
      <c r="K1863" s="1" t="str">
        <f t="shared" si="3"/>
        <v>Q25. Milk (cow), dry, whole, without added vitamin D0</v>
      </c>
      <c r="L1863" s="1" t="str">
        <f t="shared" si="4"/>
        <v>Q25. Milk (cow), dry, whole, without added vitamin DMunicipal solid waste {GLO}| treatment of municipal solid waste, open dump, wet infiltration class (500mm) | Cut-off, S</v>
      </c>
      <c r="M1863" s="1" t="str">
        <f t="array" ref="M1863">IF(A1862=$A$72,TEXT(A1863,"dd/mm/yyyy"),A1863)&amp;";"&amp;B1863&amp;";"&amp;IF(J1863=0,IFERROR(VLOOKUP(A1863,default!$B$17:$C$19,2,0),C1863),INDEX(default!$B$2:$B$12,Sheet2!J1863,0))&amp;";"&amp;D1863&amp;";"&amp;E1863&amp;";"&amp;F1863&amp;";"&amp;G1863&amp;";"&amp;H1863</f>
        <v>Municipal solid waste {GLO}| treatment of municipal solid waste, open dump, wet infiltration class (500mm) | Cut-off, S;kg;(packwt*packaging*(1+TRAN_loss_PNS+RET_loss_PNS)+PHAR_loss_PNS+PROC_loss_PNS+TRAN_loss_PNS+RET_loss_PNS+USER_loss)*opendump;Undefined;0;0;0;</v>
      </c>
    </row>
    <row r="1864" ht="15.75" customHeight="1">
      <c r="A1864" s="1" t="s">
        <v>10</v>
      </c>
      <c r="B1864" s="1" t="s">
        <v>835</v>
      </c>
      <c r="C1864" s="1" t="s">
        <v>1113</v>
      </c>
      <c r="D1864" s="1" t="s">
        <v>842</v>
      </c>
      <c r="E1864" s="1">
        <v>0.0</v>
      </c>
      <c r="F1864" s="1">
        <v>0.0</v>
      </c>
      <c r="G1864" s="1">
        <v>0.0</v>
      </c>
      <c r="I1864" s="1" t="str">
        <f t="shared" si="1"/>
        <v>Q25. Milk (cow), dry, whole, without added vitamin D</v>
      </c>
      <c r="J1864" s="1">
        <f t="shared" si="2"/>
        <v>0</v>
      </c>
      <c r="K1864" s="1" t="str">
        <f t="shared" si="3"/>
        <v>Q25. Milk (cow), dry, whole, without added vitamin D0</v>
      </c>
      <c r="L1864" s="1" t="str">
        <f t="shared" si="4"/>
        <v>Q25. Milk (cow), dry, whole, without added vitamin DMunicipal solid waste {GLO}| treatment of municipal solid waste, open burning | Cut-off, S</v>
      </c>
      <c r="M1864" s="1" t="str">
        <f t="array" ref="M1864">IF(A1863=$A$72,TEXT(A1864,"dd/mm/yyyy"),A1864)&amp;";"&amp;B1864&amp;";"&amp;IF(J1864=0,IFERROR(VLOOKUP(A1864,default!$B$17:$C$19,2,0),C1864),INDEX(default!$B$2:$B$12,Sheet2!J1864,0))&amp;";"&amp;D1864&amp;";"&amp;E1864&amp;";"&amp;F1864&amp;";"&amp;G1864&amp;";"&amp;H1864</f>
        <v>Municipal solid waste {GLO}| treatment of municipal solid waste, open burning | Cut-off, S;kg;(packwt*packaging*(1+TRAN_loss_PNS+RET_loss_PNS)+PHAR_loss_PNS+PROC_loss_PNS+TRAN_loss_PNS+RET_loss_PNS+USER_loss)*openburn;Undefined;0;0;0;</v>
      </c>
    </row>
    <row r="1865" ht="15.75" customHeight="1">
      <c r="I1865" s="1" t="str">
        <f t="shared" si="1"/>
        <v>Q25. Milk (cow), dry, whole, without added vitamin D</v>
      </c>
      <c r="J1865" s="1">
        <f t="shared" si="2"/>
        <v>0</v>
      </c>
      <c r="K1865" s="1" t="str">
        <f t="shared" si="3"/>
        <v>Q25. Milk (cow), dry, whole, without added vitamin D0</v>
      </c>
      <c r="L1865" s="1" t="str">
        <f t="shared" si="4"/>
        <v>Q25. Milk (cow), dry, whole, without added vitamin D</v>
      </c>
      <c r="M1865" s="1" t="str">
        <f t="array" ref="M1865">IF(A1864=$A$72,TEXT(A1865,"dd/mm/yyyy"),A1865)&amp;";"&amp;B1865&amp;";"&amp;IF(J1865=0,IFERROR(VLOOKUP(A1865,default!$B$17:$C$19,2,0),C1865),INDEX(default!$B$2:$B$12,Sheet2!J1865,0))&amp;";"&amp;D1865&amp;";"&amp;E1865&amp;";"&amp;F1865&amp;";"&amp;G1865&amp;";"&amp;H1865</f>
        <v>;;;;;;;</v>
      </c>
    </row>
    <row r="1866" ht="15.75" customHeight="1">
      <c r="A1866" s="1" t="s">
        <v>865</v>
      </c>
      <c r="I1866" s="1" t="str">
        <f t="shared" si="1"/>
        <v>Q25. Milk (cow), dry, whole, without added vitamin D</v>
      </c>
      <c r="J1866" s="1">
        <f t="shared" si="2"/>
        <v>0</v>
      </c>
      <c r="K1866" s="1" t="str">
        <f t="shared" si="3"/>
        <v>Q25. Milk (cow), dry, whole, without added vitamin D0</v>
      </c>
      <c r="L1866" s="1" t="str">
        <f t="shared" si="4"/>
        <v>Q25. Milk (cow), dry, whole, without added vitamin DInput parameters</v>
      </c>
      <c r="M1866" s="1" t="str">
        <f t="array" ref="M1866">IF(A1865=$A$72,TEXT(A1866,"dd/mm/yyyy"),A1866)&amp;";"&amp;B1866&amp;";"&amp;IF(J1866=0,IFERROR(VLOOKUP(A1866,default!$B$17:$C$19,2,0),C1866),INDEX(default!$B$2:$B$12,Sheet2!J1866,0))&amp;";"&amp;D1866&amp;";"&amp;E1866&amp;";"&amp;F1866&amp;";"&amp;G1866&amp;";"&amp;H1866</f>
        <v>Input parameters;;;;;;;</v>
      </c>
    </row>
    <row r="1867" ht="15.75" customHeight="1">
      <c r="A1867" s="1" t="s">
        <v>31</v>
      </c>
      <c r="B1867" s="1">
        <v>7.42</v>
      </c>
      <c r="C1867" s="1" t="s">
        <v>866</v>
      </c>
      <c r="D1867" s="1">
        <v>1.11</v>
      </c>
      <c r="E1867" s="1">
        <v>0.0</v>
      </c>
      <c r="F1867" s="1">
        <v>0.0</v>
      </c>
      <c r="G1867" s="1" t="s">
        <v>832</v>
      </c>
      <c r="H1867" s="1" t="s">
        <v>134</v>
      </c>
      <c r="I1867" s="1" t="str">
        <f t="shared" si="1"/>
        <v>Q25. Milk (cow), dry, whole, without added vitamin D</v>
      </c>
      <c r="J1867" s="1">
        <f t="shared" si="2"/>
        <v>0</v>
      </c>
      <c r="K1867" s="1" t="str">
        <f t="shared" si="3"/>
        <v>Q25. Milk (cow), dry, whole, without added vitamin D0</v>
      </c>
      <c r="L1867" s="1" t="str">
        <f t="shared" si="4"/>
        <v>Q25. Milk (cow), dry, whole, without added vitamin Dprimary</v>
      </c>
      <c r="M1867" s="1" t="str">
        <f t="array" ref="M1867">IF(A1866=$A$72,TEXT(A1867,"dd/mm/yyyy"),A1867)&amp;";"&amp;B1867&amp;";"&amp;IF(J1867=0,IFERROR(VLOOKUP(A1867,default!$B$17:$C$19,2,0),C1867),INDEX(default!$B$2:$B$12,Sheet2!J1867,0))&amp;";"&amp;D1867&amp;";"&amp;E1867&amp;";"&amp;F1867&amp;";"&amp;G1867&amp;";"&amp;H1867</f>
        <v>primary;7,42;Lognormal;1,11;0;0;No;(2,3,2,2,2,na)_x007f_</v>
      </c>
    </row>
    <row r="1868" ht="15.75" customHeight="1">
      <c r="A1868" s="1" t="s">
        <v>22</v>
      </c>
      <c r="B1868" s="1">
        <v>1.0</v>
      </c>
      <c r="C1868" s="1" t="s">
        <v>842</v>
      </c>
      <c r="D1868" s="1">
        <v>1.0</v>
      </c>
      <c r="E1868" s="1">
        <v>0.0</v>
      </c>
      <c r="F1868" s="1">
        <v>0.0</v>
      </c>
      <c r="G1868" s="1" t="s">
        <v>832</v>
      </c>
      <c r="I1868" s="1" t="str">
        <f t="shared" si="1"/>
        <v>Q25. Milk (cow), dry, whole, without added vitamin D</v>
      </c>
      <c r="J1868" s="1">
        <f t="shared" si="2"/>
        <v>0</v>
      </c>
      <c r="K1868" s="1" t="str">
        <f t="shared" si="3"/>
        <v>Q25. Milk (cow), dry, whole, without added vitamin D0</v>
      </c>
      <c r="L1868" s="1" t="str">
        <f t="shared" si="4"/>
        <v>Q25. Milk (cow), dry, whole, without added vitamin Dprocessing</v>
      </c>
      <c r="M1868" s="1" t="str">
        <f t="array" ref="M1868">IF(A1867=$A$72,TEXT(A1868,"dd/mm/yyyy"),A1868)&amp;";"&amp;B1868&amp;";"&amp;IF(J1868=0,IFERROR(VLOOKUP(A1868,default!$B$17:$C$19,2,0),C1868),INDEX(default!$B$2:$B$12,Sheet2!J1868,0))&amp;";"&amp;D1868&amp;";"&amp;E1868&amp;";"&amp;F1868&amp;";"&amp;G1868&amp;";"&amp;H1868</f>
        <v>processing;1;Undefined;1;0;0;No;</v>
      </c>
    </row>
    <row r="1869" ht="15.75" customHeight="1">
      <c r="A1869" s="1" t="s">
        <v>23</v>
      </c>
      <c r="B1869" s="1">
        <v>1.0</v>
      </c>
      <c r="C1869" s="1" t="s">
        <v>866</v>
      </c>
      <c r="D1869" s="1">
        <v>1.25</v>
      </c>
      <c r="E1869" s="1">
        <v>0.0</v>
      </c>
      <c r="F1869" s="1">
        <v>0.0</v>
      </c>
      <c r="G1869" s="1" t="s">
        <v>832</v>
      </c>
      <c r="H1869" s="1" t="s">
        <v>131</v>
      </c>
      <c r="I1869" s="1" t="str">
        <f t="shared" si="1"/>
        <v>Q25. Milk (cow), dry, whole, without added vitamin D</v>
      </c>
      <c r="J1869" s="1">
        <f t="shared" si="2"/>
        <v>0</v>
      </c>
      <c r="K1869" s="1" t="str">
        <f t="shared" si="3"/>
        <v>Q25. Milk (cow), dry, whole, without added vitamin D0</v>
      </c>
      <c r="L1869" s="1" t="str">
        <f t="shared" si="4"/>
        <v>Q25. Milk (cow), dry, whole, without added vitamin Dpackaging</v>
      </c>
      <c r="M1869" s="1" t="str">
        <f t="array" ref="M1869">IF(A1868=$A$72,TEXT(A1869,"dd/mm/yyyy"),A1869)&amp;";"&amp;B1869&amp;";"&amp;IF(J1869=0,IFERROR(VLOOKUP(A1869,default!$B$17:$C$19,2,0),C1869),INDEX(default!$B$2:$B$12,Sheet2!J1869,0))&amp;";"&amp;D1869&amp;";"&amp;E1869&amp;";"&amp;F1869&amp;";"&amp;G1869&amp;";"&amp;H1869</f>
        <v>packaging;1;Lognormal;1,25;0;0;No;(2,4,2,4,3,na)_x007f_</v>
      </c>
    </row>
    <row r="1870" ht="15.75" customHeight="1">
      <c r="A1870" s="1" t="s">
        <v>32</v>
      </c>
      <c r="B1870" s="1">
        <v>1.0</v>
      </c>
      <c r="C1870" s="1" t="s">
        <v>866</v>
      </c>
      <c r="D1870" s="1">
        <v>1.23</v>
      </c>
      <c r="E1870" s="1">
        <v>0.0</v>
      </c>
      <c r="F1870" s="1">
        <v>0.0</v>
      </c>
      <c r="G1870" s="1" t="s">
        <v>832</v>
      </c>
      <c r="H1870" s="1" t="s">
        <v>132</v>
      </c>
      <c r="I1870" s="1" t="str">
        <f t="shared" si="1"/>
        <v>Q25. Milk (cow), dry, whole, without added vitamin D</v>
      </c>
      <c r="J1870" s="1">
        <f t="shared" si="2"/>
        <v>0</v>
      </c>
      <c r="K1870" s="1" t="str">
        <f t="shared" si="3"/>
        <v>Q25. Milk (cow), dry, whole, without added vitamin D0</v>
      </c>
      <c r="L1870" s="1" t="str">
        <f t="shared" si="4"/>
        <v>Q25. Milk (cow), dry, whole, without added vitamin Ddistrib</v>
      </c>
      <c r="M1870" s="1" t="str">
        <f t="array" ref="M1870">IF(A1869=$A$72,TEXT(A1870,"dd/mm/yyyy"),A1870)&amp;";"&amp;B1870&amp;";"&amp;IF(J1870=0,IFERROR(VLOOKUP(A1870,default!$B$17:$C$19,2,0),C1870),INDEX(default!$B$2:$B$12,Sheet2!J1870,0))&amp;";"&amp;D1870&amp;";"&amp;E1870&amp;";"&amp;F1870&amp;";"&amp;G1870&amp;";"&amp;H1870</f>
        <v>distrib;1;Lognormal;1,23;0;0;No;(2,3,2,4,3,na)_x007f_</v>
      </c>
    </row>
    <row r="1871" ht="15.75" customHeight="1">
      <c r="A1871" s="1" t="s">
        <v>33</v>
      </c>
      <c r="B1871" s="1">
        <v>0.0</v>
      </c>
      <c r="C1871" s="1" t="s">
        <v>866</v>
      </c>
      <c r="D1871" s="1">
        <v>1.12</v>
      </c>
      <c r="E1871" s="1">
        <v>0.0</v>
      </c>
      <c r="F1871" s="1">
        <v>0.0</v>
      </c>
      <c r="G1871" s="1" t="s">
        <v>832</v>
      </c>
      <c r="H1871" s="1" t="s">
        <v>133</v>
      </c>
      <c r="I1871" s="1" t="str">
        <f t="shared" si="1"/>
        <v>Q25. Milk (cow), dry, whole, without added vitamin D</v>
      </c>
      <c r="J1871" s="1">
        <f t="shared" si="2"/>
        <v>0</v>
      </c>
      <c r="K1871" s="1" t="str">
        <f t="shared" si="3"/>
        <v>Q25. Milk (cow), dry, whole, without added vitamin D0</v>
      </c>
      <c r="L1871" s="1" t="str">
        <f t="shared" si="4"/>
        <v>Q25. Milk (cow), dry, whole, without added vitamin Dretail_cool</v>
      </c>
      <c r="M1871" s="1" t="str">
        <f t="array" ref="M1871">IF(A1870=$A$72,TEXT(A1871,"dd/mm/yyyy"),A1871)&amp;";"&amp;B1871&amp;";"&amp;IF(J1871=0,IFERROR(VLOOKUP(A1871,default!$B$17:$C$19,2,0),C1871),INDEX(default!$B$2:$B$12,Sheet2!J1871,0))&amp;";"&amp;D1871&amp;";"&amp;E1871&amp;";"&amp;F1871&amp;";"&amp;G1871&amp;";"&amp;H1871</f>
        <v>retail_cool;0;Lognormal;1,12;0;0;No;(2,3,2,4,2,na)_x007f_</v>
      </c>
    </row>
    <row r="1872" ht="15.75" customHeight="1">
      <c r="A1872" s="1" t="s">
        <v>34</v>
      </c>
      <c r="B1872" s="1">
        <v>0.0</v>
      </c>
      <c r="C1872" s="1" t="s">
        <v>866</v>
      </c>
      <c r="D1872" s="1">
        <v>1.12</v>
      </c>
      <c r="E1872" s="1">
        <v>0.0</v>
      </c>
      <c r="F1872" s="1">
        <v>0.0</v>
      </c>
      <c r="G1872" s="1" t="s">
        <v>832</v>
      </c>
      <c r="H1872" s="1" t="s">
        <v>133</v>
      </c>
      <c r="I1872" s="1" t="str">
        <f t="shared" si="1"/>
        <v>Q25. Milk (cow), dry, whole, without added vitamin D</v>
      </c>
      <c r="J1872" s="1">
        <f t="shared" si="2"/>
        <v>0</v>
      </c>
      <c r="K1872" s="1" t="str">
        <f t="shared" si="3"/>
        <v>Q25. Milk (cow), dry, whole, without added vitamin D0</v>
      </c>
      <c r="L1872" s="1" t="str">
        <f t="shared" si="4"/>
        <v>Q25. Milk (cow), dry, whole, without added vitamin Dretail_freez</v>
      </c>
      <c r="M1872" s="1" t="str">
        <f t="array" ref="M1872">IF(A1871=$A$72,TEXT(A1872,"dd/mm/yyyy"),A1872)&amp;";"&amp;B1872&amp;";"&amp;IF(J1872=0,IFERROR(VLOOKUP(A1872,default!$B$17:$C$19,2,0),C1872),INDEX(default!$B$2:$B$12,Sheet2!J1872,0))&amp;";"&amp;D1872&amp;";"&amp;E1872&amp;";"&amp;F1872&amp;";"&amp;G1872&amp;";"&amp;H1872</f>
        <v>retail_freez;0;Lognormal;1,12;0;0;No;(2,3,2,4,2,na)_x007f_</v>
      </c>
    </row>
    <row r="1873" ht="15.75" customHeight="1">
      <c r="A1873" s="1" t="s">
        <v>35</v>
      </c>
      <c r="B1873" s="1">
        <v>0.0</v>
      </c>
      <c r="C1873" s="1" t="s">
        <v>866</v>
      </c>
      <c r="D1873" s="1">
        <v>1.12</v>
      </c>
      <c r="E1873" s="1">
        <v>0.0</v>
      </c>
      <c r="F1873" s="1">
        <v>0.0</v>
      </c>
      <c r="G1873" s="1" t="s">
        <v>832</v>
      </c>
      <c r="H1873" s="1" t="s">
        <v>133</v>
      </c>
      <c r="I1873" s="1" t="str">
        <f t="shared" si="1"/>
        <v>Q25. Milk (cow), dry, whole, without added vitamin D</v>
      </c>
      <c r="J1873" s="1">
        <f t="shared" si="2"/>
        <v>0</v>
      </c>
      <c r="K1873" s="1" t="str">
        <f t="shared" si="3"/>
        <v>Q25. Milk (cow), dry, whole, without added vitamin D0</v>
      </c>
      <c r="L1873" s="1" t="str">
        <f t="shared" si="4"/>
        <v>Q25. Milk (cow), dry, whole, without added vitamin Dhome_cool</v>
      </c>
      <c r="M1873" s="1" t="str">
        <f t="array" ref="M1873">IF(A1872=$A$72,TEXT(A1873,"dd/mm/yyyy"),A1873)&amp;";"&amp;B1873&amp;";"&amp;IF(J1873=0,IFERROR(VLOOKUP(A1873,default!$B$17:$C$19,2,0),C1873),INDEX(default!$B$2:$B$12,Sheet2!J1873,0))&amp;";"&amp;D1873&amp;";"&amp;E1873&amp;";"&amp;F1873&amp;";"&amp;G1873&amp;";"&amp;H1873</f>
        <v>home_cool;0;Lognormal;1,12;0;0;No;(2,3,2,4,2,na)_x007f_</v>
      </c>
    </row>
    <row r="1874" ht="15.75" customHeight="1">
      <c r="A1874" s="1" t="s">
        <v>36</v>
      </c>
      <c r="B1874" s="1">
        <v>0.0</v>
      </c>
      <c r="C1874" s="1" t="s">
        <v>866</v>
      </c>
      <c r="D1874" s="1">
        <v>1.12</v>
      </c>
      <c r="E1874" s="1">
        <v>0.0</v>
      </c>
      <c r="F1874" s="1">
        <v>0.0</v>
      </c>
      <c r="G1874" s="1" t="s">
        <v>832</v>
      </c>
      <c r="H1874" s="1" t="s">
        <v>133</v>
      </c>
      <c r="I1874" s="1" t="str">
        <f t="shared" si="1"/>
        <v>Q25. Milk (cow), dry, whole, without added vitamin D</v>
      </c>
      <c r="J1874" s="1">
        <f t="shared" si="2"/>
        <v>0</v>
      </c>
      <c r="K1874" s="1" t="str">
        <f t="shared" si="3"/>
        <v>Q25. Milk (cow), dry, whole, without added vitamin D0</v>
      </c>
      <c r="L1874" s="1" t="str">
        <f t="shared" si="4"/>
        <v>Q25. Milk (cow), dry, whole, without added vitamin Dhome_freez</v>
      </c>
      <c r="M1874" s="1" t="str">
        <f t="array" ref="M1874">IF(A1873=$A$72,TEXT(A1874,"dd/mm/yyyy"),A1874)&amp;";"&amp;B1874&amp;";"&amp;IF(J1874=0,IFERROR(VLOOKUP(A1874,default!$B$17:$C$19,2,0),C1874),INDEX(default!$B$2:$B$12,Sheet2!J1874,0))&amp;";"&amp;D1874&amp;";"&amp;E1874&amp;";"&amp;F1874&amp;";"&amp;G1874&amp;";"&amp;H1874</f>
        <v>home_freez;0;Lognormal;1,12;0;0;No;(2,3,2,4,2,na)_x007f_</v>
      </c>
    </row>
    <row r="1875" ht="15.75" customHeight="1">
      <c r="A1875" s="1" t="s">
        <v>37</v>
      </c>
      <c r="B1875" s="1">
        <v>0.0</v>
      </c>
      <c r="C1875" s="1" t="s">
        <v>866</v>
      </c>
      <c r="D1875" s="1">
        <v>1.11</v>
      </c>
      <c r="E1875" s="1">
        <v>0.0</v>
      </c>
      <c r="F1875" s="1">
        <v>0.0</v>
      </c>
      <c r="G1875" s="1" t="s">
        <v>832</v>
      </c>
      <c r="H1875" s="1" t="s">
        <v>134</v>
      </c>
      <c r="I1875" s="1" t="str">
        <f t="shared" si="1"/>
        <v>Q25. Milk (cow), dry, whole, without added vitamin D</v>
      </c>
      <c r="J1875" s="1">
        <f t="shared" si="2"/>
        <v>0</v>
      </c>
      <c r="K1875" s="1" t="str">
        <f t="shared" si="3"/>
        <v>Q25. Milk (cow), dry, whole, without added vitamin D0</v>
      </c>
      <c r="L1875" s="1" t="str">
        <f t="shared" si="4"/>
        <v>Q25. Milk (cow), dry, whole, without added vitamin Dboil</v>
      </c>
      <c r="M1875" s="1" t="str">
        <f t="array" ref="M1875">IF(A1874=$A$72,TEXT(A1875,"dd/mm/yyyy"),A1875)&amp;";"&amp;B1875&amp;";"&amp;IF(J1875=0,IFERROR(VLOOKUP(A1875,default!$B$17:$C$19,2,0),C1875),INDEX(default!$B$2:$B$12,Sheet2!J1875,0))&amp;";"&amp;D1875&amp;";"&amp;E1875&amp;";"&amp;F1875&amp;";"&amp;G1875&amp;";"&amp;H1875</f>
        <v>boil;0;Lognormal;1,11;0;0;No;(2,3,2,2,2,na)_x007f_</v>
      </c>
    </row>
    <row r="1876" ht="15.75" customHeight="1">
      <c r="A1876" s="1" t="s">
        <v>38</v>
      </c>
      <c r="B1876" s="1">
        <v>0.0</v>
      </c>
      <c r="C1876" s="1" t="s">
        <v>866</v>
      </c>
      <c r="D1876" s="1">
        <v>1.11</v>
      </c>
      <c r="E1876" s="1">
        <v>0.0</v>
      </c>
      <c r="F1876" s="1">
        <v>0.0</v>
      </c>
      <c r="G1876" s="1" t="s">
        <v>832</v>
      </c>
      <c r="H1876" s="1" t="s">
        <v>134</v>
      </c>
      <c r="I1876" s="1" t="str">
        <f t="shared" si="1"/>
        <v>Q25. Milk (cow), dry, whole, without added vitamin D</v>
      </c>
      <c r="J1876" s="1">
        <f t="shared" si="2"/>
        <v>0</v>
      </c>
      <c r="K1876" s="1" t="str">
        <f t="shared" si="3"/>
        <v>Q25. Milk (cow), dry, whole, without added vitamin D0</v>
      </c>
      <c r="L1876" s="1" t="str">
        <f t="shared" si="4"/>
        <v>Q25. Milk (cow), dry, whole, without added vitamin Dfry</v>
      </c>
      <c r="M1876" s="1" t="str">
        <f t="array" ref="M1876">IF(A1875=$A$72,TEXT(A1876,"dd/mm/yyyy"),A1876)&amp;";"&amp;B1876&amp;";"&amp;IF(J1876=0,IFERROR(VLOOKUP(A1876,default!$B$17:$C$19,2,0),C1876),INDEX(default!$B$2:$B$12,Sheet2!J1876,0))&amp;";"&amp;D1876&amp;";"&amp;E1876&amp;";"&amp;F1876&amp;";"&amp;G1876&amp;";"&amp;H1876</f>
        <v>fry;0;Lognormal;1,11;0;0;No;(2,3,2,2,2,na)_x007f_</v>
      </c>
    </row>
    <row r="1877" ht="15.75" customHeight="1">
      <c r="A1877" s="1" t="s">
        <v>39</v>
      </c>
      <c r="B1877" s="1">
        <v>0.05</v>
      </c>
      <c r="C1877" s="1" t="s">
        <v>842</v>
      </c>
      <c r="D1877" s="1">
        <v>1.0</v>
      </c>
      <c r="E1877" s="1">
        <v>0.0</v>
      </c>
      <c r="F1877" s="1">
        <v>0.0</v>
      </c>
      <c r="G1877" s="1" t="s">
        <v>832</v>
      </c>
      <c r="I1877" s="1" t="str">
        <f t="shared" si="1"/>
        <v>Q25. Milk (cow), dry, whole, without added vitamin D</v>
      </c>
      <c r="J1877" s="1">
        <f t="shared" si="2"/>
        <v>0</v>
      </c>
      <c r="K1877" s="1" t="str">
        <f t="shared" si="3"/>
        <v>Q25. Milk (cow), dry, whole, without added vitamin D0</v>
      </c>
      <c r="L1877" s="1" t="str">
        <f t="shared" si="4"/>
        <v>Q25. Milk (cow), dry, whole, without added vitamin Dpackwt</v>
      </c>
      <c r="M1877" s="1" t="str">
        <f t="array" ref="M1877">IF(A1876=$A$72,TEXT(A1877,"dd/mm/yyyy"),A1877)&amp;";"&amp;B1877&amp;";"&amp;IF(J1877=0,IFERROR(VLOOKUP(A1877,default!$B$17:$C$19,2,0),C1877),INDEX(default!$B$2:$B$12,Sheet2!J1877,0))&amp;";"&amp;D1877&amp;";"&amp;E1877&amp;";"&amp;F1877&amp;";"&amp;G1877&amp;";"&amp;H1877</f>
        <v>packwt;0,05;Undefined;1;0;0;No;</v>
      </c>
    </row>
    <row r="1878" ht="15.75" customHeight="1">
      <c r="A1878" s="1" t="s">
        <v>40</v>
      </c>
      <c r="B1878" s="1">
        <v>0.0</v>
      </c>
      <c r="C1878" s="1" t="s">
        <v>842</v>
      </c>
      <c r="D1878" s="1">
        <v>1.0</v>
      </c>
      <c r="E1878" s="1">
        <v>0.0</v>
      </c>
      <c r="F1878" s="1">
        <v>0.0</v>
      </c>
      <c r="G1878" s="1" t="s">
        <v>832</v>
      </c>
      <c r="I1878" s="1" t="str">
        <f t="shared" si="1"/>
        <v>Q25. Milk (cow), dry, whole, without added vitamin D</v>
      </c>
      <c r="J1878" s="1">
        <f t="shared" si="2"/>
        <v>0</v>
      </c>
      <c r="K1878" s="1" t="str">
        <f t="shared" si="3"/>
        <v>Q25. Milk (cow), dry, whole, without added vitamin D0</v>
      </c>
      <c r="L1878" s="1" t="str">
        <f t="shared" si="4"/>
        <v>Q25. Milk (cow), dry, whole, without added vitamin DUSER_loss</v>
      </c>
      <c r="M1878" s="1" t="str">
        <f t="array" ref="M1878">IF(A1877=$A$72,TEXT(A1878,"dd/mm/yyyy"),A1878)&amp;";"&amp;B1878&amp;";"&amp;IF(J1878=0,IFERROR(VLOOKUP(A1878,default!$B$17:$C$19,2,0),C1878),INDEX(default!$B$2:$B$12,Sheet2!J1878,0))&amp;";"&amp;D1878&amp;";"&amp;E1878&amp;";"&amp;F1878&amp;";"&amp;G1878&amp;";"&amp;H1878</f>
        <v>USER_loss;0;Undefined;1;0;0;No;</v>
      </c>
    </row>
    <row r="1879" ht="15.75" customHeight="1">
      <c r="I1879" s="1" t="str">
        <f t="shared" si="1"/>
        <v>Q25. Milk (cow), dry, whole, without added vitamin D</v>
      </c>
      <c r="J1879" s="1">
        <f t="shared" si="2"/>
        <v>0</v>
      </c>
      <c r="K1879" s="1" t="str">
        <f t="shared" si="3"/>
        <v>Q25. Milk (cow), dry, whole, without added vitamin D0</v>
      </c>
      <c r="L1879" s="1" t="str">
        <f t="shared" si="4"/>
        <v>Q25. Milk (cow), dry, whole, without added vitamin D</v>
      </c>
      <c r="M1879" s="1" t="str">
        <f t="array" ref="M1879">IF(A1878=$A$72,TEXT(A1879,"dd/mm/yyyy"),A1879)&amp;";"&amp;B1879&amp;";"&amp;IF(J1879=0,IFERROR(VLOOKUP(A1879,default!$B$17:$C$19,2,0),C1879),INDEX(default!$B$2:$B$12,Sheet2!J1879,0))&amp;";"&amp;D1879&amp;";"&amp;E1879&amp;";"&amp;F1879&amp;";"&amp;G1879&amp;";"&amp;H1879</f>
        <v>;;;;;;;</v>
      </c>
    </row>
    <row r="1880" ht="15.75" customHeight="1">
      <c r="A1880" s="1" t="s">
        <v>867</v>
      </c>
      <c r="I1880" s="1" t="str">
        <f t="shared" si="1"/>
        <v>Q25. Milk (cow), dry, whole, without added vitamin D</v>
      </c>
      <c r="J1880" s="1">
        <f t="shared" si="2"/>
        <v>0</v>
      </c>
      <c r="K1880" s="1" t="str">
        <f t="shared" si="3"/>
        <v>Q25. Milk (cow), dry, whole, without added vitamin D0</v>
      </c>
      <c r="L1880" s="1" t="str">
        <f t="shared" si="4"/>
        <v>Q25. Milk (cow), dry, whole, without added vitamin DEnd</v>
      </c>
      <c r="M1880" s="1" t="str">
        <f t="array" ref="M1880">IF(A1879=$A$72,TEXT(A1880,"dd/mm/yyyy"),A1880)&amp;";"&amp;B1880&amp;";"&amp;IF(J1880=0,IFERROR(VLOOKUP(A1880,default!$B$17:$C$19,2,0),C1880),INDEX(default!$B$2:$B$12,Sheet2!J1880,0))&amp;";"&amp;D1880&amp;";"&amp;E1880&amp;";"&amp;F1880&amp;";"&amp;G1880&amp;";"&amp;H1880</f>
        <v>End;;;;;;;</v>
      </c>
    </row>
    <row r="1881" ht="15.75" customHeight="1">
      <c r="I1881" s="1" t="str">
        <f t="shared" si="1"/>
        <v>Q25. Milk (cow), dry, whole, without added vitamin D</v>
      </c>
      <c r="J1881" s="1">
        <f t="shared" si="2"/>
        <v>0</v>
      </c>
      <c r="K1881" s="1" t="str">
        <f t="shared" si="3"/>
        <v>Q25. Milk (cow), dry, whole, without added vitamin D0</v>
      </c>
      <c r="L1881" s="1" t="str">
        <f t="shared" si="4"/>
        <v>Q25. Milk (cow), dry, whole, without added vitamin D</v>
      </c>
      <c r="M1881" s="1" t="str">
        <f t="array" ref="M1881">IF(A1880=$A$72,TEXT(A1881,"dd/mm/yyyy"),A1881)&amp;";"&amp;B1881&amp;";"&amp;IF(J1881=0,IFERROR(VLOOKUP(A1881,default!$B$17:$C$19,2,0),C1881),INDEX(default!$B$2:$B$12,Sheet2!J1881,0))&amp;";"&amp;D1881&amp;";"&amp;E1881&amp;";"&amp;F1881&amp;";"&amp;G1881&amp;";"&amp;H1881</f>
        <v>;;;;;;;</v>
      </c>
    </row>
    <row r="1882" ht="15.75" customHeight="1">
      <c r="A1882" s="1" t="s">
        <v>814</v>
      </c>
      <c r="I1882" s="1" t="str">
        <f t="shared" si="1"/>
        <v>Q25. Milk (cow), dry, whole, without added vitamin D</v>
      </c>
      <c r="J1882" s="1">
        <f t="shared" si="2"/>
        <v>0</v>
      </c>
      <c r="K1882" s="1" t="str">
        <f t="shared" si="3"/>
        <v>Q25. Milk (cow), dry, whole, without added vitamin D0</v>
      </c>
      <c r="L1882" s="1" t="str">
        <f t="shared" si="4"/>
        <v>Q25. Milk (cow), dry, whole, without added vitamin DProcess</v>
      </c>
      <c r="M1882" s="1" t="str">
        <f t="array" ref="M1882">IF(A1881=$A$72,TEXT(A1882,"dd/mm/yyyy"),A1882)&amp;";"&amp;B1882&amp;";"&amp;IF(J1882=0,IFERROR(VLOOKUP(A1882,default!$B$17:$C$19,2,0),C1882),INDEX(default!$B$2:$B$12,Sheet2!J1882,0))&amp;";"&amp;D1882&amp;";"&amp;E1882&amp;";"&amp;F1882&amp;";"&amp;G1882&amp;";"&amp;H1882</f>
        <v>Process;;;;;;;</v>
      </c>
    </row>
    <row r="1883" ht="15.75" customHeight="1">
      <c r="I1883" s="1" t="str">
        <f t="shared" si="1"/>
        <v>Q25. Milk (cow), dry, whole, without added vitamin D</v>
      </c>
      <c r="J1883" s="1">
        <f t="shared" si="2"/>
        <v>0</v>
      </c>
      <c r="K1883" s="1" t="str">
        <f t="shared" si="3"/>
        <v>Q25. Milk (cow), dry, whole, without added vitamin D0</v>
      </c>
      <c r="L1883" s="1" t="str">
        <f t="shared" si="4"/>
        <v>Q25. Milk (cow), dry, whole, without added vitamin D</v>
      </c>
      <c r="M1883" s="1" t="str">
        <f t="array" ref="M1883">IF(A1882=$A$72,TEXT(A1883,"dd/mm/yyyy"),A1883)&amp;";"&amp;B1883&amp;";"&amp;IF(J1883=0,IFERROR(VLOOKUP(A1883,default!$B$17:$C$19,2,0),C1883),INDEX(default!$B$2:$B$12,Sheet2!J1883,0))&amp;";"&amp;D1883&amp;";"&amp;E1883&amp;";"&amp;F1883&amp;";"&amp;G1883&amp;";"&amp;H1883</f>
        <v>;;;;;;;</v>
      </c>
    </row>
    <row r="1884" ht="15.75" customHeight="1">
      <c r="A1884" s="1" t="s">
        <v>815</v>
      </c>
      <c r="I1884" s="1" t="str">
        <f t="shared" si="1"/>
        <v>Q25. Milk (cow), dry, whole, without added vitamin D</v>
      </c>
      <c r="J1884" s="1">
        <f t="shared" si="2"/>
        <v>0</v>
      </c>
      <c r="K1884" s="1" t="str">
        <f t="shared" si="3"/>
        <v>Q25. Milk (cow), dry, whole, without added vitamin D0</v>
      </c>
      <c r="L1884" s="1" t="str">
        <f t="shared" si="4"/>
        <v>Q25. Milk (cow), dry, whole, without added vitamin DCategory type</v>
      </c>
      <c r="M1884" s="1" t="str">
        <f t="array" ref="M1884">IF(A1883=$A$72,TEXT(A1884,"dd/mm/yyyy"),A1884)&amp;";"&amp;B1884&amp;";"&amp;IF(J1884=0,IFERROR(VLOOKUP(A1884,default!$B$17:$C$19,2,0),C1884),INDEX(default!$B$2:$B$12,Sheet2!J1884,0))&amp;";"&amp;D1884&amp;";"&amp;E1884&amp;";"&amp;F1884&amp;";"&amp;G1884&amp;";"&amp;H1884</f>
        <v>Category type;;;;;;;</v>
      </c>
    </row>
    <row r="1885" ht="15.75" customHeight="1">
      <c r="A1885" s="1" t="s">
        <v>816</v>
      </c>
      <c r="I1885" s="1" t="str">
        <f t="shared" si="1"/>
        <v>Q25. Milk (cow), dry, whole, without added vitamin D</v>
      </c>
      <c r="J1885" s="1">
        <f t="shared" si="2"/>
        <v>0</v>
      </c>
      <c r="K1885" s="1" t="str">
        <f t="shared" si="3"/>
        <v>Q25. Milk (cow), dry, whole, without added vitamin D0</v>
      </c>
      <c r="L1885" s="1" t="str">
        <f t="shared" si="4"/>
        <v>Q25. Milk (cow), dry, whole, without added vitamin Dmaterial</v>
      </c>
      <c r="M1885" s="1" t="str">
        <f t="array" ref="M1885">IF(A1884=$A$72,TEXT(A1885,"dd/mm/yyyy"),A1885)&amp;";"&amp;B1885&amp;";"&amp;IF(J1885=0,IFERROR(VLOOKUP(A1885,default!$B$17:$C$19,2,0),C1885),INDEX(default!$B$2:$B$12,Sheet2!J1885,0))&amp;";"&amp;D1885&amp;";"&amp;E1885&amp;";"&amp;F1885&amp;";"&amp;G1885&amp;";"&amp;H1885</f>
        <v>material;;;;;;;</v>
      </c>
    </row>
    <row r="1886" ht="15.75" customHeight="1">
      <c r="I1886" s="1" t="str">
        <f t="shared" si="1"/>
        <v>Q25. Milk (cow), dry, whole, without added vitamin D</v>
      </c>
      <c r="J1886" s="1">
        <f t="shared" si="2"/>
        <v>0</v>
      </c>
      <c r="K1886" s="1" t="str">
        <f t="shared" si="3"/>
        <v>Q25. Milk (cow), dry, whole, without added vitamin D0</v>
      </c>
      <c r="L1886" s="1" t="str">
        <f t="shared" si="4"/>
        <v>Q25. Milk (cow), dry, whole, without added vitamin D</v>
      </c>
      <c r="M1886" s="1" t="str">
        <f t="array" ref="M1886">IF(A1885=$A$72,TEXT(A1886,"dd/mm/yyyy"),A1886)&amp;";"&amp;B1886&amp;";"&amp;IF(J1886=0,IFERROR(VLOOKUP(A1886,default!$B$17:$C$19,2,0),C1886),INDEX(default!$B$2:$B$12,Sheet2!J1886,0))&amp;";"&amp;D1886&amp;";"&amp;E1886&amp;";"&amp;F1886&amp;";"&amp;G1886&amp;";"&amp;H1886</f>
        <v>;;;;;;;</v>
      </c>
    </row>
    <row r="1887" ht="15.75" customHeight="1">
      <c r="A1887" s="1" t="s">
        <v>817</v>
      </c>
      <c r="I1887" s="1" t="str">
        <f t="shared" si="1"/>
        <v>Q25. Milk (cow), dry, whole, without added vitamin D</v>
      </c>
      <c r="J1887" s="1">
        <f t="shared" si="2"/>
        <v>0</v>
      </c>
      <c r="K1887" s="1" t="str">
        <f t="shared" si="3"/>
        <v>Q25. Milk (cow), dry, whole, without added vitamin D0</v>
      </c>
      <c r="L1887" s="1" t="str">
        <f t="shared" si="4"/>
        <v>Q25. Milk (cow), dry, whole, without added vitamin DProcess identifier</v>
      </c>
      <c r="M1887" s="1" t="str">
        <f t="array" ref="M1887">IF(A1886=$A$72,TEXT(A1887,"dd/mm/yyyy"),A1887)&amp;";"&amp;B1887&amp;";"&amp;IF(J1887=0,IFERROR(VLOOKUP(A1887,default!$B$17:$C$19,2,0),C1887),INDEX(default!$B$2:$B$12,Sheet2!J1887,0))&amp;";"&amp;D1887&amp;";"&amp;E1887&amp;";"&amp;F1887&amp;";"&amp;G1887&amp;";"&amp;H1887</f>
        <v>Process identifier;;;;;;;</v>
      </c>
    </row>
    <row r="1888" ht="15.75" customHeight="1">
      <c r="A1888" s="1" t="s">
        <v>1133</v>
      </c>
      <c r="I1888" s="1" t="str">
        <f t="shared" si="1"/>
        <v>Q25. Milk (cow), dry, whole, without added vitamin D</v>
      </c>
      <c r="J1888" s="1">
        <f t="shared" si="2"/>
        <v>0</v>
      </c>
      <c r="K1888" s="1" t="str">
        <f t="shared" si="3"/>
        <v>Q25. Milk (cow), dry, whole, without added vitamin D0</v>
      </c>
      <c r="L1888" s="1" t="str">
        <f t="shared" si="4"/>
        <v>Q25. Milk (cow), dry, whole, without added vitamin DFootPrin000108900800249</v>
      </c>
      <c r="M1888" s="1" t="str">
        <f t="array" ref="M1888">IF(A1887=$A$72,TEXT(A1888,"dd/mm/yyyy"),A1888)&amp;";"&amp;B1888&amp;";"&amp;IF(J1888=0,IFERROR(VLOOKUP(A1888,default!$B$17:$C$19,2,0),C1888),INDEX(default!$B$2:$B$12,Sheet2!J1888,0))&amp;";"&amp;D1888&amp;";"&amp;E1888&amp;";"&amp;F1888&amp;";"&amp;G1888&amp;";"&amp;H1888</f>
        <v>FootPrin000108900800249;;;;;;;</v>
      </c>
    </row>
    <row r="1889" ht="15.75" customHeight="1">
      <c r="I1889" s="1" t="str">
        <f t="shared" si="1"/>
        <v>Q25. Milk (cow), dry, whole, without added vitamin D</v>
      </c>
      <c r="J1889" s="1">
        <f t="shared" si="2"/>
        <v>0</v>
      </c>
      <c r="K1889" s="1" t="str">
        <f t="shared" si="3"/>
        <v>Q25. Milk (cow), dry, whole, without added vitamin D0</v>
      </c>
      <c r="L1889" s="1" t="str">
        <f t="shared" si="4"/>
        <v>Q25. Milk (cow), dry, whole, without added vitamin D</v>
      </c>
      <c r="M1889" s="1" t="str">
        <f t="array" ref="M1889">IF(A1888=$A$72,TEXT(A1889,"dd/mm/yyyy"),A1889)&amp;";"&amp;B1889&amp;";"&amp;IF(J1889=0,IFERROR(VLOOKUP(A1889,default!$B$17:$C$19,2,0),C1889),INDEX(default!$B$2:$B$12,Sheet2!J1889,0))&amp;";"&amp;D1889&amp;";"&amp;E1889&amp;";"&amp;F1889&amp;";"&amp;G1889&amp;";"&amp;H1889</f>
        <v>;;;;;;;</v>
      </c>
    </row>
    <row r="1890" ht="15.75" customHeight="1">
      <c r="A1890" s="1" t="s">
        <v>819</v>
      </c>
      <c r="I1890" s="1" t="str">
        <f t="shared" si="1"/>
        <v>Q25. Milk (cow), dry, whole, without added vitamin D</v>
      </c>
      <c r="J1890" s="1">
        <f t="shared" si="2"/>
        <v>0</v>
      </c>
      <c r="K1890" s="1" t="str">
        <f t="shared" si="3"/>
        <v>Q25. Milk (cow), dry, whole, without added vitamin D0</v>
      </c>
      <c r="L1890" s="1" t="str">
        <f t="shared" si="4"/>
        <v>Q25. Milk (cow), dry, whole, without added vitamin DType</v>
      </c>
      <c r="M1890" s="1" t="str">
        <f t="array" ref="M1890">IF(A1889=$A$72,TEXT(A1890,"dd/mm/yyyy"),A1890)&amp;";"&amp;B1890&amp;";"&amp;IF(J1890=0,IFERROR(VLOOKUP(A1890,default!$B$17:$C$19,2,0),C1890),INDEX(default!$B$2:$B$12,Sheet2!J1890,0))&amp;";"&amp;D1890&amp;";"&amp;E1890&amp;";"&amp;F1890&amp;";"&amp;G1890&amp;";"&amp;H1890</f>
        <v>Type;;;;;;;</v>
      </c>
    </row>
    <row r="1891" ht="15.75" customHeight="1">
      <c r="I1891" s="1" t="str">
        <f t="shared" si="1"/>
        <v>Q25. Milk (cow), dry, whole, without added vitamin D</v>
      </c>
      <c r="J1891" s="1">
        <f t="shared" si="2"/>
        <v>0</v>
      </c>
      <c r="K1891" s="1" t="str">
        <f t="shared" si="3"/>
        <v>Q25. Milk (cow), dry, whole, without added vitamin D0</v>
      </c>
      <c r="L1891" s="1" t="str">
        <f t="shared" si="4"/>
        <v>Q25. Milk (cow), dry, whole, without added vitamin D</v>
      </c>
      <c r="M1891" s="1" t="str">
        <f t="array" ref="M1891">IF(A1890=$A$72,TEXT(A1891,"dd/mm/yyyy"),A1891)&amp;";"&amp;B1891&amp;";"&amp;IF(J1891=0,IFERROR(VLOOKUP(A1891,default!$B$17:$C$19,2,0),C1891),INDEX(default!$B$2:$B$12,Sheet2!J1891,0))&amp;";"&amp;D1891&amp;";"&amp;E1891&amp;";"&amp;F1891&amp;";"&amp;G1891&amp;";"&amp;H1891</f>
        <v>;;;;;;;</v>
      </c>
    </row>
    <row r="1892" ht="15.75" customHeight="1">
      <c r="I1892" s="1" t="str">
        <f t="shared" si="1"/>
        <v>Q25. Milk (cow), dry, whole, without added vitamin D</v>
      </c>
      <c r="J1892" s="1">
        <f t="shared" si="2"/>
        <v>0</v>
      </c>
      <c r="K1892" s="1" t="str">
        <f t="shared" si="3"/>
        <v>Q25. Milk (cow), dry, whole, without added vitamin D0</v>
      </c>
      <c r="L1892" s="1" t="str">
        <f t="shared" si="4"/>
        <v>Q25. Milk (cow), dry, whole, without added vitamin D</v>
      </c>
      <c r="M1892" s="1" t="str">
        <f t="array" ref="M1892">IF(A1891=$A$72,TEXT(A1892,"dd/mm/yyyy"),A1892)&amp;";"&amp;B1892&amp;";"&amp;IF(J1892=0,IFERROR(VLOOKUP(A1892,default!$B$17:$C$19,2,0),C1892),INDEX(default!$B$2:$B$12,Sheet2!J1892,0))&amp;";"&amp;D1892&amp;";"&amp;E1892&amp;";"&amp;F1892&amp;";"&amp;G1892&amp;";"&amp;H1892</f>
        <v>;;;;;;;</v>
      </c>
    </row>
    <row r="1893" ht="15.75" customHeight="1">
      <c r="A1893" s="1" t="s">
        <v>820</v>
      </c>
      <c r="I1893" s="1" t="str">
        <f t="shared" si="1"/>
        <v>Q25. Milk (cow), dry, whole, without added vitamin D</v>
      </c>
      <c r="J1893" s="1">
        <f t="shared" si="2"/>
        <v>0</v>
      </c>
      <c r="K1893" s="1" t="str">
        <f t="shared" si="3"/>
        <v>Q25. Milk (cow), dry, whole, without added vitamin D0</v>
      </c>
      <c r="L1893" s="1" t="str">
        <f t="shared" si="4"/>
        <v>Q25. Milk (cow), dry, whole, without added vitamin DStatus</v>
      </c>
      <c r="M1893" s="1" t="str">
        <f t="array" ref="M1893">IF(A1892=$A$72,TEXT(A1893,"dd/mm/yyyy"),A1893)&amp;";"&amp;B1893&amp;";"&amp;IF(J1893=0,IFERROR(VLOOKUP(A1893,default!$B$17:$C$19,2,0),C1893),INDEX(default!$B$2:$B$12,Sheet2!J1893,0))&amp;";"&amp;D1893&amp;";"&amp;E1893&amp;";"&amp;F1893&amp;";"&amp;G1893&amp;";"&amp;H1893</f>
        <v>Status;;;;;;;</v>
      </c>
    </row>
    <row r="1894" ht="15.75" customHeight="1">
      <c r="I1894" s="1" t="str">
        <f t="shared" si="1"/>
        <v>Q25. Milk (cow), dry, whole, without added vitamin D</v>
      </c>
      <c r="J1894" s="1">
        <f t="shared" si="2"/>
        <v>0</v>
      </c>
      <c r="K1894" s="1" t="str">
        <f t="shared" si="3"/>
        <v>Q25. Milk (cow), dry, whole, without added vitamin D0</v>
      </c>
      <c r="L1894" s="1" t="str">
        <f t="shared" si="4"/>
        <v>Q25. Milk (cow), dry, whole, without added vitamin D</v>
      </c>
      <c r="M1894" s="1" t="str">
        <f t="array" ref="M1894">IF(A1893=$A$72,TEXT(A1894,"dd/mm/yyyy"),A1894)&amp;";"&amp;B1894&amp;";"&amp;IF(J1894=0,IFERROR(VLOOKUP(A1894,default!$B$17:$C$19,2,0),C1894),INDEX(default!$B$2:$B$12,Sheet2!J1894,0))&amp;";"&amp;D1894&amp;";"&amp;E1894&amp;";"&amp;F1894&amp;";"&amp;G1894&amp;";"&amp;H1894</f>
        <v>;;;;;;;</v>
      </c>
    </row>
    <row r="1895" ht="15.75" customHeight="1">
      <c r="I1895" s="1" t="str">
        <f t="shared" si="1"/>
        <v>Q25. Milk (cow), dry, whole, without added vitamin D</v>
      </c>
      <c r="J1895" s="1">
        <f t="shared" si="2"/>
        <v>0</v>
      </c>
      <c r="K1895" s="1" t="str">
        <f t="shared" si="3"/>
        <v>Q25. Milk (cow), dry, whole, without added vitamin D0</v>
      </c>
      <c r="L1895" s="1" t="str">
        <f t="shared" si="4"/>
        <v>Q25. Milk (cow), dry, whole, without added vitamin D</v>
      </c>
      <c r="M1895" s="1" t="str">
        <f t="array" ref="M1895">IF(A1894=$A$72,TEXT(A1895,"dd/mm/yyyy"),A1895)&amp;";"&amp;B1895&amp;";"&amp;IF(J1895=0,IFERROR(VLOOKUP(A1895,default!$B$17:$C$19,2,0),C1895),INDEX(default!$B$2:$B$12,Sheet2!J1895,0))&amp;";"&amp;D1895&amp;";"&amp;E1895&amp;";"&amp;F1895&amp;";"&amp;G1895&amp;";"&amp;H1895</f>
        <v>;;;;;;;</v>
      </c>
    </row>
    <row r="1896" ht="15.75" customHeight="1">
      <c r="A1896" s="1" t="s">
        <v>821</v>
      </c>
      <c r="I1896" s="1" t="str">
        <f t="shared" si="1"/>
        <v>Q25. Milk (cow), dry, whole, without added vitamin D</v>
      </c>
      <c r="J1896" s="1">
        <f t="shared" si="2"/>
        <v>0</v>
      </c>
      <c r="K1896" s="1" t="str">
        <f t="shared" si="3"/>
        <v>Q25. Milk (cow), dry, whole, without added vitamin D0</v>
      </c>
      <c r="L1896" s="1" t="str">
        <f t="shared" si="4"/>
        <v>Q25. Milk (cow), dry, whole, without added vitamin DTime period</v>
      </c>
      <c r="M1896" s="1" t="str">
        <f t="array" ref="M1896">IF(A1895=$A$72,TEXT(A1896,"dd/mm/yyyy"),A1896)&amp;";"&amp;B1896&amp;";"&amp;IF(J1896=0,IFERROR(VLOOKUP(A1896,default!$B$17:$C$19,2,0),C1896),INDEX(default!$B$2:$B$12,Sheet2!J1896,0))&amp;";"&amp;D1896&amp;";"&amp;E1896&amp;";"&amp;F1896&amp;";"&amp;G1896&amp;";"&amp;H1896</f>
        <v>Time period;;;;;;;</v>
      </c>
    </row>
    <row r="1897" ht="15.75" customHeight="1">
      <c r="A1897" s="1" t="s">
        <v>822</v>
      </c>
      <c r="I1897" s="1" t="str">
        <f t="shared" si="1"/>
        <v>Q25. Milk (cow), dry, whole, without added vitamin D</v>
      </c>
      <c r="J1897" s="1">
        <f t="shared" si="2"/>
        <v>0</v>
      </c>
      <c r="K1897" s="1" t="str">
        <f t="shared" si="3"/>
        <v>Q25. Milk (cow), dry, whole, without added vitamin D0</v>
      </c>
      <c r="L1897" s="1" t="str">
        <f t="shared" si="4"/>
        <v>Q25. Milk (cow), dry, whole, without added vitamin DUnspecified</v>
      </c>
      <c r="M1897" s="1" t="str">
        <f t="array" ref="M1897">IF(A1896=$A$72,TEXT(A1897,"dd/mm/yyyy"),A1897)&amp;";"&amp;B1897&amp;";"&amp;IF(J1897=0,IFERROR(VLOOKUP(A1897,default!$B$17:$C$19,2,0),C1897),INDEX(default!$B$2:$B$12,Sheet2!J1897,0))&amp;";"&amp;D1897&amp;";"&amp;E1897&amp;";"&amp;F1897&amp;";"&amp;G1897&amp;";"&amp;H1897</f>
        <v>Unspecified;;;;;;;</v>
      </c>
    </row>
    <row r="1898" ht="15.75" customHeight="1">
      <c r="I1898" s="1" t="str">
        <f t="shared" si="1"/>
        <v>Q25. Milk (cow), dry, whole, without added vitamin D</v>
      </c>
      <c r="J1898" s="1">
        <f t="shared" si="2"/>
        <v>0</v>
      </c>
      <c r="K1898" s="1" t="str">
        <f t="shared" si="3"/>
        <v>Q25. Milk (cow), dry, whole, without added vitamin D0</v>
      </c>
      <c r="L1898" s="1" t="str">
        <f t="shared" si="4"/>
        <v>Q25. Milk (cow), dry, whole, without added vitamin D</v>
      </c>
      <c r="M1898" s="1" t="str">
        <f t="array" ref="M1898">IF(A1897=$A$72,TEXT(A1898,"dd/mm/yyyy"),A1898)&amp;";"&amp;B1898&amp;";"&amp;IF(J1898=0,IFERROR(VLOOKUP(A1898,default!$B$17:$C$19,2,0),C1898),INDEX(default!$B$2:$B$12,Sheet2!J1898,0))&amp;";"&amp;D1898&amp;";"&amp;E1898&amp;";"&amp;F1898&amp;";"&amp;G1898&amp;";"&amp;H1898</f>
        <v>;;;;;;;</v>
      </c>
    </row>
    <row r="1899" ht="15.75" customHeight="1">
      <c r="A1899" s="1" t="s">
        <v>823</v>
      </c>
      <c r="I1899" s="1" t="str">
        <f t="shared" si="1"/>
        <v>Q25. Milk (cow), dry, whole, without added vitamin D</v>
      </c>
      <c r="J1899" s="1">
        <f t="shared" si="2"/>
        <v>0</v>
      </c>
      <c r="K1899" s="1" t="str">
        <f t="shared" si="3"/>
        <v>Q25. Milk (cow), dry, whole, without added vitamin D0</v>
      </c>
      <c r="L1899" s="1" t="str">
        <f t="shared" si="4"/>
        <v>Q25. Milk (cow), dry, whole, without added vitamin DGeography</v>
      </c>
      <c r="M1899" s="1" t="str">
        <f t="array" ref="M1899">IF(A1898=$A$72,TEXT(A1899,"dd/mm/yyyy"),A1899)&amp;";"&amp;B1899&amp;";"&amp;IF(J1899=0,IFERROR(VLOOKUP(A1899,default!$B$17:$C$19,2,0),C1899),INDEX(default!$B$2:$B$12,Sheet2!J1899,0))&amp;";"&amp;D1899&amp;";"&amp;E1899&amp;";"&amp;F1899&amp;";"&amp;G1899&amp;";"&amp;H1899</f>
        <v>Geography;;;;;;;</v>
      </c>
    </row>
    <row r="1900" ht="15.75" customHeight="1">
      <c r="A1900" s="1" t="s">
        <v>822</v>
      </c>
      <c r="I1900" s="1" t="str">
        <f t="shared" si="1"/>
        <v>Q25. Milk (cow), dry, whole, without added vitamin D</v>
      </c>
      <c r="J1900" s="1">
        <f t="shared" si="2"/>
        <v>0</v>
      </c>
      <c r="K1900" s="1" t="str">
        <f t="shared" si="3"/>
        <v>Q25. Milk (cow), dry, whole, without added vitamin D0</v>
      </c>
      <c r="L1900" s="1" t="str">
        <f t="shared" si="4"/>
        <v>Q25. Milk (cow), dry, whole, without added vitamin DUnspecified</v>
      </c>
      <c r="M1900" s="1" t="str">
        <f t="array" ref="M1900">IF(A1899=$A$72,TEXT(A1900,"dd/mm/yyyy"),A1900)&amp;";"&amp;B1900&amp;";"&amp;IF(J1900=0,IFERROR(VLOOKUP(A1900,default!$B$17:$C$19,2,0),C1900),INDEX(default!$B$2:$B$12,Sheet2!J1900,0))&amp;";"&amp;D1900&amp;";"&amp;E1900&amp;";"&amp;F1900&amp;";"&amp;G1900&amp;";"&amp;H1900</f>
        <v>Unspecified;;;;;;;</v>
      </c>
    </row>
    <row r="1901" ht="15.75" customHeight="1">
      <c r="I1901" s="1" t="str">
        <f t="shared" si="1"/>
        <v>Q25. Milk (cow), dry, whole, without added vitamin D</v>
      </c>
      <c r="J1901" s="1">
        <f t="shared" si="2"/>
        <v>0</v>
      </c>
      <c r="K1901" s="1" t="str">
        <f t="shared" si="3"/>
        <v>Q25. Milk (cow), dry, whole, without added vitamin D0</v>
      </c>
      <c r="L1901" s="1" t="str">
        <f t="shared" si="4"/>
        <v>Q25. Milk (cow), dry, whole, without added vitamin D</v>
      </c>
      <c r="M1901" s="1" t="str">
        <f t="array" ref="M1901">IF(A1900=$A$72,TEXT(A1901,"dd/mm/yyyy"),A1901)&amp;";"&amp;B1901&amp;";"&amp;IF(J1901=0,IFERROR(VLOOKUP(A1901,default!$B$17:$C$19,2,0),C1901),INDEX(default!$B$2:$B$12,Sheet2!J1901,0))&amp;";"&amp;D1901&amp;";"&amp;E1901&amp;";"&amp;F1901&amp;";"&amp;G1901&amp;";"&amp;H1901</f>
        <v>;;;;;;;</v>
      </c>
    </row>
    <row r="1902" ht="15.75" customHeight="1">
      <c r="A1902" s="1" t="s">
        <v>824</v>
      </c>
      <c r="I1902" s="1" t="str">
        <f t="shared" si="1"/>
        <v>Q25. Milk (cow), dry, whole, without added vitamin D</v>
      </c>
      <c r="J1902" s="1">
        <f t="shared" si="2"/>
        <v>0</v>
      </c>
      <c r="K1902" s="1" t="str">
        <f t="shared" si="3"/>
        <v>Q25. Milk (cow), dry, whole, without added vitamin D0</v>
      </c>
      <c r="L1902" s="1" t="str">
        <f t="shared" si="4"/>
        <v>Q25. Milk (cow), dry, whole, without added vitamin DTechnology</v>
      </c>
      <c r="M1902" s="1" t="str">
        <f t="array" ref="M1902">IF(A1901=$A$72,TEXT(A1902,"dd/mm/yyyy"),A1902)&amp;";"&amp;B1902&amp;";"&amp;IF(J1902=0,IFERROR(VLOOKUP(A1902,default!$B$17:$C$19,2,0),C1902),INDEX(default!$B$2:$B$12,Sheet2!J1902,0))&amp;";"&amp;D1902&amp;";"&amp;E1902&amp;";"&amp;F1902&amp;";"&amp;G1902&amp;";"&amp;H1902</f>
        <v>Technology;;;;;;;</v>
      </c>
    </row>
    <row r="1903" ht="15.75" customHeight="1">
      <c r="A1903" s="1" t="s">
        <v>822</v>
      </c>
      <c r="I1903" s="1" t="str">
        <f t="shared" si="1"/>
        <v>Q25. Milk (cow), dry, whole, without added vitamin D</v>
      </c>
      <c r="J1903" s="1">
        <f t="shared" si="2"/>
        <v>0</v>
      </c>
      <c r="K1903" s="1" t="str">
        <f t="shared" si="3"/>
        <v>Q25. Milk (cow), dry, whole, without added vitamin D0</v>
      </c>
      <c r="L1903" s="1" t="str">
        <f t="shared" si="4"/>
        <v>Q25. Milk (cow), dry, whole, without added vitamin DUnspecified</v>
      </c>
      <c r="M1903" s="1" t="str">
        <f t="array" ref="M1903">IF(A1902=$A$72,TEXT(A1903,"dd/mm/yyyy"),A1903)&amp;";"&amp;B1903&amp;";"&amp;IF(J1903=0,IFERROR(VLOOKUP(A1903,default!$B$17:$C$19,2,0),C1903),INDEX(default!$B$2:$B$12,Sheet2!J1903,0))&amp;";"&amp;D1903&amp;";"&amp;E1903&amp;";"&amp;F1903&amp;";"&amp;G1903&amp;";"&amp;H1903</f>
        <v>Unspecified;;;;;;;</v>
      </c>
    </row>
    <row r="1904" ht="15.75" customHeight="1">
      <c r="I1904" s="1" t="str">
        <f t="shared" si="1"/>
        <v>Q25. Milk (cow), dry, whole, without added vitamin D</v>
      </c>
      <c r="J1904" s="1">
        <f t="shared" si="2"/>
        <v>0</v>
      </c>
      <c r="K1904" s="1" t="str">
        <f t="shared" si="3"/>
        <v>Q25. Milk (cow), dry, whole, without added vitamin D0</v>
      </c>
      <c r="L1904" s="1" t="str">
        <f t="shared" si="4"/>
        <v>Q25. Milk (cow), dry, whole, without added vitamin D</v>
      </c>
      <c r="M1904" s="1" t="str">
        <f t="array" ref="M1904">IF(A1903=$A$72,TEXT(A1904,"dd/mm/yyyy"),A1904)&amp;";"&amp;B1904&amp;";"&amp;IF(J1904=0,IFERROR(VLOOKUP(A1904,default!$B$17:$C$19,2,0),C1904),INDEX(default!$B$2:$B$12,Sheet2!J1904,0))&amp;";"&amp;D1904&amp;";"&amp;E1904&amp;";"&amp;F1904&amp;";"&amp;G1904&amp;";"&amp;H1904</f>
        <v>;;;;;;;</v>
      </c>
    </row>
    <row r="1905" ht="15.75" customHeight="1">
      <c r="A1905" s="1" t="s">
        <v>825</v>
      </c>
      <c r="I1905" s="1" t="str">
        <f t="shared" si="1"/>
        <v>Q25. Milk (cow), dry, whole, without added vitamin D</v>
      </c>
      <c r="J1905" s="1">
        <f t="shared" si="2"/>
        <v>0</v>
      </c>
      <c r="K1905" s="1" t="str">
        <f t="shared" si="3"/>
        <v>Q25. Milk (cow), dry, whole, without added vitamin D0</v>
      </c>
      <c r="L1905" s="1" t="str">
        <f t="shared" si="4"/>
        <v>Q25. Milk (cow), dry, whole, without added vitamin DRepresentativeness</v>
      </c>
      <c r="M1905" s="1" t="str">
        <f t="array" ref="M1905">IF(A1904=$A$72,TEXT(A1905,"dd/mm/yyyy"),A1905)&amp;";"&amp;B1905&amp;";"&amp;IF(J1905=0,IFERROR(VLOOKUP(A1905,default!$B$17:$C$19,2,0),C1905),INDEX(default!$B$2:$B$12,Sheet2!J1905,0))&amp;";"&amp;D1905&amp;";"&amp;E1905&amp;";"&amp;F1905&amp;";"&amp;G1905&amp;";"&amp;H1905</f>
        <v>Representativeness;;;;;;;</v>
      </c>
    </row>
    <row r="1906" ht="15.75" customHeight="1">
      <c r="A1906" s="1" t="s">
        <v>822</v>
      </c>
      <c r="I1906" s="1" t="str">
        <f t="shared" si="1"/>
        <v>Q25. Milk (cow), dry, whole, without added vitamin D</v>
      </c>
      <c r="J1906" s="1">
        <f t="shared" si="2"/>
        <v>0</v>
      </c>
      <c r="K1906" s="1" t="str">
        <f t="shared" si="3"/>
        <v>Q25. Milk (cow), dry, whole, without added vitamin D0</v>
      </c>
      <c r="L1906" s="1" t="str">
        <f t="shared" si="4"/>
        <v>Q25. Milk (cow), dry, whole, without added vitamin DUnspecified</v>
      </c>
      <c r="M1906" s="1" t="str">
        <f t="array" ref="M1906">IF(A1905=$A$72,TEXT(A1906,"dd/mm/yyyy"),A1906)&amp;";"&amp;B1906&amp;";"&amp;IF(J1906=0,IFERROR(VLOOKUP(A1906,default!$B$17:$C$19,2,0),C1906),INDEX(default!$B$2:$B$12,Sheet2!J1906,0))&amp;";"&amp;D1906&amp;";"&amp;E1906&amp;";"&amp;F1906&amp;";"&amp;G1906&amp;";"&amp;H1906</f>
        <v>Unspecified;;;;;;;</v>
      </c>
    </row>
    <row r="1907" ht="15.75" customHeight="1">
      <c r="I1907" s="1" t="str">
        <f t="shared" si="1"/>
        <v>Q25. Milk (cow), dry, whole, without added vitamin D</v>
      </c>
      <c r="J1907" s="1">
        <f t="shared" si="2"/>
        <v>0</v>
      </c>
      <c r="K1907" s="1" t="str">
        <f t="shared" si="3"/>
        <v>Q25. Milk (cow), dry, whole, without added vitamin D0</v>
      </c>
      <c r="L1907" s="1" t="str">
        <f t="shared" si="4"/>
        <v>Q25. Milk (cow), dry, whole, without added vitamin D</v>
      </c>
      <c r="M1907" s="1" t="str">
        <f t="array" ref="M1907">IF(A1906=$A$72,TEXT(A1907,"dd/mm/yyyy"),A1907)&amp;";"&amp;B1907&amp;";"&amp;IF(J1907=0,IFERROR(VLOOKUP(A1907,default!$B$17:$C$19,2,0),C1907),INDEX(default!$B$2:$B$12,Sheet2!J1907,0))&amp;";"&amp;D1907&amp;";"&amp;E1907&amp;";"&amp;F1907&amp;";"&amp;G1907&amp;";"&amp;H1907</f>
        <v>;;;;;;;</v>
      </c>
    </row>
    <row r="1908" ht="15.75" customHeight="1">
      <c r="A1908" s="1" t="s">
        <v>826</v>
      </c>
      <c r="I1908" s="1" t="str">
        <f t="shared" si="1"/>
        <v>Q25. Milk (cow), dry, whole, without added vitamin D</v>
      </c>
      <c r="J1908" s="1">
        <f t="shared" si="2"/>
        <v>0</v>
      </c>
      <c r="K1908" s="1" t="str">
        <f t="shared" si="3"/>
        <v>Q25. Milk (cow), dry, whole, without added vitamin D0</v>
      </c>
      <c r="L1908" s="1" t="str">
        <f t="shared" si="4"/>
        <v>Q25. Milk (cow), dry, whole, without added vitamin DMultiple output allocation</v>
      </c>
      <c r="M1908" s="1" t="str">
        <f t="array" ref="M1908">IF(A1907=$A$72,TEXT(A1908,"dd/mm/yyyy"),A1908)&amp;";"&amp;B1908&amp;";"&amp;IF(J1908=0,IFERROR(VLOOKUP(A1908,default!$B$17:$C$19,2,0),C1908),INDEX(default!$B$2:$B$12,Sheet2!J1908,0))&amp;";"&amp;D1908&amp;";"&amp;E1908&amp;";"&amp;F1908&amp;";"&amp;G1908&amp;";"&amp;H1908</f>
        <v>Multiple output allocation;;;;;;;</v>
      </c>
    </row>
    <row r="1909" ht="15.75" customHeight="1">
      <c r="A1909" s="1" t="s">
        <v>822</v>
      </c>
      <c r="I1909" s="1" t="str">
        <f t="shared" si="1"/>
        <v>Q25. Milk (cow), dry, whole, without added vitamin D</v>
      </c>
      <c r="J1909" s="1">
        <f t="shared" si="2"/>
        <v>0</v>
      </c>
      <c r="K1909" s="1" t="str">
        <f t="shared" si="3"/>
        <v>Q25. Milk (cow), dry, whole, without added vitamin D0</v>
      </c>
      <c r="L1909" s="1" t="str">
        <f t="shared" si="4"/>
        <v>Q25. Milk (cow), dry, whole, without added vitamin DUnspecified</v>
      </c>
      <c r="M1909" s="1" t="str">
        <f t="array" ref="M1909">IF(A1908=$A$72,TEXT(A1909,"dd/mm/yyyy"),A1909)&amp;";"&amp;B1909&amp;";"&amp;IF(J1909=0,IFERROR(VLOOKUP(A1909,default!$B$17:$C$19,2,0),C1909),INDEX(default!$B$2:$B$12,Sheet2!J1909,0))&amp;";"&amp;D1909&amp;";"&amp;E1909&amp;";"&amp;F1909&amp;";"&amp;G1909&amp;";"&amp;H1909</f>
        <v>Unspecified;;;;;;;</v>
      </c>
    </row>
    <row r="1910" ht="15.75" customHeight="1">
      <c r="I1910" s="1" t="str">
        <f t="shared" si="1"/>
        <v>Q25. Milk (cow), dry, whole, without added vitamin D</v>
      </c>
      <c r="J1910" s="1">
        <f t="shared" si="2"/>
        <v>0</v>
      </c>
      <c r="K1910" s="1" t="str">
        <f t="shared" si="3"/>
        <v>Q25. Milk (cow), dry, whole, without added vitamin D0</v>
      </c>
      <c r="L1910" s="1" t="str">
        <f t="shared" si="4"/>
        <v>Q25. Milk (cow), dry, whole, without added vitamin D</v>
      </c>
      <c r="M1910" s="1" t="str">
        <f t="array" ref="M1910">IF(A1909=$A$72,TEXT(A1910,"dd/mm/yyyy"),A1910)&amp;";"&amp;B1910&amp;";"&amp;IF(J1910=0,IFERROR(VLOOKUP(A1910,default!$B$17:$C$19,2,0),C1910),INDEX(default!$B$2:$B$12,Sheet2!J1910,0))&amp;";"&amp;D1910&amp;";"&amp;E1910&amp;";"&amp;F1910&amp;";"&amp;G1910&amp;";"&amp;H1910</f>
        <v>;;;;;;;</v>
      </c>
    </row>
    <row r="1911" ht="15.75" customHeight="1">
      <c r="A1911" s="1" t="s">
        <v>827</v>
      </c>
      <c r="I1911" s="1" t="str">
        <f t="shared" si="1"/>
        <v>Q25. Milk (cow), dry, whole, without added vitamin D</v>
      </c>
      <c r="J1911" s="1">
        <f t="shared" si="2"/>
        <v>0</v>
      </c>
      <c r="K1911" s="1" t="str">
        <f t="shared" si="3"/>
        <v>Q25. Milk (cow), dry, whole, without added vitamin D0</v>
      </c>
      <c r="L1911" s="1" t="str">
        <f t="shared" si="4"/>
        <v>Q25. Milk (cow), dry, whole, without added vitamin DSubstitution allocation</v>
      </c>
      <c r="M1911" s="1" t="str">
        <f t="array" ref="M1911">IF(A1910=$A$72,TEXT(A1911,"dd/mm/yyyy"),A1911)&amp;";"&amp;B1911&amp;";"&amp;IF(J1911=0,IFERROR(VLOOKUP(A1911,default!$B$17:$C$19,2,0),C1911),INDEX(default!$B$2:$B$12,Sheet2!J1911,0))&amp;";"&amp;D1911&amp;";"&amp;E1911&amp;";"&amp;F1911&amp;";"&amp;G1911&amp;";"&amp;H1911</f>
        <v>Substitution allocation;;;;;;;</v>
      </c>
    </row>
    <row r="1912" ht="15.75" customHeight="1">
      <c r="A1912" s="1" t="s">
        <v>822</v>
      </c>
      <c r="I1912" s="1" t="str">
        <f t="shared" si="1"/>
        <v>Q25. Milk (cow), dry, whole, without added vitamin D</v>
      </c>
      <c r="J1912" s="1">
        <f t="shared" si="2"/>
        <v>0</v>
      </c>
      <c r="K1912" s="1" t="str">
        <f t="shared" si="3"/>
        <v>Q25. Milk (cow), dry, whole, without added vitamin D0</v>
      </c>
      <c r="L1912" s="1" t="str">
        <f t="shared" si="4"/>
        <v>Q25. Milk (cow), dry, whole, without added vitamin DUnspecified</v>
      </c>
      <c r="M1912" s="1" t="str">
        <f t="array" ref="M1912">IF(A1911=$A$72,TEXT(A1912,"dd/mm/yyyy"),A1912)&amp;";"&amp;B1912&amp;";"&amp;IF(J1912=0,IFERROR(VLOOKUP(A1912,default!$B$17:$C$19,2,0),C1912),INDEX(default!$B$2:$B$12,Sheet2!J1912,0))&amp;";"&amp;D1912&amp;";"&amp;E1912&amp;";"&amp;F1912&amp;";"&amp;G1912&amp;";"&amp;H1912</f>
        <v>Unspecified;;;;;;;</v>
      </c>
    </row>
    <row r="1913" ht="15.75" customHeight="1">
      <c r="I1913" s="1" t="str">
        <f t="shared" si="1"/>
        <v>Q25. Milk (cow), dry, whole, without added vitamin D</v>
      </c>
      <c r="J1913" s="1">
        <f t="shared" si="2"/>
        <v>0</v>
      </c>
      <c r="K1913" s="1" t="str">
        <f t="shared" si="3"/>
        <v>Q25. Milk (cow), dry, whole, without added vitamin D0</v>
      </c>
      <c r="L1913" s="1" t="str">
        <f t="shared" si="4"/>
        <v>Q25. Milk (cow), dry, whole, without added vitamin D</v>
      </c>
      <c r="M1913" s="1" t="str">
        <f t="array" ref="M1913">IF(A1912=$A$72,TEXT(A1913,"dd/mm/yyyy"),A1913)&amp;";"&amp;B1913&amp;";"&amp;IF(J1913=0,IFERROR(VLOOKUP(A1913,default!$B$17:$C$19,2,0),C1913),INDEX(default!$B$2:$B$12,Sheet2!J1913,0))&amp;";"&amp;D1913&amp;";"&amp;E1913&amp;";"&amp;F1913&amp;";"&amp;G1913&amp;";"&amp;H1913</f>
        <v>;;;;;;;</v>
      </c>
    </row>
    <row r="1914" ht="15.75" customHeight="1">
      <c r="A1914" s="1" t="s">
        <v>828</v>
      </c>
      <c r="I1914" s="1" t="str">
        <f t="shared" si="1"/>
        <v>Q25. Milk (cow), dry, whole, without added vitamin D</v>
      </c>
      <c r="J1914" s="1">
        <f t="shared" si="2"/>
        <v>0</v>
      </c>
      <c r="K1914" s="1" t="str">
        <f t="shared" si="3"/>
        <v>Q25. Milk (cow), dry, whole, without added vitamin D0</v>
      </c>
      <c r="L1914" s="1" t="str">
        <f t="shared" si="4"/>
        <v>Q25. Milk (cow), dry, whole, without added vitamin DCut off rules</v>
      </c>
      <c r="M1914" s="1" t="str">
        <f t="array" ref="M1914">IF(A1913=$A$72,TEXT(A1914,"dd/mm/yyyy"),A1914)&amp;";"&amp;B1914&amp;";"&amp;IF(J1914=0,IFERROR(VLOOKUP(A1914,default!$B$17:$C$19,2,0),C1914),INDEX(default!$B$2:$B$12,Sheet2!J1914,0))&amp;";"&amp;D1914&amp;";"&amp;E1914&amp;";"&amp;F1914&amp;";"&amp;G1914&amp;";"&amp;H1914</f>
        <v>Cut off rules;;;;;;;</v>
      </c>
    </row>
    <row r="1915" ht="15.75" customHeight="1">
      <c r="A1915" s="1" t="s">
        <v>822</v>
      </c>
      <c r="I1915" s="1" t="str">
        <f t="shared" si="1"/>
        <v>Q25. Milk (cow), dry, whole, without added vitamin D</v>
      </c>
      <c r="J1915" s="1">
        <f t="shared" si="2"/>
        <v>0</v>
      </c>
      <c r="K1915" s="1" t="str">
        <f t="shared" si="3"/>
        <v>Q25. Milk (cow), dry, whole, without added vitamin D0</v>
      </c>
      <c r="L1915" s="1" t="str">
        <f t="shared" si="4"/>
        <v>Q25. Milk (cow), dry, whole, without added vitamin DUnspecified</v>
      </c>
      <c r="M1915" s="1" t="str">
        <f t="array" ref="M1915">IF(A1914=$A$72,TEXT(A1915,"dd/mm/yyyy"),A1915)&amp;";"&amp;B1915&amp;";"&amp;IF(J1915=0,IFERROR(VLOOKUP(A1915,default!$B$17:$C$19,2,0),C1915),INDEX(default!$B$2:$B$12,Sheet2!J1915,0))&amp;";"&amp;D1915&amp;";"&amp;E1915&amp;";"&amp;F1915&amp;";"&amp;G1915&amp;";"&amp;H1915</f>
        <v>Unspecified;;;;;;;</v>
      </c>
    </row>
    <row r="1916" ht="15.75" customHeight="1">
      <c r="I1916" s="1" t="str">
        <f t="shared" si="1"/>
        <v>Q25. Milk (cow), dry, whole, without added vitamin D</v>
      </c>
      <c r="J1916" s="1">
        <f t="shared" si="2"/>
        <v>0</v>
      </c>
      <c r="K1916" s="1" t="str">
        <f t="shared" si="3"/>
        <v>Q25. Milk (cow), dry, whole, without added vitamin D0</v>
      </c>
      <c r="L1916" s="1" t="str">
        <f t="shared" si="4"/>
        <v>Q25. Milk (cow), dry, whole, without added vitamin D</v>
      </c>
      <c r="M1916" s="1" t="str">
        <f t="array" ref="M1916">IF(A1915=$A$72,TEXT(A1916,"dd/mm/yyyy"),A1916)&amp;";"&amp;B1916&amp;";"&amp;IF(J1916=0,IFERROR(VLOOKUP(A1916,default!$B$17:$C$19,2,0),C1916),INDEX(default!$B$2:$B$12,Sheet2!J1916,0))&amp;";"&amp;D1916&amp;";"&amp;E1916&amp;";"&amp;F1916&amp;";"&amp;G1916&amp;";"&amp;H1916</f>
        <v>;;;;;;;</v>
      </c>
    </row>
    <row r="1917" ht="15.75" customHeight="1">
      <c r="A1917" s="1" t="s">
        <v>829</v>
      </c>
      <c r="I1917" s="1" t="str">
        <f t="shared" si="1"/>
        <v>Q25. Milk (cow), dry, whole, without added vitamin D</v>
      </c>
      <c r="J1917" s="1">
        <f t="shared" si="2"/>
        <v>0</v>
      </c>
      <c r="K1917" s="1" t="str">
        <f t="shared" si="3"/>
        <v>Q25. Milk (cow), dry, whole, without added vitamin D0</v>
      </c>
      <c r="L1917" s="1" t="str">
        <f t="shared" si="4"/>
        <v>Q25. Milk (cow), dry, whole, without added vitamin DCapital goods</v>
      </c>
      <c r="M1917" s="1" t="str">
        <f t="array" ref="M1917">IF(A1916=$A$72,TEXT(A1917,"dd/mm/yyyy"),A1917)&amp;";"&amp;B1917&amp;";"&amp;IF(J1917=0,IFERROR(VLOOKUP(A1917,default!$B$17:$C$19,2,0),C1917),INDEX(default!$B$2:$B$12,Sheet2!J1917,0))&amp;";"&amp;D1917&amp;";"&amp;E1917&amp;";"&amp;F1917&amp;";"&amp;G1917&amp;";"&amp;H1917</f>
        <v>Capital goods;;;;;;;</v>
      </c>
    </row>
    <row r="1918" ht="15.75" customHeight="1">
      <c r="A1918" s="1" t="s">
        <v>822</v>
      </c>
      <c r="I1918" s="1" t="str">
        <f t="shared" si="1"/>
        <v>Q25. Milk (cow), dry, whole, without added vitamin D</v>
      </c>
      <c r="J1918" s="1">
        <f t="shared" si="2"/>
        <v>0</v>
      </c>
      <c r="K1918" s="1" t="str">
        <f t="shared" si="3"/>
        <v>Q25. Milk (cow), dry, whole, without added vitamin D0</v>
      </c>
      <c r="L1918" s="1" t="str">
        <f t="shared" si="4"/>
        <v>Q25. Milk (cow), dry, whole, without added vitamin DUnspecified</v>
      </c>
      <c r="M1918" s="1" t="str">
        <f t="array" ref="M1918">IF(A1917=$A$72,TEXT(A1918,"dd/mm/yyyy"),A1918)&amp;";"&amp;B1918&amp;";"&amp;IF(J1918=0,IFERROR(VLOOKUP(A1918,default!$B$17:$C$19,2,0),C1918),INDEX(default!$B$2:$B$12,Sheet2!J1918,0))&amp;";"&amp;D1918&amp;";"&amp;E1918&amp;";"&amp;F1918&amp;";"&amp;G1918&amp;";"&amp;H1918</f>
        <v>Unspecified;;;;;;;</v>
      </c>
    </row>
    <row r="1919" ht="15.75" customHeight="1">
      <c r="I1919" s="1" t="str">
        <f t="shared" si="1"/>
        <v>Q25. Milk (cow), dry, whole, without added vitamin D</v>
      </c>
      <c r="J1919" s="1">
        <f t="shared" si="2"/>
        <v>0</v>
      </c>
      <c r="K1919" s="1" t="str">
        <f t="shared" si="3"/>
        <v>Q25. Milk (cow), dry, whole, without added vitamin D0</v>
      </c>
      <c r="L1919" s="1" t="str">
        <f t="shared" si="4"/>
        <v>Q25. Milk (cow), dry, whole, without added vitamin D</v>
      </c>
      <c r="M1919" s="1" t="str">
        <f t="array" ref="M1919">IF(A1918=$A$72,TEXT(A1919,"dd/mm/yyyy"),A1919)&amp;";"&amp;B1919&amp;";"&amp;IF(J1919=0,IFERROR(VLOOKUP(A1919,default!$B$17:$C$19,2,0),C1919),INDEX(default!$B$2:$B$12,Sheet2!J1919,0))&amp;";"&amp;D1919&amp;";"&amp;E1919&amp;";"&amp;F1919&amp;";"&amp;G1919&amp;";"&amp;H1919</f>
        <v>;;;;;;;</v>
      </c>
    </row>
    <row r="1920" ht="15.75" customHeight="1">
      <c r="A1920" s="1" t="s">
        <v>830</v>
      </c>
      <c r="I1920" s="1" t="str">
        <f t="shared" si="1"/>
        <v>Q25. Milk (cow), dry, whole, without added vitamin D</v>
      </c>
      <c r="J1920" s="1">
        <f t="shared" si="2"/>
        <v>0</v>
      </c>
      <c r="K1920" s="1" t="str">
        <f t="shared" si="3"/>
        <v>Q25. Milk (cow), dry, whole, without added vitamin D0</v>
      </c>
      <c r="L1920" s="1" t="str">
        <f t="shared" si="4"/>
        <v>Q25. Milk (cow), dry, whole, without added vitamin DBoundary with nature</v>
      </c>
      <c r="M1920" s="1" t="str">
        <f t="array" ref="M1920">IF(A1919=$A$72,TEXT(A1920,"dd/mm/yyyy"),A1920)&amp;";"&amp;B1920&amp;";"&amp;IF(J1920=0,IFERROR(VLOOKUP(A1920,default!$B$17:$C$19,2,0),C1920),INDEX(default!$B$2:$B$12,Sheet2!J1920,0))&amp;";"&amp;D1920&amp;";"&amp;E1920&amp;";"&amp;F1920&amp;";"&amp;G1920&amp;";"&amp;H1920</f>
        <v>Boundary with nature;;;;;;;</v>
      </c>
    </row>
    <row r="1921" ht="15.75" customHeight="1">
      <c r="A1921" s="1" t="s">
        <v>822</v>
      </c>
      <c r="I1921" s="1" t="str">
        <f t="shared" si="1"/>
        <v>Q25. Milk (cow), dry, whole, without added vitamin D</v>
      </c>
      <c r="J1921" s="1">
        <f t="shared" si="2"/>
        <v>0</v>
      </c>
      <c r="K1921" s="1" t="str">
        <f t="shared" si="3"/>
        <v>Q25. Milk (cow), dry, whole, without added vitamin D0</v>
      </c>
      <c r="L1921" s="1" t="str">
        <f t="shared" si="4"/>
        <v>Q25. Milk (cow), dry, whole, without added vitamin DUnspecified</v>
      </c>
      <c r="M1921" s="1" t="str">
        <f t="array" ref="M1921">IF(A1920=$A$72,TEXT(A1921,"dd/mm/yyyy"),A1921)&amp;";"&amp;B1921&amp;";"&amp;IF(J1921=0,IFERROR(VLOOKUP(A1921,default!$B$17:$C$19,2,0),C1921),INDEX(default!$B$2:$B$12,Sheet2!J1921,0))&amp;";"&amp;D1921&amp;";"&amp;E1921&amp;";"&amp;F1921&amp;";"&amp;G1921&amp;";"&amp;H1921</f>
        <v>Unspecified;;;;;;;</v>
      </c>
    </row>
    <row r="1922" ht="15.75" customHeight="1">
      <c r="A1922" s="49"/>
      <c r="I1922" s="1" t="str">
        <f t="shared" si="1"/>
        <v>Q25. Milk (cow), dry, whole, without added vitamin D</v>
      </c>
      <c r="J1922" s="1">
        <f t="shared" si="2"/>
        <v>0</v>
      </c>
      <c r="K1922" s="1" t="str">
        <f t="shared" si="3"/>
        <v>Q25. Milk (cow), dry, whole, without added vitamin D0</v>
      </c>
      <c r="L1922" s="1" t="str">
        <f t="shared" si="4"/>
        <v>Q25. Milk (cow), dry, whole, without added vitamin D</v>
      </c>
      <c r="M1922" s="1" t="str">
        <f t="array" ref="M1922">IF(A1921=$A$72,TEXT(A1922,"dd/mm/yyyy"),A1922)&amp;";"&amp;B1922&amp;";"&amp;IF(J1922=0,IFERROR(VLOOKUP(A1922,default!$B$17:$C$19,2,0),C1922),INDEX(default!$B$2:$B$12,Sheet2!J1922,0))&amp;";"&amp;D1922&amp;";"&amp;E1922&amp;";"&amp;F1922&amp;";"&amp;G1922&amp;";"&amp;H1922</f>
        <v>;;;;;;;</v>
      </c>
    </row>
    <row r="1923" ht="15.75" customHeight="1">
      <c r="A1923" s="1" t="s">
        <v>831</v>
      </c>
      <c r="I1923" s="1" t="str">
        <f t="shared" si="1"/>
        <v>Q25. Milk (cow), dry, whole, without added vitamin D</v>
      </c>
      <c r="J1923" s="1">
        <f t="shared" si="2"/>
        <v>0</v>
      </c>
      <c r="K1923" s="1" t="str">
        <f t="shared" si="3"/>
        <v>Q25. Milk (cow), dry, whole, without added vitamin D0</v>
      </c>
      <c r="L1923" s="1" t="str">
        <f t="shared" si="4"/>
        <v>Q25. Milk (cow), dry, whole, without added vitamin DInfrastructure</v>
      </c>
      <c r="M1923" s="1" t="str">
        <f t="array" ref="M1923">IF(A1922=$A$72,TEXT(A1923,"dd/mm/yyyy"),A1923)&amp;";"&amp;B1923&amp;";"&amp;IF(J1923=0,IFERROR(VLOOKUP(A1923,default!$B$17:$C$19,2,0),C1923),INDEX(default!$B$2:$B$12,Sheet2!J1923,0))&amp;";"&amp;D1923&amp;";"&amp;E1923&amp;";"&amp;F1923&amp;";"&amp;G1923&amp;";"&amp;H1923</f>
        <v>Infrastructure;;;;;;;</v>
      </c>
    </row>
    <row r="1924" ht="15.75" customHeight="1">
      <c r="A1924" s="1" t="s">
        <v>832</v>
      </c>
      <c r="I1924" s="1" t="str">
        <f t="shared" si="1"/>
        <v>Q25. Milk (cow), dry, whole, without added vitamin D</v>
      </c>
      <c r="J1924" s="1">
        <f t="shared" si="2"/>
        <v>0</v>
      </c>
      <c r="K1924" s="1" t="str">
        <f t="shared" si="3"/>
        <v>Q25. Milk (cow), dry, whole, without added vitamin D0</v>
      </c>
      <c r="L1924" s="1" t="str">
        <f t="shared" si="4"/>
        <v>Q25. Milk (cow), dry, whole, without added vitamin DNo</v>
      </c>
      <c r="M1924" s="1" t="str">
        <f t="array" ref="M1924">IF(A1923=$A$72,TEXT(A1924,"dd/mm/yyyy"),A1924)&amp;";"&amp;B1924&amp;";"&amp;IF(J1924=0,IFERROR(VLOOKUP(A1924,default!$B$17:$C$19,2,0),C1924),INDEX(default!$B$2:$B$12,Sheet2!J1924,0))&amp;";"&amp;D1924&amp;";"&amp;E1924&amp;";"&amp;F1924&amp;";"&amp;G1924&amp;";"&amp;H1924</f>
        <v>No;;;;;;;</v>
      </c>
    </row>
    <row r="1925" ht="15.75" customHeight="1">
      <c r="I1925" s="1" t="str">
        <f t="shared" si="1"/>
        <v>Q25. Milk (cow), dry, whole, without added vitamin D</v>
      </c>
      <c r="J1925" s="1">
        <f t="shared" si="2"/>
        <v>0</v>
      </c>
      <c r="K1925" s="1" t="str">
        <f t="shared" si="3"/>
        <v>Q25. Milk (cow), dry, whole, without added vitamin D0</v>
      </c>
      <c r="L1925" s="1" t="str">
        <f t="shared" si="4"/>
        <v>Q25. Milk (cow), dry, whole, without added vitamin D</v>
      </c>
      <c r="M1925" s="1" t="str">
        <f t="array" ref="M1925">IF(A1924=$A$72,TEXT(A1925,"dd/mm/yyyy"),A1925)&amp;";"&amp;B1925&amp;";"&amp;IF(J1925=0,IFERROR(VLOOKUP(A1925,default!$B$17:$C$19,2,0),C1925),INDEX(default!$B$2:$B$12,Sheet2!J1925,0))&amp;";"&amp;D1925&amp;";"&amp;E1925&amp;";"&amp;F1925&amp;";"&amp;G1925&amp;";"&amp;H1925</f>
        <v>;;;;;;;</v>
      </c>
    </row>
    <row r="1926" ht="15.75" customHeight="1">
      <c r="A1926" s="1" t="s">
        <v>833</v>
      </c>
      <c r="I1926" s="1" t="str">
        <f t="shared" si="1"/>
        <v>Q25. Milk (cow), dry, whole, without added vitamin D</v>
      </c>
      <c r="J1926" s="1">
        <f t="shared" si="2"/>
        <v>0</v>
      </c>
      <c r="K1926" s="1" t="str">
        <f t="shared" si="3"/>
        <v>Q25. Milk (cow), dry, whole, without added vitamin D0</v>
      </c>
      <c r="L1926" s="1" t="str">
        <f t="shared" si="4"/>
        <v>Q25. Milk (cow), dry, whole, without added vitamin DDate</v>
      </c>
      <c r="M1926" s="1" t="str">
        <f t="array" ref="M1926">IF(A1925=$A$72,TEXT(A1926,"dd/mm/yyyy"),A1926)&amp;";"&amp;B1926&amp;";"&amp;IF(J1926=0,IFERROR(VLOOKUP(A1926,default!$B$17:$C$19,2,0),C1926),INDEX(default!$B$2:$B$12,Sheet2!J1926,0))&amp;";"&amp;D1926&amp;";"&amp;E1926&amp;";"&amp;F1926&amp;";"&amp;G1926&amp;";"&amp;H1926</f>
        <v>Date;;;;;;;</v>
      </c>
    </row>
    <row r="1927" ht="15.75" customHeight="1">
      <c r="A1927" s="49">
        <v>45119.0</v>
      </c>
      <c r="I1927" s="1" t="str">
        <f t="shared" si="1"/>
        <v>Q25. Milk (cow), dry, whole, without added vitamin D</v>
      </c>
      <c r="J1927" s="1">
        <f t="shared" si="2"/>
        <v>0</v>
      </c>
      <c r="K1927" s="1" t="str">
        <f t="shared" si="3"/>
        <v>Q25. Milk (cow), dry, whole, without added vitamin D0</v>
      </c>
      <c r="L1927" s="1" t="str">
        <f t="shared" si="4"/>
        <v>Q25. Milk (cow), dry, whole, without added vitamin D45119</v>
      </c>
      <c r="M1927" s="1" t="str">
        <f t="array" ref="M1927">IF(A1926=$A$72,TEXT(A1927,"dd/mm/yyyy"),A1927)&amp;";"&amp;B1927&amp;";"&amp;IF(J1927=0,IFERROR(VLOOKUP(A1927,default!$B$17:$C$19,2,0),C1927),INDEX(default!$B$2:$B$12,Sheet2!J1927,0))&amp;";"&amp;D1927&amp;";"&amp;E1927&amp;";"&amp;F1927&amp;";"&amp;G1927&amp;";"&amp;H1927</f>
        <v>12/07/2023;;;;;;;</v>
      </c>
    </row>
    <row r="1928" ht="15.75" customHeight="1">
      <c r="I1928" s="1" t="str">
        <f t="shared" si="1"/>
        <v>Q25. Milk (cow), dry, whole, without added vitamin D</v>
      </c>
      <c r="J1928" s="1">
        <f t="shared" si="2"/>
        <v>0</v>
      </c>
      <c r="K1928" s="1" t="str">
        <f t="shared" si="3"/>
        <v>Q25. Milk (cow), dry, whole, without added vitamin D0</v>
      </c>
      <c r="L1928" s="1" t="str">
        <f t="shared" si="4"/>
        <v>Q25. Milk (cow), dry, whole, without added vitamin D</v>
      </c>
      <c r="M1928" s="1" t="str">
        <f t="array" ref="M1928">IF(A1927=$A$72,TEXT(A1928,"dd/mm/yyyy"),A1928)&amp;";"&amp;B1928&amp;";"&amp;IF(J1928=0,IFERROR(VLOOKUP(A1928,default!$B$17:$C$19,2,0),C1928),INDEX(default!$B$2:$B$12,Sheet2!J1928,0))&amp;";"&amp;D1928&amp;";"&amp;E1928&amp;";"&amp;F1928&amp;";"&amp;G1928&amp;";"&amp;H1928</f>
        <v>;;;;;;;</v>
      </c>
    </row>
    <row r="1929" ht="15.75" customHeight="1">
      <c r="A1929" s="1" t="s">
        <v>834</v>
      </c>
      <c r="I1929" s="1" t="str">
        <f t="shared" si="1"/>
        <v>Q25. Milk (cow), dry, whole, without added vitamin D</v>
      </c>
      <c r="J1929" s="1">
        <f t="shared" si="2"/>
        <v>0</v>
      </c>
      <c r="K1929" s="1" t="str">
        <f t="shared" si="3"/>
        <v>Q25. Milk (cow), dry, whole, without added vitamin D0</v>
      </c>
      <c r="L1929" s="1" t="str">
        <f t="shared" si="4"/>
        <v>Q25. Milk (cow), dry, whole, without added vitamin DProducts</v>
      </c>
      <c r="M1929" s="1" t="str">
        <f t="array" ref="M1929">IF(A1928=$A$72,TEXT(A1929,"dd/mm/yyyy"),A1929)&amp;";"&amp;B1929&amp;";"&amp;IF(J1929=0,IFERROR(VLOOKUP(A1929,default!$B$17:$C$19,2,0),C1929),INDEX(default!$B$2:$B$12,Sheet2!J1929,0))&amp;";"&amp;D1929&amp;";"&amp;E1929&amp;";"&amp;F1929&amp;";"&amp;G1929&amp;";"&amp;H1929</f>
        <v>Products;;;;;;;</v>
      </c>
    </row>
    <row r="1930" ht="15.75" customHeight="1">
      <c r="A1930" s="1" t="s">
        <v>1026</v>
      </c>
      <c r="B1930" s="1" t="s">
        <v>835</v>
      </c>
      <c r="C1930" s="1">
        <v>1.0</v>
      </c>
      <c r="D1930" s="1">
        <v>100.0</v>
      </c>
      <c r="E1930" s="1" t="s">
        <v>836</v>
      </c>
      <c r="F1930" s="1" t="s">
        <v>971</v>
      </c>
      <c r="I1930" s="1" t="str">
        <f t="shared" si="1"/>
        <v>Q25. Milk (cow), whole, 3.25% milkfat, without added vitamin A and vitamin D</v>
      </c>
      <c r="J1930" s="1">
        <f t="shared" si="2"/>
        <v>0</v>
      </c>
      <c r="K1930" s="1" t="str">
        <f t="shared" si="3"/>
        <v>Q25. Milk (cow), whole, 3.25% milkfat, without added vitamin A and vitamin D0</v>
      </c>
      <c r="L1930" s="1" t="str">
        <f t="shared" si="4"/>
        <v>Q25. Milk (cow), whole, 3.25% milkfat, without added vitamin A and vitamin DQ25. Milk (cow), whole, 3.25% milkfat, without added vitamin A and vitamin D</v>
      </c>
      <c r="M1930" s="1" t="str">
        <f t="array" ref="M1930">IF(A1929=$A$72,TEXT(A1930,"dd/mm/yyyy"),A1930)&amp;";"&amp;B1930&amp;";"&amp;IF(J1930=0,IFERROR(VLOOKUP(A1930,default!$B$17:$C$19,2,0),C1930),INDEX(default!$B$2:$B$12,Sheet2!J1930,0))&amp;";"&amp;D1930&amp;";"&amp;E1930&amp;";"&amp;F1930&amp;";"&amp;G1930&amp;";"&amp;H1930</f>
        <v>Q25. Milk (cow), whole, 3.25% milkfat, without added vitamin A and vitamin D;kg;1;100;not defined;!My project\0. Life cycles;;</v>
      </c>
    </row>
    <row r="1931" ht="15.75" customHeight="1">
      <c r="I1931" s="1" t="str">
        <f t="shared" si="1"/>
        <v>Q25. Milk (cow), whole, 3.25% milkfat, without added vitamin A and vitamin D</v>
      </c>
      <c r="J1931" s="1">
        <f t="shared" si="2"/>
        <v>0</v>
      </c>
      <c r="K1931" s="1" t="str">
        <f t="shared" si="3"/>
        <v>Q25. Milk (cow), whole, 3.25% milkfat, without added vitamin A and vitamin D0</v>
      </c>
      <c r="L1931" s="1" t="str">
        <f t="shared" si="4"/>
        <v>Q25. Milk (cow), whole, 3.25% milkfat, without added vitamin A and vitamin D</v>
      </c>
      <c r="M1931" s="1" t="str">
        <f t="array" ref="M1931">IF(A1930=$A$72,TEXT(A1931,"dd/mm/yyyy"),A1931)&amp;";"&amp;B1931&amp;";"&amp;IF(J1931=0,IFERROR(VLOOKUP(A1931,default!$B$17:$C$19,2,0),C1931),INDEX(default!$B$2:$B$12,Sheet2!J1931,0))&amp;";"&amp;D1931&amp;";"&amp;E1931&amp;";"&amp;F1931&amp;";"&amp;G1931&amp;";"&amp;H1931</f>
        <v>;;;;;;;</v>
      </c>
    </row>
    <row r="1932" ht="15.75" customHeight="1">
      <c r="A1932" s="1" t="s">
        <v>838</v>
      </c>
      <c r="I1932" s="1" t="str">
        <f t="shared" si="1"/>
        <v>Q25. Milk (cow), whole, 3.25% milkfat, without added vitamin A and vitamin D</v>
      </c>
      <c r="J1932" s="1">
        <f t="shared" si="2"/>
        <v>0</v>
      </c>
      <c r="K1932" s="1" t="str">
        <f t="shared" si="3"/>
        <v>Q25. Milk (cow), whole, 3.25% milkfat, without added vitamin A and vitamin D0</v>
      </c>
      <c r="L1932" s="1" t="str">
        <f t="shared" si="4"/>
        <v>Q25. Milk (cow), whole, 3.25% milkfat, without added vitamin A and vitamin DAvoided products</v>
      </c>
      <c r="M1932" s="1" t="str">
        <f t="array" ref="M1932">IF(A1931=$A$72,TEXT(A1932,"dd/mm/yyyy"),A1932)&amp;";"&amp;B1932&amp;";"&amp;IF(J1932=0,IFERROR(VLOOKUP(A1932,default!$B$17:$C$19,2,0),C1932),INDEX(default!$B$2:$B$12,Sheet2!J1932,0))&amp;";"&amp;D1932&amp;";"&amp;E1932&amp;";"&amp;F1932&amp;";"&amp;G1932&amp;";"&amp;H1932</f>
        <v>Avoided products;;;;;;;</v>
      </c>
    </row>
    <row r="1933" ht="15.75" customHeight="1">
      <c r="I1933" s="1" t="str">
        <f t="shared" si="1"/>
        <v>Q25. Milk (cow), whole, 3.25% milkfat, without added vitamin A and vitamin D</v>
      </c>
      <c r="J1933" s="1">
        <f t="shared" si="2"/>
        <v>0</v>
      </c>
      <c r="K1933" s="1" t="str">
        <f t="shared" si="3"/>
        <v>Q25. Milk (cow), whole, 3.25% milkfat, without added vitamin A and vitamin D0</v>
      </c>
      <c r="L1933" s="1" t="str">
        <f t="shared" si="4"/>
        <v>Q25. Milk (cow), whole, 3.25% milkfat, without added vitamin A and vitamin D</v>
      </c>
      <c r="M1933" s="1" t="str">
        <f t="array" ref="M1933">IF(A1932=$A$72,TEXT(A1933,"dd/mm/yyyy"),A1933)&amp;";"&amp;B1933&amp;";"&amp;IF(J1933=0,IFERROR(VLOOKUP(A1933,default!$B$17:$C$19,2,0),C1933),INDEX(default!$B$2:$B$12,Sheet2!J1933,0))&amp;";"&amp;D1933&amp;";"&amp;E1933&amp;";"&amp;F1933&amp;";"&amp;G1933&amp;";"&amp;H1933</f>
        <v>;;;;;;;</v>
      </c>
    </row>
    <row r="1934" ht="15.75" customHeight="1">
      <c r="A1934" s="1" t="s">
        <v>839</v>
      </c>
      <c r="I1934" s="1" t="str">
        <f t="shared" si="1"/>
        <v>Q25. Milk (cow), whole, 3.25% milkfat, without added vitamin A and vitamin D</v>
      </c>
      <c r="J1934" s="1">
        <f t="shared" si="2"/>
        <v>0</v>
      </c>
      <c r="K1934" s="1" t="str">
        <f t="shared" si="3"/>
        <v>Q25. Milk (cow), whole, 3.25% milkfat, without added vitamin A and vitamin D0</v>
      </c>
      <c r="L1934" s="1" t="str">
        <f t="shared" si="4"/>
        <v>Q25. Milk (cow), whole, 3.25% milkfat, without added vitamin A and vitamin DResources</v>
      </c>
      <c r="M1934" s="1" t="str">
        <f t="array" ref="M1934">IF(A1933=$A$72,TEXT(A1934,"dd/mm/yyyy"),A1934)&amp;";"&amp;B1934&amp;";"&amp;IF(J1934=0,IFERROR(VLOOKUP(A1934,default!$B$17:$C$19,2,0),C1934),INDEX(default!$B$2:$B$12,Sheet2!J1934,0))&amp;";"&amp;D1934&amp;";"&amp;E1934&amp;";"&amp;F1934&amp;";"&amp;G1934&amp;";"&amp;H1934</f>
        <v>Resources;;;;;;;</v>
      </c>
    </row>
    <row r="1935" ht="15.75" customHeight="1">
      <c r="I1935" s="1" t="str">
        <f t="shared" si="1"/>
        <v>Q25. Milk (cow), whole, 3.25% milkfat, without added vitamin A and vitamin D</v>
      </c>
      <c r="J1935" s="1">
        <f t="shared" si="2"/>
        <v>0</v>
      </c>
      <c r="K1935" s="1" t="str">
        <f t="shared" si="3"/>
        <v>Q25. Milk (cow), whole, 3.25% milkfat, without added vitamin A and vitamin D0</v>
      </c>
      <c r="L1935" s="1" t="str">
        <f t="shared" si="4"/>
        <v>Q25. Milk (cow), whole, 3.25% milkfat, without added vitamin A and vitamin D</v>
      </c>
      <c r="M1935" s="1" t="str">
        <f t="array" ref="M1935">IF(A1934=$A$72,TEXT(A1935,"dd/mm/yyyy"),A1935)&amp;";"&amp;B1935&amp;";"&amp;IF(J1935=0,IFERROR(VLOOKUP(A1935,default!$B$17:$C$19,2,0),C1935),INDEX(default!$B$2:$B$12,Sheet2!J1935,0))&amp;";"&amp;D1935&amp;";"&amp;E1935&amp;";"&amp;F1935&amp;";"&amp;G1935&amp;";"&amp;H1935</f>
        <v>;;;;;;;</v>
      </c>
    </row>
    <row r="1936" ht="15.75" customHeight="1">
      <c r="A1936" s="1" t="s">
        <v>840</v>
      </c>
      <c r="I1936" s="1" t="str">
        <f t="shared" si="1"/>
        <v>Q25. Milk (cow), whole, 3.25% milkfat, without added vitamin A and vitamin D</v>
      </c>
      <c r="J1936" s="1">
        <f t="shared" si="2"/>
        <v>1</v>
      </c>
      <c r="K1936" s="1" t="str">
        <f t="shared" si="3"/>
        <v>Q25. Milk (cow), whole, 3.25% milkfat, without added vitamin A and vitamin D1</v>
      </c>
      <c r="L1936" s="1" t="str">
        <f t="shared" si="4"/>
        <v>Q25. Milk (cow), whole, 3.25% milkfat, without added vitamin A and vitamin DMaterials/fuels</v>
      </c>
      <c r="M1936" s="1" t="str">
        <f t="array" ref="M1936">IF(A1935=$A$72,TEXT(A1936,"dd/mm/yyyy"),A1936)&amp;";"&amp;B1936&amp;";"&amp;IF(J1936=0,IFERROR(VLOOKUP(A1936,default!$B$17:$C$19,2,0),C1936),INDEX(default!$B$2:$B$12,Sheet2!J1936,0))&amp;";"&amp;D1936&amp;";"&amp;E1936&amp;";"&amp;F1936&amp;";"&amp;G1936&amp;";"&amp;H1936</f>
        <v>Materials/fuels;;;;;;;</v>
      </c>
    </row>
    <row r="1937" ht="15.75" customHeight="1">
      <c r="A1937" s="1" t="s">
        <v>1027</v>
      </c>
      <c r="B1937" s="1" t="s">
        <v>835</v>
      </c>
      <c r="C1937" s="1" t="s">
        <v>1013</v>
      </c>
      <c r="D1937" s="1" t="s">
        <v>842</v>
      </c>
      <c r="E1937" s="1">
        <v>0.0</v>
      </c>
      <c r="F1937" s="1">
        <v>0.0</v>
      </c>
      <c r="G1937" s="1">
        <v>0.0</v>
      </c>
      <c r="I1937" s="1" t="str">
        <f t="shared" si="1"/>
        <v>Q25. Milk (cow), whole, 3.25% milkfat, without added vitamin A and vitamin D</v>
      </c>
      <c r="J1937" s="1">
        <f t="shared" si="2"/>
        <v>2</v>
      </c>
      <c r="K1937" s="1" t="str">
        <f t="shared" si="3"/>
        <v>Q25. Milk (cow), whole, 3.25% milkfat, without added vitamin A and vitamin D2</v>
      </c>
      <c r="L1937" s="1" t="str">
        <f t="shared" si="4"/>
        <v>Q25. Milk (cow), whole, 3.25% milkfat, without added vitamin A and vitamin DLiquid milk, whole milk, pasteurised, at dairy (WFLDB 3.1)/GLO U</v>
      </c>
      <c r="M1937" s="1" t="str">
        <f t="array" ref="M1937">IF(A1936=$A$72,TEXT(A1937,"dd/mm/yyyy"),A1937)&amp;";"&amp;B1937&amp;";"&amp;IF(J1937=0,IFERROR(VLOOKUP(A1937,default!$B$17:$C$19,2,0),C1937),INDEX(default!$B$2:$B$12,Sheet2!J1937,0))&amp;";"&amp;D1937&amp;";"&amp;E1937&amp;";"&amp;F1937&amp;";"&amp;G1937&amp;";"&amp;H1937</f>
        <v>Liquid milk, whole milk, pasteurised, at dairy (WFLDB 3.1)/GLO U;kg;primary*(1+PHAR_loss_PNS+PROC_loss_PNS+TRAN_loss_PNS+RET_loss_PNS);Undefined;0;0;0;</v>
      </c>
    </row>
    <row r="1938" ht="15.75" customHeight="1">
      <c r="A1938" s="1" t="s">
        <v>122</v>
      </c>
      <c r="B1938" s="1" t="s">
        <v>835</v>
      </c>
      <c r="C1938" s="1">
        <v>0.0</v>
      </c>
      <c r="D1938" s="1" t="s">
        <v>842</v>
      </c>
      <c r="E1938" s="1">
        <v>0.0</v>
      </c>
      <c r="F1938" s="1">
        <v>0.0</v>
      </c>
      <c r="G1938" s="1">
        <v>0.0</v>
      </c>
      <c r="I1938" s="1" t="str">
        <f t="shared" si="1"/>
        <v>Q25. Milk (cow), whole, 3.25% milkfat, without added vitamin A and vitamin D</v>
      </c>
      <c r="J1938" s="1">
        <f t="shared" si="2"/>
        <v>3</v>
      </c>
      <c r="K1938" s="1" t="str">
        <f t="shared" si="3"/>
        <v>Q25. Milk (cow), whole, 3.25% milkfat, without added vitamin A and vitamin D3</v>
      </c>
      <c r="L1938" s="1" t="str">
        <f t="shared" si="4"/>
        <v>Q25. Milk (cow), whole, 3.25% milkfat, without added vitamin A and vitamin DProcessing dummy</v>
      </c>
      <c r="M1938" s="1" t="str">
        <f t="array" ref="M1938">IF(A1937=$A$72,TEXT(A1938,"dd/mm/yyyy"),A1938)&amp;";"&amp;B1938&amp;";"&amp;IF(J1938=0,IFERROR(VLOOKUP(A1938,default!$B$17:$C$19,2,0),C1938),INDEX(default!$B$2:$B$12,Sheet2!J1938,0))&amp;";"&amp;D1938&amp;";"&amp;E1938&amp;";"&amp;F1938&amp;";"&amp;G1938&amp;";"&amp;H1938</f>
        <v>Processing dummy;kg;processing*(1+PROC_loss_PNS+TRAN_loss_PNS+RET_loss_PNS);Undefined;0;0;0;</v>
      </c>
    </row>
    <row r="1939" ht="15.75" customHeight="1">
      <c r="A1939" s="1" t="s">
        <v>161</v>
      </c>
      <c r="B1939" s="1" t="s">
        <v>835</v>
      </c>
      <c r="C1939" s="1" t="s">
        <v>1111</v>
      </c>
      <c r="D1939" s="1" t="s">
        <v>842</v>
      </c>
      <c r="E1939" s="1">
        <v>0.0</v>
      </c>
      <c r="F1939" s="1">
        <v>0.0</v>
      </c>
      <c r="G1939" s="1">
        <v>0.0</v>
      </c>
      <c r="I1939" s="1" t="str">
        <f t="shared" si="1"/>
        <v>Q25. Milk (cow), whole, 3.25% milkfat, without added vitamin A and vitamin D</v>
      </c>
      <c r="J1939" s="1">
        <f t="shared" si="2"/>
        <v>4</v>
      </c>
      <c r="K1939" s="1" t="str">
        <f t="shared" si="3"/>
        <v>Q25. Milk (cow), whole, 3.25% milkfat, without added vitamin A and vitamin D4</v>
      </c>
      <c r="L1939" s="1" t="str">
        <f t="shared" si="4"/>
        <v>Q25. Milk (cow), whole, 3.25% milkfat, without added vitamin A and vitamin DDairy drink or fermented milk or yogurt, flavoured, with sugar, processed in FR | Chilled | PET | at packaging/FR {ID}| GAIN</v>
      </c>
      <c r="M1939" s="1" t="str">
        <f t="array" ref="M1939">IF(A1938=$A$72,TEXT(A1939,"dd/mm/yyyy"),A1939)&amp;";"&amp;B1939&amp;";"&amp;IF(J1939=0,IFERROR(VLOOKUP(A1939,default!$B$17:$C$19,2,0),C1939),INDEX(default!$B$2:$B$12,Sheet2!J1939,0))&amp;";"&amp;D1939&amp;";"&amp;E1939&amp;";"&amp;F1939&amp;";"&amp;G1939&amp;";"&amp;H1939</f>
        <v>Dairy drink or fermented milk or yogurt, flavoured, with sugar, processed in FR | Chilled | PET | at packaging/FR {ID}| GAIN;kg;packaging*(1+TRAN_loss_PNS+RET_loss_PNS);Undefined;0;0;0;</v>
      </c>
    </row>
    <row r="1940" ht="15.75" customHeight="1">
      <c r="A1940" s="1" t="s">
        <v>976</v>
      </c>
      <c r="B1940" s="1" t="s">
        <v>835</v>
      </c>
      <c r="C1940" s="1" t="s">
        <v>1015</v>
      </c>
      <c r="D1940" s="1" t="s">
        <v>842</v>
      </c>
      <c r="E1940" s="1">
        <v>0.0</v>
      </c>
      <c r="F1940" s="1">
        <v>0.0</v>
      </c>
      <c r="G1940" s="1">
        <v>0.0</v>
      </c>
      <c r="I1940" s="1" t="str">
        <f t="shared" si="1"/>
        <v>Q25. Milk (cow), whole, 3.25% milkfat, without added vitamin A and vitamin D</v>
      </c>
      <c r="J1940" s="1">
        <f t="shared" si="2"/>
        <v>5</v>
      </c>
      <c r="K1940" s="1" t="str">
        <f t="shared" si="3"/>
        <v>Q25. Milk (cow), whole, 3.25% milkfat, without added vitamin A and vitamin D5</v>
      </c>
      <c r="L1940" s="1" t="str">
        <f t="shared" si="4"/>
        <v>Q25. Milk (cow), whole, 3.25% milkfat, without added vitamin A and vitamin DInternational distribution {ID}| GAIN</v>
      </c>
      <c r="M1940" s="1" t="str">
        <f t="array" ref="M1940">IF(A1939=$A$72,TEXT(A1940,"dd/mm/yyyy"),A1940)&amp;";"&amp;B1940&amp;";"&amp;IF(J1940=0,IFERROR(VLOOKUP(A1940,default!$B$17:$C$19,2,0),C1940),INDEX(default!$B$2:$B$12,Sheet2!J1940,0))&amp;";"&amp;D1940&amp;";"&amp;E1940&amp;";"&amp;F1940&amp;";"&amp;G1940&amp;";"&amp;H1940</f>
        <v>International distribution {ID}| GAIN;kg;distrib*(1+TRAN_loss_PNS+RET_loss_PNS);Undefined;0;0;0;</v>
      </c>
    </row>
    <row r="1941" ht="15.75" customHeight="1">
      <c r="A1941" s="1" t="s">
        <v>125</v>
      </c>
      <c r="B1941" s="1" t="s">
        <v>846</v>
      </c>
      <c r="C1941" s="1" t="s">
        <v>1016</v>
      </c>
      <c r="D1941" s="1" t="s">
        <v>842</v>
      </c>
      <c r="E1941" s="1">
        <v>0.0</v>
      </c>
      <c r="F1941" s="1">
        <v>0.0</v>
      </c>
      <c r="G1941" s="1">
        <v>0.0</v>
      </c>
      <c r="I1941" s="1" t="str">
        <f t="shared" si="1"/>
        <v>Q25. Milk (cow), whole, 3.25% milkfat, without added vitamin A and vitamin D</v>
      </c>
      <c r="J1941" s="1">
        <f t="shared" si="2"/>
        <v>6</v>
      </c>
      <c r="K1941" s="1" t="str">
        <f t="shared" si="3"/>
        <v>Q25. Milk (cow), whole, 3.25% milkfat, without added vitamin A and vitamin D6</v>
      </c>
      <c r="L1941" s="1" t="str">
        <f t="shared" si="4"/>
        <v>Q25. Milk (cow), whole, 3.25% milkfat, without added vitamin A and vitamin DStorage, in closed refrigerator, at retail (WFLDB)/RER U {ID}| GAIN</v>
      </c>
      <c r="M1941" s="1" t="str">
        <f t="array" ref="M1941">IF(A1940=$A$72,TEXT(A1941,"dd/mm/yyyy"),A1941)&amp;";"&amp;B1941&amp;";"&amp;IF(J1941=0,IFERROR(VLOOKUP(A1941,default!$B$17:$C$19,2,0),C1941),INDEX(default!$B$2:$B$12,Sheet2!J1941,0))&amp;";"&amp;D1941&amp;";"&amp;E1941&amp;";"&amp;F1941&amp;";"&amp;G1941&amp;";"&amp;H1941</f>
        <v>Storage, in closed refrigerator, at retail (WFLDB)/RER U {ID}| GAIN;l*day;retail_cool*(1+RET_loss_PNS);Undefined;0;0;0;</v>
      </c>
    </row>
    <row r="1942" ht="15.75" customHeight="1">
      <c r="A1942" s="1" t="s">
        <v>126</v>
      </c>
      <c r="B1942" s="1" t="s">
        <v>846</v>
      </c>
      <c r="C1942" s="1" t="s">
        <v>1017</v>
      </c>
      <c r="D1942" s="1" t="s">
        <v>842</v>
      </c>
      <c r="E1942" s="1">
        <v>0.0</v>
      </c>
      <c r="F1942" s="1">
        <v>0.0</v>
      </c>
      <c r="G1942" s="1">
        <v>0.0</v>
      </c>
      <c r="I1942" s="1" t="str">
        <f t="shared" si="1"/>
        <v>Q25. Milk (cow), whole, 3.25% milkfat, without added vitamin A and vitamin D</v>
      </c>
      <c r="J1942" s="1">
        <f t="shared" si="2"/>
        <v>7</v>
      </c>
      <c r="K1942" s="1" t="str">
        <f t="shared" si="3"/>
        <v>Q25. Milk (cow), whole, 3.25% milkfat, without added vitamin A and vitamin D7</v>
      </c>
      <c r="L1942" s="1" t="str">
        <f t="shared" si="4"/>
        <v>Q25. Milk (cow), whole, 3.25% milkfat, without added vitamin A and vitamin DStorage, in closed freezer, at retail (WFLDB)/RER U {ID}| GAIN</v>
      </c>
      <c r="M1942" s="1" t="str">
        <f t="array" ref="M1942">IF(A1941=$A$72,TEXT(A1942,"dd/mm/yyyy"),A1942)&amp;";"&amp;B1942&amp;";"&amp;IF(J1942=0,IFERROR(VLOOKUP(A1942,default!$B$17:$C$19,2,0),C1942),INDEX(default!$B$2:$B$12,Sheet2!J1942,0))&amp;";"&amp;D1942&amp;";"&amp;E1942&amp;";"&amp;F1942&amp;";"&amp;G1942&amp;";"&amp;H1942</f>
        <v>Storage, in closed freezer, at retail (WFLDB)/RER U {ID}| GAIN;l*day;retail_freez*(1+RET_loss_PNS);Undefined;0;0;0;</v>
      </c>
    </row>
    <row r="1943" ht="15.75" customHeight="1">
      <c r="A1943" s="1" t="s">
        <v>127</v>
      </c>
      <c r="B1943" s="1" t="s">
        <v>846</v>
      </c>
      <c r="C1943" s="1" t="s">
        <v>1018</v>
      </c>
      <c r="D1943" s="1" t="s">
        <v>842</v>
      </c>
      <c r="E1943" s="1">
        <v>0.0</v>
      </c>
      <c r="F1943" s="1">
        <v>0.0</v>
      </c>
      <c r="G1943" s="1">
        <v>0.0</v>
      </c>
      <c r="I1943" s="1" t="str">
        <f t="shared" si="1"/>
        <v>Q25. Milk (cow), whole, 3.25% milkfat, without added vitamin A and vitamin D</v>
      </c>
      <c r="J1943" s="1">
        <f t="shared" si="2"/>
        <v>8</v>
      </c>
      <c r="K1943" s="1" t="str">
        <f t="shared" si="3"/>
        <v>Q25. Milk (cow), whole, 3.25% milkfat, without added vitamin A and vitamin D8</v>
      </c>
      <c r="L1943" s="1" t="str">
        <f t="shared" si="4"/>
        <v>Q25. Milk (cow), whole, 3.25% milkfat, without added vitamin A and vitamin DStorage, in refrigerator, at home (WFLDB)/RER U {ID}| GAIN</v>
      </c>
      <c r="M1943" s="1" t="str">
        <f t="array" ref="M1943">IF(A1942=$A$72,TEXT(A1943,"dd/mm/yyyy"),A1943)&amp;";"&amp;B1943&amp;";"&amp;IF(J1943=0,IFERROR(VLOOKUP(A1943,default!$B$17:$C$19,2,0),C1943),INDEX(default!$B$2:$B$12,Sheet2!J1943,0))&amp;";"&amp;D1943&amp;";"&amp;E1943&amp;";"&amp;F1943&amp;";"&amp;G1943&amp;";"&amp;H1943</f>
        <v>Storage, in refrigerator, at home (WFLDB)/RER U {ID}| GAIN;l*day;home_cool;Undefined;0;0;0;</v>
      </c>
    </row>
    <row r="1944" ht="15.75" customHeight="1">
      <c r="A1944" s="1" t="s">
        <v>128</v>
      </c>
      <c r="B1944" s="1" t="s">
        <v>846</v>
      </c>
      <c r="C1944" s="1" t="s">
        <v>1018</v>
      </c>
      <c r="D1944" s="1" t="s">
        <v>842</v>
      </c>
      <c r="E1944" s="1">
        <v>0.0</v>
      </c>
      <c r="F1944" s="1">
        <v>0.0</v>
      </c>
      <c r="G1944" s="1">
        <v>0.0</v>
      </c>
      <c r="I1944" s="1" t="str">
        <f t="shared" si="1"/>
        <v>Q25. Milk (cow), whole, 3.25% milkfat, without added vitamin A and vitamin D</v>
      </c>
      <c r="J1944" s="1">
        <f t="shared" si="2"/>
        <v>9</v>
      </c>
      <c r="K1944" s="1" t="str">
        <f t="shared" si="3"/>
        <v>Q25. Milk (cow), whole, 3.25% milkfat, without added vitamin A and vitamin D9</v>
      </c>
      <c r="L1944" s="1" t="str">
        <f t="shared" si="4"/>
        <v>Q25. Milk (cow), whole, 3.25% milkfat, without added vitamin A and vitamin DStorage, in freezer, at home (WFLDB)/RER U {ID}| GAIN</v>
      </c>
      <c r="M1944" s="1" t="str">
        <f t="array" ref="M1944">IF(A1943=$A$72,TEXT(A1944,"dd/mm/yyyy"),A1944)&amp;";"&amp;B1944&amp;";"&amp;IF(J1944=0,IFERROR(VLOOKUP(A1944,default!$B$17:$C$19,2,0),C1944),INDEX(default!$B$2:$B$12,Sheet2!J1944,0))&amp;";"&amp;D1944&amp;";"&amp;E1944&amp;";"&amp;F1944&amp;";"&amp;G1944&amp;";"&amp;H1944</f>
        <v>Storage, in freezer, at home (WFLDB)/RER U {ID}| GAIN;l*day;home_freez;Undefined;0;0;0;</v>
      </c>
    </row>
    <row r="1945" ht="15.75" customHeight="1">
      <c r="A1945" s="1" t="s">
        <v>129</v>
      </c>
      <c r="B1945" s="1" t="s">
        <v>849</v>
      </c>
      <c r="C1945" s="1" t="s">
        <v>37</v>
      </c>
      <c r="D1945" s="1" t="s">
        <v>842</v>
      </c>
      <c r="E1945" s="1">
        <v>0.0</v>
      </c>
      <c r="F1945" s="1">
        <v>0.0</v>
      </c>
      <c r="G1945" s="1">
        <v>0.0</v>
      </c>
      <c r="I1945" s="1" t="str">
        <f t="shared" si="1"/>
        <v>Q25. Milk (cow), whole, 3.25% milkfat, without added vitamin A and vitamin D</v>
      </c>
      <c r="J1945" s="1">
        <f t="shared" si="2"/>
        <v>10</v>
      </c>
      <c r="K1945" s="1" t="str">
        <f t="shared" si="3"/>
        <v>Q25. Milk (cow), whole, 3.25% milkfat, without added vitamin A and vitamin D10</v>
      </c>
      <c r="L1945" s="1" t="str">
        <f t="shared" si="4"/>
        <v>Q25. Milk (cow), whole, 3.25% milkfat, without added vitamin A and vitamin DBoiling, vegetables, with LPG stove, at consumer home (WFLDB)/GLO U</v>
      </c>
      <c r="M1945" s="1" t="str">
        <f t="array" ref="M1945">IF(A1944=$A$72,TEXT(A1945,"dd/mm/yyyy"),A1945)&amp;";"&amp;B1945&amp;";"&amp;IF(J1945=0,IFERROR(VLOOKUP(A1945,default!$B$17:$C$19,2,0),C1945),INDEX(default!$B$2:$B$12,Sheet2!J1945,0))&amp;";"&amp;D1945&amp;";"&amp;E1945&amp;";"&amp;F1945&amp;";"&amp;G1945&amp;";"&amp;H1945</f>
        <v>Boiling, vegetables, with LPG stove, at consumer home (WFLDB)/GLO U;p;boil*(1-USER_loss);Undefined;0;0;0;</v>
      </c>
    </row>
    <row r="1946" ht="15.75" customHeight="1">
      <c r="A1946" s="1" t="s">
        <v>130</v>
      </c>
      <c r="B1946" s="1" t="s">
        <v>849</v>
      </c>
      <c r="C1946" s="1" t="s">
        <v>38</v>
      </c>
      <c r="D1946" s="1" t="s">
        <v>842</v>
      </c>
      <c r="E1946" s="1">
        <v>0.0</v>
      </c>
      <c r="F1946" s="1">
        <v>0.0</v>
      </c>
      <c r="G1946" s="1">
        <v>0.0</v>
      </c>
      <c r="I1946" s="1" t="str">
        <f t="shared" si="1"/>
        <v>Q25. Milk (cow), whole, 3.25% milkfat, without added vitamin A and vitamin D</v>
      </c>
      <c r="J1946" s="1">
        <f t="shared" si="2"/>
        <v>11</v>
      </c>
      <c r="K1946" s="1" t="str">
        <f t="shared" si="3"/>
        <v>Q25. Milk (cow), whole, 3.25% milkfat, without added vitamin A and vitamin D11</v>
      </c>
      <c r="L1946" s="1" t="str">
        <f t="shared" si="4"/>
        <v>Q25. Milk (cow), whole, 3.25% milkfat, without added vitamin A and vitamin DFrying, vegetables, with LPG stove, at consumer home (WFLDB)/GLO U</v>
      </c>
      <c r="M1946" s="1" t="str">
        <f t="array" ref="M1946">IF(A1945=$A$72,TEXT(A1946,"dd/mm/yyyy"),A1946)&amp;";"&amp;B1946&amp;";"&amp;IF(J1946=0,IFERROR(VLOOKUP(A1946,default!$B$17:$C$19,2,0),C1946),INDEX(default!$B$2:$B$12,Sheet2!J1946,0))&amp;";"&amp;D1946&amp;";"&amp;E1946&amp;";"&amp;F1946&amp;";"&amp;G1946&amp;";"&amp;H1946</f>
        <v>Frying, vegetables, with LPG stove, at consumer home (WFLDB)/GLO U;p;fry*(1-USER_loss);Undefined;0;0;0;</v>
      </c>
    </row>
    <row r="1947" ht="15.75" customHeight="1">
      <c r="I1947" s="1" t="str">
        <f t="shared" si="1"/>
        <v>Q25. Milk (cow), whole, 3.25% milkfat, without added vitamin A and vitamin D</v>
      </c>
      <c r="J1947" s="1">
        <f t="shared" si="2"/>
        <v>0</v>
      </c>
      <c r="K1947" s="1" t="str">
        <f t="shared" si="3"/>
        <v>Q25. Milk (cow), whole, 3.25% milkfat, without added vitamin A and vitamin D0</v>
      </c>
      <c r="L1947" s="1" t="str">
        <f t="shared" si="4"/>
        <v>Q25. Milk (cow), whole, 3.25% milkfat, without added vitamin A and vitamin D</v>
      </c>
      <c r="M1947" s="1" t="str">
        <f t="array" ref="M1947">IF(A1946=$A$72,TEXT(A1947,"dd/mm/yyyy"),A1947)&amp;";"&amp;B1947&amp;";"&amp;IF(J1947=0,IFERROR(VLOOKUP(A1947,default!$B$17:$C$19,2,0),C1947),INDEX(default!$B$2:$B$12,Sheet2!J1947,0))&amp;";"&amp;D1947&amp;";"&amp;E1947&amp;";"&amp;F1947&amp;";"&amp;G1947&amp;";"&amp;H1947</f>
        <v>;;;;;;;</v>
      </c>
    </row>
    <row r="1948" ht="15.75" customHeight="1">
      <c r="A1948" s="1" t="s">
        <v>852</v>
      </c>
      <c r="I1948" s="1" t="str">
        <f t="shared" si="1"/>
        <v>Q25. Milk (cow), whole, 3.25% milkfat, without added vitamin A and vitamin D</v>
      </c>
      <c r="J1948" s="1">
        <f t="shared" si="2"/>
        <v>0</v>
      </c>
      <c r="K1948" s="1" t="str">
        <f t="shared" si="3"/>
        <v>Q25. Milk (cow), whole, 3.25% milkfat, without added vitamin A and vitamin D0</v>
      </c>
      <c r="L1948" s="1" t="str">
        <f t="shared" si="4"/>
        <v>Q25. Milk (cow), whole, 3.25% milkfat, without added vitamin A and vitamin DElectricity/heat</v>
      </c>
      <c r="M1948" s="1" t="str">
        <f t="array" ref="M1948">IF(A1947=$A$72,TEXT(A1948,"dd/mm/yyyy"),A1948)&amp;";"&amp;B1948&amp;";"&amp;IF(J1948=0,IFERROR(VLOOKUP(A1948,default!$B$17:$C$19,2,0),C1948),INDEX(default!$B$2:$B$12,Sheet2!J1948,0))&amp;";"&amp;D1948&amp;";"&amp;E1948&amp;";"&amp;F1948&amp;";"&amp;G1948&amp;";"&amp;H1948</f>
        <v>Electricity/heat;;;;;;;</v>
      </c>
    </row>
    <row r="1949" ht="15.75" customHeight="1">
      <c r="I1949" s="1" t="str">
        <f t="shared" si="1"/>
        <v>Q25. Milk (cow), whole, 3.25% milkfat, without added vitamin A and vitamin D</v>
      </c>
      <c r="J1949" s="1">
        <f t="shared" si="2"/>
        <v>0</v>
      </c>
      <c r="K1949" s="1" t="str">
        <f t="shared" si="3"/>
        <v>Q25. Milk (cow), whole, 3.25% milkfat, without added vitamin A and vitamin D0</v>
      </c>
      <c r="L1949" s="1" t="str">
        <f t="shared" si="4"/>
        <v>Q25. Milk (cow), whole, 3.25% milkfat, without added vitamin A and vitamin D</v>
      </c>
      <c r="M1949" s="1" t="str">
        <f t="array" ref="M1949">IF(A1948=$A$72,TEXT(A1949,"dd/mm/yyyy"),A1949)&amp;";"&amp;B1949&amp;";"&amp;IF(J1949=0,IFERROR(VLOOKUP(A1949,default!$B$17:$C$19,2,0),C1949),INDEX(default!$B$2:$B$12,Sheet2!J1949,0))&amp;";"&amp;D1949&amp;";"&amp;E1949&amp;";"&amp;F1949&amp;";"&amp;G1949&amp;";"&amp;H1949</f>
        <v>;;;;;;;</v>
      </c>
    </row>
    <row r="1950" ht="15.75" customHeight="1">
      <c r="A1950" s="1" t="s">
        <v>853</v>
      </c>
      <c r="I1950" s="1" t="str">
        <f t="shared" si="1"/>
        <v>Q25. Milk (cow), whole, 3.25% milkfat, without added vitamin A and vitamin D</v>
      </c>
      <c r="J1950" s="1">
        <f t="shared" si="2"/>
        <v>0</v>
      </c>
      <c r="K1950" s="1" t="str">
        <f t="shared" si="3"/>
        <v>Q25. Milk (cow), whole, 3.25% milkfat, without added vitamin A and vitamin D0</v>
      </c>
      <c r="L1950" s="1" t="str">
        <f t="shared" si="4"/>
        <v>Q25. Milk (cow), whole, 3.25% milkfat, without added vitamin A and vitamin DEmissions to air</v>
      </c>
      <c r="M1950" s="1" t="str">
        <f t="array" ref="M1950">IF(A1949=$A$72,TEXT(A1950,"dd/mm/yyyy"),A1950)&amp;";"&amp;B1950&amp;";"&amp;IF(J1950=0,IFERROR(VLOOKUP(A1950,default!$B$17:$C$19,2,0),C1950),INDEX(default!$B$2:$B$12,Sheet2!J1950,0))&amp;";"&amp;D1950&amp;";"&amp;E1950&amp;";"&amp;F1950&amp;";"&amp;G1950&amp;";"&amp;H1950</f>
        <v>Emissions to air;;;;;;;</v>
      </c>
    </row>
    <row r="1951" ht="15.75" customHeight="1">
      <c r="I1951" s="1" t="str">
        <f t="shared" si="1"/>
        <v>Q25. Milk (cow), whole, 3.25% milkfat, without added vitamin A and vitamin D</v>
      </c>
      <c r="J1951" s="1">
        <f t="shared" si="2"/>
        <v>0</v>
      </c>
      <c r="K1951" s="1" t="str">
        <f t="shared" si="3"/>
        <v>Q25. Milk (cow), whole, 3.25% milkfat, without added vitamin A and vitamin D0</v>
      </c>
      <c r="L1951" s="1" t="str">
        <f t="shared" si="4"/>
        <v>Q25. Milk (cow), whole, 3.25% milkfat, without added vitamin A and vitamin D</v>
      </c>
      <c r="M1951" s="1" t="str">
        <f t="array" ref="M1951">IF(A1950=$A$72,TEXT(A1951,"dd/mm/yyyy"),A1951)&amp;";"&amp;B1951&amp;";"&amp;IF(J1951=0,IFERROR(VLOOKUP(A1951,default!$B$17:$C$19,2,0),C1951),INDEX(default!$B$2:$B$12,Sheet2!J1951,0))&amp;";"&amp;D1951&amp;";"&amp;E1951&amp;";"&amp;F1951&amp;";"&amp;G1951&amp;";"&amp;H1951</f>
        <v>;;;;;;;</v>
      </c>
    </row>
    <row r="1952" ht="15.75" customHeight="1">
      <c r="A1952" s="1" t="s">
        <v>854</v>
      </c>
      <c r="I1952" s="1" t="str">
        <f t="shared" si="1"/>
        <v>Q25. Milk (cow), whole, 3.25% milkfat, without added vitamin A and vitamin D</v>
      </c>
      <c r="J1952" s="1">
        <f t="shared" si="2"/>
        <v>0</v>
      </c>
      <c r="K1952" s="1" t="str">
        <f t="shared" si="3"/>
        <v>Q25. Milk (cow), whole, 3.25% milkfat, without added vitamin A and vitamin D0</v>
      </c>
      <c r="L1952" s="1" t="str">
        <f t="shared" si="4"/>
        <v>Q25. Milk (cow), whole, 3.25% milkfat, without added vitamin A and vitamin DEmissions to water</v>
      </c>
      <c r="M1952" s="1" t="str">
        <f t="array" ref="M1952">IF(A1951=$A$72,TEXT(A1952,"dd/mm/yyyy"),A1952)&amp;";"&amp;B1952&amp;";"&amp;IF(J1952=0,IFERROR(VLOOKUP(A1952,default!$B$17:$C$19,2,0),C1952),INDEX(default!$B$2:$B$12,Sheet2!J1952,0))&amp;";"&amp;D1952&amp;";"&amp;E1952&amp;";"&amp;F1952&amp;";"&amp;G1952&amp;";"&amp;H1952</f>
        <v>Emissions to water;;;;;;;</v>
      </c>
    </row>
    <row r="1953" ht="15.75" customHeight="1">
      <c r="I1953" s="1" t="str">
        <f t="shared" si="1"/>
        <v>Q25. Milk (cow), whole, 3.25% milkfat, without added vitamin A and vitamin D</v>
      </c>
      <c r="J1953" s="1">
        <f t="shared" si="2"/>
        <v>0</v>
      </c>
      <c r="K1953" s="1" t="str">
        <f t="shared" si="3"/>
        <v>Q25. Milk (cow), whole, 3.25% milkfat, without added vitamin A and vitamin D0</v>
      </c>
      <c r="L1953" s="1" t="str">
        <f t="shared" si="4"/>
        <v>Q25. Milk (cow), whole, 3.25% milkfat, without added vitamin A and vitamin D</v>
      </c>
      <c r="M1953" s="1" t="str">
        <f t="array" ref="M1953">IF(A1952=$A$72,TEXT(A1953,"dd/mm/yyyy"),A1953)&amp;";"&amp;B1953&amp;";"&amp;IF(J1953=0,IFERROR(VLOOKUP(A1953,default!$B$17:$C$19,2,0),C1953),INDEX(default!$B$2:$B$12,Sheet2!J1953,0))&amp;";"&amp;D1953&amp;";"&amp;E1953&amp;";"&amp;F1953&amp;";"&amp;G1953&amp;";"&amp;H1953</f>
        <v>;;;;;;;</v>
      </c>
    </row>
    <row r="1954" ht="15.75" customHeight="1">
      <c r="A1954" s="1" t="s">
        <v>855</v>
      </c>
      <c r="I1954" s="1" t="str">
        <f t="shared" si="1"/>
        <v>Q25. Milk (cow), whole, 3.25% milkfat, without added vitamin A and vitamin D</v>
      </c>
      <c r="J1954" s="1">
        <f t="shared" si="2"/>
        <v>0</v>
      </c>
      <c r="K1954" s="1" t="str">
        <f t="shared" si="3"/>
        <v>Q25. Milk (cow), whole, 3.25% milkfat, without added vitamin A and vitamin D0</v>
      </c>
      <c r="L1954" s="1" t="str">
        <f t="shared" si="4"/>
        <v>Q25. Milk (cow), whole, 3.25% milkfat, without added vitamin A and vitamin DEmissions to soil</v>
      </c>
      <c r="M1954" s="1" t="str">
        <f t="array" ref="M1954">IF(A1953=$A$72,TEXT(A1954,"dd/mm/yyyy"),A1954)&amp;";"&amp;B1954&amp;";"&amp;IF(J1954=0,IFERROR(VLOOKUP(A1954,default!$B$17:$C$19,2,0),C1954),INDEX(default!$B$2:$B$12,Sheet2!J1954,0))&amp;";"&amp;D1954&amp;";"&amp;E1954&amp;";"&amp;F1954&amp;";"&amp;G1954&amp;";"&amp;H1954</f>
        <v>Emissions to soil;;;;;;;</v>
      </c>
    </row>
    <row r="1955" ht="15.75" customHeight="1">
      <c r="I1955" s="1" t="str">
        <f t="shared" si="1"/>
        <v>Q25. Milk (cow), whole, 3.25% milkfat, without added vitamin A and vitamin D</v>
      </c>
      <c r="J1955" s="1">
        <f t="shared" si="2"/>
        <v>0</v>
      </c>
      <c r="K1955" s="1" t="str">
        <f t="shared" si="3"/>
        <v>Q25. Milk (cow), whole, 3.25% milkfat, without added vitamin A and vitamin D0</v>
      </c>
      <c r="L1955" s="1" t="str">
        <f t="shared" si="4"/>
        <v>Q25. Milk (cow), whole, 3.25% milkfat, without added vitamin A and vitamin D</v>
      </c>
      <c r="M1955" s="1" t="str">
        <f t="array" ref="M1955">IF(A1954=$A$72,TEXT(A1955,"dd/mm/yyyy"),A1955)&amp;";"&amp;B1955&amp;";"&amp;IF(J1955=0,IFERROR(VLOOKUP(A1955,default!$B$17:$C$19,2,0),C1955),INDEX(default!$B$2:$B$12,Sheet2!J1955,0))&amp;";"&amp;D1955&amp;";"&amp;E1955&amp;";"&amp;F1955&amp;";"&amp;G1955&amp;";"&amp;H1955</f>
        <v>;;;;;;;</v>
      </c>
    </row>
    <row r="1956" ht="15.75" customHeight="1">
      <c r="A1956" s="1" t="s">
        <v>856</v>
      </c>
      <c r="I1956" s="1" t="str">
        <f t="shared" si="1"/>
        <v>Q25. Milk (cow), whole, 3.25% milkfat, without added vitamin A and vitamin D</v>
      </c>
      <c r="J1956" s="1">
        <f t="shared" si="2"/>
        <v>0</v>
      </c>
      <c r="K1956" s="1" t="str">
        <f t="shared" si="3"/>
        <v>Q25. Milk (cow), whole, 3.25% milkfat, without added vitamin A and vitamin D0</v>
      </c>
      <c r="L1956" s="1" t="str">
        <f t="shared" si="4"/>
        <v>Q25. Milk (cow), whole, 3.25% milkfat, without added vitamin A and vitamin DFinal waste flows</v>
      </c>
      <c r="M1956" s="1" t="str">
        <f t="array" ref="M1956">IF(A1955=$A$72,TEXT(A1956,"dd/mm/yyyy"),A1956)&amp;";"&amp;B1956&amp;";"&amp;IF(J1956=0,IFERROR(VLOOKUP(A1956,default!$B$17:$C$19,2,0),C1956),INDEX(default!$B$2:$B$12,Sheet2!J1956,0))&amp;";"&amp;D1956&amp;";"&amp;E1956&amp;";"&amp;F1956&amp;";"&amp;G1956&amp;";"&amp;H1956</f>
        <v>Final waste flows;;;;;;;</v>
      </c>
    </row>
    <row r="1957" ht="15.75" customHeight="1">
      <c r="I1957" s="1" t="str">
        <f t="shared" si="1"/>
        <v>Q25. Milk (cow), whole, 3.25% milkfat, without added vitamin A and vitamin D</v>
      </c>
      <c r="J1957" s="1">
        <f t="shared" si="2"/>
        <v>0</v>
      </c>
      <c r="K1957" s="1" t="str">
        <f t="shared" si="3"/>
        <v>Q25. Milk (cow), whole, 3.25% milkfat, without added vitamin A and vitamin D0</v>
      </c>
      <c r="L1957" s="1" t="str">
        <f t="shared" si="4"/>
        <v>Q25. Milk (cow), whole, 3.25% milkfat, without added vitamin A and vitamin D</v>
      </c>
      <c r="M1957" s="1" t="str">
        <f t="array" ref="M1957">IF(A1956=$A$72,TEXT(A1957,"dd/mm/yyyy"),A1957)&amp;";"&amp;B1957&amp;";"&amp;IF(J1957=0,IFERROR(VLOOKUP(A1957,default!$B$17:$C$19,2,0),C1957),INDEX(default!$B$2:$B$12,Sheet2!J1957,0))&amp;";"&amp;D1957&amp;";"&amp;E1957&amp;";"&amp;F1957&amp;";"&amp;G1957&amp;";"&amp;H1957</f>
        <v>;;;;;;;</v>
      </c>
    </row>
    <row r="1958" ht="15.75" customHeight="1">
      <c r="A1958" s="1" t="s">
        <v>857</v>
      </c>
      <c r="I1958" s="1" t="str">
        <f t="shared" si="1"/>
        <v>Q25. Milk (cow), whole, 3.25% milkfat, without added vitamin A and vitamin D</v>
      </c>
      <c r="J1958" s="1">
        <f t="shared" si="2"/>
        <v>0</v>
      </c>
      <c r="K1958" s="1" t="str">
        <f t="shared" si="3"/>
        <v>Q25. Milk (cow), whole, 3.25% milkfat, without added vitamin A and vitamin D0</v>
      </c>
      <c r="L1958" s="1" t="str">
        <f t="shared" si="4"/>
        <v>Q25. Milk (cow), whole, 3.25% milkfat, without added vitamin A and vitamin DNon material emissions</v>
      </c>
      <c r="M1958" s="1" t="str">
        <f t="array" ref="M1958">IF(A1957=$A$72,TEXT(A1958,"dd/mm/yyyy"),A1958)&amp;";"&amp;B1958&amp;";"&amp;IF(J1958=0,IFERROR(VLOOKUP(A1958,default!$B$17:$C$19,2,0),C1958),INDEX(default!$B$2:$B$12,Sheet2!J1958,0))&amp;";"&amp;D1958&amp;";"&amp;E1958&amp;";"&amp;F1958&amp;";"&amp;G1958&amp;";"&amp;H1958</f>
        <v>Non material emissions;;;;;;;</v>
      </c>
    </row>
    <row r="1959" ht="15.75" customHeight="1">
      <c r="I1959" s="1" t="str">
        <f t="shared" si="1"/>
        <v>Q25. Milk (cow), whole, 3.25% milkfat, without added vitamin A and vitamin D</v>
      </c>
      <c r="J1959" s="1">
        <f t="shared" si="2"/>
        <v>0</v>
      </c>
      <c r="K1959" s="1" t="str">
        <f t="shared" si="3"/>
        <v>Q25. Milk (cow), whole, 3.25% milkfat, without added vitamin A and vitamin D0</v>
      </c>
      <c r="L1959" s="1" t="str">
        <f t="shared" si="4"/>
        <v>Q25. Milk (cow), whole, 3.25% milkfat, without added vitamin A and vitamin D</v>
      </c>
      <c r="M1959" s="1" t="str">
        <f t="array" ref="M1959">IF(A1958=$A$72,TEXT(A1959,"dd/mm/yyyy"),A1959)&amp;";"&amp;B1959&amp;";"&amp;IF(J1959=0,IFERROR(VLOOKUP(A1959,default!$B$17:$C$19,2,0),C1959),INDEX(default!$B$2:$B$12,Sheet2!J1959,0))&amp;";"&amp;D1959&amp;";"&amp;E1959&amp;";"&amp;F1959&amp;";"&amp;G1959&amp;";"&amp;H1959</f>
        <v>;;;;;;;</v>
      </c>
    </row>
    <row r="1960" ht="15.75" customHeight="1">
      <c r="A1960" s="1" t="s">
        <v>858</v>
      </c>
      <c r="I1960" s="1" t="str">
        <f t="shared" si="1"/>
        <v>Q25. Milk (cow), whole, 3.25% milkfat, without added vitamin A and vitamin D</v>
      </c>
      <c r="J1960" s="1">
        <f t="shared" si="2"/>
        <v>0</v>
      </c>
      <c r="K1960" s="1" t="str">
        <f t="shared" si="3"/>
        <v>Q25. Milk (cow), whole, 3.25% milkfat, without added vitamin A and vitamin D0</v>
      </c>
      <c r="L1960" s="1" t="str">
        <f t="shared" si="4"/>
        <v>Q25. Milk (cow), whole, 3.25% milkfat, without added vitamin A and vitamin DSocial issues</v>
      </c>
      <c r="M1960" s="1" t="str">
        <f t="array" ref="M1960">IF(A1959=$A$72,TEXT(A1960,"dd/mm/yyyy"),A1960)&amp;";"&amp;B1960&amp;";"&amp;IF(J1960=0,IFERROR(VLOOKUP(A1960,default!$B$17:$C$19,2,0),C1960),INDEX(default!$B$2:$B$12,Sheet2!J1960,0))&amp;";"&amp;D1960&amp;";"&amp;E1960&amp;";"&amp;F1960&amp;";"&amp;G1960&amp;";"&amp;H1960</f>
        <v>Social issues;;;;;;;</v>
      </c>
    </row>
    <row r="1961" ht="15.75" customHeight="1">
      <c r="I1961" s="1" t="str">
        <f t="shared" si="1"/>
        <v>Q25. Milk (cow), whole, 3.25% milkfat, without added vitamin A and vitamin D</v>
      </c>
      <c r="J1961" s="1">
        <f t="shared" si="2"/>
        <v>0</v>
      </c>
      <c r="K1961" s="1" t="str">
        <f t="shared" si="3"/>
        <v>Q25. Milk (cow), whole, 3.25% milkfat, without added vitamin A and vitamin D0</v>
      </c>
      <c r="L1961" s="1" t="str">
        <f t="shared" si="4"/>
        <v>Q25. Milk (cow), whole, 3.25% milkfat, without added vitamin A and vitamin D</v>
      </c>
      <c r="M1961" s="1" t="str">
        <f t="array" ref="M1961">IF(A1960=$A$72,TEXT(A1961,"dd/mm/yyyy"),A1961)&amp;";"&amp;B1961&amp;";"&amp;IF(J1961=0,IFERROR(VLOOKUP(A1961,default!$B$17:$C$19,2,0),C1961),INDEX(default!$B$2:$B$12,Sheet2!J1961,0))&amp;";"&amp;D1961&amp;";"&amp;E1961&amp;";"&amp;F1961&amp;";"&amp;G1961&amp;";"&amp;H1961</f>
        <v>;;;;;;;</v>
      </c>
    </row>
    <row r="1962" ht="15.75" customHeight="1">
      <c r="A1962" s="1" t="s">
        <v>859</v>
      </c>
      <c r="I1962" s="1" t="str">
        <f t="shared" si="1"/>
        <v>Q25. Milk (cow), whole, 3.25% milkfat, without added vitamin A and vitamin D</v>
      </c>
      <c r="J1962" s="1">
        <f t="shared" si="2"/>
        <v>0</v>
      </c>
      <c r="K1962" s="1" t="str">
        <f t="shared" si="3"/>
        <v>Q25. Milk (cow), whole, 3.25% milkfat, without added vitamin A and vitamin D0</v>
      </c>
      <c r="L1962" s="1" t="str">
        <f t="shared" si="4"/>
        <v>Q25. Milk (cow), whole, 3.25% milkfat, without added vitamin A and vitamin DEconomic issues</v>
      </c>
      <c r="M1962" s="1" t="str">
        <f t="array" ref="M1962">IF(A1961=$A$72,TEXT(A1962,"dd/mm/yyyy"),A1962)&amp;";"&amp;B1962&amp;";"&amp;IF(J1962=0,IFERROR(VLOOKUP(A1962,default!$B$17:$C$19,2,0),C1962),INDEX(default!$B$2:$B$12,Sheet2!J1962,0))&amp;";"&amp;D1962&amp;";"&amp;E1962&amp;";"&amp;F1962&amp;";"&amp;G1962&amp;";"&amp;H1962</f>
        <v>Economic issues;;;;;;;</v>
      </c>
    </row>
    <row r="1963" ht="15.75" customHeight="1">
      <c r="I1963" s="1" t="str">
        <f t="shared" si="1"/>
        <v>Q25. Milk (cow), whole, 3.25% milkfat, without added vitamin A and vitamin D</v>
      </c>
      <c r="J1963" s="1">
        <f t="shared" si="2"/>
        <v>0</v>
      </c>
      <c r="K1963" s="1" t="str">
        <f t="shared" si="3"/>
        <v>Q25. Milk (cow), whole, 3.25% milkfat, without added vitamin A and vitamin D0</v>
      </c>
      <c r="L1963" s="1" t="str">
        <f t="shared" si="4"/>
        <v>Q25. Milk (cow), whole, 3.25% milkfat, without added vitamin A and vitamin D</v>
      </c>
      <c r="M1963" s="1" t="str">
        <f t="array" ref="M1963">IF(A1962=$A$72,TEXT(A1963,"dd/mm/yyyy"),A1963)&amp;";"&amp;B1963&amp;";"&amp;IF(J1963=0,IFERROR(VLOOKUP(A1963,default!$B$17:$C$19,2,0),C1963),INDEX(default!$B$2:$B$12,Sheet2!J1963,0))&amp;";"&amp;D1963&amp;";"&amp;E1963&amp;";"&amp;F1963&amp;";"&amp;G1963&amp;";"&amp;H1963</f>
        <v>;;;;;;;</v>
      </c>
    </row>
    <row r="1964" ht="15.75" customHeight="1">
      <c r="A1964" s="1" t="s">
        <v>860</v>
      </c>
      <c r="I1964" s="1" t="str">
        <f t="shared" si="1"/>
        <v>Q25. Milk (cow), whole, 3.25% milkfat, without added vitamin A and vitamin D</v>
      </c>
      <c r="J1964" s="1">
        <f t="shared" si="2"/>
        <v>0</v>
      </c>
      <c r="K1964" s="1" t="str">
        <f t="shared" si="3"/>
        <v>Q25. Milk (cow), whole, 3.25% milkfat, without added vitamin A and vitamin D0</v>
      </c>
      <c r="L1964" s="1" t="str">
        <f t="shared" si="4"/>
        <v>Q25. Milk (cow), whole, 3.25% milkfat, without added vitamin A and vitamin DWaste to treatment</v>
      </c>
      <c r="M1964" s="1" t="str">
        <f t="array" ref="M1964">IF(A1963=$A$72,TEXT(A1964,"dd/mm/yyyy"),A1964)&amp;";"&amp;B1964&amp;";"&amp;IF(J1964=0,IFERROR(VLOOKUP(A1964,default!$B$17:$C$19,2,0),C1964),INDEX(default!$B$2:$B$12,Sheet2!J1964,0))&amp;";"&amp;D1964&amp;";"&amp;E1964&amp;";"&amp;F1964&amp;";"&amp;G1964&amp;";"&amp;H1964</f>
        <v>Waste to treatment;;;;;;;</v>
      </c>
    </row>
    <row r="1965" ht="15.75" customHeight="1">
      <c r="A1965" s="1" t="s">
        <v>8</v>
      </c>
      <c r="B1965" s="1" t="s">
        <v>835</v>
      </c>
      <c r="C1965" s="1" t="s">
        <v>1112</v>
      </c>
      <c r="D1965" s="1" t="s">
        <v>842</v>
      </c>
      <c r="E1965" s="1">
        <v>0.0</v>
      </c>
      <c r="F1965" s="1">
        <v>0.0</v>
      </c>
      <c r="G1965" s="1">
        <v>0.0</v>
      </c>
      <c r="I1965" s="1" t="str">
        <f t="shared" si="1"/>
        <v>Q25. Milk (cow), whole, 3.25% milkfat, without added vitamin A and vitamin D</v>
      </c>
      <c r="J1965" s="1">
        <f t="shared" si="2"/>
        <v>0</v>
      </c>
      <c r="K1965" s="1" t="str">
        <f t="shared" si="3"/>
        <v>Q25. Milk (cow), whole, 3.25% milkfat, without added vitamin A and vitamin D0</v>
      </c>
      <c r="L1965" s="1" t="str">
        <f t="shared" si="4"/>
        <v>Q25. Milk (cow), whole, 3.25% milkfat, without added vitamin A and vitamin DMunicipal solid waste {RoW}| treatment of municipal solid waste, sanitary landfill | Cut-off, S</v>
      </c>
      <c r="M1965" s="1" t="str">
        <f t="array" ref="M1965">IF(A1964=$A$72,TEXT(A1965,"dd/mm/yyyy"),A1965)&amp;";"&amp;B1965&amp;";"&amp;IF(J1965=0,IFERROR(VLOOKUP(A1965,default!$B$17:$C$19,2,0),C1965),INDEX(default!$B$2:$B$12,Sheet2!J1965,0))&amp;";"&amp;D1965&amp;";"&amp;E1965&amp;";"&amp;F1965&amp;";"&amp;G1965&amp;";"&amp;H1965</f>
        <v>Municipal solid waste {RoW}| treatment of municipal solid waste, sanitary landfill | Cut-off, S;kg;(packwt*packaging*(1+TRAN_loss_PNS+RET_loss_PNS)+PHAR_loss_PNS+PROC_loss_PNS+TRAN_loss_PNS+RET_loss_PNS+USER_loss)*landfill;Undefined;0;0;0;</v>
      </c>
    </row>
    <row r="1966" ht="15.75" customHeight="1">
      <c r="A1966" s="1" t="s">
        <v>9</v>
      </c>
      <c r="B1966" s="1" t="s">
        <v>835</v>
      </c>
      <c r="C1966" s="1" t="s">
        <v>1113</v>
      </c>
      <c r="D1966" s="1" t="s">
        <v>842</v>
      </c>
      <c r="E1966" s="1">
        <v>0.0</v>
      </c>
      <c r="F1966" s="1">
        <v>0.0</v>
      </c>
      <c r="G1966" s="1">
        <v>0.0</v>
      </c>
      <c r="I1966" s="1" t="str">
        <f t="shared" si="1"/>
        <v>Q25. Milk (cow), whole, 3.25% milkfat, without added vitamin A and vitamin D</v>
      </c>
      <c r="J1966" s="1">
        <f t="shared" si="2"/>
        <v>0</v>
      </c>
      <c r="K1966" s="1" t="str">
        <f t="shared" si="3"/>
        <v>Q25. Milk (cow), whole, 3.25% milkfat, without added vitamin A and vitamin D0</v>
      </c>
      <c r="L1966" s="1" t="str">
        <f t="shared" si="4"/>
        <v>Q25. Milk (cow), whole, 3.25% milkfat, without added vitamin A and vitamin DMunicipal solid waste {GLO}| treatment of municipal solid waste, open dump, wet infiltration class (500mm) | Cut-off, S</v>
      </c>
      <c r="M1966" s="1" t="str">
        <f t="array" ref="M1966">IF(A1965=$A$72,TEXT(A1966,"dd/mm/yyyy"),A1966)&amp;";"&amp;B1966&amp;";"&amp;IF(J1966=0,IFERROR(VLOOKUP(A1966,default!$B$17:$C$19,2,0),C1966),INDEX(default!$B$2:$B$12,Sheet2!J1966,0))&amp;";"&amp;D1966&amp;";"&amp;E1966&amp;";"&amp;F1966&amp;";"&amp;G1966&amp;";"&amp;H1966</f>
        <v>Municipal solid waste {GLO}| treatment of municipal solid waste, open dump, wet infiltration class (500mm) | Cut-off, S;kg;(packwt*packaging*(1+TRAN_loss_PNS+RET_loss_PNS)+PHAR_loss_PNS+PROC_loss_PNS+TRAN_loss_PNS+RET_loss_PNS+USER_loss)*opendump;Undefined;0;0;0;</v>
      </c>
    </row>
    <row r="1967" ht="15.75" customHeight="1">
      <c r="A1967" s="1" t="s">
        <v>10</v>
      </c>
      <c r="B1967" s="1" t="s">
        <v>835</v>
      </c>
      <c r="C1967" s="1" t="s">
        <v>1113</v>
      </c>
      <c r="D1967" s="1" t="s">
        <v>842</v>
      </c>
      <c r="E1967" s="1">
        <v>0.0</v>
      </c>
      <c r="F1967" s="1">
        <v>0.0</v>
      </c>
      <c r="G1967" s="1">
        <v>0.0</v>
      </c>
      <c r="I1967" s="1" t="str">
        <f t="shared" si="1"/>
        <v>Q25. Milk (cow), whole, 3.25% milkfat, without added vitamin A and vitamin D</v>
      </c>
      <c r="J1967" s="1">
        <f t="shared" si="2"/>
        <v>0</v>
      </c>
      <c r="K1967" s="1" t="str">
        <f t="shared" si="3"/>
        <v>Q25. Milk (cow), whole, 3.25% milkfat, without added vitamin A and vitamin D0</v>
      </c>
      <c r="L1967" s="1" t="str">
        <f t="shared" si="4"/>
        <v>Q25. Milk (cow), whole, 3.25% milkfat, without added vitamin A and vitamin DMunicipal solid waste {GLO}| treatment of municipal solid waste, open burning | Cut-off, S</v>
      </c>
      <c r="M1967" s="1" t="str">
        <f t="array" ref="M1967">IF(A1966=$A$72,TEXT(A1967,"dd/mm/yyyy"),A1967)&amp;";"&amp;B1967&amp;";"&amp;IF(J1967=0,IFERROR(VLOOKUP(A1967,default!$B$17:$C$19,2,0),C1967),INDEX(default!$B$2:$B$12,Sheet2!J1967,0))&amp;";"&amp;D1967&amp;";"&amp;E1967&amp;";"&amp;F1967&amp;";"&amp;G1967&amp;";"&amp;H1967</f>
        <v>Municipal solid waste {GLO}| treatment of municipal solid waste, open burning | Cut-off, S;kg;(packwt*packaging*(1+TRAN_loss_PNS+RET_loss_PNS)+PHAR_loss_PNS+PROC_loss_PNS+TRAN_loss_PNS+RET_loss_PNS+USER_loss)*openburn;Undefined;0;0;0;</v>
      </c>
    </row>
    <row r="1968" ht="15.75" customHeight="1">
      <c r="I1968" s="1" t="str">
        <f t="shared" si="1"/>
        <v>Q25. Milk (cow), whole, 3.25% milkfat, without added vitamin A and vitamin D</v>
      </c>
      <c r="J1968" s="1">
        <f t="shared" si="2"/>
        <v>0</v>
      </c>
      <c r="K1968" s="1" t="str">
        <f t="shared" si="3"/>
        <v>Q25. Milk (cow), whole, 3.25% milkfat, without added vitamin A and vitamin D0</v>
      </c>
      <c r="L1968" s="1" t="str">
        <f t="shared" si="4"/>
        <v>Q25. Milk (cow), whole, 3.25% milkfat, without added vitamin A and vitamin D</v>
      </c>
      <c r="M1968" s="1" t="str">
        <f t="array" ref="M1968">IF(A1967=$A$72,TEXT(A1968,"dd/mm/yyyy"),A1968)&amp;";"&amp;B1968&amp;";"&amp;IF(J1968=0,IFERROR(VLOOKUP(A1968,default!$B$17:$C$19,2,0),C1968),INDEX(default!$B$2:$B$12,Sheet2!J1968,0))&amp;";"&amp;D1968&amp;";"&amp;E1968&amp;";"&amp;F1968&amp;";"&amp;G1968&amp;";"&amp;H1968</f>
        <v>;;;;;;;</v>
      </c>
    </row>
    <row r="1969" ht="15.75" customHeight="1">
      <c r="A1969" s="1" t="s">
        <v>865</v>
      </c>
      <c r="I1969" s="1" t="str">
        <f t="shared" si="1"/>
        <v>Q25. Milk (cow), whole, 3.25% milkfat, without added vitamin A and vitamin D</v>
      </c>
      <c r="J1969" s="1">
        <f t="shared" si="2"/>
        <v>0</v>
      </c>
      <c r="K1969" s="1" t="str">
        <f t="shared" si="3"/>
        <v>Q25. Milk (cow), whole, 3.25% milkfat, without added vitamin A and vitamin D0</v>
      </c>
      <c r="L1969" s="1" t="str">
        <f t="shared" si="4"/>
        <v>Q25. Milk (cow), whole, 3.25% milkfat, without added vitamin A and vitamin DInput parameters</v>
      </c>
      <c r="M1969" s="1" t="str">
        <f t="array" ref="M1969">IF(A1968=$A$72,TEXT(A1969,"dd/mm/yyyy"),A1969)&amp;";"&amp;B1969&amp;";"&amp;IF(J1969=0,IFERROR(VLOOKUP(A1969,default!$B$17:$C$19,2,0),C1969),INDEX(default!$B$2:$B$12,Sheet2!J1969,0))&amp;";"&amp;D1969&amp;";"&amp;E1969&amp;";"&amp;F1969&amp;";"&amp;G1969&amp;";"&amp;H1969</f>
        <v>Input parameters;;;;;;;</v>
      </c>
    </row>
    <row r="1970" ht="15.75" customHeight="1">
      <c r="A1970" s="1" t="s">
        <v>31</v>
      </c>
      <c r="B1970" s="1">
        <v>1.0</v>
      </c>
      <c r="C1970" s="1" t="s">
        <v>866</v>
      </c>
      <c r="D1970" s="1">
        <v>1.11</v>
      </c>
      <c r="E1970" s="1">
        <v>0.0</v>
      </c>
      <c r="F1970" s="1">
        <v>0.0</v>
      </c>
      <c r="G1970" s="1" t="s">
        <v>832</v>
      </c>
      <c r="H1970" s="1" t="s">
        <v>134</v>
      </c>
      <c r="I1970" s="1" t="str">
        <f t="shared" si="1"/>
        <v>Q25. Milk (cow), whole, 3.25% milkfat, without added vitamin A and vitamin D</v>
      </c>
      <c r="J1970" s="1">
        <f t="shared" si="2"/>
        <v>0</v>
      </c>
      <c r="K1970" s="1" t="str">
        <f t="shared" si="3"/>
        <v>Q25. Milk (cow), whole, 3.25% milkfat, without added vitamin A and vitamin D0</v>
      </c>
      <c r="L1970" s="1" t="str">
        <f t="shared" si="4"/>
        <v>Q25. Milk (cow), whole, 3.25% milkfat, without added vitamin A and vitamin Dprimary</v>
      </c>
      <c r="M1970" s="1" t="str">
        <f t="array" ref="M1970">IF(A1969=$A$72,TEXT(A1970,"dd/mm/yyyy"),A1970)&amp;";"&amp;B1970&amp;";"&amp;IF(J1970=0,IFERROR(VLOOKUP(A1970,default!$B$17:$C$19,2,0),C1970),INDEX(default!$B$2:$B$12,Sheet2!J1970,0))&amp;";"&amp;D1970&amp;";"&amp;E1970&amp;";"&amp;F1970&amp;";"&amp;G1970&amp;";"&amp;H1970</f>
        <v>primary;1;Lognormal;1,11;0;0;No;(2,3,2,2,2,na)_x007f_</v>
      </c>
    </row>
    <row r="1971" ht="15.75" customHeight="1">
      <c r="A1971" s="1" t="s">
        <v>23</v>
      </c>
      <c r="B1971" s="1">
        <v>1.0</v>
      </c>
      <c r="C1971" s="1" t="s">
        <v>866</v>
      </c>
      <c r="D1971" s="1">
        <v>1.25</v>
      </c>
      <c r="E1971" s="1">
        <v>0.0</v>
      </c>
      <c r="F1971" s="1">
        <v>0.0</v>
      </c>
      <c r="G1971" s="1" t="s">
        <v>832</v>
      </c>
      <c r="H1971" s="1" t="s">
        <v>131</v>
      </c>
      <c r="I1971" s="1" t="str">
        <f t="shared" si="1"/>
        <v>Q25. Milk (cow), whole, 3.25% milkfat, without added vitamin A and vitamin D</v>
      </c>
      <c r="J1971" s="1">
        <f t="shared" si="2"/>
        <v>0</v>
      </c>
      <c r="K1971" s="1" t="str">
        <f t="shared" si="3"/>
        <v>Q25. Milk (cow), whole, 3.25% milkfat, without added vitamin A and vitamin D0</v>
      </c>
      <c r="L1971" s="1" t="str">
        <f t="shared" si="4"/>
        <v>Q25. Milk (cow), whole, 3.25% milkfat, without added vitamin A and vitamin Dpackaging</v>
      </c>
      <c r="M1971" s="1" t="str">
        <f t="array" ref="M1971">IF(A1970=$A$72,TEXT(A1971,"dd/mm/yyyy"),A1971)&amp;";"&amp;B1971&amp;";"&amp;IF(J1971=0,IFERROR(VLOOKUP(A1971,default!$B$17:$C$19,2,0),C1971),INDEX(default!$B$2:$B$12,Sheet2!J1971,0))&amp;";"&amp;D1971&amp;";"&amp;E1971&amp;";"&amp;F1971&amp;";"&amp;G1971&amp;";"&amp;H1971</f>
        <v>packaging;1;Lognormal;1,25;0;0;No;(2,4,2,4,3,na)_x007f_</v>
      </c>
    </row>
    <row r="1972" ht="15.75" customHeight="1">
      <c r="A1972" s="1" t="s">
        <v>32</v>
      </c>
      <c r="B1972" s="1">
        <v>1.0</v>
      </c>
      <c r="C1972" s="1" t="s">
        <v>866</v>
      </c>
      <c r="D1972" s="1">
        <v>1.23</v>
      </c>
      <c r="E1972" s="1">
        <v>0.0</v>
      </c>
      <c r="F1972" s="1">
        <v>0.0</v>
      </c>
      <c r="G1972" s="1" t="s">
        <v>832</v>
      </c>
      <c r="H1972" s="1" t="s">
        <v>132</v>
      </c>
      <c r="I1972" s="1" t="str">
        <f t="shared" si="1"/>
        <v>Q25. Milk (cow), whole, 3.25% milkfat, without added vitamin A and vitamin D</v>
      </c>
      <c r="J1972" s="1">
        <f t="shared" si="2"/>
        <v>0</v>
      </c>
      <c r="K1972" s="1" t="str">
        <f t="shared" si="3"/>
        <v>Q25. Milk (cow), whole, 3.25% milkfat, without added vitamin A and vitamin D0</v>
      </c>
      <c r="L1972" s="1" t="str">
        <f t="shared" si="4"/>
        <v>Q25. Milk (cow), whole, 3.25% milkfat, without added vitamin A and vitamin Ddistrib</v>
      </c>
      <c r="M1972" s="1" t="str">
        <f t="array" ref="M1972">IF(A1971=$A$72,TEXT(A1972,"dd/mm/yyyy"),A1972)&amp;";"&amp;B1972&amp;";"&amp;IF(J1972=0,IFERROR(VLOOKUP(A1972,default!$B$17:$C$19,2,0),C1972),INDEX(default!$B$2:$B$12,Sheet2!J1972,0))&amp;";"&amp;D1972&amp;";"&amp;E1972&amp;";"&amp;F1972&amp;";"&amp;G1972&amp;";"&amp;H1972</f>
        <v>distrib;1;Lognormal;1,23;0;0;No;(2,3,2,4,3,na)_x007f_</v>
      </c>
    </row>
    <row r="1973" ht="15.75" customHeight="1">
      <c r="A1973" s="1" t="s">
        <v>33</v>
      </c>
      <c r="B1973" s="1">
        <v>10.0</v>
      </c>
      <c r="C1973" s="1" t="s">
        <v>866</v>
      </c>
      <c r="D1973" s="1">
        <v>1.12</v>
      </c>
      <c r="E1973" s="1">
        <v>0.0</v>
      </c>
      <c r="F1973" s="1">
        <v>0.0</v>
      </c>
      <c r="G1973" s="1" t="s">
        <v>832</v>
      </c>
      <c r="H1973" s="1" t="s">
        <v>133</v>
      </c>
      <c r="I1973" s="1" t="str">
        <f t="shared" si="1"/>
        <v>Q25. Milk (cow), whole, 3.25% milkfat, without added vitamin A and vitamin D</v>
      </c>
      <c r="J1973" s="1">
        <f t="shared" si="2"/>
        <v>0</v>
      </c>
      <c r="K1973" s="1" t="str">
        <f t="shared" si="3"/>
        <v>Q25. Milk (cow), whole, 3.25% milkfat, without added vitamin A and vitamin D0</v>
      </c>
      <c r="L1973" s="1" t="str">
        <f t="shared" si="4"/>
        <v>Q25. Milk (cow), whole, 3.25% milkfat, without added vitamin A and vitamin Dretail_cool</v>
      </c>
      <c r="M1973" s="1" t="str">
        <f t="array" ref="M1973">IF(A1972=$A$72,TEXT(A1973,"dd/mm/yyyy"),A1973)&amp;";"&amp;B1973&amp;";"&amp;IF(J1973=0,IFERROR(VLOOKUP(A1973,default!$B$17:$C$19,2,0),C1973),INDEX(default!$B$2:$B$12,Sheet2!J1973,0))&amp;";"&amp;D1973&amp;";"&amp;E1973&amp;";"&amp;F1973&amp;";"&amp;G1973&amp;";"&amp;H1973</f>
        <v>retail_cool;10;Lognormal;1,12;0;0;No;(2,3,2,4,2,na)_x007f_</v>
      </c>
    </row>
    <row r="1974" ht="15.75" customHeight="1">
      <c r="A1974" s="1" t="s">
        <v>34</v>
      </c>
      <c r="B1974" s="1">
        <v>0.0</v>
      </c>
      <c r="C1974" s="1" t="s">
        <v>866</v>
      </c>
      <c r="D1974" s="1">
        <v>1.12</v>
      </c>
      <c r="E1974" s="1">
        <v>0.0</v>
      </c>
      <c r="F1974" s="1">
        <v>0.0</v>
      </c>
      <c r="G1974" s="1" t="s">
        <v>832</v>
      </c>
      <c r="H1974" s="1" t="s">
        <v>133</v>
      </c>
      <c r="I1974" s="1" t="str">
        <f t="shared" si="1"/>
        <v>Q25. Milk (cow), whole, 3.25% milkfat, without added vitamin A and vitamin D</v>
      </c>
      <c r="J1974" s="1">
        <f t="shared" si="2"/>
        <v>0</v>
      </c>
      <c r="K1974" s="1" t="str">
        <f t="shared" si="3"/>
        <v>Q25. Milk (cow), whole, 3.25% milkfat, without added vitamin A and vitamin D0</v>
      </c>
      <c r="L1974" s="1" t="str">
        <f t="shared" si="4"/>
        <v>Q25. Milk (cow), whole, 3.25% milkfat, without added vitamin A and vitamin Dretail_freez</v>
      </c>
      <c r="M1974" s="1" t="str">
        <f t="array" ref="M1974">IF(A1973=$A$72,TEXT(A1974,"dd/mm/yyyy"),A1974)&amp;";"&amp;B1974&amp;";"&amp;IF(J1974=0,IFERROR(VLOOKUP(A1974,default!$B$17:$C$19,2,0),C1974),INDEX(default!$B$2:$B$12,Sheet2!J1974,0))&amp;";"&amp;D1974&amp;";"&amp;E1974&amp;";"&amp;F1974&amp;";"&amp;G1974&amp;";"&amp;H1974</f>
        <v>retail_freez;0;Lognormal;1,12;0;0;No;(2,3,2,4,2,na)_x007f_</v>
      </c>
    </row>
    <row r="1975" ht="15.75" customHeight="1">
      <c r="A1975" s="1" t="s">
        <v>35</v>
      </c>
      <c r="B1975" s="1">
        <v>10.0</v>
      </c>
      <c r="C1975" s="1" t="s">
        <v>866</v>
      </c>
      <c r="D1975" s="1">
        <v>1.12</v>
      </c>
      <c r="E1975" s="1">
        <v>0.0</v>
      </c>
      <c r="F1975" s="1">
        <v>0.0</v>
      </c>
      <c r="G1975" s="1" t="s">
        <v>832</v>
      </c>
      <c r="H1975" s="1" t="s">
        <v>133</v>
      </c>
      <c r="I1975" s="1" t="str">
        <f t="shared" si="1"/>
        <v>Q25. Milk (cow), whole, 3.25% milkfat, without added vitamin A and vitamin D</v>
      </c>
      <c r="J1975" s="1">
        <f t="shared" si="2"/>
        <v>0</v>
      </c>
      <c r="K1975" s="1" t="str">
        <f t="shared" si="3"/>
        <v>Q25. Milk (cow), whole, 3.25% milkfat, without added vitamin A and vitamin D0</v>
      </c>
      <c r="L1975" s="1" t="str">
        <f t="shared" si="4"/>
        <v>Q25. Milk (cow), whole, 3.25% milkfat, without added vitamin A and vitamin Dhome_cool</v>
      </c>
      <c r="M1975" s="1" t="str">
        <f t="array" ref="M1975">IF(A1974=$A$72,TEXT(A1975,"dd/mm/yyyy"),A1975)&amp;";"&amp;B1975&amp;";"&amp;IF(J1975=0,IFERROR(VLOOKUP(A1975,default!$B$17:$C$19,2,0),C1975),INDEX(default!$B$2:$B$12,Sheet2!J1975,0))&amp;";"&amp;D1975&amp;";"&amp;E1975&amp;";"&amp;F1975&amp;";"&amp;G1975&amp;";"&amp;H1975</f>
        <v>home_cool;10;Lognormal;1,12;0;0;No;(2,3,2,4,2,na)_x007f_</v>
      </c>
    </row>
    <row r="1976" ht="15.75" customHeight="1">
      <c r="A1976" s="1" t="s">
        <v>36</v>
      </c>
      <c r="B1976" s="1">
        <v>0.0</v>
      </c>
      <c r="C1976" s="1" t="s">
        <v>866</v>
      </c>
      <c r="D1976" s="1">
        <v>1.12</v>
      </c>
      <c r="E1976" s="1">
        <v>0.0</v>
      </c>
      <c r="F1976" s="1">
        <v>0.0</v>
      </c>
      <c r="G1976" s="1" t="s">
        <v>832</v>
      </c>
      <c r="H1976" s="1" t="s">
        <v>133</v>
      </c>
      <c r="I1976" s="1" t="str">
        <f t="shared" si="1"/>
        <v>Q25. Milk (cow), whole, 3.25% milkfat, without added vitamin A and vitamin D</v>
      </c>
      <c r="J1976" s="1">
        <f t="shared" si="2"/>
        <v>0</v>
      </c>
      <c r="K1976" s="1" t="str">
        <f t="shared" si="3"/>
        <v>Q25. Milk (cow), whole, 3.25% milkfat, without added vitamin A and vitamin D0</v>
      </c>
      <c r="L1976" s="1" t="str">
        <f t="shared" si="4"/>
        <v>Q25. Milk (cow), whole, 3.25% milkfat, without added vitamin A and vitamin Dhome_freez</v>
      </c>
      <c r="M1976" s="1" t="str">
        <f t="array" ref="M1976">IF(A1975=$A$72,TEXT(A1976,"dd/mm/yyyy"),A1976)&amp;";"&amp;B1976&amp;";"&amp;IF(J1976=0,IFERROR(VLOOKUP(A1976,default!$B$17:$C$19,2,0),C1976),INDEX(default!$B$2:$B$12,Sheet2!J1976,0))&amp;";"&amp;D1976&amp;";"&amp;E1976&amp;";"&amp;F1976&amp;";"&amp;G1976&amp;";"&amp;H1976</f>
        <v>home_freez;0;Lognormal;1,12;0;0;No;(2,3,2,4,2,na)_x007f_</v>
      </c>
    </row>
    <row r="1977" ht="15.75" customHeight="1">
      <c r="A1977" s="1" t="s">
        <v>37</v>
      </c>
      <c r="B1977" s="1">
        <v>0.0</v>
      </c>
      <c r="C1977" s="1" t="s">
        <v>866</v>
      </c>
      <c r="D1977" s="1">
        <v>1.11</v>
      </c>
      <c r="E1977" s="1">
        <v>0.0</v>
      </c>
      <c r="F1977" s="1">
        <v>0.0</v>
      </c>
      <c r="G1977" s="1" t="s">
        <v>832</v>
      </c>
      <c r="H1977" s="1" t="s">
        <v>134</v>
      </c>
      <c r="I1977" s="1" t="str">
        <f t="shared" si="1"/>
        <v>Q25. Milk (cow), whole, 3.25% milkfat, without added vitamin A and vitamin D</v>
      </c>
      <c r="J1977" s="1">
        <f t="shared" si="2"/>
        <v>0</v>
      </c>
      <c r="K1977" s="1" t="str">
        <f t="shared" si="3"/>
        <v>Q25. Milk (cow), whole, 3.25% milkfat, without added vitamin A and vitamin D0</v>
      </c>
      <c r="L1977" s="1" t="str">
        <f t="shared" si="4"/>
        <v>Q25. Milk (cow), whole, 3.25% milkfat, without added vitamin A and vitamin Dboil</v>
      </c>
      <c r="M1977" s="1" t="str">
        <f t="array" ref="M1977">IF(A1976=$A$72,TEXT(A1977,"dd/mm/yyyy"),A1977)&amp;";"&amp;B1977&amp;";"&amp;IF(J1977=0,IFERROR(VLOOKUP(A1977,default!$B$17:$C$19,2,0),C1977),INDEX(default!$B$2:$B$12,Sheet2!J1977,0))&amp;";"&amp;D1977&amp;";"&amp;E1977&amp;";"&amp;F1977&amp;";"&amp;G1977&amp;";"&amp;H1977</f>
        <v>boil;0;Lognormal;1,11;0;0;No;(2,3,2,2,2,na)_x007f_</v>
      </c>
    </row>
    <row r="1978" ht="15.75" customHeight="1">
      <c r="A1978" s="1" t="s">
        <v>38</v>
      </c>
      <c r="B1978" s="1">
        <v>0.0</v>
      </c>
      <c r="C1978" s="1" t="s">
        <v>866</v>
      </c>
      <c r="D1978" s="1">
        <v>1.11</v>
      </c>
      <c r="E1978" s="1">
        <v>0.0</v>
      </c>
      <c r="F1978" s="1">
        <v>0.0</v>
      </c>
      <c r="G1978" s="1" t="s">
        <v>832</v>
      </c>
      <c r="H1978" s="1" t="s">
        <v>134</v>
      </c>
      <c r="I1978" s="1" t="str">
        <f t="shared" si="1"/>
        <v>Q25. Milk (cow), whole, 3.25% milkfat, without added vitamin A and vitamin D</v>
      </c>
      <c r="J1978" s="1">
        <f t="shared" si="2"/>
        <v>0</v>
      </c>
      <c r="K1978" s="1" t="str">
        <f t="shared" si="3"/>
        <v>Q25. Milk (cow), whole, 3.25% milkfat, without added vitamin A and vitamin D0</v>
      </c>
      <c r="L1978" s="1" t="str">
        <f t="shared" si="4"/>
        <v>Q25. Milk (cow), whole, 3.25% milkfat, without added vitamin A and vitamin Dfry</v>
      </c>
      <c r="M1978" s="1" t="str">
        <f t="array" ref="M1978">IF(A1977=$A$72,TEXT(A1978,"dd/mm/yyyy"),A1978)&amp;";"&amp;B1978&amp;";"&amp;IF(J1978=0,IFERROR(VLOOKUP(A1978,default!$B$17:$C$19,2,0),C1978),INDEX(default!$B$2:$B$12,Sheet2!J1978,0))&amp;";"&amp;D1978&amp;";"&amp;E1978&amp;";"&amp;F1978&amp;";"&amp;G1978&amp;";"&amp;H1978</f>
        <v>fry;0;Lognormal;1,11;0;0;No;(2,3,2,2,2,na)_x007f_</v>
      </c>
    </row>
    <row r="1979" ht="15.75" customHeight="1">
      <c r="A1979" s="1" t="s">
        <v>22</v>
      </c>
      <c r="B1979" s="1">
        <v>1.0</v>
      </c>
      <c r="C1979" s="1" t="s">
        <v>842</v>
      </c>
      <c r="D1979" s="1">
        <v>1.0</v>
      </c>
      <c r="E1979" s="1">
        <v>0.0</v>
      </c>
      <c r="F1979" s="1">
        <v>0.0</v>
      </c>
      <c r="G1979" s="1" t="s">
        <v>832</v>
      </c>
      <c r="I1979" s="1" t="str">
        <f t="shared" si="1"/>
        <v>Q25. Milk (cow), whole, 3.25% milkfat, without added vitamin A and vitamin D</v>
      </c>
      <c r="J1979" s="1">
        <f t="shared" si="2"/>
        <v>0</v>
      </c>
      <c r="K1979" s="1" t="str">
        <f t="shared" si="3"/>
        <v>Q25. Milk (cow), whole, 3.25% milkfat, without added vitamin A and vitamin D0</v>
      </c>
      <c r="L1979" s="1" t="str">
        <f t="shared" si="4"/>
        <v>Q25. Milk (cow), whole, 3.25% milkfat, without added vitamin A and vitamin Dprocessing</v>
      </c>
      <c r="M1979" s="1" t="str">
        <f t="array" ref="M1979">IF(A1978=$A$72,TEXT(A1979,"dd/mm/yyyy"),A1979)&amp;";"&amp;B1979&amp;";"&amp;IF(J1979=0,IFERROR(VLOOKUP(A1979,default!$B$17:$C$19,2,0),C1979),INDEX(default!$B$2:$B$12,Sheet2!J1979,0))&amp;";"&amp;D1979&amp;";"&amp;E1979&amp;";"&amp;F1979&amp;";"&amp;G1979&amp;";"&amp;H1979</f>
        <v>processing;1;Undefined;1;0;0;No;</v>
      </c>
    </row>
    <row r="1980" ht="15.75" customHeight="1">
      <c r="A1980" s="1" t="s">
        <v>39</v>
      </c>
      <c r="B1980" s="1">
        <v>0.05</v>
      </c>
      <c r="C1980" s="1" t="s">
        <v>842</v>
      </c>
      <c r="D1980" s="1">
        <v>1.0</v>
      </c>
      <c r="E1980" s="1">
        <v>0.0</v>
      </c>
      <c r="F1980" s="1">
        <v>0.0</v>
      </c>
      <c r="G1980" s="1" t="s">
        <v>832</v>
      </c>
      <c r="I1980" s="1" t="str">
        <f t="shared" si="1"/>
        <v>Q25. Milk (cow), whole, 3.25% milkfat, without added vitamin A and vitamin D</v>
      </c>
      <c r="J1980" s="1">
        <f t="shared" si="2"/>
        <v>0</v>
      </c>
      <c r="K1980" s="1" t="str">
        <f t="shared" si="3"/>
        <v>Q25. Milk (cow), whole, 3.25% milkfat, without added vitamin A and vitamin D0</v>
      </c>
      <c r="L1980" s="1" t="str">
        <f t="shared" si="4"/>
        <v>Q25. Milk (cow), whole, 3.25% milkfat, without added vitamin A and vitamin Dpackwt</v>
      </c>
      <c r="M1980" s="1" t="str">
        <f t="array" ref="M1980">IF(A1979=$A$72,TEXT(A1980,"dd/mm/yyyy"),A1980)&amp;";"&amp;B1980&amp;";"&amp;IF(J1980=0,IFERROR(VLOOKUP(A1980,default!$B$17:$C$19,2,0),C1980),INDEX(default!$B$2:$B$12,Sheet2!J1980,0))&amp;";"&amp;D1980&amp;";"&amp;E1980&amp;";"&amp;F1980&amp;";"&amp;G1980&amp;";"&amp;H1980</f>
        <v>packwt;0,05;Undefined;1;0;0;No;</v>
      </c>
    </row>
    <row r="1981" ht="15.75" customHeight="1">
      <c r="A1981" s="1" t="s">
        <v>40</v>
      </c>
      <c r="B1981" s="1">
        <v>0.0</v>
      </c>
      <c r="C1981" s="1" t="s">
        <v>842</v>
      </c>
      <c r="D1981" s="1">
        <v>1.0</v>
      </c>
      <c r="E1981" s="1">
        <v>0.0</v>
      </c>
      <c r="F1981" s="1">
        <v>0.0</v>
      </c>
      <c r="G1981" s="1" t="s">
        <v>832</v>
      </c>
      <c r="I1981" s="1" t="str">
        <f t="shared" si="1"/>
        <v>Q25. Milk (cow), whole, 3.25% milkfat, without added vitamin A and vitamin D</v>
      </c>
      <c r="J1981" s="1">
        <f t="shared" si="2"/>
        <v>0</v>
      </c>
      <c r="K1981" s="1" t="str">
        <f t="shared" si="3"/>
        <v>Q25. Milk (cow), whole, 3.25% milkfat, without added vitamin A and vitamin D0</v>
      </c>
      <c r="L1981" s="1" t="str">
        <f t="shared" si="4"/>
        <v>Q25. Milk (cow), whole, 3.25% milkfat, without added vitamin A and vitamin DUSER_loss</v>
      </c>
      <c r="M1981" s="1" t="str">
        <f t="array" ref="M1981">IF(A1980=$A$72,TEXT(A1981,"dd/mm/yyyy"),A1981)&amp;";"&amp;B1981&amp;";"&amp;IF(J1981=0,IFERROR(VLOOKUP(A1981,default!$B$17:$C$19,2,0),C1981),INDEX(default!$B$2:$B$12,Sheet2!J1981,0))&amp;";"&amp;D1981&amp;";"&amp;E1981&amp;";"&amp;F1981&amp;";"&amp;G1981&amp;";"&amp;H1981</f>
        <v>USER_loss;0;Undefined;1;0;0;No;</v>
      </c>
    </row>
    <row r="1982" ht="15.75" customHeight="1">
      <c r="I1982" s="1" t="str">
        <f t="shared" si="1"/>
        <v>Q25. Milk (cow), whole, 3.25% milkfat, without added vitamin A and vitamin D</v>
      </c>
      <c r="J1982" s="1">
        <f t="shared" si="2"/>
        <v>0</v>
      </c>
      <c r="K1982" s="1" t="str">
        <f t="shared" si="3"/>
        <v>Q25. Milk (cow), whole, 3.25% milkfat, without added vitamin A and vitamin D0</v>
      </c>
      <c r="L1982" s="1" t="str">
        <f t="shared" si="4"/>
        <v>Q25. Milk (cow), whole, 3.25% milkfat, without added vitamin A and vitamin D</v>
      </c>
      <c r="M1982" s="1" t="str">
        <f t="array" ref="M1982">IF(A1981=$A$72,TEXT(A1982,"dd/mm/yyyy"),A1982)&amp;";"&amp;B1982&amp;";"&amp;IF(J1982=0,IFERROR(VLOOKUP(A1982,default!$B$17:$C$19,2,0),C1982),INDEX(default!$B$2:$B$12,Sheet2!J1982,0))&amp;";"&amp;D1982&amp;";"&amp;E1982&amp;";"&amp;F1982&amp;";"&amp;G1982&amp;";"&amp;H1982</f>
        <v>;;;;;;;</v>
      </c>
    </row>
    <row r="1983" ht="15.75" customHeight="1">
      <c r="A1983" s="1" t="s">
        <v>867</v>
      </c>
      <c r="I1983" s="1" t="str">
        <f t="shared" si="1"/>
        <v>Q25. Milk (cow), whole, 3.25% milkfat, without added vitamin A and vitamin D</v>
      </c>
      <c r="J1983" s="1">
        <f t="shared" si="2"/>
        <v>0</v>
      </c>
      <c r="K1983" s="1" t="str">
        <f t="shared" si="3"/>
        <v>Q25. Milk (cow), whole, 3.25% milkfat, without added vitamin A and vitamin D0</v>
      </c>
      <c r="L1983" s="1" t="str">
        <f t="shared" si="4"/>
        <v>Q25. Milk (cow), whole, 3.25% milkfat, without added vitamin A and vitamin DEnd</v>
      </c>
      <c r="M1983" s="1" t="str">
        <f t="array" ref="M1983">IF(A1982=$A$72,TEXT(A1983,"dd/mm/yyyy"),A1983)&amp;";"&amp;B1983&amp;";"&amp;IF(J1983=0,IFERROR(VLOOKUP(A1983,default!$B$17:$C$19,2,0),C1983),INDEX(default!$B$2:$B$12,Sheet2!J1983,0))&amp;";"&amp;D1983&amp;";"&amp;E1983&amp;";"&amp;F1983&amp;";"&amp;G1983&amp;";"&amp;H1983</f>
        <v>End;;;;;;;</v>
      </c>
    </row>
    <row r="1984" ht="15.75" customHeight="1">
      <c r="I1984" s="1" t="str">
        <f t="shared" si="1"/>
        <v>Q25. Milk (cow), whole, 3.25% milkfat, without added vitamin A and vitamin D</v>
      </c>
      <c r="J1984" s="1">
        <f t="shared" si="2"/>
        <v>0</v>
      </c>
      <c r="K1984" s="1" t="str">
        <f t="shared" si="3"/>
        <v>Q25. Milk (cow), whole, 3.25% milkfat, without added vitamin A and vitamin D0</v>
      </c>
      <c r="L1984" s="1" t="str">
        <f t="shared" si="4"/>
        <v>Q25. Milk (cow), whole, 3.25% milkfat, without added vitamin A and vitamin D</v>
      </c>
      <c r="M1984" s="1" t="str">
        <f t="array" ref="M1984">IF(A1983=$A$72,TEXT(A1984,"dd/mm/yyyy"),A1984)&amp;";"&amp;B1984&amp;";"&amp;IF(J1984=0,IFERROR(VLOOKUP(A1984,default!$B$17:$C$19,2,0),C1984),INDEX(default!$B$2:$B$12,Sheet2!J1984,0))&amp;";"&amp;D1984&amp;";"&amp;E1984&amp;";"&amp;F1984&amp;";"&amp;G1984&amp;";"&amp;H1984</f>
        <v>;;;;;;;</v>
      </c>
    </row>
    <row r="1985" ht="15.75" customHeight="1">
      <c r="A1985" s="1" t="s">
        <v>814</v>
      </c>
      <c r="I1985" s="1" t="str">
        <f t="shared" si="1"/>
        <v>Q25. Milk (cow), whole, 3.25% milkfat, without added vitamin A and vitamin D</v>
      </c>
      <c r="J1985" s="1">
        <f t="shared" si="2"/>
        <v>0</v>
      </c>
      <c r="K1985" s="1" t="str">
        <f t="shared" si="3"/>
        <v>Q25. Milk (cow), whole, 3.25% milkfat, without added vitamin A and vitamin D0</v>
      </c>
      <c r="L1985" s="1" t="str">
        <f t="shared" si="4"/>
        <v>Q25. Milk (cow), whole, 3.25% milkfat, without added vitamin A and vitamin DProcess</v>
      </c>
      <c r="M1985" s="1" t="str">
        <f t="array" ref="M1985">IF(A1984=$A$72,TEXT(A1985,"dd/mm/yyyy"),A1985)&amp;";"&amp;B1985&amp;";"&amp;IF(J1985=0,IFERROR(VLOOKUP(A1985,default!$B$17:$C$19,2,0),C1985),INDEX(default!$B$2:$B$12,Sheet2!J1985,0))&amp;";"&amp;D1985&amp;";"&amp;E1985&amp;";"&amp;F1985&amp;";"&amp;G1985&amp;";"&amp;H1985</f>
        <v>Process;;;;;;;</v>
      </c>
    </row>
    <row r="1986" ht="15.75" customHeight="1">
      <c r="I1986" s="1" t="str">
        <f t="shared" si="1"/>
        <v>Q25. Milk (cow), whole, 3.25% milkfat, without added vitamin A and vitamin D</v>
      </c>
      <c r="J1986" s="1">
        <f t="shared" si="2"/>
        <v>0</v>
      </c>
      <c r="K1986" s="1" t="str">
        <f t="shared" si="3"/>
        <v>Q25. Milk (cow), whole, 3.25% milkfat, without added vitamin A and vitamin D0</v>
      </c>
      <c r="L1986" s="1" t="str">
        <f t="shared" si="4"/>
        <v>Q25. Milk (cow), whole, 3.25% milkfat, without added vitamin A and vitamin D</v>
      </c>
      <c r="M1986" s="1" t="str">
        <f t="array" ref="M1986">IF(A1985=$A$72,TEXT(A1986,"dd/mm/yyyy"),A1986)&amp;";"&amp;B1986&amp;";"&amp;IF(J1986=0,IFERROR(VLOOKUP(A1986,default!$B$17:$C$19,2,0),C1986),INDEX(default!$B$2:$B$12,Sheet2!J1986,0))&amp;";"&amp;D1986&amp;";"&amp;E1986&amp;";"&amp;F1986&amp;";"&amp;G1986&amp;";"&amp;H1986</f>
        <v>;;;;;;;</v>
      </c>
    </row>
    <row r="1987" ht="15.75" customHeight="1">
      <c r="A1987" s="1" t="s">
        <v>815</v>
      </c>
      <c r="I1987" s="1" t="str">
        <f t="shared" si="1"/>
        <v>Q25. Milk (cow), whole, 3.25% milkfat, without added vitamin A and vitamin D</v>
      </c>
      <c r="J1987" s="1">
        <f t="shared" si="2"/>
        <v>0</v>
      </c>
      <c r="K1987" s="1" t="str">
        <f t="shared" si="3"/>
        <v>Q25. Milk (cow), whole, 3.25% milkfat, without added vitamin A and vitamin D0</v>
      </c>
      <c r="L1987" s="1" t="str">
        <f t="shared" si="4"/>
        <v>Q25. Milk (cow), whole, 3.25% milkfat, without added vitamin A and vitamin DCategory type</v>
      </c>
      <c r="M1987" s="1" t="str">
        <f t="array" ref="M1987">IF(A1986=$A$72,TEXT(A1987,"dd/mm/yyyy"),A1987)&amp;";"&amp;B1987&amp;";"&amp;IF(J1987=0,IFERROR(VLOOKUP(A1987,default!$B$17:$C$19,2,0),C1987),INDEX(default!$B$2:$B$12,Sheet2!J1987,0))&amp;";"&amp;D1987&amp;";"&amp;E1987&amp;";"&amp;F1987&amp;";"&amp;G1987&amp;";"&amp;H1987</f>
        <v>Category type;;;;;;;</v>
      </c>
    </row>
    <row r="1988" ht="15.75" customHeight="1">
      <c r="A1988" s="1" t="s">
        <v>816</v>
      </c>
      <c r="I1988" s="1" t="str">
        <f t="shared" si="1"/>
        <v>Q25. Milk (cow), whole, 3.25% milkfat, without added vitamin A and vitamin D</v>
      </c>
      <c r="J1988" s="1">
        <f t="shared" si="2"/>
        <v>0</v>
      </c>
      <c r="K1988" s="1" t="str">
        <f t="shared" si="3"/>
        <v>Q25. Milk (cow), whole, 3.25% milkfat, without added vitamin A and vitamin D0</v>
      </c>
      <c r="L1988" s="1" t="str">
        <f t="shared" si="4"/>
        <v>Q25. Milk (cow), whole, 3.25% milkfat, without added vitamin A and vitamin Dmaterial</v>
      </c>
      <c r="M1988" s="1" t="str">
        <f t="array" ref="M1988">IF(A1987=$A$72,TEXT(A1988,"dd/mm/yyyy"),A1988)&amp;";"&amp;B1988&amp;";"&amp;IF(J1988=0,IFERROR(VLOOKUP(A1988,default!$B$17:$C$19,2,0),C1988),INDEX(default!$B$2:$B$12,Sheet2!J1988,0))&amp;";"&amp;D1988&amp;";"&amp;E1988&amp;";"&amp;F1988&amp;";"&amp;G1988&amp;";"&amp;H1988</f>
        <v>material;;;;;;;</v>
      </c>
    </row>
    <row r="1989" ht="15.75" customHeight="1">
      <c r="I1989" s="1" t="str">
        <f t="shared" si="1"/>
        <v>Q25. Milk (cow), whole, 3.25% milkfat, without added vitamin A and vitamin D</v>
      </c>
      <c r="J1989" s="1">
        <f t="shared" si="2"/>
        <v>0</v>
      </c>
      <c r="K1989" s="1" t="str">
        <f t="shared" si="3"/>
        <v>Q25. Milk (cow), whole, 3.25% milkfat, without added vitamin A and vitamin D0</v>
      </c>
      <c r="L1989" s="1" t="str">
        <f t="shared" si="4"/>
        <v>Q25. Milk (cow), whole, 3.25% milkfat, without added vitamin A and vitamin D</v>
      </c>
      <c r="M1989" s="1" t="str">
        <f t="array" ref="M1989">IF(A1988=$A$72,TEXT(A1989,"dd/mm/yyyy"),A1989)&amp;";"&amp;B1989&amp;";"&amp;IF(J1989=0,IFERROR(VLOOKUP(A1989,default!$B$17:$C$19,2,0),C1989),INDEX(default!$B$2:$B$12,Sheet2!J1989,0))&amp;";"&amp;D1989&amp;";"&amp;E1989&amp;";"&amp;F1989&amp;";"&amp;G1989&amp;";"&amp;H1989</f>
        <v>;;;;;;;</v>
      </c>
    </row>
    <row r="1990" ht="15.75" customHeight="1">
      <c r="A1990" s="1" t="s">
        <v>817</v>
      </c>
      <c r="I1990" s="1" t="str">
        <f t="shared" si="1"/>
        <v>Q25. Milk (cow), whole, 3.25% milkfat, without added vitamin A and vitamin D</v>
      </c>
      <c r="J1990" s="1">
        <f t="shared" si="2"/>
        <v>0</v>
      </c>
      <c r="K1990" s="1" t="str">
        <f t="shared" si="3"/>
        <v>Q25. Milk (cow), whole, 3.25% milkfat, without added vitamin A and vitamin D0</v>
      </c>
      <c r="L1990" s="1" t="str">
        <f t="shared" si="4"/>
        <v>Q25. Milk (cow), whole, 3.25% milkfat, without added vitamin A and vitamin DProcess identifier</v>
      </c>
      <c r="M1990" s="1" t="str">
        <f t="array" ref="M1990">IF(A1989=$A$72,TEXT(A1990,"dd/mm/yyyy"),A1990)&amp;";"&amp;B1990&amp;";"&amp;IF(J1990=0,IFERROR(VLOOKUP(A1990,default!$B$17:$C$19,2,0),C1990),INDEX(default!$B$2:$B$12,Sheet2!J1990,0))&amp;";"&amp;D1990&amp;";"&amp;E1990&amp;";"&amp;F1990&amp;";"&amp;G1990&amp;";"&amp;H1990</f>
        <v>Process identifier;;;;;;;</v>
      </c>
    </row>
    <row r="1991" ht="15.75" customHeight="1">
      <c r="A1991" s="1" t="s">
        <v>1134</v>
      </c>
      <c r="I1991" s="1" t="str">
        <f t="shared" si="1"/>
        <v>Q25. Milk (cow), whole, 3.25% milkfat, without added vitamin A and vitamin D</v>
      </c>
      <c r="J1991" s="1">
        <f t="shared" si="2"/>
        <v>0</v>
      </c>
      <c r="K1991" s="1" t="str">
        <f t="shared" si="3"/>
        <v>Q25. Milk (cow), whole, 3.25% milkfat, without added vitamin A and vitamin D0</v>
      </c>
      <c r="L1991" s="1" t="str">
        <f t="shared" si="4"/>
        <v>Q25. Milk (cow), whole, 3.25% milkfat, without added vitamin A and vitamin DFootPrin000108900800250</v>
      </c>
      <c r="M1991" s="1" t="str">
        <f t="array" ref="M1991">IF(A1990=$A$72,TEXT(A1991,"dd/mm/yyyy"),A1991)&amp;";"&amp;B1991&amp;";"&amp;IF(J1991=0,IFERROR(VLOOKUP(A1991,default!$B$17:$C$19,2,0),C1991),INDEX(default!$B$2:$B$12,Sheet2!J1991,0))&amp;";"&amp;D1991&amp;";"&amp;E1991&amp;";"&amp;F1991&amp;";"&amp;G1991&amp;";"&amp;H1991</f>
        <v>FootPrin000108900800250;;;;;;;</v>
      </c>
    </row>
    <row r="1992" ht="15.75" customHeight="1">
      <c r="I1992" s="1" t="str">
        <f t="shared" si="1"/>
        <v>Q25. Milk (cow), whole, 3.25% milkfat, without added vitamin A and vitamin D</v>
      </c>
      <c r="J1992" s="1">
        <f t="shared" si="2"/>
        <v>0</v>
      </c>
      <c r="K1992" s="1" t="str">
        <f t="shared" si="3"/>
        <v>Q25. Milk (cow), whole, 3.25% milkfat, without added vitamin A and vitamin D0</v>
      </c>
      <c r="L1992" s="1" t="str">
        <f t="shared" si="4"/>
        <v>Q25. Milk (cow), whole, 3.25% milkfat, without added vitamin A and vitamin D</v>
      </c>
      <c r="M1992" s="1" t="str">
        <f t="array" ref="M1992">IF(A1991=$A$72,TEXT(A1992,"dd/mm/yyyy"),A1992)&amp;";"&amp;B1992&amp;";"&amp;IF(J1992=0,IFERROR(VLOOKUP(A1992,default!$B$17:$C$19,2,0),C1992),INDEX(default!$B$2:$B$12,Sheet2!J1992,0))&amp;";"&amp;D1992&amp;";"&amp;E1992&amp;";"&amp;F1992&amp;";"&amp;G1992&amp;";"&amp;H1992</f>
        <v>;;;;;;;</v>
      </c>
    </row>
    <row r="1993" ht="15.75" customHeight="1">
      <c r="A1993" s="1" t="s">
        <v>819</v>
      </c>
      <c r="I1993" s="1" t="str">
        <f t="shared" si="1"/>
        <v>Q25. Milk (cow), whole, 3.25% milkfat, without added vitamin A and vitamin D</v>
      </c>
      <c r="J1993" s="1">
        <f t="shared" si="2"/>
        <v>0</v>
      </c>
      <c r="K1993" s="1" t="str">
        <f t="shared" si="3"/>
        <v>Q25. Milk (cow), whole, 3.25% milkfat, without added vitamin A and vitamin D0</v>
      </c>
      <c r="L1993" s="1" t="str">
        <f t="shared" si="4"/>
        <v>Q25. Milk (cow), whole, 3.25% milkfat, without added vitamin A and vitamin DType</v>
      </c>
      <c r="M1993" s="1" t="str">
        <f t="array" ref="M1993">IF(A1992=$A$72,TEXT(A1993,"dd/mm/yyyy"),A1993)&amp;";"&amp;B1993&amp;";"&amp;IF(J1993=0,IFERROR(VLOOKUP(A1993,default!$B$17:$C$19,2,0),C1993),INDEX(default!$B$2:$B$12,Sheet2!J1993,0))&amp;";"&amp;D1993&amp;";"&amp;E1993&amp;";"&amp;F1993&amp;";"&amp;G1993&amp;";"&amp;H1993</f>
        <v>Type;;;;;;;</v>
      </c>
    </row>
    <row r="1994" ht="15.75" customHeight="1">
      <c r="I1994" s="1" t="str">
        <f t="shared" si="1"/>
        <v>Q25. Milk (cow), whole, 3.25% milkfat, without added vitamin A and vitamin D</v>
      </c>
      <c r="J1994" s="1">
        <f t="shared" si="2"/>
        <v>0</v>
      </c>
      <c r="K1994" s="1" t="str">
        <f t="shared" si="3"/>
        <v>Q25. Milk (cow), whole, 3.25% milkfat, without added vitamin A and vitamin D0</v>
      </c>
      <c r="L1994" s="1" t="str">
        <f t="shared" si="4"/>
        <v>Q25. Milk (cow), whole, 3.25% milkfat, without added vitamin A and vitamin D</v>
      </c>
      <c r="M1994" s="1" t="str">
        <f t="array" ref="M1994">IF(A1993=$A$72,TEXT(A1994,"dd/mm/yyyy"),A1994)&amp;";"&amp;B1994&amp;";"&amp;IF(J1994=0,IFERROR(VLOOKUP(A1994,default!$B$17:$C$19,2,0),C1994),INDEX(default!$B$2:$B$12,Sheet2!J1994,0))&amp;";"&amp;D1994&amp;";"&amp;E1994&amp;";"&amp;F1994&amp;";"&amp;G1994&amp;";"&amp;H1994</f>
        <v>;;;;;;;</v>
      </c>
    </row>
    <row r="1995" ht="15.75" customHeight="1">
      <c r="I1995" s="1" t="str">
        <f t="shared" si="1"/>
        <v>Q25. Milk (cow), whole, 3.25% milkfat, without added vitamin A and vitamin D</v>
      </c>
      <c r="J1995" s="1">
        <f t="shared" si="2"/>
        <v>0</v>
      </c>
      <c r="K1995" s="1" t="str">
        <f t="shared" si="3"/>
        <v>Q25. Milk (cow), whole, 3.25% milkfat, without added vitamin A and vitamin D0</v>
      </c>
      <c r="L1995" s="1" t="str">
        <f t="shared" si="4"/>
        <v>Q25. Milk (cow), whole, 3.25% milkfat, without added vitamin A and vitamin D</v>
      </c>
      <c r="M1995" s="1" t="str">
        <f t="array" ref="M1995">IF(A1994=$A$72,TEXT(A1995,"dd/mm/yyyy"),A1995)&amp;";"&amp;B1995&amp;";"&amp;IF(J1995=0,IFERROR(VLOOKUP(A1995,default!$B$17:$C$19,2,0),C1995),INDEX(default!$B$2:$B$12,Sheet2!J1995,0))&amp;";"&amp;D1995&amp;";"&amp;E1995&amp;";"&amp;F1995&amp;";"&amp;G1995&amp;";"&amp;H1995</f>
        <v>;;;;;;;</v>
      </c>
    </row>
    <row r="1996" ht="15.75" customHeight="1">
      <c r="A1996" s="1" t="s">
        <v>820</v>
      </c>
      <c r="I1996" s="1" t="str">
        <f t="shared" si="1"/>
        <v>Q25. Milk (cow), whole, 3.25% milkfat, without added vitamin A and vitamin D</v>
      </c>
      <c r="J1996" s="1">
        <f t="shared" si="2"/>
        <v>0</v>
      </c>
      <c r="K1996" s="1" t="str">
        <f t="shared" si="3"/>
        <v>Q25. Milk (cow), whole, 3.25% milkfat, without added vitamin A and vitamin D0</v>
      </c>
      <c r="L1996" s="1" t="str">
        <f t="shared" si="4"/>
        <v>Q25. Milk (cow), whole, 3.25% milkfat, without added vitamin A and vitamin DStatus</v>
      </c>
      <c r="M1996" s="1" t="str">
        <f t="array" ref="M1996">IF(A1995=$A$72,TEXT(A1996,"dd/mm/yyyy"),A1996)&amp;";"&amp;B1996&amp;";"&amp;IF(J1996=0,IFERROR(VLOOKUP(A1996,default!$B$17:$C$19,2,0),C1996),INDEX(default!$B$2:$B$12,Sheet2!J1996,0))&amp;";"&amp;D1996&amp;";"&amp;E1996&amp;";"&amp;F1996&amp;";"&amp;G1996&amp;";"&amp;H1996</f>
        <v>Status;;;;;;;</v>
      </c>
    </row>
    <row r="1997" ht="15.75" customHeight="1">
      <c r="I1997" s="1" t="str">
        <f t="shared" si="1"/>
        <v>Q25. Milk (cow), whole, 3.25% milkfat, without added vitamin A and vitamin D</v>
      </c>
      <c r="J1997" s="1">
        <f t="shared" si="2"/>
        <v>0</v>
      </c>
      <c r="K1997" s="1" t="str">
        <f t="shared" si="3"/>
        <v>Q25. Milk (cow), whole, 3.25% milkfat, without added vitamin A and vitamin D0</v>
      </c>
      <c r="L1997" s="1" t="str">
        <f t="shared" si="4"/>
        <v>Q25. Milk (cow), whole, 3.25% milkfat, without added vitamin A and vitamin D</v>
      </c>
      <c r="M1997" s="1" t="str">
        <f t="array" ref="M1997">IF(A1996=$A$72,TEXT(A1997,"dd/mm/yyyy"),A1997)&amp;";"&amp;B1997&amp;";"&amp;IF(J1997=0,IFERROR(VLOOKUP(A1997,default!$B$17:$C$19,2,0),C1997),INDEX(default!$B$2:$B$12,Sheet2!J1997,0))&amp;";"&amp;D1997&amp;";"&amp;E1997&amp;";"&amp;F1997&amp;";"&amp;G1997&amp;";"&amp;H1997</f>
        <v>;;;;;;;</v>
      </c>
    </row>
    <row r="1998" ht="15.75" customHeight="1">
      <c r="I1998" s="1" t="str">
        <f t="shared" si="1"/>
        <v>Q25. Milk (cow), whole, 3.25% milkfat, without added vitamin A and vitamin D</v>
      </c>
      <c r="J1998" s="1">
        <f t="shared" si="2"/>
        <v>0</v>
      </c>
      <c r="K1998" s="1" t="str">
        <f t="shared" si="3"/>
        <v>Q25. Milk (cow), whole, 3.25% milkfat, without added vitamin A and vitamin D0</v>
      </c>
      <c r="L1998" s="1" t="str">
        <f t="shared" si="4"/>
        <v>Q25. Milk (cow), whole, 3.25% milkfat, without added vitamin A and vitamin D</v>
      </c>
      <c r="M1998" s="1" t="str">
        <f t="array" ref="M1998">IF(A1997=$A$72,TEXT(A1998,"dd/mm/yyyy"),A1998)&amp;";"&amp;B1998&amp;";"&amp;IF(J1998=0,IFERROR(VLOOKUP(A1998,default!$B$17:$C$19,2,0),C1998),INDEX(default!$B$2:$B$12,Sheet2!J1998,0))&amp;";"&amp;D1998&amp;";"&amp;E1998&amp;";"&amp;F1998&amp;";"&amp;G1998&amp;";"&amp;H1998</f>
        <v>;;;;;;;</v>
      </c>
    </row>
    <row r="1999" ht="15.75" customHeight="1">
      <c r="A1999" s="1" t="s">
        <v>821</v>
      </c>
      <c r="I1999" s="1" t="str">
        <f t="shared" si="1"/>
        <v>Q25. Milk (cow), whole, 3.25% milkfat, without added vitamin A and vitamin D</v>
      </c>
      <c r="J1999" s="1">
        <f t="shared" si="2"/>
        <v>0</v>
      </c>
      <c r="K1999" s="1" t="str">
        <f t="shared" si="3"/>
        <v>Q25. Milk (cow), whole, 3.25% milkfat, without added vitamin A and vitamin D0</v>
      </c>
      <c r="L1999" s="1" t="str">
        <f t="shared" si="4"/>
        <v>Q25. Milk (cow), whole, 3.25% milkfat, without added vitamin A and vitamin DTime period</v>
      </c>
      <c r="M1999" s="1" t="str">
        <f t="array" ref="M1999">IF(A1998=$A$72,TEXT(A1999,"dd/mm/yyyy"),A1999)&amp;";"&amp;B1999&amp;";"&amp;IF(J1999=0,IFERROR(VLOOKUP(A1999,default!$B$17:$C$19,2,0),C1999),INDEX(default!$B$2:$B$12,Sheet2!J1999,0))&amp;";"&amp;D1999&amp;";"&amp;E1999&amp;";"&amp;F1999&amp;";"&amp;G1999&amp;";"&amp;H1999</f>
        <v>Time period;;;;;;;</v>
      </c>
    </row>
    <row r="2000" ht="15.75" customHeight="1">
      <c r="A2000" s="1" t="s">
        <v>822</v>
      </c>
      <c r="I2000" s="1" t="str">
        <f t="shared" si="1"/>
        <v>Q25. Milk (cow), whole, 3.25% milkfat, without added vitamin A and vitamin D</v>
      </c>
      <c r="J2000" s="1">
        <f t="shared" si="2"/>
        <v>0</v>
      </c>
      <c r="K2000" s="1" t="str">
        <f t="shared" si="3"/>
        <v>Q25. Milk (cow), whole, 3.25% milkfat, without added vitamin A and vitamin D0</v>
      </c>
      <c r="L2000" s="1" t="str">
        <f t="shared" si="4"/>
        <v>Q25. Milk (cow), whole, 3.25% milkfat, without added vitamin A and vitamin DUnspecified</v>
      </c>
      <c r="M2000" s="1" t="str">
        <f t="array" ref="M2000">IF(A1999=$A$72,TEXT(A2000,"dd/mm/yyyy"),A2000)&amp;";"&amp;B2000&amp;";"&amp;IF(J2000=0,IFERROR(VLOOKUP(A2000,default!$B$17:$C$19,2,0),C2000),INDEX(default!$B$2:$B$12,Sheet2!J2000,0))&amp;";"&amp;D2000&amp;";"&amp;E2000&amp;";"&amp;F2000&amp;";"&amp;G2000&amp;";"&amp;H2000</f>
        <v>Unspecified;;;;;;;</v>
      </c>
    </row>
    <row r="2001" ht="15.75" customHeight="1">
      <c r="I2001" s="1" t="str">
        <f t="shared" si="1"/>
        <v>Q25. Milk (cow), whole, 3.25% milkfat, without added vitamin A and vitamin D</v>
      </c>
      <c r="J2001" s="1">
        <f t="shared" si="2"/>
        <v>0</v>
      </c>
      <c r="K2001" s="1" t="str">
        <f t="shared" si="3"/>
        <v>Q25. Milk (cow), whole, 3.25% milkfat, without added vitamin A and vitamin D0</v>
      </c>
      <c r="L2001" s="1" t="str">
        <f t="shared" si="4"/>
        <v>Q25. Milk (cow), whole, 3.25% milkfat, without added vitamin A and vitamin D</v>
      </c>
      <c r="M2001" s="1" t="str">
        <f t="array" ref="M2001">IF(A2000=$A$72,TEXT(A2001,"dd/mm/yyyy"),A2001)&amp;";"&amp;B2001&amp;";"&amp;IF(J2001=0,IFERROR(VLOOKUP(A2001,default!$B$17:$C$19,2,0),C2001),INDEX(default!$B$2:$B$12,Sheet2!J2001,0))&amp;";"&amp;D2001&amp;";"&amp;E2001&amp;";"&amp;F2001&amp;";"&amp;G2001&amp;";"&amp;H2001</f>
        <v>;;;;;;;</v>
      </c>
    </row>
    <row r="2002" ht="15.75" customHeight="1">
      <c r="A2002" s="1" t="s">
        <v>823</v>
      </c>
      <c r="I2002" s="1" t="str">
        <f t="shared" si="1"/>
        <v>Q25. Milk (cow), whole, 3.25% milkfat, without added vitamin A and vitamin D</v>
      </c>
      <c r="J2002" s="1">
        <f t="shared" si="2"/>
        <v>0</v>
      </c>
      <c r="K2002" s="1" t="str">
        <f t="shared" si="3"/>
        <v>Q25. Milk (cow), whole, 3.25% milkfat, without added vitamin A and vitamin D0</v>
      </c>
      <c r="L2002" s="1" t="str">
        <f t="shared" si="4"/>
        <v>Q25. Milk (cow), whole, 3.25% milkfat, without added vitamin A and vitamin DGeography</v>
      </c>
      <c r="M2002" s="1" t="str">
        <f t="array" ref="M2002">IF(A2001=$A$72,TEXT(A2002,"dd/mm/yyyy"),A2002)&amp;";"&amp;B2002&amp;";"&amp;IF(J2002=0,IFERROR(VLOOKUP(A2002,default!$B$17:$C$19,2,0),C2002),INDEX(default!$B$2:$B$12,Sheet2!J2002,0))&amp;";"&amp;D2002&amp;";"&amp;E2002&amp;";"&amp;F2002&amp;";"&amp;G2002&amp;";"&amp;H2002</f>
        <v>Geography;;;;;;;</v>
      </c>
    </row>
    <row r="2003" ht="15.75" customHeight="1">
      <c r="A2003" s="1" t="s">
        <v>822</v>
      </c>
      <c r="I2003" s="1" t="str">
        <f t="shared" si="1"/>
        <v>Q25. Milk (cow), whole, 3.25% milkfat, without added vitamin A and vitamin D</v>
      </c>
      <c r="J2003" s="1">
        <f t="shared" si="2"/>
        <v>0</v>
      </c>
      <c r="K2003" s="1" t="str">
        <f t="shared" si="3"/>
        <v>Q25. Milk (cow), whole, 3.25% milkfat, without added vitamin A and vitamin D0</v>
      </c>
      <c r="L2003" s="1" t="str">
        <f t="shared" si="4"/>
        <v>Q25. Milk (cow), whole, 3.25% milkfat, without added vitamin A and vitamin DUnspecified</v>
      </c>
      <c r="M2003" s="1" t="str">
        <f t="array" ref="M2003">IF(A2002=$A$72,TEXT(A2003,"dd/mm/yyyy"),A2003)&amp;";"&amp;B2003&amp;";"&amp;IF(J2003=0,IFERROR(VLOOKUP(A2003,default!$B$17:$C$19,2,0),C2003),INDEX(default!$B$2:$B$12,Sheet2!J2003,0))&amp;";"&amp;D2003&amp;";"&amp;E2003&amp;";"&amp;F2003&amp;";"&amp;G2003&amp;";"&amp;H2003</f>
        <v>Unspecified;;;;;;;</v>
      </c>
    </row>
    <row r="2004" ht="15.75" customHeight="1">
      <c r="I2004" s="1" t="str">
        <f t="shared" si="1"/>
        <v>Q25. Milk (cow), whole, 3.25% milkfat, without added vitamin A and vitamin D</v>
      </c>
      <c r="J2004" s="1">
        <f t="shared" si="2"/>
        <v>0</v>
      </c>
      <c r="K2004" s="1" t="str">
        <f t="shared" si="3"/>
        <v>Q25. Milk (cow), whole, 3.25% milkfat, without added vitamin A and vitamin D0</v>
      </c>
      <c r="L2004" s="1" t="str">
        <f t="shared" si="4"/>
        <v>Q25. Milk (cow), whole, 3.25% milkfat, without added vitamin A and vitamin D</v>
      </c>
      <c r="M2004" s="1" t="str">
        <f t="array" ref="M2004">IF(A2003=$A$72,TEXT(A2004,"dd/mm/yyyy"),A2004)&amp;";"&amp;B2004&amp;";"&amp;IF(J2004=0,IFERROR(VLOOKUP(A2004,default!$B$17:$C$19,2,0),C2004),INDEX(default!$B$2:$B$12,Sheet2!J2004,0))&amp;";"&amp;D2004&amp;";"&amp;E2004&amp;";"&amp;F2004&amp;";"&amp;G2004&amp;";"&amp;H2004</f>
        <v>;;;;;;;</v>
      </c>
    </row>
    <row r="2005" ht="15.75" customHeight="1">
      <c r="A2005" s="1" t="s">
        <v>824</v>
      </c>
      <c r="I2005" s="1" t="str">
        <f t="shared" si="1"/>
        <v>Q25. Milk (cow), whole, 3.25% milkfat, without added vitamin A and vitamin D</v>
      </c>
      <c r="J2005" s="1">
        <f t="shared" si="2"/>
        <v>0</v>
      </c>
      <c r="K2005" s="1" t="str">
        <f t="shared" si="3"/>
        <v>Q25. Milk (cow), whole, 3.25% milkfat, without added vitamin A and vitamin D0</v>
      </c>
      <c r="L2005" s="1" t="str">
        <f t="shared" si="4"/>
        <v>Q25. Milk (cow), whole, 3.25% milkfat, without added vitamin A and vitamin DTechnology</v>
      </c>
      <c r="M2005" s="1" t="str">
        <f t="array" ref="M2005">IF(A2004=$A$72,TEXT(A2005,"dd/mm/yyyy"),A2005)&amp;";"&amp;B2005&amp;";"&amp;IF(J2005=0,IFERROR(VLOOKUP(A2005,default!$B$17:$C$19,2,0),C2005),INDEX(default!$B$2:$B$12,Sheet2!J2005,0))&amp;";"&amp;D2005&amp;";"&amp;E2005&amp;";"&amp;F2005&amp;";"&amp;G2005&amp;";"&amp;H2005</f>
        <v>Technology;;;;;;;</v>
      </c>
    </row>
    <row r="2006" ht="15.75" customHeight="1">
      <c r="A2006" s="1" t="s">
        <v>822</v>
      </c>
      <c r="I2006" s="1" t="str">
        <f t="shared" si="1"/>
        <v>Q25. Milk (cow), whole, 3.25% milkfat, without added vitamin A and vitamin D</v>
      </c>
      <c r="J2006" s="1">
        <f t="shared" si="2"/>
        <v>0</v>
      </c>
      <c r="K2006" s="1" t="str">
        <f t="shared" si="3"/>
        <v>Q25. Milk (cow), whole, 3.25% milkfat, without added vitamin A and vitamin D0</v>
      </c>
      <c r="L2006" s="1" t="str">
        <f t="shared" si="4"/>
        <v>Q25. Milk (cow), whole, 3.25% milkfat, without added vitamin A and vitamin DUnspecified</v>
      </c>
      <c r="M2006" s="1" t="str">
        <f t="array" ref="M2006">IF(A2005=$A$72,TEXT(A2006,"dd/mm/yyyy"),A2006)&amp;";"&amp;B2006&amp;";"&amp;IF(J2006=0,IFERROR(VLOOKUP(A2006,default!$B$17:$C$19,2,0),C2006),INDEX(default!$B$2:$B$12,Sheet2!J2006,0))&amp;";"&amp;D2006&amp;";"&amp;E2006&amp;";"&amp;F2006&amp;";"&amp;G2006&amp;";"&amp;H2006</f>
        <v>Unspecified;;;;;;;</v>
      </c>
    </row>
    <row r="2007" ht="15.75" customHeight="1">
      <c r="I2007" s="1" t="str">
        <f t="shared" si="1"/>
        <v>Q25. Milk (cow), whole, 3.25% milkfat, without added vitamin A and vitamin D</v>
      </c>
      <c r="J2007" s="1">
        <f t="shared" si="2"/>
        <v>0</v>
      </c>
      <c r="K2007" s="1" t="str">
        <f t="shared" si="3"/>
        <v>Q25. Milk (cow), whole, 3.25% milkfat, without added vitamin A and vitamin D0</v>
      </c>
      <c r="L2007" s="1" t="str">
        <f t="shared" si="4"/>
        <v>Q25. Milk (cow), whole, 3.25% milkfat, without added vitamin A and vitamin D</v>
      </c>
      <c r="M2007" s="1" t="str">
        <f t="array" ref="M2007">IF(A2006=$A$72,TEXT(A2007,"dd/mm/yyyy"),A2007)&amp;";"&amp;B2007&amp;";"&amp;IF(J2007=0,IFERROR(VLOOKUP(A2007,default!$B$17:$C$19,2,0),C2007),INDEX(default!$B$2:$B$12,Sheet2!J2007,0))&amp;";"&amp;D2007&amp;";"&amp;E2007&amp;";"&amp;F2007&amp;";"&amp;G2007&amp;";"&amp;H2007</f>
        <v>;;;;;;;</v>
      </c>
    </row>
    <row r="2008" ht="15.75" customHeight="1">
      <c r="A2008" s="1" t="s">
        <v>825</v>
      </c>
      <c r="I2008" s="1" t="str">
        <f t="shared" si="1"/>
        <v>Q25. Milk (cow), whole, 3.25% milkfat, without added vitamin A and vitamin D</v>
      </c>
      <c r="J2008" s="1">
        <f t="shared" si="2"/>
        <v>0</v>
      </c>
      <c r="K2008" s="1" t="str">
        <f t="shared" si="3"/>
        <v>Q25. Milk (cow), whole, 3.25% milkfat, without added vitamin A and vitamin D0</v>
      </c>
      <c r="L2008" s="1" t="str">
        <f t="shared" si="4"/>
        <v>Q25. Milk (cow), whole, 3.25% milkfat, without added vitamin A and vitamin DRepresentativeness</v>
      </c>
      <c r="M2008" s="1" t="str">
        <f t="array" ref="M2008">IF(A2007=$A$72,TEXT(A2008,"dd/mm/yyyy"),A2008)&amp;";"&amp;B2008&amp;";"&amp;IF(J2008=0,IFERROR(VLOOKUP(A2008,default!$B$17:$C$19,2,0),C2008),INDEX(default!$B$2:$B$12,Sheet2!J2008,0))&amp;";"&amp;D2008&amp;";"&amp;E2008&amp;";"&amp;F2008&amp;";"&amp;G2008&amp;";"&amp;H2008</f>
        <v>Representativeness;;;;;;;</v>
      </c>
    </row>
    <row r="2009" ht="15.75" customHeight="1">
      <c r="A2009" s="1" t="s">
        <v>822</v>
      </c>
      <c r="I2009" s="1" t="str">
        <f t="shared" si="1"/>
        <v>Q25. Milk (cow), whole, 3.25% milkfat, without added vitamin A and vitamin D</v>
      </c>
      <c r="J2009" s="1">
        <f t="shared" si="2"/>
        <v>0</v>
      </c>
      <c r="K2009" s="1" t="str">
        <f t="shared" si="3"/>
        <v>Q25. Milk (cow), whole, 3.25% milkfat, without added vitamin A and vitamin D0</v>
      </c>
      <c r="L2009" s="1" t="str">
        <f t="shared" si="4"/>
        <v>Q25. Milk (cow), whole, 3.25% milkfat, without added vitamin A and vitamin DUnspecified</v>
      </c>
      <c r="M2009" s="1" t="str">
        <f t="array" ref="M2009">IF(A2008=$A$72,TEXT(A2009,"dd/mm/yyyy"),A2009)&amp;";"&amp;B2009&amp;";"&amp;IF(J2009=0,IFERROR(VLOOKUP(A2009,default!$B$17:$C$19,2,0),C2009),INDEX(default!$B$2:$B$12,Sheet2!J2009,0))&amp;";"&amp;D2009&amp;";"&amp;E2009&amp;";"&amp;F2009&amp;";"&amp;G2009&amp;";"&amp;H2009</f>
        <v>Unspecified;;;;;;;</v>
      </c>
    </row>
    <row r="2010" ht="15.75" customHeight="1">
      <c r="I2010" s="1" t="str">
        <f t="shared" si="1"/>
        <v>Q25. Milk (cow), whole, 3.25% milkfat, without added vitamin A and vitamin D</v>
      </c>
      <c r="J2010" s="1">
        <f t="shared" si="2"/>
        <v>0</v>
      </c>
      <c r="K2010" s="1" t="str">
        <f t="shared" si="3"/>
        <v>Q25. Milk (cow), whole, 3.25% milkfat, without added vitamin A and vitamin D0</v>
      </c>
      <c r="L2010" s="1" t="str">
        <f t="shared" si="4"/>
        <v>Q25. Milk (cow), whole, 3.25% milkfat, without added vitamin A and vitamin D</v>
      </c>
      <c r="M2010" s="1" t="str">
        <f t="array" ref="M2010">IF(A2009=$A$72,TEXT(A2010,"dd/mm/yyyy"),A2010)&amp;";"&amp;B2010&amp;";"&amp;IF(J2010=0,IFERROR(VLOOKUP(A2010,default!$B$17:$C$19,2,0),C2010),INDEX(default!$B$2:$B$12,Sheet2!J2010,0))&amp;";"&amp;D2010&amp;";"&amp;E2010&amp;";"&amp;F2010&amp;";"&amp;G2010&amp;";"&amp;H2010</f>
        <v>;;;;;;;</v>
      </c>
    </row>
    <row r="2011" ht="15.75" customHeight="1">
      <c r="A2011" s="1" t="s">
        <v>826</v>
      </c>
      <c r="I2011" s="1" t="str">
        <f t="shared" si="1"/>
        <v>Q25. Milk (cow), whole, 3.25% milkfat, without added vitamin A and vitamin D</v>
      </c>
      <c r="J2011" s="1">
        <f t="shared" si="2"/>
        <v>0</v>
      </c>
      <c r="K2011" s="1" t="str">
        <f t="shared" si="3"/>
        <v>Q25. Milk (cow), whole, 3.25% milkfat, without added vitamin A and vitamin D0</v>
      </c>
      <c r="L2011" s="1" t="str">
        <f t="shared" si="4"/>
        <v>Q25. Milk (cow), whole, 3.25% milkfat, without added vitamin A and vitamin DMultiple output allocation</v>
      </c>
      <c r="M2011" s="1" t="str">
        <f t="array" ref="M2011">IF(A2010=$A$72,TEXT(A2011,"dd/mm/yyyy"),A2011)&amp;";"&amp;B2011&amp;";"&amp;IF(J2011=0,IFERROR(VLOOKUP(A2011,default!$B$17:$C$19,2,0),C2011),INDEX(default!$B$2:$B$12,Sheet2!J2011,0))&amp;";"&amp;D2011&amp;";"&amp;E2011&amp;";"&amp;F2011&amp;";"&amp;G2011&amp;";"&amp;H2011</f>
        <v>Multiple output allocation;;;;;;;</v>
      </c>
    </row>
    <row r="2012" ht="15.75" customHeight="1">
      <c r="A2012" s="1" t="s">
        <v>822</v>
      </c>
      <c r="I2012" s="1" t="str">
        <f t="shared" si="1"/>
        <v>Q25. Milk (cow), whole, 3.25% milkfat, without added vitamin A and vitamin D</v>
      </c>
      <c r="J2012" s="1">
        <f t="shared" si="2"/>
        <v>0</v>
      </c>
      <c r="K2012" s="1" t="str">
        <f t="shared" si="3"/>
        <v>Q25. Milk (cow), whole, 3.25% milkfat, without added vitamin A and vitamin D0</v>
      </c>
      <c r="L2012" s="1" t="str">
        <f t="shared" si="4"/>
        <v>Q25. Milk (cow), whole, 3.25% milkfat, without added vitamin A and vitamin DUnspecified</v>
      </c>
      <c r="M2012" s="1" t="str">
        <f t="array" ref="M2012">IF(A2011=$A$72,TEXT(A2012,"dd/mm/yyyy"),A2012)&amp;";"&amp;B2012&amp;";"&amp;IF(J2012=0,IFERROR(VLOOKUP(A2012,default!$B$17:$C$19,2,0),C2012),INDEX(default!$B$2:$B$12,Sheet2!J2012,0))&amp;";"&amp;D2012&amp;";"&amp;E2012&amp;";"&amp;F2012&amp;";"&amp;G2012&amp;";"&amp;H2012</f>
        <v>Unspecified;;;;;;;</v>
      </c>
    </row>
    <row r="2013" ht="15.75" customHeight="1">
      <c r="I2013" s="1" t="str">
        <f t="shared" si="1"/>
        <v>Q25. Milk (cow), whole, 3.25% milkfat, without added vitamin A and vitamin D</v>
      </c>
      <c r="J2013" s="1">
        <f t="shared" si="2"/>
        <v>0</v>
      </c>
      <c r="K2013" s="1" t="str">
        <f t="shared" si="3"/>
        <v>Q25. Milk (cow), whole, 3.25% milkfat, without added vitamin A and vitamin D0</v>
      </c>
      <c r="L2013" s="1" t="str">
        <f t="shared" si="4"/>
        <v>Q25. Milk (cow), whole, 3.25% milkfat, without added vitamin A and vitamin D</v>
      </c>
      <c r="M2013" s="1" t="str">
        <f t="array" ref="M2013">IF(A2012=$A$72,TEXT(A2013,"dd/mm/yyyy"),A2013)&amp;";"&amp;B2013&amp;";"&amp;IF(J2013=0,IFERROR(VLOOKUP(A2013,default!$B$17:$C$19,2,0),C2013),INDEX(default!$B$2:$B$12,Sheet2!J2013,0))&amp;";"&amp;D2013&amp;";"&amp;E2013&amp;";"&amp;F2013&amp;";"&amp;G2013&amp;";"&amp;H2013</f>
        <v>;;;;;;;</v>
      </c>
    </row>
    <row r="2014" ht="15.75" customHeight="1">
      <c r="A2014" s="1" t="s">
        <v>827</v>
      </c>
      <c r="I2014" s="1" t="str">
        <f t="shared" si="1"/>
        <v>Q25. Milk (cow), whole, 3.25% milkfat, without added vitamin A and vitamin D</v>
      </c>
      <c r="J2014" s="1">
        <f t="shared" si="2"/>
        <v>0</v>
      </c>
      <c r="K2014" s="1" t="str">
        <f t="shared" si="3"/>
        <v>Q25. Milk (cow), whole, 3.25% milkfat, without added vitamin A and vitamin D0</v>
      </c>
      <c r="L2014" s="1" t="str">
        <f t="shared" si="4"/>
        <v>Q25. Milk (cow), whole, 3.25% milkfat, without added vitamin A and vitamin DSubstitution allocation</v>
      </c>
      <c r="M2014" s="1" t="str">
        <f t="array" ref="M2014">IF(A2013=$A$72,TEXT(A2014,"dd/mm/yyyy"),A2014)&amp;";"&amp;B2014&amp;";"&amp;IF(J2014=0,IFERROR(VLOOKUP(A2014,default!$B$17:$C$19,2,0),C2014),INDEX(default!$B$2:$B$12,Sheet2!J2014,0))&amp;";"&amp;D2014&amp;";"&amp;E2014&amp;";"&amp;F2014&amp;";"&amp;G2014&amp;";"&amp;H2014</f>
        <v>Substitution allocation;;;;;;;</v>
      </c>
    </row>
    <row r="2015" ht="15.75" customHeight="1">
      <c r="A2015" s="1" t="s">
        <v>822</v>
      </c>
      <c r="I2015" s="1" t="str">
        <f t="shared" si="1"/>
        <v>Q25. Milk (cow), whole, 3.25% milkfat, without added vitamin A and vitamin D</v>
      </c>
      <c r="J2015" s="1">
        <f t="shared" si="2"/>
        <v>0</v>
      </c>
      <c r="K2015" s="1" t="str">
        <f t="shared" si="3"/>
        <v>Q25. Milk (cow), whole, 3.25% milkfat, without added vitamin A and vitamin D0</v>
      </c>
      <c r="L2015" s="1" t="str">
        <f t="shared" si="4"/>
        <v>Q25. Milk (cow), whole, 3.25% milkfat, without added vitamin A and vitamin DUnspecified</v>
      </c>
      <c r="M2015" s="1" t="str">
        <f t="array" ref="M2015">IF(A2014=$A$72,TEXT(A2015,"dd/mm/yyyy"),A2015)&amp;";"&amp;B2015&amp;";"&amp;IF(J2015=0,IFERROR(VLOOKUP(A2015,default!$B$17:$C$19,2,0),C2015),INDEX(default!$B$2:$B$12,Sheet2!J2015,0))&amp;";"&amp;D2015&amp;";"&amp;E2015&amp;";"&amp;F2015&amp;";"&amp;G2015&amp;";"&amp;H2015</f>
        <v>Unspecified;;;;;;;</v>
      </c>
    </row>
    <row r="2016" ht="15.75" customHeight="1">
      <c r="I2016" s="1" t="str">
        <f t="shared" si="1"/>
        <v>Q25. Milk (cow), whole, 3.25% milkfat, without added vitamin A and vitamin D</v>
      </c>
      <c r="J2016" s="1">
        <f t="shared" si="2"/>
        <v>0</v>
      </c>
      <c r="K2016" s="1" t="str">
        <f t="shared" si="3"/>
        <v>Q25. Milk (cow), whole, 3.25% milkfat, without added vitamin A and vitamin D0</v>
      </c>
      <c r="L2016" s="1" t="str">
        <f t="shared" si="4"/>
        <v>Q25. Milk (cow), whole, 3.25% milkfat, without added vitamin A and vitamin D</v>
      </c>
      <c r="M2016" s="1" t="str">
        <f t="array" ref="M2016">IF(A2015=$A$72,TEXT(A2016,"dd/mm/yyyy"),A2016)&amp;";"&amp;B2016&amp;";"&amp;IF(J2016=0,IFERROR(VLOOKUP(A2016,default!$B$17:$C$19,2,0),C2016),INDEX(default!$B$2:$B$12,Sheet2!J2016,0))&amp;";"&amp;D2016&amp;";"&amp;E2016&amp;";"&amp;F2016&amp;";"&amp;G2016&amp;";"&amp;H2016</f>
        <v>;;;;;;;</v>
      </c>
    </row>
    <row r="2017" ht="15.75" customHeight="1">
      <c r="A2017" s="1" t="s">
        <v>828</v>
      </c>
      <c r="I2017" s="1" t="str">
        <f t="shared" si="1"/>
        <v>Q25. Milk (cow), whole, 3.25% milkfat, without added vitamin A and vitamin D</v>
      </c>
      <c r="J2017" s="1">
        <f t="shared" si="2"/>
        <v>0</v>
      </c>
      <c r="K2017" s="1" t="str">
        <f t="shared" si="3"/>
        <v>Q25. Milk (cow), whole, 3.25% milkfat, without added vitamin A and vitamin D0</v>
      </c>
      <c r="L2017" s="1" t="str">
        <f t="shared" si="4"/>
        <v>Q25. Milk (cow), whole, 3.25% milkfat, without added vitamin A and vitamin DCut off rules</v>
      </c>
      <c r="M2017" s="1" t="str">
        <f t="array" ref="M2017">IF(A2016=$A$72,TEXT(A2017,"dd/mm/yyyy"),A2017)&amp;";"&amp;B2017&amp;";"&amp;IF(J2017=0,IFERROR(VLOOKUP(A2017,default!$B$17:$C$19,2,0),C2017),INDEX(default!$B$2:$B$12,Sheet2!J2017,0))&amp;";"&amp;D2017&amp;";"&amp;E2017&amp;";"&amp;F2017&amp;";"&amp;G2017&amp;";"&amp;H2017</f>
        <v>Cut off rules;;;;;;;</v>
      </c>
    </row>
    <row r="2018" ht="15.75" customHeight="1">
      <c r="A2018" s="1" t="s">
        <v>822</v>
      </c>
      <c r="I2018" s="1" t="str">
        <f t="shared" si="1"/>
        <v>Q25. Milk (cow), whole, 3.25% milkfat, without added vitamin A and vitamin D</v>
      </c>
      <c r="J2018" s="1">
        <f t="shared" si="2"/>
        <v>0</v>
      </c>
      <c r="K2018" s="1" t="str">
        <f t="shared" si="3"/>
        <v>Q25. Milk (cow), whole, 3.25% milkfat, without added vitamin A and vitamin D0</v>
      </c>
      <c r="L2018" s="1" t="str">
        <f t="shared" si="4"/>
        <v>Q25. Milk (cow), whole, 3.25% milkfat, without added vitamin A and vitamin DUnspecified</v>
      </c>
      <c r="M2018" s="1" t="str">
        <f t="array" ref="M2018">IF(A2017=$A$72,TEXT(A2018,"dd/mm/yyyy"),A2018)&amp;";"&amp;B2018&amp;";"&amp;IF(J2018=0,IFERROR(VLOOKUP(A2018,default!$B$17:$C$19,2,0),C2018),INDEX(default!$B$2:$B$12,Sheet2!J2018,0))&amp;";"&amp;D2018&amp;";"&amp;E2018&amp;";"&amp;F2018&amp;";"&amp;G2018&amp;";"&amp;H2018</f>
        <v>Unspecified;;;;;;;</v>
      </c>
    </row>
    <row r="2019" ht="15.75" customHeight="1">
      <c r="I2019" s="1" t="str">
        <f t="shared" si="1"/>
        <v>Q25. Milk (cow), whole, 3.25% milkfat, without added vitamin A and vitamin D</v>
      </c>
      <c r="J2019" s="1">
        <f t="shared" si="2"/>
        <v>0</v>
      </c>
      <c r="K2019" s="1" t="str">
        <f t="shared" si="3"/>
        <v>Q25. Milk (cow), whole, 3.25% milkfat, without added vitamin A and vitamin D0</v>
      </c>
      <c r="L2019" s="1" t="str">
        <f t="shared" si="4"/>
        <v>Q25. Milk (cow), whole, 3.25% milkfat, without added vitamin A and vitamin D</v>
      </c>
      <c r="M2019" s="1" t="str">
        <f t="array" ref="M2019">IF(A2018=$A$72,TEXT(A2019,"dd/mm/yyyy"),A2019)&amp;";"&amp;B2019&amp;";"&amp;IF(J2019=0,IFERROR(VLOOKUP(A2019,default!$B$17:$C$19,2,0),C2019),INDEX(default!$B$2:$B$12,Sheet2!J2019,0))&amp;";"&amp;D2019&amp;";"&amp;E2019&amp;";"&amp;F2019&amp;";"&amp;G2019&amp;";"&amp;H2019</f>
        <v>;;;;;;;</v>
      </c>
    </row>
    <row r="2020" ht="15.75" customHeight="1">
      <c r="A2020" s="1" t="s">
        <v>829</v>
      </c>
      <c r="I2020" s="1" t="str">
        <f t="shared" si="1"/>
        <v>Q25. Milk (cow), whole, 3.25% milkfat, without added vitamin A and vitamin D</v>
      </c>
      <c r="J2020" s="1">
        <f t="shared" si="2"/>
        <v>0</v>
      </c>
      <c r="K2020" s="1" t="str">
        <f t="shared" si="3"/>
        <v>Q25. Milk (cow), whole, 3.25% milkfat, without added vitamin A and vitamin D0</v>
      </c>
      <c r="L2020" s="1" t="str">
        <f t="shared" si="4"/>
        <v>Q25. Milk (cow), whole, 3.25% milkfat, without added vitamin A and vitamin DCapital goods</v>
      </c>
      <c r="M2020" s="1" t="str">
        <f t="array" ref="M2020">IF(A2019=$A$72,TEXT(A2020,"dd/mm/yyyy"),A2020)&amp;";"&amp;B2020&amp;";"&amp;IF(J2020=0,IFERROR(VLOOKUP(A2020,default!$B$17:$C$19,2,0),C2020),INDEX(default!$B$2:$B$12,Sheet2!J2020,0))&amp;";"&amp;D2020&amp;";"&amp;E2020&amp;";"&amp;F2020&amp;";"&amp;G2020&amp;";"&amp;H2020</f>
        <v>Capital goods;;;;;;;</v>
      </c>
    </row>
    <row r="2021" ht="15.75" customHeight="1">
      <c r="A2021" s="1" t="s">
        <v>822</v>
      </c>
      <c r="I2021" s="1" t="str">
        <f t="shared" si="1"/>
        <v>Q25. Milk (cow), whole, 3.25% milkfat, without added vitamin A and vitamin D</v>
      </c>
      <c r="J2021" s="1">
        <f t="shared" si="2"/>
        <v>0</v>
      </c>
      <c r="K2021" s="1" t="str">
        <f t="shared" si="3"/>
        <v>Q25. Milk (cow), whole, 3.25% milkfat, without added vitamin A and vitamin D0</v>
      </c>
      <c r="L2021" s="1" t="str">
        <f t="shared" si="4"/>
        <v>Q25. Milk (cow), whole, 3.25% milkfat, without added vitamin A and vitamin DUnspecified</v>
      </c>
      <c r="M2021" s="1" t="str">
        <f t="array" ref="M2021">IF(A2020=$A$72,TEXT(A2021,"dd/mm/yyyy"),A2021)&amp;";"&amp;B2021&amp;";"&amp;IF(J2021=0,IFERROR(VLOOKUP(A2021,default!$B$17:$C$19,2,0),C2021),INDEX(default!$B$2:$B$12,Sheet2!J2021,0))&amp;";"&amp;D2021&amp;";"&amp;E2021&amp;";"&amp;F2021&amp;";"&amp;G2021&amp;";"&amp;H2021</f>
        <v>Unspecified;;;;;;;</v>
      </c>
    </row>
    <row r="2022" ht="15.75" customHeight="1">
      <c r="I2022" s="1" t="str">
        <f t="shared" si="1"/>
        <v>Q25. Milk (cow), whole, 3.25% milkfat, without added vitamin A and vitamin D</v>
      </c>
      <c r="J2022" s="1">
        <f t="shared" si="2"/>
        <v>0</v>
      </c>
      <c r="K2022" s="1" t="str">
        <f t="shared" si="3"/>
        <v>Q25. Milk (cow), whole, 3.25% milkfat, without added vitamin A and vitamin D0</v>
      </c>
      <c r="L2022" s="1" t="str">
        <f t="shared" si="4"/>
        <v>Q25. Milk (cow), whole, 3.25% milkfat, without added vitamin A and vitamin D</v>
      </c>
      <c r="M2022" s="1" t="str">
        <f t="array" ref="M2022">IF(A2021=$A$72,TEXT(A2022,"dd/mm/yyyy"),A2022)&amp;";"&amp;B2022&amp;";"&amp;IF(J2022=0,IFERROR(VLOOKUP(A2022,default!$B$17:$C$19,2,0),C2022),INDEX(default!$B$2:$B$12,Sheet2!J2022,0))&amp;";"&amp;D2022&amp;";"&amp;E2022&amp;";"&amp;F2022&amp;";"&amp;G2022&amp;";"&amp;H2022</f>
        <v>;;;;;;;</v>
      </c>
    </row>
    <row r="2023" ht="15.75" customHeight="1">
      <c r="A2023" s="1" t="s">
        <v>830</v>
      </c>
      <c r="I2023" s="1" t="str">
        <f t="shared" si="1"/>
        <v>Q25. Milk (cow), whole, 3.25% milkfat, without added vitamin A and vitamin D</v>
      </c>
      <c r="J2023" s="1">
        <f t="shared" si="2"/>
        <v>0</v>
      </c>
      <c r="K2023" s="1" t="str">
        <f t="shared" si="3"/>
        <v>Q25. Milk (cow), whole, 3.25% milkfat, without added vitamin A and vitamin D0</v>
      </c>
      <c r="L2023" s="1" t="str">
        <f t="shared" si="4"/>
        <v>Q25. Milk (cow), whole, 3.25% milkfat, without added vitamin A and vitamin DBoundary with nature</v>
      </c>
      <c r="M2023" s="1" t="str">
        <f t="array" ref="M2023">IF(A2022=$A$72,TEXT(A2023,"dd/mm/yyyy"),A2023)&amp;";"&amp;B2023&amp;";"&amp;IF(J2023=0,IFERROR(VLOOKUP(A2023,default!$B$17:$C$19,2,0),C2023),INDEX(default!$B$2:$B$12,Sheet2!J2023,0))&amp;";"&amp;D2023&amp;";"&amp;E2023&amp;";"&amp;F2023&amp;";"&amp;G2023&amp;";"&amp;H2023</f>
        <v>Boundary with nature;;;;;;;</v>
      </c>
    </row>
    <row r="2024" ht="15.75" customHeight="1">
      <c r="A2024" s="1" t="s">
        <v>822</v>
      </c>
      <c r="I2024" s="1" t="str">
        <f t="shared" si="1"/>
        <v>Q25. Milk (cow), whole, 3.25% milkfat, without added vitamin A and vitamin D</v>
      </c>
      <c r="J2024" s="1">
        <f t="shared" si="2"/>
        <v>0</v>
      </c>
      <c r="K2024" s="1" t="str">
        <f t="shared" si="3"/>
        <v>Q25. Milk (cow), whole, 3.25% milkfat, without added vitamin A and vitamin D0</v>
      </c>
      <c r="L2024" s="1" t="str">
        <f t="shared" si="4"/>
        <v>Q25. Milk (cow), whole, 3.25% milkfat, without added vitamin A and vitamin DUnspecified</v>
      </c>
      <c r="M2024" s="1" t="str">
        <f t="array" ref="M2024">IF(A2023=$A$72,TEXT(A2024,"dd/mm/yyyy"),A2024)&amp;";"&amp;B2024&amp;";"&amp;IF(J2024=0,IFERROR(VLOOKUP(A2024,default!$B$17:$C$19,2,0),C2024),INDEX(default!$B$2:$B$12,Sheet2!J2024,0))&amp;";"&amp;D2024&amp;";"&amp;E2024&amp;";"&amp;F2024&amp;";"&amp;G2024&amp;";"&amp;H2024</f>
        <v>Unspecified;;;;;;;</v>
      </c>
    </row>
    <row r="2025" ht="15.75" customHeight="1">
      <c r="A2025" s="49"/>
      <c r="I2025" s="1" t="str">
        <f t="shared" si="1"/>
        <v>Q25. Milk (cow), whole, 3.25% milkfat, without added vitamin A and vitamin D</v>
      </c>
      <c r="J2025" s="1">
        <f t="shared" si="2"/>
        <v>0</v>
      </c>
      <c r="K2025" s="1" t="str">
        <f t="shared" si="3"/>
        <v>Q25. Milk (cow), whole, 3.25% milkfat, without added vitamin A and vitamin D0</v>
      </c>
      <c r="L2025" s="1" t="str">
        <f t="shared" si="4"/>
        <v>Q25. Milk (cow), whole, 3.25% milkfat, without added vitamin A and vitamin D</v>
      </c>
      <c r="M2025" s="1" t="str">
        <f t="array" ref="M2025">IF(A2024=$A$72,TEXT(A2025,"dd/mm/yyyy"),A2025)&amp;";"&amp;B2025&amp;";"&amp;IF(J2025=0,IFERROR(VLOOKUP(A2025,default!$B$17:$C$19,2,0),C2025),INDEX(default!$B$2:$B$12,Sheet2!J2025,0))&amp;";"&amp;D2025&amp;";"&amp;E2025&amp;";"&amp;F2025&amp;";"&amp;G2025&amp;";"&amp;H2025</f>
        <v>;;;;;;;</v>
      </c>
    </row>
    <row r="2026" ht="15.75" customHeight="1">
      <c r="A2026" s="1" t="s">
        <v>831</v>
      </c>
      <c r="I2026" s="1" t="str">
        <f t="shared" si="1"/>
        <v>Q25. Milk (cow), whole, 3.25% milkfat, without added vitamin A and vitamin D</v>
      </c>
      <c r="J2026" s="1">
        <f t="shared" si="2"/>
        <v>0</v>
      </c>
      <c r="K2026" s="1" t="str">
        <f t="shared" si="3"/>
        <v>Q25. Milk (cow), whole, 3.25% milkfat, without added vitamin A and vitamin D0</v>
      </c>
      <c r="L2026" s="1" t="str">
        <f t="shared" si="4"/>
        <v>Q25. Milk (cow), whole, 3.25% milkfat, without added vitamin A and vitamin DInfrastructure</v>
      </c>
      <c r="M2026" s="1" t="str">
        <f t="array" ref="M2026">IF(A2025=$A$72,TEXT(A2026,"dd/mm/yyyy"),A2026)&amp;";"&amp;B2026&amp;";"&amp;IF(J2026=0,IFERROR(VLOOKUP(A2026,default!$B$17:$C$19,2,0),C2026),INDEX(default!$B$2:$B$12,Sheet2!J2026,0))&amp;";"&amp;D2026&amp;";"&amp;E2026&amp;";"&amp;F2026&amp;";"&amp;G2026&amp;";"&amp;H2026</f>
        <v>Infrastructure;;;;;;;</v>
      </c>
    </row>
    <row r="2027" ht="15.75" customHeight="1">
      <c r="A2027" s="1" t="s">
        <v>832</v>
      </c>
      <c r="I2027" s="1" t="str">
        <f t="shared" si="1"/>
        <v>Q25. Milk (cow), whole, 3.25% milkfat, without added vitamin A and vitamin D</v>
      </c>
      <c r="J2027" s="1">
        <f t="shared" si="2"/>
        <v>0</v>
      </c>
      <c r="K2027" s="1" t="str">
        <f t="shared" si="3"/>
        <v>Q25. Milk (cow), whole, 3.25% milkfat, without added vitamin A and vitamin D0</v>
      </c>
      <c r="L2027" s="1" t="str">
        <f t="shared" si="4"/>
        <v>Q25. Milk (cow), whole, 3.25% milkfat, without added vitamin A and vitamin DNo</v>
      </c>
      <c r="M2027" s="1" t="str">
        <f t="array" ref="M2027">IF(A2026=$A$72,TEXT(A2027,"dd/mm/yyyy"),A2027)&amp;";"&amp;B2027&amp;";"&amp;IF(J2027=0,IFERROR(VLOOKUP(A2027,default!$B$17:$C$19,2,0),C2027),INDEX(default!$B$2:$B$12,Sheet2!J2027,0))&amp;";"&amp;D2027&amp;";"&amp;E2027&amp;";"&amp;F2027&amp;";"&amp;G2027&amp;";"&amp;H2027</f>
        <v>No;;;;;;;</v>
      </c>
    </row>
    <row r="2028" ht="15.75" customHeight="1">
      <c r="I2028" s="1" t="str">
        <f t="shared" si="1"/>
        <v>Q25. Milk (cow), whole, 3.25% milkfat, without added vitamin A and vitamin D</v>
      </c>
      <c r="J2028" s="1">
        <f t="shared" si="2"/>
        <v>0</v>
      </c>
      <c r="K2028" s="1" t="str">
        <f t="shared" si="3"/>
        <v>Q25. Milk (cow), whole, 3.25% milkfat, without added vitamin A and vitamin D0</v>
      </c>
      <c r="L2028" s="1" t="str">
        <f t="shared" si="4"/>
        <v>Q25. Milk (cow), whole, 3.25% milkfat, without added vitamin A and vitamin D</v>
      </c>
      <c r="M2028" s="1" t="str">
        <f t="array" ref="M2028">IF(A2027=$A$72,TEXT(A2028,"dd/mm/yyyy"),A2028)&amp;";"&amp;B2028&amp;";"&amp;IF(J2028=0,IFERROR(VLOOKUP(A2028,default!$B$17:$C$19,2,0),C2028),INDEX(default!$B$2:$B$12,Sheet2!J2028,0))&amp;";"&amp;D2028&amp;";"&amp;E2028&amp;";"&amp;F2028&amp;";"&amp;G2028&amp;";"&amp;H2028</f>
        <v>;;;;;;;</v>
      </c>
    </row>
    <row r="2029" ht="15.75" customHeight="1">
      <c r="A2029" s="1" t="s">
        <v>833</v>
      </c>
      <c r="I2029" s="1" t="str">
        <f t="shared" si="1"/>
        <v>Q25. Milk (cow), whole, 3.25% milkfat, without added vitamin A and vitamin D</v>
      </c>
      <c r="J2029" s="1">
        <f t="shared" si="2"/>
        <v>0</v>
      </c>
      <c r="K2029" s="1" t="str">
        <f t="shared" si="3"/>
        <v>Q25. Milk (cow), whole, 3.25% milkfat, without added vitamin A and vitamin D0</v>
      </c>
      <c r="L2029" s="1" t="str">
        <f t="shared" si="4"/>
        <v>Q25. Milk (cow), whole, 3.25% milkfat, without added vitamin A and vitamin DDate</v>
      </c>
      <c r="M2029" s="1" t="str">
        <f t="array" ref="M2029">IF(A2028=$A$72,TEXT(A2029,"dd/mm/yyyy"),A2029)&amp;";"&amp;B2029&amp;";"&amp;IF(J2029=0,IFERROR(VLOOKUP(A2029,default!$B$17:$C$19,2,0),C2029),INDEX(default!$B$2:$B$12,Sheet2!J2029,0))&amp;";"&amp;D2029&amp;";"&amp;E2029&amp;";"&amp;F2029&amp;";"&amp;G2029&amp;";"&amp;H2029</f>
        <v>Date;;;;;;;</v>
      </c>
    </row>
    <row r="2030" ht="15.75" customHeight="1">
      <c r="A2030" s="49">
        <v>45119.0</v>
      </c>
      <c r="I2030" s="1" t="str">
        <f t="shared" si="1"/>
        <v>Q25. Milk (cow), whole, 3.25% milkfat, without added vitamin A and vitamin D</v>
      </c>
      <c r="J2030" s="1">
        <f t="shared" si="2"/>
        <v>0</v>
      </c>
      <c r="K2030" s="1" t="str">
        <f t="shared" si="3"/>
        <v>Q25. Milk (cow), whole, 3.25% milkfat, without added vitamin A and vitamin D0</v>
      </c>
      <c r="L2030" s="1" t="str">
        <f t="shared" si="4"/>
        <v>Q25. Milk (cow), whole, 3.25% milkfat, without added vitamin A and vitamin D45119</v>
      </c>
      <c r="M2030" s="1" t="str">
        <f t="array" ref="M2030">IF(A2029=$A$72,TEXT(A2030,"dd/mm/yyyy"),A2030)&amp;";"&amp;B2030&amp;";"&amp;IF(J2030=0,IFERROR(VLOOKUP(A2030,default!$B$17:$C$19,2,0),C2030),INDEX(default!$B$2:$B$12,Sheet2!J2030,0))&amp;";"&amp;D2030&amp;";"&amp;E2030&amp;";"&amp;F2030&amp;";"&amp;G2030&amp;";"&amp;H2030</f>
        <v>12/07/2023;;;;;;;</v>
      </c>
    </row>
    <row r="2031" ht="15.75" customHeight="1">
      <c r="I2031" s="1" t="str">
        <f t="shared" si="1"/>
        <v>Q25. Milk (cow), whole, 3.25% milkfat, without added vitamin A and vitamin D</v>
      </c>
      <c r="J2031" s="1">
        <f t="shared" si="2"/>
        <v>0</v>
      </c>
      <c r="K2031" s="1" t="str">
        <f t="shared" si="3"/>
        <v>Q25. Milk (cow), whole, 3.25% milkfat, without added vitamin A and vitamin D0</v>
      </c>
      <c r="L2031" s="1" t="str">
        <f t="shared" si="4"/>
        <v>Q25. Milk (cow), whole, 3.25% milkfat, without added vitamin A and vitamin D</v>
      </c>
      <c r="M2031" s="1" t="str">
        <f t="array" ref="M2031">IF(A2030=$A$72,TEXT(A2031,"dd/mm/yyyy"),A2031)&amp;";"&amp;B2031&amp;";"&amp;IF(J2031=0,IFERROR(VLOOKUP(A2031,default!$B$17:$C$19,2,0),C2031),INDEX(default!$B$2:$B$12,Sheet2!J2031,0))&amp;";"&amp;D2031&amp;";"&amp;E2031&amp;";"&amp;F2031&amp;";"&amp;G2031&amp;";"&amp;H2031</f>
        <v>;;;;;;;</v>
      </c>
    </row>
    <row r="2032" ht="15.75" customHeight="1">
      <c r="A2032" s="1" t="s">
        <v>834</v>
      </c>
      <c r="I2032" s="1" t="str">
        <f t="shared" si="1"/>
        <v>Q25. Milk (cow), whole, 3.25% milkfat, without added vitamin A and vitamin D</v>
      </c>
      <c r="J2032" s="1">
        <f t="shared" si="2"/>
        <v>0</v>
      </c>
      <c r="K2032" s="1" t="str">
        <f t="shared" si="3"/>
        <v>Q25. Milk (cow), whole, 3.25% milkfat, without added vitamin A and vitamin D0</v>
      </c>
      <c r="L2032" s="1" t="str">
        <f t="shared" si="4"/>
        <v>Q25. Milk (cow), whole, 3.25% milkfat, without added vitamin A and vitamin DProducts</v>
      </c>
      <c r="M2032" s="1" t="str">
        <f t="array" ref="M2032">IF(A2031=$A$72,TEXT(A2032,"dd/mm/yyyy"),A2032)&amp;";"&amp;B2032&amp;";"&amp;IF(J2032=0,IFERROR(VLOOKUP(A2032,default!$B$17:$C$19,2,0),C2032),INDEX(default!$B$2:$B$12,Sheet2!J2032,0))&amp;";"&amp;D2032&amp;";"&amp;E2032&amp;";"&amp;F2032&amp;";"&amp;G2032&amp;";"&amp;H2032</f>
        <v>Products;;;;;;;</v>
      </c>
    </row>
    <row r="2033" ht="15.75" customHeight="1">
      <c r="A2033" s="1" t="s">
        <v>1029</v>
      </c>
      <c r="B2033" s="1" t="s">
        <v>835</v>
      </c>
      <c r="C2033" s="1">
        <v>1.0</v>
      </c>
      <c r="D2033" s="1">
        <v>100.0</v>
      </c>
      <c r="E2033" s="1" t="s">
        <v>836</v>
      </c>
      <c r="F2033" s="1" t="s">
        <v>971</v>
      </c>
      <c r="I2033" s="1" t="str">
        <f t="shared" si="1"/>
        <v>Q25. Milk, sheep/goat, fluid, whole, unenriched</v>
      </c>
      <c r="J2033" s="1">
        <f t="shared" si="2"/>
        <v>0</v>
      </c>
      <c r="K2033" s="1" t="str">
        <f t="shared" si="3"/>
        <v>Q25. Milk, sheep/goat, fluid, whole, unenriched0</v>
      </c>
      <c r="L2033" s="1" t="str">
        <f t="shared" si="4"/>
        <v>Q25. Milk, sheep/goat, fluid, whole, unenrichedQ25. Milk, sheep/goat, fluid, whole, unenriched</v>
      </c>
      <c r="M2033" s="1" t="str">
        <f t="array" ref="M2033">IF(A2032=$A$72,TEXT(A2033,"dd/mm/yyyy"),A2033)&amp;";"&amp;B2033&amp;";"&amp;IF(J2033=0,IFERROR(VLOOKUP(A2033,default!$B$17:$C$19,2,0),C2033),INDEX(default!$B$2:$B$12,Sheet2!J2033,0))&amp;";"&amp;D2033&amp;";"&amp;E2033&amp;";"&amp;F2033&amp;";"&amp;G2033&amp;";"&amp;H2033</f>
        <v>Q25. Milk, sheep/goat, fluid, whole, unenriched;kg;1;100;not defined;!My project\0. Life cycles;;</v>
      </c>
    </row>
    <row r="2034" ht="15.75" customHeight="1">
      <c r="I2034" s="1" t="str">
        <f t="shared" si="1"/>
        <v>Q25. Milk, sheep/goat, fluid, whole, unenriched</v>
      </c>
      <c r="J2034" s="1">
        <f t="shared" si="2"/>
        <v>0</v>
      </c>
      <c r="K2034" s="1" t="str">
        <f t="shared" si="3"/>
        <v>Q25. Milk, sheep/goat, fluid, whole, unenriched0</v>
      </c>
      <c r="L2034" s="1" t="str">
        <f t="shared" si="4"/>
        <v>Q25. Milk, sheep/goat, fluid, whole, unenriched</v>
      </c>
      <c r="M2034" s="1" t="str">
        <f t="array" ref="M2034">IF(A2033=$A$72,TEXT(A2034,"dd/mm/yyyy"),A2034)&amp;";"&amp;B2034&amp;";"&amp;IF(J2034=0,IFERROR(VLOOKUP(A2034,default!$B$17:$C$19,2,0),C2034),INDEX(default!$B$2:$B$12,Sheet2!J2034,0))&amp;";"&amp;D2034&amp;";"&amp;E2034&amp;";"&amp;F2034&amp;";"&amp;G2034&amp;";"&amp;H2034</f>
        <v>;;;;;;;</v>
      </c>
    </row>
    <row r="2035" ht="15.75" customHeight="1">
      <c r="A2035" s="1" t="s">
        <v>838</v>
      </c>
      <c r="I2035" s="1" t="str">
        <f t="shared" si="1"/>
        <v>Q25. Milk, sheep/goat, fluid, whole, unenriched</v>
      </c>
      <c r="J2035" s="1">
        <f t="shared" si="2"/>
        <v>0</v>
      </c>
      <c r="K2035" s="1" t="str">
        <f t="shared" si="3"/>
        <v>Q25. Milk, sheep/goat, fluid, whole, unenriched0</v>
      </c>
      <c r="L2035" s="1" t="str">
        <f t="shared" si="4"/>
        <v>Q25. Milk, sheep/goat, fluid, whole, unenrichedAvoided products</v>
      </c>
      <c r="M2035" s="1" t="str">
        <f t="array" ref="M2035">IF(A2034=$A$72,TEXT(A2035,"dd/mm/yyyy"),A2035)&amp;";"&amp;B2035&amp;";"&amp;IF(J2035=0,IFERROR(VLOOKUP(A2035,default!$B$17:$C$19,2,0),C2035),INDEX(default!$B$2:$B$12,Sheet2!J2035,0))&amp;";"&amp;D2035&amp;";"&amp;E2035&amp;";"&amp;F2035&amp;";"&amp;G2035&amp;";"&amp;H2035</f>
        <v>Avoided products;;;;;;;</v>
      </c>
    </row>
    <row r="2036" ht="15.75" customHeight="1">
      <c r="I2036" s="1" t="str">
        <f t="shared" si="1"/>
        <v>Q25. Milk, sheep/goat, fluid, whole, unenriched</v>
      </c>
      <c r="J2036" s="1">
        <f t="shared" si="2"/>
        <v>0</v>
      </c>
      <c r="K2036" s="1" t="str">
        <f t="shared" si="3"/>
        <v>Q25. Milk, sheep/goat, fluid, whole, unenriched0</v>
      </c>
      <c r="L2036" s="1" t="str">
        <f t="shared" si="4"/>
        <v>Q25. Milk, sheep/goat, fluid, whole, unenriched</v>
      </c>
      <c r="M2036" s="1" t="str">
        <f t="array" ref="M2036">IF(A2035=$A$72,TEXT(A2036,"dd/mm/yyyy"),A2036)&amp;";"&amp;B2036&amp;";"&amp;IF(J2036=0,IFERROR(VLOOKUP(A2036,default!$B$17:$C$19,2,0),C2036),INDEX(default!$B$2:$B$12,Sheet2!J2036,0))&amp;";"&amp;D2036&amp;";"&amp;E2036&amp;";"&amp;F2036&amp;";"&amp;G2036&amp;";"&amp;H2036</f>
        <v>;;;;;;;</v>
      </c>
    </row>
    <row r="2037" ht="15.75" customHeight="1">
      <c r="A2037" s="1" t="s">
        <v>839</v>
      </c>
      <c r="I2037" s="1" t="str">
        <f t="shared" si="1"/>
        <v>Q25. Milk, sheep/goat, fluid, whole, unenriched</v>
      </c>
      <c r="J2037" s="1">
        <f t="shared" si="2"/>
        <v>0</v>
      </c>
      <c r="K2037" s="1" t="str">
        <f t="shared" si="3"/>
        <v>Q25. Milk, sheep/goat, fluid, whole, unenriched0</v>
      </c>
      <c r="L2037" s="1" t="str">
        <f t="shared" si="4"/>
        <v>Q25. Milk, sheep/goat, fluid, whole, unenrichedResources</v>
      </c>
      <c r="M2037" s="1" t="str">
        <f t="array" ref="M2037">IF(A2036=$A$72,TEXT(A2037,"dd/mm/yyyy"),A2037)&amp;";"&amp;B2037&amp;";"&amp;IF(J2037=0,IFERROR(VLOOKUP(A2037,default!$B$17:$C$19,2,0),C2037),INDEX(default!$B$2:$B$12,Sheet2!J2037,0))&amp;";"&amp;D2037&amp;";"&amp;E2037&amp;";"&amp;F2037&amp;";"&amp;G2037&amp;";"&amp;H2037</f>
        <v>Resources;;;;;;;</v>
      </c>
    </row>
    <row r="2038" ht="15.75" customHeight="1">
      <c r="I2038" s="1" t="str">
        <f t="shared" si="1"/>
        <v>Q25. Milk, sheep/goat, fluid, whole, unenriched</v>
      </c>
      <c r="J2038" s="1">
        <f t="shared" si="2"/>
        <v>0</v>
      </c>
      <c r="K2038" s="1" t="str">
        <f t="shared" si="3"/>
        <v>Q25. Milk, sheep/goat, fluid, whole, unenriched0</v>
      </c>
      <c r="L2038" s="1" t="str">
        <f t="shared" si="4"/>
        <v>Q25. Milk, sheep/goat, fluid, whole, unenriched</v>
      </c>
      <c r="M2038" s="1" t="str">
        <f t="array" ref="M2038">IF(A2037=$A$72,TEXT(A2038,"dd/mm/yyyy"),A2038)&amp;";"&amp;B2038&amp;";"&amp;IF(J2038=0,IFERROR(VLOOKUP(A2038,default!$B$17:$C$19,2,0),C2038),INDEX(default!$B$2:$B$12,Sheet2!J2038,0))&amp;";"&amp;D2038&amp;";"&amp;E2038&amp;";"&amp;F2038&amp;";"&amp;G2038&amp;";"&amp;H2038</f>
        <v>;;;;;;;</v>
      </c>
    </row>
    <row r="2039" ht="15.75" customHeight="1">
      <c r="A2039" s="1" t="s">
        <v>840</v>
      </c>
      <c r="I2039" s="1" t="str">
        <f t="shared" si="1"/>
        <v>Q25. Milk, sheep/goat, fluid, whole, unenriched</v>
      </c>
      <c r="J2039" s="1">
        <f t="shared" si="2"/>
        <v>1</v>
      </c>
      <c r="K2039" s="1" t="str">
        <f t="shared" si="3"/>
        <v>Q25. Milk, sheep/goat, fluid, whole, unenriched1</v>
      </c>
      <c r="L2039" s="1" t="str">
        <f t="shared" si="4"/>
        <v>Q25. Milk, sheep/goat, fluid, whole, unenrichedMaterials/fuels</v>
      </c>
      <c r="M2039" s="1" t="str">
        <f t="array" ref="M2039">IF(A2038=$A$72,TEXT(A2039,"dd/mm/yyyy"),A2039)&amp;";"&amp;B2039&amp;";"&amp;IF(J2039=0,IFERROR(VLOOKUP(A2039,default!$B$17:$C$19,2,0),C2039),INDEX(default!$B$2:$B$12,Sheet2!J2039,0))&amp;";"&amp;D2039&amp;";"&amp;E2039&amp;";"&amp;F2039&amp;";"&amp;G2039&amp;";"&amp;H2039</f>
        <v>Materials/fuels;;;;;;;</v>
      </c>
    </row>
    <row r="2040" ht="15.75" customHeight="1">
      <c r="A2040" s="1" t="s">
        <v>1135</v>
      </c>
      <c r="B2040" s="1" t="s">
        <v>835</v>
      </c>
      <c r="C2040" s="1" t="s">
        <v>1013</v>
      </c>
      <c r="D2040" s="1" t="s">
        <v>842</v>
      </c>
      <c r="E2040" s="1">
        <v>0.0</v>
      </c>
      <c r="F2040" s="1">
        <v>0.0</v>
      </c>
      <c r="G2040" s="1">
        <v>0.0</v>
      </c>
      <c r="I2040" s="1" t="str">
        <f t="shared" si="1"/>
        <v>Q25. Milk, sheep/goat, fluid, whole, unenriched</v>
      </c>
      <c r="J2040" s="1">
        <f t="shared" si="2"/>
        <v>2</v>
      </c>
      <c r="K2040" s="1" t="str">
        <f t="shared" si="3"/>
        <v>Q25. Milk, sheep/goat, fluid, whole, unenriched2</v>
      </c>
      <c r="L2040" s="1" t="str">
        <f t="shared" si="4"/>
        <v>Q25. Milk, sheep/goat, fluid, whole, unenrichedMilk, mix of goat and sheep {FR} | GAIN</v>
      </c>
      <c r="M2040" s="1" t="str">
        <f t="array" ref="M2040">IF(A2039=$A$72,TEXT(A2040,"dd/mm/yyyy"),A2040)&amp;";"&amp;B2040&amp;";"&amp;IF(J2040=0,IFERROR(VLOOKUP(A2040,default!$B$17:$C$19,2,0),C2040),INDEX(default!$B$2:$B$12,Sheet2!J2040,0))&amp;";"&amp;D2040&amp;";"&amp;E2040&amp;";"&amp;F2040&amp;";"&amp;G2040&amp;";"&amp;H2040</f>
        <v>Milk, mix of goat and sheep {FR} | GAIN;kg;primary*(1+PHAR_loss_PNS+PROC_loss_PNS+TRAN_loss_PNS+RET_loss_PNS);Undefined;0;0;0;</v>
      </c>
    </row>
    <row r="2041" ht="15.75" customHeight="1">
      <c r="A2041" s="1" t="s">
        <v>122</v>
      </c>
      <c r="B2041" s="1" t="s">
        <v>835</v>
      </c>
      <c r="C2041" s="1">
        <v>0.0</v>
      </c>
      <c r="D2041" s="1" t="s">
        <v>842</v>
      </c>
      <c r="E2041" s="1">
        <v>0.0</v>
      </c>
      <c r="F2041" s="1">
        <v>0.0</v>
      </c>
      <c r="G2041" s="1">
        <v>0.0</v>
      </c>
      <c r="I2041" s="1" t="str">
        <f t="shared" si="1"/>
        <v>Q25. Milk, sheep/goat, fluid, whole, unenriched</v>
      </c>
      <c r="J2041" s="1">
        <f t="shared" si="2"/>
        <v>3</v>
      </c>
      <c r="K2041" s="1" t="str">
        <f t="shared" si="3"/>
        <v>Q25. Milk, sheep/goat, fluid, whole, unenriched3</v>
      </c>
      <c r="L2041" s="1" t="str">
        <f t="shared" si="4"/>
        <v>Q25. Milk, sheep/goat, fluid, whole, unenrichedProcessing dummy</v>
      </c>
      <c r="M2041" s="1" t="str">
        <f t="array" ref="M2041">IF(A2040=$A$72,TEXT(A2041,"dd/mm/yyyy"),A2041)&amp;";"&amp;B2041&amp;";"&amp;IF(J2041=0,IFERROR(VLOOKUP(A2041,default!$B$17:$C$19,2,0),C2041),INDEX(default!$B$2:$B$12,Sheet2!J2041,0))&amp;";"&amp;D2041&amp;";"&amp;E2041&amp;";"&amp;F2041&amp;";"&amp;G2041&amp;";"&amp;H2041</f>
        <v>Processing dummy;kg;processing*(1+PROC_loss_PNS+TRAN_loss_PNS+RET_loss_PNS);Undefined;0;0;0;</v>
      </c>
    </row>
    <row r="2042" ht="15.75" customHeight="1">
      <c r="A2042" s="1" t="s">
        <v>161</v>
      </c>
      <c r="B2042" s="1" t="s">
        <v>835</v>
      </c>
      <c r="C2042" s="1" t="s">
        <v>1111</v>
      </c>
      <c r="D2042" s="1" t="s">
        <v>842</v>
      </c>
      <c r="E2042" s="1">
        <v>0.0</v>
      </c>
      <c r="F2042" s="1">
        <v>0.0</v>
      </c>
      <c r="G2042" s="1">
        <v>0.0</v>
      </c>
      <c r="I2042" s="1" t="str">
        <f t="shared" si="1"/>
        <v>Q25. Milk, sheep/goat, fluid, whole, unenriched</v>
      </c>
      <c r="J2042" s="1">
        <f t="shared" si="2"/>
        <v>4</v>
      </c>
      <c r="K2042" s="1" t="str">
        <f t="shared" si="3"/>
        <v>Q25. Milk, sheep/goat, fluid, whole, unenriched4</v>
      </c>
      <c r="L2042" s="1" t="str">
        <f t="shared" si="4"/>
        <v>Q25. Milk, sheep/goat, fluid, whole, unenrichedDairy drink or fermented milk or yogurt, flavoured, with sugar, processed in FR | Chilled | PET | at packaging/FR {ID}| GAIN</v>
      </c>
      <c r="M2042" s="1" t="str">
        <f t="array" ref="M2042">IF(A2041=$A$72,TEXT(A2042,"dd/mm/yyyy"),A2042)&amp;";"&amp;B2042&amp;";"&amp;IF(J2042=0,IFERROR(VLOOKUP(A2042,default!$B$17:$C$19,2,0),C2042),INDEX(default!$B$2:$B$12,Sheet2!J2042,0))&amp;";"&amp;D2042&amp;";"&amp;E2042&amp;";"&amp;F2042&amp;";"&amp;G2042&amp;";"&amp;H2042</f>
        <v>Dairy drink or fermented milk or yogurt, flavoured, with sugar, processed in FR | Chilled | PET | at packaging/FR {ID}| GAIN;kg;packaging*(1+TRAN_loss_PNS+RET_loss_PNS);Undefined;0;0;0;</v>
      </c>
    </row>
    <row r="2043" ht="15.75" customHeight="1">
      <c r="A2043" s="1" t="s">
        <v>976</v>
      </c>
      <c r="B2043" s="1" t="s">
        <v>835</v>
      </c>
      <c r="C2043" s="1" t="s">
        <v>1015</v>
      </c>
      <c r="D2043" s="1" t="s">
        <v>842</v>
      </c>
      <c r="E2043" s="1">
        <v>0.0</v>
      </c>
      <c r="F2043" s="1">
        <v>0.0</v>
      </c>
      <c r="G2043" s="1">
        <v>0.0</v>
      </c>
      <c r="I2043" s="1" t="str">
        <f t="shared" si="1"/>
        <v>Q25. Milk, sheep/goat, fluid, whole, unenriched</v>
      </c>
      <c r="J2043" s="1">
        <f t="shared" si="2"/>
        <v>5</v>
      </c>
      <c r="K2043" s="1" t="str">
        <f t="shared" si="3"/>
        <v>Q25. Milk, sheep/goat, fluid, whole, unenriched5</v>
      </c>
      <c r="L2043" s="1" t="str">
        <f t="shared" si="4"/>
        <v>Q25. Milk, sheep/goat, fluid, whole, unenrichedInternational distribution {ID}| GAIN</v>
      </c>
      <c r="M2043" s="1" t="str">
        <f t="array" ref="M2043">IF(A2042=$A$72,TEXT(A2043,"dd/mm/yyyy"),A2043)&amp;";"&amp;B2043&amp;";"&amp;IF(J2043=0,IFERROR(VLOOKUP(A2043,default!$B$17:$C$19,2,0),C2043),INDEX(default!$B$2:$B$12,Sheet2!J2043,0))&amp;";"&amp;D2043&amp;";"&amp;E2043&amp;";"&amp;F2043&amp;";"&amp;G2043&amp;";"&amp;H2043</f>
        <v>International distribution {ID}| GAIN;kg;distrib*(1+TRAN_loss_PNS+RET_loss_PNS);Undefined;0;0;0;</v>
      </c>
    </row>
    <row r="2044" ht="15.75" customHeight="1">
      <c r="A2044" s="1" t="s">
        <v>125</v>
      </c>
      <c r="B2044" s="1" t="s">
        <v>846</v>
      </c>
      <c r="C2044" s="1" t="s">
        <v>1016</v>
      </c>
      <c r="D2044" s="1" t="s">
        <v>842</v>
      </c>
      <c r="E2044" s="1">
        <v>0.0</v>
      </c>
      <c r="F2044" s="1">
        <v>0.0</v>
      </c>
      <c r="G2044" s="1">
        <v>0.0</v>
      </c>
      <c r="I2044" s="1" t="str">
        <f t="shared" si="1"/>
        <v>Q25. Milk, sheep/goat, fluid, whole, unenriched</v>
      </c>
      <c r="J2044" s="1">
        <f t="shared" si="2"/>
        <v>6</v>
      </c>
      <c r="K2044" s="1" t="str">
        <f t="shared" si="3"/>
        <v>Q25. Milk, sheep/goat, fluid, whole, unenriched6</v>
      </c>
      <c r="L2044" s="1" t="str">
        <f t="shared" si="4"/>
        <v>Q25. Milk, sheep/goat, fluid, whole, unenrichedStorage, in closed refrigerator, at retail (WFLDB)/RER U {ID}| GAIN</v>
      </c>
      <c r="M2044" s="1" t="str">
        <f t="array" ref="M2044">IF(A2043=$A$72,TEXT(A2044,"dd/mm/yyyy"),A2044)&amp;";"&amp;B2044&amp;";"&amp;IF(J2044=0,IFERROR(VLOOKUP(A2044,default!$B$17:$C$19,2,0),C2044),INDEX(default!$B$2:$B$12,Sheet2!J2044,0))&amp;";"&amp;D2044&amp;";"&amp;E2044&amp;";"&amp;F2044&amp;";"&amp;G2044&amp;";"&amp;H2044</f>
        <v>Storage, in closed refrigerator, at retail (WFLDB)/RER U {ID}| GAIN;l*day;retail_cool*(1+RET_loss_PNS);Undefined;0;0;0;</v>
      </c>
    </row>
    <row r="2045" ht="15.75" customHeight="1">
      <c r="A2045" s="1" t="s">
        <v>126</v>
      </c>
      <c r="B2045" s="1" t="s">
        <v>846</v>
      </c>
      <c r="C2045" s="1" t="s">
        <v>1017</v>
      </c>
      <c r="D2045" s="1" t="s">
        <v>842</v>
      </c>
      <c r="E2045" s="1">
        <v>0.0</v>
      </c>
      <c r="F2045" s="1">
        <v>0.0</v>
      </c>
      <c r="G2045" s="1">
        <v>0.0</v>
      </c>
      <c r="I2045" s="1" t="str">
        <f t="shared" si="1"/>
        <v>Q25. Milk, sheep/goat, fluid, whole, unenriched</v>
      </c>
      <c r="J2045" s="1">
        <f t="shared" si="2"/>
        <v>7</v>
      </c>
      <c r="K2045" s="1" t="str">
        <f t="shared" si="3"/>
        <v>Q25. Milk, sheep/goat, fluid, whole, unenriched7</v>
      </c>
      <c r="L2045" s="1" t="str">
        <f t="shared" si="4"/>
        <v>Q25. Milk, sheep/goat, fluid, whole, unenrichedStorage, in closed freezer, at retail (WFLDB)/RER U {ID}| GAIN</v>
      </c>
      <c r="M2045" s="1" t="str">
        <f t="array" ref="M2045">IF(A2044=$A$72,TEXT(A2045,"dd/mm/yyyy"),A2045)&amp;";"&amp;B2045&amp;";"&amp;IF(J2045=0,IFERROR(VLOOKUP(A2045,default!$B$17:$C$19,2,0),C2045),INDEX(default!$B$2:$B$12,Sheet2!J2045,0))&amp;";"&amp;D2045&amp;";"&amp;E2045&amp;";"&amp;F2045&amp;";"&amp;G2045&amp;";"&amp;H2045</f>
        <v>Storage, in closed freezer, at retail (WFLDB)/RER U {ID}| GAIN;l*day;retail_freez*(1+RET_loss_PNS);Undefined;0;0;0;</v>
      </c>
    </row>
    <row r="2046" ht="15.75" customHeight="1">
      <c r="A2046" s="1" t="s">
        <v>127</v>
      </c>
      <c r="B2046" s="1" t="s">
        <v>846</v>
      </c>
      <c r="C2046" s="1" t="s">
        <v>1018</v>
      </c>
      <c r="D2046" s="1" t="s">
        <v>842</v>
      </c>
      <c r="E2046" s="1">
        <v>0.0</v>
      </c>
      <c r="F2046" s="1">
        <v>0.0</v>
      </c>
      <c r="G2046" s="1">
        <v>0.0</v>
      </c>
      <c r="I2046" s="1" t="str">
        <f t="shared" si="1"/>
        <v>Q25. Milk, sheep/goat, fluid, whole, unenriched</v>
      </c>
      <c r="J2046" s="1">
        <f t="shared" si="2"/>
        <v>8</v>
      </c>
      <c r="K2046" s="1" t="str">
        <f t="shared" si="3"/>
        <v>Q25. Milk, sheep/goat, fluid, whole, unenriched8</v>
      </c>
      <c r="L2046" s="1" t="str">
        <f t="shared" si="4"/>
        <v>Q25. Milk, sheep/goat, fluid, whole, unenrichedStorage, in refrigerator, at home (WFLDB)/RER U {ID}| GAIN</v>
      </c>
      <c r="M2046" s="1" t="str">
        <f t="array" ref="M2046">IF(A2045=$A$72,TEXT(A2046,"dd/mm/yyyy"),A2046)&amp;";"&amp;B2046&amp;";"&amp;IF(J2046=0,IFERROR(VLOOKUP(A2046,default!$B$17:$C$19,2,0),C2046),INDEX(default!$B$2:$B$12,Sheet2!J2046,0))&amp;";"&amp;D2046&amp;";"&amp;E2046&amp;";"&amp;F2046&amp;";"&amp;G2046&amp;";"&amp;H2046</f>
        <v>Storage, in refrigerator, at home (WFLDB)/RER U {ID}| GAIN;l*day;home_cool;Undefined;0;0;0;</v>
      </c>
    </row>
    <row r="2047" ht="15.75" customHeight="1">
      <c r="A2047" s="1" t="s">
        <v>128</v>
      </c>
      <c r="B2047" s="1" t="s">
        <v>846</v>
      </c>
      <c r="C2047" s="1" t="s">
        <v>1018</v>
      </c>
      <c r="D2047" s="1" t="s">
        <v>842</v>
      </c>
      <c r="E2047" s="1">
        <v>0.0</v>
      </c>
      <c r="F2047" s="1">
        <v>0.0</v>
      </c>
      <c r="G2047" s="1">
        <v>0.0</v>
      </c>
      <c r="I2047" s="1" t="str">
        <f t="shared" si="1"/>
        <v>Q25. Milk, sheep/goat, fluid, whole, unenriched</v>
      </c>
      <c r="J2047" s="1">
        <f t="shared" si="2"/>
        <v>9</v>
      </c>
      <c r="K2047" s="1" t="str">
        <f t="shared" si="3"/>
        <v>Q25. Milk, sheep/goat, fluid, whole, unenriched9</v>
      </c>
      <c r="L2047" s="1" t="str">
        <f t="shared" si="4"/>
        <v>Q25. Milk, sheep/goat, fluid, whole, unenrichedStorage, in freezer, at home (WFLDB)/RER U {ID}| GAIN</v>
      </c>
      <c r="M2047" s="1" t="str">
        <f t="array" ref="M2047">IF(A2046=$A$72,TEXT(A2047,"dd/mm/yyyy"),A2047)&amp;";"&amp;B2047&amp;";"&amp;IF(J2047=0,IFERROR(VLOOKUP(A2047,default!$B$17:$C$19,2,0),C2047),INDEX(default!$B$2:$B$12,Sheet2!J2047,0))&amp;";"&amp;D2047&amp;";"&amp;E2047&amp;";"&amp;F2047&amp;";"&amp;G2047&amp;";"&amp;H2047</f>
        <v>Storage, in freezer, at home (WFLDB)/RER U {ID}| GAIN;l*day;home_freez;Undefined;0;0;0;</v>
      </c>
    </row>
    <row r="2048" ht="15.75" customHeight="1">
      <c r="A2048" s="1" t="s">
        <v>129</v>
      </c>
      <c r="B2048" s="1" t="s">
        <v>849</v>
      </c>
      <c r="C2048" s="1" t="s">
        <v>37</v>
      </c>
      <c r="D2048" s="1" t="s">
        <v>842</v>
      </c>
      <c r="E2048" s="1">
        <v>0.0</v>
      </c>
      <c r="F2048" s="1">
        <v>0.0</v>
      </c>
      <c r="G2048" s="1">
        <v>0.0</v>
      </c>
      <c r="I2048" s="1" t="str">
        <f t="shared" si="1"/>
        <v>Q25. Milk, sheep/goat, fluid, whole, unenriched</v>
      </c>
      <c r="J2048" s="1">
        <f t="shared" si="2"/>
        <v>10</v>
      </c>
      <c r="K2048" s="1" t="str">
        <f t="shared" si="3"/>
        <v>Q25. Milk, sheep/goat, fluid, whole, unenriched10</v>
      </c>
      <c r="L2048" s="1" t="str">
        <f t="shared" si="4"/>
        <v>Q25. Milk, sheep/goat, fluid, whole, unenrichedBoiling, vegetables, with LPG stove, at consumer home (WFLDB)/GLO U</v>
      </c>
      <c r="M2048" s="1" t="str">
        <f t="array" ref="M2048">IF(A2047=$A$72,TEXT(A2048,"dd/mm/yyyy"),A2048)&amp;";"&amp;B2048&amp;";"&amp;IF(J2048=0,IFERROR(VLOOKUP(A2048,default!$B$17:$C$19,2,0),C2048),INDEX(default!$B$2:$B$12,Sheet2!J2048,0))&amp;";"&amp;D2048&amp;";"&amp;E2048&amp;";"&amp;F2048&amp;";"&amp;G2048&amp;";"&amp;H2048</f>
        <v>Boiling, vegetables, with LPG stove, at consumer home (WFLDB)/GLO U;p;boil*(1-USER_loss);Undefined;0;0;0;</v>
      </c>
    </row>
    <row r="2049" ht="15.75" customHeight="1">
      <c r="A2049" s="1" t="s">
        <v>130</v>
      </c>
      <c r="B2049" s="1" t="s">
        <v>849</v>
      </c>
      <c r="C2049" s="1" t="s">
        <v>38</v>
      </c>
      <c r="D2049" s="1" t="s">
        <v>842</v>
      </c>
      <c r="E2049" s="1">
        <v>0.0</v>
      </c>
      <c r="F2049" s="1">
        <v>0.0</v>
      </c>
      <c r="G2049" s="1">
        <v>0.0</v>
      </c>
      <c r="I2049" s="1" t="str">
        <f t="shared" si="1"/>
        <v>Q25. Milk, sheep/goat, fluid, whole, unenriched</v>
      </c>
      <c r="J2049" s="1">
        <f t="shared" si="2"/>
        <v>11</v>
      </c>
      <c r="K2049" s="1" t="str">
        <f t="shared" si="3"/>
        <v>Q25. Milk, sheep/goat, fluid, whole, unenriched11</v>
      </c>
      <c r="L2049" s="1" t="str">
        <f t="shared" si="4"/>
        <v>Q25. Milk, sheep/goat, fluid, whole, unenrichedFrying, vegetables, with LPG stove, at consumer home (WFLDB)/GLO U</v>
      </c>
      <c r="M2049" s="1" t="str">
        <f t="array" ref="M2049">IF(A2048=$A$72,TEXT(A2049,"dd/mm/yyyy"),A2049)&amp;";"&amp;B2049&amp;";"&amp;IF(J2049=0,IFERROR(VLOOKUP(A2049,default!$B$17:$C$19,2,0),C2049),INDEX(default!$B$2:$B$12,Sheet2!J2049,0))&amp;";"&amp;D2049&amp;";"&amp;E2049&amp;";"&amp;F2049&amp;";"&amp;G2049&amp;";"&amp;H2049</f>
        <v>Frying, vegetables, with LPG stove, at consumer home (WFLDB)/GLO U;p;fry*(1-USER_loss);Undefined;0;0;0;</v>
      </c>
    </row>
    <row r="2050" ht="15.75" customHeight="1">
      <c r="I2050" s="1" t="str">
        <f t="shared" si="1"/>
        <v>Q25. Milk, sheep/goat, fluid, whole, unenriched</v>
      </c>
      <c r="J2050" s="1">
        <f t="shared" si="2"/>
        <v>0</v>
      </c>
      <c r="K2050" s="1" t="str">
        <f t="shared" si="3"/>
        <v>Q25. Milk, sheep/goat, fluid, whole, unenriched0</v>
      </c>
      <c r="L2050" s="1" t="str">
        <f t="shared" si="4"/>
        <v>Q25. Milk, sheep/goat, fluid, whole, unenriched</v>
      </c>
      <c r="M2050" s="1" t="str">
        <f t="array" ref="M2050">IF(A2049=$A$72,TEXT(A2050,"dd/mm/yyyy"),A2050)&amp;";"&amp;B2050&amp;";"&amp;IF(J2050=0,IFERROR(VLOOKUP(A2050,default!$B$17:$C$19,2,0),C2050),INDEX(default!$B$2:$B$12,Sheet2!J2050,0))&amp;";"&amp;D2050&amp;";"&amp;E2050&amp;";"&amp;F2050&amp;";"&amp;G2050&amp;";"&amp;H2050</f>
        <v>;;;;;;;</v>
      </c>
    </row>
    <row r="2051" ht="15.75" customHeight="1">
      <c r="A2051" s="1" t="s">
        <v>852</v>
      </c>
      <c r="I2051" s="1" t="str">
        <f t="shared" si="1"/>
        <v>Q25. Milk, sheep/goat, fluid, whole, unenriched</v>
      </c>
      <c r="J2051" s="1">
        <f t="shared" si="2"/>
        <v>0</v>
      </c>
      <c r="K2051" s="1" t="str">
        <f t="shared" si="3"/>
        <v>Q25. Milk, sheep/goat, fluid, whole, unenriched0</v>
      </c>
      <c r="L2051" s="1" t="str">
        <f t="shared" si="4"/>
        <v>Q25. Milk, sheep/goat, fluid, whole, unenrichedElectricity/heat</v>
      </c>
      <c r="M2051" s="1" t="str">
        <f t="array" ref="M2051">IF(A2050=$A$72,TEXT(A2051,"dd/mm/yyyy"),A2051)&amp;";"&amp;B2051&amp;";"&amp;IF(J2051=0,IFERROR(VLOOKUP(A2051,default!$B$17:$C$19,2,0),C2051),INDEX(default!$B$2:$B$12,Sheet2!J2051,0))&amp;";"&amp;D2051&amp;";"&amp;E2051&amp;";"&amp;F2051&amp;";"&amp;G2051&amp;";"&amp;H2051</f>
        <v>Electricity/heat;;;;;;;</v>
      </c>
    </row>
    <row r="2052" ht="15.75" customHeight="1">
      <c r="I2052" s="1" t="str">
        <f t="shared" si="1"/>
        <v>Q25. Milk, sheep/goat, fluid, whole, unenriched</v>
      </c>
      <c r="J2052" s="1">
        <f t="shared" si="2"/>
        <v>0</v>
      </c>
      <c r="K2052" s="1" t="str">
        <f t="shared" si="3"/>
        <v>Q25. Milk, sheep/goat, fluid, whole, unenriched0</v>
      </c>
      <c r="L2052" s="1" t="str">
        <f t="shared" si="4"/>
        <v>Q25. Milk, sheep/goat, fluid, whole, unenriched</v>
      </c>
      <c r="M2052" s="1" t="str">
        <f t="array" ref="M2052">IF(A2051=$A$72,TEXT(A2052,"dd/mm/yyyy"),A2052)&amp;";"&amp;B2052&amp;";"&amp;IF(J2052=0,IFERROR(VLOOKUP(A2052,default!$B$17:$C$19,2,0),C2052),INDEX(default!$B$2:$B$12,Sheet2!J2052,0))&amp;";"&amp;D2052&amp;";"&amp;E2052&amp;";"&amp;F2052&amp;";"&amp;G2052&amp;";"&amp;H2052</f>
        <v>;;;;;;;</v>
      </c>
    </row>
    <row r="2053" ht="15.75" customHeight="1">
      <c r="A2053" s="1" t="s">
        <v>853</v>
      </c>
      <c r="I2053" s="1" t="str">
        <f t="shared" si="1"/>
        <v>Q25. Milk, sheep/goat, fluid, whole, unenriched</v>
      </c>
      <c r="J2053" s="1">
        <f t="shared" si="2"/>
        <v>0</v>
      </c>
      <c r="K2053" s="1" t="str">
        <f t="shared" si="3"/>
        <v>Q25. Milk, sheep/goat, fluid, whole, unenriched0</v>
      </c>
      <c r="L2053" s="1" t="str">
        <f t="shared" si="4"/>
        <v>Q25. Milk, sheep/goat, fluid, whole, unenrichedEmissions to air</v>
      </c>
      <c r="M2053" s="1" t="str">
        <f t="array" ref="M2053">IF(A2052=$A$72,TEXT(A2053,"dd/mm/yyyy"),A2053)&amp;";"&amp;B2053&amp;";"&amp;IF(J2053=0,IFERROR(VLOOKUP(A2053,default!$B$17:$C$19,2,0),C2053),INDEX(default!$B$2:$B$12,Sheet2!J2053,0))&amp;";"&amp;D2053&amp;";"&amp;E2053&amp;";"&amp;F2053&amp;";"&amp;G2053&amp;";"&amp;H2053</f>
        <v>Emissions to air;;;;;;;</v>
      </c>
    </row>
    <row r="2054" ht="15.75" customHeight="1">
      <c r="I2054" s="1" t="str">
        <f t="shared" si="1"/>
        <v>Q25. Milk, sheep/goat, fluid, whole, unenriched</v>
      </c>
      <c r="J2054" s="1">
        <f t="shared" si="2"/>
        <v>0</v>
      </c>
      <c r="K2054" s="1" t="str">
        <f t="shared" si="3"/>
        <v>Q25. Milk, sheep/goat, fluid, whole, unenriched0</v>
      </c>
      <c r="L2054" s="1" t="str">
        <f t="shared" si="4"/>
        <v>Q25. Milk, sheep/goat, fluid, whole, unenriched</v>
      </c>
      <c r="M2054" s="1" t="str">
        <f t="array" ref="M2054">IF(A2053=$A$72,TEXT(A2054,"dd/mm/yyyy"),A2054)&amp;";"&amp;B2054&amp;";"&amp;IF(J2054=0,IFERROR(VLOOKUP(A2054,default!$B$17:$C$19,2,0),C2054),INDEX(default!$B$2:$B$12,Sheet2!J2054,0))&amp;";"&amp;D2054&amp;";"&amp;E2054&amp;";"&amp;F2054&amp;";"&amp;G2054&amp;";"&amp;H2054</f>
        <v>;;;;;;;</v>
      </c>
    </row>
    <row r="2055" ht="15.75" customHeight="1">
      <c r="A2055" s="1" t="s">
        <v>854</v>
      </c>
      <c r="I2055" s="1" t="str">
        <f t="shared" si="1"/>
        <v>Q25. Milk, sheep/goat, fluid, whole, unenriched</v>
      </c>
      <c r="J2055" s="1">
        <f t="shared" si="2"/>
        <v>0</v>
      </c>
      <c r="K2055" s="1" t="str">
        <f t="shared" si="3"/>
        <v>Q25. Milk, sheep/goat, fluid, whole, unenriched0</v>
      </c>
      <c r="L2055" s="1" t="str">
        <f t="shared" si="4"/>
        <v>Q25. Milk, sheep/goat, fluid, whole, unenrichedEmissions to water</v>
      </c>
      <c r="M2055" s="1" t="str">
        <f t="array" ref="M2055">IF(A2054=$A$72,TEXT(A2055,"dd/mm/yyyy"),A2055)&amp;";"&amp;B2055&amp;";"&amp;IF(J2055=0,IFERROR(VLOOKUP(A2055,default!$B$17:$C$19,2,0),C2055),INDEX(default!$B$2:$B$12,Sheet2!J2055,0))&amp;";"&amp;D2055&amp;";"&amp;E2055&amp;";"&amp;F2055&amp;";"&amp;G2055&amp;";"&amp;H2055</f>
        <v>Emissions to water;;;;;;;</v>
      </c>
    </row>
    <row r="2056" ht="15.75" customHeight="1">
      <c r="I2056" s="1" t="str">
        <f t="shared" si="1"/>
        <v>Q25. Milk, sheep/goat, fluid, whole, unenriched</v>
      </c>
      <c r="J2056" s="1">
        <f t="shared" si="2"/>
        <v>0</v>
      </c>
      <c r="K2056" s="1" t="str">
        <f t="shared" si="3"/>
        <v>Q25. Milk, sheep/goat, fluid, whole, unenriched0</v>
      </c>
      <c r="L2056" s="1" t="str">
        <f t="shared" si="4"/>
        <v>Q25. Milk, sheep/goat, fluid, whole, unenriched</v>
      </c>
      <c r="M2056" s="1" t="str">
        <f t="array" ref="M2056">IF(A2055=$A$72,TEXT(A2056,"dd/mm/yyyy"),A2056)&amp;";"&amp;B2056&amp;";"&amp;IF(J2056=0,IFERROR(VLOOKUP(A2056,default!$B$17:$C$19,2,0),C2056),INDEX(default!$B$2:$B$12,Sheet2!J2056,0))&amp;";"&amp;D2056&amp;";"&amp;E2056&amp;";"&amp;F2056&amp;";"&amp;G2056&amp;";"&amp;H2056</f>
        <v>;;;;;;;</v>
      </c>
    </row>
    <row r="2057" ht="15.75" customHeight="1">
      <c r="A2057" s="1" t="s">
        <v>855</v>
      </c>
      <c r="I2057" s="1" t="str">
        <f t="shared" si="1"/>
        <v>Q25. Milk, sheep/goat, fluid, whole, unenriched</v>
      </c>
      <c r="J2057" s="1">
        <f t="shared" si="2"/>
        <v>0</v>
      </c>
      <c r="K2057" s="1" t="str">
        <f t="shared" si="3"/>
        <v>Q25. Milk, sheep/goat, fluid, whole, unenriched0</v>
      </c>
      <c r="L2057" s="1" t="str">
        <f t="shared" si="4"/>
        <v>Q25. Milk, sheep/goat, fluid, whole, unenrichedEmissions to soil</v>
      </c>
      <c r="M2057" s="1" t="str">
        <f t="array" ref="M2057">IF(A2056=$A$72,TEXT(A2057,"dd/mm/yyyy"),A2057)&amp;";"&amp;B2057&amp;";"&amp;IF(J2057=0,IFERROR(VLOOKUP(A2057,default!$B$17:$C$19,2,0),C2057),INDEX(default!$B$2:$B$12,Sheet2!J2057,0))&amp;";"&amp;D2057&amp;";"&amp;E2057&amp;";"&amp;F2057&amp;";"&amp;G2057&amp;";"&amp;H2057</f>
        <v>Emissions to soil;;;;;;;</v>
      </c>
    </row>
    <row r="2058" ht="15.75" customHeight="1">
      <c r="I2058" s="1" t="str">
        <f t="shared" si="1"/>
        <v>Q25. Milk, sheep/goat, fluid, whole, unenriched</v>
      </c>
      <c r="J2058" s="1">
        <f t="shared" si="2"/>
        <v>0</v>
      </c>
      <c r="K2058" s="1" t="str">
        <f t="shared" si="3"/>
        <v>Q25. Milk, sheep/goat, fluid, whole, unenriched0</v>
      </c>
      <c r="L2058" s="1" t="str">
        <f t="shared" si="4"/>
        <v>Q25. Milk, sheep/goat, fluid, whole, unenriched</v>
      </c>
      <c r="M2058" s="1" t="str">
        <f t="array" ref="M2058">IF(A2057=$A$72,TEXT(A2058,"dd/mm/yyyy"),A2058)&amp;";"&amp;B2058&amp;";"&amp;IF(J2058=0,IFERROR(VLOOKUP(A2058,default!$B$17:$C$19,2,0),C2058),INDEX(default!$B$2:$B$12,Sheet2!J2058,0))&amp;";"&amp;D2058&amp;";"&amp;E2058&amp;";"&amp;F2058&amp;";"&amp;G2058&amp;";"&amp;H2058</f>
        <v>;;;;;;;</v>
      </c>
    </row>
    <row r="2059" ht="15.75" customHeight="1">
      <c r="A2059" s="1" t="s">
        <v>856</v>
      </c>
      <c r="I2059" s="1" t="str">
        <f t="shared" si="1"/>
        <v>Q25. Milk, sheep/goat, fluid, whole, unenriched</v>
      </c>
      <c r="J2059" s="1">
        <f t="shared" si="2"/>
        <v>0</v>
      </c>
      <c r="K2059" s="1" t="str">
        <f t="shared" si="3"/>
        <v>Q25. Milk, sheep/goat, fluid, whole, unenriched0</v>
      </c>
      <c r="L2059" s="1" t="str">
        <f t="shared" si="4"/>
        <v>Q25. Milk, sheep/goat, fluid, whole, unenrichedFinal waste flows</v>
      </c>
      <c r="M2059" s="1" t="str">
        <f t="array" ref="M2059">IF(A2058=$A$72,TEXT(A2059,"dd/mm/yyyy"),A2059)&amp;";"&amp;B2059&amp;";"&amp;IF(J2059=0,IFERROR(VLOOKUP(A2059,default!$B$17:$C$19,2,0),C2059),INDEX(default!$B$2:$B$12,Sheet2!J2059,0))&amp;";"&amp;D2059&amp;";"&amp;E2059&amp;";"&amp;F2059&amp;";"&amp;G2059&amp;";"&amp;H2059</f>
        <v>Final waste flows;;;;;;;</v>
      </c>
    </row>
    <row r="2060" ht="15.75" customHeight="1">
      <c r="I2060" s="1" t="str">
        <f t="shared" si="1"/>
        <v>Q25. Milk, sheep/goat, fluid, whole, unenriched</v>
      </c>
      <c r="J2060" s="1">
        <f t="shared" si="2"/>
        <v>0</v>
      </c>
      <c r="K2060" s="1" t="str">
        <f t="shared" si="3"/>
        <v>Q25. Milk, sheep/goat, fluid, whole, unenriched0</v>
      </c>
      <c r="L2060" s="1" t="str">
        <f t="shared" si="4"/>
        <v>Q25. Milk, sheep/goat, fluid, whole, unenriched</v>
      </c>
      <c r="M2060" s="1" t="str">
        <f t="array" ref="M2060">IF(A2059=$A$72,TEXT(A2060,"dd/mm/yyyy"),A2060)&amp;";"&amp;B2060&amp;";"&amp;IF(J2060=0,IFERROR(VLOOKUP(A2060,default!$B$17:$C$19,2,0),C2060),INDEX(default!$B$2:$B$12,Sheet2!J2060,0))&amp;";"&amp;D2060&amp;";"&amp;E2060&amp;";"&amp;F2060&amp;";"&amp;G2060&amp;";"&amp;H2060</f>
        <v>;;;;;;;</v>
      </c>
    </row>
    <row r="2061" ht="15.75" customHeight="1">
      <c r="A2061" s="1" t="s">
        <v>857</v>
      </c>
      <c r="I2061" s="1" t="str">
        <f t="shared" si="1"/>
        <v>Q25. Milk, sheep/goat, fluid, whole, unenriched</v>
      </c>
      <c r="J2061" s="1">
        <f t="shared" si="2"/>
        <v>0</v>
      </c>
      <c r="K2061" s="1" t="str">
        <f t="shared" si="3"/>
        <v>Q25. Milk, sheep/goat, fluid, whole, unenriched0</v>
      </c>
      <c r="L2061" s="1" t="str">
        <f t="shared" si="4"/>
        <v>Q25. Milk, sheep/goat, fluid, whole, unenrichedNon material emissions</v>
      </c>
      <c r="M2061" s="1" t="str">
        <f t="array" ref="M2061">IF(A2060=$A$72,TEXT(A2061,"dd/mm/yyyy"),A2061)&amp;";"&amp;B2061&amp;";"&amp;IF(J2061=0,IFERROR(VLOOKUP(A2061,default!$B$17:$C$19,2,0),C2061),INDEX(default!$B$2:$B$12,Sheet2!J2061,0))&amp;";"&amp;D2061&amp;";"&amp;E2061&amp;";"&amp;F2061&amp;";"&amp;G2061&amp;";"&amp;H2061</f>
        <v>Non material emissions;;;;;;;</v>
      </c>
    </row>
    <row r="2062" ht="15.75" customHeight="1">
      <c r="I2062" s="1" t="str">
        <f t="shared" si="1"/>
        <v>Q25. Milk, sheep/goat, fluid, whole, unenriched</v>
      </c>
      <c r="J2062" s="1">
        <f t="shared" si="2"/>
        <v>0</v>
      </c>
      <c r="K2062" s="1" t="str">
        <f t="shared" si="3"/>
        <v>Q25. Milk, sheep/goat, fluid, whole, unenriched0</v>
      </c>
      <c r="L2062" s="1" t="str">
        <f t="shared" si="4"/>
        <v>Q25. Milk, sheep/goat, fluid, whole, unenriched</v>
      </c>
      <c r="M2062" s="1" t="str">
        <f t="array" ref="M2062">IF(A2061=$A$72,TEXT(A2062,"dd/mm/yyyy"),A2062)&amp;";"&amp;B2062&amp;";"&amp;IF(J2062=0,IFERROR(VLOOKUP(A2062,default!$B$17:$C$19,2,0),C2062),INDEX(default!$B$2:$B$12,Sheet2!J2062,0))&amp;";"&amp;D2062&amp;";"&amp;E2062&amp;";"&amp;F2062&amp;";"&amp;G2062&amp;";"&amp;H2062</f>
        <v>;;;;;;;</v>
      </c>
    </row>
    <row r="2063" ht="15.75" customHeight="1">
      <c r="A2063" s="1" t="s">
        <v>858</v>
      </c>
      <c r="I2063" s="1" t="str">
        <f t="shared" si="1"/>
        <v>Q25. Milk, sheep/goat, fluid, whole, unenriched</v>
      </c>
      <c r="J2063" s="1">
        <f t="shared" si="2"/>
        <v>0</v>
      </c>
      <c r="K2063" s="1" t="str">
        <f t="shared" si="3"/>
        <v>Q25. Milk, sheep/goat, fluid, whole, unenriched0</v>
      </c>
      <c r="L2063" s="1" t="str">
        <f t="shared" si="4"/>
        <v>Q25. Milk, sheep/goat, fluid, whole, unenrichedSocial issues</v>
      </c>
      <c r="M2063" s="1" t="str">
        <f t="array" ref="M2063">IF(A2062=$A$72,TEXT(A2063,"dd/mm/yyyy"),A2063)&amp;";"&amp;B2063&amp;";"&amp;IF(J2063=0,IFERROR(VLOOKUP(A2063,default!$B$17:$C$19,2,0),C2063),INDEX(default!$B$2:$B$12,Sheet2!J2063,0))&amp;";"&amp;D2063&amp;";"&amp;E2063&amp;";"&amp;F2063&amp;";"&amp;G2063&amp;";"&amp;H2063</f>
        <v>Social issues;;;;;;;</v>
      </c>
    </row>
    <row r="2064" ht="15.75" customHeight="1">
      <c r="I2064" s="1" t="str">
        <f t="shared" si="1"/>
        <v>Q25. Milk, sheep/goat, fluid, whole, unenriched</v>
      </c>
      <c r="J2064" s="1">
        <f t="shared" si="2"/>
        <v>0</v>
      </c>
      <c r="K2064" s="1" t="str">
        <f t="shared" si="3"/>
        <v>Q25. Milk, sheep/goat, fluid, whole, unenriched0</v>
      </c>
      <c r="L2064" s="1" t="str">
        <f t="shared" si="4"/>
        <v>Q25. Milk, sheep/goat, fluid, whole, unenriched</v>
      </c>
      <c r="M2064" s="1" t="str">
        <f t="array" ref="M2064">IF(A2063=$A$72,TEXT(A2064,"dd/mm/yyyy"),A2064)&amp;";"&amp;B2064&amp;";"&amp;IF(J2064=0,IFERROR(VLOOKUP(A2064,default!$B$17:$C$19,2,0),C2064),INDEX(default!$B$2:$B$12,Sheet2!J2064,0))&amp;";"&amp;D2064&amp;";"&amp;E2064&amp;";"&amp;F2064&amp;";"&amp;G2064&amp;";"&amp;H2064</f>
        <v>;;;;;;;</v>
      </c>
    </row>
    <row r="2065" ht="15.75" customHeight="1">
      <c r="A2065" s="1" t="s">
        <v>859</v>
      </c>
      <c r="I2065" s="1" t="str">
        <f t="shared" si="1"/>
        <v>Q25. Milk, sheep/goat, fluid, whole, unenriched</v>
      </c>
      <c r="J2065" s="1">
        <f t="shared" si="2"/>
        <v>0</v>
      </c>
      <c r="K2065" s="1" t="str">
        <f t="shared" si="3"/>
        <v>Q25. Milk, sheep/goat, fluid, whole, unenriched0</v>
      </c>
      <c r="L2065" s="1" t="str">
        <f t="shared" si="4"/>
        <v>Q25. Milk, sheep/goat, fluid, whole, unenrichedEconomic issues</v>
      </c>
      <c r="M2065" s="1" t="str">
        <f t="array" ref="M2065">IF(A2064=$A$72,TEXT(A2065,"dd/mm/yyyy"),A2065)&amp;";"&amp;B2065&amp;";"&amp;IF(J2065=0,IFERROR(VLOOKUP(A2065,default!$B$17:$C$19,2,0),C2065),INDEX(default!$B$2:$B$12,Sheet2!J2065,0))&amp;";"&amp;D2065&amp;";"&amp;E2065&amp;";"&amp;F2065&amp;";"&amp;G2065&amp;";"&amp;H2065</f>
        <v>Economic issues;;;;;;;</v>
      </c>
    </row>
    <row r="2066" ht="15.75" customHeight="1">
      <c r="I2066" s="1" t="str">
        <f t="shared" si="1"/>
        <v>Q25. Milk, sheep/goat, fluid, whole, unenriched</v>
      </c>
      <c r="J2066" s="1">
        <f t="shared" si="2"/>
        <v>0</v>
      </c>
      <c r="K2066" s="1" t="str">
        <f t="shared" si="3"/>
        <v>Q25. Milk, sheep/goat, fluid, whole, unenriched0</v>
      </c>
      <c r="L2066" s="1" t="str">
        <f t="shared" si="4"/>
        <v>Q25. Milk, sheep/goat, fluid, whole, unenriched</v>
      </c>
      <c r="M2066" s="1" t="str">
        <f t="array" ref="M2066">IF(A2065=$A$72,TEXT(A2066,"dd/mm/yyyy"),A2066)&amp;";"&amp;B2066&amp;";"&amp;IF(J2066=0,IFERROR(VLOOKUP(A2066,default!$B$17:$C$19,2,0),C2066),INDEX(default!$B$2:$B$12,Sheet2!J2066,0))&amp;";"&amp;D2066&amp;";"&amp;E2066&amp;";"&amp;F2066&amp;";"&amp;G2066&amp;";"&amp;H2066</f>
        <v>;;;;;;;</v>
      </c>
    </row>
    <row r="2067" ht="15.75" customHeight="1">
      <c r="A2067" s="1" t="s">
        <v>860</v>
      </c>
      <c r="I2067" s="1" t="str">
        <f t="shared" si="1"/>
        <v>Q25. Milk, sheep/goat, fluid, whole, unenriched</v>
      </c>
      <c r="J2067" s="1">
        <f t="shared" si="2"/>
        <v>0</v>
      </c>
      <c r="K2067" s="1" t="str">
        <f t="shared" si="3"/>
        <v>Q25. Milk, sheep/goat, fluid, whole, unenriched0</v>
      </c>
      <c r="L2067" s="1" t="str">
        <f t="shared" si="4"/>
        <v>Q25. Milk, sheep/goat, fluid, whole, unenrichedWaste to treatment</v>
      </c>
      <c r="M2067" s="1" t="str">
        <f t="array" ref="M2067">IF(A2066=$A$72,TEXT(A2067,"dd/mm/yyyy"),A2067)&amp;";"&amp;B2067&amp;";"&amp;IF(J2067=0,IFERROR(VLOOKUP(A2067,default!$B$17:$C$19,2,0),C2067),INDEX(default!$B$2:$B$12,Sheet2!J2067,0))&amp;";"&amp;D2067&amp;";"&amp;E2067&amp;";"&amp;F2067&amp;";"&amp;G2067&amp;";"&amp;H2067</f>
        <v>Waste to treatment;;;;;;;</v>
      </c>
    </row>
    <row r="2068" ht="15.75" customHeight="1">
      <c r="A2068" s="1" t="s">
        <v>8</v>
      </c>
      <c r="B2068" s="1" t="s">
        <v>835</v>
      </c>
      <c r="C2068" s="1" t="s">
        <v>1112</v>
      </c>
      <c r="D2068" s="1" t="s">
        <v>842</v>
      </c>
      <c r="E2068" s="1">
        <v>0.0</v>
      </c>
      <c r="F2068" s="1">
        <v>0.0</v>
      </c>
      <c r="G2068" s="1">
        <v>0.0</v>
      </c>
      <c r="I2068" s="1" t="str">
        <f t="shared" si="1"/>
        <v>Q25. Milk, sheep/goat, fluid, whole, unenriched</v>
      </c>
      <c r="J2068" s="1">
        <f t="shared" si="2"/>
        <v>0</v>
      </c>
      <c r="K2068" s="1" t="str">
        <f t="shared" si="3"/>
        <v>Q25. Milk, sheep/goat, fluid, whole, unenriched0</v>
      </c>
      <c r="L2068" s="1" t="str">
        <f t="shared" si="4"/>
        <v>Q25. Milk, sheep/goat, fluid, whole, unenrichedMunicipal solid waste {RoW}| treatment of municipal solid waste, sanitary landfill | Cut-off, S</v>
      </c>
      <c r="M2068" s="1" t="str">
        <f t="array" ref="M2068">IF(A2067=$A$72,TEXT(A2068,"dd/mm/yyyy"),A2068)&amp;";"&amp;B2068&amp;";"&amp;IF(J2068=0,IFERROR(VLOOKUP(A2068,default!$B$17:$C$19,2,0),C2068),INDEX(default!$B$2:$B$12,Sheet2!J2068,0))&amp;";"&amp;D2068&amp;";"&amp;E2068&amp;";"&amp;F2068&amp;";"&amp;G2068&amp;";"&amp;H2068</f>
        <v>Municipal solid waste {RoW}| treatment of municipal solid waste, sanitary landfill | Cut-off, S;kg;(packwt*packaging*(1+TRAN_loss_PNS+RET_loss_PNS)+PHAR_loss_PNS+PROC_loss_PNS+TRAN_loss_PNS+RET_loss_PNS+USER_loss)*landfill;Undefined;0;0;0;</v>
      </c>
    </row>
    <row r="2069" ht="15.75" customHeight="1">
      <c r="A2069" s="1" t="s">
        <v>9</v>
      </c>
      <c r="B2069" s="1" t="s">
        <v>835</v>
      </c>
      <c r="C2069" s="1" t="s">
        <v>1113</v>
      </c>
      <c r="D2069" s="1" t="s">
        <v>842</v>
      </c>
      <c r="E2069" s="1">
        <v>0.0</v>
      </c>
      <c r="F2069" s="1">
        <v>0.0</v>
      </c>
      <c r="G2069" s="1">
        <v>0.0</v>
      </c>
      <c r="I2069" s="1" t="str">
        <f t="shared" si="1"/>
        <v>Q25. Milk, sheep/goat, fluid, whole, unenriched</v>
      </c>
      <c r="J2069" s="1">
        <f t="shared" si="2"/>
        <v>0</v>
      </c>
      <c r="K2069" s="1" t="str">
        <f t="shared" si="3"/>
        <v>Q25. Milk, sheep/goat, fluid, whole, unenriched0</v>
      </c>
      <c r="L2069" s="1" t="str">
        <f t="shared" si="4"/>
        <v>Q25. Milk, sheep/goat, fluid, whole, unenrichedMunicipal solid waste {GLO}| treatment of municipal solid waste, open dump, wet infiltration class (500mm) | Cut-off, S</v>
      </c>
      <c r="M2069" s="1" t="str">
        <f t="array" ref="M2069">IF(A2068=$A$72,TEXT(A2069,"dd/mm/yyyy"),A2069)&amp;";"&amp;B2069&amp;";"&amp;IF(J2069=0,IFERROR(VLOOKUP(A2069,default!$B$17:$C$19,2,0),C2069),INDEX(default!$B$2:$B$12,Sheet2!J2069,0))&amp;";"&amp;D2069&amp;";"&amp;E2069&amp;";"&amp;F2069&amp;";"&amp;G2069&amp;";"&amp;H2069</f>
        <v>Municipal solid waste {GLO}| treatment of municipal solid waste, open dump, wet infiltration class (500mm) | Cut-off, S;kg;(packwt*packaging*(1+TRAN_loss_PNS+RET_loss_PNS)+PHAR_loss_PNS+PROC_loss_PNS+TRAN_loss_PNS+RET_loss_PNS+USER_loss)*opendump;Undefined;0;0;0;</v>
      </c>
    </row>
    <row r="2070" ht="15.75" customHeight="1">
      <c r="A2070" s="1" t="s">
        <v>10</v>
      </c>
      <c r="B2070" s="1" t="s">
        <v>835</v>
      </c>
      <c r="C2070" s="1" t="s">
        <v>1113</v>
      </c>
      <c r="D2070" s="1" t="s">
        <v>842</v>
      </c>
      <c r="E2070" s="1">
        <v>0.0</v>
      </c>
      <c r="F2070" s="1">
        <v>0.0</v>
      </c>
      <c r="G2070" s="1">
        <v>0.0</v>
      </c>
      <c r="I2070" s="1" t="str">
        <f t="shared" si="1"/>
        <v>Q25. Milk, sheep/goat, fluid, whole, unenriched</v>
      </c>
      <c r="J2070" s="1">
        <f t="shared" si="2"/>
        <v>0</v>
      </c>
      <c r="K2070" s="1" t="str">
        <f t="shared" si="3"/>
        <v>Q25. Milk, sheep/goat, fluid, whole, unenriched0</v>
      </c>
      <c r="L2070" s="1" t="str">
        <f t="shared" si="4"/>
        <v>Q25. Milk, sheep/goat, fluid, whole, unenrichedMunicipal solid waste {GLO}| treatment of municipal solid waste, open burning | Cut-off, S</v>
      </c>
      <c r="M2070" s="1" t="str">
        <f t="array" ref="M2070">IF(A2069=$A$72,TEXT(A2070,"dd/mm/yyyy"),A2070)&amp;";"&amp;B2070&amp;";"&amp;IF(J2070=0,IFERROR(VLOOKUP(A2070,default!$B$17:$C$19,2,0),C2070),INDEX(default!$B$2:$B$12,Sheet2!J2070,0))&amp;";"&amp;D2070&amp;";"&amp;E2070&amp;";"&amp;F2070&amp;";"&amp;G2070&amp;";"&amp;H2070</f>
        <v>Municipal solid waste {GLO}| treatment of municipal solid waste, open burning | Cut-off, S;kg;(packwt*packaging*(1+TRAN_loss_PNS+RET_loss_PNS)+PHAR_loss_PNS+PROC_loss_PNS+TRAN_loss_PNS+RET_loss_PNS+USER_loss)*openburn;Undefined;0;0;0;</v>
      </c>
    </row>
    <row r="2071" ht="15.75" customHeight="1">
      <c r="I2071" s="1" t="str">
        <f t="shared" si="1"/>
        <v>Q25. Milk, sheep/goat, fluid, whole, unenriched</v>
      </c>
      <c r="J2071" s="1">
        <f t="shared" si="2"/>
        <v>0</v>
      </c>
      <c r="K2071" s="1" t="str">
        <f t="shared" si="3"/>
        <v>Q25. Milk, sheep/goat, fluid, whole, unenriched0</v>
      </c>
      <c r="L2071" s="1" t="str">
        <f t="shared" si="4"/>
        <v>Q25. Milk, sheep/goat, fluid, whole, unenriched</v>
      </c>
      <c r="M2071" s="1" t="str">
        <f t="array" ref="M2071">IF(A2070=$A$72,TEXT(A2071,"dd/mm/yyyy"),A2071)&amp;";"&amp;B2071&amp;";"&amp;IF(J2071=0,IFERROR(VLOOKUP(A2071,default!$B$17:$C$19,2,0),C2071),INDEX(default!$B$2:$B$12,Sheet2!J2071,0))&amp;";"&amp;D2071&amp;";"&amp;E2071&amp;";"&amp;F2071&amp;";"&amp;G2071&amp;";"&amp;H2071</f>
        <v>;;;;;;;</v>
      </c>
    </row>
    <row r="2072" ht="15.75" customHeight="1">
      <c r="A2072" s="1" t="s">
        <v>865</v>
      </c>
      <c r="I2072" s="1" t="str">
        <f t="shared" si="1"/>
        <v>Q25. Milk, sheep/goat, fluid, whole, unenriched</v>
      </c>
      <c r="J2072" s="1">
        <f t="shared" si="2"/>
        <v>0</v>
      </c>
      <c r="K2072" s="1" t="str">
        <f t="shared" si="3"/>
        <v>Q25. Milk, sheep/goat, fluid, whole, unenriched0</v>
      </c>
      <c r="L2072" s="1" t="str">
        <f t="shared" si="4"/>
        <v>Q25. Milk, sheep/goat, fluid, whole, unenrichedInput parameters</v>
      </c>
      <c r="M2072" s="1" t="str">
        <f t="array" ref="M2072">IF(A2071=$A$72,TEXT(A2072,"dd/mm/yyyy"),A2072)&amp;";"&amp;B2072&amp;";"&amp;IF(J2072=0,IFERROR(VLOOKUP(A2072,default!$B$17:$C$19,2,0),C2072),INDEX(default!$B$2:$B$12,Sheet2!J2072,0))&amp;";"&amp;D2072&amp;";"&amp;E2072&amp;";"&amp;F2072&amp;";"&amp;G2072&amp;";"&amp;H2072</f>
        <v>Input parameters;;;;;;;</v>
      </c>
    </row>
    <row r="2073" ht="15.75" customHeight="1">
      <c r="A2073" s="1" t="s">
        <v>31</v>
      </c>
      <c r="B2073" s="1">
        <v>1.0</v>
      </c>
      <c r="C2073" s="1" t="s">
        <v>866</v>
      </c>
      <c r="D2073" s="1">
        <v>1.11</v>
      </c>
      <c r="E2073" s="1">
        <v>0.0</v>
      </c>
      <c r="F2073" s="1">
        <v>0.0</v>
      </c>
      <c r="G2073" s="1" t="s">
        <v>832</v>
      </c>
      <c r="H2073" s="1" t="s">
        <v>134</v>
      </c>
      <c r="I2073" s="1" t="str">
        <f t="shared" si="1"/>
        <v>Q25. Milk, sheep/goat, fluid, whole, unenriched</v>
      </c>
      <c r="J2073" s="1">
        <f t="shared" si="2"/>
        <v>0</v>
      </c>
      <c r="K2073" s="1" t="str">
        <f t="shared" si="3"/>
        <v>Q25. Milk, sheep/goat, fluid, whole, unenriched0</v>
      </c>
      <c r="L2073" s="1" t="str">
        <f t="shared" si="4"/>
        <v>Q25. Milk, sheep/goat, fluid, whole, unenrichedprimary</v>
      </c>
      <c r="M2073" s="1" t="str">
        <f t="array" ref="M2073">IF(A2072=$A$72,TEXT(A2073,"dd/mm/yyyy"),A2073)&amp;";"&amp;B2073&amp;";"&amp;IF(J2073=0,IFERROR(VLOOKUP(A2073,default!$B$17:$C$19,2,0),C2073),INDEX(default!$B$2:$B$12,Sheet2!J2073,0))&amp;";"&amp;D2073&amp;";"&amp;E2073&amp;";"&amp;F2073&amp;";"&amp;G2073&amp;";"&amp;H2073</f>
        <v>primary;1;Lognormal;1,11;0;0;No;(2,3,2,2,2,na)_x007f_</v>
      </c>
    </row>
    <row r="2074" ht="15.75" customHeight="1">
      <c r="A2074" s="1" t="s">
        <v>23</v>
      </c>
      <c r="B2074" s="1">
        <v>1.0</v>
      </c>
      <c r="C2074" s="1" t="s">
        <v>866</v>
      </c>
      <c r="D2074" s="1">
        <v>1.25</v>
      </c>
      <c r="E2074" s="1">
        <v>0.0</v>
      </c>
      <c r="F2074" s="1">
        <v>0.0</v>
      </c>
      <c r="G2074" s="1" t="s">
        <v>832</v>
      </c>
      <c r="H2074" s="1" t="s">
        <v>131</v>
      </c>
      <c r="I2074" s="1" t="str">
        <f t="shared" si="1"/>
        <v>Q25. Milk, sheep/goat, fluid, whole, unenriched</v>
      </c>
      <c r="J2074" s="1">
        <f t="shared" si="2"/>
        <v>0</v>
      </c>
      <c r="K2074" s="1" t="str">
        <f t="shared" si="3"/>
        <v>Q25. Milk, sheep/goat, fluid, whole, unenriched0</v>
      </c>
      <c r="L2074" s="1" t="str">
        <f t="shared" si="4"/>
        <v>Q25. Milk, sheep/goat, fluid, whole, unenrichedpackaging</v>
      </c>
      <c r="M2074" s="1" t="str">
        <f t="array" ref="M2074">IF(A2073=$A$72,TEXT(A2074,"dd/mm/yyyy"),A2074)&amp;";"&amp;B2074&amp;";"&amp;IF(J2074=0,IFERROR(VLOOKUP(A2074,default!$B$17:$C$19,2,0),C2074),INDEX(default!$B$2:$B$12,Sheet2!J2074,0))&amp;";"&amp;D2074&amp;";"&amp;E2074&amp;";"&amp;F2074&amp;";"&amp;G2074&amp;";"&amp;H2074</f>
        <v>packaging;1;Lognormal;1,25;0;0;No;(2,4,2,4,3,na)_x007f_</v>
      </c>
    </row>
    <row r="2075" ht="15.75" customHeight="1">
      <c r="A2075" s="1" t="s">
        <v>32</v>
      </c>
      <c r="B2075" s="1">
        <v>1.0</v>
      </c>
      <c r="C2075" s="1" t="s">
        <v>866</v>
      </c>
      <c r="D2075" s="1">
        <v>1.23</v>
      </c>
      <c r="E2075" s="1">
        <v>0.0</v>
      </c>
      <c r="F2075" s="1">
        <v>0.0</v>
      </c>
      <c r="G2075" s="1" t="s">
        <v>832</v>
      </c>
      <c r="H2075" s="1" t="s">
        <v>132</v>
      </c>
      <c r="I2075" s="1" t="str">
        <f t="shared" si="1"/>
        <v>Q25. Milk, sheep/goat, fluid, whole, unenriched</v>
      </c>
      <c r="J2075" s="1">
        <f t="shared" si="2"/>
        <v>0</v>
      </c>
      <c r="K2075" s="1" t="str">
        <f t="shared" si="3"/>
        <v>Q25. Milk, sheep/goat, fluid, whole, unenriched0</v>
      </c>
      <c r="L2075" s="1" t="str">
        <f t="shared" si="4"/>
        <v>Q25. Milk, sheep/goat, fluid, whole, unenricheddistrib</v>
      </c>
      <c r="M2075" s="1" t="str">
        <f t="array" ref="M2075">IF(A2074=$A$72,TEXT(A2075,"dd/mm/yyyy"),A2075)&amp;";"&amp;B2075&amp;";"&amp;IF(J2075=0,IFERROR(VLOOKUP(A2075,default!$B$17:$C$19,2,0),C2075),INDEX(default!$B$2:$B$12,Sheet2!J2075,0))&amp;";"&amp;D2075&amp;";"&amp;E2075&amp;";"&amp;F2075&amp;";"&amp;G2075&amp;";"&amp;H2075</f>
        <v>distrib;1;Lognormal;1,23;0;0;No;(2,3,2,4,3,na)_x007f_</v>
      </c>
    </row>
    <row r="2076" ht="15.75" customHeight="1">
      <c r="A2076" s="1" t="s">
        <v>33</v>
      </c>
      <c r="B2076" s="1">
        <v>10.0</v>
      </c>
      <c r="C2076" s="1" t="s">
        <v>866</v>
      </c>
      <c r="D2076" s="1">
        <v>1.12</v>
      </c>
      <c r="E2076" s="1">
        <v>0.0</v>
      </c>
      <c r="F2076" s="1">
        <v>0.0</v>
      </c>
      <c r="G2076" s="1" t="s">
        <v>832</v>
      </c>
      <c r="H2076" s="1" t="s">
        <v>133</v>
      </c>
      <c r="I2076" s="1" t="str">
        <f t="shared" si="1"/>
        <v>Q25. Milk, sheep/goat, fluid, whole, unenriched</v>
      </c>
      <c r="J2076" s="1">
        <f t="shared" si="2"/>
        <v>0</v>
      </c>
      <c r="K2076" s="1" t="str">
        <f t="shared" si="3"/>
        <v>Q25. Milk, sheep/goat, fluid, whole, unenriched0</v>
      </c>
      <c r="L2076" s="1" t="str">
        <f t="shared" si="4"/>
        <v>Q25. Milk, sheep/goat, fluid, whole, unenrichedretail_cool</v>
      </c>
      <c r="M2076" s="1" t="str">
        <f t="array" ref="M2076">IF(A2075=$A$72,TEXT(A2076,"dd/mm/yyyy"),A2076)&amp;";"&amp;B2076&amp;";"&amp;IF(J2076=0,IFERROR(VLOOKUP(A2076,default!$B$17:$C$19,2,0),C2076),INDEX(default!$B$2:$B$12,Sheet2!J2076,0))&amp;";"&amp;D2076&amp;";"&amp;E2076&amp;";"&amp;F2076&amp;";"&amp;G2076&amp;";"&amp;H2076</f>
        <v>retail_cool;10;Lognormal;1,12;0;0;No;(2,3,2,4,2,na)_x007f_</v>
      </c>
    </row>
    <row r="2077" ht="15.75" customHeight="1">
      <c r="A2077" s="1" t="s">
        <v>34</v>
      </c>
      <c r="B2077" s="1">
        <v>0.0</v>
      </c>
      <c r="C2077" s="1" t="s">
        <v>866</v>
      </c>
      <c r="D2077" s="1">
        <v>1.12</v>
      </c>
      <c r="E2077" s="1">
        <v>0.0</v>
      </c>
      <c r="F2077" s="1">
        <v>0.0</v>
      </c>
      <c r="G2077" s="1" t="s">
        <v>832</v>
      </c>
      <c r="H2077" s="1" t="s">
        <v>133</v>
      </c>
      <c r="I2077" s="1" t="str">
        <f t="shared" si="1"/>
        <v>Q25. Milk, sheep/goat, fluid, whole, unenriched</v>
      </c>
      <c r="J2077" s="1">
        <f t="shared" si="2"/>
        <v>0</v>
      </c>
      <c r="K2077" s="1" t="str">
        <f t="shared" si="3"/>
        <v>Q25. Milk, sheep/goat, fluid, whole, unenriched0</v>
      </c>
      <c r="L2077" s="1" t="str">
        <f t="shared" si="4"/>
        <v>Q25. Milk, sheep/goat, fluid, whole, unenrichedretail_freez</v>
      </c>
      <c r="M2077" s="1" t="str">
        <f t="array" ref="M2077">IF(A2076=$A$72,TEXT(A2077,"dd/mm/yyyy"),A2077)&amp;";"&amp;B2077&amp;";"&amp;IF(J2077=0,IFERROR(VLOOKUP(A2077,default!$B$17:$C$19,2,0),C2077),INDEX(default!$B$2:$B$12,Sheet2!J2077,0))&amp;";"&amp;D2077&amp;";"&amp;E2077&amp;";"&amp;F2077&amp;";"&amp;G2077&amp;";"&amp;H2077</f>
        <v>retail_freez;0;Lognormal;1,12;0;0;No;(2,3,2,4,2,na)_x007f_</v>
      </c>
    </row>
    <row r="2078" ht="15.75" customHeight="1">
      <c r="A2078" s="1" t="s">
        <v>35</v>
      </c>
      <c r="B2078" s="1">
        <v>10.0</v>
      </c>
      <c r="C2078" s="1" t="s">
        <v>866</v>
      </c>
      <c r="D2078" s="1">
        <v>1.12</v>
      </c>
      <c r="E2078" s="1">
        <v>0.0</v>
      </c>
      <c r="F2078" s="1">
        <v>0.0</v>
      </c>
      <c r="G2078" s="1" t="s">
        <v>832</v>
      </c>
      <c r="H2078" s="1" t="s">
        <v>133</v>
      </c>
      <c r="I2078" s="1" t="str">
        <f t="shared" si="1"/>
        <v>Q25. Milk, sheep/goat, fluid, whole, unenriched</v>
      </c>
      <c r="J2078" s="1">
        <f t="shared" si="2"/>
        <v>0</v>
      </c>
      <c r="K2078" s="1" t="str">
        <f t="shared" si="3"/>
        <v>Q25. Milk, sheep/goat, fluid, whole, unenriched0</v>
      </c>
      <c r="L2078" s="1" t="str">
        <f t="shared" si="4"/>
        <v>Q25. Milk, sheep/goat, fluid, whole, unenrichedhome_cool</v>
      </c>
      <c r="M2078" s="1" t="str">
        <f t="array" ref="M2078">IF(A2077=$A$72,TEXT(A2078,"dd/mm/yyyy"),A2078)&amp;";"&amp;B2078&amp;";"&amp;IF(J2078=0,IFERROR(VLOOKUP(A2078,default!$B$17:$C$19,2,0),C2078),INDEX(default!$B$2:$B$12,Sheet2!J2078,0))&amp;";"&amp;D2078&amp;";"&amp;E2078&amp;";"&amp;F2078&amp;";"&amp;G2078&amp;";"&amp;H2078</f>
        <v>home_cool;10;Lognormal;1,12;0;0;No;(2,3,2,4,2,na)_x007f_</v>
      </c>
    </row>
    <row r="2079" ht="15.75" customHeight="1">
      <c r="A2079" s="1" t="s">
        <v>36</v>
      </c>
      <c r="B2079" s="1">
        <v>0.0</v>
      </c>
      <c r="C2079" s="1" t="s">
        <v>866</v>
      </c>
      <c r="D2079" s="1">
        <v>1.12</v>
      </c>
      <c r="E2079" s="1">
        <v>0.0</v>
      </c>
      <c r="F2079" s="1">
        <v>0.0</v>
      </c>
      <c r="G2079" s="1" t="s">
        <v>832</v>
      </c>
      <c r="H2079" s="1" t="s">
        <v>133</v>
      </c>
      <c r="I2079" s="1" t="str">
        <f t="shared" si="1"/>
        <v>Q25. Milk, sheep/goat, fluid, whole, unenriched</v>
      </c>
      <c r="J2079" s="1">
        <f t="shared" si="2"/>
        <v>0</v>
      </c>
      <c r="K2079" s="1" t="str">
        <f t="shared" si="3"/>
        <v>Q25. Milk, sheep/goat, fluid, whole, unenriched0</v>
      </c>
      <c r="L2079" s="1" t="str">
        <f t="shared" si="4"/>
        <v>Q25. Milk, sheep/goat, fluid, whole, unenrichedhome_freez</v>
      </c>
      <c r="M2079" s="1" t="str">
        <f t="array" ref="M2079">IF(A2078=$A$72,TEXT(A2079,"dd/mm/yyyy"),A2079)&amp;";"&amp;B2079&amp;";"&amp;IF(J2079=0,IFERROR(VLOOKUP(A2079,default!$B$17:$C$19,2,0),C2079),INDEX(default!$B$2:$B$12,Sheet2!J2079,0))&amp;";"&amp;D2079&amp;";"&amp;E2079&amp;";"&amp;F2079&amp;";"&amp;G2079&amp;";"&amp;H2079</f>
        <v>home_freez;0;Lognormal;1,12;0;0;No;(2,3,2,4,2,na)_x007f_</v>
      </c>
    </row>
    <row r="2080" ht="15.75" customHeight="1">
      <c r="A2080" s="1" t="s">
        <v>37</v>
      </c>
      <c r="B2080" s="1">
        <v>0.0</v>
      </c>
      <c r="C2080" s="1" t="s">
        <v>866</v>
      </c>
      <c r="D2080" s="1">
        <v>1.11</v>
      </c>
      <c r="E2080" s="1">
        <v>0.0</v>
      </c>
      <c r="F2080" s="1">
        <v>0.0</v>
      </c>
      <c r="G2080" s="1" t="s">
        <v>832</v>
      </c>
      <c r="H2080" s="1" t="s">
        <v>134</v>
      </c>
      <c r="I2080" s="1" t="str">
        <f t="shared" si="1"/>
        <v>Q25. Milk, sheep/goat, fluid, whole, unenriched</v>
      </c>
      <c r="J2080" s="1">
        <f t="shared" si="2"/>
        <v>0</v>
      </c>
      <c r="K2080" s="1" t="str">
        <f t="shared" si="3"/>
        <v>Q25. Milk, sheep/goat, fluid, whole, unenriched0</v>
      </c>
      <c r="L2080" s="1" t="str">
        <f t="shared" si="4"/>
        <v>Q25. Milk, sheep/goat, fluid, whole, unenrichedboil</v>
      </c>
      <c r="M2080" s="1" t="str">
        <f t="array" ref="M2080">IF(A2079=$A$72,TEXT(A2080,"dd/mm/yyyy"),A2080)&amp;";"&amp;B2080&amp;";"&amp;IF(J2080=0,IFERROR(VLOOKUP(A2080,default!$B$17:$C$19,2,0),C2080),INDEX(default!$B$2:$B$12,Sheet2!J2080,0))&amp;";"&amp;D2080&amp;";"&amp;E2080&amp;";"&amp;F2080&amp;";"&amp;G2080&amp;";"&amp;H2080</f>
        <v>boil;0;Lognormal;1,11;0;0;No;(2,3,2,2,2,na)_x007f_</v>
      </c>
    </row>
    <row r="2081" ht="15.75" customHeight="1">
      <c r="A2081" s="1" t="s">
        <v>38</v>
      </c>
      <c r="B2081" s="1">
        <v>0.0</v>
      </c>
      <c r="C2081" s="1" t="s">
        <v>866</v>
      </c>
      <c r="D2081" s="1">
        <v>1.11</v>
      </c>
      <c r="E2081" s="1">
        <v>0.0</v>
      </c>
      <c r="F2081" s="1">
        <v>0.0</v>
      </c>
      <c r="G2081" s="1" t="s">
        <v>832</v>
      </c>
      <c r="H2081" s="1" t="s">
        <v>134</v>
      </c>
      <c r="I2081" s="1" t="str">
        <f t="shared" si="1"/>
        <v>Q25. Milk, sheep/goat, fluid, whole, unenriched</v>
      </c>
      <c r="J2081" s="1">
        <f t="shared" si="2"/>
        <v>0</v>
      </c>
      <c r="K2081" s="1" t="str">
        <f t="shared" si="3"/>
        <v>Q25. Milk, sheep/goat, fluid, whole, unenriched0</v>
      </c>
      <c r="L2081" s="1" t="str">
        <f t="shared" si="4"/>
        <v>Q25. Milk, sheep/goat, fluid, whole, unenrichedfry</v>
      </c>
      <c r="M2081" s="1" t="str">
        <f t="array" ref="M2081">IF(A2080=$A$72,TEXT(A2081,"dd/mm/yyyy"),A2081)&amp;";"&amp;B2081&amp;";"&amp;IF(J2081=0,IFERROR(VLOOKUP(A2081,default!$B$17:$C$19,2,0),C2081),INDEX(default!$B$2:$B$12,Sheet2!J2081,0))&amp;";"&amp;D2081&amp;";"&amp;E2081&amp;";"&amp;F2081&amp;";"&amp;G2081&amp;";"&amp;H2081</f>
        <v>fry;0;Lognormal;1,11;0;0;No;(2,3,2,2,2,na)_x007f_</v>
      </c>
    </row>
    <row r="2082" ht="15.75" customHeight="1">
      <c r="A2082" s="1" t="s">
        <v>22</v>
      </c>
      <c r="B2082" s="1">
        <v>1.0</v>
      </c>
      <c r="C2082" s="1" t="s">
        <v>842</v>
      </c>
      <c r="D2082" s="1">
        <v>1.0</v>
      </c>
      <c r="E2082" s="1">
        <v>0.0</v>
      </c>
      <c r="F2082" s="1">
        <v>0.0</v>
      </c>
      <c r="G2082" s="1" t="s">
        <v>832</v>
      </c>
      <c r="I2082" s="1" t="str">
        <f t="shared" si="1"/>
        <v>Q25. Milk, sheep/goat, fluid, whole, unenriched</v>
      </c>
      <c r="J2082" s="1">
        <f t="shared" si="2"/>
        <v>0</v>
      </c>
      <c r="K2082" s="1" t="str">
        <f t="shared" si="3"/>
        <v>Q25. Milk, sheep/goat, fluid, whole, unenriched0</v>
      </c>
      <c r="L2082" s="1" t="str">
        <f t="shared" si="4"/>
        <v>Q25. Milk, sheep/goat, fluid, whole, unenrichedprocessing</v>
      </c>
      <c r="M2082" s="1" t="str">
        <f t="array" ref="M2082">IF(A2081=$A$72,TEXT(A2082,"dd/mm/yyyy"),A2082)&amp;";"&amp;B2082&amp;";"&amp;IF(J2082=0,IFERROR(VLOOKUP(A2082,default!$B$17:$C$19,2,0),C2082),INDEX(default!$B$2:$B$12,Sheet2!J2082,0))&amp;";"&amp;D2082&amp;";"&amp;E2082&amp;";"&amp;F2082&amp;";"&amp;G2082&amp;";"&amp;H2082</f>
        <v>processing;1;Undefined;1;0;0;No;</v>
      </c>
    </row>
    <row r="2083" ht="15.75" customHeight="1">
      <c r="A2083" s="1" t="s">
        <v>39</v>
      </c>
      <c r="B2083" s="1">
        <v>0.05</v>
      </c>
      <c r="C2083" s="1" t="s">
        <v>842</v>
      </c>
      <c r="D2083" s="1">
        <v>1.0</v>
      </c>
      <c r="E2083" s="1">
        <v>0.0</v>
      </c>
      <c r="F2083" s="1">
        <v>0.0</v>
      </c>
      <c r="G2083" s="1" t="s">
        <v>832</v>
      </c>
      <c r="I2083" s="1" t="str">
        <f t="shared" si="1"/>
        <v>Q25. Milk, sheep/goat, fluid, whole, unenriched</v>
      </c>
      <c r="J2083" s="1">
        <f t="shared" si="2"/>
        <v>0</v>
      </c>
      <c r="K2083" s="1" t="str">
        <f t="shared" si="3"/>
        <v>Q25. Milk, sheep/goat, fluid, whole, unenriched0</v>
      </c>
      <c r="L2083" s="1" t="str">
        <f t="shared" si="4"/>
        <v>Q25. Milk, sheep/goat, fluid, whole, unenrichedpackwt</v>
      </c>
      <c r="M2083" s="1" t="str">
        <f t="array" ref="M2083">IF(A2082=$A$72,TEXT(A2083,"dd/mm/yyyy"),A2083)&amp;";"&amp;B2083&amp;";"&amp;IF(J2083=0,IFERROR(VLOOKUP(A2083,default!$B$17:$C$19,2,0),C2083),INDEX(default!$B$2:$B$12,Sheet2!J2083,0))&amp;";"&amp;D2083&amp;";"&amp;E2083&amp;";"&amp;F2083&amp;";"&amp;G2083&amp;";"&amp;H2083</f>
        <v>packwt;0,05;Undefined;1;0;0;No;</v>
      </c>
    </row>
    <row r="2084" ht="15.75" customHeight="1">
      <c r="A2084" s="1" t="s">
        <v>40</v>
      </c>
      <c r="B2084" s="1">
        <v>0.0</v>
      </c>
      <c r="C2084" s="1" t="s">
        <v>842</v>
      </c>
      <c r="D2084" s="1">
        <v>1.0</v>
      </c>
      <c r="E2084" s="1">
        <v>0.0</v>
      </c>
      <c r="F2084" s="1">
        <v>0.0</v>
      </c>
      <c r="G2084" s="1" t="s">
        <v>832</v>
      </c>
      <c r="I2084" s="1" t="str">
        <f t="shared" si="1"/>
        <v>Q25. Milk, sheep/goat, fluid, whole, unenriched</v>
      </c>
      <c r="J2084" s="1">
        <f t="shared" si="2"/>
        <v>0</v>
      </c>
      <c r="K2084" s="1" t="str">
        <f t="shared" si="3"/>
        <v>Q25. Milk, sheep/goat, fluid, whole, unenriched0</v>
      </c>
      <c r="L2084" s="1" t="str">
        <f t="shared" si="4"/>
        <v>Q25. Milk, sheep/goat, fluid, whole, unenrichedUSER_loss</v>
      </c>
      <c r="M2084" s="1" t="str">
        <f t="array" ref="M2084">IF(A2083=$A$72,TEXT(A2084,"dd/mm/yyyy"),A2084)&amp;";"&amp;B2084&amp;";"&amp;IF(J2084=0,IFERROR(VLOOKUP(A2084,default!$B$17:$C$19,2,0),C2084),INDEX(default!$B$2:$B$12,Sheet2!J2084,0))&amp;";"&amp;D2084&amp;";"&amp;E2084&amp;";"&amp;F2084&amp;";"&amp;G2084&amp;";"&amp;H2084</f>
        <v>USER_loss;0;Undefined;1;0;0;No;</v>
      </c>
    </row>
    <row r="2085" ht="15.75" customHeight="1">
      <c r="I2085" s="1" t="str">
        <f t="shared" si="1"/>
        <v>Q25. Milk, sheep/goat, fluid, whole, unenriched</v>
      </c>
      <c r="J2085" s="1">
        <f t="shared" si="2"/>
        <v>0</v>
      </c>
      <c r="K2085" s="1" t="str">
        <f t="shared" si="3"/>
        <v>Q25. Milk, sheep/goat, fluid, whole, unenriched0</v>
      </c>
      <c r="L2085" s="1" t="str">
        <f t="shared" si="4"/>
        <v>Q25. Milk, sheep/goat, fluid, whole, unenriched</v>
      </c>
      <c r="M2085" s="1" t="str">
        <f t="array" ref="M2085">IF(A2084=$A$72,TEXT(A2085,"dd/mm/yyyy"),A2085)&amp;";"&amp;B2085&amp;";"&amp;IF(J2085=0,IFERROR(VLOOKUP(A2085,default!$B$17:$C$19,2,0),C2085),INDEX(default!$B$2:$B$12,Sheet2!J2085,0))&amp;";"&amp;D2085&amp;";"&amp;E2085&amp;";"&amp;F2085&amp;";"&amp;G2085&amp;";"&amp;H2085</f>
        <v>;;;;;;;</v>
      </c>
    </row>
    <row r="2086" ht="15.75" customHeight="1">
      <c r="A2086" s="1" t="s">
        <v>867</v>
      </c>
      <c r="I2086" s="1" t="str">
        <f t="shared" si="1"/>
        <v>Q25. Milk, sheep/goat, fluid, whole, unenriched</v>
      </c>
      <c r="J2086" s="1">
        <f t="shared" si="2"/>
        <v>0</v>
      </c>
      <c r="K2086" s="1" t="str">
        <f t="shared" si="3"/>
        <v>Q25. Milk, sheep/goat, fluid, whole, unenriched0</v>
      </c>
      <c r="L2086" s="1" t="str">
        <f t="shared" si="4"/>
        <v>Q25. Milk, sheep/goat, fluid, whole, unenrichedEnd</v>
      </c>
      <c r="M2086" s="1" t="str">
        <f t="array" ref="M2086">IF(A2085=$A$72,TEXT(A2086,"dd/mm/yyyy"),A2086)&amp;";"&amp;B2086&amp;";"&amp;IF(J2086=0,IFERROR(VLOOKUP(A2086,default!$B$17:$C$19,2,0),C2086),INDEX(default!$B$2:$B$12,Sheet2!J2086,0))&amp;";"&amp;D2086&amp;";"&amp;E2086&amp;";"&amp;F2086&amp;";"&amp;G2086&amp;";"&amp;H2086</f>
        <v>End;;;;;;;</v>
      </c>
    </row>
    <row r="2087" ht="15.75" customHeight="1">
      <c r="I2087" s="1" t="str">
        <f t="shared" si="1"/>
        <v>Q25. Milk, sheep/goat, fluid, whole, unenriched</v>
      </c>
      <c r="J2087" s="1">
        <f t="shared" si="2"/>
        <v>0</v>
      </c>
      <c r="K2087" s="1" t="str">
        <f t="shared" si="3"/>
        <v>Q25. Milk, sheep/goat, fluid, whole, unenriched0</v>
      </c>
      <c r="L2087" s="1" t="str">
        <f t="shared" si="4"/>
        <v>Q25. Milk, sheep/goat, fluid, whole, unenriched</v>
      </c>
      <c r="M2087" s="1" t="str">
        <f t="array" ref="M2087">IF(A2086=$A$72,TEXT(A2087,"dd/mm/yyyy"),A2087)&amp;";"&amp;B2087&amp;";"&amp;IF(J2087=0,IFERROR(VLOOKUP(A2087,default!$B$17:$C$19,2,0),C2087),INDEX(default!$B$2:$B$12,Sheet2!J2087,0))&amp;";"&amp;D2087&amp;";"&amp;E2087&amp;";"&amp;F2087&amp;";"&amp;G2087&amp;";"&amp;H2087</f>
        <v>;;;;;;;</v>
      </c>
    </row>
    <row r="2088" ht="15.75" customHeight="1">
      <c r="A2088" s="1" t="s">
        <v>814</v>
      </c>
      <c r="I2088" s="1" t="str">
        <f t="shared" si="1"/>
        <v>Q25. Milk, sheep/goat, fluid, whole, unenriched</v>
      </c>
      <c r="J2088" s="1">
        <f t="shared" si="2"/>
        <v>0</v>
      </c>
      <c r="K2088" s="1" t="str">
        <f t="shared" si="3"/>
        <v>Q25. Milk, sheep/goat, fluid, whole, unenriched0</v>
      </c>
      <c r="L2088" s="1" t="str">
        <f t="shared" si="4"/>
        <v>Q25. Milk, sheep/goat, fluid, whole, unenrichedProcess</v>
      </c>
      <c r="M2088" s="1" t="str">
        <f t="array" ref="M2088">IF(A2087=$A$72,TEXT(A2088,"dd/mm/yyyy"),A2088)&amp;";"&amp;B2088&amp;";"&amp;IF(J2088=0,IFERROR(VLOOKUP(A2088,default!$B$17:$C$19,2,0),C2088),INDEX(default!$B$2:$B$12,Sheet2!J2088,0))&amp;";"&amp;D2088&amp;";"&amp;E2088&amp;";"&amp;F2088&amp;";"&amp;G2088&amp;";"&amp;H2088</f>
        <v>Process;;;;;;;</v>
      </c>
    </row>
    <row r="2089" ht="15.75" customHeight="1">
      <c r="I2089" s="1" t="str">
        <f t="shared" si="1"/>
        <v>Q25. Milk, sheep/goat, fluid, whole, unenriched</v>
      </c>
      <c r="J2089" s="1">
        <f t="shared" si="2"/>
        <v>0</v>
      </c>
      <c r="K2089" s="1" t="str">
        <f t="shared" si="3"/>
        <v>Q25. Milk, sheep/goat, fluid, whole, unenriched0</v>
      </c>
      <c r="L2089" s="1" t="str">
        <f t="shared" si="4"/>
        <v>Q25. Milk, sheep/goat, fluid, whole, unenriched</v>
      </c>
      <c r="M2089" s="1" t="str">
        <f t="array" ref="M2089">IF(A2088=$A$72,TEXT(A2089,"dd/mm/yyyy"),A2089)&amp;";"&amp;B2089&amp;";"&amp;IF(J2089=0,IFERROR(VLOOKUP(A2089,default!$B$17:$C$19,2,0),C2089),INDEX(default!$B$2:$B$12,Sheet2!J2089,0))&amp;";"&amp;D2089&amp;";"&amp;E2089&amp;";"&amp;F2089&amp;";"&amp;G2089&amp;";"&amp;H2089</f>
        <v>;;;;;;;</v>
      </c>
    </row>
    <row r="2090" ht="15.75" customHeight="1">
      <c r="A2090" s="1" t="s">
        <v>815</v>
      </c>
      <c r="I2090" s="1" t="str">
        <f t="shared" si="1"/>
        <v>Q25. Milk, sheep/goat, fluid, whole, unenriched</v>
      </c>
      <c r="J2090" s="1">
        <f t="shared" si="2"/>
        <v>0</v>
      </c>
      <c r="K2090" s="1" t="str">
        <f t="shared" si="3"/>
        <v>Q25. Milk, sheep/goat, fluid, whole, unenriched0</v>
      </c>
      <c r="L2090" s="1" t="str">
        <f t="shared" si="4"/>
        <v>Q25. Milk, sheep/goat, fluid, whole, unenrichedCategory type</v>
      </c>
      <c r="M2090" s="1" t="str">
        <f t="array" ref="M2090">IF(A2089=$A$72,TEXT(A2090,"dd/mm/yyyy"),A2090)&amp;";"&amp;B2090&amp;";"&amp;IF(J2090=0,IFERROR(VLOOKUP(A2090,default!$B$17:$C$19,2,0),C2090),INDEX(default!$B$2:$B$12,Sheet2!J2090,0))&amp;";"&amp;D2090&amp;";"&amp;E2090&amp;";"&amp;F2090&amp;";"&amp;G2090&amp;";"&amp;H2090</f>
        <v>Category type;;;;;;;</v>
      </c>
    </row>
    <row r="2091" ht="15.75" customHeight="1">
      <c r="A2091" s="1" t="s">
        <v>816</v>
      </c>
      <c r="I2091" s="1" t="str">
        <f t="shared" si="1"/>
        <v>Q25. Milk, sheep/goat, fluid, whole, unenriched</v>
      </c>
      <c r="J2091" s="1">
        <f t="shared" si="2"/>
        <v>0</v>
      </c>
      <c r="K2091" s="1" t="str">
        <f t="shared" si="3"/>
        <v>Q25. Milk, sheep/goat, fluid, whole, unenriched0</v>
      </c>
      <c r="L2091" s="1" t="str">
        <f t="shared" si="4"/>
        <v>Q25. Milk, sheep/goat, fluid, whole, unenrichedmaterial</v>
      </c>
      <c r="M2091" s="1" t="str">
        <f t="array" ref="M2091">IF(A2090=$A$72,TEXT(A2091,"dd/mm/yyyy"),A2091)&amp;";"&amp;B2091&amp;";"&amp;IF(J2091=0,IFERROR(VLOOKUP(A2091,default!$B$17:$C$19,2,0),C2091),INDEX(default!$B$2:$B$12,Sheet2!J2091,0))&amp;";"&amp;D2091&amp;";"&amp;E2091&amp;";"&amp;F2091&amp;";"&amp;G2091&amp;";"&amp;H2091</f>
        <v>material;;;;;;;</v>
      </c>
    </row>
    <row r="2092" ht="15.75" customHeight="1">
      <c r="I2092" s="1" t="str">
        <f t="shared" si="1"/>
        <v>Q25. Milk, sheep/goat, fluid, whole, unenriched</v>
      </c>
      <c r="J2092" s="1">
        <f t="shared" si="2"/>
        <v>0</v>
      </c>
      <c r="K2092" s="1" t="str">
        <f t="shared" si="3"/>
        <v>Q25. Milk, sheep/goat, fluid, whole, unenriched0</v>
      </c>
      <c r="L2092" s="1" t="str">
        <f t="shared" si="4"/>
        <v>Q25. Milk, sheep/goat, fluid, whole, unenriched</v>
      </c>
      <c r="M2092" s="1" t="str">
        <f t="array" ref="M2092">IF(A2091=$A$72,TEXT(A2092,"dd/mm/yyyy"),A2092)&amp;";"&amp;B2092&amp;";"&amp;IF(J2092=0,IFERROR(VLOOKUP(A2092,default!$B$17:$C$19,2,0),C2092),INDEX(default!$B$2:$B$12,Sheet2!J2092,0))&amp;";"&amp;D2092&amp;";"&amp;E2092&amp;";"&amp;F2092&amp;";"&amp;G2092&amp;";"&amp;H2092</f>
        <v>;;;;;;;</v>
      </c>
    </row>
    <row r="2093" ht="15.75" customHeight="1">
      <c r="A2093" s="1" t="s">
        <v>817</v>
      </c>
      <c r="I2093" s="1" t="str">
        <f t="shared" si="1"/>
        <v>Q25. Milk, sheep/goat, fluid, whole, unenriched</v>
      </c>
      <c r="J2093" s="1">
        <f t="shared" si="2"/>
        <v>0</v>
      </c>
      <c r="K2093" s="1" t="str">
        <f t="shared" si="3"/>
        <v>Q25. Milk, sheep/goat, fluid, whole, unenriched0</v>
      </c>
      <c r="L2093" s="1" t="str">
        <f t="shared" si="4"/>
        <v>Q25. Milk, sheep/goat, fluid, whole, unenrichedProcess identifier</v>
      </c>
      <c r="M2093" s="1" t="str">
        <f t="array" ref="M2093">IF(A2092=$A$72,TEXT(A2093,"dd/mm/yyyy"),A2093)&amp;";"&amp;B2093&amp;";"&amp;IF(J2093=0,IFERROR(VLOOKUP(A2093,default!$B$17:$C$19,2,0),C2093),INDEX(default!$B$2:$B$12,Sheet2!J2093,0))&amp;";"&amp;D2093&amp;";"&amp;E2093&amp;";"&amp;F2093&amp;";"&amp;G2093&amp;";"&amp;H2093</f>
        <v>Process identifier;;;;;;;</v>
      </c>
    </row>
    <row r="2094" ht="15.75" customHeight="1">
      <c r="A2094" s="1" t="s">
        <v>1136</v>
      </c>
      <c r="I2094" s="1" t="str">
        <f t="shared" si="1"/>
        <v>Q25. Milk, sheep/goat, fluid, whole, unenriched</v>
      </c>
      <c r="J2094" s="1">
        <f t="shared" si="2"/>
        <v>0</v>
      </c>
      <c r="K2094" s="1" t="str">
        <f t="shared" si="3"/>
        <v>Q25. Milk, sheep/goat, fluid, whole, unenriched0</v>
      </c>
      <c r="L2094" s="1" t="str">
        <f t="shared" si="4"/>
        <v>Q25. Milk, sheep/goat, fluid, whole, unenrichedFootPrin000108900800251</v>
      </c>
      <c r="M2094" s="1" t="str">
        <f t="array" ref="M2094">IF(A2093=$A$72,TEXT(A2094,"dd/mm/yyyy"),A2094)&amp;";"&amp;B2094&amp;";"&amp;IF(J2094=0,IFERROR(VLOOKUP(A2094,default!$B$17:$C$19,2,0),C2094),INDEX(default!$B$2:$B$12,Sheet2!J2094,0))&amp;";"&amp;D2094&amp;";"&amp;E2094&amp;";"&amp;F2094&amp;";"&amp;G2094&amp;";"&amp;H2094</f>
        <v>FootPrin000108900800251;;;;;;;</v>
      </c>
    </row>
    <row r="2095" ht="15.75" customHeight="1">
      <c r="I2095" s="1" t="str">
        <f t="shared" si="1"/>
        <v>Q25. Milk, sheep/goat, fluid, whole, unenriched</v>
      </c>
      <c r="J2095" s="1">
        <f t="shared" si="2"/>
        <v>0</v>
      </c>
      <c r="K2095" s="1" t="str">
        <f t="shared" si="3"/>
        <v>Q25. Milk, sheep/goat, fluid, whole, unenriched0</v>
      </c>
      <c r="L2095" s="1" t="str">
        <f t="shared" si="4"/>
        <v>Q25. Milk, sheep/goat, fluid, whole, unenriched</v>
      </c>
      <c r="M2095" s="1" t="str">
        <f t="array" ref="M2095">IF(A2094=$A$72,TEXT(A2095,"dd/mm/yyyy"),A2095)&amp;";"&amp;B2095&amp;";"&amp;IF(J2095=0,IFERROR(VLOOKUP(A2095,default!$B$17:$C$19,2,0),C2095),INDEX(default!$B$2:$B$12,Sheet2!J2095,0))&amp;";"&amp;D2095&amp;";"&amp;E2095&amp;";"&amp;F2095&amp;";"&amp;G2095&amp;";"&amp;H2095</f>
        <v>;;;;;;;</v>
      </c>
    </row>
    <row r="2096" ht="15.75" customHeight="1">
      <c r="A2096" s="1" t="s">
        <v>819</v>
      </c>
      <c r="I2096" s="1" t="str">
        <f t="shared" si="1"/>
        <v>Q25. Milk, sheep/goat, fluid, whole, unenriched</v>
      </c>
      <c r="J2096" s="1">
        <f t="shared" si="2"/>
        <v>0</v>
      </c>
      <c r="K2096" s="1" t="str">
        <f t="shared" si="3"/>
        <v>Q25. Milk, sheep/goat, fluid, whole, unenriched0</v>
      </c>
      <c r="L2096" s="1" t="str">
        <f t="shared" si="4"/>
        <v>Q25. Milk, sheep/goat, fluid, whole, unenrichedType</v>
      </c>
      <c r="M2096" s="1" t="str">
        <f t="array" ref="M2096">IF(A2095=$A$72,TEXT(A2096,"dd/mm/yyyy"),A2096)&amp;";"&amp;B2096&amp;";"&amp;IF(J2096=0,IFERROR(VLOOKUP(A2096,default!$B$17:$C$19,2,0),C2096),INDEX(default!$B$2:$B$12,Sheet2!J2096,0))&amp;";"&amp;D2096&amp;";"&amp;E2096&amp;";"&amp;F2096&amp;";"&amp;G2096&amp;";"&amp;H2096</f>
        <v>Type;;;;;;;</v>
      </c>
    </row>
    <row r="2097" ht="15.75" customHeight="1">
      <c r="I2097" s="1" t="str">
        <f t="shared" si="1"/>
        <v>Q25. Milk, sheep/goat, fluid, whole, unenriched</v>
      </c>
      <c r="J2097" s="1">
        <f t="shared" si="2"/>
        <v>0</v>
      </c>
      <c r="K2097" s="1" t="str">
        <f t="shared" si="3"/>
        <v>Q25. Milk, sheep/goat, fluid, whole, unenriched0</v>
      </c>
      <c r="L2097" s="1" t="str">
        <f t="shared" si="4"/>
        <v>Q25. Milk, sheep/goat, fluid, whole, unenriched</v>
      </c>
      <c r="M2097" s="1" t="str">
        <f t="array" ref="M2097">IF(A2096=$A$72,TEXT(A2097,"dd/mm/yyyy"),A2097)&amp;";"&amp;B2097&amp;";"&amp;IF(J2097=0,IFERROR(VLOOKUP(A2097,default!$B$17:$C$19,2,0),C2097),INDEX(default!$B$2:$B$12,Sheet2!J2097,0))&amp;";"&amp;D2097&amp;";"&amp;E2097&amp;";"&amp;F2097&amp;";"&amp;G2097&amp;";"&amp;H2097</f>
        <v>;;;;;;;</v>
      </c>
    </row>
    <row r="2098" ht="15.75" customHeight="1">
      <c r="I2098" s="1" t="str">
        <f t="shared" si="1"/>
        <v>Q25. Milk, sheep/goat, fluid, whole, unenriched</v>
      </c>
      <c r="J2098" s="1">
        <f t="shared" si="2"/>
        <v>0</v>
      </c>
      <c r="K2098" s="1" t="str">
        <f t="shared" si="3"/>
        <v>Q25. Milk, sheep/goat, fluid, whole, unenriched0</v>
      </c>
      <c r="L2098" s="1" t="str">
        <f t="shared" si="4"/>
        <v>Q25. Milk, sheep/goat, fluid, whole, unenriched</v>
      </c>
      <c r="M2098" s="1" t="str">
        <f t="array" ref="M2098">IF(A2097=$A$72,TEXT(A2098,"dd/mm/yyyy"),A2098)&amp;";"&amp;B2098&amp;";"&amp;IF(J2098=0,IFERROR(VLOOKUP(A2098,default!$B$17:$C$19,2,0),C2098),INDEX(default!$B$2:$B$12,Sheet2!J2098,0))&amp;";"&amp;D2098&amp;";"&amp;E2098&amp;";"&amp;F2098&amp;";"&amp;G2098&amp;";"&amp;H2098</f>
        <v>;;;;;;;</v>
      </c>
    </row>
    <row r="2099" ht="15.75" customHeight="1">
      <c r="A2099" s="1" t="s">
        <v>820</v>
      </c>
      <c r="I2099" s="1" t="str">
        <f t="shared" si="1"/>
        <v>Q25. Milk, sheep/goat, fluid, whole, unenriched</v>
      </c>
      <c r="J2099" s="1">
        <f t="shared" si="2"/>
        <v>0</v>
      </c>
      <c r="K2099" s="1" t="str">
        <f t="shared" si="3"/>
        <v>Q25. Milk, sheep/goat, fluid, whole, unenriched0</v>
      </c>
      <c r="L2099" s="1" t="str">
        <f t="shared" si="4"/>
        <v>Q25. Milk, sheep/goat, fluid, whole, unenrichedStatus</v>
      </c>
      <c r="M2099" s="1" t="str">
        <f t="array" ref="M2099">IF(A2098=$A$72,TEXT(A2099,"dd/mm/yyyy"),A2099)&amp;";"&amp;B2099&amp;";"&amp;IF(J2099=0,IFERROR(VLOOKUP(A2099,default!$B$17:$C$19,2,0),C2099),INDEX(default!$B$2:$B$12,Sheet2!J2099,0))&amp;";"&amp;D2099&amp;";"&amp;E2099&amp;";"&amp;F2099&amp;";"&amp;G2099&amp;";"&amp;H2099</f>
        <v>Status;;;;;;;</v>
      </c>
    </row>
    <row r="2100" ht="15.75" customHeight="1">
      <c r="I2100" s="1" t="str">
        <f t="shared" si="1"/>
        <v>Q25. Milk, sheep/goat, fluid, whole, unenriched</v>
      </c>
      <c r="J2100" s="1">
        <f t="shared" si="2"/>
        <v>0</v>
      </c>
      <c r="K2100" s="1" t="str">
        <f t="shared" si="3"/>
        <v>Q25. Milk, sheep/goat, fluid, whole, unenriched0</v>
      </c>
      <c r="L2100" s="1" t="str">
        <f t="shared" si="4"/>
        <v>Q25. Milk, sheep/goat, fluid, whole, unenriched</v>
      </c>
      <c r="M2100" s="1" t="str">
        <f t="array" ref="M2100">IF(A2099=$A$72,TEXT(A2100,"dd/mm/yyyy"),A2100)&amp;";"&amp;B2100&amp;";"&amp;IF(J2100=0,IFERROR(VLOOKUP(A2100,default!$B$17:$C$19,2,0),C2100),INDEX(default!$B$2:$B$12,Sheet2!J2100,0))&amp;";"&amp;D2100&amp;";"&amp;E2100&amp;";"&amp;F2100&amp;";"&amp;G2100&amp;";"&amp;H2100</f>
        <v>;;;;;;;</v>
      </c>
    </row>
    <row r="2101" ht="15.75" customHeight="1">
      <c r="I2101" s="1" t="str">
        <f t="shared" si="1"/>
        <v>Q25. Milk, sheep/goat, fluid, whole, unenriched</v>
      </c>
      <c r="J2101" s="1">
        <f t="shared" si="2"/>
        <v>0</v>
      </c>
      <c r="K2101" s="1" t="str">
        <f t="shared" si="3"/>
        <v>Q25. Milk, sheep/goat, fluid, whole, unenriched0</v>
      </c>
      <c r="L2101" s="1" t="str">
        <f t="shared" si="4"/>
        <v>Q25. Milk, sheep/goat, fluid, whole, unenriched</v>
      </c>
      <c r="M2101" s="1" t="str">
        <f t="array" ref="M2101">IF(A2100=$A$72,TEXT(A2101,"dd/mm/yyyy"),A2101)&amp;";"&amp;B2101&amp;";"&amp;IF(J2101=0,IFERROR(VLOOKUP(A2101,default!$B$17:$C$19,2,0),C2101),INDEX(default!$B$2:$B$12,Sheet2!J2101,0))&amp;";"&amp;D2101&amp;";"&amp;E2101&amp;";"&amp;F2101&amp;";"&amp;G2101&amp;";"&amp;H2101</f>
        <v>;;;;;;;</v>
      </c>
    </row>
    <row r="2102" ht="15.75" customHeight="1">
      <c r="A2102" s="1" t="s">
        <v>821</v>
      </c>
      <c r="I2102" s="1" t="str">
        <f t="shared" si="1"/>
        <v>Q25. Milk, sheep/goat, fluid, whole, unenriched</v>
      </c>
      <c r="J2102" s="1">
        <f t="shared" si="2"/>
        <v>0</v>
      </c>
      <c r="K2102" s="1" t="str">
        <f t="shared" si="3"/>
        <v>Q25. Milk, sheep/goat, fluid, whole, unenriched0</v>
      </c>
      <c r="L2102" s="1" t="str">
        <f t="shared" si="4"/>
        <v>Q25. Milk, sheep/goat, fluid, whole, unenrichedTime period</v>
      </c>
      <c r="M2102" s="1" t="str">
        <f t="array" ref="M2102">IF(A2101=$A$72,TEXT(A2102,"dd/mm/yyyy"),A2102)&amp;";"&amp;B2102&amp;";"&amp;IF(J2102=0,IFERROR(VLOOKUP(A2102,default!$B$17:$C$19,2,0),C2102),INDEX(default!$B$2:$B$12,Sheet2!J2102,0))&amp;";"&amp;D2102&amp;";"&amp;E2102&amp;";"&amp;F2102&amp;";"&amp;G2102&amp;";"&amp;H2102</f>
        <v>Time period;;;;;;;</v>
      </c>
    </row>
    <row r="2103" ht="15.75" customHeight="1">
      <c r="A2103" s="1" t="s">
        <v>822</v>
      </c>
      <c r="I2103" s="1" t="str">
        <f t="shared" si="1"/>
        <v>Q25. Milk, sheep/goat, fluid, whole, unenriched</v>
      </c>
      <c r="J2103" s="1">
        <f t="shared" si="2"/>
        <v>0</v>
      </c>
      <c r="K2103" s="1" t="str">
        <f t="shared" si="3"/>
        <v>Q25. Milk, sheep/goat, fluid, whole, unenriched0</v>
      </c>
      <c r="L2103" s="1" t="str">
        <f t="shared" si="4"/>
        <v>Q25. Milk, sheep/goat, fluid, whole, unenrichedUnspecified</v>
      </c>
      <c r="M2103" s="1" t="str">
        <f t="array" ref="M2103">IF(A2102=$A$72,TEXT(A2103,"dd/mm/yyyy"),A2103)&amp;";"&amp;B2103&amp;";"&amp;IF(J2103=0,IFERROR(VLOOKUP(A2103,default!$B$17:$C$19,2,0),C2103),INDEX(default!$B$2:$B$12,Sheet2!J2103,0))&amp;";"&amp;D2103&amp;";"&amp;E2103&amp;";"&amp;F2103&amp;";"&amp;G2103&amp;";"&amp;H2103</f>
        <v>Unspecified;;;;;;;</v>
      </c>
    </row>
    <row r="2104" ht="15.75" customHeight="1">
      <c r="I2104" s="1" t="str">
        <f t="shared" si="1"/>
        <v>Q25. Milk, sheep/goat, fluid, whole, unenriched</v>
      </c>
      <c r="J2104" s="1">
        <f t="shared" si="2"/>
        <v>0</v>
      </c>
      <c r="K2104" s="1" t="str">
        <f t="shared" si="3"/>
        <v>Q25. Milk, sheep/goat, fluid, whole, unenriched0</v>
      </c>
      <c r="L2104" s="1" t="str">
        <f t="shared" si="4"/>
        <v>Q25. Milk, sheep/goat, fluid, whole, unenriched</v>
      </c>
      <c r="M2104" s="1" t="str">
        <f t="array" ref="M2104">IF(A2103=$A$72,TEXT(A2104,"dd/mm/yyyy"),A2104)&amp;";"&amp;B2104&amp;";"&amp;IF(J2104=0,IFERROR(VLOOKUP(A2104,default!$B$17:$C$19,2,0),C2104),INDEX(default!$B$2:$B$12,Sheet2!J2104,0))&amp;";"&amp;D2104&amp;";"&amp;E2104&amp;";"&amp;F2104&amp;";"&amp;G2104&amp;";"&amp;H2104</f>
        <v>;;;;;;;</v>
      </c>
    </row>
    <row r="2105" ht="15.75" customHeight="1">
      <c r="A2105" s="1" t="s">
        <v>823</v>
      </c>
      <c r="I2105" s="1" t="str">
        <f t="shared" si="1"/>
        <v>Q25. Milk, sheep/goat, fluid, whole, unenriched</v>
      </c>
      <c r="J2105" s="1">
        <f t="shared" si="2"/>
        <v>0</v>
      </c>
      <c r="K2105" s="1" t="str">
        <f t="shared" si="3"/>
        <v>Q25. Milk, sheep/goat, fluid, whole, unenriched0</v>
      </c>
      <c r="L2105" s="1" t="str">
        <f t="shared" si="4"/>
        <v>Q25. Milk, sheep/goat, fluid, whole, unenrichedGeography</v>
      </c>
      <c r="M2105" s="1" t="str">
        <f t="array" ref="M2105">IF(A2104=$A$72,TEXT(A2105,"dd/mm/yyyy"),A2105)&amp;";"&amp;B2105&amp;";"&amp;IF(J2105=0,IFERROR(VLOOKUP(A2105,default!$B$17:$C$19,2,0),C2105),INDEX(default!$B$2:$B$12,Sheet2!J2105,0))&amp;";"&amp;D2105&amp;";"&amp;E2105&amp;";"&amp;F2105&amp;";"&amp;G2105&amp;";"&amp;H2105</f>
        <v>Geography;;;;;;;</v>
      </c>
    </row>
    <row r="2106" ht="15.75" customHeight="1">
      <c r="A2106" s="1" t="s">
        <v>822</v>
      </c>
      <c r="I2106" s="1" t="str">
        <f t="shared" si="1"/>
        <v>Q25. Milk, sheep/goat, fluid, whole, unenriched</v>
      </c>
      <c r="J2106" s="1">
        <f t="shared" si="2"/>
        <v>0</v>
      </c>
      <c r="K2106" s="1" t="str">
        <f t="shared" si="3"/>
        <v>Q25. Milk, sheep/goat, fluid, whole, unenriched0</v>
      </c>
      <c r="L2106" s="1" t="str">
        <f t="shared" si="4"/>
        <v>Q25. Milk, sheep/goat, fluid, whole, unenrichedUnspecified</v>
      </c>
      <c r="M2106" s="1" t="str">
        <f t="array" ref="M2106">IF(A2105=$A$72,TEXT(A2106,"dd/mm/yyyy"),A2106)&amp;";"&amp;B2106&amp;";"&amp;IF(J2106=0,IFERROR(VLOOKUP(A2106,default!$B$17:$C$19,2,0),C2106),INDEX(default!$B$2:$B$12,Sheet2!J2106,0))&amp;";"&amp;D2106&amp;";"&amp;E2106&amp;";"&amp;F2106&amp;";"&amp;G2106&amp;";"&amp;H2106</f>
        <v>Unspecified;;;;;;;</v>
      </c>
    </row>
    <row r="2107" ht="15.75" customHeight="1">
      <c r="I2107" s="1" t="str">
        <f t="shared" si="1"/>
        <v>Q25. Milk, sheep/goat, fluid, whole, unenriched</v>
      </c>
      <c r="J2107" s="1">
        <f t="shared" si="2"/>
        <v>0</v>
      </c>
      <c r="K2107" s="1" t="str">
        <f t="shared" si="3"/>
        <v>Q25. Milk, sheep/goat, fluid, whole, unenriched0</v>
      </c>
      <c r="L2107" s="1" t="str">
        <f t="shared" si="4"/>
        <v>Q25. Milk, sheep/goat, fluid, whole, unenriched</v>
      </c>
      <c r="M2107" s="1" t="str">
        <f t="array" ref="M2107">IF(A2106=$A$72,TEXT(A2107,"dd/mm/yyyy"),A2107)&amp;";"&amp;B2107&amp;";"&amp;IF(J2107=0,IFERROR(VLOOKUP(A2107,default!$B$17:$C$19,2,0),C2107),INDEX(default!$B$2:$B$12,Sheet2!J2107,0))&amp;";"&amp;D2107&amp;";"&amp;E2107&amp;";"&amp;F2107&amp;";"&amp;G2107&amp;";"&amp;H2107</f>
        <v>;;;;;;;</v>
      </c>
    </row>
    <row r="2108" ht="15.75" customHeight="1">
      <c r="A2108" s="1" t="s">
        <v>824</v>
      </c>
      <c r="I2108" s="1" t="str">
        <f t="shared" si="1"/>
        <v>Q25. Milk, sheep/goat, fluid, whole, unenriched</v>
      </c>
      <c r="J2108" s="1">
        <f t="shared" si="2"/>
        <v>0</v>
      </c>
      <c r="K2108" s="1" t="str">
        <f t="shared" si="3"/>
        <v>Q25. Milk, sheep/goat, fluid, whole, unenriched0</v>
      </c>
      <c r="L2108" s="1" t="str">
        <f t="shared" si="4"/>
        <v>Q25. Milk, sheep/goat, fluid, whole, unenrichedTechnology</v>
      </c>
      <c r="M2108" s="1" t="str">
        <f t="array" ref="M2108">IF(A2107=$A$72,TEXT(A2108,"dd/mm/yyyy"),A2108)&amp;";"&amp;B2108&amp;";"&amp;IF(J2108=0,IFERROR(VLOOKUP(A2108,default!$B$17:$C$19,2,0),C2108),INDEX(default!$B$2:$B$12,Sheet2!J2108,0))&amp;";"&amp;D2108&amp;";"&amp;E2108&amp;";"&amp;F2108&amp;";"&amp;G2108&amp;";"&amp;H2108</f>
        <v>Technology;;;;;;;</v>
      </c>
    </row>
    <row r="2109" ht="15.75" customHeight="1">
      <c r="A2109" s="1" t="s">
        <v>822</v>
      </c>
      <c r="I2109" s="1" t="str">
        <f t="shared" si="1"/>
        <v>Q25. Milk, sheep/goat, fluid, whole, unenriched</v>
      </c>
      <c r="J2109" s="1">
        <f t="shared" si="2"/>
        <v>0</v>
      </c>
      <c r="K2109" s="1" t="str">
        <f t="shared" si="3"/>
        <v>Q25. Milk, sheep/goat, fluid, whole, unenriched0</v>
      </c>
      <c r="L2109" s="1" t="str">
        <f t="shared" si="4"/>
        <v>Q25. Milk, sheep/goat, fluid, whole, unenrichedUnspecified</v>
      </c>
      <c r="M2109" s="1" t="str">
        <f t="array" ref="M2109">IF(A2108=$A$72,TEXT(A2109,"dd/mm/yyyy"),A2109)&amp;";"&amp;B2109&amp;";"&amp;IF(J2109=0,IFERROR(VLOOKUP(A2109,default!$B$17:$C$19,2,0),C2109),INDEX(default!$B$2:$B$12,Sheet2!J2109,0))&amp;";"&amp;D2109&amp;";"&amp;E2109&amp;";"&amp;F2109&amp;";"&amp;G2109&amp;";"&amp;H2109</f>
        <v>Unspecified;;;;;;;</v>
      </c>
    </row>
    <row r="2110" ht="15.75" customHeight="1">
      <c r="I2110" s="1" t="str">
        <f t="shared" si="1"/>
        <v>Q25. Milk, sheep/goat, fluid, whole, unenriched</v>
      </c>
      <c r="J2110" s="1">
        <f t="shared" si="2"/>
        <v>0</v>
      </c>
      <c r="K2110" s="1" t="str">
        <f t="shared" si="3"/>
        <v>Q25. Milk, sheep/goat, fluid, whole, unenriched0</v>
      </c>
      <c r="L2110" s="1" t="str">
        <f t="shared" si="4"/>
        <v>Q25. Milk, sheep/goat, fluid, whole, unenriched</v>
      </c>
      <c r="M2110" s="1" t="str">
        <f t="array" ref="M2110">IF(A2109=$A$72,TEXT(A2110,"dd/mm/yyyy"),A2110)&amp;";"&amp;B2110&amp;";"&amp;IF(J2110=0,IFERROR(VLOOKUP(A2110,default!$B$17:$C$19,2,0),C2110),INDEX(default!$B$2:$B$12,Sheet2!J2110,0))&amp;";"&amp;D2110&amp;";"&amp;E2110&amp;";"&amp;F2110&amp;";"&amp;G2110&amp;";"&amp;H2110</f>
        <v>;;;;;;;</v>
      </c>
    </row>
    <row r="2111" ht="15.75" customHeight="1">
      <c r="A2111" s="1" t="s">
        <v>825</v>
      </c>
      <c r="I2111" s="1" t="str">
        <f t="shared" si="1"/>
        <v>Q25. Milk, sheep/goat, fluid, whole, unenriched</v>
      </c>
      <c r="J2111" s="1">
        <f t="shared" si="2"/>
        <v>0</v>
      </c>
      <c r="K2111" s="1" t="str">
        <f t="shared" si="3"/>
        <v>Q25. Milk, sheep/goat, fluid, whole, unenriched0</v>
      </c>
      <c r="L2111" s="1" t="str">
        <f t="shared" si="4"/>
        <v>Q25. Milk, sheep/goat, fluid, whole, unenrichedRepresentativeness</v>
      </c>
      <c r="M2111" s="1" t="str">
        <f t="array" ref="M2111">IF(A2110=$A$72,TEXT(A2111,"dd/mm/yyyy"),A2111)&amp;";"&amp;B2111&amp;";"&amp;IF(J2111=0,IFERROR(VLOOKUP(A2111,default!$B$17:$C$19,2,0),C2111),INDEX(default!$B$2:$B$12,Sheet2!J2111,0))&amp;";"&amp;D2111&amp;";"&amp;E2111&amp;";"&amp;F2111&amp;";"&amp;G2111&amp;";"&amp;H2111</f>
        <v>Representativeness;;;;;;;</v>
      </c>
    </row>
    <row r="2112" ht="15.75" customHeight="1">
      <c r="A2112" s="1" t="s">
        <v>822</v>
      </c>
      <c r="I2112" s="1" t="str">
        <f t="shared" si="1"/>
        <v>Q25. Milk, sheep/goat, fluid, whole, unenriched</v>
      </c>
      <c r="J2112" s="1">
        <f t="shared" si="2"/>
        <v>0</v>
      </c>
      <c r="K2112" s="1" t="str">
        <f t="shared" si="3"/>
        <v>Q25. Milk, sheep/goat, fluid, whole, unenriched0</v>
      </c>
      <c r="L2112" s="1" t="str">
        <f t="shared" si="4"/>
        <v>Q25. Milk, sheep/goat, fluid, whole, unenrichedUnspecified</v>
      </c>
      <c r="M2112" s="1" t="str">
        <f t="array" ref="M2112">IF(A2111=$A$72,TEXT(A2112,"dd/mm/yyyy"),A2112)&amp;";"&amp;B2112&amp;";"&amp;IF(J2112=0,IFERROR(VLOOKUP(A2112,default!$B$17:$C$19,2,0),C2112),INDEX(default!$B$2:$B$12,Sheet2!J2112,0))&amp;";"&amp;D2112&amp;";"&amp;E2112&amp;";"&amp;F2112&amp;";"&amp;G2112&amp;";"&amp;H2112</f>
        <v>Unspecified;;;;;;;</v>
      </c>
    </row>
    <row r="2113" ht="15.75" customHeight="1">
      <c r="I2113" s="1" t="str">
        <f t="shared" si="1"/>
        <v>Q25. Milk, sheep/goat, fluid, whole, unenriched</v>
      </c>
      <c r="J2113" s="1">
        <f t="shared" si="2"/>
        <v>0</v>
      </c>
      <c r="K2113" s="1" t="str">
        <f t="shared" si="3"/>
        <v>Q25. Milk, sheep/goat, fluid, whole, unenriched0</v>
      </c>
      <c r="L2113" s="1" t="str">
        <f t="shared" si="4"/>
        <v>Q25. Milk, sheep/goat, fluid, whole, unenriched</v>
      </c>
      <c r="M2113" s="1" t="str">
        <f t="array" ref="M2113">IF(A2112=$A$72,TEXT(A2113,"dd/mm/yyyy"),A2113)&amp;";"&amp;B2113&amp;";"&amp;IF(J2113=0,IFERROR(VLOOKUP(A2113,default!$B$17:$C$19,2,0),C2113),INDEX(default!$B$2:$B$12,Sheet2!J2113,0))&amp;";"&amp;D2113&amp;";"&amp;E2113&amp;";"&amp;F2113&amp;";"&amp;G2113&amp;";"&amp;H2113</f>
        <v>;;;;;;;</v>
      </c>
    </row>
    <row r="2114" ht="15.75" customHeight="1">
      <c r="A2114" s="1" t="s">
        <v>826</v>
      </c>
      <c r="I2114" s="1" t="str">
        <f t="shared" si="1"/>
        <v>Q25. Milk, sheep/goat, fluid, whole, unenriched</v>
      </c>
      <c r="J2114" s="1">
        <f t="shared" si="2"/>
        <v>0</v>
      </c>
      <c r="K2114" s="1" t="str">
        <f t="shared" si="3"/>
        <v>Q25. Milk, sheep/goat, fluid, whole, unenriched0</v>
      </c>
      <c r="L2114" s="1" t="str">
        <f t="shared" si="4"/>
        <v>Q25. Milk, sheep/goat, fluid, whole, unenrichedMultiple output allocation</v>
      </c>
      <c r="M2114" s="1" t="str">
        <f t="array" ref="M2114">IF(A2113=$A$72,TEXT(A2114,"dd/mm/yyyy"),A2114)&amp;";"&amp;B2114&amp;";"&amp;IF(J2114=0,IFERROR(VLOOKUP(A2114,default!$B$17:$C$19,2,0),C2114),INDEX(default!$B$2:$B$12,Sheet2!J2114,0))&amp;";"&amp;D2114&amp;";"&amp;E2114&amp;";"&amp;F2114&amp;";"&amp;G2114&amp;";"&amp;H2114</f>
        <v>Multiple output allocation;;;;;;;</v>
      </c>
    </row>
    <row r="2115" ht="15.75" customHeight="1">
      <c r="A2115" s="1" t="s">
        <v>822</v>
      </c>
      <c r="I2115" s="1" t="str">
        <f t="shared" si="1"/>
        <v>Q25. Milk, sheep/goat, fluid, whole, unenriched</v>
      </c>
      <c r="J2115" s="1">
        <f t="shared" si="2"/>
        <v>0</v>
      </c>
      <c r="K2115" s="1" t="str">
        <f t="shared" si="3"/>
        <v>Q25. Milk, sheep/goat, fluid, whole, unenriched0</v>
      </c>
      <c r="L2115" s="1" t="str">
        <f t="shared" si="4"/>
        <v>Q25. Milk, sheep/goat, fluid, whole, unenrichedUnspecified</v>
      </c>
      <c r="M2115" s="1" t="str">
        <f t="array" ref="M2115">IF(A2114=$A$72,TEXT(A2115,"dd/mm/yyyy"),A2115)&amp;";"&amp;B2115&amp;";"&amp;IF(J2115=0,IFERROR(VLOOKUP(A2115,default!$B$17:$C$19,2,0),C2115),INDEX(default!$B$2:$B$12,Sheet2!J2115,0))&amp;";"&amp;D2115&amp;";"&amp;E2115&amp;";"&amp;F2115&amp;";"&amp;G2115&amp;";"&amp;H2115</f>
        <v>Unspecified;;;;;;;</v>
      </c>
    </row>
    <row r="2116" ht="15.75" customHeight="1">
      <c r="I2116" s="1" t="str">
        <f t="shared" si="1"/>
        <v>Q25. Milk, sheep/goat, fluid, whole, unenriched</v>
      </c>
      <c r="J2116" s="1">
        <f t="shared" si="2"/>
        <v>0</v>
      </c>
      <c r="K2116" s="1" t="str">
        <f t="shared" si="3"/>
        <v>Q25. Milk, sheep/goat, fluid, whole, unenriched0</v>
      </c>
      <c r="L2116" s="1" t="str">
        <f t="shared" si="4"/>
        <v>Q25. Milk, sheep/goat, fluid, whole, unenriched</v>
      </c>
      <c r="M2116" s="1" t="str">
        <f t="array" ref="M2116">IF(A2115=$A$72,TEXT(A2116,"dd/mm/yyyy"),A2116)&amp;";"&amp;B2116&amp;";"&amp;IF(J2116=0,IFERROR(VLOOKUP(A2116,default!$B$17:$C$19,2,0),C2116),INDEX(default!$B$2:$B$12,Sheet2!J2116,0))&amp;";"&amp;D2116&amp;";"&amp;E2116&amp;";"&amp;F2116&amp;";"&amp;G2116&amp;";"&amp;H2116</f>
        <v>;;;;;;;</v>
      </c>
    </row>
    <row r="2117" ht="15.75" customHeight="1">
      <c r="A2117" s="1" t="s">
        <v>827</v>
      </c>
      <c r="I2117" s="1" t="str">
        <f t="shared" si="1"/>
        <v>Q25. Milk, sheep/goat, fluid, whole, unenriched</v>
      </c>
      <c r="J2117" s="1">
        <f t="shared" si="2"/>
        <v>0</v>
      </c>
      <c r="K2117" s="1" t="str">
        <f t="shared" si="3"/>
        <v>Q25. Milk, sheep/goat, fluid, whole, unenriched0</v>
      </c>
      <c r="L2117" s="1" t="str">
        <f t="shared" si="4"/>
        <v>Q25. Milk, sheep/goat, fluid, whole, unenrichedSubstitution allocation</v>
      </c>
      <c r="M2117" s="1" t="str">
        <f t="array" ref="M2117">IF(A2116=$A$72,TEXT(A2117,"dd/mm/yyyy"),A2117)&amp;";"&amp;B2117&amp;";"&amp;IF(J2117=0,IFERROR(VLOOKUP(A2117,default!$B$17:$C$19,2,0),C2117),INDEX(default!$B$2:$B$12,Sheet2!J2117,0))&amp;";"&amp;D2117&amp;";"&amp;E2117&amp;";"&amp;F2117&amp;";"&amp;G2117&amp;";"&amp;H2117</f>
        <v>Substitution allocation;;;;;;;</v>
      </c>
    </row>
    <row r="2118" ht="15.75" customHeight="1">
      <c r="A2118" s="1" t="s">
        <v>822</v>
      </c>
      <c r="I2118" s="1" t="str">
        <f t="shared" si="1"/>
        <v>Q25. Milk, sheep/goat, fluid, whole, unenriched</v>
      </c>
      <c r="J2118" s="1">
        <f t="shared" si="2"/>
        <v>0</v>
      </c>
      <c r="K2118" s="1" t="str">
        <f t="shared" si="3"/>
        <v>Q25. Milk, sheep/goat, fluid, whole, unenriched0</v>
      </c>
      <c r="L2118" s="1" t="str">
        <f t="shared" si="4"/>
        <v>Q25. Milk, sheep/goat, fluid, whole, unenrichedUnspecified</v>
      </c>
      <c r="M2118" s="1" t="str">
        <f t="array" ref="M2118">IF(A2117=$A$72,TEXT(A2118,"dd/mm/yyyy"),A2118)&amp;";"&amp;B2118&amp;";"&amp;IF(J2118=0,IFERROR(VLOOKUP(A2118,default!$B$17:$C$19,2,0),C2118),INDEX(default!$B$2:$B$12,Sheet2!J2118,0))&amp;";"&amp;D2118&amp;";"&amp;E2118&amp;";"&amp;F2118&amp;";"&amp;G2118&amp;";"&amp;H2118</f>
        <v>Unspecified;;;;;;;</v>
      </c>
    </row>
    <row r="2119" ht="15.75" customHeight="1">
      <c r="I2119" s="1" t="str">
        <f t="shared" si="1"/>
        <v>Q25. Milk, sheep/goat, fluid, whole, unenriched</v>
      </c>
      <c r="J2119" s="1">
        <f t="shared" si="2"/>
        <v>0</v>
      </c>
      <c r="K2119" s="1" t="str">
        <f t="shared" si="3"/>
        <v>Q25. Milk, sheep/goat, fluid, whole, unenriched0</v>
      </c>
      <c r="L2119" s="1" t="str">
        <f t="shared" si="4"/>
        <v>Q25. Milk, sheep/goat, fluid, whole, unenriched</v>
      </c>
      <c r="M2119" s="1" t="str">
        <f t="array" ref="M2119">IF(A2118=$A$72,TEXT(A2119,"dd/mm/yyyy"),A2119)&amp;";"&amp;B2119&amp;";"&amp;IF(J2119=0,IFERROR(VLOOKUP(A2119,default!$B$17:$C$19,2,0),C2119),INDEX(default!$B$2:$B$12,Sheet2!J2119,0))&amp;";"&amp;D2119&amp;";"&amp;E2119&amp;";"&amp;F2119&amp;";"&amp;G2119&amp;";"&amp;H2119</f>
        <v>;;;;;;;</v>
      </c>
    </row>
    <row r="2120" ht="15.75" customHeight="1">
      <c r="A2120" s="1" t="s">
        <v>828</v>
      </c>
      <c r="I2120" s="1" t="str">
        <f t="shared" si="1"/>
        <v>Q25. Milk, sheep/goat, fluid, whole, unenriched</v>
      </c>
      <c r="J2120" s="1">
        <f t="shared" si="2"/>
        <v>0</v>
      </c>
      <c r="K2120" s="1" t="str">
        <f t="shared" si="3"/>
        <v>Q25. Milk, sheep/goat, fluid, whole, unenriched0</v>
      </c>
      <c r="L2120" s="1" t="str">
        <f t="shared" si="4"/>
        <v>Q25. Milk, sheep/goat, fluid, whole, unenrichedCut off rules</v>
      </c>
      <c r="M2120" s="1" t="str">
        <f t="array" ref="M2120">IF(A2119=$A$72,TEXT(A2120,"dd/mm/yyyy"),A2120)&amp;";"&amp;B2120&amp;";"&amp;IF(J2120=0,IFERROR(VLOOKUP(A2120,default!$B$17:$C$19,2,0),C2120),INDEX(default!$B$2:$B$12,Sheet2!J2120,0))&amp;";"&amp;D2120&amp;";"&amp;E2120&amp;";"&amp;F2120&amp;";"&amp;G2120&amp;";"&amp;H2120</f>
        <v>Cut off rules;;;;;;;</v>
      </c>
    </row>
    <row r="2121" ht="15.75" customHeight="1">
      <c r="A2121" s="1" t="s">
        <v>822</v>
      </c>
      <c r="I2121" s="1" t="str">
        <f t="shared" si="1"/>
        <v>Q25. Milk, sheep/goat, fluid, whole, unenriched</v>
      </c>
      <c r="J2121" s="1">
        <f t="shared" si="2"/>
        <v>0</v>
      </c>
      <c r="K2121" s="1" t="str">
        <f t="shared" si="3"/>
        <v>Q25. Milk, sheep/goat, fluid, whole, unenriched0</v>
      </c>
      <c r="L2121" s="1" t="str">
        <f t="shared" si="4"/>
        <v>Q25. Milk, sheep/goat, fluid, whole, unenrichedUnspecified</v>
      </c>
      <c r="M2121" s="1" t="str">
        <f t="array" ref="M2121">IF(A2120=$A$72,TEXT(A2121,"dd/mm/yyyy"),A2121)&amp;";"&amp;B2121&amp;";"&amp;IF(J2121=0,IFERROR(VLOOKUP(A2121,default!$B$17:$C$19,2,0),C2121),INDEX(default!$B$2:$B$12,Sheet2!J2121,0))&amp;";"&amp;D2121&amp;";"&amp;E2121&amp;";"&amp;F2121&amp;";"&amp;G2121&amp;";"&amp;H2121</f>
        <v>Unspecified;;;;;;;</v>
      </c>
    </row>
    <row r="2122" ht="15.75" customHeight="1">
      <c r="I2122" s="1" t="str">
        <f t="shared" si="1"/>
        <v>Q25. Milk, sheep/goat, fluid, whole, unenriched</v>
      </c>
      <c r="J2122" s="1">
        <f t="shared" si="2"/>
        <v>0</v>
      </c>
      <c r="K2122" s="1" t="str">
        <f t="shared" si="3"/>
        <v>Q25. Milk, sheep/goat, fluid, whole, unenriched0</v>
      </c>
      <c r="L2122" s="1" t="str">
        <f t="shared" si="4"/>
        <v>Q25. Milk, sheep/goat, fluid, whole, unenriched</v>
      </c>
      <c r="M2122" s="1" t="str">
        <f t="array" ref="M2122">IF(A2121=$A$72,TEXT(A2122,"dd/mm/yyyy"),A2122)&amp;";"&amp;B2122&amp;";"&amp;IF(J2122=0,IFERROR(VLOOKUP(A2122,default!$B$17:$C$19,2,0),C2122),INDEX(default!$B$2:$B$12,Sheet2!J2122,0))&amp;";"&amp;D2122&amp;";"&amp;E2122&amp;";"&amp;F2122&amp;";"&amp;G2122&amp;";"&amp;H2122</f>
        <v>;;;;;;;</v>
      </c>
    </row>
    <row r="2123" ht="15.75" customHeight="1">
      <c r="A2123" s="1" t="s">
        <v>829</v>
      </c>
      <c r="I2123" s="1" t="str">
        <f t="shared" si="1"/>
        <v>Q25. Milk, sheep/goat, fluid, whole, unenriched</v>
      </c>
      <c r="J2123" s="1">
        <f t="shared" si="2"/>
        <v>0</v>
      </c>
      <c r="K2123" s="1" t="str">
        <f t="shared" si="3"/>
        <v>Q25. Milk, sheep/goat, fluid, whole, unenriched0</v>
      </c>
      <c r="L2123" s="1" t="str">
        <f t="shared" si="4"/>
        <v>Q25. Milk, sheep/goat, fluid, whole, unenrichedCapital goods</v>
      </c>
      <c r="M2123" s="1" t="str">
        <f t="array" ref="M2123">IF(A2122=$A$72,TEXT(A2123,"dd/mm/yyyy"),A2123)&amp;";"&amp;B2123&amp;";"&amp;IF(J2123=0,IFERROR(VLOOKUP(A2123,default!$B$17:$C$19,2,0),C2123),INDEX(default!$B$2:$B$12,Sheet2!J2123,0))&amp;";"&amp;D2123&amp;";"&amp;E2123&amp;";"&amp;F2123&amp;";"&amp;G2123&amp;";"&amp;H2123</f>
        <v>Capital goods;;;;;;;</v>
      </c>
    </row>
    <row r="2124" ht="15.75" customHeight="1">
      <c r="A2124" s="1" t="s">
        <v>822</v>
      </c>
      <c r="I2124" s="1" t="str">
        <f t="shared" si="1"/>
        <v>Q25. Milk, sheep/goat, fluid, whole, unenriched</v>
      </c>
      <c r="J2124" s="1">
        <f t="shared" si="2"/>
        <v>0</v>
      </c>
      <c r="K2124" s="1" t="str">
        <f t="shared" si="3"/>
        <v>Q25. Milk, sheep/goat, fluid, whole, unenriched0</v>
      </c>
      <c r="L2124" s="1" t="str">
        <f t="shared" si="4"/>
        <v>Q25. Milk, sheep/goat, fluid, whole, unenrichedUnspecified</v>
      </c>
      <c r="M2124" s="1" t="str">
        <f t="array" ref="M2124">IF(A2123=$A$72,TEXT(A2124,"dd/mm/yyyy"),A2124)&amp;";"&amp;B2124&amp;";"&amp;IF(J2124=0,IFERROR(VLOOKUP(A2124,default!$B$17:$C$19,2,0),C2124),INDEX(default!$B$2:$B$12,Sheet2!J2124,0))&amp;";"&amp;D2124&amp;";"&amp;E2124&amp;";"&amp;F2124&amp;";"&amp;G2124&amp;";"&amp;H2124</f>
        <v>Unspecified;;;;;;;</v>
      </c>
    </row>
    <row r="2125" ht="15.75" customHeight="1">
      <c r="I2125" s="1" t="str">
        <f t="shared" si="1"/>
        <v>Q25. Milk, sheep/goat, fluid, whole, unenriched</v>
      </c>
      <c r="J2125" s="1">
        <f t="shared" si="2"/>
        <v>0</v>
      </c>
      <c r="K2125" s="1" t="str">
        <f t="shared" si="3"/>
        <v>Q25. Milk, sheep/goat, fluid, whole, unenriched0</v>
      </c>
      <c r="L2125" s="1" t="str">
        <f t="shared" si="4"/>
        <v>Q25. Milk, sheep/goat, fluid, whole, unenriched</v>
      </c>
      <c r="M2125" s="1" t="str">
        <f t="array" ref="M2125">IF(A2124=$A$72,TEXT(A2125,"dd/mm/yyyy"),A2125)&amp;";"&amp;B2125&amp;";"&amp;IF(J2125=0,IFERROR(VLOOKUP(A2125,default!$B$17:$C$19,2,0),C2125),INDEX(default!$B$2:$B$12,Sheet2!J2125,0))&amp;";"&amp;D2125&amp;";"&amp;E2125&amp;";"&amp;F2125&amp;";"&amp;G2125&amp;";"&amp;H2125</f>
        <v>;;;;;;;</v>
      </c>
    </row>
    <row r="2126" ht="15.75" customHeight="1">
      <c r="A2126" s="1" t="s">
        <v>830</v>
      </c>
      <c r="I2126" s="1" t="str">
        <f t="shared" si="1"/>
        <v>Q25. Milk, sheep/goat, fluid, whole, unenriched</v>
      </c>
      <c r="J2126" s="1">
        <f t="shared" si="2"/>
        <v>0</v>
      </c>
      <c r="K2126" s="1" t="str">
        <f t="shared" si="3"/>
        <v>Q25. Milk, sheep/goat, fluid, whole, unenriched0</v>
      </c>
      <c r="L2126" s="1" t="str">
        <f t="shared" si="4"/>
        <v>Q25. Milk, sheep/goat, fluid, whole, unenrichedBoundary with nature</v>
      </c>
      <c r="M2126" s="1" t="str">
        <f t="array" ref="M2126">IF(A2125=$A$72,TEXT(A2126,"dd/mm/yyyy"),A2126)&amp;";"&amp;B2126&amp;";"&amp;IF(J2126=0,IFERROR(VLOOKUP(A2126,default!$B$17:$C$19,2,0),C2126),INDEX(default!$B$2:$B$12,Sheet2!J2126,0))&amp;";"&amp;D2126&amp;";"&amp;E2126&amp;";"&amp;F2126&amp;";"&amp;G2126&amp;";"&amp;H2126</f>
        <v>Boundary with nature;;;;;;;</v>
      </c>
    </row>
    <row r="2127" ht="15.75" customHeight="1">
      <c r="A2127" s="1" t="s">
        <v>822</v>
      </c>
      <c r="I2127" s="1" t="str">
        <f t="shared" si="1"/>
        <v>Q25. Milk, sheep/goat, fluid, whole, unenriched</v>
      </c>
      <c r="J2127" s="1">
        <f t="shared" si="2"/>
        <v>0</v>
      </c>
      <c r="K2127" s="1" t="str">
        <f t="shared" si="3"/>
        <v>Q25. Milk, sheep/goat, fluid, whole, unenriched0</v>
      </c>
      <c r="L2127" s="1" t="str">
        <f t="shared" si="4"/>
        <v>Q25. Milk, sheep/goat, fluid, whole, unenrichedUnspecified</v>
      </c>
      <c r="M2127" s="1" t="str">
        <f t="array" ref="M2127">IF(A2126=$A$72,TEXT(A2127,"dd/mm/yyyy"),A2127)&amp;";"&amp;B2127&amp;";"&amp;IF(J2127=0,IFERROR(VLOOKUP(A2127,default!$B$17:$C$19,2,0),C2127),INDEX(default!$B$2:$B$12,Sheet2!J2127,0))&amp;";"&amp;D2127&amp;";"&amp;E2127&amp;";"&amp;F2127&amp;";"&amp;G2127&amp;";"&amp;H2127</f>
        <v>Unspecified;;;;;;;</v>
      </c>
    </row>
    <row r="2128" ht="15.75" customHeight="1">
      <c r="A2128" s="49"/>
      <c r="I2128" s="1" t="str">
        <f t="shared" si="1"/>
        <v>Q25. Milk, sheep/goat, fluid, whole, unenriched</v>
      </c>
      <c r="J2128" s="1">
        <f t="shared" si="2"/>
        <v>0</v>
      </c>
      <c r="K2128" s="1" t="str">
        <f t="shared" si="3"/>
        <v>Q25. Milk, sheep/goat, fluid, whole, unenriched0</v>
      </c>
      <c r="L2128" s="1" t="str">
        <f t="shared" si="4"/>
        <v>Q25. Milk, sheep/goat, fluid, whole, unenriched</v>
      </c>
      <c r="M2128" s="1" t="str">
        <f t="array" ref="M2128">IF(A2127=$A$72,TEXT(A2128,"dd/mm/yyyy"),A2128)&amp;";"&amp;B2128&amp;";"&amp;IF(J2128=0,IFERROR(VLOOKUP(A2128,default!$B$17:$C$19,2,0),C2128),INDEX(default!$B$2:$B$12,Sheet2!J2128,0))&amp;";"&amp;D2128&amp;";"&amp;E2128&amp;";"&amp;F2128&amp;";"&amp;G2128&amp;";"&amp;H2128</f>
        <v>;;;;;;;</v>
      </c>
    </row>
    <row r="2129" ht="15.75" customHeight="1">
      <c r="A2129" s="1" t="s">
        <v>831</v>
      </c>
      <c r="I2129" s="1" t="str">
        <f t="shared" si="1"/>
        <v>Q25. Milk, sheep/goat, fluid, whole, unenriched</v>
      </c>
      <c r="J2129" s="1">
        <f t="shared" si="2"/>
        <v>0</v>
      </c>
      <c r="K2129" s="1" t="str">
        <f t="shared" si="3"/>
        <v>Q25. Milk, sheep/goat, fluid, whole, unenriched0</v>
      </c>
      <c r="L2129" s="1" t="str">
        <f t="shared" si="4"/>
        <v>Q25. Milk, sheep/goat, fluid, whole, unenrichedInfrastructure</v>
      </c>
      <c r="M2129" s="1" t="str">
        <f t="array" ref="M2129">IF(A2128=$A$72,TEXT(A2129,"dd/mm/yyyy"),A2129)&amp;";"&amp;B2129&amp;";"&amp;IF(J2129=0,IFERROR(VLOOKUP(A2129,default!$B$17:$C$19,2,0),C2129),INDEX(default!$B$2:$B$12,Sheet2!J2129,0))&amp;";"&amp;D2129&amp;";"&amp;E2129&amp;";"&amp;F2129&amp;";"&amp;G2129&amp;";"&amp;H2129</f>
        <v>Infrastructure;;;;;;;</v>
      </c>
    </row>
    <row r="2130" ht="15.75" customHeight="1">
      <c r="A2130" s="1" t="s">
        <v>832</v>
      </c>
      <c r="I2130" s="1" t="str">
        <f t="shared" si="1"/>
        <v>Q25. Milk, sheep/goat, fluid, whole, unenriched</v>
      </c>
      <c r="J2130" s="1">
        <f t="shared" si="2"/>
        <v>0</v>
      </c>
      <c r="K2130" s="1" t="str">
        <f t="shared" si="3"/>
        <v>Q25. Milk, sheep/goat, fluid, whole, unenriched0</v>
      </c>
      <c r="L2130" s="1" t="str">
        <f t="shared" si="4"/>
        <v>Q25. Milk, sheep/goat, fluid, whole, unenrichedNo</v>
      </c>
      <c r="M2130" s="1" t="str">
        <f t="array" ref="M2130">IF(A2129=$A$72,TEXT(A2130,"dd/mm/yyyy"),A2130)&amp;";"&amp;B2130&amp;";"&amp;IF(J2130=0,IFERROR(VLOOKUP(A2130,default!$B$17:$C$19,2,0),C2130),INDEX(default!$B$2:$B$12,Sheet2!J2130,0))&amp;";"&amp;D2130&amp;";"&amp;E2130&amp;";"&amp;F2130&amp;";"&amp;G2130&amp;";"&amp;H2130</f>
        <v>No;;;;;;;</v>
      </c>
    </row>
    <row r="2131" ht="15.75" customHeight="1">
      <c r="I2131" s="1" t="str">
        <f t="shared" si="1"/>
        <v>Q25. Milk, sheep/goat, fluid, whole, unenriched</v>
      </c>
      <c r="J2131" s="1">
        <f t="shared" si="2"/>
        <v>0</v>
      </c>
      <c r="K2131" s="1" t="str">
        <f t="shared" si="3"/>
        <v>Q25. Milk, sheep/goat, fluid, whole, unenriched0</v>
      </c>
      <c r="L2131" s="1" t="str">
        <f t="shared" si="4"/>
        <v>Q25. Milk, sheep/goat, fluid, whole, unenriched</v>
      </c>
      <c r="M2131" s="1" t="str">
        <f t="array" ref="M2131">IF(A2130=$A$72,TEXT(A2131,"dd/mm/yyyy"),A2131)&amp;";"&amp;B2131&amp;";"&amp;IF(J2131=0,IFERROR(VLOOKUP(A2131,default!$B$17:$C$19,2,0),C2131),INDEX(default!$B$2:$B$12,Sheet2!J2131,0))&amp;";"&amp;D2131&amp;";"&amp;E2131&amp;";"&amp;F2131&amp;";"&amp;G2131&amp;";"&amp;H2131</f>
        <v>;;;;;;;</v>
      </c>
    </row>
    <row r="2132" ht="15.75" customHeight="1">
      <c r="A2132" s="1" t="s">
        <v>833</v>
      </c>
      <c r="I2132" s="1" t="str">
        <f t="shared" si="1"/>
        <v>Q25. Milk, sheep/goat, fluid, whole, unenriched</v>
      </c>
      <c r="J2132" s="1">
        <f t="shared" si="2"/>
        <v>0</v>
      </c>
      <c r="K2132" s="1" t="str">
        <f t="shared" si="3"/>
        <v>Q25. Milk, sheep/goat, fluid, whole, unenriched0</v>
      </c>
      <c r="L2132" s="1" t="str">
        <f t="shared" si="4"/>
        <v>Q25. Milk, sheep/goat, fluid, whole, unenrichedDate</v>
      </c>
      <c r="M2132" s="1" t="str">
        <f t="array" ref="M2132">IF(A2131=$A$72,TEXT(A2132,"dd/mm/yyyy"),A2132)&amp;";"&amp;B2132&amp;";"&amp;IF(J2132=0,IFERROR(VLOOKUP(A2132,default!$B$17:$C$19,2,0),C2132),INDEX(default!$B$2:$B$12,Sheet2!J2132,0))&amp;";"&amp;D2132&amp;";"&amp;E2132&amp;";"&amp;F2132&amp;";"&amp;G2132&amp;";"&amp;H2132</f>
        <v>Date;;;;;;;</v>
      </c>
    </row>
    <row r="2133" ht="15.75" customHeight="1">
      <c r="A2133" s="49">
        <v>45119.0</v>
      </c>
      <c r="I2133" s="1" t="str">
        <f t="shared" si="1"/>
        <v>Q25. Milk, sheep/goat, fluid, whole, unenriched</v>
      </c>
      <c r="J2133" s="1">
        <f t="shared" si="2"/>
        <v>0</v>
      </c>
      <c r="K2133" s="1" t="str">
        <f t="shared" si="3"/>
        <v>Q25. Milk, sheep/goat, fluid, whole, unenriched0</v>
      </c>
      <c r="L2133" s="1" t="str">
        <f t="shared" si="4"/>
        <v>Q25. Milk, sheep/goat, fluid, whole, unenriched45119</v>
      </c>
      <c r="M2133" s="1" t="str">
        <f t="array" ref="M2133">IF(A2132=$A$72,TEXT(A2133,"dd/mm/yyyy"),A2133)&amp;";"&amp;B2133&amp;";"&amp;IF(J2133=0,IFERROR(VLOOKUP(A2133,default!$B$17:$C$19,2,0),C2133),INDEX(default!$B$2:$B$12,Sheet2!J2133,0))&amp;";"&amp;D2133&amp;";"&amp;E2133&amp;";"&amp;F2133&amp;";"&amp;G2133&amp;";"&amp;H2133</f>
        <v>12/07/2023;;;;;;;</v>
      </c>
    </row>
    <row r="2134" ht="15.75" customHeight="1">
      <c r="I2134" s="1" t="str">
        <f t="shared" si="1"/>
        <v>Q25. Milk, sheep/goat, fluid, whole, unenriched</v>
      </c>
      <c r="J2134" s="1">
        <f t="shared" si="2"/>
        <v>0</v>
      </c>
      <c r="K2134" s="1" t="str">
        <f t="shared" si="3"/>
        <v>Q25. Milk, sheep/goat, fluid, whole, unenriched0</v>
      </c>
      <c r="L2134" s="1" t="str">
        <f t="shared" si="4"/>
        <v>Q25. Milk, sheep/goat, fluid, whole, unenriched</v>
      </c>
      <c r="M2134" s="1" t="str">
        <f t="array" ref="M2134">IF(A2133=$A$72,TEXT(A2134,"dd/mm/yyyy"),A2134)&amp;";"&amp;B2134&amp;";"&amp;IF(J2134=0,IFERROR(VLOOKUP(A2134,default!$B$17:$C$19,2,0),C2134),INDEX(default!$B$2:$B$12,Sheet2!J2134,0))&amp;";"&amp;D2134&amp;";"&amp;E2134&amp;";"&amp;F2134&amp;";"&amp;G2134&amp;";"&amp;H2134</f>
        <v>;;;;;;;</v>
      </c>
    </row>
    <row r="2135" ht="15.75" customHeight="1">
      <c r="A2135" s="1" t="s">
        <v>834</v>
      </c>
      <c r="I2135" s="1" t="str">
        <f t="shared" si="1"/>
        <v>Q25. Milk, sheep/goat, fluid, whole, unenriched</v>
      </c>
      <c r="J2135" s="1">
        <f t="shared" si="2"/>
        <v>0</v>
      </c>
      <c r="K2135" s="1" t="str">
        <f t="shared" si="3"/>
        <v>Q25. Milk, sheep/goat, fluid, whole, unenriched0</v>
      </c>
      <c r="L2135" s="1" t="str">
        <f t="shared" si="4"/>
        <v>Q25. Milk, sheep/goat, fluid, whole, unenrichedProducts</v>
      </c>
      <c r="M2135" s="1" t="str">
        <f t="array" ref="M2135">IF(A2134=$A$72,TEXT(A2135,"dd/mm/yyyy"),A2135)&amp;";"&amp;B2135&amp;";"&amp;IF(J2135=0,IFERROR(VLOOKUP(A2135,default!$B$17:$C$19,2,0),C2135),INDEX(default!$B$2:$B$12,Sheet2!J2135,0))&amp;";"&amp;D2135&amp;";"&amp;E2135&amp;";"&amp;F2135&amp;";"&amp;G2135&amp;";"&amp;H2135</f>
        <v>Products;;;;;;;</v>
      </c>
    </row>
    <row r="2136" ht="15.75" customHeight="1">
      <c r="A2136" s="1" t="s">
        <v>1033</v>
      </c>
      <c r="B2136" s="1" t="s">
        <v>835</v>
      </c>
      <c r="C2136" s="1">
        <v>1.0</v>
      </c>
      <c r="D2136" s="1">
        <v>100.0</v>
      </c>
      <c r="E2136" s="1" t="s">
        <v>836</v>
      </c>
      <c r="F2136" s="1" t="s">
        <v>971</v>
      </c>
      <c r="I2136" s="1" t="str">
        <f t="shared" si="1"/>
        <v>Q4. Edamame, frozen, prepared</v>
      </c>
      <c r="J2136" s="1">
        <f t="shared" si="2"/>
        <v>0</v>
      </c>
      <c r="K2136" s="1" t="str">
        <f t="shared" si="3"/>
        <v>Q4. Edamame, frozen, prepared0</v>
      </c>
      <c r="L2136" s="1" t="str">
        <f t="shared" si="4"/>
        <v>Q4. Edamame, frozen, preparedQ4. Edamame, frozen, prepared</v>
      </c>
      <c r="M2136" s="1" t="str">
        <f t="array" ref="M2136">IF(A2135=$A$72,TEXT(A2136,"dd/mm/yyyy"),A2136)&amp;";"&amp;B2136&amp;";"&amp;IF(J2136=0,IFERROR(VLOOKUP(A2136,default!$B$17:$C$19,2,0),C2136),INDEX(default!$B$2:$B$12,Sheet2!J2136,0))&amp;";"&amp;D2136&amp;";"&amp;E2136&amp;";"&amp;F2136&amp;";"&amp;G2136&amp;";"&amp;H2136</f>
        <v>Q4. Edamame, frozen, prepared;kg;1;100;not defined;!My project\0. Life cycles;;</v>
      </c>
    </row>
    <row r="2137" ht="15.75" customHeight="1">
      <c r="I2137" s="1" t="str">
        <f t="shared" si="1"/>
        <v>Q4. Edamame, frozen, prepared</v>
      </c>
      <c r="J2137" s="1">
        <f t="shared" si="2"/>
        <v>0</v>
      </c>
      <c r="K2137" s="1" t="str">
        <f t="shared" si="3"/>
        <v>Q4. Edamame, frozen, prepared0</v>
      </c>
      <c r="L2137" s="1" t="str">
        <f t="shared" si="4"/>
        <v>Q4. Edamame, frozen, prepared</v>
      </c>
      <c r="M2137" s="1" t="str">
        <f t="array" ref="M2137">IF(A2136=$A$72,TEXT(A2137,"dd/mm/yyyy"),A2137)&amp;";"&amp;B2137&amp;";"&amp;IF(J2137=0,IFERROR(VLOOKUP(A2137,default!$B$17:$C$19,2,0),C2137),INDEX(default!$B$2:$B$12,Sheet2!J2137,0))&amp;";"&amp;D2137&amp;";"&amp;E2137&amp;";"&amp;F2137&amp;";"&amp;G2137&amp;";"&amp;H2137</f>
        <v>;;;;;;;</v>
      </c>
    </row>
    <row r="2138" ht="15.75" customHeight="1">
      <c r="A2138" s="1" t="s">
        <v>838</v>
      </c>
      <c r="I2138" s="1" t="str">
        <f t="shared" si="1"/>
        <v>Q4. Edamame, frozen, prepared</v>
      </c>
      <c r="J2138" s="1">
        <f t="shared" si="2"/>
        <v>0</v>
      </c>
      <c r="K2138" s="1" t="str">
        <f t="shared" si="3"/>
        <v>Q4. Edamame, frozen, prepared0</v>
      </c>
      <c r="L2138" s="1" t="str">
        <f t="shared" si="4"/>
        <v>Q4. Edamame, frozen, preparedAvoided products</v>
      </c>
      <c r="M2138" s="1" t="str">
        <f t="array" ref="M2138">IF(A2137=$A$72,TEXT(A2138,"dd/mm/yyyy"),A2138)&amp;";"&amp;B2138&amp;";"&amp;IF(J2138=0,IFERROR(VLOOKUP(A2138,default!$B$17:$C$19,2,0),C2138),INDEX(default!$B$2:$B$12,Sheet2!J2138,0))&amp;";"&amp;D2138&amp;";"&amp;E2138&amp;";"&amp;F2138&amp;";"&amp;G2138&amp;";"&amp;H2138</f>
        <v>Avoided products;;;;;;;</v>
      </c>
    </row>
    <row r="2139" ht="15.75" customHeight="1">
      <c r="I2139" s="1" t="str">
        <f t="shared" si="1"/>
        <v>Q4. Edamame, frozen, prepared</v>
      </c>
      <c r="J2139" s="1">
        <f t="shared" si="2"/>
        <v>0</v>
      </c>
      <c r="K2139" s="1" t="str">
        <f t="shared" si="3"/>
        <v>Q4. Edamame, frozen, prepared0</v>
      </c>
      <c r="L2139" s="1" t="str">
        <f t="shared" si="4"/>
        <v>Q4. Edamame, frozen, prepared</v>
      </c>
      <c r="M2139" s="1" t="str">
        <f t="array" ref="M2139">IF(A2138=$A$72,TEXT(A2139,"dd/mm/yyyy"),A2139)&amp;";"&amp;B2139&amp;";"&amp;IF(J2139=0,IFERROR(VLOOKUP(A2139,default!$B$17:$C$19,2,0),C2139),INDEX(default!$B$2:$B$12,Sheet2!J2139,0))&amp;";"&amp;D2139&amp;";"&amp;E2139&amp;";"&amp;F2139&amp;";"&amp;G2139&amp;";"&amp;H2139</f>
        <v>;;;;;;;</v>
      </c>
    </row>
    <row r="2140" ht="15.75" customHeight="1">
      <c r="A2140" s="1" t="s">
        <v>839</v>
      </c>
      <c r="I2140" s="1" t="str">
        <f t="shared" si="1"/>
        <v>Q4. Edamame, frozen, prepared</v>
      </c>
      <c r="J2140" s="1">
        <f t="shared" si="2"/>
        <v>0</v>
      </c>
      <c r="K2140" s="1" t="str">
        <f t="shared" si="3"/>
        <v>Q4. Edamame, frozen, prepared0</v>
      </c>
      <c r="L2140" s="1" t="str">
        <f t="shared" si="4"/>
        <v>Q4. Edamame, frozen, preparedResources</v>
      </c>
      <c r="M2140" s="1" t="str">
        <f t="array" ref="M2140">IF(A2139=$A$72,TEXT(A2140,"dd/mm/yyyy"),A2140)&amp;";"&amp;B2140&amp;";"&amp;IF(J2140=0,IFERROR(VLOOKUP(A2140,default!$B$17:$C$19,2,0),C2140),INDEX(default!$B$2:$B$12,Sheet2!J2140,0))&amp;";"&amp;D2140&amp;";"&amp;E2140&amp;";"&amp;F2140&amp;";"&amp;G2140&amp;";"&amp;H2140</f>
        <v>Resources;;;;;;;</v>
      </c>
    </row>
    <row r="2141" ht="15.75" customHeight="1">
      <c r="I2141" s="1" t="str">
        <f t="shared" si="1"/>
        <v>Q4. Edamame, frozen, prepared</v>
      </c>
      <c r="J2141" s="1">
        <f t="shared" si="2"/>
        <v>0</v>
      </c>
      <c r="K2141" s="1" t="str">
        <f t="shared" si="3"/>
        <v>Q4. Edamame, frozen, prepared0</v>
      </c>
      <c r="L2141" s="1" t="str">
        <f t="shared" si="4"/>
        <v>Q4. Edamame, frozen, prepared</v>
      </c>
      <c r="M2141" s="1" t="str">
        <f t="array" ref="M2141">IF(A2140=$A$72,TEXT(A2141,"dd/mm/yyyy"),A2141)&amp;";"&amp;B2141&amp;";"&amp;IF(J2141=0,IFERROR(VLOOKUP(A2141,default!$B$17:$C$19,2,0),C2141),INDEX(default!$B$2:$B$12,Sheet2!J2141,0))&amp;";"&amp;D2141&amp;";"&amp;E2141&amp;";"&amp;F2141&amp;";"&amp;G2141&amp;";"&amp;H2141</f>
        <v>;;;;;;;</v>
      </c>
    </row>
    <row r="2142" ht="15.75" customHeight="1">
      <c r="A2142" s="1" t="s">
        <v>840</v>
      </c>
      <c r="I2142" s="1" t="str">
        <f t="shared" si="1"/>
        <v>Q4. Edamame, frozen, prepared</v>
      </c>
      <c r="J2142" s="1">
        <f t="shared" si="2"/>
        <v>1</v>
      </c>
      <c r="K2142" s="1" t="str">
        <f t="shared" si="3"/>
        <v>Q4. Edamame, frozen, prepared1</v>
      </c>
      <c r="L2142" s="1" t="str">
        <f t="shared" si="4"/>
        <v>Q4. Edamame, frozen, preparedMaterials/fuels</v>
      </c>
      <c r="M2142" s="1" t="str">
        <f t="array" ref="M2142">IF(A2141=$A$72,TEXT(A2142,"dd/mm/yyyy"),A2142)&amp;";"&amp;B2142&amp;";"&amp;IF(J2142=0,IFERROR(VLOOKUP(A2142,default!$B$17:$C$19,2,0),C2142),INDEX(default!$B$2:$B$12,Sheet2!J2142,0))&amp;";"&amp;D2142&amp;";"&amp;E2142&amp;";"&amp;F2142&amp;";"&amp;G2142&amp;";"&amp;H2142</f>
        <v>Materials/fuels;;;;;;;</v>
      </c>
    </row>
    <row r="2143" ht="15.75" customHeight="1">
      <c r="A2143" s="1" t="s">
        <v>284</v>
      </c>
      <c r="B2143" s="1" t="s">
        <v>835</v>
      </c>
      <c r="C2143" s="1" t="s">
        <v>841</v>
      </c>
      <c r="D2143" s="1" t="s">
        <v>842</v>
      </c>
      <c r="E2143" s="1">
        <v>0.0</v>
      </c>
      <c r="F2143" s="1">
        <v>0.0</v>
      </c>
      <c r="G2143" s="1">
        <v>0.0</v>
      </c>
      <c r="I2143" s="1" t="str">
        <f t="shared" si="1"/>
        <v>Q4. Edamame, frozen, prepared</v>
      </c>
      <c r="J2143" s="1">
        <f t="shared" si="2"/>
        <v>2</v>
      </c>
      <c r="K2143" s="1" t="str">
        <f t="shared" si="3"/>
        <v>Q4. Edamame, frozen, prepared2</v>
      </c>
      <c r="L2143" s="1" t="str">
        <f t="shared" si="4"/>
        <v>Q4. Edamame, frozen, preparedSoybeans, dried, market mix, at regional storage {US} Economic, S</v>
      </c>
      <c r="M2143" s="1" t="str">
        <f t="array" ref="M2143">IF(A2142=$A$72,TEXT(A2143,"dd/mm/yyyy"),A2143)&amp;";"&amp;B2143&amp;";"&amp;IF(J2143=0,IFERROR(VLOOKUP(A2143,default!$B$17:$C$19,2,0),C2143),INDEX(default!$B$2:$B$12,Sheet2!J2143,0))&amp;";"&amp;D2143&amp;";"&amp;E2143&amp;";"&amp;F2143&amp;";"&amp;G2143&amp;";"&amp;H2143</f>
        <v>Soybeans, dried, market mix, at regional storage {US} Economic, S;kg;primary*(1+PHAR_loss_PNS+PROC_loss_PNS+TRAN_loss_PNS+RET_loss_PNS);Undefined;0;0;0;</v>
      </c>
    </row>
    <row r="2144" ht="15.75" customHeight="1">
      <c r="A2144" s="1" t="s">
        <v>285</v>
      </c>
      <c r="B2144" s="1" t="s">
        <v>835</v>
      </c>
      <c r="C2144" s="1" t="s">
        <v>843</v>
      </c>
      <c r="D2144" s="1" t="s">
        <v>842</v>
      </c>
      <c r="E2144" s="1">
        <v>0.0</v>
      </c>
      <c r="F2144" s="1">
        <v>0.0</v>
      </c>
      <c r="G2144" s="1">
        <v>0.0</v>
      </c>
      <c r="I2144" s="1" t="str">
        <f t="shared" si="1"/>
        <v>Q4. Edamame, frozen, prepared</v>
      </c>
      <c r="J2144" s="1">
        <f t="shared" si="2"/>
        <v>3</v>
      </c>
      <c r="K2144" s="1" t="str">
        <f t="shared" si="3"/>
        <v>Q4. Edamame, frozen, prepared3</v>
      </c>
      <c r="L2144" s="1" t="str">
        <f t="shared" si="4"/>
        <v>Q4. Edamame, frozen, preparedEdamame, frozen, prepared (based on Broad bean, fresh, frozen, processed in FR | Frozen | LDPE | at distribution/FR) {ID}| GAIN</v>
      </c>
      <c r="M2144" s="1" t="str">
        <f t="array" ref="M2144">IF(A2143=$A$72,TEXT(A2144,"dd/mm/yyyy"),A2144)&amp;";"&amp;B2144&amp;";"&amp;IF(J2144=0,IFERROR(VLOOKUP(A2144,default!$B$17:$C$19,2,0),C2144),INDEX(default!$B$2:$B$12,Sheet2!J2144,0))&amp;";"&amp;D2144&amp;";"&amp;E2144&amp;";"&amp;F2144&amp;";"&amp;G2144&amp;";"&amp;H2144</f>
        <v>Edamame, frozen, prepared (based on Broad bean, fresh, frozen, processed in FR | Frozen | LDPE | at distribution/FR) {ID}| GAIN;kg;processing*(1+PROC_loss_PNS+TRAN_loss_PNS+RET_loss_PNS);Undefined;0;0;0;</v>
      </c>
    </row>
    <row r="2145" ht="15.75" customHeight="1">
      <c r="A2145" s="1" t="s">
        <v>286</v>
      </c>
      <c r="B2145" s="1" t="s">
        <v>835</v>
      </c>
      <c r="C2145" s="1" t="s">
        <v>844</v>
      </c>
      <c r="D2145" s="1" t="s">
        <v>842</v>
      </c>
      <c r="E2145" s="1">
        <v>0.0</v>
      </c>
      <c r="F2145" s="1">
        <v>0.0</v>
      </c>
      <c r="G2145" s="1">
        <v>0.0</v>
      </c>
      <c r="I2145" s="1" t="str">
        <f t="shared" si="1"/>
        <v>Q4. Edamame, frozen, prepared</v>
      </c>
      <c r="J2145" s="1">
        <f t="shared" si="2"/>
        <v>4</v>
      </c>
      <c r="K2145" s="1" t="str">
        <f t="shared" si="3"/>
        <v>Q4. Edamame, frozen, prepared4</v>
      </c>
      <c r="L2145" s="1" t="str">
        <f t="shared" si="4"/>
        <v>Q4. Edamame, frozen, preparedBroad bean, dried, processed in FR | Ambient (average) | LDPE | at packaging/FR {ID}| GAIN</v>
      </c>
      <c r="M2145" s="1" t="str">
        <f t="array" ref="M2145">IF(A2144=$A$72,TEXT(A2145,"dd/mm/yyyy"),A2145)&amp;";"&amp;B2145&amp;";"&amp;IF(J2145=0,IFERROR(VLOOKUP(A2145,default!$B$17:$C$19,2,0),C2145),INDEX(default!$B$2:$B$12,Sheet2!J2145,0))&amp;";"&amp;D2145&amp;";"&amp;E2145&amp;";"&amp;F2145&amp;";"&amp;G2145&amp;";"&amp;H2145</f>
        <v>Broad bean, dried, processed in FR | Ambient (average) | LDPE | at packaging/FR {ID}| GAIN;kg;packaging*(1+TRAN_loss_PNS+RET_loss_PNS);Undefined;0;0;0;</v>
      </c>
    </row>
    <row r="2146" ht="15.75" customHeight="1">
      <c r="A2146" s="1" t="s">
        <v>976</v>
      </c>
      <c r="B2146" s="1" t="s">
        <v>835</v>
      </c>
      <c r="C2146" s="1" t="s">
        <v>845</v>
      </c>
      <c r="D2146" s="1" t="s">
        <v>842</v>
      </c>
      <c r="E2146" s="1">
        <v>0.0</v>
      </c>
      <c r="F2146" s="1">
        <v>0.0</v>
      </c>
      <c r="G2146" s="1">
        <v>0.0</v>
      </c>
      <c r="I2146" s="1" t="str">
        <f t="shared" si="1"/>
        <v>Q4. Edamame, frozen, prepared</v>
      </c>
      <c r="J2146" s="1">
        <f t="shared" si="2"/>
        <v>5</v>
      </c>
      <c r="K2146" s="1" t="str">
        <f t="shared" si="3"/>
        <v>Q4. Edamame, frozen, prepared5</v>
      </c>
      <c r="L2146" s="1" t="str">
        <f t="shared" si="4"/>
        <v>Q4. Edamame, frozen, preparedInternational distribution {ID}| GAIN</v>
      </c>
      <c r="M2146" s="1" t="str">
        <f t="array" ref="M2146">IF(A2145=$A$72,TEXT(A2146,"dd/mm/yyyy"),A2146)&amp;";"&amp;B2146&amp;";"&amp;IF(J2146=0,IFERROR(VLOOKUP(A2146,default!$B$17:$C$19,2,0),C2146),INDEX(default!$B$2:$B$12,Sheet2!J2146,0))&amp;";"&amp;D2146&amp;";"&amp;E2146&amp;";"&amp;F2146&amp;";"&amp;G2146&amp;";"&amp;H2146</f>
        <v>International distribution {ID}| GAIN;kg;distrib*(1+TRAN_loss_PNS+RET_loss_PNS);Undefined;0;0;0;</v>
      </c>
    </row>
    <row r="2147" ht="15.75" customHeight="1">
      <c r="A2147" s="1" t="s">
        <v>125</v>
      </c>
      <c r="B2147" s="1" t="s">
        <v>846</v>
      </c>
      <c r="C2147" s="1" t="s">
        <v>847</v>
      </c>
      <c r="D2147" s="1" t="s">
        <v>842</v>
      </c>
      <c r="E2147" s="1">
        <v>0.0</v>
      </c>
      <c r="F2147" s="1">
        <v>0.0</v>
      </c>
      <c r="G2147" s="1">
        <v>0.0</v>
      </c>
      <c r="I2147" s="1" t="str">
        <f t="shared" si="1"/>
        <v>Q4. Edamame, frozen, prepared</v>
      </c>
      <c r="J2147" s="1">
        <f t="shared" si="2"/>
        <v>6</v>
      </c>
      <c r="K2147" s="1" t="str">
        <f t="shared" si="3"/>
        <v>Q4. Edamame, frozen, prepared6</v>
      </c>
      <c r="L2147" s="1" t="str">
        <f t="shared" si="4"/>
        <v>Q4. Edamame, frozen, preparedStorage, in closed refrigerator, at retail (WFLDB)/RER U {ID}| GAIN</v>
      </c>
      <c r="M2147" s="1" t="str">
        <f t="array" ref="M2147">IF(A2146=$A$72,TEXT(A2147,"dd/mm/yyyy"),A2147)&amp;";"&amp;B2147&amp;";"&amp;IF(J2147=0,IFERROR(VLOOKUP(A2147,default!$B$17:$C$19,2,0),C2147),INDEX(default!$B$2:$B$12,Sheet2!J2147,0))&amp;";"&amp;D2147&amp;";"&amp;E2147&amp;";"&amp;F2147&amp;";"&amp;G2147&amp;";"&amp;H2147</f>
        <v>Storage, in closed refrigerator, at retail (WFLDB)/RER U {ID}| GAIN;l*day;retail_cool*(1+RET_loss_PNS);Undefined;0;0;0;</v>
      </c>
    </row>
    <row r="2148" ht="15.75" customHeight="1">
      <c r="A2148" s="1" t="s">
        <v>126</v>
      </c>
      <c r="B2148" s="1" t="s">
        <v>846</v>
      </c>
      <c r="C2148" s="1" t="s">
        <v>848</v>
      </c>
      <c r="D2148" s="1" t="s">
        <v>842</v>
      </c>
      <c r="E2148" s="1">
        <v>0.0</v>
      </c>
      <c r="F2148" s="1">
        <v>0.0</v>
      </c>
      <c r="G2148" s="1">
        <v>0.0</v>
      </c>
      <c r="I2148" s="1" t="str">
        <f t="shared" si="1"/>
        <v>Q4. Edamame, frozen, prepared</v>
      </c>
      <c r="J2148" s="1">
        <f t="shared" si="2"/>
        <v>7</v>
      </c>
      <c r="K2148" s="1" t="str">
        <f t="shared" si="3"/>
        <v>Q4. Edamame, frozen, prepared7</v>
      </c>
      <c r="L2148" s="1" t="str">
        <f t="shared" si="4"/>
        <v>Q4. Edamame, frozen, preparedStorage, in closed freezer, at retail (WFLDB)/RER U {ID}| GAIN</v>
      </c>
      <c r="M2148" s="1" t="str">
        <f t="array" ref="M2148">IF(A2147=$A$72,TEXT(A2148,"dd/mm/yyyy"),A2148)&amp;";"&amp;B2148&amp;";"&amp;IF(J2148=0,IFERROR(VLOOKUP(A2148,default!$B$17:$C$19,2,0),C2148),INDEX(default!$B$2:$B$12,Sheet2!J2148,0))&amp;";"&amp;D2148&amp;";"&amp;E2148&amp;";"&amp;F2148&amp;";"&amp;G2148&amp;";"&amp;H2148</f>
        <v>Storage, in closed freezer, at retail (WFLDB)/RER U {ID}| GAIN;l*day;retail_freez*(1+RET_loss_PNS);Undefined;0;0;0;</v>
      </c>
    </row>
    <row r="2149" ht="15.75" customHeight="1">
      <c r="A2149" s="1" t="s">
        <v>127</v>
      </c>
      <c r="B2149" s="1" t="s">
        <v>846</v>
      </c>
      <c r="C2149" s="1" t="s">
        <v>35</v>
      </c>
      <c r="D2149" s="1" t="s">
        <v>842</v>
      </c>
      <c r="E2149" s="1">
        <v>0.0</v>
      </c>
      <c r="F2149" s="1">
        <v>0.0</v>
      </c>
      <c r="G2149" s="1">
        <v>0.0</v>
      </c>
      <c r="I2149" s="1" t="str">
        <f t="shared" si="1"/>
        <v>Q4. Edamame, frozen, prepared</v>
      </c>
      <c r="J2149" s="1">
        <f t="shared" si="2"/>
        <v>8</v>
      </c>
      <c r="K2149" s="1" t="str">
        <f t="shared" si="3"/>
        <v>Q4. Edamame, frozen, prepared8</v>
      </c>
      <c r="L2149" s="1" t="str">
        <f t="shared" si="4"/>
        <v>Q4. Edamame, frozen, preparedStorage, in refrigerator, at home (WFLDB)/RER U {ID}| GAIN</v>
      </c>
      <c r="M2149" s="1" t="str">
        <f t="array" ref="M2149">IF(A2148=$A$72,TEXT(A2149,"dd/mm/yyyy"),A2149)&amp;";"&amp;B2149&amp;";"&amp;IF(J2149=0,IFERROR(VLOOKUP(A2149,default!$B$17:$C$19,2,0),C2149),INDEX(default!$B$2:$B$12,Sheet2!J2149,0))&amp;";"&amp;D2149&amp;";"&amp;E2149&amp;";"&amp;F2149&amp;";"&amp;G2149&amp;";"&amp;H2149</f>
        <v>Storage, in refrigerator, at home (WFLDB)/RER U {ID}| GAIN;l*day;home_cool;Undefined;0;0;0;</v>
      </c>
    </row>
    <row r="2150" ht="15.75" customHeight="1">
      <c r="A2150" s="1" t="s">
        <v>128</v>
      </c>
      <c r="B2150" s="1" t="s">
        <v>846</v>
      </c>
      <c r="C2150" s="1" t="s">
        <v>36</v>
      </c>
      <c r="D2150" s="1" t="s">
        <v>842</v>
      </c>
      <c r="E2150" s="1">
        <v>0.0</v>
      </c>
      <c r="F2150" s="1">
        <v>0.0</v>
      </c>
      <c r="G2150" s="1">
        <v>0.0</v>
      </c>
      <c r="I2150" s="1" t="str">
        <f t="shared" si="1"/>
        <v>Q4. Edamame, frozen, prepared</v>
      </c>
      <c r="J2150" s="1">
        <f t="shared" si="2"/>
        <v>9</v>
      </c>
      <c r="K2150" s="1" t="str">
        <f t="shared" si="3"/>
        <v>Q4. Edamame, frozen, prepared9</v>
      </c>
      <c r="L2150" s="1" t="str">
        <f t="shared" si="4"/>
        <v>Q4. Edamame, frozen, preparedStorage, in freezer, at home (WFLDB)/RER U {ID}| GAIN</v>
      </c>
      <c r="M2150" s="1" t="str">
        <f t="array" ref="M2150">IF(A2149=$A$72,TEXT(A2150,"dd/mm/yyyy"),A2150)&amp;";"&amp;B2150&amp;";"&amp;IF(J2150=0,IFERROR(VLOOKUP(A2150,default!$B$17:$C$19,2,0),C2150),INDEX(default!$B$2:$B$12,Sheet2!J2150,0))&amp;";"&amp;D2150&amp;";"&amp;E2150&amp;";"&amp;F2150&amp;";"&amp;G2150&amp;";"&amp;H2150</f>
        <v>Storage, in freezer, at home (WFLDB)/RER U {ID}| GAIN;l*day;home_freez;Undefined;0;0;0;</v>
      </c>
    </row>
    <row r="2151" ht="15.75" customHeight="1">
      <c r="A2151" s="1" t="s">
        <v>129</v>
      </c>
      <c r="B2151" s="1" t="s">
        <v>849</v>
      </c>
      <c r="C2151" s="1" t="s">
        <v>850</v>
      </c>
      <c r="D2151" s="1" t="s">
        <v>842</v>
      </c>
      <c r="E2151" s="1">
        <v>0.0</v>
      </c>
      <c r="F2151" s="1">
        <v>0.0</v>
      </c>
      <c r="G2151" s="1">
        <v>0.0</v>
      </c>
      <c r="I2151" s="1" t="str">
        <f t="shared" si="1"/>
        <v>Q4. Edamame, frozen, prepared</v>
      </c>
      <c r="J2151" s="1">
        <f t="shared" si="2"/>
        <v>10</v>
      </c>
      <c r="K2151" s="1" t="str">
        <f t="shared" si="3"/>
        <v>Q4. Edamame, frozen, prepared10</v>
      </c>
      <c r="L2151" s="1" t="str">
        <f t="shared" si="4"/>
        <v>Q4. Edamame, frozen, preparedBoiling, vegetables, with LPG stove, at consumer home (WFLDB)/GLO U</v>
      </c>
      <c r="M2151" s="1" t="str">
        <f t="array" ref="M2151">IF(A2150=$A$72,TEXT(A2151,"dd/mm/yyyy"),A2151)&amp;";"&amp;B2151&amp;";"&amp;IF(J2151=0,IFERROR(VLOOKUP(A2151,default!$B$17:$C$19,2,0),C2151),INDEX(default!$B$2:$B$12,Sheet2!J2151,0))&amp;";"&amp;D2151&amp;";"&amp;E2151&amp;";"&amp;F2151&amp;";"&amp;G2151&amp;";"&amp;H2151</f>
        <v>Boiling, vegetables, with LPG stove, at consumer home (WFLDB)/GLO U;p;boil*(1-USER_loss);Undefined;0;0;0;</v>
      </c>
    </row>
    <row r="2152" ht="15.75" customHeight="1">
      <c r="A2152" s="1" t="s">
        <v>130</v>
      </c>
      <c r="B2152" s="1" t="s">
        <v>849</v>
      </c>
      <c r="C2152" s="1" t="s">
        <v>851</v>
      </c>
      <c r="D2152" s="1" t="s">
        <v>842</v>
      </c>
      <c r="E2152" s="1">
        <v>0.0</v>
      </c>
      <c r="F2152" s="1">
        <v>0.0</v>
      </c>
      <c r="G2152" s="1">
        <v>0.0</v>
      </c>
      <c r="I2152" s="1" t="str">
        <f t="shared" si="1"/>
        <v>Q4. Edamame, frozen, prepared</v>
      </c>
      <c r="J2152" s="1">
        <f t="shared" si="2"/>
        <v>11</v>
      </c>
      <c r="K2152" s="1" t="str">
        <f t="shared" si="3"/>
        <v>Q4. Edamame, frozen, prepared11</v>
      </c>
      <c r="L2152" s="1" t="str">
        <f t="shared" si="4"/>
        <v>Q4. Edamame, frozen, preparedFrying, vegetables, with LPG stove, at consumer home (WFLDB)/GLO U</v>
      </c>
      <c r="M2152" s="1" t="str">
        <f t="array" ref="M2152">IF(A2151=$A$72,TEXT(A2152,"dd/mm/yyyy"),A2152)&amp;";"&amp;B2152&amp;";"&amp;IF(J2152=0,IFERROR(VLOOKUP(A2152,default!$B$17:$C$19,2,0),C2152),INDEX(default!$B$2:$B$12,Sheet2!J2152,0))&amp;";"&amp;D2152&amp;";"&amp;E2152&amp;";"&amp;F2152&amp;";"&amp;G2152&amp;";"&amp;H2152</f>
        <v>Frying, vegetables, with LPG stove, at consumer home (WFLDB)/GLO U;p;fry*(1-USER_loss);Undefined;0;0;0;</v>
      </c>
    </row>
    <row r="2153" ht="15.75" customHeight="1">
      <c r="I2153" s="1" t="str">
        <f t="shared" si="1"/>
        <v>Q4. Edamame, frozen, prepared</v>
      </c>
      <c r="J2153" s="1">
        <f t="shared" si="2"/>
        <v>0</v>
      </c>
      <c r="K2153" s="1" t="str">
        <f t="shared" si="3"/>
        <v>Q4. Edamame, frozen, prepared0</v>
      </c>
      <c r="L2153" s="1" t="str">
        <f t="shared" si="4"/>
        <v>Q4. Edamame, frozen, prepared</v>
      </c>
      <c r="M2153" s="1" t="str">
        <f t="array" ref="M2153">IF(A2152=$A$72,TEXT(A2153,"dd/mm/yyyy"),A2153)&amp;";"&amp;B2153&amp;";"&amp;IF(J2153=0,IFERROR(VLOOKUP(A2153,default!$B$17:$C$19,2,0),C2153),INDEX(default!$B$2:$B$12,Sheet2!J2153,0))&amp;";"&amp;D2153&amp;";"&amp;E2153&amp;";"&amp;F2153&amp;";"&amp;G2153&amp;";"&amp;H2153</f>
        <v>;;;;;;;</v>
      </c>
    </row>
    <row r="2154" ht="15.75" customHeight="1">
      <c r="A2154" s="1" t="s">
        <v>852</v>
      </c>
      <c r="I2154" s="1" t="str">
        <f t="shared" si="1"/>
        <v>Q4. Edamame, frozen, prepared</v>
      </c>
      <c r="J2154" s="1">
        <f t="shared" si="2"/>
        <v>0</v>
      </c>
      <c r="K2154" s="1" t="str">
        <f t="shared" si="3"/>
        <v>Q4. Edamame, frozen, prepared0</v>
      </c>
      <c r="L2154" s="1" t="str">
        <f t="shared" si="4"/>
        <v>Q4. Edamame, frozen, preparedElectricity/heat</v>
      </c>
      <c r="M2154" s="1" t="str">
        <f t="array" ref="M2154">IF(A2153=$A$72,TEXT(A2154,"dd/mm/yyyy"),A2154)&amp;";"&amp;B2154&amp;";"&amp;IF(J2154=0,IFERROR(VLOOKUP(A2154,default!$B$17:$C$19,2,0),C2154),INDEX(default!$B$2:$B$12,Sheet2!J2154,0))&amp;";"&amp;D2154&amp;";"&amp;E2154&amp;";"&amp;F2154&amp;";"&amp;G2154&amp;";"&amp;H2154</f>
        <v>Electricity/heat;;;;;;;</v>
      </c>
    </row>
    <row r="2155" ht="15.75" customHeight="1">
      <c r="I2155" s="1" t="str">
        <f t="shared" si="1"/>
        <v>Q4. Edamame, frozen, prepared</v>
      </c>
      <c r="J2155" s="1">
        <f t="shared" si="2"/>
        <v>0</v>
      </c>
      <c r="K2155" s="1" t="str">
        <f t="shared" si="3"/>
        <v>Q4. Edamame, frozen, prepared0</v>
      </c>
      <c r="L2155" s="1" t="str">
        <f t="shared" si="4"/>
        <v>Q4. Edamame, frozen, prepared</v>
      </c>
      <c r="M2155" s="1" t="str">
        <f t="array" ref="M2155">IF(A2154=$A$72,TEXT(A2155,"dd/mm/yyyy"),A2155)&amp;";"&amp;B2155&amp;";"&amp;IF(J2155=0,IFERROR(VLOOKUP(A2155,default!$B$17:$C$19,2,0),C2155),INDEX(default!$B$2:$B$12,Sheet2!J2155,0))&amp;";"&amp;D2155&amp;";"&amp;E2155&amp;";"&amp;F2155&amp;";"&amp;G2155&amp;";"&amp;H2155</f>
        <v>;;;;;;;</v>
      </c>
    </row>
    <row r="2156" ht="15.75" customHeight="1">
      <c r="A2156" s="1" t="s">
        <v>853</v>
      </c>
      <c r="I2156" s="1" t="str">
        <f t="shared" si="1"/>
        <v>Q4. Edamame, frozen, prepared</v>
      </c>
      <c r="J2156" s="1">
        <f t="shared" si="2"/>
        <v>0</v>
      </c>
      <c r="K2156" s="1" t="str">
        <f t="shared" si="3"/>
        <v>Q4. Edamame, frozen, prepared0</v>
      </c>
      <c r="L2156" s="1" t="str">
        <f t="shared" si="4"/>
        <v>Q4. Edamame, frozen, preparedEmissions to air</v>
      </c>
      <c r="M2156" s="1" t="str">
        <f t="array" ref="M2156">IF(A2155=$A$72,TEXT(A2156,"dd/mm/yyyy"),A2156)&amp;";"&amp;B2156&amp;";"&amp;IF(J2156=0,IFERROR(VLOOKUP(A2156,default!$B$17:$C$19,2,0),C2156),INDEX(default!$B$2:$B$12,Sheet2!J2156,0))&amp;";"&amp;D2156&amp;";"&amp;E2156&amp;";"&amp;F2156&amp;";"&amp;G2156&amp;";"&amp;H2156</f>
        <v>Emissions to air;;;;;;;</v>
      </c>
    </row>
    <row r="2157" ht="15.75" customHeight="1">
      <c r="I2157" s="1" t="str">
        <f t="shared" si="1"/>
        <v>Q4. Edamame, frozen, prepared</v>
      </c>
      <c r="J2157" s="1">
        <f t="shared" si="2"/>
        <v>0</v>
      </c>
      <c r="K2157" s="1" t="str">
        <f t="shared" si="3"/>
        <v>Q4. Edamame, frozen, prepared0</v>
      </c>
      <c r="L2157" s="1" t="str">
        <f t="shared" si="4"/>
        <v>Q4. Edamame, frozen, prepared</v>
      </c>
      <c r="M2157" s="1" t="str">
        <f t="array" ref="M2157">IF(A2156=$A$72,TEXT(A2157,"dd/mm/yyyy"),A2157)&amp;";"&amp;B2157&amp;";"&amp;IF(J2157=0,IFERROR(VLOOKUP(A2157,default!$B$17:$C$19,2,0),C2157),INDEX(default!$B$2:$B$12,Sheet2!J2157,0))&amp;";"&amp;D2157&amp;";"&amp;E2157&amp;";"&amp;F2157&amp;";"&amp;G2157&amp;";"&amp;H2157</f>
        <v>;;;;;;;</v>
      </c>
    </row>
    <row r="2158" ht="15.75" customHeight="1">
      <c r="A2158" s="1" t="s">
        <v>854</v>
      </c>
      <c r="I2158" s="1" t="str">
        <f t="shared" si="1"/>
        <v>Q4. Edamame, frozen, prepared</v>
      </c>
      <c r="J2158" s="1">
        <f t="shared" si="2"/>
        <v>0</v>
      </c>
      <c r="K2158" s="1" t="str">
        <f t="shared" si="3"/>
        <v>Q4. Edamame, frozen, prepared0</v>
      </c>
      <c r="L2158" s="1" t="str">
        <f t="shared" si="4"/>
        <v>Q4. Edamame, frozen, preparedEmissions to water</v>
      </c>
      <c r="M2158" s="1" t="str">
        <f t="array" ref="M2158">IF(A2157=$A$72,TEXT(A2158,"dd/mm/yyyy"),A2158)&amp;";"&amp;B2158&amp;";"&amp;IF(J2158=0,IFERROR(VLOOKUP(A2158,default!$B$17:$C$19,2,0),C2158),INDEX(default!$B$2:$B$12,Sheet2!J2158,0))&amp;";"&amp;D2158&amp;";"&amp;E2158&amp;";"&amp;F2158&amp;";"&amp;G2158&amp;";"&amp;H2158</f>
        <v>Emissions to water;;;;;;;</v>
      </c>
    </row>
    <row r="2159" ht="15.75" customHeight="1">
      <c r="I2159" s="1" t="str">
        <f t="shared" si="1"/>
        <v>Q4. Edamame, frozen, prepared</v>
      </c>
      <c r="J2159" s="1">
        <f t="shared" si="2"/>
        <v>0</v>
      </c>
      <c r="K2159" s="1" t="str">
        <f t="shared" si="3"/>
        <v>Q4. Edamame, frozen, prepared0</v>
      </c>
      <c r="L2159" s="1" t="str">
        <f t="shared" si="4"/>
        <v>Q4. Edamame, frozen, prepared</v>
      </c>
      <c r="M2159" s="1" t="str">
        <f t="array" ref="M2159">IF(A2158=$A$72,TEXT(A2159,"dd/mm/yyyy"),A2159)&amp;";"&amp;B2159&amp;";"&amp;IF(J2159=0,IFERROR(VLOOKUP(A2159,default!$B$17:$C$19,2,0),C2159),INDEX(default!$B$2:$B$12,Sheet2!J2159,0))&amp;";"&amp;D2159&amp;";"&amp;E2159&amp;";"&amp;F2159&amp;";"&amp;G2159&amp;";"&amp;H2159</f>
        <v>;;;;;;;</v>
      </c>
    </row>
    <row r="2160" ht="15.75" customHeight="1">
      <c r="A2160" s="1" t="s">
        <v>855</v>
      </c>
      <c r="I2160" s="1" t="str">
        <f t="shared" si="1"/>
        <v>Q4. Edamame, frozen, prepared</v>
      </c>
      <c r="J2160" s="1">
        <f t="shared" si="2"/>
        <v>0</v>
      </c>
      <c r="K2160" s="1" t="str">
        <f t="shared" si="3"/>
        <v>Q4. Edamame, frozen, prepared0</v>
      </c>
      <c r="L2160" s="1" t="str">
        <f t="shared" si="4"/>
        <v>Q4. Edamame, frozen, preparedEmissions to soil</v>
      </c>
      <c r="M2160" s="1" t="str">
        <f t="array" ref="M2160">IF(A2159=$A$72,TEXT(A2160,"dd/mm/yyyy"),A2160)&amp;";"&amp;B2160&amp;";"&amp;IF(J2160=0,IFERROR(VLOOKUP(A2160,default!$B$17:$C$19,2,0),C2160),INDEX(default!$B$2:$B$12,Sheet2!J2160,0))&amp;";"&amp;D2160&amp;";"&amp;E2160&amp;";"&amp;F2160&amp;";"&amp;G2160&amp;";"&amp;H2160</f>
        <v>Emissions to soil;;;;;;;</v>
      </c>
    </row>
    <row r="2161" ht="15.75" customHeight="1">
      <c r="I2161" s="1" t="str">
        <f t="shared" si="1"/>
        <v>Q4. Edamame, frozen, prepared</v>
      </c>
      <c r="J2161" s="1">
        <f t="shared" si="2"/>
        <v>0</v>
      </c>
      <c r="K2161" s="1" t="str">
        <f t="shared" si="3"/>
        <v>Q4. Edamame, frozen, prepared0</v>
      </c>
      <c r="L2161" s="1" t="str">
        <f t="shared" si="4"/>
        <v>Q4. Edamame, frozen, prepared</v>
      </c>
      <c r="M2161" s="1" t="str">
        <f t="array" ref="M2161">IF(A2160=$A$72,TEXT(A2161,"dd/mm/yyyy"),A2161)&amp;";"&amp;B2161&amp;";"&amp;IF(J2161=0,IFERROR(VLOOKUP(A2161,default!$B$17:$C$19,2,0),C2161),INDEX(default!$B$2:$B$12,Sheet2!J2161,0))&amp;";"&amp;D2161&amp;";"&amp;E2161&amp;";"&amp;F2161&amp;";"&amp;G2161&amp;";"&amp;H2161</f>
        <v>;;;;;;;</v>
      </c>
    </row>
    <row r="2162" ht="15.75" customHeight="1">
      <c r="A2162" s="1" t="s">
        <v>856</v>
      </c>
      <c r="I2162" s="1" t="str">
        <f t="shared" si="1"/>
        <v>Q4. Edamame, frozen, prepared</v>
      </c>
      <c r="J2162" s="1">
        <f t="shared" si="2"/>
        <v>0</v>
      </c>
      <c r="K2162" s="1" t="str">
        <f t="shared" si="3"/>
        <v>Q4. Edamame, frozen, prepared0</v>
      </c>
      <c r="L2162" s="1" t="str">
        <f t="shared" si="4"/>
        <v>Q4. Edamame, frozen, preparedFinal waste flows</v>
      </c>
      <c r="M2162" s="1" t="str">
        <f t="array" ref="M2162">IF(A2161=$A$72,TEXT(A2162,"dd/mm/yyyy"),A2162)&amp;";"&amp;B2162&amp;";"&amp;IF(J2162=0,IFERROR(VLOOKUP(A2162,default!$B$17:$C$19,2,0),C2162),INDEX(default!$B$2:$B$12,Sheet2!J2162,0))&amp;";"&amp;D2162&amp;";"&amp;E2162&amp;";"&amp;F2162&amp;";"&amp;G2162&amp;";"&amp;H2162</f>
        <v>Final waste flows;;;;;;;</v>
      </c>
    </row>
    <row r="2163" ht="15.75" customHeight="1">
      <c r="I2163" s="1" t="str">
        <f t="shared" si="1"/>
        <v>Q4. Edamame, frozen, prepared</v>
      </c>
      <c r="J2163" s="1">
        <f t="shared" si="2"/>
        <v>0</v>
      </c>
      <c r="K2163" s="1" t="str">
        <f t="shared" si="3"/>
        <v>Q4. Edamame, frozen, prepared0</v>
      </c>
      <c r="L2163" s="1" t="str">
        <f t="shared" si="4"/>
        <v>Q4. Edamame, frozen, prepared</v>
      </c>
      <c r="M2163" s="1" t="str">
        <f t="array" ref="M2163">IF(A2162=$A$72,TEXT(A2163,"dd/mm/yyyy"),A2163)&amp;";"&amp;B2163&amp;";"&amp;IF(J2163=0,IFERROR(VLOOKUP(A2163,default!$B$17:$C$19,2,0),C2163),INDEX(default!$B$2:$B$12,Sheet2!J2163,0))&amp;";"&amp;D2163&amp;";"&amp;E2163&amp;";"&amp;F2163&amp;";"&amp;G2163&amp;";"&amp;H2163</f>
        <v>;;;;;;;</v>
      </c>
    </row>
    <row r="2164" ht="15.75" customHeight="1">
      <c r="A2164" s="1" t="s">
        <v>857</v>
      </c>
      <c r="I2164" s="1" t="str">
        <f t="shared" si="1"/>
        <v>Q4. Edamame, frozen, prepared</v>
      </c>
      <c r="J2164" s="1">
        <f t="shared" si="2"/>
        <v>0</v>
      </c>
      <c r="K2164" s="1" t="str">
        <f t="shared" si="3"/>
        <v>Q4. Edamame, frozen, prepared0</v>
      </c>
      <c r="L2164" s="1" t="str">
        <f t="shared" si="4"/>
        <v>Q4. Edamame, frozen, preparedNon material emissions</v>
      </c>
      <c r="M2164" s="1" t="str">
        <f t="array" ref="M2164">IF(A2163=$A$72,TEXT(A2164,"dd/mm/yyyy"),A2164)&amp;";"&amp;B2164&amp;";"&amp;IF(J2164=0,IFERROR(VLOOKUP(A2164,default!$B$17:$C$19,2,0),C2164),INDEX(default!$B$2:$B$12,Sheet2!J2164,0))&amp;";"&amp;D2164&amp;";"&amp;E2164&amp;";"&amp;F2164&amp;";"&amp;G2164&amp;";"&amp;H2164</f>
        <v>Non material emissions;;;;;;;</v>
      </c>
    </row>
    <row r="2165" ht="15.75" customHeight="1">
      <c r="I2165" s="1" t="str">
        <f t="shared" si="1"/>
        <v>Q4. Edamame, frozen, prepared</v>
      </c>
      <c r="J2165" s="1">
        <f t="shared" si="2"/>
        <v>0</v>
      </c>
      <c r="K2165" s="1" t="str">
        <f t="shared" si="3"/>
        <v>Q4. Edamame, frozen, prepared0</v>
      </c>
      <c r="L2165" s="1" t="str">
        <f t="shared" si="4"/>
        <v>Q4. Edamame, frozen, prepared</v>
      </c>
      <c r="M2165" s="1" t="str">
        <f t="array" ref="M2165">IF(A2164=$A$72,TEXT(A2165,"dd/mm/yyyy"),A2165)&amp;";"&amp;B2165&amp;";"&amp;IF(J2165=0,IFERROR(VLOOKUP(A2165,default!$B$17:$C$19,2,0),C2165),INDEX(default!$B$2:$B$12,Sheet2!J2165,0))&amp;";"&amp;D2165&amp;";"&amp;E2165&amp;";"&amp;F2165&amp;";"&amp;G2165&amp;";"&amp;H2165</f>
        <v>;;;;;;;</v>
      </c>
    </row>
    <row r="2166" ht="15.75" customHeight="1">
      <c r="A2166" s="1" t="s">
        <v>858</v>
      </c>
      <c r="I2166" s="1" t="str">
        <f t="shared" si="1"/>
        <v>Q4. Edamame, frozen, prepared</v>
      </c>
      <c r="J2166" s="1">
        <f t="shared" si="2"/>
        <v>0</v>
      </c>
      <c r="K2166" s="1" t="str">
        <f t="shared" si="3"/>
        <v>Q4. Edamame, frozen, prepared0</v>
      </c>
      <c r="L2166" s="1" t="str">
        <f t="shared" si="4"/>
        <v>Q4. Edamame, frozen, preparedSocial issues</v>
      </c>
      <c r="M2166" s="1" t="str">
        <f t="array" ref="M2166">IF(A2165=$A$72,TEXT(A2166,"dd/mm/yyyy"),A2166)&amp;";"&amp;B2166&amp;";"&amp;IF(J2166=0,IFERROR(VLOOKUP(A2166,default!$B$17:$C$19,2,0),C2166),INDEX(default!$B$2:$B$12,Sheet2!J2166,0))&amp;";"&amp;D2166&amp;";"&amp;E2166&amp;";"&amp;F2166&amp;";"&amp;G2166&amp;";"&amp;H2166</f>
        <v>Social issues;;;;;;;</v>
      </c>
    </row>
    <row r="2167" ht="15.75" customHeight="1">
      <c r="I2167" s="1" t="str">
        <f t="shared" si="1"/>
        <v>Q4. Edamame, frozen, prepared</v>
      </c>
      <c r="J2167" s="1">
        <f t="shared" si="2"/>
        <v>0</v>
      </c>
      <c r="K2167" s="1" t="str">
        <f t="shared" si="3"/>
        <v>Q4. Edamame, frozen, prepared0</v>
      </c>
      <c r="L2167" s="1" t="str">
        <f t="shared" si="4"/>
        <v>Q4. Edamame, frozen, prepared</v>
      </c>
      <c r="M2167" s="1" t="str">
        <f t="array" ref="M2167">IF(A2166=$A$72,TEXT(A2167,"dd/mm/yyyy"),A2167)&amp;";"&amp;B2167&amp;";"&amp;IF(J2167=0,IFERROR(VLOOKUP(A2167,default!$B$17:$C$19,2,0),C2167),INDEX(default!$B$2:$B$12,Sheet2!J2167,0))&amp;";"&amp;D2167&amp;";"&amp;E2167&amp;";"&amp;F2167&amp;";"&amp;G2167&amp;";"&amp;H2167</f>
        <v>;;;;;;;</v>
      </c>
    </row>
    <row r="2168" ht="15.75" customHeight="1">
      <c r="A2168" s="1" t="s">
        <v>859</v>
      </c>
      <c r="I2168" s="1" t="str">
        <f t="shared" si="1"/>
        <v>Q4. Edamame, frozen, prepared</v>
      </c>
      <c r="J2168" s="1">
        <f t="shared" si="2"/>
        <v>0</v>
      </c>
      <c r="K2168" s="1" t="str">
        <f t="shared" si="3"/>
        <v>Q4. Edamame, frozen, prepared0</v>
      </c>
      <c r="L2168" s="1" t="str">
        <f t="shared" si="4"/>
        <v>Q4. Edamame, frozen, preparedEconomic issues</v>
      </c>
      <c r="M2168" s="1" t="str">
        <f t="array" ref="M2168">IF(A2167=$A$72,TEXT(A2168,"dd/mm/yyyy"),A2168)&amp;";"&amp;B2168&amp;";"&amp;IF(J2168=0,IFERROR(VLOOKUP(A2168,default!$B$17:$C$19,2,0),C2168),INDEX(default!$B$2:$B$12,Sheet2!J2168,0))&amp;";"&amp;D2168&amp;";"&amp;E2168&amp;";"&amp;F2168&amp;";"&amp;G2168&amp;";"&amp;H2168</f>
        <v>Economic issues;;;;;;;</v>
      </c>
    </row>
    <row r="2169" ht="15.75" customHeight="1">
      <c r="I2169" s="1" t="str">
        <f t="shared" si="1"/>
        <v>Q4. Edamame, frozen, prepared</v>
      </c>
      <c r="J2169" s="1">
        <f t="shared" si="2"/>
        <v>0</v>
      </c>
      <c r="K2169" s="1" t="str">
        <f t="shared" si="3"/>
        <v>Q4. Edamame, frozen, prepared0</v>
      </c>
      <c r="L2169" s="1" t="str">
        <f t="shared" si="4"/>
        <v>Q4. Edamame, frozen, prepared</v>
      </c>
      <c r="M2169" s="1" t="str">
        <f t="array" ref="M2169">IF(A2168=$A$72,TEXT(A2169,"dd/mm/yyyy"),A2169)&amp;";"&amp;B2169&amp;";"&amp;IF(J2169=0,IFERROR(VLOOKUP(A2169,default!$B$17:$C$19,2,0),C2169),INDEX(default!$B$2:$B$12,Sheet2!J2169,0))&amp;";"&amp;D2169&amp;";"&amp;E2169&amp;";"&amp;F2169&amp;";"&amp;G2169&amp;";"&amp;H2169</f>
        <v>;;;;;;;</v>
      </c>
    </row>
    <row r="2170" ht="15.75" customHeight="1">
      <c r="A2170" s="1" t="s">
        <v>860</v>
      </c>
      <c r="I2170" s="1" t="str">
        <f t="shared" si="1"/>
        <v>Q4. Edamame, frozen, prepared</v>
      </c>
      <c r="J2170" s="1">
        <f t="shared" si="2"/>
        <v>0</v>
      </c>
      <c r="K2170" s="1" t="str">
        <f t="shared" si="3"/>
        <v>Q4. Edamame, frozen, prepared0</v>
      </c>
      <c r="L2170" s="1" t="str">
        <f t="shared" si="4"/>
        <v>Q4. Edamame, frozen, preparedWaste to treatment</v>
      </c>
      <c r="M2170" s="1" t="str">
        <f t="array" ref="M2170">IF(A2169=$A$72,TEXT(A2170,"dd/mm/yyyy"),A2170)&amp;";"&amp;B2170&amp;";"&amp;IF(J2170=0,IFERROR(VLOOKUP(A2170,default!$B$17:$C$19,2,0),C2170),INDEX(default!$B$2:$B$12,Sheet2!J2170,0))&amp;";"&amp;D2170&amp;";"&amp;E2170&amp;";"&amp;F2170&amp;";"&amp;G2170&amp;";"&amp;H2170</f>
        <v>Waste to treatment;;;;;;;</v>
      </c>
    </row>
    <row r="2171" ht="15.75" customHeight="1">
      <c r="A2171" s="1" t="s">
        <v>8</v>
      </c>
      <c r="B2171" s="1" t="s">
        <v>835</v>
      </c>
      <c r="C2171" s="1" t="s">
        <v>950</v>
      </c>
      <c r="D2171" s="1" t="s">
        <v>842</v>
      </c>
      <c r="E2171" s="1">
        <v>0.0</v>
      </c>
      <c r="F2171" s="1">
        <v>0.0</v>
      </c>
      <c r="G2171" s="1">
        <v>0.0</v>
      </c>
      <c r="I2171" s="1" t="str">
        <f t="shared" si="1"/>
        <v>Q4. Edamame, frozen, prepared</v>
      </c>
      <c r="J2171" s="1">
        <f t="shared" si="2"/>
        <v>0</v>
      </c>
      <c r="K2171" s="1" t="str">
        <f t="shared" si="3"/>
        <v>Q4. Edamame, frozen, prepared0</v>
      </c>
      <c r="L2171" s="1" t="str">
        <f t="shared" si="4"/>
        <v>Q4. Edamame, frozen, preparedMunicipal solid waste {RoW}| treatment of municipal solid waste, sanitary landfill | Cut-off, S</v>
      </c>
      <c r="M2171" s="1" t="str">
        <f t="array" ref="M2171">IF(A2170=$A$72,TEXT(A2171,"dd/mm/yyyy"),A2171)&amp;";"&amp;B2171&amp;";"&amp;IF(J2171=0,IFERROR(VLOOKUP(A2171,default!$B$17:$C$19,2,0),C2171),INDEX(default!$B$2:$B$12,Sheet2!J2171,0))&amp;";"&amp;D2171&amp;";"&amp;E2171&amp;";"&amp;F2171&amp;";"&amp;G2171&amp;";"&amp;H2171</f>
        <v>Municipal solid waste {RoW}| treatment of municipal solid waste, sanitary landfill | Cut-off, S;kg;(packwt*packaging*(1+TRAN_loss_PNS+RET_loss_PNS)+PHAR_loss_PNS+PROC_loss_PNS+TRAN_loss_PNS+RET_loss_PNS+USER_loss)*landfill;Undefined;0;0;0;</v>
      </c>
    </row>
    <row r="2172" ht="15.75" customHeight="1">
      <c r="A2172" s="1" t="s">
        <v>9</v>
      </c>
      <c r="B2172" s="1" t="s">
        <v>835</v>
      </c>
      <c r="C2172" s="1" t="s">
        <v>951</v>
      </c>
      <c r="D2172" s="1" t="s">
        <v>842</v>
      </c>
      <c r="E2172" s="1">
        <v>0.0</v>
      </c>
      <c r="F2172" s="1">
        <v>0.0</v>
      </c>
      <c r="G2172" s="1">
        <v>0.0</v>
      </c>
      <c r="I2172" s="1" t="str">
        <f t="shared" si="1"/>
        <v>Q4. Edamame, frozen, prepared</v>
      </c>
      <c r="J2172" s="1">
        <f t="shared" si="2"/>
        <v>0</v>
      </c>
      <c r="K2172" s="1" t="str">
        <f t="shared" si="3"/>
        <v>Q4. Edamame, frozen, prepared0</v>
      </c>
      <c r="L2172" s="1" t="str">
        <f t="shared" si="4"/>
        <v>Q4. Edamame, frozen, preparedMunicipal solid waste {GLO}| treatment of municipal solid waste, open dump, wet infiltration class (500mm) | Cut-off, S</v>
      </c>
      <c r="M2172" s="1" t="str">
        <f t="array" ref="M2172">IF(A2171=$A$72,TEXT(A2172,"dd/mm/yyyy"),A2172)&amp;";"&amp;B2172&amp;";"&amp;IF(J2172=0,IFERROR(VLOOKUP(A2172,default!$B$17:$C$19,2,0),C2172),INDEX(default!$B$2:$B$12,Sheet2!J2172,0))&amp;";"&amp;D2172&amp;";"&amp;E2172&amp;";"&amp;F2172&amp;";"&amp;G2172&amp;";"&amp;H2172</f>
        <v>Municipal solid waste {GLO}| treatment of municipal solid waste, open dump, wet infiltration class (500mm) | Cut-off, S;kg;(packwt*packaging*(1+TRAN_loss_PNS+RET_loss_PNS)+PHAR_loss_PNS+PROC_loss_PNS+TRAN_loss_PNS+RET_loss_PNS+USER_loss)*opendump;Undefined;0;0;0;</v>
      </c>
    </row>
    <row r="2173" ht="15.75" customHeight="1">
      <c r="A2173" s="1" t="s">
        <v>10</v>
      </c>
      <c r="B2173" s="1" t="s">
        <v>835</v>
      </c>
      <c r="C2173" s="1" t="s">
        <v>952</v>
      </c>
      <c r="D2173" s="1" t="s">
        <v>842</v>
      </c>
      <c r="E2173" s="1">
        <v>0.0</v>
      </c>
      <c r="F2173" s="1">
        <v>0.0</v>
      </c>
      <c r="G2173" s="1">
        <v>0.0</v>
      </c>
      <c r="I2173" s="1" t="str">
        <f t="shared" si="1"/>
        <v>Q4. Edamame, frozen, prepared</v>
      </c>
      <c r="J2173" s="1">
        <f t="shared" si="2"/>
        <v>0</v>
      </c>
      <c r="K2173" s="1" t="str">
        <f t="shared" si="3"/>
        <v>Q4. Edamame, frozen, prepared0</v>
      </c>
      <c r="L2173" s="1" t="str">
        <f t="shared" si="4"/>
        <v>Q4. Edamame, frozen, preparedMunicipal solid waste {GLO}| treatment of municipal solid waste, open burning | Cut-off, S</v>
      </c>
      <c r="M2173" s="1" t="str">
        <f t="array" ref="M2173">IF(A2172=$A$72,TEXT(A2173,"dd/mm/yyyy"),A2173)&amp;";"&amp;B2173&amp;";"&amp;IF(J2173=0,IFERROR(VLOOKUP(A2173,default!$B$17:$C$19,2,0),C2173),INDEX(default!$B$2:$B$12,Sheet2!J2173,0))&amp;";"&amp;D2173&amp;";"&amp;E2173&amp;";"&amp;F2173&amp;";"&amp;G2173&amp;";"&amp;H2173</f>
        <v>Municipal solid waste {GLO}| treatment of municipal solid waste, open burning | Cut-off, S;kg;(packwt*packaging*(1+TRAN_loss_PNS+RET_loss_PNS)+PHAR_loss_PNS+PROC_loss_PNS+TRAN_loss_PNS+RET_loss_PNS+USER_loss)*openburn;Undefined;0;0;0;</v>
      </c>
    </row>
    <row r="2174" ht="15.75" customHeight="1">
      <c r="I2174" s="1" t="str">
        <f t="shared" si="1"/>
        <v>Q4. Edamame, frozen, prepared</v>
      </c>
      <c r="J2174" s="1">
        <f t="shared" si="2"/>
        <v>0</v>
      </c>
      <c r="K2174" s="1" t="str">
        <f t="shared" si="3"/>
        <v>Q4. Edamame, frozen, prepared0</v>
      </c>
      <c r="L2174" s="1" t="str">
        <f t="shared" si="4"/>
        <v>Q4. Edamame, frozen, prepared</v>
      </c>
      <c r="M2174" s="1" t="str">
        <f t="array" ref="M2174">IF(A2173=$A$72,TEXT(A2174,"dd/mm/yyyy"),A2174)&amp;";"&amp;B2174&amp;";"&amp;IF(J2174=0,IFERROR(VLOOKUP(A2174,default!$B$17:$C$19,2,0),C2174),INDEX(default!$B$2:$B$12,Sheet2!J2174,0))&amp;";"&amp;D2174&amp;";"&amp;E2174&amp;";"&amp;F2174&amp;";"&amp;G2174&amp;";"&amp;H2174</f>
        <v>;;;;;;;</v>
      </c>
    </row>
    <row r="2175" ht="15.75" customHeight="1">
      <c r="A2175" s="1" t="s">
        <v>865</v>
      </c>
      <c r="I2175" s="1" t="str">
        <f t="shared" si="1"/>
        <v>Q4. Edamame, frozen, prepared</v>
      </c>
      <c r="J2175" s="1">
        <f t="shared" si="2"/>
        <v>0</v>
      </c>
      <c r="K2175" s="1" t="str">
        <f t="shared" si="3"/>
        <v>Q4. Edamame, frozen, prepared0</v>
      </c>
      <c r="L2175" s="1" t="str">
        <f t="shared" si="4"/>
        <v>Q4. Edamame, frozen, preparedInput parameters</v>
      </c>
      <c r="M2175" s="1" t="str">
        <f t="array" ref="M2175">IF(A2174=$A$72,TEXT(A2175,"dd/mm/yyyy"),A2175)&amp;";"&amp;B2175&amp;";"&amp;IF(J2175=0,IFERROR(VLOOKUP(A2175,default!$B$17:$C$19,2,0),C2175),INDEX(default!$B$2:$B$12,Sheet2!J2175,0))&amp;";"&amp;D2175&amp;";"&amp;E2175&amp;";"&amp;F2175&amp;";"&amp;G2175&amp;";"&amp;H2175</f>
        <v>Input parameters;;;;;;;</v>
      </c>
    </row>
    <row r="2176" ht="15.75" customHeight="1">
      <c r="A2176" s="1" t="s">
        <v>31</v>
      </c>
      <c r="B2176" s="1">
        <v>1.0</v>
      </c>
      <c r="C2176" s="1" t="s">
        <v>866</v>
      </c>
      <c r="D2176" s="1">
        <v>1.11</v>
      </c>
      <c r="E2176" s="1">
        <v>0.0</v>
      </c>
      <c r="F2176" s="1">
        <v>0.0</v>
      </c>
      <c r="G2176" s="1" t="s">
        <v>832</v>
      </c>
      <c r="H2176" s="1" t="s">
        <v>134</v>
      </c>
      <c r="I2176" s="1" t="str">
        <f t="shared" si="1"/>
        <v>Q4. Edamame, frozen, prepared</v>
      </c>
      <c r="J2176" s="1">
        <f t="shared" si="2"/>
        <v>0</v>
      </c>
      <c r="K2176" s="1" t="str">
        <f t="shared" si="3"/>
        <v>Q4. Edamame, frozen, prepared0</v>
      </c>
      <c r="L2176" s="1" t="str">
        <f t="shared" si="4"/>
        <v>Q4. Edamame, frozen, preparedprimary</v>
      </c>
      <c r="M2176" s="1" t="str">
        <f t="array" ref="M2176">IF(A2175=$A$72,TEXT(A2176,"dd/mm/yyyy"),A2176)&amp;";"&amp;B2176&amp;";"&amp;IF(J2176=0,IFERROR(VLOOKUP(A2176,default!$B$17:$C$19,2,0),C2176),INDEX(default!$B$2:$B$12,Sheet2!J2176,0))&amp;";"&amp;D2176&amp;";"&amp;E2176&amp;";"&amp;F2176&amp;";"&amp;G2176&amp;";"&amp;H2176</f>
        <v>primary;1;Lognormal;1,11;0;0;No;(2,3,2,2,2,na)_x007f_</v>
      </c>
    </row>
    <row r="2177" ht="15.75" customHeight="1">
      <c r="A2177" s="1" t="s">
        <v>22</v>
      </c>
      <c r="B2177" s="1">
        <v>1.0</v>
      </c>
      <c r="C2177" s="1" t="s">
        <v>866</v>
      </c>
      <c r="D2177" s="1">
        <v>1.11</v>
      </c>
      <c r="E2177" s="1">
        <v>0.0</v>
      </c>
      <c r="F2177" s="1">
        <v>0.0</v>
      </c>
      <c r="G2177" s="1" t="s">
        <v>832</v>
      </c>
      <c r="H2177" s="1" t="s">
        <v>134</v>
      </c>
      <c r="I2177" s="1" t="str">
        <f t="shared" si="1"/>
        <v>Q4. Edamame, frozen, prepared</v>
      </c>
      <c r="J2177" s="1">
        <f t="shared" si="2"/>
        <v>0</v>
      </c>
      <c r="K2177" s="1" t="str">
        <f t="shared" si="3"/>
        <v>Q4. Edamame, frozen, prepared0</v>
      </c>
      <c r="L2177" s="1" t="str">
        <f t="shared" si="4"/>
        <v>Q4. Edamame, frozen, preparedprocessing</v>
      </c>
      <c r="M2177" s="1" t="str">
        <f t="array" ref="M2177">IF(A2176=$A$72,TEXT(A2177,"dd/mm/yyyy"),A2177)&amp;";"&amp;B2177&amp;";"&amp;IF(J2177=0,IFERROR(VLOOKUP(A2177,default!$B$17:$C$19,2,0),C2177),INDEX(default!$B$2:$B$12,Sheet2!J2177,0))&amp;";"&amp;D2177&amp;";"&amp;E2177&amp;";"&amp;F2177&amp;";"&amp;G2177&amp;";"&amp;H2177</f>
        <v>processing;1;Lognormal;1,11;0;0;No;(2,3,2,2,2,na)_x007f_</v>
      </c>
    </row>
    <row r="2178" ht="15.75" customHeight="1">
      <c r="A2178" s="1" t="s">
        <v>23</v>
      </c>
      <c r="B2178" s="1">
        <v>1.0</v>
      </c>
      <c r="C2178" s="1" t="s">
        <v>866</v>
      </c>
      <c r="D2178" s="1">
        <v>1.25</v>
      </c>
      <c r="E2178" s="1">
        <v>0.0</v>
      </c>
      <c r="F2178" s="1">
        <v>0.0</v>
      </c>
      <c r="G2178" s="1" t="s">
        <v>832</v>
      </c>
      <c r="H2178" s="1" t="s">
        <v>131</v>
      </c>
      <c r="I2178" s="1" t="str">
        <f t="shared" si="1"/>
        <v>Q4. Edamame, frozen, prepared</v>
      </c>
      <c r="J2178" s="1">
        <f t="shared" si="2"/>
        <v>0</v>
      </c>
      <c r="K2178" s="1" t="str">
        <f t="shared" si="3"/>
        <v>Q4. Edamame, frozen, prepared0</v>
      </c>
      <c r="L2178" s="1" t="str">
        <f t="shared" si="4"/>
        <v>Q4. Edamame, frozen, preparedpackaging</v>
      </c>
      <c r="M2178" s="1" t="str">
        <f t="array" ref="M2178">IF(A2177=$A$72,TEXT(A2178,"dd/mm/yyyy"),A2178)&amp;";"&amp;B2178&amp;";"&amp;IF(J2178=0,IFERROR(VLOOKUP(A2178,default!$B$17:$C$19,2,0),C2178),INDEX(default!$B$2:$B$12,Sheet2!J2178,0))&amp;";"&amp;D2178&amp;";"&amp;E2178&amp;";"&amp;F2178&amp;";"&amp;G2178&amp;";"&amp;H2178</f>
        <v>packaging;1;Lognormal;1,25;0;0;No;(2,4,2,4,3,na)_x007f_</v>
      </c>
    </row>
    <row r="2179" ht="15.75" customHeight="1">
      <c r="A2179" s="1" t="s">
        <v>32</v>
      </c>
      <c r="B2179" s="1">
        <v>1.0</v>
      </c>
      <c r="C2179" s="1" t="s">
        <v>866</v>
      </c>
      <c r="D2179" s="1">
        <v>1.23</v>
      </c>
      <c r="E2179" s="1">
        <v>0.0</v>
      </c>
      <c r="F2179" s="1">
        <v>0.0</v>
      </c>
      <c r="G2179" s="1" t="s">
        <v>832</v>
      </c>
      <c r="H2179" s="1" t="s">
        <v>132</v>
      </c>
      <c r="I2179" s="1" t="str">
        <f t="shared" si="1"/>
        <v>Q4. Edamame, frozen, prepared</v>
      </c>
      <c r="J2179" s="1">
        <f t="shared" si="2"/>
        <v>0</v>
      </c>
      <c r="K2179" s="1" t="str">
        <f t="shared" si="3"/>
        <v>Q4. Edamame, frozen, prepared0</v>
      </c>
      <c r="L2179" s="1" t="str">
        <f t="shared" si="4"/>
        <v>Q4. Edamame, frozen, prepareddistrib</v>
      </c>
      <c r="M2179" s="1" t="str">
        <f t="array" ref="M2179">IF(A2178=$A$72,TEXT(A2179,"dd/mm/yyyy"),A2179)&amp;";"&amp;B2179&amp;";"&amp;IF(J2179=0,IFERROR(VLOOKUP(A2179,default!$B$17:$C$19,2,0),C2179),INDEX(default!$B$2:$B$12,Sheet2!J2179,0))&amp;";"&amp;D2179&amp;";"&amp;E2179&amp;";"&amp;F2179&amp;";"&amp;G2179&amp;";"&amp;H2179</f>
        <v>distrib;1;Lognormal;1,23;0;0;No;(2,3,2,4,3,na)_x007f_</v>
      </c>
    </row>
    <row r="2180" ht="15.75" customHeight="1">
      <c r="A2180" s="1" t="s">
        <v>33</v>
      </c>
      <c r="B2180" s="1">
        <v>0.0</v>
      </c>
      <c r="C2180" s="1" t="s">
        <v>866</v>
      </c>
      <c r="D2180" s="1">
        <v>1.12</v>
      </c>
      <c r="E2180" s="1">
        <v>0.0</v>
      </c>
      <c r="F2180" s="1">
        <v>0.0</v>
      </c>
      <c r="G2180" s="1" t="s">
        <v>832</v>
      </c>
      <c r="H2180" s="1" t="s">
        <v>133</v>
      </c>
      <c r="I2180" s="1" t="str">
        <f t="shared" si="1"/>
        <v>Q4. Edamame, frozen, prepared</v>
      </c>
      <c r="J2180" s="1">
        <f t="shared" si="2"/>
        <v>0</v>
      </c>
      <c r="K2180" s="1" t="str">
        <f t="shared" si="3"/>
        <v>Q4. Edamame, frozen, prepared0</v>
      </c>
      <c r="L2180" s="1" t="str">
        <f t="shared" si="4"/>
        <v>Q4. Edamame, frozen, preparedretail_cool</v>
      </c>
      <c r="M2180" s="1" t="str">
        <f t="array" ref="M2180">IF(A2179=$A$72,TEXT(A2180,"dd/mm/yyyy"),A2180)&amp;";"&amp;B2180&amp;";"&amp;IF(J2180=0,IFERROR(VLOOKUP(A2180,default!$B$17:$C$19,2,0),C2180),INDEX(default!$B$2:$B$12,Sheet2!J2180,0))&amp;";"&amp;D2180&amp;";"&amp;E2180&amp;";"&amp;F2180&amp;";"&amp;G2180&amp;";"&amp;H2180</f>
        <v>retail_cool;0;Lognormal;1,12;0;0;No;(2,3,2,4,2,na)_x007f_</v>
      </c>
    </row>
    <row r="2181" ht="15.75" customHeight="1">
      <c r="A2181" s="1" t="s">
        <v>34</v>
      </c>
      <c r="B2181" s="1">
        <v>10.0</v>
      </c>
      <c r="C2181" s="1" t="s">
        <v>866</v>
      </c>
      <c r="D2181" s="1">
        <v>1.12</v>
      </c>
      <c r="E2181" s="1">
        <v>0.0</v>
      </c>
      <c r="F2181" s="1">
        <v>0.0</v>
      </c>
      <c r="G2181" s="1" t="s">
        <v>832</v>
      </c>
      <c r="H2181" s="1" t="s">
        <v>133</v>
      </c>
      <c r="I2181" s="1" t="str">
        <f t="shared" si="1"/>
        <v>Q4. Edamame, frozen, prepared</v>
      </c>
      <c r="J2181" s="1">
        <f t="shared" si="2"/>
        <v>0</v>
      </c>
      <c r="K2181" s="1" t="str">
        <f t="shared" si="3"/>
        <v>Q4. Edamame, frozen, prepared0</v>
      </c>
      <c r="L2181" s="1" t="str">
        <f t="shared" si="4"/>
        <v>Q4. Edamame, frozen, preparedretail_freez</v>
      </c>
      <c r="M2181" s="1" t="str">
        <f t="array" ref="M2181">IF(A2180=$A$72,TEXT(A2181,"dd/mm/yyyy"),A2181)&amp;";"&amp;B2181&amp;";"&amp;IF(J2181=0,IFERROR(VLOOKUP(A2181,default!$B$17:$C$19,2,0),C2181),INDEX(default!$B$2:$B$12,Sheet2!J2181,0))&amp;";"&amp;D2181&amp;";"&amp;E2181&amp;";"&amp;F2181&amp;";"&amp;G2181&amp;";"&amp;H2181</f>
        <v>retail_freez;10;Lognormal;1,12;0;0;No;(2,3,2,4,2,na)_x007f_</v>
      </c>
    </row>
    <row r="2182" ht="15.75" customHeight="1">
      <c r="A2182" s="1" t="s">
        <v>35</v>
      </c>
      <c r="B2182" s="1">
        <v>0.0</v>
      </c>
      <c r="C2182" s="1" t="s">
        <v>866</v>
      </c>
      <c r="D2182" s="1">
        <v>1.12</v>
      </c>
      <c r="E2182" s="1">
        <v>0.0</v>
      </c>
      <c r="F2182" s="1">
        <v>0.0</v>
      </c>
      <c r="G2182" s="1" t="s">
        <v>832</v>
      </c>
      <c r="H2182" s="1" t="s">
        <v>133</v>
      </c>
      <c r="I2182" s="1" t="str">
        <f t="shared" si="1"/>
        <v>Q4. Edamame, frozen, prepared</v>
      </c>
      <c r="J2182" s="1">
        <f t="shared" si="2"/>
        <v>0</v>
      </c>
      <c r="K2182" s="1" t="str">
        <f t="shared" si="3"/>
        <v>Q4. Edamame, frozen, prepared0</v>
      </c>
      <c r="L2182" s="1" t="str">
        <f t="shared" si="4"/>
        <v>Q4. Edamame, frozen, preparedhome_cool</v>
      </c>
      <c r="M2182" s="1" t="str">
        <f t="array" ref="M2182">IF(A2181=$A$72,TEXT(A2182,"dd/mm/yyyy"),A2182)&amp;";"&amp;B2182&amp;";"&amp;IF(J2182=0,IFERROR(VLOOKUP(A2182,default!$B$17:$C$19,2,0),C2182),INDEX(default!$B$2:$B$12,Sheet2!J2182,0))&amp;";"&amp;D2182&amp;";"&amp;E2182&amp;";"&amp;F2182&amp;";"&amp;G2182&amp;";"&amp;H2182</f>
        <v>home_cool;0;Lognormal;1,12;0;0;No;(2,3,2,4,2,na)_x007f_</v>
      </c>
    </row>
    <row r="2183" ht="15.75" customHeight="1">
      <c r="A2183" s="1" t="s">
        <v>36</v>
      </c>
      <c r="B2183" s="1">
        <v>10.0</v>
      </c>
      <c r="C2183" s="1" t="s">
        <v>866</v>
      </c>
      <c r="D2183" s="1">
        <v>1.12</v>
      </c>
      <c r="E2183" s="1">
        <v>0.0</v>
      </c>
      <c r="F2183" s="1">
        <v>0.0</v>
      </c>
      <c r="G2183" s="1" t="s">
        <v>832</v>
      </c>
      <c r="H2183" s="1" t="s">
        <v>133</v>
      </c>
      <c r="I2183" s="1" t="str">
        <f t="shared" si="1"/>
        <v>Q4. Edamame, frozen, prepared</v>
      </c>
      <c r="J2183" s="1">
        <f t="shared" si="2"/>
        <v>0</v>
      </c>
      <c r="K2183" s="1" t="str">
        <f t="shared" si="3"/>
        <v>Q4. Edamame, frozen, prepared0</v>
      </c>
      <c r="L2183" s="1" t="str">
        <f t="shared" si="4"/>
        <v>Q4. Edamame, frozen, preparedhome_freez</v>
      </c>
      <c r="M2183" s="1" t="str">
        <f t="array" ref="M2183">IF(A2182=$A$72,TEXT(A2183,"dd/mm/yyyy"),A2183)&amp;";"&amp;B2183&amp;";"&amp;IF(J2183=0,IFERROR(VLOOKUP(A2183,default!$B$17:$C$19,2,0),C2183),INDEX(default!$B$2:$B$12,Sheet2!J2183,0))&amp;";"&amp;D2183&amp;";"&amp;E2183&amp;";"&amp;F2183&amp;";"&amp;G2183&amp;";"&amp;H2183</f>
        <v>home_freez;10;Lognormal;1,12;0;0;No;(2,3,2,4,2,na)_x007f_</v>
      </c>
    </row>
    <row r="2184" ht="15.75" customHeight="1">
      <c r="A2184" s="1" t="s">
        <v>37</v>
      </c>
      <c r="B2184" s="1">
        <v>2.0</v>
      </c>
      <c r="C2184" s="1" t="s">
        <v>866</v>
      </c>
      <c r="D2184" s="1">
        <v>1.11</v>
      </c>
      <c r="E2184" s="1">
        <v>0.0</v>
      </c>
      <c r="F2184" s="1">
        <v>0.0</v>
      </c>
      <c r="G2184" s="1" t="s">
        <v>832</v>
      </c>
      <c r="H2184" s="1" t="s">
        <v>134</v>
      </c>
      <c r="I2184" s="1" t="str">
        <f t="shared" si="1"/>
        <v>Q4. Edamame, frozen, prepared</v>
      </c>
      <c r="J2184" s="1">
        <f t="shared" si="2"/>
        <v>0</v>
      </c>
      <c r="K2184" s="1" t="str">
        <f t="shared" si="3"/>
        <v>Q4. Edamame, frozen, prepared0</v>
      </c>
      <c r="L2184" s="1" t="str">
        <f t="shared" si="4"/>
        <v>Q4. Edamame, frozen, preparedboil</v>
      </c>
      <c r="M2184" s="1" t="str">
        <f t="array" ref="M2184">IF(A2183=$A$72,TEXT(A2184,"dd/mm/yyyy"),A2184)&amp;";"&amp;B2184&amp;";"&amp;IF(J2184=0,IFERROR(VLOOKUP(A2184,default!$B$17:$C$19,2,0),C2184),INDEX(default!$B$2:$B$12,Sheet2!J2184,0))&amp;";"&amp;D2184&amp;";"&amp;E2184&amp;";"&amp;F2184&amp;";"&amp;G2184&amp;";"&amp;H2184</f>
        <v>boil;2;Lognormal;1,11;0;0;No;(2,3,2,2,2,na)_x007f_</v>
      </c>
    </row>
    <row r="2185" ht="15.75" customHeight="1">
      <c r="A2185" s="1" t="s">
        <v>38</v>
      </c>
      <c r="B2185" s="1">
        <v>0.0</v>
      </c>
      <c r="C2185" s="1" t="s">
        <v>866</v>
      </c>
      <c r="D2185" s="1">
        <v>1.11</v>
      </c>
      <c r="E2185" s="1">
        <v>0.0</v>
      </c>
      <c r="F2185" s="1">
        <v>0.0</v>
      </c>
      <c r="G2185" s="1" t="s">
        <v>832</v>
      </c>
      <c r="H2185" s="1" t="s">
        <v>134</v>
      </c>
      <c r="I2185" s="1" t="str">
        <f t="shared" si="1"/>
        <v>Q4. Edamame, frozen, prepared</v>
      </c>
      <c r="J2185" s="1">
        <f t="shared" si="2"/>
        <v>0</v>
      </c>
      <c r="K2185" s="1" t="str">
        <f t="shared" si="3"/>
        <v>Q4. Edamame, frozen, prepared0</v>
      </c>
      <c r="L2185" s="1" t="str">
        <f t="shared" si="4"/>
        <v>Q4. Edamame, frozen, preparedfry</v>
      </c>
      <c r="M2185" s="1" t="str">
        <f t="array" ref="M2185">IF(A2184=$A$72,TEXT(A2185,"dd/mm/yyyy"),A2185)&amp;";"&amp;B2185&amp;";"&amp;IF(J2185=0,IFERROR(VLOOKUP(A2185,default!$B$17:$C$19,2,0),C2185),INDEX(default!$B$2:$B$12,Sheet2!J2185,0))&amp;";"&amp;D2185&amp;";"&amp;E2185&amp;";"&amp;F2185&amp;";"&amp;G2185&amp;";"&amp;H2185</f>
        <v>fry;0;Lognormal;1,11;0;0;No;(2,3,2,2,2,na)_x007f_</v>
      </c>
    </row>
    <row r="2186" ht="15.75" customHeight="1">
      <c r="A2186" s="1" t="s">
        <v>39</v>
      </c>
      <c r="B2186" s="1">
        <v>0.05</v>
      </c>
      <c r="C2186" s="1" t="s">
        <v>842</v>
      </c>
      <c r="D2186" s="1">
        <v>1.0</v>
      </c>
      <c r="E2186" s="1">
        <v>0.0</v>
      </c>
      <c r="F2186" s="1">
        <v>0.0</v>
      </c>
      <c r="G2186" s="1" t="s">
        <v>832</v>
      </c>
      <c r="I2186" s="1" t="str">
        <f t="shared" si="1"/>
        <v>Q4. Edamame, frozen, prepared</v>
      </c>
      <c r="J2186" s="1">
        <f t="shared" si="2"/>
        <v>0</v>
      </c>
      <c r="K2186" s="1" t="str">
        <f t="shared" si="3"/>
        <v>Q4. Edamame, frozen, prepared0</v>
      </c>
      <c r="L2186" s="1" t="str">
        <f t="shared" si="4"/>
        <v>Q4. Edamame, frozen, preparedpackwt</v>
      </c>
      <c r="M2186" s="1" t="str">
        <f t="array" ref="M2186">IF(A2185=$A$72,TEXT(A2186,"dd/mm/yyyy"),A2186)&amp;";"&amp;B2186&amp;";"&amp;IF(J2186=0,IFERROR(VLOOKUP(A2186,default!$B$17:$C$19,2,0),C2186),INDEX(default!$B$2:$B$12,Sheet2!J2186,0))&amp;";"&amp;D2186&amp;";"&amp;E2186&amp;";"&amp;F2186&amp;";"&amp;G2186&amp;";"&amp;H2186</f>
        <v>packwt;0,05;Undefined;1;0;0;No;</v>
      </c>
    </row>
    <row r="2187" ht="15.75" customHeight="1">
      <c r="A2187" s="1" t="s">
        <v>40</v>
      </c>
      <c r="B2187" s="1">
        <v>0.0</v>
      </c>
      <c r="C2187" s="1" t="s">
        <v>842</v>
      </c>
      <c r="D2187" s="1">
        <v>1.0</v>
      </c>
      <c r="E2187" s="1">
        <v>0.0</v>
      </c>
      <c r="F2187" s="1">
        <v>0.0</v>
      </c>
      <c r="G2187" s="1" t="s">
        <v>832</v>
      </c>
      <c r="I2187" s="1" t="str">
        <f t="shared" si="1"/>
        <v>Q4. Edamame, frozen, prepared</v>
      </c>
      <c r="J2187" s="1">
        <f t="shared" si="2"/>
        <v>0</v>
      </c>
      <c r="K2187" s="1" t="str">
        <f t="shared" si="3"/>
        <v>Q4. Edamame, frozen, prepared0</v>
      </c>
      <c r="L2187" s="1" t="str">
        <f t="shared" si="4"/>
        <v>Q4. Edamame, frozen, preparedUSER_loss</v>
      </c>
      <c r="M2187" s="1" t="str">
        <f t="array" ref="M2187">IF(A2186=$A$72,TEXT(A2187,"dd/mm/yyyy"),A2187)&amp;";"&amp;B2187&amp;";"&amp;IF(J2187=0,IFERROR(VLOOKUP(A2187,default!$B$17:$C$19,2,0),C2187),INDEX(default!$B$2:$B$12,Sheet2!J2187,0))&amp;";"&amp;D2187&amp;";"&amp;E2187&amp;";"&amp;F2187&amp;";"&amp;G2187&amp;";"&amp;H2187</f>
        <v>USER_loss;0;Undefined;1;0;0;No;</v>
      </c>
    </row>
    <row r="2188" ht="15.75" customHeight="1">
      <c r="I2188" s="1" t="str">
        <f t="shared" si="1"/>
        <v>Q4. Edamame, frozen, prepared</v>
      </c>
      <c r="J2188" s="1">
        <f t="shared" si="2"/>
        <v>0</v>
      </c>
      <c r="K2188" s="1" t="str">
        <f t="shared" si="3"/>
        <v>Q4. Edamame, frozen, prepared0</v>
      </c>
      <c r="L2188" s="1" t="str">
        <f t="shared" si="4"/>
        <v>Q4. Edamame, frozen, prepared</v>
      </c>
      <c r="M2188" s="1" t="str">
        <f t="array" ref="M2188">IF(A2187=$A$72,TEXT(A2188,"dd/mm/yyyy"),A2188)&amp;";"&amp;B2188&amp;";"&amp;IF(J2188=0,IFERROR(VLOOKUP(A2188,default!$B$17:$C$19,2,0),C2188),INDEX(default!$B$2:$B$12,Sheet2!J2188,0))&amp;";"&amp;D2188&amp;";"&amp;E2188&amp;";"&amp;F2188&amp;";"&amp;G2188&amp;";"&amp;H2188</f>
        <v>;;;;;;;</v>
      </c>
    </row>
    <row r="2189" ht="15.75" customHeight="1">
      <c r="A2189" s="1" t="s">
        <v>867</v>
      </c>
      <c r="I2189" s="1" t="str">
        <f t="shared" si="1"/>
        <v>Q4. Edamame, frozen, prepared</v>
      </c>
      <c r="J2189" s="1">
        <f t="shared" si="2"/>
        <v>0</v>
      </c>
      <c r="K2189" s="1" t="str">
        <f t="shared" si="3"/>
        <v>Q4. Edamame, frozen, prepared0</v>
      </c>
      <c r="L2189" s="1" t="str">
        <f t="shared" si="4"/>
        <v>Q4. Edamame, frozen, preparedEnd</v>
      </c>
      <c r="M2189" s="1" t="str">
        <f t="array" ref="M2189">IF(A2188=$A$72,TEXT(A2189,"dd/mm/yyyy"),A2189)&amp;";"&amp;B2189&amp;";"&amp;IF(J2189=0,IFERROR(VLOOKUP(A2189,default!$B$17:$C$19,2,0),C2189),INDEX(default!$B$2:$B$12,Sheet2!J2189,0))&amp;";"&amp;D2189&amp;";"&amp;E2189&amp;";"&amp;F2189&amp;";"&amp;G2189&amp;";"&amp;H2189</f>
        <v>End;;;;;;;</v>
      </c>
    </row>
    <row r="2190" ht="15.75" customHeight="1">
      <c r="I2190" s="1" t="str">
        <f t="shared" si="1"/>
        <v>Q4. Edamame, frozen, prepared</v>
      </c>
      <c r="J2190" s="1">
        <f t="shared" si="2"/>
        <v>0</v>
      </c>
      <c r="K2190" s="1" t="str">
        <f t="shared" si="3"/>
        <v>Q4. Edamame, frozen, prepared0</v>
      </c>
      <c r="L2190" s="1" t="str">
        <f t="shared" si="4"/>
        <v>Q4. Edamame, frozen, prepared</v>
      </c>
      <c r="M2190" s="1" t="str">
        <f t="array" ref="M2190">IF(A2189=$A$72,TEXT(A2190,"dd/mm/yyyy"),A2190)&amp;";"&amp;B2190&amp;";"&amp;IF(J2190=0,IFERROR(VLOOKUP(A2190,default!$B$17:$C$19,2,0),C2190),INDEX(default!$B$2:$B$12,Sheet2!J2190,0))&amp;";"&amp;D2190&amp;";"&amp;E2190&amp;";"&amp;F2190&amp;";"&amp;G2190&amp;";"&amp;H2190</f>
        <v>;;;;;;;</v>
      </c>
    </row>
    <row r="2191" ht="15.75" customHeight="1">
      <c r="A2191" s="1" t="s">
        <v>814</v>
      </c>
      <c r="I2191" s="1" t="str">
        <f t="shared" si="1"/>
        <v>Q4. Edamame, frozen, prepared</v>
      </c>
      <c r="J2191" s="1">
        <f t="shared" si="2"/>
        <v>0</v>
      </c>
      <c r="K2191" s="1" t="str">
        <f t="shared" si="3"/>
        <v>Q4. Edamame, frozen, prepared0</v>
      </c>
      <c r="L2191" s="1" t="str">
        <f t="shared" si="4"/>
        <v>Q4. Edamame, frozen, preparedProcess</v>
      </c>
      <c r="M2191" s="1" t="str">
        <f t="array" ref="M2191">IF(A2190=$A$72,TEXT(A2191,"dd/mm/yyyy"),A2191)&amp;";"&amp;B2191&amp;";"&amp;IF(J2191=0,IFERROR(VLOOKUP(A2191,default!$B$17:$C$19,2,0),C2191),INDEX(default!$B$2:$B$12,Sheet2!J2191,0))&amp;";"&amp;D2191&amp;";"&amp;E2191&amp;";"&amp;F2191&amp;";"&amp;G2191&amp;";"&amp;H2191</f>
        <v>Process;;;;;;;</v>
      </c>
    </row>
    <row r="2192" ht="15.75" customHeight="1">
      <c r="I2192" s="1" t="str">
        <f t="shared" si="1"/>
        <v>Q4. Edamame, frozen, prepared</v>
      </c>
      <c r="J2192" s="1">
        <f t="shared" si="2"/>
        <v>0</v>
      </c>
      <c r="K2192" s="1" t="str">
        <f t="shared" si="3"/>
        <v>Q4. Edamame, frozen, prepared0</v>
      </c>
      <c r="L2192" s="1" t="str">
        <f t="shared" si="4"/>
        <v>Q4. Edamame, frozen, prepared</v>
      </c>
      <c r="M2192" s="1" t="str">
        <f t="array" ref="M2192">IF(A2191=$A$72,TEXT(A2192,"dd/mm/yyyy"),A2192)&amp;";"&amp;B2192&amp;";"&amp;IF(J2192=0,IFERROR(VLOOKUP(A2192,default!$B$17:$C$19,2,0),C2192),INDEX(default!$B$2:$B$12,Sheet2!J2192,0))&amp;";"&amp;D2192&amp;";"&amp;E2192&amp;";"&amp;F2192&amp;";"&amp;G2192&amp;";"&amp;H2192</f>
        <v>;;;;;;;</v>
      </c>
    </row>
    <row r="2193" ht="15.75" customHeight="1">
      <c r="A2193" s="1" t="s">
        <v>815</v>
      </c>
      <c r="I2193" s="1" t="str">
        <f t="shared" si="1"/>
        <v>Q4. Edamame, frozen, prepared</v>
      </c>
      <c r="J2193" s="1">
        <f t="shared" si="2"/>
        <v>0</v>
      </c>
      <c r="K2193" s="1" t="str">
        <f t="shared" si="3"/>
        <v>Q4. Edamame, frozen, prepared0</v>
      </c>
      <c r="L2193" s="1" t="str">
        <f t="shared" si="4"/>
        <v>Q4. Edamame, frozen, preparedCategory type</v>
      </c>
      <c r="M2193" s="1" t="str">
        <f t="array" ref="M2193">IF(A2192=$A$72,TEXT(A2193,"dd/mm/yyyy"),A2193)&amp;";"&amp;B2193&amp;";"&amp;IF(J2193=0,IFERROR(VLOOKUP(A2193,default!$B$17:$C$19,2,0),C2193),INDEX(default!$B$2:$B$12,Sheet2!J2193,0))&amp;";"&amp;D2193&amp;";"&amp;E2193&amp;";"&amp;F2193&amp;";"&amp;G2193&amp;";"&amp;H2193</f>
        <v>Category type;;;;;;;</v>
      </c>
    </row>
    <row r="2194" ht="15.75" customHeight="1">
      <c r="A2194" s="1" t="s">
        <v>816</v>
      </c>
      <c r="I2194" s="1" t="str">
        <f t="shared" si="1"/>
        <v>Q4. Edamame, frozen, prepared</v>
      </c>
      <c r="J2194" s="1">
        <f t="shared" si="2"/>
        <v>0</v>
      </c>
      <c r="K2194" s="1" t="str">
        <f t="shared" si="3"/>
        <v>Q4. Edamame, frozen, prepared0</v>
      </c>
      <c r="L2194" s="1" t="str">
        <f t="shared" si="4"/>
        <v>Q4. Edamame, frozen, preparedmaterial</v>
      </c>
      <c r="M2194" s="1" t="str">
        <f t="array" ref="M2194">IF(A2193=$A$72,TEXT(A2194,"dd/mm/yyyy"),A2194)&amp;";"&amp;B2194&amp;";"&amp;IF(J2194=0,IFERROR(VLOOKUP(A2194,default!$B$17:$C$19,2,0),C2194),INDEX(default!$B$2:$B$12,Sheet2!J2194,0))&amp;";"&amp;D2194&amp;";"&amp;E2194&amp;";"&amp;F2194&amp;";"&amp;G2194&amp;";"&amp;H2194</f>
        <v>material;;;;;;;</v>
      </c>
    </row>
    <row r="2195" ht="15.75" customHeight="1">
      <c r="I2195" s="1" t="str">
        <f t="shared" si="1"/>
        <v>Q4. Edamame, frozen, prepared</v>
      </c>
      <c r="J2195" s="1">
        <f t="shared" si="2"/>
        <v>0</v>
      </c>
      <c r="K2195" s="1" t="str">
        <f t="shared" si="3"/>
        <v>Q4. Edamame, frozen, prepared0</v>
      </c>
      <c r="L2195" s="1" t="str">
        <f t="shared" si="4"/>
        <v>Q4. Edamame, frozen, prepared</v>
      </c>
      <c r="M2195" s="1" t="str">
        <f t="array" ref="M2195">IF(A2194=$A$72,TEXT(A2195,"dd/mm/yyyy"),A2195)&amp;";"&amp;B2195&amp;";"&amp;IF(J2195=0,IFERROR(VLOOKUP(A2195,default!$B$17:$C$19,2,0),C2195),INDEX(default!$B$2:$B$12,Sheet2!J2195,0))&amp;";"&amp;D2195&amp;";"&amp;E2195&amp;";"&amp;F2195&amp;";"&amp;G2195&amp;";"&amp;H2195</f>
        <v>;;;;;;;</v>
      </c>
    </row>
    <row r="2196" ht="15.75" customHeight="1">
      <c r="A2196" s="1" t="s">
        <v>817</v>
      </c>
      <c r="I2196" s="1" t="str">
        <f t="shared" si="1"/>
        <v>Q4. Edamame, frozen, prepared</v>
      </c>
      <c r="J2196" s="1">
        <f t="shared" si="2"/>
        <v>0</v>
      </c>
      <c r="K2196" s="1" t="str">
        <f t="shared" si="3"/>
        <v>Q4. Edamame, frozen, prepared0</v>
      </c>
      <c r="L2196" s="1" t="str">
        <f t="shared" si="4"/>
        <v>Q4. Edamame, frozen, preparedProcess identifier</v>
      </c>
      <c r="M2196" s="1" t="str">
        <f t="array" ref="M2196">IF(A2195=$A$72,TEXT(A2196,"dd/mm/yyyy"),A2196)&amp;";"&amp;B2196&amp;";"&amp;IF(J2196=0,IFERROR(VLOOKUP(A2196,default!$B$17:$C$19,2,0),C2196),INDEX(default!$B$2:$B$12,Sheet2!J2196,0))&amp;";"&amp;D2196&amp;";"&amp;E2196&amp;";"&amp;F2196&amp;";"&amp;G2196&amp;";"&amp;H2196</f>
        <v>Process identifier;;;;;;;</v>
      </c>
    </row>
    <row r="2197" ht="15.75" customHeight="1">
      <c r="A2197" s="1" t="s">
        <v>1137</v>
      </c>
      <c r="I2197" s="1" t="str">
        <f t="shared" si="1"/>
        <v>Q4. Edamame, frozen, prepared</v>
      </c>
      <c r="J2197" s="1">
        <f t="shared" si="2"/>
        <v>0</v>
      </c>
      <c r="K2197" s="1" t="str">
        <f t="shared" si="3"/>
        <v>Q4. Edamame, frozen, prepared0</v>
      </c>
      <c r="L2197" s="1" t="str">
        <f t="shared" si="4"/>
        <v>Q4. Edamame, frozen, preparedFootPrin000108900800252</v>
      </c>
      <c r="M2197" s="1" t="str">
        <f t="array" ref="M2197">IF(A2196=$A$72,TEXT(A2197,"dd/mm/yyyy"),A2197)&amp;";"&amp;B2197&amp;";"&amp;IF(J2197=0,IFERROR(VLOOKUP(A2197,default!$B$17:$C$19,2,0),C2197),INDEX(default!$B$2:$B$12,Sheet2!J2197,0))&amp;";"&amp;D2197&amp;";"&amp;E2197&amp;";"&amp;F2197&amp;";"&amp;G2197&amp;";"&amp;H2197</f>
        <v>FootPrin000108900800252;;;;;;;</v>
      </c>
    </row>
    <row r="2198" ht="15.75" customHeight="1">
      <c r="I2198" s="1" t="str">
        <f t="shared" si="1"/>
        <v>Q4. Edamame, frozen, prepared</v>
      </c>
      <c r="J2198" s="1">
        <f t="shared" si="2"/>
        <v>0</v>
      </c>
      <c r="K2198" s="1" t="str">
        <f t="shared" si="3"/>
        <v>Q4. Edamame, frozen, prepared0</v>
      </c>
      <c r="L2198" s="1" t="str">
        <f t="shared" si="4"/>
        <v>Q4. Edamame, frozen, prepared</v>
      </c>
      <c r="M2198" s="1" t="str">
        <f t="array" ref="M2198">IF(A2197=$A$72,TEXT(A2198,"dd/mm/yyyy"),A2198)&amp;";"&amp;B2198&amp;";"&amp;IF(J2198=0,IFERROR(VLOOKUP(A2198,default!$B$17:$C$19,2,0),C2198),INDEX(default!$B$2:$B$12,Sheet2!J2198,0))&amp;";"&amp;D2198&amp;";"&amp;E2198&amp;";"&amp;F2198&amp;";"&amp;G2198&amp;";"&amp;H2198</f>
        <v>;;;;;;;</v>
      </c>
    </row>
    <row r="2199" ht="15.75" customHeight="1">
      <c r="A2199" s="1" t="s">
        <v>819</v>
      </c>
      <c r="I2199" s="1" t="str">
        <f t="shared" si="1"/>
        <v>Q4. Edamame, frozen, prepared</v>
      </c>
      <c r="J2199" s="1">
        <f t="shared" si="2"/>
        <v>0</v>
      </c>
      <c r="K2199" s="1" t="str">
        <f t="shared" si="3"/>
        <v>Q4. Edamame, frozen, prepared0</v>
      </c>
      <c r="L2199" s="1" t="str">
        <f t="shared" si="4"/>
        <v>Q4. Edamame, frozen, preparedType</v>
      </c>
      <c r="M2199" s="1" t="str">
        <f t="array" ref="M2199">IF(A2198=$A$72,TEXT(A2199,"dd/mm/yyyy"),A2199)&amp;";"&amp;B2199&amp;";"&amp;IF(J2199=0,IFERROR(VLOOKUP(A2199,default!$B$17:$C$19,2,0),C2199),INDEX(default!$B$2:$B$12,Sheet2!J2199,0))&amp;";"&amp;D2199&amp;";"&amp;E2199&amp;";"&amp;F2199&amp;";"&amp;G2199&amp;";"&amp;H2199</f>
        <v>Type;;;;;;;</v>
      </c>
    </row>
    <row r="2200" ht="15.75" customHeight="1">
      <c r="I2200" s="1" t="str">
        <f t="shared" si="1"/>
        <v>Q4. Edamame, frozen, prepared</v>
      </c>
      <c r="J2200" s="1">
        <f t="shared" si="2"/>
        <v>0</v>
      </c>
      <c r="K2200" s="1" t="str">
        <f t="shared" si="3"/>
        <v>Q4. Edamame, frozen, prepared0</v>
      </c>
      <c r="L2200" s="1" t="str">
        <f t="shared" si="4"/>
        <v>Q4. Edamame, frozen, prepared</v>
      </c>
      <c r="M2200" s="1" t="str">
        <f t="array" ref="M2200">IF(A2199=$A$72,TEXT(A2200,"dd/mm/yyyy"),A2200)&amp;";"&amp;B2200&amp;";"&amp;IF(J2200=0,IFERROR(VLOOKUP(A2200,default!$B$17:$C$19,2,0),C2200),INDEX(default!$B$2:$B$12,Sheet2!J2200,0))&amp;";"&amp;D2200&amp;";"&amp;E2200&amp;";"&amp;F2200&amp;";"&amp;G2200&amp;";"&amp;H2200</f>
        <v>;;;;;;;</v>
      </c>
    </row>
    <row r="2201" ht="15.75" customHeight="1">
      <c r="I2201" s="1" t="str">
        <f t="shared" si="1"/>
        <v>Q4. Edamame, frozen, prepared</v>
      </c>
      <c r="J2201" s="1">
        <f t="shared" si="2"/>
        <v>0</v>
      </c>
      <c r="K2201" s="1" t="str">
        <f t="shared" si="3"/>
        <v>Q4. Edamame, frozen, prepared0</v>
      </c>
      <c r="L2201" s="1" t="str">
        <f t="shared" si="4"/>
        <v>Q4. Edamame, frozen, prepared</v>
      </c>
      <c r="M2201" s="1" t="str">
        <f t="array" ref="M2201">IF(A2200=$A$72,TEXT(A2201,"dd/mm/yyyy"),A2201)&amp;";"&amp;B2201&amp;";"&amp;IF(J2201=0,IFERROR(VLOOKUP(A2201,default!$B$17:$C$19,2,0),C2201),INDEX(default!$B$2:$B$12,Sheet2!J2201,0))&amp;";"&amp;D2201&amp;";"&amp;E2201&amp;";"&amp;F2201&amp;";"&amp;G2201&amp;";"&amp;H2201</f>
        <v>;;;;;;;</v>
      </c>
    </row>
    <row r="2202" ht="15.75" customHeight="1">
      <c r="A2202" s="1" t="s">
        <v>820</v>
      </c>
      <c r="I2202" s="1" t="str">
        <f t="shared" si="1"/>
        <v>Q4. Edamame, frozen, prepared</v>
      </c>
      <c r="J2202" s="1">
        <f t="shared" si="2"/>
        <v>0</v>
      </c>
      <c r="K2202" s="1" t="str">
        <f t="shared" si="3"/>
        <v>Q4. Edamame, frozen, prepared0</v>
      </c>
      <c r="L2202" s="1" t="str">
        <f t="shared" si="4"/>
        <v>Q4. Edamame, frozen, preparedStatus</v>
      </c>
      <c r="M2202" s="1" t="str">
        <f t="array" ref="M2202">IF(A2201=$A$72,TEXT(A2202,"dd/mm/yyyy"),A2202)&amp;";"&amp;B2202&amp;";"&amp;IF(J2202=0,IFERROR(VLOOKUP(A2202,default!$B$17:$C$19,2,0),C2202),INDEX(default!$B$2:$B$12,Sheet2!J2202,0))&amp;";"&amp;D2202&amp;";"&amp;E2202&amp;";"&amp;F2202&amp;";"&amp;G2202&amp;";"&amp;H2202</f>
        <v>Status;;;;;;;</v>
      </c>
    </row>
    <row r="2203" ht="15.75" customHeight="1">
      <c r="I2203" s="1" t="str">
        <f t="shared" si="1"/>
        <v>Q4. Edamame, frozen, prepared</v>
      </c>
      <c r="J2203" s="1">
        <f t="shared" si="2"/>
        <v>0</v>
      </c>
      <c r="K2203" s="1" t="str">
        <f t="shared" si="3"/>
        <v>Q4. Edamame, frozen, prepared0</v>
      </c>
      <c r="L2203" s="1" t="str">
        <f t="shared" si="4"/>
        <v>Q4. Edamame, frozen, prepared</v>
      </c>
      <c r="M2203" s="1" t="str">
        <f t="array" ref="M2203">IF(A2202=$A$72,TEXT(A2203,"dd/mm/yyyy"),A2203)&amp;";"&amp;B2203&amp;";"&amp;IF(J2203=0,IFERROR(VLOOKUP(A2203,default!$B$17:$C$19,2,0),C2203),INDEX(default!$B$2:$B$12,Sheet2!J2203,0))&amp;";"&amp;D2203&amp;";"&amp;E2203&amp;";"&amp;F2203&amp;";"&amp;G2203&amp;";"&amp;H2203</f>
        <v>;;;;;;;</v>
      </c>
    </row>
    <row r="2204" ht="15.75" customHeight="1">
      <c r="I2204" s="1" t="str">
        <f t="shared" si="1"/>
        <v>Q4. Edamame, frozen, prepared</v>
      </c>
      <c r="J2204" s="1">
        <f t="shared" si="2"/>
        <v>0</v>
      </c>
      <c r="K2204" s="1" t="str">
        <f t="shared" si="3"/>
        <v>Q4. Edamame, frozen, prepared0</v>
      </c>
      <c r="L2204" s="1" t="str">
        <f t="shared" si="4"/>
        <v>Q4. Edamame, frozen, prepared</v>
      </c>
      <c r="M2204" s="1" t="str">
        <f t="array" ref="M2204">IF(A2203=$A$72,TEXT(A2204,"dd/mm/yyyy"),A2204)&amp;";"&amp;B2204&amp;";"&amp;IF(J2204=0,IFERROR(VLOOKUP(A2204,default!$B$17:$C$19,2,0),C2204),INDEX(default!$B$2:$B$12,Sheet2!J2204,0))&amp;";"&amp;D2204&amp;";"&amp;E2204&amp;";"&amp;F2204&amp;";"&amp;G2204&amp;";"&amp;H2204</f>
        <v>;;;;;;;</v>
      </c>
    </row>
    <row r="2205" ht="15.75" customHeight="1">
      <c r="A2205" s="1" t="s">
        <v>821</v>
      </c>
      <c r="I2205" s="1" t="str">
        <f t="shared" si="1"/>
        <v>Q4. Edamame, frozen, prepared</v>
      </c>
      <c r="J2205" s="1">
        <f t="shared" si="2"/>
        <v>0</v>
      </c>
      <c r="K2205" s="1" t="str">
        <f t="shared" si="3"/>
        <v>Q4. Edamame, frozen, prepared0</v>
      </c>
      <c r="L2205" s="1" t="str">
        <f t="shared" si="4"/>
        <v>Q4. Edamame, frozen, preparedTime period</v>
      </c>
      <c r="M2205" s="1" t="str">
        <f t="array" ref="M2205">IF(A2204=$A$72,TEXT(A2205,"dd/mm/yyyy"),A2205)&amp;";"&amp;B2205&amp;";"&amp;IF(J2205=0,IFERROR(VLOOKUP(A2205,default!$B$17:$C$19,2,0),C2205),INDEX(default!$B$2:$B$12,Sheet2!J2205,0))&amp;";"&amp;D2205&amp;";"&amp;E2205&amp;";"&amp;F2205&amp;";"&amp;G2205&amp;";"&amp;H2205</f>
        <v>Time period;;;;;;;</v>
      </c>
    </row>
    <row r="2206" ht="15.75" customHeight="1">
      <c r="A2206" s="1" t="s">
        <v>822</v>
      </c>
      <c r="I2206" s="1" t="str">
        <f t="shared" si="1"/>
        <v>Q4. Edamame, frozen, prepared</v>
      </c>
      <c r="J2206" s="1">
        <f t="shared" si="2"/>
        <v>0</v>
      </c>
      <c r="K2206" s="1" t="str">
        <f t="shared" si="3"/>
        <v>Q4. Edamame, frozen, prepared0</v>
      </c>
      <c r="L2206" s="1" t="str">
        <f t="shared" si="4"/>
        <v>Q4. Edamame, frozen, preparedUnspecified</v>
      </c>
      <c r="M2206" s="1" t="str">
        <f t="array" ref="M2206">IF(A2205=$A$72,TEXT(A2206,"dd/mm/yyyy"),A2206)&amp;";"&amp;B2206&amp;";"&amp;IF(J2206=0,IFERROR(VLOOKUP(A2206,default!$B$17:$C$19,2,0),C2206),INDEX(default!$B$2:$B$12,Sheet2!J2206,0))&amp;";"&amp;D2206&amp;";"&amp;E2206&amp;";"&amp;F2206&amp;";"&amp;G2206&amp;";"&amp;H2206</f>
        <v>Unspecified;;;;;;;</v>
      </c>
    </row>
    <row r="2207" ht="15.75" customHeight="1">
      <c r="I2207" s="1" t="str">
        <f t="shared" si="1"/>
        <v>Q4. Edamame, frozen, prepared</v>
      </c>
      <c r="J2207" s="1">
        <f t="shared" si="2"/>
        <v>0</v>
      </c>
      <c r="K2207" s="1" t="str">
        <f t="shared" si="3"/>
        <v>Q4. Edamame, frozen, prepared0</v>
      </c>
      <c r="L2207" s="1" t="str">
        <f t="shared" si="4"/>
        <v>Q4. Edamame, frozen, prepared</v>
      </c>
      <c r="M2207" s="1" t="str">
        <f t="array" ref="M2207">IF(A2206=$A$72,TEXT(A2207,"dd/mm/yyyy"),A2207)&amp;";"&amp;B2207&amp;";"&amp;IF(J2207=0,IFERROR(VLOOKUP(A2207,default!$B$17:$C$19,2,0),C2207),INDEX(default!$B$2:$B$12,Sheet2!J2207,0))&amp;";"&amp;D2207&amp;";"&amp;E2207&amp;";"&amp;F2207&amp;";"&amp;G2207&amp;";"&amp;H2207</f>
        <v>;;;;;;;</v>
      </c>
    </row>
    <row r="2208" ht="15.75" customHeight="1">
      <c r="A2208" s="1" t="s">
        <v>823</v>
      </c>
      <c r="I2208" s="1" t="str">
        <f t="shared" si="1"/>
        <v>Q4. Edamame, frozen, prepared</v>
      </c>
      <c r="J2208" s="1">
        <f t="shared" si="2"/>
        <v>0</v>
      </c>
      <c r="K2208" s="1" t="str">
        <f t="shared" si="3"/>
        <v>Q4. Edamame, frozen, prepared0</v>
      </c>
      <c r="L2208" s="1" t="str">
        <f t="shared" si="4"/>
        <v>Q4. Edamame, frozen, preparedGeography</v>
      </c>
      <c r="M2208" s="1" t="str">
        <f t="array" ref="M2208">IF(A2207=$A$72,TEXT(A2208,"dd/mm/yyyy"),A2208)&amp;";"&amp;B2208&amp;";"&amp;IF(J2208=0,IFERROR(VLOOKUP(A2208,default!$B$17:$C$19,2,0),C2208),INDEX(default!$B$2:$B$12,Sheet2!J2208,0))&amp;";"&amp;D2208&amp;";"&amp;E2208&amp;";"&amp;F2208&amp;";"&amp;G2208&amp;";"&amp;H2208</f>
        <v>Geography;;;;;;;</v>
      </c>
    </row>
    <row r="2209" ht="15.75" customHeight="1">
      <c r="A2209" s="1" t="s">
        <v>822</v>
      </c>
      <c r="I2209" s="1" t="str">
        <f t="shared" si="1"/>
        <v>Q4. Edamame, frozen, prepared</v>
      </c>
      <c r="J2209" s="1">
        <f t="shared" si="2"/>
        <v>0</v>
      </c>
      <c r="K2209" s="1" t="str">
        <f t="shared" si="3"/>
        <v>Q4. Edamame, frozen, prepared0</v>
      </c>
      <c r="L2209" s="1" t="str">
        <f t="shared" si="4"/>
        <v>Q4. Edamame, frozen, preparedUnspecified</v>
      </c>
      <c r="M2209" s="1" t="str">
        <f t="array" ref="M2209">IF(A2208=$A$72,TEXT(A2209,"dd/mm/yyyy"),A2209)&amp;";"&amp;B2209&amp;";"&amp;IF(J2209=0,IFERROR(VLOOKUP(A2209,default!$B$17:$C$19,2,0),C2209),INDEX(default!$B$2:$B$12,Sheet2!J2209,0))&amp;";"&amp;D2209&amp;";"&amp;E2209&amp;";"&amp;F2209&amp;";"&amp;G2209&amp;";"&amp;H2209</f>
        <v>Unspecified;;;;;;;</v>
      </c>
    </row>
    <row r="2210" ht="15.75" customHeight="1">
      <c r="I2210" s="1" t="str">
        <f t="shared" si="1"/>
        <v>Q4. Edamame, frozen, prepared</v>
      </c>
      <c r="J2210" s="1">
        <f t="shared" si="2"/>
        <v>0</v>
      </c>
      <c r="K2210" s="1" t="str">
        <f t="shared" si="3"/>
        <v>Q4. Edamame, frozen, prepared0</v>
      </c>
      <c r="L2210" s="1" t="str">
        <f t="shared" si="4"/>
        <v>Q4. Edamame, frozen, prepared</v>
      </c>
      <c r="M2210" s="1" t="str">
        <f t="array" ref="M2210">IF(A2209=$A$72,TEXT(A2210,"dd/mm/yyyy"),A2210)&amp;";"&amp;B2210&amp;";"&amp;IF(J2210=0,IFERROR(VLOOKUP(A2210,default!$B$17:$C$19,2,0),C2210),INDEX(default!$B$2:$B$12,Sheet2!J2210,0))&amp;";"&amp;D2210&amp;";"&amp;E2210&amp;";"&amp;F2210&amp;";"&amp;G2210&amp;";"&amp;H2210</f>
        <v>;;;;;;;</v>
      </c>
    </row>
    <row r="2211" ht="15.75" customHeight="1">
      <c r="A2211" s="1" t="s">
        <v>824</v>
      </c>
      <c r="I2211" s="1" t="str">
        <f t="shared" si="1"/>
        <v>Q4. Edamame, frozen, prepared</v>
      </c>
      <c r="J2211" s="1">
        <f t="shared" si="2"/>
        <v>0</v>
      </c>
      <c r="K2211" s="1" t="str">
        <f t="shared" si="3"/>
        <v>Q4. Edamame, frozen, prepared0</v>
      </c>
      <c r="L2211" s="1" t="str">
        <f t="shared" si="4"/>
        <v>Q4. Edamame, frozen, preparedTechnology</v>
      </c>
      <c r="M2211" s="1" t="str">
        <f t="array" ref="M2211">IF(A2210=$A$72,TEXT(A2211,"dd/mm/yyyy"),A2211)&amp;";"&amp;B2211&amp;";"&amp;IF(J2211=0,IFERROR(VLOOKUP(A2211,default!$B$17:$C$19,2,0),C2211),INDEX(default!$B$2:$B$12,Sheet2!J2211,0))&amp;";"&amp;D2211&amp;";"&amp;E2211&amp;";"&amp;F2211&amp;";"&amp;G2211&amp;";"&amp;H2211</f>
        <v>Technology;;;;;;;</v>
      </c>
    </row>
    <row r="2212" ht="15.75" customHeight="1">
      <c r="A2212" s="1" t="s">
        <v>822</v>
      </c>
      <c r="I2212" s="1" t="str">
        <f t="shared" si="1"/>
        <v>Q4. Edamame, frozen, prepared</v>
      </c>
      <c r="J2212" s="1">
        <f t="shared" si="2"/>
        <v>0</v>
      </c>
      <c r="K2212" s="1" t="str">
        <f t="shared" si="3"/>
        <v>Q4. Edamame, frozen, prepared0</v>
      </c>
      <c r="L2212" s="1" t="str">
        <f t="shared" si="4"/>
        <v>Q4. Edamame, frozen, preparedUnspecified</v>
      </c>
      <c r="M2212" s="1" t="str">
        <f t="array" ref="M2212">IF(A2211=$A$72,TEXT(A2212,"dd/mm/yyyy"),A2212)&amp;";"&amp;B2212&amp;";"&amp;IF(J2212=0,IFERROR(VLOOKUP(A2212,default!$B$17:$C$19,2,0),C2212),INDEX(default!$B$2:$B$12,Sheet2!J2212,0))&amp;";"&amp;D2212&amp;";"&amp;E2212&amp;";"&amp;F2212&amp;";"&amp;G2212&amp;";"&amp;H2212</f>
        <v>Unspecified;;;;;;;</v>
      </c>
    </row>
    <row r="2213" ht="15.75" customHeight="1">
      <c r="I2213" s="1" t="str">
        <f t="shared" si="1"/>
        <v>Q4. Edamame, frozen, prepared</v>
      </c>
      <c r="J2213" s="1">
        <f t="shared" si="2"/>
        <v>0</v>
      </c>
      <c r="K2213" s="1" t="str">
        <f t="shared" si="3"/>
        <v>Q4. Edamame, frozen, prepared0</v>
      </c>
      <c r="L2213" s="1" t="str">
        <f t="shared" si="4"/>
        <v>Q4. Edamame, frozen, prepared</v>
      </c>
      <c r="M2213" s="1" t="str">
        <f t="array" ref="M2213">IF(A2212=$A$72,TEXT(A2213,"dd/mm/yyyy"),A2213)&amp;";"&amp;B2213&amp;";"&amp;IF(J2213=0,IFERROR(VLOOKUP(A2213,default!$B$17:$C$19,2,0),C2213),INDEX(default!$B$2:$B$12,Sheet2!J2213,0))&amp;";"&amp;D2213&amp;";"&amp;E2213&amp;";"&amp;F2213&amp;";"&amp;G2213&amp;";"&amp;H2213</f>
        <v>;;;;;;;</v>
      </c>
    </row>
    <row r="2214" ht="15.75" customHeight="1">
      <c r="A2214" s="1" t="s">
        <v>825</v>
      </c>
      <c r="I2214" s="1" t="str">
        <f t="shared" si="1"/>
        <v>Q4. Edamame, frozen, prepared</v>
      </c>
      <c r="J2214" s="1">
        <f t="shared" si="2"/>
        <v>0</v>
      </c>
      <c r="K2214" s="1" t="str">
        <f t="shared" si="3"/>
        <v>Q4. Edamame, frozen, prepared0</v>
      </c>
      <c r="L2214" s="1" t="str">
        <f t="shared" si="4"/>
        <v>Q4. Edamame, frozen, preparedRepresentativeness</v>
      </c>
      <c r="M2214" s="1" t="str">
        <f t="array" ref="M2214">IF(A2213=$A$72,TEXT(A2214,"dd/mm/yyyy"),A2214)&amp;";"&amp;B2214&amp;";"&amp;IF(J2214=0,IFERROR(VLOOKUP(A2214,default!$B$17:$C$19,2,0),C2214),INDEX(default!$B$2:$B$12,Sheet2!J2214,0))&amp;";"&amp;D2214&amp;";"&amp;E2214&amp;";"&amp;F2214&amp;";"&amp;G2214&amp;";"&amp;H2214</f>
        <v>Representativeness;;;;;;;</v>
      </c>
    </row>
    <row r="2215" ht="15.75" customHeight="1">
      <c r="A2215" s="1" t="s">
        <v>822</v>
      </c>
      <c r="I2215" s="1" t="str">
        <f t="shared" si="1"/>
        <v>Q4. Edamame, frozen, prepared</v>
      </c>
      <c r="J2215" s="1">
        <f t="shared" si="2"/>
        <v>0</v>
      </c>
      <c r="K2215" s="1" t="str">
        <f t="shared" si="3"/>
        <v>Q4. Edamame, frozen, prepared0</v>
      </c>
      <c r="L2215" s="1" t="str">
        <f t="shared" si="4"/>
        <v>Q4. Edamame, frozen, preparedUnspecified</v>
      </c>
      <c r="M2215" s="1" t="str">
        <f t="array" ref="M2215">IF(A2214=$A$72,TEXT(A2215,"dd/mm/yyyy"),A2215)&amp;";"&amp;B2215&amp;";"&amp;IF(J2215=0,IFERROR(VLOOKUP(A2215,default!$B$17:$C$19,2,0),C2215),INDEX(default!$B$2:$B$12,Sheet2!J2215,0))&amp;";"&amp;D2215&amp;";"&amp;E2215&amp;";"&amp;F2215&amp;";"&amp;G2215&amp;";"&amp;H2215</f>
        <v>Unspecified;;;;;;;</v>
      </c>
    </row>
    <row r="2216" ht="15.75" customHeight="1">
      <c r="I2216" s="1" t="str">
        <f t="shared" si="1"/>
        <v>Q4. Edamame, frozen, prepared</v>
      </c>
      <c r="J2216" s="1">
        <f t="shared" si="2"/>
        <v>0</v>
      </c>
      <c r="K2216" s="1" t="str">
        <f t="shared" si="3"/>
        <v>Q4. Edamame, frozen, prepared0</v>
      </c>
      <c r="L2216" s="1" t="str">
        <f t="shared" si="4"/>
        <v>Q4. Edamame, frozen, prepared</v>
      </c>
      <c r="M2216" s="1" t="str">
        <f t="array" ref="M2216">IF(A2215=$A$72,TEXT(A2216,"dd/mm/yyyy"),A2216)&amp;";"&amp;B2216&amp;";"&amp;IF(J2216=0,IFERROR(VLOOKUP(A2216,default!$B$17:$C$19,2,0),C2216),INDEX(default!$B$2:$B$12,Sheet2!J2216,0))&amp;";"&amp;D2216&amp;";"&amp;E2216&amp;";"&amp;F2216&amp;";"&amp;G2216&amp;";"&amp;H2216</f>
        <v>;;;;;;;</v>
      </c>
    </row>
    <row r="2217" ht="15.75" customHeight="1">
      <c r="A2217" s="1" t="s">
        <v>826</v>
      </c>
      <c r="I2217" s="1" t="str">
        <f t="shared" si="1"/>
        <v>Q4. Edamame, frozen, prepared</v>
      </c>
      <c r="J2217" s="1">
        <f t="shared" si="2"/>
        <v>0</v>
      </c>
      <c r="K2217" s="1" t="str">
        <f t="shared" si="3"/>
        <v>Q4. Edamame, frozen, prepared0</v>
      </c>
      <c r="L2217" s="1" t="str">
        <f t="shared" si="4"/>
        <v>Q4. Edamame, frozen, preparedMultiple output allocation</v>
      </c>
      <c r="M2217" s="1" t="str">
        <f t="array" ref="M2217">IF(A2216=$A$72,TEXT(A2217,"dd/mm/yyyy"),A2217)&amp;";"&amp;B2217&amp;";"&amp;IF(J2217=0,IFERROR(VLOOKUP(A2217,default!$B$17:$C$19,2,0),C2217),INDEX(default!$B$2:$B$12,Sheet2!J2217,0))&amp;";"&amp;D2217&amp;";"&amp;E2217&amp;";"&amp;F2217&amp;";"&amp;G2217&amp;";"&amp;H2217</f>
        <v>Multiple output allocation;;;;;;;</v>
      </c>
    </row>
    <row r="2218" ht="15.75" customHeight="1">
      <c r="A2218" s="1" t="s">
        <v>822</v>
      </c>
      <c r="I2218" s="1" t="str">
        <f t="shared" si="1"/>
        <v>Q4. Edamame, frozen, prepared</v>
      </c>
      <c r="J2218" s="1">
        <f t="shared" si="2"/>
        <v>0</v>
      </c>
      <c r="K2218" s="1" t="str">
        <f t="shared" si="3"/>
        <v>Q4. Edamame, frozen, prepared0</v>
      </c>
      <c r="L2218" s="1" t="str">
        <f t="shared" si="4"/>
        <v>Q4. Edamame, frozen, preparedUnspecified</v>
      </c>
      <c r="M2218" s="1" t="str">
        <f t="array" ref="M2218">IF(A2217=$A$72,TEXT(A2218,"dd/mm/yyyy"),A2218)&amp;";"&amp;B2218&amp;";"&amp;IF(J2218=0,IFERROR(VLOOKUP(A2218,default!$B$17:$C$19,2,0),C2218),INDEX(default!$B$2:$B$12,Sheet2!J2218,0))&amp;";"&amp;D2218&amp;";"&amp;E2218&amp;";"&amp;F2218&amp;";"&amp;G2218&amp;";"&amp;H2218</f>
        <v>Unspecified;;;;;;;</v>
      </c>
    </row>
    <row r="2219" ht="15.75" customHeight="1">
      <c r="I2219" s="1" t="str">
        <f t="shared" si="1"/>
        <v>Q4. Edamame, frozen, prepared</v>
      </c>
      <c r="J2219" s="1">
        <f t="shared" si="2"/>
        <v>0</v>
      </c>
      <c r="K2219" s="1" t="str">
        <f t="shared" si="3"/>
        <v>Q4. Edamame, frozen, prepared0</v>
      </c>
      <c r="L2219" s="1" t="str">
        <f t="shared" si="4"/>
        <v>Q4. Edamame, frozen, prepared</v>
      </c>
      <c r="M2219" s="1" t="str">
        <f t="array" ref="M2219">IF(A2218=$A$72,TEXT(A2219,"dd/mm/yyyy"),A2219)&amp;";"&amp;B2219&amp;";"&amp;IF(J2219=0,IFERROR(VLOOKUP(A2219,default!$B$17:$C$19,2,0),C2219),INDEX(default!$B$2:$B$12,Sheet2!J2219,0))&amp;";"&amp;D2219&amp;";"&amp;E2219&amp;";"&amp;F2219&amp;";"&amp;G2219&amp;";"&amp;H2219</f>
        <v>;;;;;;;</v>
      </c>
    </row>
    <row r="2220" ht="15.75" customHeight="1">
      <c r="A2220" s="1" t="s">
        <v>827</v>
      </c>
      <c r="I2220" s="1" t="str">
        <f t="shared" si="1"/>
        <v>Q4. Edamame, frozen, prepared</v>
      </c>
      <c r="J2220" s="1">
        <f t="shared" si="2"/>
        <v>0</v>
      </c>
      <c r="K2220" s="1" t="str">
        <f t="shared" si="3"/>
        <v>Q4. Edamame, frozen, prepared0</v>
      </c>
      <c r="L2220" s="1" t="str">
        <f t="shared" si="4"/>
        <v>Q4. Edamame, frozen, preparedSubstitution allocation</v>
      </c>
      <c r="M2220" s="1" t="str">
        <f t="array" ref="M2220">IF(A2219=$A$72,TEXT(A2220,"dd/mm/yyyy"),A2220)&amp;";"&amp;B2220&amp;";"&amp;IF(J2220=0,IFERROR(VLOOKUP(A2220,default!$B$17:$C$19,2,0),C2220),INDEX(default!$B$2:$B$12,Sheet2!J2220,0))&amp;";"&amp;D2220&amp;";"&amp;E2220&amp;";"&amp;F2220&amp;";"&amp;G2220&amp;";"&amp;H2220</f>
        <v>Substitution allocation;;;;;;;</v>
      </c>
    </row>
    <row r="2221" ht="15.75" customHeight="1">
      <c r="A2221" s="1" t="s">
        <v>822</v>
      </c>
      <c r="I2221" s="1" t="str">
        <f t="shared" si="1"/>
        <v>Q4. Edamame, frozen, prepared</v>
      </c>
      <c r="J2221" s="1">
        <f t="shared" si="2"/>
        <v>0</v>
      </c>
      <c r="K2221" s="1" t="str">
        <f t="shared" si="3"/>
        <v>Q4. Edamame, frozen, prepared0</v>
      </c>
      <c r="L2221" s="1" t="str">
        <f t="shared" si="4"/>
        <v>Q4. Edamame, frozen, preparedUnspecified</v>
      </c>
      <c r="M2221" s="1" t="str">
        <f t="array" ref="M2221">IF(A2220=$A$72,TEXT(A2221,"dd/mm/yyyy"),A2221)&amp;";"&amp;B2221&amp;";"&amp;IF(J2221=0,IFERROR(VLOOKUP(A2221,default!$B$17:$C$19,2,0),C2221),INDEX(default!$B$2:$B$12,Sheet2!J2221,0))&amp;";"&amp;D2221&amp;";"&amp;E2221&amp;";"&amp;F2221&amp;";"&amp;G2221&amp;";"&amp;H2221</f>
        <v>Unspecified;;;;;;;</v>
      </c>
    </row>
    <row r="2222" ht="15.75" customHeight="1">
      <c r="I2222" s="1" t="str">
        <f t="shared" si="1"/>
        <v>Q4. Edamame, frozen, prepared</v>
      </c>
      <c r="J2222" s="1">
        <f t="shared" si="2"/>
        <v>0</v>
      </c>
      <c r="K2222" s="1" t="str">
        <f t="shared" si="3"/>
        <v>Q4. Edamame, frozen, prepared0</v>
      </c>
      <c r="L2222" s="1" t="str">
        <f t="shared" si="4"/>
        <v>Q4. Edamame, frozen, prepared</v>
      </c>
      <c r="M2222" s="1" t="str">
        <f t="array" ref="M2222">IF(A2221=$A$72,TEXT(A2222,"dd/mm/yyyy"),A2222)&amp;";"&amp;B2222&amp;";"&amp;IF(J2222=0,IFERROR(VLOOKUP(A2222,default!$B$17:$C$19,2,0),C2222),INDEX(default!$B$2:$B$12,Sheet2!J2222,0))&amp;";"&amp;D2222&amp;";"&amp;E2222&amp;";"&amp;F2222&amp;";"&amp;G2222&amp;";"&amp;H2222</f>
        <v>;;;;;;;</v>
      </c>
    </row>
    <row r="2223" ht="15.75" customHeight="1">
      <c r="A2223" s="1" t="s">
        <v>828</v>
      </c>
      <c r="I2223" s="1" t="str">
        <f t="shared" si="1"/>
        <v>Q4. Edamame, frozen, prepared</v>
      </c>
      <c r="J2223" s="1">
        <f t="shared" si="2"/>
        <v>0</v>
      </c>
      <c r="K2223" s="1" t="str">
        <f t="shared" si="3"/>
        <v>Q4. Edamame, frozen, prepared0</v>
      </c>
      <c r="L2223" s="1" t="str">
        <f t="shared" si="4"/>
        <v>Q4. Edamame, frozen, preparedCut off rules</v>
      </c>
      <c r="M2223" s="1" t="str">
        <f t="array" ref="M2223">IF(A2222=$A$72,TEXT(A2223,"dd/mm/yyyy"),A2223)&amp;";"&amp;B2223&amp;";"&amp;IF(J2223=0,IFERROR(VLOOKUP(A2223,default!$B$17:$C$19,2,0),C2223),INDEX(default!$B$2:$B$12,Sheet2!J2223,0))&amp;";"&amp;D2223&amp;";"&amp;E2223&amp;";"&amp;F2223&amp;";"&amp;G2223&amp;";"&amp;H2223</f>
        <v>Cut off rules;;;;;;;</v>
      </c>
    </row>
    <row r="2224" ht="15.75" customHeight="1">
      <c r="A2224" s="1" t="s">
        <v>822</v>
      </c>
      <c r="I2224" s="1" t="str">
        <f t="shared" si="1"/>
        <v>Q4. Edamame, frozen, prepared</v>
      </c>
      <c r="J2224" s="1">
        <f t="shared" si="2"/>
        <v>0</v>
      </c>
      <c r="K2224" s="1" t="str">
        <f t="shared" si="3"/>
        <v>Q4. Edamame, frozen, prepared0</v>
      </c>
      <c r="L2224" s="1" t="str">
        <f t="shared" si="4"/>
        <v>Q4. Edamame, frozen, preparedUnspecified</v>
      </c>
      <c r="M2224" s="1" t="str">
        <f t="array" ref="M2224">IF(A2223=$A$72,TEXT(A2224,"dd/mm/yyyy"),A2224)&amp;";"&amp;B2224&amp;";"&amp;IF(J2224=0,IFERROR(VLOOKUP(A2224,default!$B$17:$C$19,2,0),C2224),INDEX(default!$B$2:$B$12,Sheet2!J2224,0))&amp;";"&amp;D2224&amp;";"&amp;E2224&amp;";"&amp;F2224&amp;";"&amp;G2224&amp;";"&amp;H2224</f>
        <v>Unspecified;;;;;;;</v>
      </c>
    </row>
    <row r="2225" ht="15.75" customHeight="1">
      <c r="I2225" s="1" t="str">
        <f t="shared" si="1"/>
        <v>Q4. Edamame, frozen, prepared</v>
      </c>
      <c r="J2225" s="1">
        <f t="shared" si="2"/>
        <v>0</v>
      </c>
      <c r="K2225" s="1" t="str">
        <f t="shared" si="3"/>
        <v>Q4. Edamame, frozen, prepared0</v>
      </c>
      <c r="L2225" s="1" t="str">
        <f t="shared" si="4"/>
        <v>Q4. Edamame, frozen, prepared</v>
      </c>
      <c r="M2225" s="1" t="str">
        <f t="array" ref="M2225">IF(A2224=$A$72,TEXT(A2225,"dd/mm/yyyy"),A2225)&amp;";"&amp;B2225&amp;";"&amp;IF(J2225=0,IFERROR(VLOOKUP(A2225,default!$B$17:$C$19,2,0),C2225),INDEX(default!$B$2:$B$12,Sheet2!J2225,0))&amp;";"&amp;D2225&amp;";"&amp;E2225&amp;";"&amp;F2225&amp;";"&amp;G2225&amp;";"&amp;H2225</f>
        <v>;;;;;;;</v>
      </c>
    </row>
    <row r="2226" ht="15.75" customHeight="1">
      <c r="A2226" s="1" t="s">
        <v>829</v>
      </c>
      <c r="I2226" s="1" t="str">
        <f t="shared" si="1"/>
        <v>Q4. Edamame, frozen, prepared</v>
      </c>
      <c r="J2226" s="1">
        <f t="shared" si="2"/>
        <v>0</v>
      </c>
      <c r="K2226" s="1" t="str">
        <f t="shared" si="3"/>
        <v>Q4. Edamame, frozen, prepared0</v>
      </c>
      <c r="L2226" s="1" t="str">
        <f t="shared" si="4"/>
        <v>Q4. Edamame, frozen, preparedCapital goods</v>
      </c>
      <c r="M2226" s="1" t="str">
        <f t="array" ref="M2226">IF(A2225=$A$72,TEXT(A2226,"dd/mm/yyyy"),A2226)&amp;";"&amp;B2226&amp;";"&amp;IF(J2226=0,IFERROR(VLOOKUP(A2226,default!$B$17:$C$19,2,0),C2226),INDEX(default!$B$2:$B$12,Sheet2!J2226,0))&amp;";"&amp;D2226&amp;";"&amp;E2226&amp;";"&amp;F2226&amp;";"&amp;G2226&amp;";"&amp;H2226</f>
        <v>Capital goods;;;;;;;</v>
      </c>
    </row>
    <row r="2227" ht="15.75" customHeight="1">
      <c r="A2227" s="1" t="s">
        <v>822</v>
      </c>
      <c r="I2227" s="1" t="str">
        <f t="shared" si="1"/>
        <v>Q4. Edamame, frozen, prepared</v>
      </c>
      <c r="J2227" s="1">
        <f t="shared" si="2"/>
        <v>0</v>
      </c>
      <c r="K2227" s="1" t="str">
        <f t="shared" si="3"/>
        <v>Q4. Edamame, frozen, prepared0</v>
      </c>
      <c r="L2227" s="1" t="str">
        <f t="shared" si="4"/>
        <v>Q4. Edamame, frozen, preparedUnspecified</v>
      </c>
      <c r="M2227" s="1" t="str">
        <f t="array" ref="M2227">IF(A2226=$A$72,TEXT(A2227,"dd/mm/yyyy"),A2227)&amp;";"&amp;B2227&amp;";"&amp;IF(J2227=0,IFERROR(VLOOKUP(A2227,default!$B$17:$C$19,2,0),C2227),INDEX(default!$B$2:$B$12,Sheet2!J2227,0))&amp;";"&amp;D2227&amp;";"&amp;E2227&amp;";"&amp;F2227&amp;";"&amp;G2227&amp;";"&amp;H2227</f>
        <v>Unspecified;;;;;;;</v>
      </c>
    </row>
    <row r="2228" ht="15.75" customHeight="1">
      <c r="A2228" s="49"/>
      <c r="I2228" s="1" t="str">
        <f t="shared" si="1"/>
        <v>Q4. Edamame, frozen, prepared</v>
      </c>
      <c r="J2228" s="1">
        <f t="shared" si="2"/>
        <v>0</v>
      </c>
      <c r="K2228" s="1" t="str">
        <f t="shared" si="3"/>
        <v>Q4. Edamame, frozen, prepared0</v>
      </c>
      <c r="L2228" s="1" t="str">
        <f t="shared" si="4"/>
        <v>Q4. Edamame, frozen, prepared</v>
      </c>
      <c r="M2228" s="1" t="str">
        <f t="array" ref="M2228">IF(A2227=$A$72,TEXT(A2228,"dd/mm/yyyy"),A2228)&amp;";"&amp;B2228&amp;";"&amp;IF(J2228=0,IFERROR(VLOOKUP(A2228,default!$B$17:$C$19,2,0),C2228),INDEX(default!$B$2:$B$12,Sheet2!J2228,0))&amp;";"&amp;D2228&amp;";"&amp;E2228&amp;";"&amp;F2228&amp;";"&amp;G2228&amp;";"&amp;H2228</f>
        <v>;;;;;;;</v>
      </c>
    </row>
    <row r="2229" ht="15.75" customHeight="1">
      <c r="A2229" s="1" t="s">
        <v>830</v>
      </c>
      <c r="I2229" s="1" t="str">
        <f t="shared" si="1"/>
        <v>Q4. Edamame, frozen, prepared</v>
      </c>
      <c r="J2229" s="1">
        <f t="shared" si="2"/>
        <v>0</v>
      </c>
      <c r="K2229" s="1" t="str">
        <f t="shared" si="3"/>
        <v>Q4. Edamame, frozen, prepared0</v>
      </c>
      <c r="L2229" s="1" t="str">
        <f t="shared" si="4"/>
        <v>Q4. Edamame, frozen, preparedBoundary with nature</v>
      </c>
      <c r="M2229" s="1" t="str">
        <f t="array" ref="M2229">IF(A2228=$A$72,TEXT(A2229,"dd/mm/yyyy"),A2229)&amp;";"&amp;B2229&amp;";"&amp;IF(J2229=0,IFERROR(VLOOKUP(A2229,default!$B$17:$C$19,2,0),C2229),INDEX(default!$B$2:$B$12,Sheet2!J2229,0))&amp;";"&amp;D2229&amp;";"&amp;E2229&amp;";"&amp;F2229&amp;";"&amp;G2229&amp;";"&amp;H2229</f>
        <v>Boundary with nature;;;;;;;</v>
      </c>
    </row>
    <row r="2230" ht="15.75" customHeight="1">
      <c r="A2230" s="1" t="s">
        <v>822</v>
      </c>
      <c r="I2230" s="1" t="str">
        <f t="shared" si="1"/>
        <v>Q4. Edamame, frozen, prepared</v>
      </c>
      <c r="J2230" s="1">
        <f t="shared" si="2"/>
        <v>0</v>
      </c>
      <c r="K2230" s="1" t="str">
        <f t="shared" si="3"/>
        <v>Q4. Edamame, frozen, prepared0</v>
      </c>
      <c r="L2230" s="1" t="str">
        <f t="shared" si="4"/>
        <v>Q4. Edamame, frozen, preparedUnspecified</v>
      </c>
      <c r="M2230" s="1" t="str">
        <f t="array" ref="M2230">IF(A2229=$A$72,TEXT(A2230,"dd/mm/yyyy"),A2230)&amp;";"&amp;B2230&amp;";"&amp;IF(J2230=0,IFERROR(VLOOKUP(A2230,default!$B$17:$C$19,2,0),C2230),INDEX(default!$B$2:$B$12,Sheet2!J2230,0))&amp;";"&amp;D2230&amp;";"&amp;E2230&amp;";"&amp;F2230&amp;";"&amp;G2230&amp;";"&amp;H2230</f>
        <v>Unspecified;;;;;;;</v>
      </c>
    </row>
    <row r="2231" ht="15.75" customHeight="1">
      <c r="I2231" s="1" t="str">
        <f t="shared" si="1"/>
        <v>Q4. Edamame, frozen, prepared</v>
      </c>
      <c r="J2231" s="1">
        <f t="shared" si="2"/>
        <v>0</v>
      </c>
      <c r="K2231" s="1" t="str">
        <f t="shared" si="3"/>
        <v>Q4. Edamame, frozen, prepared0</v>
      </c>
      <c r="L2231" s="1" t="str">
        <f t="shared" si="4"/>
        <v>Q4. Edamame, frozen, prepared</v>
      </c>
      <c r="M2231" s="1" t="str">
        <f t="array" ref="M2231">IF(A2230=$A$72,TEXT(A2231,"dd/mm/yyyy"),A2231)&amp;";"&amp;B2231&amp;";"&amp;IF(J2231=0,IFERROR(VLOOKUP(A2231,default!$B$17:$C$19,2,0),C2231),INDEX(default!$B$2:$B$12,Sheet2!J2231,0))&amp;";"&amp;D2231&amp;";"&amp;E2231&amp;";"&amp;F2231&amp;";"&amp;G2231&amp;";"&amp;H2231</f>
        <v>;;;;;;;</v>
      </c>
    </row>
    <row r="2232" ht="15.75" customHeight="1">
      <c r="A2232" s="1" t="s">
        <v>831</v>
      </c>
      <c r="I2232" s="1" t="str">
        <f t="shared" si="1"/>
        <v>Q4. Edamame, frozen, prepared</v>
      </c>
      <c r="J2232" s="1">
        <f t="shared" si="2"/>
        <v>0</v>
      </c>
      <c r="K2232" s="1" t="str">
        <f t="shared" si="3"/>
        <v>Q4. Edamame, frozen, prepared0</v>
      </c>
      <c r="L2232" s="1" t="str">
        <f t="shared" si="4"/>
        <v>Q4. Edamame, frozen, preparedInfrastructure</v>
      </c>
      <c r="M2232" s="1" t="str">
        <f t="array" ref="M2232">IF(A2231=$A$72,TEXT(A2232,"dd/mm/yyyy"),A2232)&amp;";"&amp;B2232&amp;";"&amp;IF(J2232=0,IFERROR(VLOOKUP(A2232,default!$B$17:$C$19,2,0),C2232),INDEX(default!$B$2:$B$12,Sheet2!J2232,0))&amp;";"&amp;D2232&amp;";"&amp;E2232&amp;";"&amp;F2232&amp;";"&amp;G2232&amp;";"&amp;H2232</f>
        <v>Infrastructure;;;;;;;</v>
      </c>
    </row>
    <row r="2233" ht="15.75" customHeight="1">
      <c r="A2233" s="1" t="s">
        <v>832</v>
      </c>
      <c r="I2233" s="1" t="str">
        <f t="shared" si="1"/>
        <v>Q4. Edamame, frozen, prepared</v>
      </c>
      <c r="J2233" s="1">
        <f t="shared" si="2"/>
        <v>0</v>
      </c>
      <c r="K2233" s="1" t="str">
        <f t="shared" si="3"/>
        <v>Q4. Edamame, frozen, prepared0</v>
      </c>
      <c r="L2233" s="1" t="str">
        <f t="shared" si="4"/>
        <v>Q4. Edamame, frozen, preparedNo</v>
      </c>
      <c r="M2233" s="1" t="str">
        <f t="array" ref="M2233">IF(A2232=$A$72,TEXT(A2233,"dd/mm/yyyy"),A2233)&amp;";"&amp;B2233&amp;";"&amp;IF(J2233=0,IFERROR(VLOOKUP(A2233,default!$B$17:$C$19,2,0),C2233),INDEX(default!$B$2:$B$12,Sheet2!J2233,0))&amp;";"&amp;D2233&amp;";"&amp;E2233&amp;";"&amp;F2233&amp;";"&amp;G2233&amp;";"&amp;H2233</f>
        <v>No;;;;;;;</v>
      </c>
    </row>
    <row r="2234" ht="15.75" customHeight="1">
      <c r="I2234" s="1" t="str">
        <f t="shared" si="1"/>
        <v>Q4. Edamame, frozen, prepared</v>
      </c>
      <c r="J2234" s="1">
        <f t="shared" si="2"/>
        <v>0</v>
      </c>
      <c r="K2234" s="1" t="str">
        <f t="shared" si="3"/>
        <v>Q4. Edamame, frozen, prepared0</v>
      </c>
      <c r="L2234" s="1" t="str">
        <f t="shared" si="4"/>
        <v>Q4. Edamame, frozen, prepared</v>
      </c>
      <c r="M2234" s="1" t="str">
        <f t="array" ref="M2234">IF(A2233=$A$72,TEXT(A2234,"dd/mm/yyyy"),A2234)&amp;";"&amp;B2234&amp;";"&amp;IF(J2234=0,IFERROR(VLOOKUP(A2234,default!$B$17:$C$19,2,0),C2234),INDEX(default!$B$2:$B$12,Sheet2!J2234,0))&amp;";"&amp;D2234&amp;";"&amp;E2234&amp;";"&amp;F2234&amp;";"&amp;G2234&amp;";"&amp;H2234</f>
        <v>;;;;;;;</v>
      </c>
    </row>
    <row r="2235" ht="15.75" customHeight="1">
      <c r="A2235" s="1" t="s">
        <v>833</v>
      </c>
      <c r="I2235" s="1" t="str">
        <f t="shared" si="1"/>
        <v>Q4. Edamame, frozen, prepared</v>
      </c>
      <c r="J2235" s="1">
        <f t="shared" si="2"/>
        <v>0</v>
      </c>
      <c r="K2235" s="1" t="str">
        <f t="shared" si="3"/>
        <v>Q4. Edamame, frozen, prepared0</v>
      </c>
      <c r="L2235" s="1" t="str">
        <f t="shared" si="4"/>
        <v>Q4. Edamame, frozen, preparedDate</v>
      </c>
      <c r="M2235" s="1" t="str">
        <f t="array" ref="M2235">IF(A2234=$A$72,TEXT(A2235,"dd/mm/yyyy"),A2235)&amp;";"&amp;B2235&amp;";"&amp;IF(J2235=0,IFERROR(VLOOKUP(A2235,default!$B$17:$C$19,2,0),C2235),INDEX(default!$B$2:$B$12,Sheet2!J2235,0))&amp;";"&amp;D2235&amp;";"&amp;E2235&amp;";"&amp;F2235&amp;";"&amp;G2235&amp;";"&amp;H2235</f>
        <v>Date;;;;;;;</v>
      </c>
    </row>
    <row r="2236" ht="15.75" customHeight="1">
      <c r="A2236" s="49">
        <v>45119.0</v>
      </c>
      <c r="I2236" s="1" t="str">
        <f t="shared" si="1"/>
        <v>Q4. Edamame, frozen, prepared</v>
      </c>
      <c r="J2236" s="1">
        <f t="shared" si="2"/>
        <v>0</v>
      </c>
      <c r="K2236" s="1" t="str">
        <f t="shared" si="3"/>
        <v>Q4. Edamame, frozen, prepared0</v>
      </c>
      <c r="L2236" s="1" t="str">
        <f t="shared" si="4"/>
        <v>Q4. Edamame, frozen, prepared45119</v>
      </c>
      <c r="M2236" s="1" t="str">
        <f t="array" ref="M2236">IF(A2235=$A$72,TEXT(A2236,"dd/mm/yyyy"),A2236)&amp;";"&amp;B2236&amp;";"&amp;IF(J2236=0,IFERROR(VLOOKUP(A2236,default!$B$17:$C$19,2,0),C2236),INDEX(default!$B$2:$B$12,Sheet2!J2236,0))&amp;";"&amp;D2236&amp;";"&amp;E2236&amp;";"&amp;F2236&amp;";"&amp;G2236&amp;";"&amp;H2236</f>
        <v>12/07/2023;;;;;;;</v>
      </c>
    </row>
    <row r="2237" ht="15.75" customHeight="1">
      <c r="I2237" s="1" t="str">
        <f t="shared" si="1"/>
        <v>Q4. Edamame, frozen, prepared</v>
      </c>
      <c r="J2237" s="1">
        <f t="shared" si="2"/>
        <v>0</v>
      </c>
      <c r="K2237" s="1" t="str">
        <f t="shared" si="3"/>
        <v>Q4. Edamame, frozen, prepared0</v>
      </c>
      <c r="L2237" s="1" t="str">
        <f t="shared" si="4"/>
        <v>Q4. Edamame, frozen, prepared</v>
      </c>
      <c r="M2237" s="1" t="str">
        <f t="array" ref="M2237">IF(A2236=$A$72,TEXT(A2237,"dd/mm/yyyy"),A2237)&amp;";"&amp;B2237&amp;";"&amp;IF(J2237=0,IFERROR(VLOOKUP(A2237,default!$B$17:$C$19,2,0),C2237),INDEX(default!$B$2:$B$12,Sheet2!J2237,0))&amp;";"&amp;D2237&amp;";"&amp;E2237&amp;";"&amp;F2237&amp;";"&amp;G2237&amp;";"&amp;H2237</f>
        <v>;;;;;;;</v>
      </c>
    </row>
    <row r="2238" ht="15.75" customHeight="1">
      <c r="A2238" s="1" t="s">
        <v>834</v>
      </c>
      <c r="I2238" s="1" t="str">
        <f t="shared" si="1"/>
        <v>Q4. Edamame, frozen, prepared</v>
      </c>
      <c r="J2238" s="1">
        <f t="shared" si="2"/>
        <v>0</v>
      </c>
      <c r="K2238" s="1" t="str">
        <f t="shared" si="3"/>
        <v>Q4. Edamame, frozen, prepared0</v>
      </c>
      <c r="L2238" s="1" t="str">
        <f t="shared" si="4"/>
        <v>Q4. Edamame, frozen, preparedProducts</v>
      </c>
      <c r="M2238" s="1" t="str">
        <f t="array" ref="M2238">IF(A2237=$A$72,TEXT(A2238,"dd/mm/yyyy"),A2238)&amp;";"&amp;B2238&amp;";"&amp;IF(J2238=0,IFERROR(VLOOKUP(A2238,default!$B$17:$C$19,2,0),C2238),INDEX(default!$B$2:$B$12,Sheet2!J2238,0))&amp;";"&amp;D2238&amp;";"&amp;E2238&amp;";"&amp;F2238&amp;";"&amp;G2238&amp;";"&amp;H2238</f>
        <v>Products;;;;;;;</v>
      </c>
    </row>
    <row r="2239" ht="15.75" customHeight="1">
      <c r="A2239" s="1" t="s">
        <v>1035</v>
      </c>
      <c r="B2239" s="1" t="s">
        <v>835</v>
      </c>
      <c r="C2239" s="1">
        <v>1.0</v>
      </c>
      <c r="D2239" s="1">
        <v>100.0</v>
      </c>
      <c r="E2239" s="1" t="s">
        <v>836</v>
      </c>
      <c r="F2239" s="1" t="s">
        <v>971</v>
      </c>
      <c r="I2239" s="1" t="str">
        <f t="shared" si="1"/>
        <v>Q4. Mung beans, mature seeds, cooked, boiled, without salt</v>
      </c>
      <c r="J2239" s="1">
        <f t="shared" si="2"/>
        <v>0</v>
      </c>
      <c r="K2239" s="1" t="str">
        <f t="shared" si="3"/>
        <v>Q4. Mung beans, mature seeds, cooked, boiled, without salt0</v>
      </c>
      <c r="L2239" s="1" t="str">
        <f t="shared" si="4"/>
        <v>Q4. Mung beans, mature seeds, cooked, boiled, without saltQ4. Mung beans, mature seeds, cooked, boiled, without salt</v>
      </c>
      <c r="M2239" s="1" t="str">
        <f t="array" ref="M2239">IF(A2238=$A$72,TEXT(A2239,"dd/mm/yyyy"),A2239)&amp;";"&amp;B2239&amp;";"&amp;IF(J2239=0,IFERROR(VLOOKUP(A2239,default!$B$17:$C$19,2,0),C2239),INDEX(default!$B$2:$B$12,Sheet2!J2239,0))&amp;";"&amp;D2239&amp;";"&amp;E2239&amp;";"&amp;F2239&amp;";"&amp;G2239&amp;";"&amp;H2239</f>
        <v>Q4. Mung beans, mature seeds, cooked, boiled, without salt;kg;1;100;not defined;!My project\0. Life cycles;;</v>
      </c>
    </row>
    <row r="2240" ht="15.75" customHeight="1">
      <c r="I2240" s="1" t="str">
        <f t="shared" si="1"/>
        <v>Q4. Mung beans, mature seeds, cooked, boiled, without salt</v>
      </c>
      <c r="J2240" s="1">
        <f t="shared" si="2"/>
        <v>0</v>
      </c>
      <c r="K2240" s="1" t="str">
        <f t="shared" si="3"/>
        <v>Q4. Mung beans, mature seeds, cooked, boiled, without salt0</v>
      </c>
      <c r="L2240" s="1" t="str">
        <f t="shared" si="4"/>
        <v>Q4. Mung beans, mature seeds, cooked, boiled, without salt</v>
      </c>
      <c r="M2240" s="1" t="str">
        <f t="array" ref="M2240">IF(A2239=$A$72,TEXT(A2240,"dd/mm/yyyy"),A2240)&amp;";"&amp;B2240&amp;";"&amp;IF(J2240=0,IFERROR(VLOOKUP(A2240,default!$B$17:$C$19,2,0),C2240),INDEX(default!$B$2:$B$12,Sheet2!J2240,0))&amp;";"&amp;D2240&amp;";"&amp;E2240&amp;";"&amp;F2240&amp;";"&amp;G2240&amp;";"&amp;H2240</f>
        <v>;;;;;;;</v>
      </c>
    </row>
    <row r="2241" ht="15.75" customHeight="1">
      <c r="A2241" s="1" t="s">
        <v>838</v>
      </c>
      <c r="I2241" s="1" t="str">
        <f t="shared" si="1"/>
        <v>Q4. Mung beans, mature seeds, cooked, boiled, without salt</v>
      </c>
      <c r="J2241" s="1">
        <f t="shared" si="2"/>
        <v>0</v>
      </c>
      <c r="K2241" s="1" t="str">
        <f t="shared" si="3"/>
        <v>Q4. Mung beans, mature seeds, cooked, boiled, without salt0</v>
      </c>
      <c r="L2241" s="1" t="str">
        <f t="shared" si="4"/>
        <v>Q4. Mung beans, mature seeds, cooked, boiled, without saltAvoided products</v>
      </c>
      <c r="M2241" s="1" t="str">
        <f t="array" ref="M2241">IF(A2240=$A$72,TEXT(A2241,"dd/mm/yyyy"),A2241)&amp;";"&amp;B2241&amp;";"&amp;IF(J2241=0,IFERROR(VLOOKUP(A2241,default!$B$17:$C$19,2,0),C2241),INDEX(default!$B$2:$B$12,Sheet2!J2241,0))&amp;";"&amp;D2241&amp;";"&amp;E2241&amp;";"&amp;F2241&amp;";"&amp;G2241&amp;";"&amp;H2241</f>
        <v>Avoided products;;;;;;;</v>
      </c>
    </row>
    <row r="2242" ht="15.75" customHeight="1">
      <c r="I2242" s="1" t="str">
        <f t="shared" si="1"/>
        <v>Q4. Mung beans, mature seeds, cooked, boiled, without salt</v>
      </c>
      <c r="J2242" s="1">
        <f t="shared" si="2"/>
        <v>0</v>
      </c>
      <c r="K2242" s="1" t="str">
        <f t="shared" si="3"/>
        <v>Q4. Mung beans, mature seeds, cooked, boiled, without salt0</v>
      </c>
      <c r="L2242" s="1" t="str">
        <f t="shared" si="4"/>
        <v>Q4. Mung beans, mature seeds, cooked, boiled, without salt</v>
      </c>
      <c r="M2242" s="1" t="str">
        <f t="array" ref="M2242">IF(A2241=$A$72,TEXT(A2242,"dd/mm/yyyy"),A2242)&amp;";"&amp;B2242&amp;";"&amp;IF(J2242=0,IFERROR(VLOOKUP(A2242,default!$B$17:$C$19,2,0),C2242),INDEX(default!$B$2:$B$12,Sheet2!J2242,0))&amp;";"&amp;D2242&amp;";"&amp;E2242&amp;";"&amp;F2242&amp;";"&amp;G2242&amp;";"&amp;H2242</f>
        <v>;;;;;;;</v>
      </c>
    </row>
    <row r="2243" ht="15.75" customHeight="1">
      <c r="A2243" s="1" t="s">
        <v>839</v>
      </c>
      <c r="I2243" s="1" t="str">
        <f t="shared" si="1"/>
        <v>Q4. Mung beans, mature seeds, cooked, boiled, without salt</v>
      </c>
      <c r="J2243" s="1">
        <f t="shared" si="2"/>
        <v>0</v>
      </c>
      <c r="K2243" s="1" t="str">
        <f t="shared" si="3"/>
        <v>Q4. Mung beans, mature seeds, cooked, boiled, without salt0</v>
      </c>
      <c r="L2243" s="1" t="str">
        <f t="shared" si="4"/>
        <v>Q4. Mung beans, mature seeds, cooked, boiled, without saltResources</v>
      </c>
      <c r="M2243" s="1" t="str">
        <f t="array" ref="M2243">IF(A2242=$A$72,TEXT(A2243,"dd/mm/yyyy"),A2243)&amp;";"&amp;B2243&amp;";"&amp;IF(J2243=0,IFERROR(VLOOKUP(A2243,default!$B$17:$C$19,2,0),C2243),INDEX(default!$B$2:$B$12,Sheet2!J2243,0))&amp;";"&amp;D2243&amp;";"&amp;E2243&amp;";"&amp;F2243&amp;";"&amp;G2243&amp;";"&amp;H2243</f>
        <v>Resources;;;;;;;</v>
      </c>
    </row>
    <row r="2244" ht="15.75" customHeight="1">
      <c r="I2244" s="1" t="str">
        <f t="shared" si="1"/>
        <v>Q4. Mung beans, mature seeds, cooked, boiled, without salt</v>
      </c>
      <c r="J2244" s="1">
        <f t="shared" si="2"/>
        <v>0</v>
      </c>
      <c r="K2244" s="1" t="str">
        <f t="shared" si="3"/>
        <v>Q4. Mung beans, mature seeds, cooked, boiled, without salt0</v>
      </c>
      <c r="L2244" s="1" t="str">
        <f t="shared" si="4"/>
        <v>Q4. Mung beans, mature seeds, cooked, boiled, without salt</v>
      </c>
      <c r="M2244" s="1" t="str">
        <f t="array" ref="M2244">IF(A2243=$A$72,TEXT(A2244,"dd/mm/yyyy"),A2244)&amp;";"&amp;B2244&amp;";"&amp;IF(J2244=0,IFERROR(VLOOKUP(A2244,default!$B$17:$C$19,2,0),C2244),INDEX(default!$B$2:$B$12,Sheet2!J2244,0))&amp;";"&amp;D2244&amp;";"&amp;E2244&amp;";"&amp;F2244&amp;";"&amp;G2244&amp;";"&amp;H2244</f>
        <v>;;;;;;;</v>
      </c>
    </row>
    <row r="2245" ht="15.75" customHeight="1">
      <c r="A2245" s="1" t="s">
        <v>840</v>
      </c>
      <c r="I2245" s="1" t="str">
        <f t="shared" si="1"/>
        <v>Q4. Mung beans, mature seeds, cooked, boiled, without salt</v>
      </c>
      <c r="J2245" s="1">
        <f t="shared" si="2"/>
        <v>1</v>
      </c>
      <c r="K2245" s="1" t="str">
        <f t="shared" si="3"/>
        <v>Q4. Mung beans, mature seeds, cooked, boiled, without salt1</v>
      </c>
      <c r="L2245" s="1" t="str">
        <f t="shared" si="4"/>
        <v>Q4. Mung beans, mature seeds, cooked, boiled, without saltMaterials/fuels</v>
      </c>
      <c r="M2245" s="1" t="str">
        <f t="array" ref="M2245">IF(A2244=$A$72,TEXT(A2245,"dd/mm/yyyy"),A2245)&amp;";"&amp;B2245&amp;";"&amp;IF(J2245=0,IFERROR(VLOOKUP(A2245,default!$B$17:$C$19,2,0),C2245),INDEX(default!$B$2:$B$12,Sheet2!J2245,0))&amp;";"&amp;D2245&amp;";"&amp;E2245&amp;";"&amp;F2245&amp;";"&amp;G2245&amp;";"&amp;H2245</f>
        <v>Materials/fuels;;;;;;;</v>
      </c>
    </row>
    <row r="2246" ht="15.75" customHeight="1">
      <c r="A2246" s="1" t="s">
        <v>294</v>
      </c>
      <c r="B2246" s="1" t="s">
        <v>835</v>
      </c>
      <c r="C2246" s="1" t="s">
        <v>1013</v>
      </c>
      <c r="D2246" s="1" t="s">
        <v>842</v>
      </c>
      <c r="E2246" s="1">
        <v>0.0</v>
      </c>
      <c r="F2246" s="1">
        <v>0.0</v>
      </c>
      <c r="G2246" s="1">
        <v>0.0</v>
      </c>
      <c r="I2246" s="1" t="str">
        <f t="shared" si="1"/>
        <v>Q4. Mung beans, mature seeds, cooked, boiled, without salt</v>
      </c>
      <c r="J2246" s="1">
        <f t="shared" si="2"/>
        <v>2</v>
      </c>
      <c r="K2246" s="1" t="str">
        <f t="shared" si="3"/>
        <v>Q4. Mung beans, mature seeds, cooked, boiled, without salt2</v>
      </c>
      <c r="L2246" s="1" t="str">
        <f t="shared" si="4"/>
        <v>Q4. Mung beans, mature seeds, cooked, boiled, without saltBeans, dry, at farm {CN} Economic, S</v>
      </c>
      <c r="M2246" s="1" t="str">
        <f t="array" ref="M2246">IF(A2245=$A$72,TEXT(A2246,"dd/mm/yyyy"),A2246)&amp;";"&amp;B2246&amp;";"&amp;IF(J2246=0,IFERROR(VLOOKUP(A2246,default!$B$17:$C$19,2,0),C2246),INDEX(default!$B$2:$B$12,Sheet2!J2246,0))&amp;";"&amp;D2246&amp;";"&amp;E2246&amp;";"&amp;F2246&amp;";"&amp;G2246&amp;";"&amp;H2246</f>
        <v>Beans, dry, at farm {CN} Economic, S;kg;primary*(1+PHAR_loss_PNS+PROC_loss_PNS+TRAN_loss_PNS+RET_loss_PNS);Undefined;0;0;0;</v>
      </c>
    </row>
    <row r="2247" ht="15.75" customHeight="1">
      <c r="A2247" s="1" t="s">
        <v>122</v>
      </c>
      <c r="B2247" s="1" t="s">
        <v>835</v>
      </c>
      <c r="C2247" s="1">
        <v>0.0</v>
      </c>
      <c r="D2247" s="1" t="s">
        <v>842</v>
      </c>
      <c r="E2247" s="1">
        <v>0.0</v>
      </c>
      <c r="F2247" s="1">
        <v>0.0</v>
      </c>
      <c r="G2247" s="1">
        <v>0.0</v>
      </c>
      <c r="I2247" s="1" t="str">
        <f t="shared" si="1"/>
        <v>Q4. Mung beans, mature seeds, cooked, boiled, without salt</v>
      </c>
      <c r="J2247" s="1">
        <f t="shared" si="2"/>
        <v>3</v>
      </c>
      <c r="K2247" s="1" t="str">
        <f t="shared" si="3"/>
        <v>Q4. Mung beans, mature seeds, cooked, boiled, without salt3</v>
      </c>
      <c r="L2247" s="1" t="str">
        <f t="shared" si="4"/>
        <v>Q4. Mung beans, mature seeds, cooked, boiled, without saltProcessing dummy</v>
      </c>
      <c r="M2247" s="1" t="str">
        <f t="array" ref="M2247">IF(A2246=$A$72,TEXT(A2247,"dd/mm/yyyy"),A2247)&amp;";"&amp;B2247&amp;";"&amp;IF(J2247=0,IFERROR(VLOOKUP(A2247,default!$B$17:$C$19,2,0),C2247),INDEX(default!$B$2:$B$12,Sheet2!J2247,0))&amp;";"&amp;D2247&amp;";"&amp;E2247&amp;";"&amp;F2247&amp;";"&amp;G2247&amp;";"&amp;H2247</f>
        <v>Processing dummy;kg;processing*(1+PROC_loss_PNS+TRAN_loss_PNS+RET_loss_PNS);Undefined;0;0;0;</v>
      </c>
    </row>
    <row r="2248" ht="15.75" customHeight="1">
      <c r="A2248" s="1" t="s">
        <v>286</v>
      </c>
      <c r="B2248" s="1" t="s">
        <v>835</v>
      </c>
      <c r="C2248" s="1" t="s">
        <v>1111</v>
      </c>
      <c r="D2248" s="1" t="s">
        <v>842</v>
      </c>
      <c r="E2248" s="1">
        <v>0.0</v>
      </c>
      <c r="F2248" s="1">
        <v>0.0</v>
      </c>
      <c r="G2248" s="1">
        <v>0.0</v>
      </c>
      <c r="I2248" s="1" t="str">
        <f t="shared" si="1"/>
        <v>Q4. Mung beans, mature seeds, cooked, boiled, without salt</v>
      </c>
      <c r="J2248" s="1">
        <f t="shared" si="2"/>
        <v>4</v>
      </c>
      <c r="K2248" s="1" t="str">
        <f t="shared" si="3"/>
        <v>Q4. Mung beans, mature seeds, cooked, boiled, without salt4</v>
      </c>
      <c r="L2248" s="1" t="str">
        <f t="shared" si="4"/>
        <v>Q4. Mung beans, mature seeds, cooked, boiled, without saltBroad bean, dried, processed in FR | Ambient (average) | LDPE | at packaging/FR {ID}| GAIN</v>
      </c>
      <c r="M2248" s="1" t="str">
        <f t="array" ref="M2248">IF(A2247=$A$72,TEXT(A2248,"dd/mm/yyyy"),A2248)&amp;";"&amp;B2248&amp;";"&amp;IF(J2248=0,IFERROR(VLOOKUP(A2248,default!$B$17:$C$19,2,0),C2248),INDEX(default!$B$2:$B$12,Sheet2!J2248,0))&amp;";"&amp;D2248&amp;";"&amp;E2248&amp;";"&amp;F2248&amp;";"&amp;G2248&amp;";"&amp;H2248</f>
        <v>Broad bean, dried, processed in FR | Ambient (average) | LDPE | at packaging/FR {ID}| GAIN;kg;packaging*(1+TRAN_loss_PNS+RET_loss_PNS);Undefined;0;0;0;</v>
      </c>
    </row>
    <row r="2249" ht="15.75" customHeight="1">
      <c r="A2249" s="1" t="s">
        <v>976</v>
      </c>
      <c r="B2249" s="1" t="s">
        <v>835</v>
      </c>
      <c r="C2249" s="1" t="s">
        <v>1015</v>
      </c>
      <c r="D2249" s="1" t="s">
        <v>842</v>
      </c>
      <c r="E2249" s="1">
        <v>0.0</v>
      </c>
      <c r="F2249" s="1">
        <v>0.0</v>
      </c>
      <c r="G2249" s="1">
        <v>0.0</v>
      </c>
      <c r="I2249" s="1" t="str">
        <f t="shared" si="1"/>
        <v>Q4. Mung beans, mature seeds, cooked, boiled, without salt</v>
      </c>
      <c r="J2249" s="1">
        <f t="shared" si="2"/>
        <v>5</v>
      </c>
      <c r="K2249" s="1" t="str">
        <f t="shared" si="3"/>
        <v>Q4. Mung beans, mature seeds, cooked, boiled, without salt5</v>
      </c>
      <c r="L2249" s="1" t="str">
        <f t="shared" si="4"/>
        <v>Q4. Mung beans, mature seeds, cooked, boiled, without saltInternational distribution {ID}| GAIN</v>
      </c>
      <c r="M2249" s="1" t="str">
        <f t="array" ref="M2249">IF(A2248=$A$72,TEXT(A2249,"dd/mm/yyyy"),A2249)&amp;";"&amp;B2249&amp;";"&amp;IF(J2249=0,IFERROR(VLOOKUP(A2249,default!$B$17:$C$19,2,0),C2249),INDEX(default!$B$2:$B$12,Sheet2!J2249,0))&amp;";"&amp;D2249&amp;";"&amp;E2249&amp;";"&amp;F2249&amp;";"&amp;G2249&amp;";"&amp;H2249</f>
        <v>International distribution {ID}| GAIN;kg;distrib*(1+TRAN_loss_PNS+RET_loss_PNS);Undefined;0;0;0;</v>
      </c>
    </row>
    <row r="2250" ht="15.75" customHeight="1">
      <c r="A2250" s="1" t="s">
        <v>125</v>
      </c>
      <c r="B2250" s="1" t="s">
        <v>846</v>
      </c>
      <c r="C2250" s="1" t="s">
        <v>1016</v>
      </c>
      <c r="D2250" s="1" t="s">
        <v>842</v>
      </c>
      <c r="E2250" s="1">
        <v>0.0</v>
      </c>
      <c r="F2250" s="1">
        <v>0.0</v>
      </c>
      <c r="G2250" s="1">
        <v>0.0</v>
      </c>
      <c r="I2250" s="1" t="str">
        <f t="shared" si="1"/>
        <v>Q4. Mung beans, mature seeds, cooked, boiled, without salt</v>
      </c>
      <c r="J2250" s="1">
        <f t="shared" si="2"/>
        <v>6</v>
      </c>
      <c r="K2250" s="1" t="str">
        <f t="shared" si="3"/>
        <v>Q4. Mung beans, mature seeds, cooked, boiled, without salt6</v>
      </c>
      <c r="L2250" s="1" t="str">
        <f t="shared" si="4"/>
        <v>Q4. Mung beans, mature seeds, cooked, boiled, without saltStorage, in closed refrigerator, at retail (WFLDB)/RER U {ID}| GAIN</v>
      </c>
      <c r="M2250" s="1" t="str">
        <f t="array" ref="M2250">IF(A2249=$A$72,TEXT(A2250,"dd/mm/yyyy"),A2250)&amp;";"&amp;B2250&amp;";"&amp;IF(J2250=0,IFERROR(VLOOKUP(A2250,default!$B$17:$C$19,2,0),C2250),INDEX(default!$B$2:$B$12,Sheet2!J2250,0))&amp;";"&amp;D2250&amp;";"&amp;E2250&amp;";"&amp;F2250&amp;";"&amp;G2250&amp;";"&amp;H2250</f>
        <v>Storage, in closed refrigerator, at retail (WFLDB)/RER U {ID}| GAIN;l*day;retail_cool*(1+RET_loss_PNS);Undefined;0;0;0;</v>
      </c>
    </row>
    <row r="2251" ht="15.75" customHeight="1">
      <c r="A2251" s="1" t="s">
        <v>126</v>
      </c>
      <c r="B2251" s="1" t="s">
        <v>846</v>
      </c>
      <c r="C2251" s="1" t="s">
        <v>1017</v>
      </c>
      <c r="D2251" s="1" t="s">
        <v>842</v>
      </c>
      <c r="E2251" s="1">
        <v>0.0</v>
      </c>
      <c r="F2251" s="1">
        <v>0.0</v>
      </c>
      <c r="G2251" s="1">
        <v>0.0</v>
      </c>
      <c r="I2251" s="1" t="str">
        <f t="shared" si="1"/>
        <v>Q4. Mung beans, mature seeds, cooked, boiled, without salt</v>
      </c>
      <c r="J2251" s="1">
        <f t="shared" si="2"/>
        <v>7</v>
      </c>
      <c r="K2251" s="1" t="str">
        <f t="shared" si="3"/>
        <v>Q4. Mung beans, mature seeds, cooked, boiled, without salt7</v>
      </c>
      <c r="L2251" s="1" t="str">
        <f t="shared" si="4"/>
        <v>Q4. Mung beans, mature seeds, cooked, boiled, without saltStorage, in closed freezer, at retail (WFLDB)/RER U {ID}| GAIN</v>
      </c>
      <c r="M2251" s="1" t="str">
        <f t="array" ref="M2251">IF(A2250=$A$72,TEXT(A2251,"dd/mm/yyyy"),A2251)&amp;";"&amp;B2251&amp;";"&amp;IF(J2251=0,IFERROR(VLOOKUP(A2251,default!$B$17:$C$19,2,0),C2251),INDEX(default!$B$2:$B$12,Sheet2!J2251,0))&amp;";"&amp;D2251&amp;";"&amp;E2251&amp;";"&amp;F2251&amp;";"&amp;G2251&amp;";"&amp;H2251</f>
        <v>Storage, in closed freezer, at retail (WFLDB)/RER U {ID}| GAIN;l*day;retail_freez*(1+RET_loss_PNS);Undefined;0;0;0;</v>
      </c>
    </row>
    <row r="2252" ht="15.75" customHeight="1">
      <c r="A2252" s="1" t="s">
        <v>127</v>
      </c>
      <c r="B2252" s="1" t="s">
        <v>846</v>
      </c>
      <c r="C2252" s="1" t="s">
        <v>1018</v>
      </c>
      <c r="D2252" s="1" t="s">
        <v>842</v>
      </c>
      <c r="E2252" s="1">
        <v>0.0</v>
      </c>
      <c r="F2252" s="1">
        <v>0.0</v>
      </c>
      <c r="G2252" s="1">
        <v>0.0</v>
      </c>
      <c r="I2252" s="1" t="str">
        <f t="shared" si="1"/>
        <v>Q4. Mung beans, mature seeds, cooked, boiled, without salt</v>
      </c>
      <c r="J2252" s="1">
        <f t="shared" si="2"/>
        <v>8</v>
      </c>
      <c r="K2252" s="1" t="str">
        <f t="shared" si="3"/>
        <v>Q4. Mung beans, mature seeds, cooked, boiled, without salt8</v>
      </c>
      <c r="L2252" s="1" t="str">
        <f t="shared" si="4"/>
        <v>Q4. Mung beans, mature seeds, cooked, boiled, without saltStorage, in refrigerator, at home (WFLDB)/RER U {ID}| GAIN</v>
      </c>
      <c r="M2252" s="1" t="str">
        <f t="array" ref="M2252">IF(A2251=$A$72,TEXT(A2252,"dd/mm/yyyy"),A2252)&amp;";"&amp;B2252&amp;";"&amp;IF(J2252=0,IFERROR(VLOOKUP(A2252,default!$B$17:$C$19,2,0),C2252),INDEX(default!$B$2:$B$12,Sheet2!J2252,0))&amp;";"&amp;D2252&amp;";"&amp;E2252&amp;";"&amp;F2252&amp;";"&amp;G2252&amp;";"&amp;H2252</f>
        <v>Storage, in refrigerator, at home (WFLDB)/RER U {ID}| GAIN;l*day;home_cool;Undefined;0;0;0;</v>
      </c>
    </row>
    <row r="2253" ht="15.75" customHeight="1">
      <c r="A2253" s="1" t="s">
        <v>128</v>
      </c>
      <c r="B2253" s="1" t="s">
        <v>846</v>
      </c>
      <c r="C2253" s="1" t="s">
        <v>1018</v>
      </c>
      <c r="D2253" s="1" t="s">
        <v>842</v>
      </c>
      <c r="E2253" s="1">
        <v>0.0</v>
      </c>
      <c r="F2253" s="1">
        <v>0.0</v>
      </c>
      <c r="G2253" s="1">
        <v>0.0</v>
      </c>
      <c r="I2253" s="1" t="str">
        <f t="shared" si="1"/>
        <v>Q4. Mung beans, mature seeds, cooked, boiled, without salt</v>
      </c>
      <c r="J2253" s="1">
        <f t="shared" si="2"/>
        <v>9</v>
      </c>
      <c r="K2253" s="1" t="str">
        <f t="shared" si="3"/>
        <v>Q4. Mung beans, mature seeds, cooked, boiled, without salt9</v>
      </c>
      <c r="L2253" s="1" t="str">
        <f t="shared" si="4"/>
        <v>Q4. Mung beans, mature seeds, cooked, boiled, without saltStorage, in freezer, at home (WFLDB)/RER U {ID}| GAIN</v>
      </c>
      <c r="M2253" s="1" t="str">
        <f t="array" ref="M2253">IF(A2252=$A$72,TEXT(A2253,"dd/mm/yyyy"),A2253)&amp;";"&amp;B2253&amp;";"&amp;IF(J2253=0,IFERROR(VLOOKUP(A2253,default!$B$17:$C$19,2,0),C2253),INDEX(default!$B$2:$B$12,Sheet2!J2253,0))&amp;";"&amp;D2253&amp;";"&amp;E2253&amp;";"&amp;F2253&amp;";"&amp;G2253&amp;";"&amp;H2253</f>
        <v>Storage, in freezer, at home (WFLDB)/RER U {ID}| GAIN;l*day;home_freez;Undefined;0;0;0;</v>
      </c>
    </row>
    <row r="2254" ht="15.75" customHeight="1">
      <c r="A2254" s="1" t="s">
        <v>129</v>
      </c>
      <c r="B2254" s="1" t="s">
        <v>849</v>
      </c>
      <c r="C2254" s="1" t="s">
        <v>37</v>
      </c>
      <c r="D2254" s="1" t="s">
        <v>842</v>
      </c>
      <c r="E2254" s="1">
        <v>0.0</v>
      </c>
      <c r="F2254" s="1">
        <v>0.0</v>
      </c>
      <c r="G2254" s="1">
        <v>0.0</v>
      </c>
      <c r="I2254" s="1" t="str">
        <f t="shared" si="1"/>
        <v>Q4. Mung beans, mature seeds, cooked, boiled, without salt</v>
      </c>
      <c r="J2254" s="1">
        <f t="shared" si="2"/>
        <v>10</v>
      </c>
      <c r="K2254" s="1" t="str">
        <f t="shared" si="3"/>
        <v>Q4. Mung beans, mature seeds, cooked, boiled, without salt10</v>
      </c>
      <c r="L2254" s="1" t="str">
        <f t="shared" si="4"/>
        <v>Q4. Mung beans, mature seeds, cooked, boiled, without saltBoiling, vegetables, with LPG stove, at consumer home (WFLDB)/GLO U</v>
      </c>
      <c r="M2254" s="1" t="str">
        <f t="array" ref="M2254">IF(A2253=$A$72,TEXT(A2254,"dd/mm/yyyy"),A2254)&amp;";"&amp;B2254&amp;";"&amp;IF(J2254=0,IFERROR(VLOOKUP(A2254,default!$B$17:$C$19,2,0),C2254),INDEX(default!$B$2:$B$12,Sheet2!J2254,0))&amp;";"&amp;D2254&amp;";"&amp;E2254&amp;";"&amp;F2254&amp;";"&amp;G2254&amp;";"&amp;H2254</f>
        <v>Boiling, vegetables, with LPG stove, at consumer home (WFLDB)/GLO U;p;boil*(1-USER_loss);Undefined;0;0;0;</v>
      </c>
    </row>
    <row r="2255" ht="15.75" customHeight="1">
      <c r="A2255" s="1" t="s">
        <v>130</v>
      </c>
      <c r="B2255" s="1" t="s">
        <v>849</v>
      </c>
      <c r="C2255" s="1" t="s">
        <v>38</v>
      </c>
      <c r="D2255" s="1" t="s">
        <v>842</v>
      </c>
      <c r="E2255" s="1">
        <v>0.0</v>
      </c>
      <c r="F2255" s="1">
        <v>0.0</v>
      </c>
      <c r="G2255" s="1">
        <v>0.0</v>
      </c>
      <c r="I2255" s="1" t="str">
        <f t="shared" si="1"/>
        <v>Q4. Mung beans, mature seeds, cooked, boiled, without salt</v>
      </c>
      <c r="J2255" s="1">
        <f t="shared" si="2"/>
        <v>11</v>
      </c>
      <c r="K2255" s="1" t="str">
        <f t="shared" si="3"/>
        <v>Q4. Mung beans, mature seeds, cooked, boiled, without salt11</v>
      </c>
      <c r="L2255" s="1" t="str">
        <f t="shared" si="4"/>
        <v>Q4. Mung beans, mature seeds, cooked, boiled, without saltFrying, vegetables, with LPG stove, at consumer home (WFLDB)/GLO U</v>
      </c>
      <c r="M2255" s="1" t="str">
        <f t="array" ref="M2255">IF(A2254=$A$72,TEXT(A2255,"dd/mm/yyyy"),A2255)&amp;";"&amp;B2255&amp;";"&amp;IF(J2255=0,IFERROR(VLOOKUP(A2255,default!$B$17:$C$19,2,0),C2255),INDEX(default!$B$2:$B$12,Sheet2!J2255,0))&amp;";"&amp;D2255&amp;";"&amp;E2255&amp;";"&amp;F2255&amp;";"&amp;G2255&amp;";"&amp;H2255</f>
        <v>Frying, vegetables, with LPG stove, at consumer home (WFLDB)/GLO U;p;fry*(1-USER_loss);Undefined;0;0;0;</v>
      </c>
    </row>
    <row r="2256" ht="15.75" customHeight="1">
      <c r="I2256" s="1" t="str">
        <f t="shared" si="1"/>
        <v>Q4. Mung beans, mature seeds, cooked, boiled, without salt</v>
      </c>
      <c r="J2256" s="1">
        <f t="shared" si="2"/>
        <v>0</v>
      </c>
      <c r="K2256" s="1" t="str">
        <f t="shared" si="3"/>
        <v>Q4. Mung beans, mature seeds, cooked, boiled, without salt0</v>
      </c>
      <c r="L2256" s="1" t="str">
        <f t="shared" si="4"/>
        <v>Q4. Mung beans, mature seeds, cooked, boiled, without salt</v>
      </c>
      <c r="M2256" s="1" t="str">
        <f t="array" ref="M2256">IF(A2255=$A$72,TEXT(A2256,"dd/mm/yyyy"),A2256)&amp;";"&amp;B2256&amp;";"&amp;IF(J2256=0,IFERROR(VLOOKUP(A2256,default!$B$17:$C$19,2,0),C2256),INDEX(default!$B$2:$B$12,Sheet2!J2256,0))&amp;";"&amp;D2256&amp;";"&amp;E2256&amp;";"&amp;F2256&amp;";"&amp;G2256&amp;";"&amp;H2256</f>
        <v>;;;;;;;</v>
      </c>
    </row>
    <row r="2257" ht="15.75" customHeight="1">
      <c r="A2257" s="1" t="s">
        <v>852</v>
      </c>
      <c r="I2257" s="1" t="str">
        <f t="shared" si="1"/>
        <v>Q4. Mung beans, mature seeds, cooked, boiled, without salt</v>
      </c>
      <c r="J2257" s="1">
        <f t="shared" si="2"/>
        <v>0</v>
      </c>
      <c r="K2257" s="1" t="str">
        <f t="shared" si="3"/>
        <v>Q4. Mung beans, mature seeds, cooked, boiled, without salt0</v>
      </c>
      <c r="L2257" s="1" t="str">
        <f t="shared" si="4"/>
        <v>Q4. Mung beans, mature seeds, cooked, boiled, without saltElectricity/heat</v>
      </c>
      <c r="M2257" s="1" t="str">
        <f t="array" ref="M2257">IF(A2256=$A$72,TEXT(A2257,"dd/mm/yyyy"),A2257)&amp;";"&amp;B2257&amp;";"&amp;IF(J2257=0,IFERROR(VLOOKUP(A2257,default!$B$17:$C$19,2,0),C2257),INDEX(default!$B$2:$B$12,Sheet2!J2257,0))&amp;";"&amp;D2257&amp;";"&amp;E2257&amp;";"&amp;F2257&amp;";"&amp;G2257&amp;";"&amp;H2257</f>
        <v>Electricity/heat;;;;;;;</v>
      </c>
    </row>
    <row r="2258" ht="15.75" customHeight="1">
      <c r="I2258" s="1" t="str">
        <f t="shared" si="1"/>
        <v>Q4. Mung beans, mature seeds, cooked, boiled, without salt</v>
      </c>
      <c r="J2258" s="1">
        <f t="shared" si="2"/>
        <v>0</v>
      </c>
      <c r="K2258" s="1" t="str">
        <f t="shared" si="3"/>
        <v>Q4. Mung beans, mature seeds, cooked, boiled, without salt0</v>
      </c>
      <c r="L2258" s="1" t="str">
        <f t="shared" si="4"/>
        <v>Q4. Mung beans, mature seeds, cooked, boiled, without salt</v>
      </c>
      <c r="M2258" s="1" t="str">
        <f t="array" ref="M2258">IF(A2257=$A$72,TEXT(A2258,"dd/mm/yyyy"),A2258)&amp;";"&amp;B2258&amp;";"&amp;IF(J2258=0,IFERROR(VLOOKUP(A2258,default!$B$17:$C$19,2,0),C2258),INDEX(default!$B$2:$B$12,Sheet2!J2258,0))&amp;";"&amp;D2258&amp;";"&amp;E2258&amp;";"&amp;F2258&amp;";"&amp;G2258&amp;";"&amp;H2258</f>
        <v>;;;;;;;</v>
      </c>
    </row>
    <row r="2259" ht="15.75" customHeight="1">
      <c r="A2259" s="1" t="s">
        <v>853</v>
      </c>
      <c r="I2259" s="1" t="str">
        <f t="shared" si="1"/>
        <v>Q4. Mung beans, mature seeds, cooked, boiled, without salt</v>
      </c>
      <c r="J2259" s="1">
        <f t="shared" si="2"/>
        <v>0</v>
      </c>
      <c r="K2259" s="1" t="str">
        <f t="shared" si="3"/>
        <v>Q4. Mung beans, mature seeds, cooked, boiled, without salt0</v>
      </c>
      <c r="L2259" s="1" t="str">
        <f t="shared" si="4"/>
        <v>Q4. Mung beans, mature seeds, cooked, boiled, without saltEmissions to air</v>
      </c>
      <c r="M2259" s="1" t="str">
        <f t="array" ref="M2259">IF(A2258=$A$72,TEXT(A2259,"dd/mm/yyyy"),A2259)&amp;";"&amp;B2259&amp;";"&amp;IF(J2259=0,IFERROR(VLOOKUP(A2259,default!$B$17:$C$19,2,0),C2259),INDEX(default!$B$2:$B$12,Sheet2!J2259,0))&amp;";"&amp;D2259&amp;";"&amp;E2259&amp;";"&amp;F2259&amp;";"&amp;G2259&amp;";"&amp;H2259</f>
        <v>Emissions to air;;;;;;;</v>
      </c>
    </row>
    <row r="2260" ht="15.75" customHeight="1">
      <c r="I2260" s="1" t="str">
        <f t="shared" si="1"/>
        <v>Q4. Mung beans, mature seeds, cooked, boiled, without salt</v>
      </c>
      <c r="J2260" s="1">
        <f t="shared" si="2"/>
        <v>0</v>
      </c>
      <c r="K2260" s="1" t="str">
        <f t="shared" si="3"/>
        <v>Q4. Mung beans, mature seeds, cooked, boiled, without salt0</v>
      </c>
      <c r="L2260" s="1" t="str">
        <f t="shared" si="4"/>
        <v>Q4. Mung beans, mature seeds, cooked, boiled, without salt</v>
      </c>
      <c r="M2260" s="1" t="str">
        <f t="array" ref="M2260">IF(A2259=$A$72,TEXT(A2260,"dd/mm/yyyy"),A2260)&amp;";"&amp;B2260&amp;";"&amp;IF(J2260=0,IFERROR(VLOOKUP(A2260,default!$B$17:$C$19,2,0),C2260),INDEX(default!$B$2:$B$12,Sheet2!J2260,0))&amp;";"&amp;D2260&amp;";"&amp;E2260&amp;";"&amp;F2260&amp;";"&amp;G2260&amp;";"&amp;H2260</f>
        <v>;;;;;;;</v>
      </c>
    </row>
    <row r="2261" ht="15.75" customHeight="1">
      <c r="A2261" s="1" t="s">
        <v>854</v>
      </c>
      <c r="I2261" s="1" t="str">
        <f t="shared" si="1"/>
        <v>Q4. Mung beans, mature seeds, cooked, boiled, without salt</v>
      </c>
      <c r="J2261" s="1">
        <f t="shared" si="2"/>
        <v>0</v>
      </c>
      <c r="K2261" s="1" t="str">
        <f t="shared" si="3"/>
        <v>Q4. Mung beans, mature seeds, cooked, boiled, without salt0</v>
      </c>
      <c r="L2261" s="1" t="str">
        <f t="shared" si="4"/>
        <v>Q4. Mung beans, mature seeds, cooked, boiled, without saltEmissions to water</v>
      </c>
      <c r="M2261" s="1" t="str">
        <f t="array" ref="M2261">IF(A2260=$A$72,TEXT(A2261,"dd/mm/yyyy"),A2261)&amp;";"&amp;B2261&amp;";"&amp;IF(J2261=0,IFERROR(VLOOKUP(A2261,default!$B$17:$C$19,2,0),C2261),INDEX(default!$B$2:$B$12,Sheet2!J2261,0))&amp;";"&amp;D2261&amp;";"&amp;E2261&amp;";"&amp;F2261&amp;";"&amp;G2261&amp;";"&amp;H2261</f>
        <v>Emissions to water;;;;;;;</v>
      </c>
    </row>
    <row r="2262" ht="15.75" customHeight="1">
      <c r="I2262" s="1" t="str">
        <f t="shared" si="1"/>
        <v>Q4. Mung beans, mature seeds, cooked, boiled, without salt</v>
      </c>
      <c r="J2262" s="1">
        <f t="shared" si="2"/>
        <v>0</v>
      </c>
      <c r="K2262" s="1" t="str">
        <f t="shared" si="3"/>
        <v>Q4. Mung beans, mature seeds, cooked, boiled, without salt0</v>
      </c>
      <c r="L2262" s="1" t="str">
        <f t="shared" si="4"/>
        <v>Q4. Mung beans, mature seeds, cooked, boiled, without salt</v>
      </c>
      <c r="M2262" s="1" t="str">
        <f t="array" ref="M2262">IF(A2261=$A$72,TEXT(A2262,"dd/mm/yyyy"),A2262)&amp;";"&amp;B2262&amp;";"&amp;IF(J2262=0,IFERROR(VLOOKUP(A2262,default!$B$17:$C$19,2,0),C2262),INDEX(default!$B$2:$B$12,Sheet2!J2262,0))&amp;";"&amp;D2262&amp;";"&amp;E2262&amp;";"&amp;F2262&amp;";"&amp;G2262&amp;";"&amp;H2262</f>
        <v>;;;;;;;</v>
      </c>
    </row>
    <row r="2263" ht="15.75" customHeight="1">
      <c r="A2263" s="1" t="s">
        <v>855</v>
      </c>
      <c r="I2263" s="1" t="str">
        <f t="shared" si="1"/>
        <v>Q4. Mung beans, mature seeds, cooked, boiled, without salt</v>
      </c>
      <c r="J2263" s="1">
        <f t="shared" si="2"/>
        <v>0</v>
      </c>
      <c r="K2263" s="1" t="str">
        <f t="shared" si="3"/>
        <v>Q4. Mung beans, mature seeds, cooked, boiled, without salt0</v>
      </c>
      <c r="L2263" s="1" t="str">
        <f t="shared" si="4"/>
        <v>Q4. Mung beans, mature seeds, cooked, boiled, without saltEmissions to soil</v>
      </c>
      <c r="M2263" s="1" t="str">
        <f t="array" ref="M2263">IF(A2262=$A$72,TEXT(A2263,"dd/mm/yyyy"),A2263)&amp;";"&amp;B2263&amp;";"&amp;IF(J2263=0,IFERROR(VLOOKUP(A2263,default!$B$17:$C$19,2,0),C2263),INDEX(default!$B$2:$B$12,Sheet2!J2263,0))&amp;";"&amp;D2263&amp;";"&amp;E2263&amp;";"&amp;F2263&amp;";"&amp;G2263&amp;";"&amp;H2263</f>
        <v>Emissions to soil;;;;;;;</v>
      </c>
    </row>
    <row r="2264" ht="15.75" customHeight="1">
      <c r="I2264" s="1" t="str">
        <f t="shared" si="1"/>
        <v>Q4. Mung beans, mature seeds, cooked, boiled, without salt</v>
      </c>
      <c r="J2264" s="1">
        <f t="shared" si="2"/>
        <v>0</v>
      </c>
      <c r="K2264" s="1" t="str">
        <f t="shared" si="3"/>
        <v>Q4. Mung beans, mature seeds, cooked, boiled, without salt0</v>
      </c>
      <c r="L2264" s="1" t="str">
        <f t="shared" si="4"/>
        <v>Q4. Mung beans, mature seeds, cooked, boiled, without salt</v>
      </c>
      <c r="M2264" s="1" t="str">
        <f t="array" ref="M2264">IF(A2263=$A$72,TEXT(A2264,"dd/mm/yyyy"),A2264)&amp;";"&amp;B2264&amp;";"&amp;IF(J2264=0,IFERROR(VLOOKUP(A2264,default!$B$17:$C$19,2,0),C2264),INDEX(default!$B$2:$B$12,Sheet2!J2264,0))&amp;";"&amp;D2264&amp;";"&amp;E2264&amp;";"&amp;F2264&amp;";"&amp;G2264&amp;";"&amp;H2264</f>
        <v>;;;;;;;</v>
      </c>
    </row>
    <row r="2265" ht="15.75" customHeight="1">
      <c r="A2265" s="1" t="s">
        <v>856</v>
      </c>
      <c r="I2265" s="1" t="str">
        <f t="shared" si="1"/>
        <v>Q4. Mung beans, mature seeds, cooked, boiled, without salt</v>
      </c>
      <c r="J2265" s="1">
        <f t="shared" si="2"/>
        <v>0</v>
      </c>
      <c r="K2265" s="1" t="str">
        <f t="shared" si="3"/>
        <v>Q4. Mung beans, mature seeds, cooked, boiled, without salt0</v>
      </c>
      <c r="L2265" s="1" t="str">
        <f t="shared" si="4"/>
        <v>Q4. Mung beans, mature seeds, cooked, boiled, without saltFinal waste flows</v>
      </c>
      <c r="M2265" s="1" t="str">
        <f t="array" ref="M2265">IF(A2264=$A$72,TEXT(A2265,"dd/mm/yyyy"),A2265)&amp;";"&amp;B2265&amp;";"&amp;IF(J2265=0,IFERROR(VLOOKUP(A2265,default!$B$17:$C$19,2,0),C2265),INDEX(default!$B$2:$B$12,Sheet2!J2265,0))&amp;";"&amp;D2265&amp;";"&amp;E2265&amp;";"&amp;F2265&amp;";"&amp;G2265&amp;";"&amp;H2265</f>
        <v>Final waste flows;;;;;;;</v>
      </c>
    </row>
    <row r="2266" ht="15.75" customHeight="1">
      <c r="I2266" s="1" t="str">
        <f t="shared" si="1"/>
        <v>Q4. Mung beans, mature seeds, cooked, boiled, without salt</v>
      </c>
      <c r="J2266" s="1">
        <f t="shared" si="2"/>
        <v>0</v>
      </c>
      <c r="K2266" s="1" t="str">
        <f t="shared" si="3"/>
        <v>Q4. Mung beans, mature seeds, cooked, boiled, without salt0</v>
      </c>
      <c r="L2266" s="1" t="str">
        <f t="shared" si="4"/>
        <v>Q4. Mung beans, mature seeds, cooked, boiled, without salt</v>
      </c>
      <c r="M2266" s="1" t="str">
        <f t="array" ref="M2266">IF(A2265=$A$72,TEXT(A2266,"dd/mm/yyyy"),A2266)&amp;";"&amp;B2266&amp;";"&amp;IF(J2266=0,IFERROR(VLOOKUP(A2266,default!$B$17:$C$19,2,0),C2266),INDEX(default!$B$2:$B$12,Sheet2!J2266,0))&amp;";"&amp;D2266&amp;";"&amp;E2266&amp;";"&amp;F2266&amp;";"&amp;G2266&amp;";"&amp;H2266</f>
        <v>;;;;;;;</v>
      </c>
    </row>
    <row r="2267" ht="15.75" customHeight="1">
      <c r="A2267" s="1" t="s">
        <v>857</v>
      </c>
      <c r="I2267" s="1" t="str">
        <f t="shared" si="1"/>
        <v>Q4. Mung beans, mature seeds, cooked, boiled, without salt</v>
      </c>
      <c r="J2267" s="1">
        <f t="shared" si="2"/>
        <v>0</v>
      </c>
      <c r="K2267" s="1" t="str">
        <f t="shared" si="3"/>
        <v>Q4. Mung beans, mature seeds, cooked, boiled, without salt0</v>
      </c>
      <c r="L2267" s="1" t="str">
        <f t="shared" si="4"/>
        <v>Q4. Mung beans, mature seeds, cooked, boiled, without saltNon material emissions</v>
      </c>
      <c r="M2267" s="1" t="str">
        <f t="array" ref="M2267">IF(A2266=$A$72,TEXT(A2267,"dd/mm/yyyy"),A2267)&amp;";"&amp;B2267&amp;";"&amp;IF(J2267=0,IFERROR(VLOOKUP(A2267,default!$B$17:$C$19,2,0),C2267),INDEX(default!$B$2:$B$12,Sheet2!J2267,0))&amp;";"&amp;D2267&amp;";"&amp;E2267&amp;";"&amp;F2267&amp;";"&amp;G2267&amp;";"&amp;H2267</f>
        <v>Non material emissions;;;;;;;</v>
      </c>
    </row>
    <row r="2268" ht="15.75" customHeight="1">
      <c r="I2268" s="1" t="str">
        <f t="shared" si="1"/>
        <v>Q4. Mung beans, mature seeds, cooked, boiled, without salt</v>
      </c>
      <c r="J2268" s="1">
        <f t="shared" si="2"/>
        <v>0</v>
      </c>
      <c r="K2268" s="1" t="str">
        <f t="shared" si="3"/>
        <v>Q4. Mung beans, mature seeds, cooked, boiled, without salt0</v>
      </c>
      <c r="L2268" s="1" t="str">
        <f t="shared" si="4"/>
        <v>Q4. Mung beans, mature seeds, cooked, boiled, without salt</v>
      </c>
      <c r="M2268" s="1" t="str">
        <f t="array" ref="M2268">IF(A2267=$A$72,TEXT(A2268,"dd/mm/yyyy"),A2268)&amp;";"&amp;B2268&amp;";"&amp;IF(J2268=0,IFERROR(VLOOKUP(A2268,default!$B$17:$C$19,2,0),C2268),INDEX(default!$B$2:$B$12,Sheet2!J2268,0))&amp;";"&amp;D2268&amp;";"&amp;E2268&amp;";"&amp;F2268&amp;";"&amp;G2268&amp;";"&amp;H2268</f>
        <v>;;;;;;;</v>
      </c>
    </row>
    <row r="2269" ht="15.75" customHeight="1">
      <c r="A2269" s="1" t="s">
        <v>858</v>
      </c>
      <c r="I2269" s="1" t="str">
        <f t="shared" si="1"/>
        <v>Q4. Mung beans, mature seeds, cooked, boiled, without salt</v>
      </c>
      <c r="J2269" s="1">
        <f t="shared" si="2"/>
        <v>0</v>
      </c>
      <c r="K2269" s="1" t="str">
        <f t="shared" si="3"/>
        <v>Q4. Mung beans, mature seeds, cooked, boiled, without salt0</v>
      </c>
      <c r="L2269" s="1" t="str">
        <f t="shared" si="4"/>
        <v>Q4. Mung beans, mature seeds, cooked, boiled, without saltSocial issues</v>
      </c>
      <c r="M2269" s="1" t="str">
        <f t="array" ref="M2269">IF(A2268=$A$72,TEXT(A2269,"dd/mm/yyyy"),A2269)&amp;";"&amp;B2269&amp;";"&amp;IF(J2269=0,IFERROR(VLOOKUP(A2269,default!$B$17:$C$19,2,0),C2269),INDEX(default!$B$2:$B$12,Sheet2!J2269,0))&amp;";"&amp;D2269&amp;";"&amp;E2269&amp;";"&amp;F2269&amp;";"&amp;G2269&amp;";"&amp;H2269</f>
        <v>Social issues;;;;;;;</v>
      </c>
    </row>
    <row r="2270" ht="15.75" customHeight="1">
      <c r="I2270" s="1" t="str">
        <f t="shared" si="1"/>
        <v>Q4. Mung beans, mature seeds, cooked, boiled, without salt</v>
      </c>
      <c r="J2270" s="1">
        <f t="shared" si="2"/>
        <v>0</v>
      </c>
      <c r="K2270" s="1" t="str">
        <f t="shared" si="3"/>
        <v>Q4. Mung beans, mature seeds, cooked, boiled, without salt0</v>
      </c>
      <c r="L2270" s="1" t="str">
        <f t="shared" si="4"/>
        <v>Q4. Mung beans, mature seeds, cooked, boiled, without salt</v>
      </c>
      <c r="M2270" s="1" t="str">
        <f t="array" ref="M2270">IF(A2269=$A$72,TEXT(A2270,"dd/mm/yyyy"),A2270)&amp;";"&amp;B2270&amp;";"&amp;IF(J2270=0,IFERROR(VLOOKUP(A2270,default!$B$17:$C$19,2,0),C2270),INDEX(default!$B$2:$B$12,Sheet2!J2270,0))&amp;";"&amp;D2270&amp;";"&amp;E2270&amp;";"&amp;F2270&amp;";"&amp;G2270&amp;";"&amp;H2270</f>
        <v>;;;;;;;</v>
      </c>
    </row>
    <row r="2271" ht="15.75" customHeight="1">
      <c r="A2271" s="1" t="s">
        <v>859</v>
      </c>
      <c r="I2271" s="1" t="str">
        <f t="shared" si="1"/>
        <v>Q4. Mung beans, mature seeds, cooked, boiled, without salt</v>
      </c>
      <c r="J2271" s="1">
        <f t="shared" si="2"/>
        <v>0</v>
      </c>
      <c r="K2271" s="1" t="str">
        <f t="shared" si="3"/>
        <v>Q4. Mung beans, mature seeds, cooked, boiled, without salt0</v>
      </c>
      <c r="L2271" s="1" t="str">
        <f t="shared" si="4"/>
        <v>Q4. Mung beans, mature seeds, cooked, boiled, without saltEconomic issues</v>
      </c>
      <c r="M2271" s="1" t="str">
        <f t="array" ref="M2271">IF(A2270=$A$72,TEXT(A2271,"dd/mm/yyyy"),A2271)&amp;";"&amp;B2271&amp;";"&amp;IF(J2271=0,IFERROR(VLOOKUP(A2271,default!$B$17:$C$19,2,0),C2271),INDEX(default!$B$2:$B$12,Sheet2!J2271,0))&amp;";"&amp;D2271&amp;";"&amp;E2271&amp;";"&amp;F2271&amp;";"&amp;G2271&amp;";"&amp;H2271</f>
        <v>Economic issues;;;;;;;</v>
      </c>
    </row>
    <row r="2272" ht="15.75" customHeight="1">
      <c r="I2272" s="1" t="str">
        <f t="shared" si="1"/>
        <v>Q4. Mung beans, mature seeds, cooked, boiled, without salt</v>
      </c>
      <c r="J2272" s="1">
        <f t="shared" si="2"/>
        <v>0</v>
      </c>
      <c r="K2272" s="1" t="str">
        <f t="shared" si="3"/>
        <v>Q4. Mung beans, mature seeds, cooked, boiled, without salt0</v>
      </c>
      <c r="L2272" s="1" t="str">
        <f t="shared" si="4"/>
        <v>Q4. Mung beans, mature seeds, cooked, boiled, without salt</v>
      </c>
      <c r="M2272" s="1" t="str">
        <f t="array" ref="M2272">IF(A2271=$A$72,TEXT(A2272,"dd/mm/yyyy"),A2272)&amp;";"&amp;B2272&amp;";"&amp;IF(J2272=0,IFERROR(VLOOKUP(A2272,default!$B$17:$C$19,2,0),C2272),INDEX(default!$B$2:$B$12,Sheet2!J2272,0))&amp;";"&amp;D2272&amp;";"&amp;E2272&amp;";"&amp;F2272&amp;";"&amp;G2272&amp;";"&amp;H2272</f>
        <v>;;;;;;;</v>
      </c>
    </row>
    <row r="2273" ht="15.75" customHeight="1">
      <c r="A2273" s="1" t="s">
        <v>860</v>
      </c>
      <c r="I2273" s="1" t="str">
        <f t="shared" si="1"/>
        <v>Q4. Mung beans, mature seeds, cooked, boiled, without salt</v>
      </c>
      <c r="J2273" s="1">
        <f t="shared" si="2"/>
        <v>0</v>
      </c>
      <c r="K2273" s="1" t="str">
        <f t="shared" si="3"/>
        <v>Q4. Mung beans, mature seeds, cooked, boiled, without salt0</v>
      </c>
      <c r="L2273" s="1" t="str">
        <f t="shared" si="4"/>
        <v>Q4. Mung beans, mature seeds, cooked, boiled, without saltWaste to treatment</v>
      </c>
      <c r="M2273" s="1" t="str">
        <f t="array" ref="M2273">IF(A2272=$A$72,TEXT(A2273,"dd/mm/yyyy"),A2273)&amp;";"&amp;B2273&amp;";"&amp;IF(J2273=0,IFERROR(VLOOKUP(A2273,default!$B$17:$C$19,2,0),C2273),INDEX(default!$B$2:$B$12,Sheet2!J2273,0))&amp;";"&amp;D2273&amp;";"&amp;E2273&amp;";"&amp;F2273&amp;";"&amp;G2273&amp;";"&amp;H2273</f>
        <v>Waste to treatment;;;;;;;</v>
      </c>
    </row>
    <row r="2274" ht="15.75" customHeight="1">
      <c r="A2274" s="1" t="s">
        <v>8</v>
      </c>
      <c r="B2274" s="1" t="s">
        <v>835</v>
      </c>
      <c r="C2274" s="1" t="s">
        <v>1112</v>
      </c>
      <c r="D2274" s="1" t="s">
        <v>842</v>
      </c>
      <c r="E2274" s="1">
        <v>0.0</v>
      </c>
      <c r="F2274" s="1">
        <v>0.0</v>
      </c>
      <c r="G2274" s="1">
        <v>0.0</v>
      </c>
      <c r="I2274" s="1" t="str">
        <f t="shared" si="1"/>
        <v>Q4. Mung beans, mature seeds, cooked, boiled, without salt</v>
      </c>
      <c r="J2274" s="1">
        <f t="shared" si="2"/>
        <v>0</v>
      </c>
      <c r="K2274" s="1" t="str">
        <f t="shared" si="3"/>
        <v>Q4. Mung beans, mature seeds, cooked, boiled, without salt0</v>
      </c>
      <c r="L2274" s="1" t="str">
        <f t="shared" si="4"/>
        <v>Q4. Mung beans, mature seeds, cooked, boiled, without saltMunicipal solid waste {RoW}| treatment of municipal solid waste, sanitary landfill | Cut-off, S</v>
      </c>
      <c r="M2274" s="1" t="str">
        <f t="array" ref="M2274">IF(A2273=$A$72,TEXT(A2274,"dd/mm/yyyy"),A2274)&amp;";"&amp;B2274&amp;";"&amp;IF(J2274=0,IFERROR(VLOOKUP(A2274,default!$B$17:$C$19,2,0),C2274),INDEX(default!$B$2:$B$12,Sheet2!J2274,0))&amp;";"&amp;D2274&amp;";"&amp;E2274&amp;";"&amp;F2274&amp;";"&amp;G2274&amp;";"&amp;H2274</f>
        <v>Municipal solid waste {RoW}| treatment of municipal solid waste, sanitary landfill | Cut-off, S;kg;(packwt*packaging*(1+TRAN_loss_PNS+RET_loss_PNS)+PHAR_loss_PNS+PROC_loss_PNS+TRAN_loss_PNS+RET_loss_PNS+USER_loss)*landfill;Undefined;0;0;0;</v>
      </c>
    </row>
    <row r="2275" ht="15.75" customHeight="1">
      <c r="A2275" s="1" t="s">
        <v>9</v>
      </c>
      <c r="B2275" s="1" t="s">
        <v>835</v>
      </c>
      <c r="C2275" s="1" t="s">
        <v>1113</v>
      </c>
      <c r="D2275" s="1" t="s">
        <v>842</v>
      </c>
      <c r="E2275" s="1">
        <v>0.0</v>
      </c>
      <c r="F2275" s="1">
        <v>0.0</v>
      </c>
      <c r="G2275" s="1">
        <v>0.0</v>
      </c>
      <c r="I2275" s="1" t="str">
        <f t="shared" si="1"/>
        <v>Q4. Mung beans, mature seeds, cooked, boiled, without salt</v>
      </c>
      <c r="J2275" s="1">
        <f t="shared" si="2"/>
        <v>0</v>
      </c>
      <c r="K2275" s="1" t="str">
        <f t="shared" si="3"/>
        <v>Q4. Mung beans, mature seeds, cooked, boiled, without salt0</v>
      </c>
      <c r="L2275" s="1" t="str">
        <f t="shared" si="4"/>
        <v>Q4. Mung beans, mature seeds, cooked, boiled, without saltMunicipal solid waste {GLO}| treatment of municipal solid waste, open dump, wet infiltration class (500mm) | Cut-off, S</v>
      </c>
      <c r="M2275" s="1" t="str">
        <f t="array" ref="M2275">IF(A2274=$A$72,TEXT(A2275,"dd/mm/yyyy"),A2275)&amp;";"&amp;B2275&amp;";"&amp;IF(J2275=0,IFERROR(VLOOKUP(A2275,default!$B$17:$C$19,2,0),C2275),INDEX(default!$B$2:$B$12,Sheet2!J2275,0))&amp;";"&amp;D2275&amp;";"&amp;E2275&amp;";"&amp;F2275&amp;";"&amp;G2275&amp;";"&amp;H2275</f>
        <v>Municipal solid waste {GLO}| treatment of municipal solid waste, open dump, wet infiltration class (500mm) | Cut-off, S;kg;(packwt*packaging*(1+TRAN_loss_PNS+RET_loss_PNS)+PHAR_loss_PNS+PROC_loss_PNS+TRAN_loss_PNS+RET_loss_PNS+USER_loss)*opendump;Undefined;0;0;0;</v>
      </c>
    </row>
    <row r="2276" ht="15.75" customHeight="1">
      <c r="A2276" s="1" t="s">
        <v>10</v>
      </c>
      <c r="B2276" s="1" t="s">
        <v>835</v>
      </c>
      <c r="C2276" s="1" t="s">
        <v>1113</v>
      </c>
      <c r="D2276" s="1" t="s">
        <v>842</v>
      </c>
      <c r="E2276" s="1">
        <v>0.0</v>
      </c>
      <c r="F2276" s="1">
        <v>0.0</v>
      </c>
      <c r="G2276" s="1">
        <v>0.0</v>
      </c>
      <c r="I2276" s="1" t="str">
        <f t="shared" si="1"/>
        <v>Q4. Mung beans, mature seeds, cooked, boiled, without salt</v>
      </c>
      <c r="J2276" s="1">
        <f t="shared" si="2"/>
        <v>0</v>
      </c>
      <c r="K2276" s="1" t="str">
        <f t="shared" si="3"/>
        <v>Q4. Mung beans, mature seeds, cooked, boiled, without salt0</v>
      </c>
      <c r="L2276" s="1" t="str">
        <f t="shared" si="4"/>
        <v>Q4. Mung beans, mature seeds, cooked, boiled, without saltMunicipal solid waste {GLO}| treatment of municipal solid waste, open burning | Cut-off, S</v>
      </c>
      <c r="M2276" s="1" t="str">
        <f t="array" ref="M2276">IF(A2275=$A$72,TEXT(A2276,"dd/mm/yyyy"),A2276)&amp;";"&amp;B2276&amp;";"&amp;IF(J2276=0,IFERROR(VLOOKUP(A2276,default!$B$17:$C$19,2,0),C2276),INDEX(default!$B$2:$B$12,Sheet2!J2276,0))&amp;";"&amp;D2276&amp;";"&amp;E2276&amp;";"&amp;F2276&amp;";"&amp;G2276&amp;";"&amp;H2276</f>
        <v>Municipal solid waste {GLO}| treatment of municipal solid waste, open burning | Cut-off, S;kg;(packwt*packaging*(1+TRAN_loss_PNS+RET_loss_PNS)+PHAR_loss_PNS+PROC_loss_PNS+TRAN_loss_PNS+RET_loss_PNS+USER_loss)*openburn;Undefined;0;0;0;</v>
      </c>
    </row>
    <row r="2277" ht="15.75" customHeight="1">
      <c r="I2277" s="1" t="str">
        <f t="shared" si="1"/>
        <v>Q4. Mung beans, mature seeds, cooked, boiled, without salt</v>
      </c>
      <c r="J2277" s="1">
        <f t="shared" si="2"/>
        <v>0</v>
      </c>
      <c r="K2277" s="1" t="str">
        <f t="shared" si="3"/>
        <v>Q4. Mung beans, mature seeds, cooked, boiled, without salt0</v>
      </c>
      <c r="L2277" s="1" t="str">
        <f t="shared" si="4"/>
        <v>Q4. Mung beans, mature seeds, cooked, boiled, without salt</v>
      </c>
      <c r="M2277" s="1" t="str">
        <f t="array" ref="M2277">IF(A2276=$A$72,TEXT(A2277,"dd/mm/yyyy"),A2277)&amp;";"&amp;B2277&amp;";"&amp;IF(J2277=0,IFERROR(VLOOKUP(A2277,default!$B$17:$C$19,2,0),C2277),INDEX(default!$B$2:$B$12,Sheet2!J2277,0))&amp;";"&amp;D2277&amp;";"&amp;E2277&amp;";"&amp;F2277&amp;";"&amp;G2277&amp;";"&amp;H2277</f>
        <v>;;;;;;;</v>
      </c>
    </row>
    <row r="2278" ht="15.75" customHeight="1">
      <c r="A2278" s="1" t="s">
        <v>865</v>
      </c>
      <c r="I2278" s="1" t="str">
        <f t="shared" si="1"/>
        <v>Q4. Mung beans, mature seeds, cooked, boiled, without salt</v>
      </c>
      <c r="J2278" s="1">
        <f t="shared" si="2"/>
        <v>0</v>
      </c>
      <c r="K2278" s="1" t="str">
        <f t="shared" si="3"/>
        <v>Q4. Mung beans, mature seeds, cooked, boiled, without salt0</v>
      </c>
      <c r="L2278" s="1" t="str">
        <f t="shared" si="4"/>
        <v>Q4. Mung beans, mature seeds, cooked, boiled, without saltInput parameters</v>
      </c>
      <c r="M2278" s="1" t="str">
        <f t="array" ref="M2278">IF(A2277=$A$72,TEXT(A2278,"dd/mm/yyyy"),A2278)&amp;";"&amp;B2278&amp;";"&amp;IF(J2278=0,IFERROR(VLOOKUP(A2278,default!$B$17:$C$19,2,0),C2278),INDEX(default!$B$2:$B$12,Sheet2!J2278,0))&amp;";"&amp;D2278&amp;";"&amp;E2278&amp;";"&amp;F2278&amp;";"&amp;G2278&amp;";"&amp;H2278</f>
        <v>Input parameters;;;;;;;</v>
      </c>
    </row>
    <row r="2279" ht="15.75" customHeight="1">
      <c r="A2279" s="1" t="s">
        <v>31</v>
      </c>
      <c r="B2279" s="1">
        <v>1.0</v>
      </c>
      <c r="C2279" s="1" t="s">
        <v>866</v>
      </c>
      <c r="D2279" s="1">
        <v>1.11</v>
      </c>
      <c r="E2279" s="1">
        <v>0.0</v>
      </c>
      <c r="F2279" s="1">
        <v>0.0</v>
      </c>
      <c r="G2279" s="1" t="s">
        <v>832</v>
      </c>
      <c r="H2279" s="1" t="s">
        <v>134</v>
      </c>
      <c r="I2279" s="1" t="str">
        <f t="shared" si="1"/>
        <v>Q4. Mung beans, mature seeds, cooked, boiled, without salt</v>
      </c>
      <c r="J2279" s="1">
        <f t="shared" si="2"/>
        <v>0</v>
      </c>
      <c r="K2279" s="1" t="str">
        <f t="shared" si="3"/>
        <v>Q4. Mung beans, mature seeds, cooked, boiled, without salt0</v>
      </c>
      <c r="L2279" s="1" t="str">
        <f t="shared" si="4"/>
        <v>Q4. Mung beans, mature seeds, cooked, boiled, without saltprimary</v>
      </c>
      <c r="M2279" s="1" t="str">
        <f t="array" ref="M2279">IF(A2278=$A$72,TEXT(A2279,"dd/mm/yyyy"),A2279)&amp;";"&amp;B2279&amp;";"&amp;IF(J2279=0,IFERROR(VLOOKUP(A2279,default!$B$17:$C$19,2,0),C2279),INDEX(default!$B$2:$B$12,Sheet2!J2279,0))&amp;";"&amp;D2279&amp;";"&amp;E2279&amp;";"&amp;F2279&amp;";"&amp;G2279&amp;";"&amp;H2279</f>
        <v>primary;1;Lognormal;1,11;0;0;No;(2,3,2,2,2,na)_x007f_</v>
      </c>
    </row>
    <row r="2280" ht="15.75" customHeight="1">
      <c r="A2280" s="1" t="s">
        <v>23</v>
      </c>
      <c r="B2280" s="1">
        <v>1.0</v>
      </c>
      <c r="C2280" s="1" t="s">
        <v>866</v>
      </c>
      <c r="D2280" s="1">
        <v>1.25</v>
      </c>
      <c r="E2280" s="1">
        <v>0.0</v>
      </c>
      <c r="F2280" s="1">
        <v>0.0</v>
      </c>
      <c r="G2280" s="1" t="s">
        <v>832</v>
      </c>
      <c r="H2280" s="1" t="s">
        <v>131</v>
      </c>
      <c r="I2280" s="1" t="str">
        <f t="shared" si="1"/>
        <v>Q4. Mung beans, mature seeds, cooked, boiled, without salt</v>
      </c>
      <c r="J2280" s="1">
        <f t="shared" si="2"/>
        <v>0</v>
      </c>
      <c r="K2280" s="1" t="str">
        <f t="shared" si="3"/>
        <v>Q4. Mung beans, mature seeds, cooked, boiled, without salt0</v>
      </c>
      <c r="L2280" s="1" t="str">
        <f t="shared" si="4"/>
        <v>Q4. Mung beans, mature seeds, cooked, boiled, without saltpackaging</v>
      </c>
      <c r="M2280" s="1" t="str">
        <f t="array" ref="M2280">IF(A2279=$A$72,TEXT(A2280,"dd/mm/yyyy"),A2280)&amp;";"&amp;B2280&amp;";"&amp;IF(J2280=0,IFERROR(VLOOKUP(A2280,default!$B$17:$C$19,2,0),C2280),INDEX(default!$B$2:$B$12,Sheet2!J2280,0))&amp;";"&amp;D2280&amp;";"&amp;E2280&amp;";"&amp;F2280&amp;";"&amp;G2280&amp;";"&amp;H2280</f>
        <v>packaging;1;Lognormal;1,25;0;0;No;(2,4,2,4,3,na)_x007f_</v>
      </c>
    </row>
    <row r="2281" ht="15.75" customHeight="1">
      <c r="A2281" s="1" t="s">
        <v>32</v>
      </c>
      <c r="B2281" s="1">
        <v>1.0</v>
      </c>
      <c r="C2281" s="1" t="s">
        <v>866</v>
      </c>
      <c r="D2281" s="1">
        <v>1.23</v>
      </c>
      <c r="E2281" s="1">
        <v>0.0</v>
      </c>
      <c r="F2281" s="1">
        <v>0.0</v>
      </c>
      <c r="G2281" s="1" t="s">
        <v>832</v>
      </c>
      <c r="H2281" s="1" t="s">
        <v>132</v>
      </c>
      <c r="I2281" s="1" t="str">
        <f t="shared" si="1"/>
        <v>Q4. Mung beans, mature seeds, cooked, boiled, without salt</v>
      </c>
      <c r="J2281" s="1">
        <f t="shared" si="2"/>
        <v>0</v>
      </c>
      <c r="K2281" s="1" t="str">
        <f t="shared" si="3"/>
        <v>Q4. Mung beans, mature seeds, cooked, boiled, without salt0</v>
      </c>
      <c r="L2281" s="1" t="str">
        <f t="shared" si="4"/>
        <v>Q4. Mung beans, mature seeds, cooked, boiled, without saltdistrib</v>
      </c>
      <c r="M2281" s="1" t="str">
        <f t="array" ref="M2281">IF(A2280=$A$72,TEXT(A2281,"dd/mm/yyyy"),A2281)&amp;";"&amp;B2281&amp;";"&amp;IF(J2281=0,IFERROR(VLOOKUP(A2281,default!$B$17:$C$19,2,0),C2281),INDEX(default!$B$2:$B$12,Sheet2!J2281,0))&amp;";"&amp;D2281&amp;";"&amp;E2281&amp;";"&amp;F2281&amp;";"&amp;G2281&amp;";"&amp;H2281</f>
        <v>distrib;1;Lognormal;1,23;0;0;No;(2,3,2,4,3,na)_x007f_</v>
      </c>
    </row>
    <row r="2282" ht="15.75" customHeight="1">
      <c r="A2282" s="1" t="s">
        <v>33</v>
      </c>
      <c r="B2282" s="1">
        <v>0.0</v>
      </c>
      <c r="C2282" s="1" t="s">
        <v>866</v>
      </c>
      <c r="D2282" s="1">
        <v>1.12</v>
      </c>
      <c r="E2282" s="1">
        <v>0.0</v>
      </c>
      <c r="F2282" s="1">
        <v>0.0</v>
      </c>
      <c r="G2282" s="1" t="s">
        <v>832</v>
      </c>
      <c r="H2282" s="1" t="s">
        <v>133</v>
      </c>
      <c r="I2282" s="1" t="str">
        <f t="shared" si="1"/>
        <v>Q4. Mung beans, mature seeds, cooked, boiled, without salt</v>
      </c>
      <c r="J2282" s="1">
        <f t="shared" si="2"/>
        <v>0</v>
      </c>
      <c r="K2282" s="1" t="str">
        <f t="shared" si="3"/>
        <v>Q4. Mung beans, mature seeds, cooked, boiled, without salt0</v>
      </c>
      <c r="L2282" s="1" t="str">
        <f t="shared" si="4"/>
        <v>Q4. Mung beans, mature seeds, cooked, boiled, without saltretail_cool</v>
      </c>
      <c r="M2282" s="1" t="str">
        <f t="array" ref="M2282">IF(A2281=$A$72,TEXT(A2282,"dd/mm/yyyy"),A2282)&amp;";"&amp;B2282&amp;";"&amp;IF(J2282=0,IFERROR(VLOOKUP(A2282,default!$B$17:$C$19,2,0),C2282),INDEX(default!$B$2:$B$12,Sheet2!J2282,0))&amp;";"&amp;D2282&amp;";"&amp;E2282&amp;";"&amp;F2282&amp;";"&amp;G2282&amp;";"&amp;H2282</f>
        <v>retail_cool;0;Lognormal;1,12;0;0;No;(2,3,2,4,2,na)_x007f_</v>
      </c>
    </row>
    <row r="2283" ht="15.75" customHeight="1">
      <c r="A2283" s="1" t="s">
        <v>34</v>
      </c>
      <c r="B2283" s="1">
        <v>0.0</v>
      </c>
      <c r="C2283" s="1" t="s">
        <v>866</v>
      </c>
      <c r="D2283" s="1">
        <v>1.12</v>
      </c>
      <c r="E2283" s="1">
        <v>0.0</v>
      </c>
      <c r="F2283" s="1">
        <v>0.0</v>
      </c>
      <c r="G2283" s="1" t="s">
        <v>832</v>
      </c>
      <c r="H2283" s="1" t="s">
        <v>133</v>
      </c>
      <c r="I2283" s="1" t="str">
        <f t="shared" si="1"/>
        <v>Q4. Mung beans, mature seeds, cooked, boiled, without salt</v>
      </c>
      <c r="J2283" s="1">
        <f t="shared" si="2"/>
        <v>0</v>
      </c>
      <c r="K2283" s="1" t="str">
        <f t="shared" si="3"/>
        <v>Q4. Mung beans, mature seeds, cooked, boiled, without salt0</v>
      </c>
      <c r="L2283" s="1" t="str">
        <f t="shared" si="4"/>
        <v>Q4. Mung beans, mature seeds, cooked, boiled, without saltretail_freez</v>
      </c>
      <c r="M2283" s="1" t="str">
        <f t="array" ref="M2283">IF(A2282=$A$72,TEXT(A2283,"dd/mm/yyyy"),A2283)&amp;";"&amp;B2283&amp;";"&amp;IF(J2283=0,IFERROR(VLOOKUP(A2283,default!$B$17:$C$19,2,0),C2283),INDEX(default!$B$2:$B$12,Sheet2!J2283,0))&amp;";"&amp;D2283&amp;";"&amp;E2283&amp;";"&amp;F2283&amp;";"&amp;G2283&amp;";"&amp;H2283</f>
        <v>retail_freez;0;Lognormal;1,12;0;0;No;(2,3,2,4,2,na)_x007f_</v>
      </c>
    </row>
    <row r="2284" ht="15.75" customHeight="1">
      <c r="A2284" s="1" t="s">
        <v>35</v>
      </c>
      <c r="B2284" s="1">
        <v>0.0</v>
      </c>
      <c r="C2284" s="1" t="s">
        <v>866</v>
      </c>
      <c r="D2284" s="1">
        <v>1.12</v>
      </c>
      <c r="E2284" s="1">
        <v>0.0</v>
      </c>
      <c r="F2284" s="1">
        <v>0.0</v>
      </c>
      <c r="G2284" s="1" t="s">
        <v>832</v>
      </c>
      <c r="H2284" s="1" t="s">
        <v>133</v>
      </c>
      <c r="I2284" s="1" t="str">
        <f t="shared" si="1"/>
        <v>Q4. Mung beans, mature seeds, cooked, boiled, without salt</v>
      </c>
      <c r="J2284" s="1">
        <f t="shared" si="2"/>
        <v>0</v>
      </c>
      <c r="K2284" s="1" t="str">
        <f t="shared" si="3"/>
        <v>Q4. Mung beans, mature seeds, cooked, boiled, without salt0</v>
      </c>
      <c r="L2284" s="1" t="str">
        <f t="shared" si="4"/>
        <v>Q4. Mung beans, mature seeds, cooked, boiled, without salthome_cool</v>
      </c>
      <c r="M2284" s="1" t="str">
        <f t="array" ref="M2284">IF(A2283=$A$72,TEXT(A2284,"dd/mm/yyyy"),A2284)&amp;";"&amp;B2284&amp;";"&amp;IF(J2284=0,IFERROR(VLOOKUP(A2284,default!$B$17:$C$19,2,0),C2284),INDEX(default!$B$2:$B$12,Sheet2!J2284,0))&amp;";"&amp;D2284&amp;";"&amp;E2284&amp;";"&amp;F2284&amp;";"&amp;G2284&amp;";"&amp;H2284</f>
        <v>home_cool;0;Lognormal;1,12;0;0;No;(2,3,2,4,2,na)_x007f_</v>
      </c>
    </row>
    <row r="2285" ht="15.75" customHeight="1">
      <c r="A2285" s="1" t="s">
        <v>36</v>
      </c>
      <c r="B2285" s="1">
        <v>0.0</v>
      </c>
      <c r="C2285" s="1" t="s">
        <v>866</v>
      </c>
      <c r="D2285" s="1">
        <v>1.12</v>
      </c>
      <c r="E2285" s="1">
        <v>0.0</v>
      </c>
      <c r="F2285" s="1">
        <v>0.0</v>
      </c>
      <c r="G2285" s="1" t="s">
        <v>832</v>
      </c>
      <c r="H2285" s="1" t="s">
        <v>133</v>
      </c>
      <c r="I2285" s="1" t="str">
        <f t="shared" si="1"/>
        <v>Q4. Mung beans, mature seeds, cooked, boiled, without salt</v>
      </c>
      <c r="J2285" s="1">
        <f t="shared" si="2"/>
        <v>0</v>
      </c>
      <c r="K2285" s="1" t="str">
        <f t="shared" si="3"/>
        <v>Q4. Mung beans, mature seeds, cooked, boiled, without salt0</v>
      </c>
      <c r="L2285" s="1" t="str">
        <f t="shared" si="4"/>
        <v>Q4. Mung beans, mature seeds, cooked, boiled, without salthome_freez</v>
      </c>
      <c r="M2285" s="1" t="str">
        <f t="array" ref="M2285">IF(A2284=$A$72,TEXT(A2285,"dd/mm/yyyy"),A2285)&amp;";"&amp;B2285&amp;";"&amp;IF(J2285=0,IFERROR(VLOOKUP(A2285,default!$B$17:$C$19,2,0),C2285),INDEX(default!$B$2:$B$12,Sheet2!J2285,0))&amp;";"&amp;D2285&amp;";"&amp;E2285&amp;";"&amp;F2285&amp;";"&amp;G2285&amp;";"&amp;H2285</f>
        <v>home_freez;0;Lognormal;1,12;0;0;No;(2,3,2,4,2,na)_x007f_</v>
      </c>
    </row>
    <row r="2286" ht="15.75" customHeight="1">
      <c r="A2286" s="1" t="s">
        <v>37</v>
      </c>
      <c r="B2286" s="1">
        <v>2.0</v>
      </c>
      <c r="C2286" s="1" t="s">
        <v>866</v>
      </c>
      <c r="D2286" s="1">
        <v>1.11</v>
      </c>
      <c r="E2286" s="1">
        <v>0.0</v>
      </c>
      <c r="F2286" s="1">
        <v>0.0</v>
      </c>
      <c r="G2286" s="1" t="s">
        <v>832</v>
      </c>
      <c r="H2286" s="1" t="s">
        <v>134</v>
      </c>
      <c r="I2286" s="1" t="str">
        <f t="shared" si="1"/>
        <v>Q4. Mung beans, mature seeds, cooked, boiled, without salt</v>
      </c>
      <c r="J2286" s="1">
        <f t="shared" si="2"/>
        <v>0</v>
      </c>
      <c r="K2286" s="1" t="str">
        <f t="shared" si="3"/>
        <v>Q4. Mung beans, mature seeds, cooked, boiled, without salt0</v>
      </c>
      <c r="L2286" s="1" t="str">
        <f t="shared" si="4"/>
        <v>Q4. Mung beans, mature seeds, cooked, boiled, without saltboil</v>
      </c>
      <c r="M2286" s="1" t="str">
        <f t="array" ref="M2286">IF(A2285=$A$72,TEXT(A2286,"dd/mm/yyyy"),A2286)&amp;";"&amp;B2286&amp;";"&amp;IF(J2286=0,IFERROR(VLOOKUP(A2286,default!$B$17:$C$19,2,0),C2286),INDEX(default!$B$2:$B$12,Sheet2!J2286,0))&amp;";"&amp;D2286&amp;";"&amp;E2286&amp;";"&amp;F2286&amp;";"&amp;G2286&amp;";"&amp;H2286</f>
        <v>boil;2;Lognormal;1,11;0;0;No;(2,3,2,2,2,na)_x007f_</v>
      </c>
    </row>
    <row r="2287" ht="15.75" customHeight="1">
      <c r="A2287" s="1" t="s">
        <v>38</v>
      </c>
      <c r="B2287" s="1">
        <v>0.0</v>
      </c>
      <c r="C2287" s="1" t="s">
        <v>866</v>
      </c>
      <c r="D2287" s="1">
        <v>1.11</v>
      </c>
      <c r="E2287" s="1">
        <v>0.0</v>
      </c>
      <c r="F2287" s="1">
        <v>0.0</v>
      </c>
      <c r="G2287" s="1" t="s">
        <v>832</v>
      </c>
      <c r="H2287" s="1" t="s">
        <v>134</v>
      </c>
      <c r="I2287" s="1" t="str">
        <f t="shared" si="1"/>
        <v>Q4. Mung beans, mature seeds, cooked, boiled, without salt</v>
      </c>
      <c r="J2287" s="1">
        <f t="shared" si="2"/>
        <v>0</v>
      </c>
      <c r="K2287" s="1" t="str">
        <f t="shared" si="3"/>
        <v>Q4. Mung beans, mature seeds, cooked, boiled, without salt0</v>
      </c>
      <c r="L2287" s="1" t="str">
        <f t="shared" si="4"/>
        <v>Q4. Mung beans, mature seeds, cooked, boiled, without saltfry</v>
      </c>
      <c r="M2287" s="1" t="str">
        <f t="array" ref="M2287">IF(A2286=$A$72,TEXT(A2287,"dd/mm/yyyy"),A2287)&amp;";"&amp;B2287&amp;";"&amp;IF(J2287=0,IFERROR(VLOOKUP(A2287,default!$B$17:$C$19,2,0),C2287),INDEX(default!$B$2:$B$12,Sheet2!J2287,0))&amp;";"&amp;D2287&amp;";"&amp;E2287&amp;";"&amp;F2287&amp;";"&amp;G2287&amp;";"&amp;H2287</f>
        <v>fry;0;Lognormal;1,11;0;0;No;(2,3,2,2,2,na)_x007f_</v>
      </c>
    </row>
    <row r="2288" ht="15.75" customHeight="1">
      <c r="A2288" s="1" t="s">
        <v>22</v>
      </c>
      <c r="B2288" s="1">
        <v>1.0</v>
      </c>
      <c r="C2288" s="1" t="s">
        <v>842</v>
      </c>
      <c r="D2288" s="1">
        <v>1.0</v>
      </c>
      <c r="E2288" s="1">
        <v>0.0</v>
      </c>
      <c r="F2288" s="1">
        <v>0.0</v>
      </c>
      <c r="G2288" s="1" t="s">
        <v>832</v>
      </c>
      <c r="I2288" s="1" t="str">
        <f t="shared" si="1"/>
        <v>Q4. Mung beans, mature seeds, cooked, boiled, without salt</v>
      </c>
      <c r="J2288" s="1">
        <f t="shared" si="2"/>
        <v>0</v>
      </c>
      <c r="K2288" s="1" t="str">
        <f t="shared" si="3"/>
        <v>Q4. Mung beans, mature seeds, cooked, boiled, without salt0</v>
      </c>
      <c r="L2288" s="1" t="str">
        <f t="shared" si="4"/>
        <v>Q4. Mung beans, mature seeds, cooked, boiled, without saltprocessing</v>
      </c>
      <c r="M2288" s="1" t="str">
        <f t="array" ref="M2288">IF(A2287=$A$72,TEXT(A2288,"dd/mm/yyyy"),A2288)&amp;";"&amp;B2288&amp;";"&amp;IF(J2288=0,IFERROR(VLOOKUP(A2288,default!$B$17:$C$19,2,0),C2288),INDEX(default!$B$2:$B$12,Sheet2!J2288,0))&amp;";"&amp;D2288&amp;";"&amp;E2288&amp;";"&amp;F2288&amp;";"&amp;G2288&amp;";"&amp;H2288</f>
        <v>processing;1;Undefined;1;0;0;No;</v>
      </c>
    </row>
    <row r="2289" ht="15.75" customHeight="1">
      <c r="A2289" s="1" t="s">
        <v>39</v>
      </c>
      <c r="B2289" s="1">
        <v>0.05</v>
      </c>
      <c r="C2289" s="1" t="s">
        <v>842</v>
      </c>
      <c r="D2289" s="1">
        <v>1.0</v>
      </c>
      <c r="E2289" s="1">
        <v>0.0</v>
      </c>
      <c r="F2289" s="1">
        <v>0.0</v>
      </c>
      <c r="G2289" s="1" t="s">
        <v>832</v>
      </c>
      <c r="I2289" s="1" t="str">
        <f t="shared" si="1"/>
        <v>Q4. Mung beans, mature seeds, cooked, boiled, without salt</v>
      </c>
      <c r="J2289" s="1">
        <f t="shared" si="2"/>
        <v>0</v>
      </c>
      <c r="K2289" s="1" t="str">
        <f t="shared" si="3"/>
        <v>Q4. Mung beans, mature seeds, cooked, boiled, without salt0</v>
      </c>
      <c r="L2289" s="1" t="str">
        <f t="shared" si="4"/>
        <v>Q4. Mung beans, mature seeds, cooked, boiled, without saltpackwt</v>
      </c>
      <c r="M2289" s="1" t="str">
        <f t="array" ref="M2289">IF(A2288=$A$72,TEXT(A2289,"dd/mm/yyyy"),A2289)&amp;";"&amp;B2289&amp;";"&amp;IF(J2289=0,IFERROR(VLOOKUP(A2289,default!$B$17:$C$19,2,0),C2289),INDEX(default!$B$2:$B$12,Sheet2!J2289,0))&amp;";"&amp;D2289&amp;";"&amp;E2289&amp;";"&amp;F2289&amp;";"&amp;G2289&amp;";"&amp;H2289</f>
        <v>packwt;0,05;Undefined;1;0;0;No;</v>
      </c>
    </row>
    <row r="2290" ht="15.75" customHeight="1">
      <c r="A2290" s="1" t="s">
        <v>40</v>
      </c>
      <c r="B2290" s="1">
        <v>0.0</v>
      </c>
      <c r="C2290" s="1" t="s">
        <v>842</v>
      </c>
      <c r="D2290" s="1">
        <v>1.0</v>
      </c>
      <c r="E2290" s="1">
        <v>0.0</v>
      </c>
      <c r="F2290" s="1">
        <v>0.0</v>
      </c>
      <c r="G2290" s="1" t="s">
        <v>832</v>
      </c>
      <c r="I2290" s="1" t="str">
        <f t="shared" si="1"/>
        <v>Q4. Mung beans, mature seeds, cooked, boiled, without salt</v>
      </c>
      <c r="J2290" s="1">
        <f t="shared" si="2"/>
        <v>0</v>
      </c>
      <c r="K2290" s="1" t="str">
        <f t="shared" si="3"/>
        <v>Q4. Mung beans, mature seeds, cooked, boiled, without salt0</v>
      </c>
      <c r="L2290" s="1" t="str">
        <f t="shared" si="4"/>
        <v>Q4. Mung beans, mature seeds, cooked, boiled, without saltUSER_loss</v>
      </c>
      <c r="M2290" s="1" t="str">
        <f t="array" ref="M2290">IF(A2289=$A$72,TEXT(A2290,"dd/mm/yyyy"),A2290)&amp;";"&amp;B2290&amp;";"&amp;IF(J2290=0,IFERROR(VLOOKUP(A2290,default!$B$17:$C$19,2,0),C2290),INDEX(default!$B$2:$B$12,Sheet2!J2290,0))&amp;";"&amp;D2290&amp;";"&amp;E2290&amp;";"&amp;F2290&amp;";"&amp;G2290&amp;";"&amp;H2290</f>
        <v>USER_loss;0;Undefined;1;0;0;No;</v>
      </c>
    </row>
    <row r="2291" ht="15.75" customHeight="1">
      <c r="I2291" s="1" t="str">
        <f t="shared" si="1"/>
        <v>Q4. Mung beans, mature seeds, cooked, boiled, without salt</v>
      </c>
      <c r="J2291" s="1">
        <f t="shared" si="2"/>
        <v>0</v>
      </c>
      <c r="K2291" s="1" t="str">
        <f t="shared" si="3"/>
        <v>Q4. Mung beans, mature seeds, cooked, boiled, without salt0</v>
      </c>
      <c r="L2291" s="1" t="str">
        <f t="shared" si="4"/>
        <v>Q4. Mung beans, mature seeds, cooked, boiled, without salt</v>
      </c>
      <c r="M2291" s="1" t="str">
        <f t="array" ref="M2291">IF(A2290=$A$72,TEXT(A2291,"dd/mm/yyyy"),A2291)&amp;";"&amp;B2291&amp;";"&amp;IF(J2291=0,IFERROR(VLOOKUP(A2291,default!$B$17:$C$19,2,0),C2291),INDEX(default!$B$2:$B$12,Sheet2!J2291,0))&amp;";"&amp;D2291&amp;";"&amp;E2291&amp;";"&amp;F2291&amp;";"&amp;G2291&amp;";"&amp;H2291</f>
        <v>;;;;;;;</v>
      </c>
    </row>
    <row r="2292" ht="15.75" customHeight="1">
      <c r="A2292" s="1" t="s">
        <v>867</v>
      </c>
      <c r="I2292" s="1" t="str">
        <f t="shared" si="1"/>
        <v>Q4. Mung beans, mature seeds, cooked, boiled, without salt</v>
      </c>
      <c r="J2292" s="1">
        <f t="shared" si="2"/>
        <v>0</v>
      </c>
      <c r="K2292" s="1" t="str">
        <f t="shared" si="3"/>
        <v>Q4. Mung beans, mature seeds, cooked, boiled, without salt0</v>
      </c>
      <c r="L2292" s="1" t="str">
        <f t="shared" si="4"/>
        <v>Q4. Mung beans, mature seeds, cooked, boiled, without saltEnd</v>
      </c>
      <c r="M2292" s="1" t="str">
        <f t="array" ref="M2292">IF(A2291=$A$72,TEXT(A2292,"dd/mm/yyyy"),A2292)&amp;";"&amp;B2292&amp;";"&amp;IF(J2292=0,IFERROR(VLOOKUP(A2292,default!$B$17:$C$19,2,0),C2292),INDEX(default!$B$2:$B$12,Sheet2!J2292,0))&amp;";"&amp;D2292&amp;";"&amp;E2292&amp;";"&amp;F2292&amp;";"&amp;G2292&amp;";"&amp;H2292</f>
        <v>End;;;;;;;</v>
      </c>
    </row>
    <row r="2293" ht="15.75" customHeight="1">
      <c r="I2293" s="1" t="str">
        <f t="shared" si="1"/>
        <v>Q4. Mung beans, mature seeds, cooked, boiled, without salt</v>
      </c>
      <c r="J2293" s="1">
        <f t="shared" si="2"/>
        <v>0</v>
      </c>
      <c r="K2293" s="1" t="str">
        <f t="shared" si="3"/>
        <v>Q4. Mung beans, mature seeds, cooked, boiled, without salt0</v>
      </c>
      <c r="L2293" s="1" t="str">
        <f t="shared" si="4"/>
        <v>Q4. Mung beans, mature seeds, cooked, boiled, without salt</v>
      </c>
      <c r="M2293" s="1" t="str">
        <f t="array" ref="M2293">IF(A2292=$A$72,TEXT(A2293,"dd/mm/yyyy"),A2293)&amp;";"&amp;B2293&amp;";"&amp;IF(J2293=0,IFERROR(VLOOKUP(A2293,default!$B$17:$C$19,2,0),C2293),INDEX(default!$B$2:$B$12,Sheet2!J2293,0))&amp;";"&amp;D2293&amp;";"&amp;E2293&amp;";"&amp;F2293&amp;";"&amp;G2293&amp;";"&amp;H2293</f>
        <v>;;;;;;;</v>
      </c>
    </row>
    <row r="2294" ht="15.75" customHeight="1">
      <c r="A2294" s="1" t="s">
        <v>814</v>
      </c>
      <c r="I2294" s="1" t="str">
        <f t="shared" si="1"/>
        <v>Q4. Mung beans, mature seeds, cooked, boiled, without salt</v>
      </c>
      <c r="J2294" s="1">
        <f t="shared" si="2"/>
        <v>0</v>
      </c>
      <c r="K2294" s="1" t="str">
        <f t="shared" si="3"/>
        <v>Q4. Mung beans, mature seeds, cooked, boiled, without salt0</v>
      </c>
      <c r="L2294" s="1" t="str">
        <f t="shared" si="4"/>
        <v>Q4. Mung beans, mature seeds, cooked, boiled, without saltProcess</v>
      </c>
      <c r="M2294" s="1" t="str">
        <f t="array" ref="M2294">IF(A2293=$A$72,TEXT(A2294,"dd/mm/yyyy"),A2294)&amp;";"&amp;B2294&amp;";"&amp;IF(J2294=0,IFERROR(VLOOKUP(A2294,default!$B$17:$C$19,2,0),C2294),INDEX(default!$B$2:$B$12,Sheet2!J2294,0))&amp;";"&amp;D2294&amp;";"&amp;E2294&amp;";"&amp;F2294&amp;";"&amp;G2294&amp;";"&amp;H2294</f>
        <v>Process;;;;;;;</v>
      </c>
    </row>
    <row r="2295" ht="15.75" customHeight="1">
      <c r="I2295" s="1" t="str">
        <f t="shared" si="1"/>
        <v>Q4. Mung beans, mature seeds, cooked, boiled, without salt</v>
      </c>
      <c r="J2295" s="1">
        <f t="shared" si="2"/>
        <v>0</v>
      </c>
      <c r="K2295" s="1" t="str">
        <f t="shared" si="3"/>
        <v>Q4. Mung beans, mature seeds, cooked, boiled, without salt0</v>
      </c>
      <c r="L2295" s="1" t="str">
        <f t="shared" si="4"/>
        <v>Q4. Mung beans, mature seeds, cooked, boiled, without salt</v>
      </c>
      <c r="M2295" s="1" t="str">
        <f t="array" ref="M2295">IF(A2294=$A$72,TEXT(A2295,"dd/mm/yyyy"),A2295)&amp;";"&amp;B2295&amp;";"&amp;IF(J2295=0,IFERROR(VLOOKUP(A2295,default!$B$17:$C$19,2,0),C2295),INDEX(default!$B$2:$B$12,Sheet2!J2295,0))&amp;";"&amp;D2295&amp;";"&amp;E2295&amp;";"&amp;F2295&amp;";"&amp;G2295&amp;";"&amp;H2295</f>
        <v>;;;;;;;</v>
      </c>
    </row>
    <row r="2296" ht="15.75" customHeight="1">
      <c r="A2296" s="1" t="s">
        <v>815</v>
      </c>
      <c r="I2296" s="1" t="str">
        <f t="shared" si="1"/>
        <v>Q4. Mung beans, mature seeds, cooked, boiled, without salt</v>
      </c>
      <c r="J2296" s="1">
        <f t="shared" si="2"/>
        <v>0</v>
      </c>
      <c r="K2296" s="1" t="str">
        <f t="shared" si="3"/>
        <v>Q4. Mung beans, mature seeds, cooked, boiled, without salt0</v>
      </c>
      <c r="L2296" s="1" t="str">
        <f t="shared" si="4"/>
        <v>Q4. Mung beans, mature seeds, cooked, boiled, without saltCategory type</v>
      </c>
      <c r="M2296" s="1" t="str">
        <f t="array" ref="M2296">IF(A2295=$A$72,TEXT(A2296,"dd/mm/yyyy"),A2296)&amp;";"&amp;B2296&amp;";"&amp;IF(J2296=0,IFERROR(VLOOKUP(A2296,default!$B$17:$C$19,2,0),C2296),INDEX(default!$B$2:$B$12,Sheet2!J2296,0))&amp;";"&amp;D2296&amp;";"&amp;E2296&amp;";"&amp;F2296&amp;";"&amp;G2296&amp;";"&amp;H2296</f>
        <v>Category type;;;;;;;</v>
      </c>
    </row>
    <row r="2297" ht="15.75" customHeight="1">
      <c r="A2297" s="1" t="s">
        <v>816</v>
      </c>
      <c r="I2297" s="1" t="str">
        <f t="shared" si="1"/>
        <v>Q4. Mung beans, mature seeds, cooked, boiled, without salt</v>
      </c>
      <c r="J2297" s="1">
        <f t="shared" si="2"/>
        <v>0</v>
      </c>
      <c r="K2297" s="1" t="str">
        <f t="shared" si="3"/>
        <v>Q4. Mung beans, mature seeds, cooked, boiled, without salt0</v>
      </c>
      <c r="L2297" s="1" t="str">
        <f t="shared" si="4"/>
        <v>Q4. Mung beans, mature seeds, cooked, boiled, without saltmaterial</v>
      </c>
      <c r="M2297" s="1" t="str">
        <f t="array" ref="M2297">IF(A2296=$A$72,TEXT(A2297,"dd/mm/yyyy"),A2297)&amp;";"&amp;B2297&amp;";"&amp;IF(J2297=0,IFERROR(VLOOKUP(A2297,default!$B$17:$C$19,2,0),C2297),INDEX(default!$B$2:$B$12,Sheet2!J2297,0))&amp;";"&amp;D2297&amp;";"&amp;E2297&amp;";"&amp;F2297&amp;";"&amp;G2297&amp;";"&amp;H2297</f>
        <v>material;;;;;;;</v>
      </c>
    </row>
    <row r="2298" ht="15.75" customHeight="1">
      <c r="I2298" s="1" t="str">
        <f t="shared" si="1"/>
        <v>Q4. Mung beans, mature seeds, cooked, boiled, without salt</v>
      </c>
      <c r="J2298" s="1">
        <f t="shared" si="2"/>
        <v>0</v>
      </c>
      <c r="K2298" s="1" t="str">
        <f t="shared" si="3"/>
        <v>Q4. Mung beans, mature seeds, cooked, boiled, without salt0</v>
      </c>
      <c r="L2298" s="1" t="str">
        <f t="shared" si="4"/>
        <v>Q4. Mung beans, mature seeds, cooked, boiled, without salt</v>
      </c>
      <c r="M2298" s="1" t="str">
        <f t="array" ref="M2298">IF(A2297=$A$72,TEXT(A2298,"dd/mm/yyyy"),A2298)&amp;";"&amp;B2298&amp;";"&amp;IF(J2298=0,IFERROR(VLOOKUP(A2298,default!$B$17:$C$19,2,0),C2298),INDEX(default!$B$2:$B$12,Sheet2!J2298,0))&amp;";"&amp;D2298&amp;";"&amp;E2298&amp;";"&amp;F2298&amp;";"&amp;G2298&amp;";"&amp;H2298</f>
        <v>;;;;;;;</v>
      </c>
    </row>
    <row r="2299" ht="15.75" customHeight="1">
      <c r="A2299" s="1" t="s">
        <v>817</v>
      </c>
      <c r="I2299" s="1" t="str">
        <f t="shared" si="1"/>
        <v>Q4. Mung beans, mature seeds, cooked, boiled, without salt</v>
      </c>
      <c r="J2299" s="1">
        <f t="shared" si="2"/>
        <v>0</v>
      </c>
      <c r="K2299" s="1" t="str">
        <f t="shared" si="3"/>
        <v>Q4. Mung beans, mature seeds, cooked, boiled, without salt0</v>
      </c>
      <c r="L2299" s="1" t="str">
        <f t="shared" si="4"/>
        <v>Q4. Mung beans, mature seeds, cooked, boiled, without saltProcess identifier</v>
      </c>
      <c r="M2299" s="1" t="str">
        <f t="array" ref="M2299">IF(A2298=$A$72,TEXT(A2299,"dd/mm/yyyy"),A2299)&amp;";"&amp;B2299&amp;";"&amp;IF(J2299=0,IFERROR(VLOOKUP(A2299,default!$B$17:$C$19,2,0),C2299),INDEX(default!$B$2:$B$12,Sheet2!J2299,0))&amp;";"&amp;D2299&amp;";"&amp;E2299&amp;";"&amp;F2299&amp;";"&amp;G2299&amp;";"&amp;H2299</f>
        <v>Process identifier;;;;;;;</v>
      </c>
    </row>
    <row r="2300" ht="15.75" customHeight="1">
      <c r="A2300" s="1" t="s">
        <v>1138</v>
      </c>
      <c r="I2300" s="1" t="str">
        <f t="shared" si="1"/>
        <v>Q4. Mung beans, mature seeds, cooked, boiled, without salt</v>
      </c>
      <c r="J2300" s="1">
        <f t="shared" si="2"/>
        <v>0</v>
      </c>
      <c r="K2300" s="1" t="str">
        <f t="shared" si="3"/>
        <v>Q4. Mung beans, mature seeds, cooked, boiled, without salt0</v>
      </c>
      <c r="L2300" s="1" t="str">
        <f t="shared" si="4"/>
        <v>Q4. Mung beans, mature seeds, cooked, boiled, without saltFootPrin000108900800253</v>
      </c>
      <c r="M2300" s="1" t="str">
        <f t="array" ref="M2300">IF(A2299=$A$72,TEXT(A2300,"dd/mm/yyyy"),A2300)&amp;";"&amp;B2300&amp;";"&amp;IF(J2300=0,IFERROR(VLOOKUP(A2300,default!$B$17:$C$19,2,0),C2300),INDEX(default!$B$2:$B$12,Sheet2!J2300,0))&amp;";"&amp;D2300&amp;";"&amp;E2300&amp;";"&amp;F2300&amp;";"&amp;G2300&amp;";"&amp;H2300</f>
        <v>FootPrin000108900800253;;;;;;;</v>
      </c>
    </row>
    <row r="2301" ht="15.75" customHeight="1">
      <c r="I2301" s="1" t="str">
        <f t="shared" si="1"/>
        <v>Q4. Mung beans, mature seeds, cooked, boiled, without salt</v>
      </c>
      <c r="J2301" s="1">
        <f t="shared" si="2"/>
        <v>0</v>
      </c>
      <c r="K2301" s="1" t="str">
        <f t="shared" si="3"/>
        <v>Q4. Mung beans, mature seeds, cooked, boiled, without salt0</v>
      </c>
      <c r="L2301" s="1" t="str">
        <f t="shared" si="4"/>
        <v>Q4. Mung beans, mature seeds, cooked, boiled, without salt</v>
      </c>
      <c r="M2301" s="1" t="str">
        <f t="array" ref="M2301">IF(A2300=$A$72,TEXT(A2301,"dd/mm/yyyy"),A2301)&amp;";"&amp;B2301&amp;";"&amp;IF(J2301=0,IFERROR(VLOOKUP(A2301,default!$B$17:$C$19,2,0),C2301),INDEX(default!$B$2:$B$12,Sheet2!J2301,0))&amp;";"&amp;D2301&amp;";"&amp;E2301&amp;";"&amp;F2301&amp;";"&amp;G2301&amp;";"&amp;H2301</f>
        <v>;;;;;;;</v>
      </c>
    </row>
    <row r="2302" ht="15.75" customHeight="1">
      <c r="A2302" s="1" t="s">
        <v>819</v>
      </c>
      <c r="I2302" s="1" t="str">
        <f t="shared" si="1"/>
        <v>Q4. Mung beans, mature seeds, cooked, boiled, without salt</v>
      </c>
      <c r="J2302" s="1">
        <f t="shared" si="2"/>
        <v>0</v>
      </c>
      <c r="K2302" s="1" t="str">
        <f t="shared" si="3"/>
        <v>Q4. Mung beans, mature seeds, cooked, boiled, without salt0</v>
      </c>
      <c r="L2302" s="1" t="str">
        <f t="shared" si="4"/>
        <v>Q4. Mung beans, mature seeds, cooked, boiled, without saltType</v>
      </c>
      <c r="M2302" s="1" t="str">
        <f t="array" ref="M2302">IF(A2301=$A$72,TEXT(A2302,"dd/mm/yyyy"),A2302)&amp;";"&amp;B2302&amp;";"&amp;IF(J2302=0,IFERROR(VLOOKUP(A2302,default!$B$17:$C$19,2,0),C2302),INDEX(default!$B$2:$B$12,Sheet2!J2302,0))&amp;";"&amp;D2302&amp;";"&amp;E2302&amp;";"&amp;F2302&amp;";"&amp;G2302&amp;";"&amp;H2302</f>
        <v>Type;;;;;;;</v>
      </c>
    </row>
    <row r="2303" ht="15.75" customHeight="1">
      <c r="I2303" s="1" t="str">
        <f t="shared" si="1"/>
        <v>Q4. Mung beans, mature seeds, cooked, boiled, without salt</v>
      </c>
      <c r="J2303" s="1">
        <f t="shared" si="2"/>
        <v>0</v>
      </c>
      <c r="K2303" s="1" t="str">
        <f t="shared" si="3"/>
        <v>Q4. Mung beans, mature seeds, cooked, boiled, without salt0</v>
      </c>
      <c r="L2303" s="1" t="str">
        <f t="shared" si="4"/>
        <v>Q4. Mung beans, mature seeds, cooked, boiled, without salt</v>
      </c>
      <c r="M2303" s="1" t="str">
        <f t="array" ref="M2303">IF(A2302=$A$72,TEXT(A2303,"dd/mm/yyyy"),A2303)&amp;";"&amp;B2303&amp;";"&amp;IF(J2303=0,IFERROR(VLOOKUP(A2303,default!$B$17:$C$19,2,0),C2303),INDEX(default!$B$2:$B$12,Sheet2!J2303,0))&amp;";"&amp;D2303&amp;";"&amp;E2303&amp;";"&amp;F2303&amp;";"&amp;G2303&amp;";"&amp;H2303</f>
        <v>;;;;;;;</v>
      </c>
    </row>
    <row r="2304" ht="15.75" customHeight="1">
      <c r="I2304" s="1" t="str">
        <f t="shared" si="1"/>
        <v>Q4. Mung beans, mature seeds, cooked, boiled, without salt</v>
      </c>
      <c r="J2304" s="1">
        <f t="shared" si="2"/>
        <v>0</v>
      </c>
      <c r="K2304" s="1" t="str">
        <f t="shared" si="3"/>
        <v>Q4. Mung beans, mature seeds, cooked, boiled, without salt0</v>
      </c>
      <c r="L2304" s="1" t="str">
        <f t="shared" si="4"/>
        <v>Q4. Mung beans, mature seeds, cooked, boiled, without salt</v>
      </c>
      <c r="M2304" s="1" t="str">
        <f t="array" ref="M2304">IF(A2303=$A$72,TEXT(A2304,"dd/mm/yyyy"),A2304)&amp;";"&amp;B2304&amp;";"&amp;IF(J2304=0,IFERROR(VLOOKUP(A2304,default!$B$17:$C$19,2,0),C2304),INDEX(default!$B$2:$B$12,Sheet2!J2304,0))&amp;";"&amp;D2304&amp;";"&amp;E2304&amp;";"&amp;F2304&amp;";"&amp;G2304&amp;";"&amp;H2304</f>
        <v>;;;;;;;</v>
      </c>
    </row>
    <row r="2305" ht="15.75" customHeight="1">
      <c r="A2305" s="1" t="s">
        <v>820</v>
      </c>
      <c r="I2305" s="1" t="str">
        <f t="shared" si="1"/>
        <v>Q4. Mung beans, mature seeds, cooked, boiled, without salt</v>
      </c>
      <c r="J2305" s="1">
        <f t="shared" si="2"/>
        <v>0</v>
      </c>
      <c r="K2305" s="1" t="str">
        <f t="shared" si="3"/>
        <v>Q4. Mung beans, mature seeds, cooked, boiled, without salt0</v>
      </c>
      <c r="L2305" s="1" t="str">
        <f t="shared" si="4"/>
        <v>Q4. Mung beans, mature seeds, cooked, boiled, without saltStatus</v>
      </c>
      <c r="M2305" s="1" t="str">
        <f t="array" ref="M2305">IF(A2304=$A$72,TEXT(A2305,"dd/mm/yyyy"),A2305)&amp;";"&amp;B2305&amp;";"&amp;IF(J2305=0,IFERROR(VLOOKUP(A2305,default!$B$17:$C$19,2,0),C2305),INDEX(default!$B$2:$B$12,Sheet2!J2305,0))&amp;";"&amp;D2305&amp;";"&amp;E2305&amp;";"&amp;F2305&amp;";"&amp;G2305&amp;";"&amp;H2305</f>
        <v>Status;;;;;;;</v>
      </c>
    </row>
    <row r="2306" ht="15.75" customHeight="1">
      <c r="I2306" s="1" t="str">
        <f t="shared" si="1"/>
        <v>Q4. Mung beans, mature seeds, cooked, boiled, without salt</v>
      </c>
      <c r="J2306" s="1">
        <f t="shared" si="2"/>
        <v>0</v>
      </c>
      <c r="K2306" s="1" t="str">
        <f t="shared" si="3"/>
        <v>Q4. Mung beans, mature seeds, cooked, boiled, without salt0</v>
      </c>
      <c r="L2306" s="1" t="str">
        <f t="shared" si="4"/>
        <v>Q4. Mung beans, mature seeds, cooked, boiled, without salt</v>
      </c>
      <c r="M2306" s="1" t="str">
        <f t="array" ref="M2306">IF(A2305=$A$72,TEXT(A2306,"dd/mm/yyyy"),A2306)&amp;";"&amp;B2306&amp;";"&amp;IF(J2306=0,IFERROR(VLOOKUP(A2306,default!$B$17:$C$19,2,0),C2306),INDEX(default!$B$2:$B$12,Sheet2!J2306,0))&amp;";"&amp;D2306&amp;";"&amp;E2306&amp;";"&amp;F2306&amp;";"&amp;G2306&amp;";"&amp;H2306</f>
        <v>;;;;;;;</v>
      </c>
    </row>
    <row r="2307" ht="15.75" customHeight="1">
      <c r="I2307" s="1" t="str">
        <f t="shared" si="1"/>
        <v>Q4. Mung beans, mature seeds, cooked, boiled, without salt</v>
      </c>
      <c r="J2307" s="1">
        <f t="shared" si="2"/>
        <v>0</v>
      </c>
      <c r="K2307" s="1" t="str">
        <f t="shared" si="3"/>
        <v>Q4. Mung beans, mature seeds, cooked, boiled, without salt0</v>
      </c>
      <c r="L2307" s="1" t="str">
        <f t="shared" si="4"/>
        <v>Q4. Mung beans, mature seeds, cooked, boiled, without salt</v>
      </c>
      <c r="M2307" s="1" t="str">
        <f t="array" ref="M2307">IF(A2306=$A$72,TEXT(A2307,"dd/mm/yyyy"),A2307)&amp;";"&amp;B2307&amp;";"&amp;IF(J2307=0,IFERROR(VLOOKUP(A2307,default!$B$17:$C$19,2,0),C2307),INDEX(default!$B$2:$B$12,Sheet2!J2307,0))&amp;";"&amp;D2307&amp;";"&amp;E2307&amp;";"&amp;F2307&amp;";"&amp;G2307&amp;";"&amp;H2307</f>
        <v>;;;;;;;</v>
      </c>
    </row>
    <row r="2308" ht="15.75" customHeight="1">
      <c r="A2308" s="1" t="s">
        <v>821</v>
      </c>
      <c r="I2308" s="1" t="str">
        <f t="shared" si="1"/>
        <v>Q4. Mung beans, mature seeds, cooked, boiled, without salt</v>
      </c>
      <c r="J2308" s="1">
        <f t="shared" si="2"/>
        <v>0</v>
      </c>
      <c r="K2308" s="1" t="str">
        <f t="shared" si="3"/>
        <v>Q4. Mung beans, mature seeds, cooked, boiled, without salt0</v>
      </c>
      <c r="L2308" s="1" t="str">
        <f t="shared" si="4"/>
        <v>Q4. Mung beans, mature seeds, cooked, boiled, without saltTime period</v>
      </c>
      <c r="M2308" s="1" t="str">
        <f t="array" ref="M2308">IF(A2307=$A$72,TEXT(A2308,"dd/mm/yyyy"),A2308)&amp;";"&amp;B2308&amp;";"&amp;IF(J2308=0,IFERROR(VLOOKUP(A2308,default!$B$17:$C$19,2,0),C2308),INDEX(default!$B$2:$B$12,Sheet2!J2308,0))&amp;";"&amp;D2308&amp;";"&amp;E2308&amp;";"&amp;F2308&amp;";"&amp;G2308&amp;";"&amp;H2308</f>
        <v>Time period;;;;;;;</v>
      </c>
    </row>
    <row r="2309" ht="15.75" customHeight="1">
      <c r="A2309" s="1" t="s">
        <v>822</v>
      </c>
      <c r="I2309" s="1" t="str">
        <f t="shared" si="1"/>
        <v>Q4. Mung beans, mature seeds, cooked, boiled, without salt</v>
      </c>
      <c r="J2309" s="1">
        <f t="shared" si="2"/>
        <v>0</v>
      </c>
      <c r="K2309" s="1" t="str">
        <f t="shared" si="3"/>
        <v>Q4. Mung beans, mature seeds, cooked, boiled, without salt0</v>
      </c>
      <c r="L2309" s="1" t="str">
        <f t="shared" si="4"/>
        <v>Q4. Mung beans, mature seeds, cooked, boiled, without saltUnspecified</v>
      </c>
      <c r="M2309" s="1" t="str">
        <f t="array" ref="M2309">IF(A2308=$A$72,TEXT(A2309,"dd/mm/yyyy"),A2309)&amp;";"&amp;B2309&amp;";"&amp;IF(J2309=0,IFERROR(VLOOKUP(A2309,default!$B$17:$C$19,2,0),C2309),INDEX(default!$B$2:$B$12,Sheet2!J2309,0))&amp;";"&amp;D2309&amp;";"&amp;E2309&amp;";"&amp;F2309&amp;";"&amp;G2309&amp;";"&amp;H2309</f>
        <v>Unspecified;;;;;;;</v>
      </c>
    </row>
    <row r="2310" ht="15.75" customHeight="1">
      <c r="I2310" s="1" t="str">
        <f t="shared" si="1"/>
        <v>Q4. Mung beans, mature seeds, cooked, boiled, without salt</v>
      </c>
      <c r="J2310" s="1">
        <f t="shared" si="2"/>
        <v>0</v>
      </c>
      <c r="K2310" s="1" t="str">
        <f t="shared" si="3"/>
        <v>Q4. Mung beans, mature seeds, cooked, boiled, without salt0</v>
      </c>
      <c r="L2310" s="1" t="str">
        <f t="shared" si="4"/>
        <v>Q4. Mung beans, mature seeds, cooked, boiled, without salt</v>
      </c>
      <c r="M2310" s="1" t="str">
        <f t="array" ref="M2310">IF(A2309=$A$72,TEXT(A2310,"dd/mm/yyyy"),A2310)&amp;";"&amp;B2310&amp;";"&amp;IF(J2310=0,IFERROR(VLOOKUP(A2310,default!$B$17:$C$19,2,0),C2310),INDEX(default!$B$2:$B$12,Sheet2!J2310,0))&amp;";"&amp;D2310&amp;";"&amp;E2310&amp;";"&amp;F2310&amp;";"&amp;G2310&amp;";"&amp;H2310</f>
        <v>;;;;;;;</v>
      </c>
    </row>
    <row r="2311" ht="15.75" customHeight="1">
      <c r="A2311" s="1" t="s">
        <v>823</v>
      </c>
      <c r="I2311" s="1" t="str">
        <f t="shared" si="1"/>
        <v>Q4. Mung beans, mature seeds, cooked, boiled, without salt</v>
      </c>
      <c r="J2311" s="1">
        <f t="shared" si="2"/>
        <v>0</v>
      </c>
      <c r="K2311" s="1" t="str">
        <f t="shared" si="3"/>
        <v>Q4. Mung beans, mature seeds, cooked, boiled, without salt0</v>
      </c>
      <c r="L2311" s="1" t="str">
        <f t="shared" si="4"/>
        <v>Q4. Mung beans, mature seeds, cooked, boiled, without saltGeography</v>
      </c>
      <c r="M2311" s="1" t="str">
        <f t="array" ref="M2311">IF(A2310=$A$72,TEXT(A2311,"dd/mm/yyyy"),A2311)&amp;";"&amp;B2311&amp;";"&amp;IF(J2311=0,IFERROR(VLOOKUP(A2311,default!$B$17:$C$19,2,0),C2311),INDEX(default!$B$2:$B$12,Sheet2!J2311,0))&amp;";"&amp;D2311&amp;";"&amp;E2311&amp;";"&amp;F2311&amp;";"&amp;G2311&amp;";"&amp;H2311</f>
        <v>Geography;;;;;;;</v>
      </c>
    </row>
    <row r="2312" ht="15.75" customHeight="1">
      <c r="A2312" s="1" t="s">
        <v>822</v>
      </c>
      <c r="I2312" s="1" t="str">
        <f t="shared" si="1"/>
        <v>Q4. Mung beans, mature seeds, cooked, boiled, without salt</v>
      </c>
      <c r="J2312" s="1">
        <f t="shared" si="2"/>
        <v>0</v>
      </c>
      <c r="K2312" s="1" t="str">
        <f t="shared" si="3"/>
        <v>Q4. Mung beans, mature seeds, cooked, boiled, without salt0</v>
      </c>
      <c r="L2312" s="1" t="str">
        <f t="shared" si="4"/>
        <v>Q4. Mung beans, mature seeds, cooked, boiled, without saltUnspecified</v>
      </c>
      <c r="M2312" s="1" t="str">
        <f t="array" ref="M2312">IF(A2311=$A$72,TEXT(A2312,"dd/mm/yyyy"),A2312)&amp;";"&amp;B2312&amp;";"&amp;IF(J2312=0,IFERROR(VLOOKUP(A2312,default!$B$17:$C$19,2,0),C2312),INDEX(default!$B$2:$B$12,Sheet2!J2312,0))&amp;";"&amp;D2312&amp;";"&amp;E2312&amp;";"&amp;F2312&amp;";"&amp;G2312&amp;";"&amp;H2312</f>
        <v>Unspecified;;;;;;;</v>
      </c>
    </row>
    <row r="2313" ht="15.75" customHeight="1">
      <c r="I2313" s="1" t="str">
        <f t="shared" si="1"/>
        <v>Q4. Mung beans, mature seeds, cooked, boiled, without salt</v>
      </c>
      <c r="J2313" s="1">
        <f t="shared" si="2"/>
        <v>0</v>
      </c>
      <c r="K2313" s="1" t="str">
        <f t="shared" si="3"/>
        <v>Q4. Mung beans, mature seeds, cooked, boiled, without salt0</v>
      </c>
      <c r="L2313" s="1" t="str">
        <f t="shared" si="4"/>
        <v>Q4. Mung beans, mature seeds, cooked, boiled, without salt</v>
      </c>
      <c r="M2313" s="1" t="str">
        <f t="array" ref="M2313">IF(A2312=$A$72,TEXT(A2313,"dd/mm/yyyy"),A2313)&amp;";"&amp;B2313&amp;";"&amp;IF(J2313=0,IFERROR(VLOOKUP(A2313,default!$B$17:$C$19,2,0),C2313),INDEX(default!$B$2:$B$12,Sheet2!J2313,0))&amp;";"&amp;D2313&amp;";"&amp;E2313&amp;";"&amp;F2313&amp;";"&amp;G2313&amp;";"&amp;H2313</f>
        <v>;;;;;;;</v>
      </c>
    </row>
    <row r="2314" ht="15.75" customHeight="1">
      <c r="A2314" s="1" t="s">
        <v>824</v>
      </c>
      <c r="I2314" s="1" t="str">
        <f t="shared" si="1"/>
        <v>Q4. Mung beans, mature seeds, cooked, boiled, without salt</v>
      </c>
      <c r="J2314" s="1">
        <f t="shared" si="2"/>
        <v>0</v>
      </c>
      <c r="K2314" s="1" t="str">
        <f t="shared" si="3"/>
        <v>Q4. Mung beans, mature seeds, cooked, boiled, without salt0</v>
      </c>
      <c r="L2314" s="1" t="str">
        <f t="shared" si="4"/>
        <v>Q4. Mung beans, mature seeds, cooked, boiled, without saltTechnology</v>
      </c>
      <c r="M2314" s="1" t="str">
        <f t="array" ref="M2314">IF(A2313=$A$72,TEXT(A2314,"dd/mm/yyyy"),A2314)&amp;";"&amp;B2314&amp;";"&amp;IF(J2314=0,IFERROR(VLOOKUP(A2314,default!$B$17:$C$19,2,0),C2314),INDEX(default!$B$2:$B$12,Sheet2!J2314,0))&amp;";"&amp;D2314&amp;";"&amp;E2314&amp;";"&amp;F2314&amp;";"&amp;G2314&amp;";"&amp;H2314</f>
        <v>Technology;;;;;;;</v>
      </c>
    </row>
    <row r="2315" ht="15.75" customHeight="1">
      <c r="A2315" s="1" t="s">
        <v>822</v>
      </c>
      <c r="I2315" s="1" t="str">
        <f t="shared" si="1"/>
        <v>Q4. Mung beans, mature seeds, cooked, boiled, without salt</v>
      </c>
      <c r="J2315" s="1">
        <f t="shared" si="2"/>
        <v>0</v>
      </c>
      <c r="K2315" s="1" t="str">
        <f t="shared" si="3"/>
        <v>Q4. Mung beans, mature seeds, cooked, boiled, without salt0</v>
      </c>
      <c r="L2315" s="1" t="str">
        <f t="shared" si="4"/>
        <v>Q4. Mung beans, mature seeds, cooked, boiled, without saltUnspecified</v>
      </c>
      <c r="M2315" s="1" t="str">
        <f t="array" ref="M2315">IF(A2314=$A$72,TEXT(A2315,"dd/mm/yyyy"),A2315)&amp;";"&amp;B2315&amp;";"&amp;IF(J2315=0,IFERROR(VLOOKUP(A2315,default!$B$17:$C$19,2,0),C2315),INDEX(default!$B$2:$B$12,Sheet2!J2315,0))&amp;";"&amp;D2315&amp;";"&amp;E2315&amp;";"&amp;F2315&amp;";"&amp;G2315&amp;";"&amp;H2315</f>
        <v>Unspecified;;;;;;;</v>
      </c>
    </row>
    <row r="2316" ht="15.75" customHeight="1">
      <c r="I2316" s="1" t="str">
        <f t="shared" si="1"/>
        <v>Q4. Mung beans, mature seeds, cooked, boiled, without salt</v>
      </c>
      <c r="J2316" s="1">
        <f t="shared" si="2"/>
        <v>0</v>
      </c>
      <c r="K2316" s="1" t="str">
        <f t="shared" si="3"/>
        <v>Q4. Mung beans, mature seeds, cooked, boiled, without salt0</v>
      </c>
      <c r="L2316" s="1" t="str">
        <f t="shared" si="4"/>
        <v>Q4. Mung beans, mature seeds, cooked, boiled, without salt</v>
      </c>
      <c r="M2316" s="1" t="str">
        <f t="array" ref="M2316">IF(A2315=$A$72,TEXT(A2316,"dd/mm/yyyy"),A2316)&amp;";"&amp;B2316&amp;";"&amp;IF(J2316=0,IFERROR(VLOOKUP(A2316,default!$B$17:$C$19,2,0),C2316),INDEX(default!$B$2:$B$12,Sheet2!J2316,0))&amp;";"&amp;D2316&amp;";"&amp;E2316&amp;";"&amp;F2316&amp;";"&amp;G2316&amp;";"&amp;H2316</f>
        <v>;;;;;;;</v>
      </c>
    </row>
    <row r="2317" ht="15.75" customHeight="1">
      <c r="A2317" s="1" t="s">
        <v>825</v>
      </c>
      <c r="I2317" s="1" t="str">
        <f t="shared" si="1"/>
        <v>Q4. Mung beans, mature seeds, cooked, boiled, without salt</v>
      </c>
      <c r="J2317" s="1">
        <f t="shared" si="2"/>
        <v>0</v>
      </c>
      <c r="K2317" s="1" t="str">
        <f t="shared" si="3"/>
        <v>Q4. Mung beans, mature seeds, cooked, boiled, without salt0</v>
      </c>
      <c r="L2317" s="1" t="str">
        <f t="shared" si="4"/>
        <v>Q4. Mung beans, mature seeds, cooked, boiled, without saltRepresentativeness</v>
      </c>
      <c r="M2317" s="1" t="str">
        <f t="array" ref="M2317">IF(A2316=$A$72,TEXT(A2317,"dd/mm/yyyy"),A2317)&amp;";"&amp;B2317&amp;";"&amp;IF(J2317=0,IFERROR(VLOOKUP(A2317,default!$B$17:$C$19,2,0),C2317),INDEX(default!$B$2:$B$12,Sheet2!J2317,0))&amp;";"&amp;D2317&amp;";"&amp;E2317&amp;";"&amp;F2317&amp;";"&amp;G2317&amp;";"&amp;H2317</f>
        <v>Representativeness;;;;;;;</v>
      </c>
    </row>
    <row r="2318" ht="15.75" customHeight="1">
      <c r="A2318" s="1" t="s">
        <v>822</v>
      </c>
      <c r="I2318" s="1" t="str">
        <f t="shared" si="1"/>
        <v>Q4. Mung beans, mature seeds, cooked, boiled, without salt</v>
      </c>
      <c r="J2318" s="1">
        <f t="shared" si="2"/>
        <v>0</v>
      </c>
      <c r="K2318" s="1" t="str">
        <f t="shared" si="3"/>
        <v>Q4. Mung beans, mature seeds, cooked, boiled, without salt0</v>
      </c>
      <c r="L2318" s="1" t="str">
        <f t="shared" si="4"/>
        <v>Q4. Mung beans, mature seeds, cooked, boiled, without saltUnspecified</v>
      </c>
      <c r="M2318" s="1" t="str">
        <f t="array" ref="M2318">IF(A2317=$A$72,TEXT(A2318,"dd/mm/yyyy"),A2318)&amp;";"&amp;B2318&amp;";"&amp;IF(J2318=0,IFERROR(VLOOKUP(A2318,default!$B$17:$C$19,2,0),C2318),INDEX(default!$B$2:$B$12,Sheet2!J2318,0))&amp;";"&amp;D2318&amp;";"&amp;E2318&amp;";"&amp;F2318&amp;";"&amp;G2318&amp;";"&amp;H2318</f>
        <v>Unspecified;;;;;;;</v>
      </c>
    </row>
    <row r="2319" ht="15.75" customHeight="1">
      <c r="I2319" s="1" t="str">
        <f t="shared" si="1"/>
        <v>Q4. Mung beans, mature seeds, cooked, boiled, without salt</v>
      </c>
      <c r="J2319" s="1">
        <f t="shared" si="2"/>
        <v>0</v>
      </c>
      <c r="K2319" s="1" t="str">
        <f t="shared" si="3"/>
        <v>Q4. Mung beans, mature seeds, cooked, boiled, without salt0</v>
      </c>
      <c r="L2319" s="1" t="str">
        <f t="shared" si="4"/>
        <v>Q4. Mung beans, mature seeds, cooked, boiled, without salt</v>
      </c>
      <c r="M2319" s="1" t="str">
        <f t="array" ref="M2319">IF(A2318=$A$72,TEXT(A2319,"dd/mm/yyyy"),A2319)&amp;";"&amp;B2319&amp;";"&amp;IF(J2319=0,IFERROR(VLOOKUP(A2319,default!$B$17:$C$19,2,0),C2319),INDEX(default!$B$2:$B$12,Sheet2!J2319,0))&amp;";"&amp;D2319&amp;";"&amp;E2319&amp;";"&amp;F2319&amp;";"&amp;G2319&amp;";"&amp;H2319</f>
        <v>;;;;;;;</v>
      </c>
    </row>
    <row r="2320" ht="15.75" customHeight="1">
      <c r="A2320" s="1" t="s">
        <v>826</v>
      </c>
      <c r="I2320" s="1" t="str">
        <f t="shared" si="1"/>
        <v>Q4. Mung beans, mature seeds, cooked, boiled, without salt</v>
      </c>
      <c r="J2320" s="1">
        <f t="shared" si="2"/>
        <v>0</v>
      </c>
      <c r="K2320" s="1" t="str">
        <f t="shared" si="3"/>
        <v>Q4. Mung beans, mature seeds, cooked, boiled, without salt0</v>
      </c>
      <c r="L2320" s="1" t="str">
        <f t="shared" si="4"/>
        <v>Q4. Mung beans, mature seeds, cooked, boiled, without saltMultiple output allocation</v>
      </c>
      <c r="M2320" s="1" t="str">
        <f t="array" ref="M2320">IF(A2319=$A$72,TEXT(A2320,"dd/mm/yyyy"),A2320)&amp;";"&amp;B2320&amp;";"&amp;IF(J2320=0,IFERROR(VLOOKUP(A2320,default!$B$17:$C$19,2,0),C2320),INDEX(default!$B$2:$B$12,Sheet2!J2320,0))&amp;";"&amp;D2320&amp;";"&amp;E2320&amp;";"&amp;F2320&amp;";"&amp;G2320&amp;";"&amp;H2320</f>
        <v>Multiple output allocation;;;;;;;</v>
      </c>
    </row>
    <row r="2321" ht="15.75" customHeight="1">
      <c r="A2321" s="1" t="s">
        <v>822</v>
      </c>
      <c r="I2321" s="1" t="str">
        <f t="shared" si="1"/>
        <v>Q4. Mung beans, mature seeds, cooked, boiled, without salt</v>
      </c>
      <c r="J2321" s="1">
        <f t="shared" si="2"/>
        <v>0</v>
      </c>
      <c r="K2321" s="1" t="str">
        <f t="shared" si="3"/>
        <v>Q4. Mung beans, mature seeds, cooked, boiled, without salt0</v>
      </c>
      <c r="L2321" s="1" t="str">
        <f t="shared" si="4"/>
        <v>Q4. Mung beans, mature seeds, cooked, boiled, without saltUnspecified</v>
      </c>
      <c r="M2321" s="1" t="str">
        <f t="array" ref="M2321">IF(A2320=$A$72,TEXT(A2321,"dd/mm/yyyy"),A2321)&amp;";"&amp;B2321&amp;";"&amp;IF(J2321=0,IFERROR(VLOOKUP(A2321,default!$B$17:$C$19,2,0),C2321),INDEX(default!$B$2:$B$12,Sheet2!J2321,0))&amp;";"&amp;D2321&amp;";"&amp;E2321&amp;";"&amp;F2321&amp;";"&amp;G2321&amp;";"&amp;H2321</f>
        <v>Unspecified;;;;;;;</v>
      </c>
    </row>
    <row r="2322" ht="15.75" customHeight="1">
      <c r="I2322" s="1" t="str">
        <f t="shared" si="1"/>
        <v>Q4. Mung beans, mature seeds, cooked, boiled, without salt</v>
      </c>
      <c r="J2322" s="1">
        <f t="shared" si="2"/>
        <v>0</v>
      </c>
      <c r="K2322" s="1" t="str">
        <f t="shared" si="3"/>
        <v>Q4. Mung beans, mature seeds, cooked, boiled, without salt0</v>
      </c>
      <c r="L2322" s="1" t="str">
        <f t="shared" si="4"/>
        <v>Q4. Mung beans, mature seeds, cooked, boiled, without salt</v>
      </c>
      <c r="M2322" s="1" t="str">
        <f t="array" ref="M2322">IF(A2321=$A$72,TEXT(A2322,"dd/mm/yyyy"),A2322)&amp;";"&amp;B2322&amp;";"&amp;IF(J2322=0,IFERROR(VLOOKUP(A2322,default!$B$17:$C$19,2,0),C2322),INDEX(default!$B$2:$B$12,Sheet2!J2322,0))&amp;";"&amp;D2322&amp;";"&amp;E2322&amp;";"&amp;F2322&amp;";"&amp;G2322&amp;";"&amp;H2322</f>
        <v>;;;;;;;</v>
      </c>
    </row>
    <row r="2323" ht="15.75" customHeight="1">
      <c r="A2323" s="1" t="s">
        <v>827</v>
      </c>
      <c r="I2323" s="1" t="str">
        <f t="shared" si="1"/>
        <v>Q4. Mung beans, mature seeds, cooked, boiled, without salt</v>
      </c>
      <c r="J2323" s="1">
        <f t="shared" si="2"/>
        <v>0</v>
      </c>
      <c r="K2323" s="1" t="str">
        <f t="shared" si="3"/>
        <v>Q4. Mung beans, mature seeds, cooked, boiled, without salt0</v>
      </c>
      <c r="L2323" s="1" t="str">
        <f t="shared" si="4"/>
        <v>Q4. Mung beans, mature seeds, cooked, boiled, without saltSubstitution allocation</v>
      </c>
      <c r="M2323" s="1" t="str">
        <f t="array" ref="M2323">IF(A2322=$A$72,TEXT(A2323,"dd/mm/yyyy"),A2323)&amp;";"&amp;B2323&amp;";"&amp;IF(J2323=0,IFERROR(VLOOKUP(A2323,default!$B$17:$C$19,2,0),C2323),INDEX(default!$B$2:$B$12,Sheet2!J2323,0))&amp;";"&amp;D2323&amp;";"&amp;E2323&amp;";"&amp;F2323&amp;";"&amp;G2323&amp;";"&amp;H2323</f>
        <v>Substitution allocation;;;;;;;</v>
      </c>
    </row>
    <row r="2324" ht="15.75" customHeight="1">
      <c r="A2324" s="1" t="s">
        <v>822</v>
      </c>
      <c r="I2324" s="1" t="str">
        <f t="shared" si="1"/>
        <v>Q4. Mung beans, mature seeds, cooked, boiled, without salt</v>
      </c>
      <c r="J2324" s="1">
        <f t="shared" si="2"/>
        <v>0</v>
      </c>
      <c r="K2324" s="1" t="str">
        <f t="shared" si="3"/>
        <v>Q4. Mung beans, mature seeds, cooked, boiled, without salt0</v>
      </c>
      <c r="L2324" s="1" t="str">
        <f t="shared" si="4"/>
        <v>Q4. Mung beans, mature seeds, cooked, boiled, without saltUnspecified</v>
      </c>
      <c r="M2324" s="1" t="str">
        <f t="array" ref="M2324">IF(A2323=$A$72,TEXT(A2324,"dd/mm/yyyy"),A2324)&amp;";"&amp;B2324&amp;";"&amp;IF(J2324=0,IFERROR(VLOOKUP(A2324,default!$B$17:$C$19,2,0),C2324),INDEX(default!$B$2:$B$12,Sheet2!J2324,0))&amp;";"&amp;D2324&amp;";"&amp;E2324&amp;";"&amp;F2324&amp;";"&amp;G2324&amp;";"&amp;H2324</f>
        <v>Unspecified;;;;;;;</v>
      </c>
    </row>
    <row r="2325" ht="15.75" customHeight="1">
      <c r="I2325" s="1" t="str">
        <f t="shared" si="1"/>
        <v>Q4. Mung beans, mature seeds, cooked, boiled, without salt</v>
      </c>
      <c r="J2325" s="1">
        <f t="shared" si="2"/>
        <v>0</v>
      </c>
      <c r="K2325" s="1" t="str">
        <f t="shared" si="3"/>
        <v>Q4. Mung beans, mature seeds, cooked, boiled, without salt0</v>
      </c>
      <c r="L2325" s="1" t="str">
        <f t="shared" si="4"/>
        <v>Q4. Mung beans, mature seeds, cooked, boiled, without salt</v>
      </c>
      <c r="M2325" s="1" t="str">
        <f t="array" ref="M2325">IF(A2324=$A$72,TEXT(A2325,"dd/mm/yyyy"),A2325)&amp;";"&amp;B2325&amp;";"&amp;IF(J2325=0,IFERROR(VLOOKUP(A2325,default!$B$17:$C$19,2,0),C2325),INDEX(default!$B$2:$B$12,Sheet2!J2325,0))&amp;";"&amp;D2325&amp;";"&amp;E2325&amp;";"&amp;F2325&amp;";"&amp;G2325&amp;";"&amp;H2325</f>
        <v>;;;;;;;</v>
      </c>
    </row>
    <row r="2326" ht="15.75" customHeight="1">
      <c r="A2326" s="1" t="s">
        <v>828</v>
      </c>
      <c r="I2326" s="1" t="str">
        <f t="shared" si="1"/>
        <v>Q4. Mung beans, mature seeds, cooked, boiled, without salt</v>
      </c>
      <c r="J2326" s="1">
        <f t="shared" si="2"/>
        <v>0</v>
      </c>
      <c r="K2326" s="1" t="str">
        <f t="shared" si="3"/>
        <v>Q4. Mung beans, mature seeds, cooked, boiled, without salt0</v>
      </c>
      <c r="L2326" s="1" t="str">
        <f t="shared" si="4"/>
        <v>Q4. Mung beans, mature seeds, cooked, boiled, without saltCut off rules</v>
      </c>
      <c r="M2326" s="1" t="str">
        <f t="array" ref="M2326">IF(A2325=$A$72,TEXT(A2326,"dd/mm/yyyy"),A2326)&amp;";"&amp;B2326&amp;";"&amp;IF(J2326=0,IFERROR(VLOOKUP(A2326,default!$B$17:$C$19,2,0),C2326),INDEX(default!$B$2:$B$12,Sheet2!J2326,0))&amp;";"&amp;D2326&amp;";"&amp;E2326&amp;";"&amp;F2326&amp;";"&amp;G2326&amp;";"&amp;H2326</f>
        <v>Cut off rules;;;;;;;</v>
      </c>
    </row>
    <row r="2327" ht="15.75" customHeight="1">
      <c r="A2327" s="1" t="s">
        <v>822</v>
      </c>
      <c r="I2327" s="1" t="str">
        <f t="shared" si="1"/>
        <v>Q4. Mung beans, mature seeds, cooked, boiled, without salt</v>
      </c>
      <c r="J2327" s="1">
        <f t="shared" si="2"/>
        <v>0</v>
      </c>
      <c r="K2327" s="1" t="str">
        <f t="shared" si="3"/>
        <v>Q4. Mung beans, mature seeds, cooked, boiled, without salt0</v>
      </c>
      <c r="L2327" s="1" t="str">
        <f t="shared" si="4"/>
        <v>Q4. Mung beans, mature seeds, cooked, boiled, without saltUnspecified</v>
      </c>
      <c r="M2327" s="1" t="str">
        <f t="array" ref="M2327">IF(A2326=$A$72,TEXT(A2327,"dd/mm/yyyy"),A2327)&amp;";"&amp;B2327&amp;";"&amp;IF(J2327=0,IFERROR(VLOOKUP(A2327,default!$B$17:$C$19,2,0),C2327),INDEX(default!$B$2:$B$12,Sheet2!J2327,0))&amp;";"&amp;D2327&amp;";"&amp;E2327&amp;";"&amp;F2327&amp;";"&amp;G2327&amp;";"&amp;H2327</f>
        <v>Unspecified;;;;;;;</v>
      </c>
    </row>
    <row r="2328" ht="15.75" customHeight="1">
      <c r="I2328" s="1" t="str">
        <f t="shared" si="1"/>
        <v>Q4. Mung beans, mature seeds, cooked, boiled, without salt</v>
      </c>
      <c r="J2328" s="1">
        <f t="shared" si="2"/>
        <v>0</v>
      </c>
      <c r="K2328" s="1" t="str">
        <f t="shared" si="3"/>
        <v>Q4. Mung beans, mature seeds, cooked, boiled, without salt0</v>
      </c>
      <c r="L2328" s="1" t="str">
        <f t="shared" si="4"/>
        <v>Q4. Mung beans, mature seeds, cooked, boiled, without salt</v>
      </c>
      <c r="M2328" s="1" t="str">
        <f t="array" ref="M2328">IF(A2327=$A$72,TEXT(A2328,"dd/mm/yyyy"),A2328)&amp;";"&amp;B2328&amp;";"&amp;IF(J2328=0,IFERROR(VLOOKUP(A2328,default!$B$17:$C$19,2,0),C2328),INDEX(default!$B$2:$B$12,Sheet2!J2328,0))&amp;";"&amp;D2328&amp;";"&amp;E2328&amp;";"&amp;F2328&amp;";"&amp;G2328&amp;";"&amp;H2328</f>
        <v>;;;;;;;</v>
      </c>
    </row>
    <row r="2329" ht="15.75" customHeight="1">
      <c r="A2329" s="1" t="s">
        <v>829</v>
      </c>
      <c r="I2329" s="1" t="str">
        <f t="shared" si="1"/>
        <v>Q4. Mung beans, mature seeds, cooked, boiled, without salt</v>
      </c>
      <c r="J2329" s="1">
        <f t="shared" si="2"/>
        <v>0</v>
      </c>
      <c r="K2329" s="1" t="str">
        <f t="shared" si="3"/>
        <v>Q4. Mung beans, mature seeds, cooked, boiled, without salt0</v>
      </c>
      <c r="L2329" s="1" t="str">
        <f t="shared" si="4"/>
        <v>Q4. Mung beans, mature seeds, cooked, boiled, without saltCapital goods</v>
      </c>
      <c r="M2329" s="1" t="str">
        <f t="array" ref="M2329">IF(A2328=$A$72,TEXT(A2329,"dd/mm/yyyy"),A2329)&amp;";"&amp;B2329&amp;";"&amp;IF(J2329=0,IFERROR(VLOOKUP(A2329,default!$B$17:$C$19,2,0),C2329),INDEX(default!$B$2:$B$12,Sheet2!J2329,0))&amp;";"&amp;D2329&amp;";"&amp;E2329&amp;";"&amp;F2329&amp;";"&amp;G2329&amp;";"&amp;H2329</f>
        <v>Capital goods;;;;;;;</v>
      </c>
    </row>
    <row r="2330" ht="15.75" customHeight="1">
      <c r="A2330" s="1" t="s">
        <v>822</v>
      </c>
      <c r="I2330" s="1" t="str">
        <f t="shared" si="1"/>
        <v>Q4. Mung beans, mature seeds, cooked, boiled, without salt</v>
      </c>
      <c r="J2330" s="1">
        <f t="shared" si="2"/>
        <v>0</v>
      </c>
      <c r="K2330" s="1" t="str">
        <f t="shared" si="3"/>
        <v>Q4. Mung beans, mature seeds, cooked, boiled, without salt0</v>
      </c>
      <c r="L2330" s="1" t="str">
        <f t="shared" si="4"/>
        <v>Q4. Mung beans, mature seeds, cooked, boiled, without saltUnspecified</v>
      </c>
      <c r="M2330" s="1" t="str">
        <f t="array" ref="M2330">IF(A2329=$A$72,TEXT(A2330,"dd/mm/yyyy"),A2330)&amp;";"&amp;B2330&amp;";"&amp;IF(J2330=0,IFERROR(VLOOKUP(A2330,default!$B$17:$C$19,2,0),C2330),INDEX(default!$B$2:$B$12,Sheet2!J2330,0))&amp;";"&amp;D2330&amp;";"&amp;E2330&amp;";"&amp;F2330&amp;";"&amp;G2330&amp;";"&amp;H2330</f>
        <v>Unspecified;;;;;;;</v>
      </c>
    </row>
    <row r="2331" ht="15.75" customHeight="1">
      <c r="A2331" s="49"/>
      <c r="I2331" s="1" t="str">
        <f t="shared" si="1"/>
        <v>Q4. Mung beans, mature seeds, cooked, boiled, without salt</v>
      </c>
      <c r="J2331" s="1">
        <f t="shared" si="2"/>
        <v>0</v>
      </c>
      <c r="K2331" s="1" t="str">
        <f t="shared" si="3"/>
        <v>Q4. Mung beans, mature seeds, cooked, boiled, without salt0</v>
      </c>
      <c r="L2331" s="1" t="str">
        <f t="shared" si="4"/>
        <v>Q4. Mung beans, mature seeds, cooked, boiled, without salt</v>
      </c>
      <c r="M2331" s="1" t="str">
        <f t="array" ref="M2331">IF(A2330=$A$72,TEXT(A2331,"dd/mm/yyyy"),A2331)&amp;";"&amp;B2331&amp;";"&amp;IF(J2331=0,IFERROR(VLOOKUP(A2331,default!$B$17:$C$19,2,0),C2331),INDEX(default!$B$2:$B$12,Sheet2!J2331,0))&amp;";"&amp;D2331&amp;";"&amp;E2331&amp;";"&amp;F2331&amp;";"&amp;G2331&amp;";"&amp;H2331</f>
        <v>;;;;;;;</v>
      </c>
    </row>
    <row r="2332" ht="15.75" customHeight="1">
      <c r="A2332" s="1" t="s">
        <v>830</v>
      </c>
      <c r="I2332" s="1" t="str">
        <f t="shared" si="1"/>
        <v>Q4. Mung beans, mature seeds, cooked, boiled, without salt</v>
      </c>
      <c r="J2332" s="1">
        <f t="shared" si="2"/>
        <v>0</v>
      </c>
      <c r="K2332" s="1" t="str">
        <f t="shared" si="3"/>
        <v>Q4. Mung beans, mature seeds, cooked, boiled, without salt0</v>
      </c>
      <c r="L2332" s="1" t="str">
        <f t="shared" si="4"/>
        <v>Q4. Mung beans, mature seeds, cooked, boiled, without saltBoundary with nature</v>
      </c>
      <c r="M2332" s="1" t="str">
        <f t="array" ref="M2332">IF(A2331=$A$72,TEXT(A2332,"dd/mm/yyyy"),A2332)&amp;";"&amp;B2332&amp;";"&amp;IF(J2332=0,IFERROR(VLOOKUP(A2332,default!$B$17:$C$19,2,0),C2332),INDEX(default!$B$2:$B$12,Sheet2!J2332,0))&amp;";"&amp;D2332&amp;";"&amp;E2332&amp;";"&amp;F2332&amp;";"&amp;G2332&amp;";"&amp;H2332</f>
        <v>Boundary with nature;;;;;;;</v>
      </c>
    </row>
    <row r="2333" ht="15.75" customHeight="1">
      <c r="A2333" s="1" t="s">
        <v>822</v>
      </c>
      <c r="I2333" s="1" t="str">
        <f t="shared" si="1"/>
        <v>Q4. Mung beans, mature seeds, cooked, boiled, without salt</v>
      </c>
      <c r="J2333" s="1">
        <f t="shared" si="2"/>
        <v>0</v>
      </c>
      <c r="K2333" s="1" t="str">
        <f t="shared" si="3"/>
        <v>Q4. Mung beans, mature seeds, cooked, boiled, without salt0</v>
      </c>
      <c r="L2333" s="1" t="str">
        <f t="shared" si="4"/>
        <v>Q4. Mung beans, mature seeds, cooked, boiled, without saltUnspecified</v>
      </c>
      <c r="M2333" s="1" t="str">
        <f t="array" ref="M2333">IF(A2332=$A$72,TEXT(A2333,"dd/mm/yyyy"),A2333)&amp;";"&amp;B2333&amp;";"&amp;IF(J2333=0,IFERROR(VLOOKUP(A2333,default!$B$17:$C$19,2,0),C2333),INDEX(default!$B$2:$B$12,Sheet2!J2333,0))&amp;";"&amp;D2333&amp;";"&amp;E2333&amp;";"&amp;F2333&amp;";"&amp;G2333&amp;";"&amp;H2333</f>
        <v>Unspecified;;;;;;;</v>
      </c>
    </row>
    <row r="2334" ht="15.75" customHeight="1">
      <c r="I2334" s="1" t="str">
        <f t="shared" si="1"/>
        <v>Q4. Mung beans, mature seeds, cooked, boiled, without salt</v>
      </c>
      <c r="J2334" s="1">
        <f t="shared" si="2"/>
        <v>0</v>
      </c>
      <c r="K2334" s="1" t="str">
        <f t="shared" si="3"/>
        <v>Q4. Mung beans, mature seeds, cooked, boiled, without salt0</v>
      </c>
      <c r="L2334" s="1" t="str">
        <f t="shared" si="4"/>
        <v>Q4. Mung beans, mature seeds, cooked, boiled, without salt</v>
      </c>
      <c r="M2334" s="1" t="str">
        <f t="array" ref="M2334">IF(A2333=$A$72,TEXT(A2334,"dd/mm/yyyy"),A2334)&amp;";"&amp;B2334&amp;";"&amp;IF(J2334=0,IFERROR(VLOOKUP(A2334,default!$B$17:$C$19,2,0),C2334),INDEX(default!$B$2:$B$12,Sheet2!J2334,0))&amp;";"&amp;D2334&amp;";"&amp;E2334&amp;";"&amp;F2334&amp;";"&amp;G2334&amp;";"&amp;H2334</f>
        <v>;;;;;;;</v>
      </c>
    </row>
    <row r="2335" ht="15.75" customHeight="1">
      <c r="A2335" s="1" t="s">
        <v>831</v>
      </c>
      <c r="I2335" s="1" t="str">
        <f t="shared" si="1"/>
        <v>Q4. Mung beans, mature seeds, cooked, boiled, without salt</v>
      </c>
      <c r="J2335" s="1">
        <f t="shared" si="2"/>
        <v>0</v>
      </c>
      <c r="K2335" s="1" t="str">
        <f t="shared" si="3"/>
        <v>Q4. Mung beans, mature seeds, cooked, boiled, without salt0</v>
      </c>
      <c r="L2335" s="1" t="str">
        <f t="shared" si="4"/>
        <v>Q4. Mung beans, mature seeds, cooked, boiled, without saltInfrastructure</v>
      </c>
      <c r="M2335" s="1" t="str">
        <f t="array" ref="M2335">IF(A2334=$A$72,TEXT(A2335,"dd/mm/yyyy"),A2335)&amp;";"&amp;B2335&amp;";"&amp;IF(J2335=0,IFERROR(VLOOKUP(A2335,default!$B$17:$C$19,2,0),C2335),INDEX(default!$B$2:$B$12,Sheet2!J2335,0))&amp;";"&amp;D2335&amp;";"&amp;E2335&amp;";"&amp;F2335&amp;";"&amp;G2335&amp;";"&amp;H2335</f>
        <v>Infrastructure;;;;;;;</v>
      </c>
    </row>
    <row r="2336" ht="15.75" customHeight="1">
      <c r="A2336" s="1" t="s">
        <v>832</v>
      </c>
      <c r="I2336" s="1" t="str">
        <f t="shared" si="1"/>
        <v>Q4. Mung beans, mature seeds, cooked, boiled, without salt</v>
      </c>
      <c r="J2336" s="1">
        <f t="shared" si="2"/>
        <v>0</v>
      </c>
      <c r="K2336" s="1" t="str">
        <f t="shared" si="3"/>
        <v>Q4. Mung beans, mature seeds, cooked, boiled, without salt0</v>
      </c>
      <c r="L2336" s="1" t="str">
        <f t="shared" si="4"/>
        <v>Q4. Mung beans, mature seeds, cooked, boiled, without saltNo</v>
      </c>
      <c r="M2336" s="1" t="str">
        <f t="array" ref="M2336">IF(A2335=$A$72,TEXT(A2336,"dd/mm/yyyy"),A2336)&amp;";"&amp;B2336&amp;";"&amp;IF(J2336=0,IFERROR(VLOOKUP(A2336,default!$B$17:$C$19,2,0),C2336),INDEX(default!$B$2:$B$12,Sheet2!J2336,0))&amp;";"&amp;D2336&amp;";"&amp;E2336&amp;";"&amp;F2336&amp;";"&amp;G2336&amp;";"&amp;H2336</f>
        <v>No;;;;;;;</v>
      </c>
    </row>
    <row r="2337" ht="15.75" customHeight="1">
      <c r="I2337" s="1" t="str">
        <f t="shared" si="1"/>
        <v>Q4. Mung beans, mature seeds, cooked, boiled, without salt</v>
      </c>
      <c r="J2337" s="1">
        <f t="shared" si="2"/>
        <v>0</v>
      </c>
      <c r="K2337" s="1" t="str">
        <f t="shared" si="3"/>
        <v>Q4. Mung beans, mature seeds, cooked, boiled, without salt0</v>
      </c>
      <c r="L2337" s="1" t="str">
        <f t="shared" si="4"/>
        <v>Q4. Mung beans, mature seeds, cooked, boiled, without salt</v>
      </c>
      <c r="M2337" s="1" t="str">
        <f t="array" ref="M2337">IF(A2336=$A$72,TEXT(A2337,"dd/mm/yyyy"),A2337)&amp;";"&amp;B2337&amp;";"&amp;IF(J2337=0,IFERROR(VLOOKUP(A2337,default!$B$17:$C$19,2,0),C2337),INDEX(default!$B$2:$B$12,Sheet2!J2337,0))&amp;";"&amp;D2337&amp;";"&amp;E2337&amp;";"&amp;F2337&amp;";"&amp;G2337&amp;";"&amp;H2337</f>
        <v>;;;;;;;</v>
      </c>
    </row>
    <row r="2338" ht="15.75" customHeight="1">
      <c r="A2338" s="1" t="s">
        <v>833</v>
      </c>
      <c r="I2338" s="1" t="str">
        <f t="shared" si="1"/>
        <v>Q4. Mung beans, mature seeds, cooked, boiled, without salt</v>
      </c>
      <c r="J2338" s="1">
        <f t="shared" si="2"/>
        <v>0</v>
      </c>
      <c r="K2338" s="1" t="str">
        <f t="shared" si="3"/>
        <v>Q4. Mung beans, mature seeds, cooked, boiled, without salt0</v>
      </c>
      <c r="L2338" s="1" t="str">
        <f t="shared" si="4"/>
        <v>Q4. Mung beans, mature seeds, cooked, boiled, without saltDate</v>
      </c>
      <c r="M2338" s="1" t="str">
        <f t="array" ref="M2338">IF(A2337=$A$72,TEXT(A2338,"dd/mm/yyyy"),A2338)&amp;";"&amp;B2338&amp;";"&amp;IF(J2338=0,IFERROR(VLOOKUP(A2338,default!$B$17:$C$19,2,0),C2338),INDEX(default!$B$2:$B$12,Sheet2!J2338,0))&amp;";"&amp;D2338&amp;";"&amp;E2338&amp;";"&amp;F2338&amp;";"&amp;G2338&amp;";"&amp;H2338</f>
        <v>Date;;;;;;;</v>
      </c>
    </row>
    <row r="2339" ht="15.75" customHeight="1">
      <c r="A2339" s="49">
        <v>45119.0</v>
      </c>
      <c r="I2339" s="1" t="str">
        <f t="shared" si="1"/>
        <v>Q4. Mung beans, mature seeds, cooked, boiled, without salt</v>
      </c>
      <c r="J2339" s="1">
        <f t="shared" si="2"/>
        <v>0</v>
      </c>
      <c r="K2339" s="1" t="str">
        <f t="shared" si="3"/>
        <v>Q4. Mung beans, mature seeds, cooked, boiled, without salt0</v>
      </c>
      <c r="L2339" s="1" t="str">
        <f t="shared" si="4"/>
        <v>Q4. Mung beans, mature seeds, cooked, boiled, without salt45119</v>
      </c>
      <c r="M2339" s="1" t="str">
        <f t="array" ref="M2339">IF(A2338=$A$72,TEXT(A2339,"dd/mm/yyyy"),A2339)&amp;";"&amp;B2339&amp;";"&amp;IF(J2339=0,IFERROR(VLOOKUP(A2339,default!$B$17:$C$19,2,0),C2339),INDEX(default!$B$2:$B$12,Sheet2!J2339,0))&amp;";"&amp;D2339&amp;";"&amp;E2339&amp;";"&amp;F2339&amp;";"&amp;G2339&amp;";"&amp;H2339</f>
        <v>12/07/2023;;;;;;;</v>
      </c>
    </row>
    <row r="2340" ht="15.75" customHeight="1">
      <c r="I2340" s="1" t="str">
        <f t="shared" si="1"/>
        <v>Q4. Mung beans, mature seeds, cooked, boiled, without salt</v>
      </c>
      <c r="J2340" s="1">
        <f t="shared" si="2"/>
        <v>0</v>
      </c>
      <c r="K2340" s="1" t="str">
        <f t="shared" si="3"/>
        <v>Q4. Mung beans, mature seeds, cooked, boiled, without salt0</v>
      </c>
      <c r="L2340" s="1" t="str">
        <f t="shared" si="4"/>
        <v>Q4. Mung beans, mature seeds, cooked, boiled, without salt</v>
      </c>
      <c r="M2340" s="1" t="str">
        <f t="array" ref="M2340">IF(A2339=$A$72,TEXT(A2340,"dd/mm/yyyy"),A2340)&amp;";"&amp;B2340&amp;";"&amp;IF(J2340=0,IFERROR(VLOOKUP(A2340,default!$B$17:$C$19,2,0),C2340),INDEX(default!$B$2:$B$12,Sheet2!J2340,0))&amp;";"&amp;D2340&amp;";"&amp;E2340&amp;";"&amp;F2340&amp;";"&amp;G2340&amp;";"&amp;H2340</f>
        <v>;;;;;;;</v>
      </c>
    </row>
    <row r="2341" ht="15.75" customHeight="1">
      <c r="A2341" s="1" t="s">
        <v>834</v>
      </c>
      <c r="I2341" s="1" t="str">
        <f t="shared" si="1"/>
        <v>Q4. Mung beans, mature seeds, cooked, boiled, without salt</v>
      </c>
      <c r="J2341" s="1">
        <f t="shared" si="2"/>
        <v>0</v>
      </c>
      <c r="K2341" s="1" t="str">
        <f t="shared" si="3"/>
        <v>Q4. Mung beans, mature seeds, cooked, boiled, without salt0</v>
      </c>
      <c r="L2341" s="1" t="str">
        <f t="shared" si="4"/>
        <v>Q4. Mung beans, mature seeds, cooked, boiled, without saltProducts</v>
      </c>
      <c r="M2341" s="1" t="str">
        <f t="array" ref="M2341">IF(A2340=$A$72,TEXT(A2341,"dd/mm/yyyy"),A2341)&amp;";"&amp;B2341&amp;";"&amp;IF(J2341=0,IFERROR(VLOOKUP(A2341,default!$B$17:$C$19,2,0),C2341),INDEX(default!$B$2:$B$12,Sheet2!J2341,0))&amp;";"&amp;D2341&amp;";"&amp;E2341&amp;";"&amp;F2341&amp;";"&amp;G2341&amp;";"&amp;H2341</f>
        <v>Products;;;;;;;</v>
      </c>
    </row>
    <row r="2342" ht="15.75" customHeight="1">
      <c r="A2342" s="1" t="s">
        <v>1037</v>
      </c>
      <c r="B2342" s="1" t="s">
        <v>835</v>
      </c>
      <c r="C2342" s="1">
        <v>1.0</v>
      </c>
      <c r="D2342" s="1">
        <v>100.0</v>
      </c>
      <c r="E2342" s="1" t="s">
        <v>836</v>
      </c>
      <c r="F2342" s="1" t="s">
        <v>971</v>
      </c>
      <c r="I2342" s="1" t="str">
        <f t="shared" si="1"/>
        <v>Q4. Red beans, average of cooked adzuki and kidney beans, and of sprouted and not</v>
      </c>
      <c r="J2342" s="1">
        <f t="shared" si="2"/>
        <v>0</v>
      </c>
      <c r="K2342" s="1" t="str">
        <f t="shared" si="3"/>
        <v>Q4. Red beans, average of cooked adzuki and kidney beans, and of sprouted and not0</v>
      </c>
      <c r="L2342" s="1" t="str">
        <f t="shared" si="4"/>
        <v>Q4. Red beans, average of cooked adzuki and kidney beans, and of sprouted and notQ4. Red beans, average of cooked adzuki and kidney beans, and of sprouted and not</v>
      </c>
      <c r="M2342" s="1" t="str">
        <f t="array" ref="M2342">IF(A2341=$A$72,TEXT(A2342,"dd/mm/yyyy"),A2342)&amp;";"&amp;B2342&amp;";"&amp;IF(J2342=0,IFERROR(VLOOKUP(A2342,default!$B$17:$C$19,2,0),C2342),INDEX(default!$B$2:$B$12,Sheet2!J2342,0))&amp;";"&amp;D2342&amp;";"&amp;E2342&amp;";"&amp;F2342&amp;";"&amp;G2342&amp;";"&amp;H2342</f>
        <v>Q4. Red beans, average of cooked adzuki and kidney beans, and of sprouted and not;kg;1;100;not defined;!My project\0. Life cycles;;</v>
      </c>
    </row>
    <row r="2343" ht="15.75" customHeight="1">
      <c r="I2343" s="1" t="str">
        <f t="shared" si="1"/>
        <v>Q4. Red beans, average of cooked adzuki and kidney beans, and of sprouted and not</v>
      </c>
      <c r="J2343" s="1">
        <f t="shared" si="2"/>
        <v>0</v>
      </c>
      <c r="K2343" s="1" t="str">
        <f t="shared" si="3"/>
        <v>Q4. Red beans, average of cooked adzuki and kidney beans, and of sprouted and not0</v>
      </c>
      <c r="L2343" s="1" t="str">
        <f t="shared" si="4"/>
        <v>Q4. Red beans, average of cooked adzuki and kidney beans, and of sprouted and not</v>
      </c>
      <c r="M2343" s="1" t="str">
        <f t="array" ref="M2343">IF(A2342=$A$72,TEXT(A2343,"dd/mm/yyyy"),A2343)&amp;";"&amp;B2343&amp;";"&amp;IF(J2343=0,IFERROR(VLOOKUP(A2343,default!$B$17:$C$19,2,0),C2343),INDEX(default!$B$2:$B$12,Sheet2!J2343,0))&amp;";"&amp;D2343&amp;";"&amp;E2343&amp;";"&amp;F2343&amp;";"&amp;G2343&amp;";"&amp;H2343</f>
        <v>;;;;;;;</v>
      </c>
    </row>
    <row r="2344" ht="15.75" customHeight="1">
      <c r="A2344" s="1" t="s">
        <v>838</v>
      </c>
      <c r="I2344" s="1" t="str">
        <f t="shared" si="1"/>
        <v>Q4. Red beans, average of cooked adzuki and kidney beans, and of sprouted and not</v>
      </c>
      <c r="J2344" s="1">
        <f t="shared" si="2"/>
        <v>0</v>
      </c>
      <c r="K2344" s="1" t="str">
        <f t="shared" si="3"/>
        <v>Q4. Red beans, average of cooked adzuki and kidney beans, and of sprouted and not0</v>
      </c>
      <c r="L2344" s="1" t="str">
        <f t="shared" si="4"/>
        <v>Q4. Red beans, average of cooked adzuki and kidney beans, and of sprouted and notAvoided products</v>
      </c>
      <c r="M2344" s="1" t="str">
        <f t="array" ref="M2344">IF(A2343=$A$72,TEXT(A2344,"dd/mm/yyyy"),A2344)&amp;";"&amp;B2344&amp;";"&amp;IF(J2344=0,IFERROR(VLOOKUP(A2344,default!$B$17:$C$19,2,0),C2344),INDEX(default!$B$2:$B$12,Sheet2!J2344,0))&amp;";"&amp;D2344&amp;";"&amp;E2344&amp;";"&amp;F2344&amp;";"&amp;G2344&amp;";"&amp;H2344</f>
        <v>Avoided products;;;;;;;</v>
      </c>
    </row>
    <row r="2345" ht="15.75" customHeight="1">
      <c r="I2345" s="1" t="str">
        <f t="shared" si="1"/>
        <v>Q4. Red beans, average of cooked adzuki and kidney beans, and of sprouted and not</v>
      </c>
      <c r="J2345" s="1">
        <f t="shared" si="2"/>
        <v>0</v>
      </c>
      <c r="K2345" s="1" t="str">
        <f t="shared" si="3"/>
        <v>Q4. Red beans, average of cooked adzuki and kidney beans, and of sprouted and not0</v>
      </c>
      <c r="L2345" s="1" t="str">
        <f t="shared" si="4"/>
        <v>Q4. Red beans, average of cooked adzuki and kidney beans, and of sprouted and not</v>
      </c>
      <c r="M2345" s="1" t="str">
        <f t="array" ref="M2345">IF(A2344=$A$72,TEXT(A2345,"dd/mm/yyyy"),A2345)&amp;";"&amp;B2345&amp;";"&amp;IF(J2345=0,IFERROR(VLOOKUP(A2345,default!$B$17:$C$19,2,0),C2345),INDEX(default!$B$2:$B$12,Sheet2!J2345,0))&amp;";"&amp;D2345&amp;";"&amp;E2345&amp;";"&amp;F2345&amp;";"&amp;G2345&amp;";"&amp;H2345</f>
        <v>;;;;;;;</v>
      </c>
    </row>
    <row r="2346" ht="15.75" customHeight="1">
      <c r="A2346" s="1" t="s">
        <v>839</v>
      </c>
      <c r="I2346" s="1" t="str">
        <f t="shared" si="1"/>
        <v>Q4. Red beans, average of cooked adzuki and kidney beans, and of sprouted and not</v>
      </c>
      <c r="J2346" s="1">
        <f t="shared" si="2"/>
        <v>0</v>
      </c>
      <c r="K2346" s="1" t="str">
        <f t="shared" si="3"/>
        <v>Q4. Red beans, average of cooked adzuki and kidney beans, and of sprouted and not0</v>
      </c>
      <c r="L2346" s="1" t="str">
        <f t="shared" si="4"/>
        <v>Q4. Red beans, average of cooked adzuki and kidney beans, and of sprouted and notResources</v>
      </c>
      <c r="M2346" s="1" t="str">
        <f t="array" ref="M2346">IF(A2345=$A$72,TEXT(A2346,"dd/mm/yyyy"),A2346)&amp;";"&amp;B2346&amp;";"&amp;IF(J2346=0,IFERROR(VLOOKUP(A2346,default!$B$17:$C$19,2,0),C2346),INDEX(default!$B$2:$B$12,Sheet2!J2346,0))&amp;";"&amp;D2346&amp;";"&amp;E2346&amp;";"&amp;F2346&amp;";"&amp;G2346&amp;";"&amp;H2346</f>
        <v>Resources;;;;;;;</v>
      </c>
    </row>
    <row r="2347" ht="15.75" customHeight="1">
      <c r="I2347" s="1" t="str">
        <f t="shared" si="1"/>
        <v>Q4. Red beans, average of cooked adzuki and kidney beans, and of sprouted and not</v>
      </c>
      <c r="J2347" s="1">
        <f t="shared" si="2"/>
        <v>0</v>
      </c>
      <c r="K2347" s="1" t="str">
        <f t="shared" si="3"/>
        <v>Q4. Red beans, average of cooked adzuki and kidney beans, and of sprouted and not0</v>
      </c>
      <c r="L2347" s="1" t="str">
        <f t="shared" si="4"/>
        <v>Q4. Red beans, average of cooked adzuki and kidney beans, and of sprouted and not</v>
      </c>
      <c r="M2347" s="1" t="str">
        <f t="array" ref="M2347">IF(A2346=$A$72,TEXT(A2347,"dd/mm/yyyy"),A2347)&amp;";"&amp;B2347&amp;";"&amp;IF(J2347=0,IFERROR(VLOOKUP(A2347,default!$B$17:$C$19,2,0),C2347),INDEX(default!$B$2:$B$12,Sheet2!J2347,0))&amp;";"&amp;D2347&amp;";"&amp;E2347&amp;";"&amp;F2347&amp;";"&amp;G2347&amp;";"&amp;H2347</f>
        <v>;;;;;;;</v>
      </c>
    </row>
    <row r="2348" ht="15.75" customHeight="1">
      <c r="A2348" s="1" t="s">
        <v>840</v>
      </c>
      <c r="I2348" s="1" t="str">
        <f t="shared" si="1"/>
        <v>Q4. Red beans, average of cooked adzuki and kidney beans, and of sprouted and not</v>
      </c>
      <c r="J2348" s="1">
        <f t="shared" si="2"/>
        <v>1</v>
      </c>
      <c r="K2348" s="1" t="str">
        <f t="shared" si="3"/>
        <v>Q4. Red beans, average of cooked adzuki and kidney beans, and of sprouted and not1</v>
      </c>
      <c r="L2348" s="1" t="str">
        <f t="shared" si="4"/>
        <v>Q4. Red beans, average of cooked adzuki and kidney beans, and of sprouted and notMaterials/fuels</v>
      </c>
      <c r="M2348" s="1" t="str">
        <f t="array" ref="M2348">IF(A2347=$A$72,TEXT(A2348,"dd/mm/yyyy"),A2348)&amp;";"&amp;B2348&amp;";"&amp;IF(J2348=0,IFERROR(VLOOKUP(A2348,default!$B$17:$C$19,2,0),C2348),INDEX(default!$B$2:$B$12,Sheet2!J2348,0))&amp;";"&amp;D2348&amp;";"&amp;E2348&amp;";"&amp;F2348&amp;";"&amp;G2348&amp;";"&amp;H2348</f>
        <v>Materials/fuels;;;;;;;</v>
      </c>
    </row>
    <row r="2349" ht="15.75" customHeight="1">
      <c r="A2349" s="1" t="s">
        <v>294</v>
      </c>
      <c r="B2349" s="1" t="s">
        <v>835</v>
      </c>
      <c r="C2349" s="1" t="s">
        <v>1013</v>
      </c>
      <c r="D2349" s="1" t="s">
        <v>842</v>
      </c>
      <c r="E2349" s="1">
        <v>0.0</v>
      </c>
      <c r="F2349" s="1">
        <v>0.0</v>
      </c>
      <c r="G2349" s="1">
        <v>0.0</v>
      </c>
      <c r="I2349" s="1" t="str">
        <f t="shared" si="1"/>
        <v>Q4. Red beans, average of cooked adzuki and kidney beans, and of sprouted and not</v>
      </c>
      <c r="J2349" s="1">
        <f t="shared" si="2"/>
        <v>2</v>
      </c>
      <c r="K2349" s="1" t="str">
        <f t="shared" si="3"/>
        <v>Q4. Red beans, average of cooked adzuki and kidney beans, and of sprouted and not2</v>
      </c>
      <c r="L2349" s="1" t="str">
        <f t="shared" si="4"/>
        <v>Q4. Red beans, average of cooked adzuki and kidney beans, and of sprouted and notBeans, dry, at farm {CN} Economic, S</v>
      </c>
      <c r="M2349" s="1" t="str">
        <f t="array" ref="M2349">IF(A2348=$A$72,TEXT(A2349,"dd/mm/yyyy"),A2349)&amp;";"&amp;B2349&amp;";"&amp;IF(J2349=0,IFERROR(VLOOKUP(A2349,default!$B$17:$C$19,2,0),C2349),INDEX(default!$B$2:$B$12,Sheet2!J2349,0))&amp;";"&amp;D2349&amp;";"&amp;E2349&amp;";"&amp;F2349&amp;";"&amp;G2349&amp;";"&amp;H2349</f>
        <v>Beans, dry, at farm {CN} Economic, S;kg;primary*(1+PHAR_loss_PNS+PROC_loss_PNS+TRAN_loss_PNS+RET_loss_PNS);Undefined;0;0;0;</v>
      </c>
    </row>
    <row r="2350" ht="15.75" customHeight="1">
      <c r="A2350" s="1" t="s">
        <v>122</v>
      </c>
      <c r="B2350" s="1" t="s">
        <v>835</v>
      </c>
      <c r="C2350" s="1">
        <v>0.0</v>
      </c>
      <c r="D2350" s="1" t="s">
        <v>842</v>
      </c>
      <c r="E2350" s="1">
        <v>0.0</v>
      </c>
      <c r="F2350" s="1">
        <v>0.0</v>
      </c>
      <c r="G2350" s="1">
        <v>0.0</v>
      </c>
      <c r="I2350" s="1" t="str">
        <f t="shared" si="1"/>
        <v>Q4. Red beans, average of cooked adzuki and kidney beans, and of sprouted and not</v>
      </c>
      <c r="J2350" s="1">
        <f t="shared" si="2"/>
        <v>3</v>
      </c>
      <c r="K2350" s="1" t="str">
        <f t="shared" si="3"/>
        <v>Q4. Red beans, average of cooked adzuki and kidney beans, and of sprouted and not3</v>
      </c>
      <c r="L2350" s="1" t="str">
        <f t="shared" si="4"/>
        <v>Q4. Red beans, average of cooked adzuki and kidney beans, and of sprouted and notProcessing dummy</v>
      </c>
      <c r="M2350" s="1" t="str">
        <f t="array" ref="M2350">IF(A2349=$A$72,TEXT(A2350,"dd/mm/yyyy"),A2350)&amp;";"&amp;B2350&amp;";"&amp;IF(J2350=0,IFERROR(VLOOKUP(A2350,default!$B$17:$C$19,2,0),C2350),INDEX(default!$B$2:$B$12,Sheet2!J2350,0))&amp;";"&amp;D2350&amp;";"&amp;E2350&amp;";"&amp;F2350&amp;";"&amp;G2350&amp;";"&amp;H2350</f>
        <v>Processing dummy;kg;processing*(1+PROC_loss_PNS+TRAN_loss_PNS+RET_loss_PNS);Undefined;0;0;0;</v>
      </c>
    </row>
    <row r="2351" ht="15.75" customHeight="1">
      <c r="A2351" s="1" t="s">
        <v>286</v>
      </c>
      <c r="B2351" s="1" t="s">
        <v>835</v>
      </c>
      <c r="C2351" s="1" t="s">
        <v>1111</v>
      </c>
      <c r="D2351" s="1" t="s">
        <v>842</v>
      </c>
      <c r="E2351" s="1">
        <v>0.0</v>
      </c>
      <c r="F2351" s="1">
        <v>0.0</v>
      </c>
      <c r="G2351" s="1">
        <v>0.0</v>
      </c>
      <c r="I2351" s="1" t="str">
        <f t="shared" si="1"/>
        <v>Q4. Red beans, average of cooked adzuki and kidney beans, and of sprouted and not</v>
      </c>
      <c r="J2351" s="1">
        <f t="shared" si="2"/>
        <v>4</v>
      </c>
      <c r="K2351" s="1" t="str">
        <f t="shared" si="3"/>
        <v>Q4. Red beans, average of cooked adzuki and kidney beans, and of sprouted and not4</v>
      </c>
      <c r="L2351" s="1" t="str">
        <f t="shared" si="4"/>
        <v>Q4. Red beans, average of cooked adzuki and kidney beans, and of sprouted and notBroad bean, dried, processed in FR | Ambient (average) | LDPE | at packaging/FR {ID}| GAIN</v>
      </c>
      <c r="M2351" s="1" t="str">
        <f t="array" ref="M2351">IF(A2350=$A$72,TEXT(A2351,"dd/mm/yyyy"),A2351)&amp;";"&amp;B2351&amp;";"&amp;IF(J2351=0,IFERROR(VLOOKUP(A2351,default!$B$17:$C$19,2,0),C2351),INDEX(default!$B$2:$B$12,Sheet2!J2351,0))&amp;";"&amp;D2351&amp;";"&amp;E2351&amp;";"&amp;F2351&amp;";"&amp;G2351&amp;";"&amp;H2351</f>
        <v>Broad bean, dried, processed in FR | Ambient (average) | LDPE | at packaging/FR {ID}| GAIN;kg;packaging*(1+TRAN_loss_PNS+RET_loss_PNS);Undefined;0;0;0;</v>
      </c>
    </row>
    <row r="2352" ht="15.75" customHeight="1">
      <c r="A2352" s="1" t="s">
        <v>976</v>
      </c>
      <c r="B2352" s="1" t="s">
        <v>835</v>
      </c>
      <c r="C2352" s="1" t="s">
        <v>1015</v>
      </c>
      <c r="D2352" s="1" t="s">
        <v>842</v>
      </c>
      <c r="E2352" s="1">
        <v>0.0</v>
      </c>
      <c r="F2352" s="1">
        <v>0.0</v>
      </c>
      <c r="G2352" s="1">
        <v>0.0</v>
      </c>
      <c r="I2352" s="1" t="str">
        <f t="shared" si="1"/>
        <v>Q4. Red beans, average of cooked adzuki and kidney beans, and of sprouted and not</v>
      </c>
      <c r="J2352" s="1">
        <f t="shared" si="2"/>
        <v>5</v>
      </c>
      <c r="K2352" s="1" t="str">
        <f t="shared" si="3"/>
        <v>Q4. Red beans, average of cooked adzuki and kidney beans, and of sprouted and not5</v>
      </c>
      <c r="L2352" s="1" t="str">
        <f t="shared" si="4"/>
        <v>Q4. Red beans, average of cooked adzuki and kidney beans, and of sprouted and notInternational distribution {ID}| GAIN</v>
      </c>
      <c r="M2352" s="1" t="str">
        <f t="array" ref="M2352">IF(A2351=$A$72,TEXT(A2352,"dd/mm/yyyy"),A2352)&amp;";"&amp;B2352&amp;";"&amp;IF(J2352=0,IFERROR(VLOOKUP(A2352,default!$B$17:$C$19,2,0),C2352),INDEX(default!$B$2:$B$12,Sheet2!J2352,0))&amp;";"&amp;D2352&amp;";"&amp;E2352&amp;";"&amp;F2352&amp;";"&amp;G2352&amp;";"&amp;H2352</f>
        <v>International distribution {ID}| GAIN;kg;distrib*(1+TRAN_loss_PNS+RET_loss_PNS);Undefined;0;0;0;</v>
      </c>
    </row>
    <row r="2353" ht="15.75" customHeight="1">
      <c r="A2353" s="1" t="s">
        <v>125</v>
      </c>
      <c r="B2353" s="1" t="s">
        <v>846</v>
      </c>
      <c r="C2353" s="1" t="s">
        <v>1016</v>
      </c>
      <c r="D2353" s="1" t="s">
        <v>842</v>
      </c>
      <c r="E2353" s="1">
        <v>0.0</v>
      </c>
      <c r="F2353" s="1">
        <v>0.0</v>
      </c>
      <c r="G2353" s="1">
        <v>0.0</v>
      </c>
      <c r="I2353" s="1" t="str">
        <f t="shared" si="1"/>
        <v>Q4. Red beans, average of cooked adzuki and kidney beans, and of sprouted and not</v>
      </c>
      <c r="J2353" s="1">
        <f t="shared" si="2"/>
        <v>6</v>
      </c>
      <c r="K2353" s="1" t="str">
        <f t="shared" si="3"/>
        <v>Q4. Red beans, average of cooked adzuki and kidney beans, and of sprouted and not6</v>
      </c>
      <c r="L2353" s="1" t="str">
        <f t="shared" si="4"/>
        <v>Q4. Red beans, average of cooked adzuki and kidney beans, and of sprouted and notStorage, in closed refrigerator, at retail (WFLDB)/RER U {ID}| GAIN</v>
      </c>
      <c r="M2353" s="1" t="str">
        <f t="array" ref="M2353">IF(A2352=$A$72,TEXT(A2353,"dd/mm/yyyy"),A2353)&amp;";"&amp;B2353&amp;";"&amp;IF(J2353=0,IFERROR(VLOOKUP(A2353,default!$B$17:$C$19,2,0),C2353),INDEX(default!$B$2:$B$12,Sheet2!J2353,0))&amp;";"&amp;D2353&amp;";"&amp;E2353&amp;";"&amp;F2353&amp;";"&amp;G2353&amp;";"&amp;H2353</f>
        <v>Storage, in closed refrigerator, at retail (WFLDB)/RER U {ID}| GAIN;l*day;retail_cool*(1+RET_loss_PNS);Undefined;0;0;0;</v>
      </c>
    </row>
    <row r="2354" ht="15.75" customHeight="1">
      <c r="A2354" s="1" t="s">
        <v>126</v>
      </c>
      <c r="B2354" s="1" t="s">
        <v>846</v>
      </c>
      <c r="C2354" s="1" t="s">
        <v>1017</v>
      </c>
      <c r="D2354" s="1" t="s">
        <v>842</v>
      </c>
      <c r="E2354" s="1">
        <v>0.0</v>
      </c>
      <c r="F2354" s="1">
        <v>0.0</v>
      </c>
      <c r="G2354" s="1">
        <v>0.0</v>
      </c>
      <c r="I2354" s="1" t="str">
        <f t="shared" si="1"/>
        <v>Q4. Red beans, average of cooked adzuki and kidney beans, and of sprouted and not</v>
      </c>
      <c r="J2354" s="1">
        <f t="shared" si="2"/>
        <v>7</v>
      </c>
      <c r="K2354" s="1" t="str">
        <f t="shared" si="3"/>
        <v>Q4. Red beans, average of cooked adzuki and kidney beans, and of sprouted and not7</v>
      </c>
      <c r="L2354" s="1" t="str">
        <f t="shared" si="4"/>
        <v>Q4. Red beans, average of cooked adzuki and kidney beans, and of sprouted and notStorage, in closed freezer, at retail (WFLDB)/RER U {ID}| GAIN</v>
      </c>
      <c r="M2354" s="1" t="str">
        <f t="array" ref="M2354">IF(A2353=$A$72,TEXT(A2354,"dd/mm/yyyy"),A2354)&amp;";"&amp;B2354&amp;";"&amp;IF(J2354=0,IFERROR(VLOOKUP(A2354,default!$B$17:$C$19,2,0),C2354),INDEX(default!$B$2:$B$12,Sheet2!J2354,0))&amp;";"&amp;D2354&amp;";"&amp;E2354&amp;";"&amp;F2354&amp;";"&amp;G2354&amp;";"&amp;H2354</f>
        <v>Storage, in closed freezer, at retail (WFLDB)/RER U {ID}| GAIN;l*day;retail_freez*(1+RET_loss_PNS);Undefined;0;0;0;</v>
      </c>
    </row>
    <row r="2355" ht="15.75" customHeight="1">
      <c r="A2355" s="1" t="s">
        <v>127</v>
      </c>
      <c r="B2355" s="1" t="s">
        <v>846</v>
      </c>
      <c r="C2355" s="1" t="s">
        <v>1018</v>
      </c>
      <c r="D2355" s="1" t="s">
        <v>842</v>
      </c>
      <c r="E2355" s="1">
        <v>0.0</v>
      </c>
      <c r="F2355" s="1">
        <v>0.0</v>
      </c>
      <c r="G2355" s="1">
        <v>0.0</v>
      </c>
      <c r="I2355" s="1" t="str">
        <f t="shared" si="1"/>
        <v>Q4. Red beans, average of cooked adzuki and kidney beans, and of sprouted and not</v>
      </c>
      <c r="J2355" s="1">
        <f t="shared" si="2"/>
        <v>8</v>
      </c>
      <c r="K2355" s="1" t="str">
        <f t="shared" si="3"/>
        <v>Q4. Red beans, average of cooked adzuki and kidney beans, and of sprouted and not8</v>
      </c>
      <c r="L2355" s="1" t="str">
        <f t="shared" si="4"/>
        <v>Q4. Red beans, average of cooked adzuki and kidney beans, and of sprouted and notStorage, in refrigerator, at home (WFLDB)/RER U {ID}| GAIN</v>
      </c>
      <c r="M2355" s="1" t="str">
        <f t="array" ref="M2355">IF(A2354=$A$72,TEXT(A2355,"dd/mm/yyyy"),A2355)&amp;";"&amp;B2355&amp;";"&amp;IF(J2355=0,IFERROR(VLOOKUP(A2355,default!$B$17:$C$19,2,0),C2355),INDEX(default!$B$2:$B$12,Sheet2!J2355,0))&amp;";"&amp;D2355&amp;";"&amp;E2355&amp;";"&amp;F2355&amp;";"&amp;G2355&amp;";"&amp;H2355</f>
        <v>Storage, in refrigerator, at home (WFLDB)/RER U {ID}| GAIN;l*day;home_cool;Undefined;0;0;0;</v>
      </c>
    </row>
    <row r="2356" ht="15.75" customHeight="1">
      <c r="A2356" s="1" t="s">
        <v>128</v>
      </c>
      <c r="B2356" s="1" t="s">
        <v>846</v>
      </c>
      <c r="C2356" s="1" t="s">
        <v>1018</v>
      </c>
      <c r="D2356" s="1" t="s">
        <v>842</v>
      </c>
      <c r="E2356" s="1">
        <v>0.0</v>
      </c>
      <c r="F2356" s="1">
        <v>0.0</v>
      </c>
      <c r="G2356" s="1">
        <v>0.0</v>
      </c>
      <c r="I2356" s="1" t="str">
        <f t="shared" si="1"/>
        <v>Q4. Red beans, average of cooked adzuki and kidney beans, and of sprouted and not</v>
      </c>
      <c r="J2356" s="1">
        <f t="shared" si="2"/>
        <v>9</v>
      </c>
      <c r="K2356" s="1" t="str">
        <f t="shared" si="3"/>
        <v>Q4. Red beans, average of cooked adzuki and kidney beans, and of sprouted and not9</v>
      </c>
      <c r="L2356" s="1" t="str">
        <f t="shared" si="4"/>
        <v>Q4. Red beans, average of cooked adzuki and kidney beans, and of sprouted and notStorage, in freezer, at home (WFLDB)/RER U {ID}| GAIN</v>
      </c>
      <c r="M2356" s="1" t="str">
        <f t="array" ref="M2356">IF(A2355=$A$72,TEXT(A2356,"dd/mm/yyyy"),A2356)&amp;";"&amp;B2356&amp;";"&amp;IF(J2356=0,IFERROR(VLOOKUP(A2356,default!$B$17:$C$19,2,0),C2356),INDEX(default!$B$2:$B$12,Sheet2!J2356,0))&amp;";"&amp;D2356&amp;";"&amp;E2356&amp;";"&amp;F2356&amp;";"&amp;G2356&amp;";"&amp;H2356</f>
        <v>Storage, in freezer, at home (WFLDB)/RER U {ID}| GAIN;l*day;home_freez;Undefined;0;0;0;</v>
      </c>
    </row>
    <row r="2357" ht="15.75" customHeight="1">
      <c r="A2357" s="1" t="s">
        <v>129</v>
      </c>
      <c r="B2357" s="1" t="s">
        <v>849</v>
      </c>
      <c r="C2357" s="1" t="s">
        <v>37</v>
      </c>
      <c r="D2357" s="1" t="s">
        <v>842</v>
      </c>
      <c r="E2357" s="1">
        <v>0.0</v>
      </c>
      <c r="F2357" s="1">
        <v>0.0</v>
      </c>
      <c r="G2357" s="1">
        <v>0.0</v>
      </c>
      <c r="I2357" s="1" t="str">
        <f t="shared" si="1"/>
        <v>Q4. Red beans, average of cooked adzuki and kidney beans, and of sprouted and not</v>
      </c>
      <c r="J2357" s="1">
        <f t="shared" si="2"/>
        <v>10</v>
      </c>
      <c r="K2357" s="1" t="str">
        <f t="shared" si="3"/>
        <v>Q4. Red beans, average of cooked adzuki and kidney beans, and of sprouted and not10</v>
      </c>
      <c r="L2357" s="1" t="str">
        <f t="shared" si="4"/>
        <v>Q4. Red beans, average of cooked adzuki and kidney beans, and of sprouted and notBoiling, vegetables, with LPG stove, at consumer home (WFLDB)/GLO U</v>
      </c>
      <c r="M2357" s="1" t="str">
        <f t="array" ref="M2357">IF(A2356=$A$72,TEXT(A2357,"dd/mm/yyyy"),A2357)&amp;";"&amp;B2357&amp;";"&amp;IF(J2357=0,IFERROR(VLOOKUP(A2357,default!$B$17:$C$19,2,0),C2357),INDEX(default!$B$2:$B$12,Sheet2!J2357,0))&amp;";"&amp;D2357&amp;";"&amp;E2357&amp;";"&amp;F2357&amp;";"&amp;G2357&amp;";"&amp;H2357</f>
        <v>Boiling, vegetables, with LPG stove, at consumer home (WFLDB)/GLO U;p;boil*(1-USER_loss);Undefined;0;0;0;</v>
      </c>
    </row>
    <row r="2358" ht="15.75" customHeight="1">
      <c r="A2358" s="1" t="s">
        <v>130</v>
      </c>
      <c r="B2358" s="1" t="s">
        <v>849</v>
      </c>
      <c r="C2358" s="1" t="s">
        <v>38</v>
      </c>
      <c r="D2358" s="1" t="s">
        <v>842</v>
      </c>
      <c r="E2358" s="1">
        <v>0.0</v>
      </c>
      <c r="F2358" s="1">
        <v>0.0</v>
      </c>
      <c r="G2358" s="1">
        <v>0.0</v>
      </c>
      <c r="I2358" s="1" t="str">
        <f t="shared" si="1"/>
        <v>Q4. Red beans, average of cooked adzuki and kidney beans, and of sprouted and not</v>
      </c>
      <c r="J2358" s="1">
        <f t="shared" si="2"/>
        <v>11</v>
      </c>
      <c r="K2358" s="1" t="str">
        <f t="shared" si="3"/>
        <v>Q4. Red beans, average of cooked adzuki and kidney beans, and of sprouted and not11</v>
      </c>
      <c r="L2358" s="1" t="str">
        <f t="shared" si="4"/>
        <v>Q4. Red beans, average of cooked adzuki and kidney beans, and of sprouted and notFrying, vegetables, with LPG stove, at consumer home (WFLDB)/GLO U</v>
      </c>
      <c r="M2358" s="1" t="str">
        <f t="array" ref="M2358">IF(A2357=$A$72,TEXT(A2358,"dd/mm/yyyy"),A2358)&amp;";"&amp;B2358&amp;";"&amp;IF(J2358=0,IFERROR(VLOOKUP(A2358,default!$B$17:$C$19,2,0),C2358),INDEX(default!$B$2:$B$12,Sheet2!J2358,0))&amp;";"&amp;D2358&amp;";"&amp;E2358&amp;";"&amp;F2358&amp;";"&amp;G2358&amp;";"&amp;H2358</f>
        <v>Frying, vegetables, with LPG stove, at consumer home (WFLDB)/GLO U;p;fry*(1-USER_loss);Undefined;0;0;0;</v>
      </c>
    </row>
    <row r="2359" ht="15.75" customHeight="1">
      <c r="I2359" s="1" t="str">
        <f t="shared" si="1"/>
        <v>Q4. Red beans, average of cooked adzuki and kidney beans, and of sprouted and not</v>
      </c>
      <c r="J2359" s="1">
        <f t="shared" si="2"/>
        <v>0</v>
      </c>
      <c r="K2359" s="1" t="str">
        <f t="shared" si="3"/>
        <v>Q4. Red beans, average of cooked adzuki and kidney beans, and of sprouted and not0</v>
      </c>
      <c r="L2359" s="1" t="str">
        <f t="shared" si="4"/>
        <v>Q4. Red beans, average of cooked adzuki and kidney beans, and of sprouted and not</v>
      </c>
      <c r="M2359" s="1" t="str">
        <f t="array" ref="M2359">IF(A2358=$A$72,TEXT(A2359,"dd/mm/yyyy"),A2359)&amp;";"&amp;B2359&amp;";"&amp;IF(J2359=0,IFERROR(VLOOKUP(A2359,default!$B$17:$C$19,2,0),C2359),INDEX(default!$B$2:$B$12,Sheet2!J2359,0))&amp;";"&amp;D2359&amp;";"&amp;E2359&amp;";"&amp;F2359&amp;";"&amp;G2359&amp;";"&amp;H2359</f>
        <v>;;;;;;;</v>
      </c>
    </row>
    <row r="2360" ht="15.75" customHeight="1">
      <c r="A2360" s="1" t="s">
        <v>852</v>
      </c>
      <c r="I2360" s="1" t="str">
        <f t="shared" si="1"/>
        <v>Q4. Red beans, average of cooked adzuki and kidney beans, and of sprouted and not</v>
      </c>
      <c r="J2360" s="1">
        <f t="shared" si="2"/>
        <v>0</v>
      </c>
      <c r="K2360" s="1" t="str">
        <f t="shared" si="3"/>
        <v>Q4. Red beans, average of cooked adzuki and kidney beans, and of sprouted and not0</v>
      </c>
      <c r="L2360" s="1" t="str">
        <f t="shared" si="4"/>
        <v>Q4. Red beans, average of cooked adzuki and kidney beans, and of sprouted and notElectricity/heat</v>
      </c>
      <c r="M2360" s="1" t="str">
        <f t="array" ref="M2360">IF(A2359=$A$72,TEXT(A2360,"dd/mm/yyyy"),A2360)&amp;";"&amp;B2360&amp;";"&amp;IF(J2360=0,IFERROR(VLOOKUP(A2360,default!$B$17:$C$19,2,0),C2360),INDEX(default!$B$2:$B$12,Sheet2!J2360,0))&amp;";"&amp;D2360&amp;";"&amp;E2360&amp;";"&amp;F2360&amp;";"&amp;G2360&amp;";"&amp;H2360</f>
        <v>Electricity/heat;;;;;;;</v>
      </c>
    </row>
    <row r="2361" ht="15.75" customHeight="1">
      <c r="I2361" s="1" t="str">
        <f t="shared" si="1"/>
        <v>Q4. Red beans, average of cooked adzuki and kidney beans, and of sprouted and not</v>
      </c>
      <c r="J2361" s="1">
        <f t="shared" si="2"/>
        <v>0</v>
      </c>
      <c r="K2361" s="1" t="str">
        <f t="shared" si="3"/>
        <v>Q4. Red beans, average of cooked adzuki and kidney beans, and of sprouted and not0</v>
      </c>
      <c r="L2361" s="1" t="str">
        <f t="shared" si="4"/>
        <v>Q4. Red beans, average of cooked adzuki and kidney beans, and of sprouted and not</v>
      </c>
      <c r="M2361" s="1" t="str">
        <f t="array" ref="M2361">IF(A2360=$A$72,TEXT(A2361,"dd/mm/yyyy"),A2361)&amp;";"&amp;B2361&amp;";"&amp;IF(J2361=0,IFERROR(VLOOKUP(A2361,default!$B$17:$C$19,2,0),C2361),INDEX(default!$B$2:$B$12,Sheet2!J2361,0))&amp;";"&amp;D2361&amp;";"&amp;E2361&amp;";"&amp;F2361&amp;";"&amp;G2361&amp;";"&amp;H2361</f>
        <v>;;;;;;;</v>
      </c>
    </row>
    <row r="2362" ht="15.75" customHeight="1">
      <c r="A2362" s="1" t="s">
        <v>853</v>
      </c>
      <c r="I2362" s="1" t="str">
        <f t="shared" si="1"/>
        <v>Q4. Red beans, average of cooked adzuki and kidney beans, and of sprouted and not</v>
      </c>
      <c r="J2362" s="1">
        <f t="shared" si="2"/>
        <v>0</v>
      </c>
      <c r="K2362" s="1" t="str">
        <f t="shared" si="3"/>
        <v>Q4. Red beans, average of cooked adzuki and kidney beans, and of sprouted and not0</v>
      </c>
      <c r="L2362" s="1" t="str">
        <f t="shared" si="4"/>
        <v>Q4. Red beans, average of cooked adzuki and kidney beans, and of sprouted and notEmissions to air</v>
      </c>
      <c r="M2362" s="1" t="str">
        <f t="array" ref="M2362">IF(A2361=$A$72,TEXT(A2362,"dd/mm/yyyy"),A2362)&amp;";"&amp;B2362&amp;";"&amp;IF(J2362=0,IFERROR(VLOOKUP(A2362,default!$B$17:$C$19,2,0),C2362),INDEX(default!$B$2:$B$12,Sheet2!J2362,0))&amp;";"&amp;D2362&amp;";"&amp;E2362&amp;";"&amp;F2362&amp;";"&amp;G2362&amp;";"&amp;H2362</f>
        <v>Emissions to air;;;;;;;</v>
      </c>
    </row>
    <row r="2363" ht="15.75" customHeight="1">
      <c r="I2363" s="1" t="str">
        <f t="shared" si="1"/>
        <v>Q4. Red beans, average of cooked adzuki and kidney beans, and of sprouted and not</v>
      </c>
      <c r="J2363" s="1">
        <f t="shared" si="2"/>
        <v>0</v>
      </c>
      <c r="K2363" s="1" t="str">
        <f t="shared" si="3"/>
        <v>Q4. Red beans, average of cooked adzuki and kidney beans, and of sprouted and not0</v>
      </c>
      <c r="L2363" s="1" t="str">
        <f t="shared" si="4"/>
        <v>Q4. Red beans, average of cooked adzuki and kidney beans, and of sprouted and not</v>
      </c>
      <c r="M2363" s="1" t="str">
        <f t="array" ref="M2363">IF(A2362=$A$72,TEXT(A2363,"dd/mm/yyyy"),A2363)&amp;";"&amp;B2363&amp;";"&amp;IF(J2363=0,IFERROR(VLOOKUP(A2363,default!$B$17:$C$19,2,0),C2363),INDEX(default!$B$2:$B$12,Sheet2!J2363,0))&amp;";"&amp;D2363&amp;";"&amp;E2363&amp;";"&amp;F2363&amp;";"&amp;G2363&amp;";"&amp;H2363</f>
        <v>;;;;;;;</v>
      </c>
    </row>
    <row r="2364" ht="15.75" customHeight="1">
      <c r="A2364" s="1" t="s">
        <v>854</v>
      </c>
      <c r="I2364" s="1" t="str">
        <f t="shared" si="1"/>
        <v>Q4. Red beans, average of cooked adzuki and kidney beans, and of sprouted and not</v>
      </c>
      <c r="J2364" s="1">
        <f t="shared" si="2"/>
        <v>0</v>
      </c>
      <c r="K2364" s="1" t="str">
        <f t="shared" si="3"/>
        <v>Q4. Red beans, average of cooked adzuki and kidney beans, and of sprouted and not0</v>
      </c>
      <c r="L2364" s="1" t="str">
        <f t="shared" si="4"/>
        <v>Q4. Red beans, average of cooked adzuki and kidney beans, and of sprouted and notEmissions to water</v>
      </c>
      <c r="M2364" s="1" t="str">
        <f t="array" ref="M2364">IF(A2363=$A$72,TEXT(A2364,"dd/mm/yyyy"),A2364)&amp;";"&amp;B2364&amp;";"&amp;IF(J2364=0,IFERROR(VLOOKUP(A2364,default!$B$17:$C$19,2,0),C2364),INDEX(default!$B$2:$B$12,Sheet2!J2364,0))&amp;";"&amp;D2364&amp;";"&amp;E2364&amp;";"&amp;F2364&amp;";"&amp;G2364&amp;";"&amp;H2364</f>
        <v>Emissions to water;;;;;;;</v>
      </c>
    </row>
    <row r="2365" ht="15.75" customHeight="1">
      <c r="I2365" s="1" t="str">
        <f t="shared" si="1"/>
        <v>Q4. Red beans, average of cooked adzuki and kidney beans, and of sprouted and not</v>
      </c>
      <c r="J2365" s="1">
        <f t="shared" si="2"/>
        <v>0</v>
      </c>
      <c r="K2365" s="1" t="str">
        <f t="shared" si="3"/>
        <v>Q4. Red beans, average of cooked adzuki and kidney beans, and of sprouted and not0</v>
      </c>
      <c r="L2365" s="1" t="str">
        <f t="shared" si="4"/>
        <v>Q4. Red beans, average of cooked adzuki and kidney beans, and of sprouted and not</v>
      </c>
      <c r="M2365" s="1" t="str">
        <f t="array" ref="M2365">IF(A2364=$A$72,TEXT(A2365,"dd/mm/yyyy"),A2365)&amp;";"&amp;B2365&amp;";"&amp;IF(J2365=0,IFERROR(VLOOKUP(A2365,default!$B$17:$C$19,2,0),C2365),INDEX(default!$B$2:$B$12,Sheet2!J2365,0))&amp;";"&amp;D2365&amp;";"&amp;E2365&amp;";"&amp;F2365&amp;";"&amp;G2365&amp;";"&amp;H2365</f>
        <v>;;;;;;;</v>
      </c>
    </row>
    <row r="2366" ht="15.75" customHeight="1">
      <c r="A2366" s="1" t="s">
        <v>855</v>
      </c>
      <c r="I2366" s="1" t="str">
        <f t="shared" si="1"/>
        <v>Q4. Red beans, average of cooked adzuki and kidney beans, and of sprouted and not</v>
      </c>
      <c r="J2366" s="1">
        <f t="shared" si="2"/>
        <v>0</v>
      </c>
      <c r="K2366" s="1" t="str">
        <f t="shared" si="3"/>
        <v>Q4. Red beans, average of cooked adzuki and kidney beans, and of sprouted and not0</v>
      </c>
      <c r="L2366" s="1" t="str">
        <f t="shared" si="4"/>
        <v>Q4. Red beans, average of cooked adzuki and kidney beans, and of sprouted and notEmissions to soil</v>
      </c>
      <c r="M2366" s="1" t="str">
        <f t="array" ref="M2366">IF(A2365=$A$72,TEXT(A2366,"dd/mm/yyyy"),A2366)&amp;";"&amp;B2366&amp;";"&amp;IF(J2366=0,IFERROR(VLOOKUP(A2366,default!$B$17:$C$19,2,0),C2366),INDEX(default!$B$2:$B$12,Sheet2!J2366,0))&amp;";"&amp;D2366&amp;";"&amp;E2366&amp;";"&amp;F2366&amp;";"&amp;G2366&amp;";"&amp;H2366</f>
        <v>Emissions to soil;;;;;;;</v>
      </c>
    </row>
    <row r="2367" ht="15.75" customHeight="1">
      <c r="I2367" s="1" t="str">
        <f t="shared" si="1"/>
        <v>Q4. Red beans, average of cooked adzuki and kidney beans, and of sprouted and not</v>
      </c>
      <c r="J2367" s="1">
        <f t="shared" si="2"/>
        <v>0</v>
      </c>
      <c r="K2367" s="1" t="str">
        <f t="shared" si="3"/>
        <v>Q4. Red beans, average of cooked adzuki and kidney beans, and of sprouted and not0</v>
      </c>
      <c r="L2367" s="1" t="str">
        <f t="shared" si="4"/>
        <v>Q4. Red beans, average of cooked adzuki and kidney beans, and of sprouted and not</v>
      </c>
      <c r="M2367" s="1" t="str">
        <f t="array" ref="M2367">IF(A2366=$A$72,TEXT(A2367,"dd/mm/yyyy"),A2367)&amp;";"&amp;B2367&amp;";"&amp;IF(J2367=0,IFERROR(VLOOKUP(A2367,default!$B$17:$C$19,2,0),C2367),INDEX(default!$B$2:$B$12,Sheet2!J2367,0))&amp;";"&amp;D2367&amp;";"&amp;E2367&amp;";"&amp;F2367&amp;";"&amp;G2367&amp;";"&amp;H2367</f>
        <v>;;;;;;;</v>
      </c>
    </row>
    <row r="2368" ht="15.75" customHeight="1">
      <c r="A2368" s="1" t="s">
        <v>856</v>
      </c>
      <c r="I2368" s="1" t="str">
        <f t="shared" si="1"/>
        <v>Q4. Red beans, average of cooked adzuki and kidney beans, and of sprouted and not</v>
      </c>
      <c r="J2368" s="1">
        <f t="shared" si="2"/>
        <v>0</v>
      </c>
      <c r="K2368" s="1" t="str">
        <f t="shared" si="3"/>
        <v>Q4. Red beans, average of cooked adzuki and kidney beans, and of sprouted and not0</v>
      </c>
      <c r="L2368" s="1" t="str">
        <f t="shared" si="4"/>
        <v>Q4. Red beans, average of cooked adzuki and kidney beans, and of sprouted and notFinal waste flows</v>
      </c>
      <c r="M2368" s="1" t="str">
        <f t="array" ref="M2368">IF(A2367=$A$72,TEXT(A2368,"dd/mm/yyyy"),A2368)&amp;";"&amp;B2368&amp;";"&amp;IF(J2368=0,IFERROR(VLOOKUP(A2368,default!$B$17:$C$19,2,0),C2368),INDEX(default!$B$2:$B$12,Sheet2!J2368,0))&amp;";"&amp;D2368&amp;";"&amp;E2368&amp;";"&amp;F2368&amp;";"&amp;G2368&amp;";"&amp;H2368</f>
        <v>Final waste flows;;;;;;;</v>
      </c>
    </row>
    <row r="2369" ht="15.75" customHeight="1">
      <c r="I2369" s="1" t="str">
        <f t="shared" si="1"/>
        <v>Q4. Red beans, average of cooked adzuki and kidney beans, and of sprouted and not</v>
      </c>
      <c r="J2369" s="1">
        <f t="shared" si="2"/>
        <v>0</v>
      </c>
      <c r="K2369" s="1" t="str">
        <f t="shared" si="3"/>
        <v>Q4. Red beans, average of cooked adzuki and kidney beans, and of sprouted and not0</v>
      </c>
      <c r="L2369" s="1" t="str">
        <f t="shared" si="4"/>
        <v>Q4. Red beans, average of cooked adzuki and kidney beans, and of sprouted and not</v>
      </c>
      <c r="M2369" s="1" t="str">
        <f t="array" ref="M2369">IF(A2368=$A$72,TEXT(A2369,"dd/mm/yyyy"),A2369)&amp;";"&amp;B2369&amp;";"&amp;IF(J2369=0,IFERROR(VLOOKUP(A2369,default!$B$17:$C$19,2,0),C2369),INDEX(default!$B$2:$B$12,Sheet2!J2369,0))&amp;";"&amp;D2369&amp;";"&amp;E2369&amp;";"&amp;F2369&amp;";"&amp;G2369&amp;";"&amp;H2369</f>
        <v>;;;;;;;</v>
      </c>
    </row>
    <row r="2370" ht="15.75" customHeight="1">
      <c r="A2370" s="1" t="s">
        <v>857</v>
      </c>
      <c r="I2370" s="1" t="str">
        <f t="shared" si="1"/>
        <v>Q4. Red beans, average of cooked adzuki and kidney beans, and of sprouted and not</v>
      </c>
      <c r="J2370" s="1">
        <f t="shared" si="2"/>
        <v>0</v>
      </c>
      <c r="K2370" s="1" t="str">
        <f t="shared" si="3"/>
        <v>Q4. Red beans, average of cooked adzuki and kidney beans, and of sprouted and not0</v>
      </c>
      <c r="L2370" s="1" t="str">
        <f t="shared" si="4"/>
        <v>Q4. Red beans, average of cooked adzuki and kidney beans, and of sprouted and notNon material emissions</v>
      </c>
      <c r="M2370" s="1" t="str">
        <f t="array" ref="M2370">IF(A2369=$A$72,TEXT(A2370,"dd/mm/yyyy"),A2370)&amp;";"&amp;B2370&amp;";"&amp;IF(J2370=0,IFERROR(VLOOKUP(A2370,default!$B$17:$C$19,2,0),C2370),INDEX(default!$B$2:$B$12,Sheet2!J2370,0))&amp;";"&amp;D2370&amp;";"&amp;E2370&amp;";"&amp;F2370&amp;";"&amp;G2370&amp;";"&amp;H2370</f>
        <v>Non material emissions;;;;;;;</v>
      </c>
    </row>
    <row r="2371" ht="15.75" customHeight="1">
      <c r="I2371" s="1" t="str">
        <f t="shared" si="1"/>
        <v>Q4. Red beans, average of cooked adzuki and kidney beans, and of sprouted and not</v>
      </c>
      <c r="J2371" s="1">
        <f t="shared" si="2"/>
        <v>0</v>
      </c>
      <c r="K2371" s="1" t="str">
        <f t="shared" si="3"/>
        <v>Q4. Red beans, average of cooked adzuki and kidney beans, and of sprouted and not0</v>
      </c>
      <c r="L2371" s="1" t="str">
        <f t="shared" si="4"/>
        <v>Q4. Red beans, average of cooked adzuki and kidney beans, and of sprouted and not</v>
      </c>
      <c r="M2371" s="1" t="str">
        <f t="array" ref="M2371">IF(A2370=$A$72,TEXT(A2371,"dd/mm/yyyy"),A2371)&amp;";"&amp;B2371&amp;";"&amp;IF(J2371=0,IFERROR(VLOOKUP(A2371,default!$B$17:$C$19,2,0),C2371),INDEX(default!$B$2:$B$12,Sheet2!J2371,0))&amp;";"&amp;D2371&amp;";"&amp;E2371&amp;";"&amp;F2371&amp;";"&amp;G2371&amp;";"&amp;H2371</f>
        <v>;;;;;;;</v>
      </c>
    </row>
    <row r="2372" ht="15.75" customHeight="1">
      <c r="A2372" s="1" t="s">
        <v>858</v>
      </c>
      <c r="I2372" s="1" t="str">
        <f t="shared" si="1"/>
        <v>Q4. Red beans, average of cooked adzuki and kidney beans, and of sprouted and not</v>
      </c>
      <c r="J2372" s="1">
        <f t="shared" si="2"/>
        <v>0</v>
      </c>
      <c r="K2372" s="1" t="str">
        <f t="shared" si="3"/>
        <v>Q4. Red beans, average of cooked adzuki and kidney beans, and of sprouted and not0</v>
      </c>
      <c r="L2372" s="1" t="str">
        <f t="shared" si="4"/>
        <v>Q4. Red beans, average of cooked adzuki and kidney beans, and of sprouted and notSocial issues</v>
      </c>
      <c r="M2372" s="1" t="str">
        <f t="array" ref="M2372">IF(A2371=$A$72,TEXT(A2372,"dd/mm/yyyy"),A2372)&amp;";"&amp;B2372&amp;";"&amp;IF(J2372=0,IFERROR(VLOOKUP(A2372,default!$B$17:$C$19,2,0),C2372),INDEX(default!$B$2:$B$12,Sheet2!J2372,0))&amp;";"&amp;D2372&amp;";"&amp;E2372&amp;";"&amp;F2372&amp;";"&amp;G2372&amp;";"&amp;H2372</f>
        <v>Social issues;;;;;;;</v>
      </c>
    </row>
    <row r="2373" ht="15.75" customHeight="1">
      <c r="I2373" s="1" t="str">
        <f t="shared" si="1"/>
        <v>Q4. Red beans, average of cooked adzuki and kidney beans, and of sprouted and not</v>
      </c>
      <c r="J2373" s="1">
        <f t="shared" si="2"/>
        <v>0</v>
      </c>
      <c r="K2373" s="1" t="str">
        <f t="shared" si="3"/>
        <v>Q4. Red beans, average of cooked adzuki and kidney beans, and of sprouted and not0</v>
      </c>
      <c r="L2373" s="1" t="str">
        <f t="shared" si="4"/>
        <v>Q4. Red beans, average of cooked adzuki and kidney beans, and of sprouted and not</v>
      </c>
      <c r="M2373" s="1" t="str">
        <f t="array" ref="M2373">IF(A2372=$A$72,TEXT(A2373,"dd/mm/yyyy"),A2373)&amp;";"&amp;B2373&amp;";"&amp;IF(J2373=0,IFERROR(VLOOKUP(A2373,default!$B$17:$C$19,2,0),C2373),INDEX(default!$B$2:$B$12,Sheet2!J2373,0))&amp;";"&amp;D2373&amp;";"&amp;E2373&amp;";"&amp;F2373&amp;";"&amp;G2373&amp;";"&amp;H2373</f>
        <v>;;;;;;;</v>
      </c>
    </row>
    <row r="2374" ht="15.75" customHeight="1">
      <c r="A2374" s="1" t="s">
        <v>859</v>
      </c>
      <c r="I2374" s="1" t="str">
        <f t="shared" si="1"/>
        <v>Q4. Red beans, average of cooked adzuki and kidney beans, and of sprouted and not</v>
      </c>
      <c r="J2374" s="1">
        <f t="shared" si="2"/>
        <v>0</v>
      </c>
      <c r="K2374" s="1" t="str">
        <f t="shared" si="3"/>
        <v>Q4. Red beans, average of cooked adzuki and kidney beans, and of sprouted and not0</v>
      </c>
      <c r="L2374" s="1" t="str">
        <f t="shared" si="4"/>
        <v>Q4. Red beans, average of cooked adzuki and kidney beans, and of sprouted and notEconomic issues</v>
      </c>
      <c r="M2374" s="1" t="str">
        <f t="array" ref="M2374">IF(A2373=$A$72,TEXT(A2374,"dd/mm/yyyy"),A2374)&amp;";"&amp;B2374&amp;";"&amp;IF(J2374=0,IFERROR(VLOOKUP(A2374,default!$B$17:$C$19,2,0),C2374),INDEX(default!$B$2:$B$12,Sheet2!J2374,0))&amp;";"&amp;D2374&amp;";"&amp;E2374&amp;";"&amp;F2374&amp;";"&amp;G2374&amp;";"&amp;H2374</f>
        <v>Economic issues;;;;;;;</v>
      </c>
    </row>
    <row r="2375" ht="15.75" customHeight="1">
      <c r="I2375" s="1" t="str">
        <f t="shared" si="1"/>
        <v>Q4. Red beans, average of cooked adzuki and kidney beans, and of sprouted and not</v>
      </c>
      <c r="J2375" s="1">
        <f t="shared" si="2"/>
        <v>0</v>
      </c>
      <c r="K2375" s="1" t="str">
        <f t="shared" si="3"/>
        <v>Q4. Red beans, average of cooked adzuki and kidney beans, and of sprouted and not0</v>
      </c>
      <c r="L2375" s="1" t="str">
        <f t="shared" si="4"/>
        <v>Q4. Red beans, average of cooked adzuki and kidney beans, and of sprouted and not</v>
      </c>
      <c r="M2375" s="1" t="str">
        <f t="array" ref="M2375">IF(A2374=$A$72,TEXT(A2375,"dd/mm/yyyy"),A2375)&amp;";"&amp;B2375&amp;";"&amp;IF(J2375=0,IFERROR(VLOOKUP(A2375,default!$B$17:$C$19,2,0),C2375),INDEX(default!$B$2:$B$12,Sheet2!J2375,0))&amp;";"&amp;D2375&amp;";"&amp;E2375&amp;";"&amp;F2375&amp;";"&amp;G2375&amp;";"&amp;H2375</f>
        <v>;;;;;;;</v>
      </c>
    </row>
    <row r="2376" ht="15.75" customHeight="1">
      <c r="A2376" s="1" t="s">
        <v>860</v>
      </c>
      <c r="I2376" s="1" t="str">
        <f t="shared" si="1"/>
        <v>Q4. Red beans, average of cooked adzuki and kidney beans, and of sprouted and not</v>
      </c>
      <c r="J2376" s="1">
        <f t="shared" si="2"/>
        <v>0</v>
      </c>
      <c r="K2376" s="1" t="str">
        <f t="shared" si="3"/>
        <v>Q4. Red beans, average of cooked adzuki and kidney beans, and of sprouted and not0</v>
      </c>
      <c r="L2376" s="1" t="str">
        <f t="shared" si="4"/>
        <v>Q4. Red beans, average of cooked adzuki and kidney beans, and of sprouted and notWaste to treatment</v>
      </c>
      <c r="M2376" s="1" t="str">
        <f t="array" ref="M2376">IF(A2375=$A$72,TEXT(A2376,"dd/mm/yyyy"),A2376)&amp;";"&amp;B2376&amp;";"&amp;IF(J2376=0,IFERROR(VLOOKUP(A2376,default!$B$17:$C$19,2,0),C2376),INDEX(default!$B$2:$B$12,Sheet2!J2376,0))&amp;";"&amp;D2376&amp;";"&amp;E2376&amp;";"&amp;F2376&amp;";"&amp;G2376&amp;";"&amp;H2376</f>
        <v>Waste to treatment;;;;;;;</v>
      </c>
    </row>
    <row r="2377" ht="15.75" customHeight="1">
      <c r="A2377" s="1" t="s">
        <v>8</v>
      </c>
      <c r="B2377" s="1" t="s">
        <v>835</v>
      </c>
      <c r="C2377" s="1" t="s">
        <v>1112</v>
      </c>
      <c r="D2377" s="1" t="s">
        <v>842</v>
      </c>
      <c r="E2377" s="1">
        <v>0.0</v>
      </c>
      <c r="F2377" s="1">
        <v>0.0</v>
      </c>
      <c r="G2377" s="1">
        <v>0.0</v>
      </c>
      <c r="I2377" s="1" t="str">
        <f t="shared" si="1"/>
        <v>Q4. Red beans, average of cooked adzuki and kidney beans, and of sprouted and not</v>
      </c>
      <c r="J2377" s="1">
        <f t="shared" si="2"/>
        <v>0</v>
      </c>
      <c r="K2377" s="1" t="str">
        <f t="shared" si="3"/>
        <v>Q4. Red beans, average of cooked adzuki and kidney beans, and of sprouted and not0</v>
      </c>
      <c r="L2377" s="1" t="str">
        <f t="shared" si="4"/>
        <v>Q4. Red beans, average of cooked adzuki and kidney beans, and of sprouted and notMunicipal solid waste {RoW}| treatment of municipal solid waste, sanitary landfill | Cut-off, S</v>
      </c>
      <c r="M2377" s="1" t="str">
        <f t="array" ref="M2377">IF(A2376=$A$72,TEXT(A2377,"dd/mm/yyyy"),A2377)&amp;";"&amp;B2377&amp;";"&amp;IF(J2377=0,IFERROR(VLOOKUP(A2377,default!$B$17:$C$19,2,0),C2377),INDEX(default!$B$2:$B$12,Sheet2!J2377,0))&amp;";"&amp;D2377&amp;";"&amp;E2377&amp;";"&amp;F2377&amp;";"&amp;G2377&amp;";"&amp;H2377</f>
        <v>Municipal solid waste {RoW}| treatment of municipal solid waste, sanitary landfill | Cut-off, S;kg;(packwt*packaging*(1+TRAN_loss_PNS+RET_loss_PNS)+PHAR_loss_PNS+PROC_loss_PNS+TRAN_loss_PNS+RET_loss_PNS+USER_loss)*landfill;Undefined;0;0;0;</v>
      </c>
    </row>
    <row r="2378" ht="15.75" customHeight="1">
      <c r="A2378" s="1" t="s">
        <v>9</v>
      </c>
      <c r="B2378" s="1" t="s">
        <v>835</v>
      </c>
      <c r="C2378" s="1" t="s">
        <v>1113</v>
      </c>
      <c r="D2378" s="1" t="s">
        <v>842</v>
      </c>
      <c r="E2378" s="1">
        <v>0.0</v>
      </c>
      <c r="F2378" s="1">
        <v>0.0</v>
      </c>
      <c r="G2378" s="1">
        <v>0.0</v>
      </c>
      <c r="I2378" s="1" t="str">
        <f t="shared" si="1"/>
        <v>Q4. Red beans, average of cooked adzuki and kidney beans, and of sprouted and not</v>
      </c>
      <c r="J2378" s="1">
        <f t="shared" si="2"/>
        <v>0</v>
      </c>
      <c r="K2378" s="1" t="str">
        <f t="shared" si="3"/>
        <v>Q4. Red beans, average of cooked adzuki and kidney beans, and of sprouted and not0</v>
      </c>
      <c r="L2378" s="1" t="str">
        <f t="shared" si="4"/>
        <v>Q4. Red beans, average of cooked adzuki and kidney beans, and of sprouted and notMunicipal solid waste {GLO}| treatment of municipal solid waste, open dump, wet infiltration class (500mm) | Cut-off, S</v>
      </c>
      <c r="M2378" s="1" t="str">
        <f t="array" ref="M2378">IF(A2377=$A$72,TEXT(A2378,"dd/mm/yyyy"),A2378)&amp;";"&amp;B2378&amp;";"&amp;IF(J2378=0,IFERROR(VLOOKUP(A2378,default!$B$17:$C$19,2,0),C2378),INDEX(default!$B$2:$B$12,Sheet2!J2378,0))&amp;";"&amp;D2378&amp;";"&amp;E2378&amp;";"&amp;F2378&amp;";"&amp;G2378&amp;";"&amp;H2378</f>
        <v>Municipal solid waste {GLO}| treatment of municipal solid waste, open dump, wet infiltration class (500mm) | Cut-off, S;kg;(packwt*packaging*(1+TRAN_loss_PNS+RET_loss_PNS)+PHAR_loss_PNS+PROC_loss_PNS+TRAN_loss_PNS+RET_loss_PNS+USER_loss)*opendump;Undefined;0;0;0;</v>
      </c>
    </row>
    <row r="2379" ht="15.75" customHeight="1">
      <c r="A2379" s="1" t="s">
        <v>10</v>
      </c>
      <c r="B2379" s="1" t="s">
        <v>835</v>
      </c>
      <c r="C2379" s="1" t="s">
        <v>1113</v>
      </c>
      <c r="D2379" s="1" t="s">
        <v>842</v>
      </c>
      <c r="E2379" s="1">
        <v>0.0</v>
      </c>
      <c r="F2379" s="1">
        <v>0.0</v>
      </c>
      <c r="G2379" s="1">
        <v>0.0</v>
      </c>
      <c r="I2379" s="1" t="str">
        <f t="shared" si="1"/>
        <v>Q4. Red beans, average of cooked adzuki and kidney beans, and of sprouted and not</v>
      </c>
      <c r="J2379" s="1">
        <f t="shared" si="2"/>
        <v>0</v>
      </c>
      <c r="K2379" s="1" t="str">
        <f t="shared" si="3"/>
        <v>Q4. Red beans, average of cooked adzuki and kidney beans, and of sprouted and not0</v>
      </c>
      <c r="L2379" s="1" t="str">
        <f t="shared" si="4"/>
        <v>Q4. Red beans, average of cooked adzuki and kidney beans, and of sprouted and notMunicipal solid waste {GLO}| treatment of municipal solid waste, open burning | Cut-off, S</v>
      </c>
      <c r="M2379" s="1" t="str">
        <f t="array" ref="M2379">IF(A2378=$A$72,TEXT(A2379,"dd/mm/yyyy"),A2379)&amp;";"&amp;B2379&amp;";"&amp;IF(J2379=0,IFERROR(VLOOKUP(A2379,default!$B$17:$C$19,2,0),C2379),INDEX(default!$B$2:$B$12,Sheet2!J2379,0))&amp;";"&amp;D2379&amp;";"&amp;E2379&amp;";"&amp;F2379&amp;";"&amp;G2379&amp;";"&amp;H2379</f>
        <v>Municipal solid waste {GLO}| treatment of municipal solid waste, open burning | Cut-off, S;kg;(packwt*packaging*(1+TRAN_loss_PNS+RET_loss_PNS)+PHAR_loss_PNS+PROC_loss_PNS+TRAN_loss_PNS+RET_loss_PNS+USER_loss)*openburn;Undefined;0;0;0;</v>
      </c>
    </row>
    <row r="2380" ht="15.75" customHeight="1">
      <c r="I2380" s="1" t="str">
        <f t="shared" si="1"/>
        <v>Q4. Red beans, average of cooked adzuki and kidney beans, and of sprouted and not</v>
      </c>
      <c r="J2380" s="1">
        <f t="shared" si="2"/>
        <v>0</v>
      </c>
      <c r="K2380" s="1" t="str">
        <f t="shared" si="3"/>
        <v>Q4. Red beans, average of cooked adzuki and kidney beans, and of sprouted and not0</v>
      </c>
      <c r="L2380" s="1" t="str">
        <f t="shared" si="4"/>
        <v>Q4. Red beans, average of cooked adzuki and kidney beans, and of sprouted and not</v>
      </c>
      <c r="M2380" s="1" t="str">
        <f t="array" ref="M2380">IF(A2379=$A$72,TEXT(A2380,"dd/mm/yyyy"),A2380)&amp;";"&amp;B2380&amp;";"&amp;IF(J2380=0,IFERROR(VLOOKUP(A2380,default!$B$17:$C$19,2,0),C2380),INDEX(default!$B$2:$B$12,Sheet2!J2380,0))&amp;";"&amp;D2380&amp;";"&amp;E2380&amp;";"&amp;F2380&amp;";"&amp;G2380&amp;";"&amp;H2380</f>
        <v>;;;;;;;</v>
      </c>
    </row>
    <row r="2381" ht="15.75" customHeight="1">
      <c r="A2381" s="1" t="s">
        <v>865</v>
      </c>
      <c r="I2381" s="1" t="str">
        <f t="shared" si="1"/>
        <v>Q4. Red beans, average of cooked adzuki and kidney beans, and of sprouted and not</v>
      </c>
      <c r="J2381" s="1">
        <f t="shared" si="2"/>
        <v>0</v>
      </c>
      <c r="K2381" s="1" t="str">
        <f t="shared" si="3"/>
        <v>Q4. Red beans, average of cooked adzuki and kidney beans, and of sprouted and not0</v>
      </c>
      <c r="L2381" s="1" t="str">
        <f t="shared" si="4"/>
        <v>Q4. Red beans, average of cooked adzuki and kidney beans, and of sprouted and notInput parameters</v>
      </c>
      <c r="M2381" s="1" t="str">
        <f t="array" ref="M2381">IF(A2380=$A$72,TEXT(A2381,"dd/mm/yyyy"),A2381)&amp;";"&amp;B2381&amp;";"&amp;IF(J2381=0,IFERROR(VLOOKUP(A2381,default!$B$17:$C$19,2,0),C2381),INDEX(default!$B$2:$B$12,Sheet2!J2381,0))&amp;";"&amp;D2381&amp;";"&amp;E2381&amp;";"&amp;F2381&amp;";"&amp;G2381&amp;";"&amp;H2381</f>
        <v>Input parameters;;;;;;;</v>
      </c>
    </row>
    <row r="2382" ht="15.75" customHeight="1">
      <c r="A2382" s="1" t="s">
        <v>31</v>
      </c>
      <c r="B2382" s="1">
        <v>1.0</v>
      </c>
      <c r="C2382" s="1" t="s">
        <v>866</v>
      </c>
      <c r="D2382" s="1">
        <v>1.11</v>
      </c>
      <c r="E2382" s="1">
        <v>0.0</v>
      </c>
      <c r="F2382" s="1">
        <v>0.0</v>
      </c>
      <c r="G2382" s="1" t="s">
        <v>832</v>
      </c>
      <c r="H2382" s="1" t="s">
        <v>134</v>
      </c>
      <c r="I2382" s="1" t="str">
        <f t="shared" si="1"/>
        <v>Q4. Red beans, average of cooked adzuki and kidney beans, and of sprouted and not</v>
      </c>
      <c r="J2382" s="1">
        <f t="shared" si="2"/>
        <v>0</v>
      </c>
      <c r="K2382" s="1" t="str">
        <f t="shared" si="3"/>
        <v>Q4. Red beans, average of cooked adzuki and kidney beans, and of sprouted and not0</v>
      </c>
      <c r="L2382" s="1" t="str">
        <f t="shared" si="4"/>
        <v>Q4. Red beans, average of cooked adzuki and kidney beans, and of sprouted and notprimary</v>
      </c>
      <c r="M2382" s="1" t="str">
        <f t="array" ref="M2382">IF(A2381=$A$72,TEXT(A2382,"dd/mm/yyyy"),A2382)&amp;";"&amp;B2382&amp;";"&amp;IF(J2382=0,IFERROR(VLOOKUP(A2382,default!$B$17:$C$19,2,0),C2382),INDEX(default!$B$2:$B$12,Sheet2!J2382,0))&amp;";"&amp;D2382&amp;";"&amp;E2382&amp;";"&amp;F2382&amp;";"&amp;G2382&amp;";"&amp;H2382</f>
        <v>primary;1;Lognormal;1,11;0;0;No;(2,3,2,2,2,na)_x007f_</v>
      </c>
    </row>
    <row r="2383" ht="15.75" customHeight="1">
      <c r="A2383" s="1" t="s">
        <v>23</v>
      </c>
      <c r="B2383" s="1">
        <v>1.0</v>
      </c>
      <c r="C2383" s="1" t="s">
        <v>866</v>
      </c>
      <c r="D2383" s="1">
        <v>1.25</v>
      </c>
      <c r="E2383" s="1">
        <v>0.0</v>
      </c>
      <c r="F2383" s="1">
        <v>0.0</v>
      </c>
      <c r="G2383" s="1" t="s">
        <v>832</v>
      </c>
      <c r="H2383" s="1" t="s">
        <v>131</v>
      </c>
      <c r="I2383" s="1" t="str">
        <f t="shared" si="1"/>
        <v>Q4. Red beans, average of cooked adzuki and kidney beans, and of sprouted and not</v>
      </c>
      <c r="J2383" s="1">
        <f t="shared" si="2"/>
        <v>0</v>
      </c>
      <c r="K2383" s="1" t="str">
        <f t="shared" si="3"/>
        <v>Q4. Red beans, average of cooked adzuki and kidney beans, and of sprouted and not0</v>
      </c>
      <c r="L2383" s="1" t="str">
        <f t="shared" si="4"/>
        <v>Q4. Red beans, average of cooked adzuki and kidney beans, and of sprouted and notpackaging</v>
      </c>
      <c r="M2383" s="1" t="str">
        <f t="array" ref="M2383">IF(A2382=$A$72,TEXT(A2383,"dd/mm/yyyy"),A2383)&amp;";"&amp;B2383&amp;";"&amp;IF(J2383=0,IFERROR(VLOOKUP(A2383,default!$B$17:$C$19,2,0),C2383),INDEX(default!$B$2:$B$12,Sheet2!J2383,0))&amp;";"&amp;D2383&amp;";"&amp;E2383&amp;";"&amp;F2383&amp;";"&amp;G2383&amp;";"&amp;H2383</f>
        <v>packaging;1;Lognormal;1,25;0;0;No;(2,4,2,4,3,na)_x007f_</v>
      </c>
    </row>
    <row r="2384" ht="15.75" customHeight="1">
      <c r="A2384" s="1" t="s">
        <v>32</v>
      </c>
      <c r="B2384" s="1">
        <v>1.0</v>
      </c>
      <c r="C2384" s="1" t="s">
        <v>866</v>
      </c>
      <c r="D2384" s="1">
        <v>1.23</v>
      </c>
      <c r="E2384" s="1">
        <v>0.0</v>
      </c>
      <c r="F2384" s="1">
        <v>0.0</v>
      </c>
      <c r="G2384" s="1" t="s">
        <v>832</v>
      </c>
      <c r="H2384" s="1" t="s">
        <v>132</v>
      </c>
      <c r="I2384" s="1" t="str">
        <f t="shared" si="1"/>
        <v>Q4. Red beans, average of cooked adzuki and kidney beans, and of sprouted and not</v>
      </c>
      <c r="J2384" s="1">
        <f t="shared" si="2"/>
        <v>0</v>
      </c>
      <c r="K2384" s="1" t="str">
        <f t="shared" si="3"/>
        <v>Q4. Red beans, average of cooked adzuki and kidney beans, and of sprouted and not0</v>
      </c>
      <c r="L2384" s="1" t="str">
        <f t="shared" si="4"/>
        <v>Q4. Red beans, average of cooked adzuki and kidney beans, and of sprouted and notdistrib</v>
      </c>
      <c r="M2384" s="1" t="str">
        <f t="array" ref="M2384">IF(A2383=$A$72,TEXT(A2384,"dd/mm/yyyy"),A2384)&amp;";"&amp;B2384&amp;";"&amp;IF(J2384=0,IFERROR(VLOOKUP(A2384,default!$B$17:$C$19,2,0),C2384),INDEX(default!$B$2:$B$12,Sheet2!J2384,0))&amp;";"&amp;D2384&amp;";"&amp;E2384&amp;";"&amp;F2384&amp;";"&amp;G2384&amp;";"&amp;H2384</f>
        <v>distrib;1;Lognormal;1,23;0;0;No;(2,3,2,4,3,na)_x007f_</v>
      </c>
    </row>
    <row r="2385" ht="15.75" customHeight="1">
      <c r="A2385" s="1" t="s">
        <v>33</v>
      </c>
      <c r="B2385" s="1">
        <v>0.0</v>
      </c>
      <c r="C2385" s="1" t="s">
        <v>866</v>
      </c>
      <c r="D2385" s="1">
        <v>1.12</v>
      </c>
      <c r="E2385" s="1">
        <v>0.0</v>
      </c>
      <c r="F2385" s="1">
        <v>0.0</v>
      </c>
      <c r="G2385" s="1" t="s">
        <v>832</v>
      </c>
      <c r="H2385" s="1" t="s">
        <v>133</v>
      </c>
      <c r="I2385" s="1" t="str">
        <f t="shared" si="1"/>
        <v>Q4. Red beans, average of cooked adzuki and kidney beans, and of sprouted and not</v>
      </c>
      <c r="J2385" s="1">
        <f t="shared" si="2"/>
        <v>0</v>
      </c>
      <c r="K2385" s="1" t="str">
        <f t="shared" si="3"/>
        <v>Q4. Red beans, average of cooked adzuki and kidney beans, and of sprouted and not0</v>
      </c>
      <c r="L2385" s="1" t="str">
        <f t="shared" si="4"/>
        <v>Q4. Red beans, average of cooked adzuki and kidney beans, and of sprouted and notretail_cool</v>
      </c>
      <c r="M2385" s="1" t="str">
        <f t="array" ref="M2385">IF(A2384=$A$72,TEXT(A2385,"dd/mm/yyyy"),A2385)&amp;";"&amp;B2385&amp;";"&amp;IF(J2385=0,IFERROR(VLOOKUP(A2385,default!$B$17:$C$19,2,0),C2385),INDEX(default!$B$2:$B$12,Sheet2!J2385,0))&amp;";"&amp;D2385&amp;";"&amp;E2385&amp;";"&amp;F2385&amp;";"&amp;G2385&amp;";"&amp;H2385</f>
        <v>retail_cool;0;Lognormal;1,12;0;0;No;(2,3,2,4,2,na)_x007f_</v>
      </c>
    </row>
    <row r="2386" ht="15.75" customHeight="1">
      <c r="A2386" s="1" t="s">
        <v>34</v>
      </c>
      <c r="B2386" s="1">
        <v>0.0</v>
      </c>
      <c r="C2386" s="1" t="s">
        <v>866</v>
      </c>
      <c r="D2386" s="1">
        <v>1.12</v>
      </c>
      <c r="E2386" s="1">
        <v>0.0</v>
      </c>
      <c r="F2386" s="1">
        <v>0.0</v>
      </c>
      <c r="G2386" s="1" t="s">
        <v>832</v>
      </c>
      <c r="H2386" s="1" t="s">
        <v>133</v>
      </c>
      <c r="I2386" s="1" t="str">
        <f t="shared" si="1"/>
        <v>Q4. Red beans, average of cooked adzuki and kidney beans, and of sprouted and not</v>
      </c>
      <c r="J2386" s="1">
        <f t="shared" si="2"/>
        <v>0</v>
      </c>
      <c r="K2386" s="1" t="str">
        <f t="shared" si="3"/>
        <v>Q4. Red beans, average of cooked adzuki and kidney beans, and of sprouted and not0</v>
      </c>
      <c r="L2386" s="1" t="str">
        <f t="shared" si="4"/>
        <v>Q4. Red beans, average of cooked adzuki and kidney beans, and of sprouted and notretail_freez</v>
      </c>
      <c r="M2386" s="1" t="str">
        <f t="array" ref="M2386">IF(A2385=$A$72,TEXT(A2386,"dd/mm/yyyy"),A2386)&amp;";"&amp;B2386&amp;";"&amp;IF(J2386=0,IFERROR(VLOOKUP(A2386,default!$B$17:$C$19,2,0),C2386),INDEX(default!$B$2:$B$12,Sheet2!J2386,0))&amp;";"&amp;D2386&amp;";"&amp;E2386&amp;";"&amp;F2386&amp;";"&amp;G2386&amp;";"&amp;H2386</f>
        <v>retail_freez;0;Lognormal;1,12;0;0;No;(2,3,2,4,2,na)_x007f_</v>
      </c>
    </row>
    <row r="2387" ht="15.75" customHeight="1">
      <c r="A2387" s="1" t="s">
        <v>35</v>
      </c>
      <c r="B2387" s="1">
        <v>0.0</v>
      </c>
      <c r="C2387" s="1" t="s">
        <v>866</v>
      </c>
      <c r="D2387" s="1">
        <v>1.12</v>
      </c>
      <c r="E2387" s="1">
        <v>0.0</v>
      </c>
      <c r="F2387" s="1">
        <v>0.0</v>
      </c>
      <c r="G2387" s="1" t="s">
        <v>832</v>
      </c>
      <c r="H2387" s="1" t="s">
        <v>133</v>
      </c>
      <c r="I2387" s="1" t="str">
        <f t="shared" si="1"/>
        <v>Q4. Red beans, average of cooked adzuki and kidney beans, and of sprouted and not</v>
      </c>
      <c r="J2387" s="1">
        <f t="shared" si="2"/>
        <v>0</v>
      </c>
      <c r="K2387" s="1" t="str">
        <f t="shared" si="3"/>
        <v>Q4. Red beans, average of cooked adzuki and kidney beans, and of sprouted and not0</v>
      </c>
      <c r="L2387" s="1" t="str">
        <f t="shared" si="4"/>
        <v>Q4. Red beans, average of cooked adzuki and kidney beans, and of sprouted and nothome_cool</v>
      </c>
      <c r="M2387" s="1" t="str">
        <f t="array" ref="M2387">IF(A2386=$A$72,TEXT(A2387,"dd/mm/yyyy"),A2387)&amp;";"&amp;B2387&amp;";"&amp;IF(J2387=0,IFERROR(VLOOKUP(A2387,default!$B$17:$C$19,2,0),C2387),INDEX(default!$B$2:$B$12,Sheet2!J2387,0))&amp;";"&amp;D2387&amp;";"&amp;E2387&amp;";"&amp;F2387&amp;";"&amp;G2387&amp;";"&amp;H2387</f>
        <v>home_cool;0;Lognormal;1,12;0;0;No;(2,3,2,4,2,na)_x007f_</v>
      </c>
    </row>
    <row r="2388" ht="15.75" customHeight="1">
      <c r="A2388" s="1" t="s">
        <v>36</v>
      </c>
      <c r="B2388" s="1">
        <v>0.0</v>
      </c>
      <c r="C2388" s="1" t="s">
        <v>866</v>
      </c>
      <c r="D2388" s="1">
        <v>1.12</v>
      </c>
      <c r="E2388" s="1">
        <v>0.0</v>
      </c>
      <c r="F2388" s="1">
        <v>0.0</v>
      </c>
      <c r="G2388" s="1" t="s">
        <v>832</v>
      </c>
      <c r="H2388" s="1" t="s">
        <v>133</v>
      </c>
      <c r="I2388" s="1" t="str">
        <f t="shared" si="1"/>
        <v>Q4. Red beans, average of cooked adzuki and kidney beans, and of sprouted and not</v>
      </c>
      <c r="J2388" s="1">
        <f t="shared" si="2"/>
        <v>0</v>
      </c>
      <c r="K2388" s="1" t="str">
        <f t="shared" si="3"/>
        <v>Q4. Red beans, average of cooked adzuki and kidney beans, and of sprouted and not0</v>
      </c>
      <c r="L2388" s="1" t="str">
        <f t="shared" si="4"/>
        <v>Q4. Red beans, average of cooked adzuki and kidney beans, and of sprouted and nothome_freez</v>
      </c>
      <c r="M2388" s="1" t="str">
        <f t="array" ref="M2388">IF(A2387=$A$72,TEXT(A2388,"dd/mm/yyyy"),A2388)&amp;";"&amp;B2388&amp;";"&amp;IF(J2388=0,IFERROR(VLOOKUP(A2388,default!$B$17:$C$19,2,0),C2388),INDEX(default!$B$2:$B$12,Sheet2!J2388,0))&amp;";"&amp;D2388&amp;";"&amp;E2388&amp;";"&amp;F2388&amp;";"&amp;G2388&amp;";"&amp;H2388</f>
        <v>home_freez;0;Lognormal;1,12;0;0;No;(2,3,2,4,2,na)_x007f_</v>
      </c>
    </row>
    <row r="2389" ht="15.75" customHeight="1">
      <c r="A2389" s="1" t="s">
        <v>37</v>
      </c>
      <c r="B2389" s="1">
        <v>2.0</v>
      </c>
      <c r="C2389" s="1" t="s">
        <v>866</v>
      </c>
      <c r="D2389" s="1">
        <v>1.11</v>
      </c>
      <c r="E2389" s="1">
        <v>0.0</v>
      </c>
      <c r="F2389" s="1">
        <v>0.0</v>
      </c>
      <c r="G2389" s="1" t="s">
        <v>832</v>
      </c>
      <c r="H2389" s="1" t="s">
        <v>134</v>
      </c>
      <c r="I2389" s="1" t="str">
        <f t="shared" si="1"/>
        <v>Q4. Red beans, average of cooked adzuki and kidney beans, and of sprouted and not</v>
      </c>
      <c r="J2389" s="1">
        <f t="shared" si="2"/>
        <v>0</v>
      </c>
      <c r="K2389" s="1" t="str">
        <f t="shared" si="3"/>
        <v>Q4. Red beans, average of cooked adzuki and kidney beans, and of sprouted and not0</v>
      </c>
      <c r="L2389" s="1" t="str">
        <f t="shared" si="4"/>
        <v>Q4. Red beans, average of cooked adzuki and kidney beans, and of sprouted and notboil</v>
      </c>
      <c r="M2389" s="1" t="str">
        <f t="array" ref="M2389">IF(A2388=$A$72,TEXT(A2389,"dd/mm/yyyy"),A2389)&amp;";"&amp;B2389&amp;";"&amp;IF(J2389=0,IFERROR(VLOOKUP(A2389,default!$B$17:$C$19,2,0),C2389),INDEX(default!$B$2:$B$12,Sheet2!J2389,0))&amp;";"&amp;D2389&amp;";"&amp;E2389&amp;";"&amp;F2389&amp;";"&amp;G2389&amp;";"&amp;H2389</f>
        <v>boil;2;Lognormal;1,11;0;0;No;(2,3,2,2,2,na)_x007f_</v>
      </c>
    </row>
    <row r="2390" ht="15.75" customHeight="1">
      <c r="A2390" s="1" t="s">
        <v>38</v>
      </c>
      <c r="B2390" s="1">
        <v>0.0</v>
      </c>
      <c r="C2390" s="1" t="s">
        <v>866</v>
      </c>
      <c r="D2390" s="1">
        <v>1.11</v>
      </c>
      <c r="E2390" s="1">
        <v>0.0</v>
      </c>
      <c r="F2390" s="1">
        <v>0.0</v>
      </c>
      <c r="G2390" s="1" t="s">
        <v>832</v>
      </c>
      <c r="H2390" s="1" t="s">
        <v>134</v>
      </c>
      <c r="I2390" s="1" t="str">
        <f t="shared" si="1"/>
        <v>Q4. Red beans, average of cooked adzuki and kidney beans, and of sprouted and not</v>
      </c>
      <c r="J2390" s="1">
        <f t="shared" si="2"/>
        <v>0</v>
      </c>
      <c r="K2390" s="1" t="str">
        <f t="shared" si="3"/>
        <v>Q4. Red beans, average of cooked adzuki and kidney beans, and of sprouted and not0</v>
      </c>
      <c r="L2390" s="1" t="str">
        <f t="shared" si="4"/>
        <v>Q4. Red beans, average of cooked adzuki and kidney beans, and of sprouted and notfry</v>
      </c>
      <c r="M2390" s="1" t="str">
        <f t="array" ref="M2390">IF(A2389=$A$72,TEXT(A2390,"dd/mm/yyyy"),A2390)&amp;";"&amp;B2390&amp;";"&amp;IF(J2390=0,IFERROR(VLOOKUP(A2390,default!$B$17:$C$19,2,0),C2390),INDEX(default!$B$2:$B$12,Sheet2!J2390,0))&amp;";"&amp;D2390&amp;";"&amp;E2390&amp;";"&amp;F2390&amp;";"&amp;G2390&amp;";"&amp;H2390</f>
        <v>fry;0;Lognormal;1,11;0;0;No;(2,3,2,2,2,na)_x007f_</v>
      </c>
    </row>
    <row r="2391" ht="15.75" customHeight="1">
      <c r="A2391" s="1" t="s">
        <v>22</v>
      </c>
      <c r="B2391" s="1">
        <v>1.0</v>
      </c>
      <c r="C2391" s="1" t="s">
        <v>842</v>
      </c>
      <c r="D2391" s="1">
        <v>1.0</v>
      </c>
      <c r="E2391" s="1">
        <v>0.0</v>
      </c>
      <c r="F2391" s="1">
        <v>0.0</v>
      </c>
      <c r="G2391" s="1" t="s">
        <v>832</v>
      </c>
      <c r="I2391" s="1" t="str">
        <f t="shared" si="1"/>
        <v>Q4. Red beans, average of cooked adzuki and kidney beans, and of sprouted and not</v>
      </c>
      <c r="J2391" s="1">
        <f t="shared" si="2"/>
        <v>0</v>
      </c>
      <c r="K2391" s="1" t="str">
        <f t="shared" si="3"/>
        <v>Q4. Red beans, average of cooked adzuki and kidney beans, and of sprouted and not0</v>
      </c>
      <c r="L2391" s="1" t="str">
        <f t="shared" si="4"/>
        <v>Q4. Red beans, average of cooked adzuki and kidney beans, and of sprouted and notprocessing</v>
      </c>
      <c r="M2391" s="1" t="str">
        <f t="array" ref="M2391">IF(A2390=$A$72,TEXT(A2391,"dd/mm/yyyy"),A2391)&amp;";"&amp;B2391&amp;";"&amp;IF(J2391=0,IFERROR(VLOOKUP(A2391,default!$B$17:$C$19,2,0),C2391),INDEX(default!$B$2:$B$12,Sheet2!J2391,0))&amp;";"&amp;D2391&amp;";"&amp;E2391&amp;";"&amp;F2391&amp;";"&amp;G2391&amp;";"&amp;H2391</f>
        <v>processing;1;Undefined;1;0;0;No;</v>
      </c>
    </row>
    <row r="2392" ht="15.75" customHeight="1">
      <c r="A2392" s="1" t="s">
        <v>39</v>
      </c>
      <c r="B2392" s="1">
        <v>0.05</v>
      </c>
      <c r="C2392" s="1" t="s">
        <v>842</v>
      </c>
      <c r="D2392" s="1">
        <v>1.0</v>
      </c>
      <c r="E2392" s="1">
        <v>0.0</v>
      </c>
      <c r="F2392" s="1">
        <v>0.0</v>
      </c>
      <c r="G2392" s="1" t="s">
        <v>832</v>
      </c>
      <c r="I2392" s="1" t="str">
        <f t="shared" si="1"/>
        <v>Q4. Red beans, average of cooked adzuki and kidney beans, and of sprouted and not</v>
      </c>
      <c r="J2392" s="1">
        <f t="shared" si="2"/>
        <v>0</v>
      </c>
      <c r="K2392" s="1" t="str">
        <f t="shared" si="3"/>
        <v>Q4. Red beans, average of cooked adzuki and kidney beans, and of sprouted and not0</v>
      </c>
      <c r="L2392" s="1" t="str">
        <f t="shared" si="4"/>
        <v>Q4. Red beans, average of cooked adzuki and kidney beans, and of sprouted and notpackwt</v>
      </c>
      <c r="M2392" s="1" t="str">
        <f t="array" ref="M2392">IF(A2391=$A$72,TEXT(A2392,"dd/mm/yyyy"),A2392)&amp;";"&amp;B2392&amp;";"&amp;IF(J2392=0,IFERROR(VLOOKUP(A2392,default!$B$17:$C$19,2,0),C2392),INDEX(default!$B$2:$B$12,Sheet2!J2392,0))&amp;";"&amp;D2392&amp;";"&amp;E2392&amp;";"&amp;F2392&amp;";"&amp;G2392&amp;";"&amp;H2392</f>
        <v>packwt;0,05;Undefined;1;0;0;No;</v>
      </c>
    </row>
    <row r="2393" ht="15.75" customHeight="1">
      <c r="A2393" s="1" t="s">
        <v>40</v>
      </c>
      <c r="B2393" s="1">
        <v>0.0</v>
      </c>
      <c r="C2393" s="1" t="s">
        <v>842</v>
      </c>
      <c r="D2393" s="1">
        <v>1.0</v>
      </c>
      <c r="E2393" s="1">
        <v>0.0</v>
      </c>
      <c r="F2393" s="1">
        <v>0.0</v>
      </c>
      <c r="G2393" s="1" t="s">
        <v>832</v>
      </c>
      <c r="I2393" s="1" t="str">
        <f t="shared" si="1"/>
        <v>Q4. Red beans, average of cooked adzuki and kidney beans, and of sprouted and not</v>
      </c>
      <c r="J2393" s="1">
        <f t="shared" si="2"/>
        <v>0</v>
      </c>
      <c r="K2393" s="1" t="str">
        <f t="shared" si="3"/>
        <v>Q4. Red beans, average of cooked adzuki and kidney beans, and of sprouted and not0</v>
      </c>
      <c r="L2393" s="1" t="str">
        <f t="shared" si="4"/>
        <v>Q4. Red beans, average of cooked adzuki and kidney beans, and of sprouted and notUSER_loss</v>
      </c>
      <c r="M2393" s="1" t="str">
        <f t="array" ref="M2393">IF(A2392=$A$72,TEXT(A2393,"dd/mm/yyyy"),A2393)&amp;";"&amp;B2393&amp;";"&amp;IF(J2393=0,IFERROR(VLOOKUP(A2393,default!$B$17:$C$19,2,0),C2393),INDEX(default!$B$2:$B$12,Sheet2!J2393,0))&amp;";"&amp;D2393&amp;";"&amp;E2393&amp;";"&amp;F2393&amp;";"&amp;G2393&amp;";"&amp;H2393</f>
        <v>USER_loss;0;Undefined;1;0;0;No;</v>
      </c>
    </row>
    <row r="2394" ht="15.75" customHeight="1">
      <c r="I2394" s="1" t="str">
        <f t="shared" si="1"/>
        <v>Q4. Red beans, average of cooked adzuki and kidney beans, and of sprouted and not</v>
      </c>
      <c r="J2394" s="1">
        <f t="shared" si="2"/>
        <v>0</v>
      </c>
      <c r="K2394" s="1" t="str">
        <f t="shared" si="3"/>
        <v>Q4. Red beans, average of cooked adzuki and kidney beans, and of sprouted and not0</v>
      </c>
      <c r="L2394" s="1" t="str">
        <f t="shared" si="4"/>
        <v>Q4. Red beans, average of cooked adzuki and kidney beans, and of sprouted and not</v>
      </c>
      <c r="M2394" s="1" t="str">
        <f t="array" ref="M2394">IF(A2393=$A$72,TEXT(A2394,"dd/mm/yyyy"),A2394)&amp;";"&amp;B2394&amp;";"&amp;IF(J2394=0,IFERROR(VLOOKUP(A2394,default!$B$17:$C$19,2,0),C2394),INDEX(default!$B$2:$B$12,Sheet2!J2394,0))&amp;";"&amp;D2394&amp;";"&amp;E2394&amp;";"&amp;F2394&amp;";"&amp;G2394&amp;";"&amp;H2394</f>
        <v>;;;;;;;</v>
      </c>
    </row>
    <row r="2395" ht="15.75" customHeight="1">
      <c r="A2395" s="1" t="s">
        <v>867</v>
      </c>
      <c r="I2395" s="1" t="str">
        <f t="shared" si="1"/>
        <v>Q4. Red beans, average of cooked adzuki and kidney beans, and of sprouted and not</v>
      </c>
      <c r="J2395" s="1">
        <f t="shared" si="2"/>
        <v>0</v>
      </c>
      <c r="K2395" s="1" t="str">
        <f t="shared" si="3"/>
        <v>Q4. Red beans, average of cooked adzuki and kidney beans, and of sprouted and not0</v>
      </c>
      <c r="L2395" s="1" t="str">
        <f t="shared" si="4"/>
        <v>Q4. Red beans, average of cooked adzuki and kidney beans, and of sprouted and notEnd</v>
      </c>
      <c r="M2395" s="1" t="str">
        <f t="array" ref="M2395">IF(A2394=$A$72,TEXT(A2395,"dd/mm/yyyy"),A2395)&amp;";"&amp;B2395&amp;";"&amp;IF(J2395=0,IFERROR(VLOOKUP(A2395,default!$B$17:$C$19,2,0),C2395),INDEX(default!$B$2:$B$12,Sheet2!J2395,0))&amp;";"&amp;D2395&amp;";"&amp;E2395&amp;";"&amp;F2395&amp;";"&amp;G2395&amp;";"&amp;H2395</f>
        <v>End;;;;;;;</v>
      </c>
    </row>
    <row r="2396" ht="15.75" customHeight="1">
      <c r="I2396" s="1" t="str">
        <f t="shared" si="1"/>
        <v>Q4. Red beans, average of cooked adzuki and kidney beans, and of sprouted and not</v>
      </c>
      <c r="J2396" s="1">
        <f t="shared" si="2"/>
        <v>0</v>
      </c>
      <c r="K2396" s="1" t="str">
        <f t="shared" si="3"/>
        <v>Q4. Red beans, average of cooked adzuki and kidney beans, and of sprouted and not0</v>
      </c>
      <c r="L2396" s="1" t="str">
        <f t="shared" si="4"/>
        <v>Q4. Red beans, average of cooked adzuki and kidney beans, and of sprouted and not</v>
      </c>
      <c r="M2396" s="1" t="str">
        <f t="array" ref="M2396">IF(A2395=$A$72,TEXT(A2396,"dd/mm/yyyy"),A2396)&amp;";"&amp;B2396&amp;";"&amp;IF(J2396=0,IFERROR(VLOOKUP(A2396,default!$B$17:$C$19,2,0),C2396),INDEX(default!$B$2:$B$12,Sheet2!J2396,0))&amp;";"&amp;D2396&amp;";"&amp;E2396&amp;";"&amp;F2396&amp;";"&amp;G2396&amp;";"&amp;H2396</f>
        <v>;;;;;;;</v>
      </c>
    </row>
    <row r="2397" ht="15.75" customHeight="1">
      <c r="A2397" s="1" t="s">
        <v>814</v>
      </c>
      <c r="I2397" s="1" t="str">
        <f t="shared" si="1"/>
        <v>Q4. Red beans, average of cooked adzuki and kidney beans, and of sprouted and not</v>
      </c>
      <c r="J2397" s="1">
        <f t="shared" si="2"/>
        <v>0</v>
      </c>
      <c r="K2397" s="1" t="str">
        <f t="shared" si="3"/>
        <v>Q4. Red beans, average of cooked adzuki and kidney beans, and of sprouted and not0</v>
      </c>
      <c r="L2397" s="1" t="str">
        <f t="shared" si="4"/>
        <v>Q4. Red beans, average of cooked adzuki and kidney beans, and of sprouted and notProcess</v>
      </c>
      <c r="M2397" s="1" t="str">
        <f t="array" ref="M2397">IF(A2396=$A$72,TEXT(A2397,"dd/mm/yyyy"),A2397)&amp;";"&amp;B2397&amp;";"&amp;IF(J2397=0,IFERROR(VLOOKUP(A2397,default!$B$17:$C$19,2,0),C2397),INDEX(default!$B$2:$B$12,Sheet2!J2397,0))&amp;";"&amp;D2397&amp;";"&amp;E2397&amp;";"&amp;F2397&amp;";"&amp;G2397&amp;";"&amp;H2397</f>
        <v>Process;;;;;;;</v>
      </c>
    </row>
    <row r="2398" ht="15.75" customHeight="1">
      <c r="I2398" s="1" t="str">
        <f t="shared" si="1"/>
        <v>Q4. Red beans, average of cooked adzuki and kidney beans, and of sprouted and not</v>
      </c>
      <c r="J2398" s="1">
        <f t="shared" si="2"/>
        <v>0</v>
      </c>
      <c r="K2398" s="1" t="str">
        <f t="shared" si="3"/>
        <v>Q4. Red beans, average of cooked adzuki and kidney beans, and of sprouted and not0</v>
      </c>
      <c r="L2398" s="1" t="str">
        <f t="shared" si="4"/>
        <v>Q4. Red beans, average of cooked adzuki and kidney beans, and of sprouted and not</v>
      </c>
      <c r="M2398" s="1" t="str">
        <f t="array" ref="M2398">IF(A2397=$A$72,TEXT(A2398,"dd/mm/yyyy"),A2398)&amp;";"&amp;B2398&amp;";"&amp;IF(J2398=0,IFERROR(VLOOKUP(A2398,default!$B$17:$C$19,2,0),C2398),INDEX(default!$B$2:$B$12,Sheet2!J2398,0))&amp;";"&amp;D2398&amp;";"&amp;E2398&amp;";"&amp;F2398&amp;";"&amp;G2398&amp;";"&amp;H2398</f>
        <v>;;;;;;;</v>
      </c>
    </row>
    <row r="2399" ht="15.75" customHeight="1">
      <c r="A2399" s="1" t="s">
        <v>815</v>
      </c>
      <c r="I2399" s="1" t="str">
        <f t="shared" si="1"/>
        <v>Q4. Red beans, average of cooked adzuki and kidney beans, and of sprouted and not</v>
      </c>
      <c r="J2399" s="1">
        <f t="shared" si="2"/>
        <v>0</v>
      </c>
      <c r="K2399" s="1" t="str">
        <f t="shared" si="3"/>
        <v>Q4. Red beans, average of cooked adzuki and kidney beans, and of sprouted and not0</v>
      </c>
      <c r="L2399" s="1" t="str">
        <f t="shared" si="4"/>
        <v>Q4. Red beans, average of cooked adzuki and kidney beans, and of sprouted and notCategory type</v>
      </c>
      <c r="M2399" s="1" t="str">
        <f t="array" ref="M2399">IF(A2398=$A$72,TEXT(A2399,"dd/mm/yyyy"),A2399)&amp;";"&amp;B2399&amp;";"&amp;IF(J2399=0,IFERROR(VLOOKUP(A2399,default!$B$17:$C$19,2,0),C2399),INDEX(default!$B$2:$B$12,Sheet2!J2399,0))&amp;";"&amp;D2399&amp;";"&amp;E2399&amp;";"&amp;F2399&amp;";"&amp;G2399&amp;";"&amp;H2399</f>
        <v>Category type;;;;;;;</v>
      </c>
    </row>
    <row r="2400" ht="15.75" customHeight="1">
      <c r="A2400" s="1" t="s">
        <v>816</v>
      </c>
      <c r="I2400" s="1" t="str">
        <f t="shared" si="1"/>
        <v>Q4. Red beans, average of cooked adzuki and kidney beans, and of sprouted and not</v>
      </c>
      <c r="J2400" s="1">
        <f t="shared" si="2"/>
        <v>0</v>
      </c>
      <c r="K2400" s="1" t="str">
        <f t="shared" si="3"/>
        <v>Q4. Red beans, average of cooked adzuki and kidney beans, and of sprouted and not0</v>
      </c>
      <c r="L2400" s="1" t="str">
        <f t="shared" si="4"/>
        <v>Q4. Red beans, average of cooked adzuki and kidney beans, and of sprouted and notmaterial</v>
      </c>
      <c r="M2400" s="1" t="str">
        <f t="array" ref="M2400">IF(A2399=$A$72,TEXT(A2400,"dd/mm/yyyy"),A2400)&amp;";"&amp;B2400&amp;";"&amp;IF(J2400=0,IFERROR(VLOOKUP(A2400,default!$B$17:$C$19,2,0),C2400),INDEX(default!$B$2:$B$12,Sheet2!J2400,0))&amp;";"&amp;D2400&amp;";"&amp;E2400&amp;";"&amp;F2400&amp;";"&amp;G2400&amp;";"&amp;H2400</f>
        <v>material;;;;;;;</v>
      </c>
    </row>
    <row r="2401" ht="15.75" customHeight="1">
      <c r="I2401" s="1" t="str">
        <f t="shared" si="1"/>
        <v>Q4. Red beans, average of cooked adzuki and kidney beans, and of sprouted and not</v>
      </c>
      <c r="J2401" s="1">
        <f t="shared" si="2"/>
        <v>0</v>
      </c>
      <c r="K2401" s="1" t="str">
        <f t="shared" si="3"/>
        <v>Q4. Red beans, average of cooked adzuki and kidney beans, and of sprouted and not0</v>
      </c>
      <c r="L2401" s="1" t="str">
        <f t="shared" si="4"/>
        <v>Q4. Red beans, average of cooked adzuki and kidney beans, and of sprouted and not</v>
      </c>
      <c r="M2401" s="1" t="str">
        <f t="array" ref="M2401">IF(A2400=$A$72,TEXT(A2401,"dd/mm/yyyy"),A2401)&amp;";"&amp;B2401&amp;";"&amp;IF(J2401=0,IFERROR(VLOOKUP(A2401,default!$B$17:$C$19,2,0),C2401),INDEX(default!$B$2:$B$12,Sheet2!J2401,0))&amp;";"&amp;D2401&amp;";"&amp;E2401&amp;";"&amp;F2401&amp;";"&amp;G2401&amp;";"&amp;H2401</f>
        <v>;;;;;;;</v>
      </c>
    </row>
    <row r="2402" ht="15.75" customHeight="1">
      <c r="A2402" s="1" t="s">
        <v>817</v>
      </c>
      <c r="I2402" s="1" t="str">
        <f t="shared" si="1"/>
        <v>Q4. Red beans, average of cooked adzuki and kidney beans, and of sprouted and not</v>
      </c>
      <c r="J2402" s="1">
        <f t="shared" si="2"/>
        <v>0</v>
      </c>
      <c r="K2402" s="1" t="str">
        <f t="shared" si="3"/>
        <v>Q4. Red beans, average of cooked adzuki and kidney beans, and of sprouted and not0</v>
      </c>
      <c r="L2402" s="1" t="str">
        <f t="shared" si="4"/>
        <v>Q4. Red beans, average of cooked adzuki and kidney beans, and of sprouted and notProcess identifier</v>
      </c>
      <c r="M2402" s="1" t="str">
        <f t="array" ref="M2402">IF(A2401=$A$72,TEXT(A2402,"dd/mm/yyyy"),A2402)&amp;";"&amp;B2402&amp;";"&amp;IF(J2402=0,IFERROR(VLOOKUP(A2402,default!$B$17:$C$19,2,0),C2402),INDEX(default!$B$2:$B$12,Sheet2!J2402,0))&amp;";"&amp;D2402&amp;";"&amp;E2402&amp;";"&amp;F2402&amp;";"&amp;G2402&amp;";"&amp;H2402</f>
        <v>Process identifier;;;;;;;</v>
      </c>
    </row>
    <row r="2403" ht="15.75" customHeight="1">
      <c r="A2403" s="1" t="s">
        <v>1139</v>
      </c>
      <c r="I2403" s="1" t="str">
        <f t="shared" si="1"/>
        <v>Q4. Red beans, average of cooked adzuki and kidney beans, and of sprouted and not</v>
      </c>
      <c r="J2403" s="1">
        <f t="shared" si="2"/>
        <v>0</v>
      </c>
      <c r="K2403" s="1" t="str">
        <f t="shared" si="3"/>
        <v>Q4. Red beans, average of cooked adzuki and kidney beans, and of sprouted and not0</v>
      </c>
      <c r="L2403" s="1" t="str">
        <f t="shared" si="4"/>
        <v>Q4. Red beans, average of cooked adzuki and kidney beans, and of sprouted and notFootPrin000108900800254</v>
      </c>
      <c r="M2403" s="1" t="str">
        <f t="array" ref="M2403">IF(A2402=$A$72,TEXT(A2403,"dd/mm/yyyy"),A2403)&amp;";"&amp;B2403&amp;";"&amp;IF(J2403=0,IFERROR(VLOOKUP(A2403,default!$B$17:$C$19,2,0),C2403),INDEX(default!$B$2:$B$12,Sheet2!J2403,0))&amp;";"&amp;D2403&amp;";"&amp;E2403&amp;";"&amp;F2403&amp;";"&amp;G2403&amp;";"&amp;H2403</f>
        <v>FootPrin000108900800254;;;;;;;</v>
      </c>
    </row>
    <row r="2404" ht="15.75" customHeight="1">
      <c r="I2404" s="1" t="str">
        <f t="shared" si="1"/>
        <v>Q4. Red beans, average of cooked adzuki and kidney beans, and of sprouted and not</v>
      </c>
      <c r="J2404" s="1">
        <f t="shared" si="2"/>
        <v>0</v>
      </c>
      <c r="K2404" s="1" t="str">
        <f t="shared" si="3"/>
        <v>Q4. Red beans, average of cooked adzuki and kidney beans, and of sprouted and not0</v>
      </c>
      <c r="L2404" s="1" t="str">
        <f t="shared" si="4"/>
        <v>Q4. Red beans, average of cooked adzuki and kidney beans, and of sprouted and not</v>
      </c>
      <c r="M2404" s="1" t="str">
        <f t="array" ref="M2404">IF(A2403=$A$72,TEXT(A2404,"dd/mm/yyyy"),A2404)&amp;";"&amp;B2404&amp;";"&amp;IF(J2404=0,IFERROR(VLOOKUP(A2404,default!$B$17:$C$19,2,0),C2404),INDEX(default!$B$2:$B$12,Sheet2!J2404,0))&amp;";"&amp;D2404&amp;";"&amp;E2404&amp;";"&amp;F2404&amp;";"&amp;G2404&amp;";"&amp;H2404</f>
        <v>;;;;;;;</v>
      </c>
    </row>
    <row r="2405" ht="15.75" customHeight="1">
      <c r="A2405" s="1" t="s">
        <v>819</v>
      </c>
      <c r="I2405" s="1" t="str">
        <f t="shared" si="1"/>
        <v>Q4. Red beans, average of cooked adzuki and kidney beans, and of sprouted and not</v>
      </c>
      <c r="J2405" s="1">
        <f t="shared" si="2"/>
        <v>0</v>
      </c>
      <c r="K2405" s="1" t="str">
        <f t="shared" si="3"/>
        <v>Q4. Red beans, average of cooked adzuki and kidney beans, and of sprouted and not0</v>
      </c>
      <c r="L2405" s="1" t="str">
        <f t="shared" si="4"/>
        <v>Q4. Red beans, average of cooked adzuki and kidney beans, and of sprouted and notType</v>
      </c>
      <c r="M2405" s="1" t="str">
        <f t="array" ref="M2405">IF(A2404=$A$72,TEXT(A2405,"dd/mm/yyyy"),A2405)&amp;";"&amp;B2405&amp;";"&amp;IF(J2405=0,IFERROR(VLOOKUP(A2405,default!$B$17:$C$19,2,0),C2405),INDEX(default!$B$2:$B$12,Sheet2!J2405,0))&amp;";"&amp;D2405&amp;";"&amp;E2405&amp;";"&amp;F2405&amp;";"&amp;G2405&amp;";"&amp;H2405</f>
        <v>Type;;;;;;;</v>
      </c>
    </row>
    <row r="2406" ht="15.75" customHeight="1">
      <c r="I2406" s="1" t="str">
        <f t="shared" si="1"/>
        <v>Q4. Red beans, average of cooked adzuki and kidney beans, and of sprouted and not</v>
      </c>
      <c r="J2406" s="1">
        <f t="shared" si="2"/>
        <v>0</v>
      </c>
      <c r="K2406" s="1" t="str">
        <f t="shared" si="3"/>
        <v>Q4. Red beans, average of cooked adzuki and kidney beans, and of sprouted and not0</v>
      </c>
      <c r="L2406" s="1" t="str">
        <f t="shared" si="4"/>
        <v>Q4. Red beans, average of cooked adzuki and kidney beans, and of sprouted and not</v>
      </c>
      <c r="M2406" s="1" t="str">
        <f t="array" ref="M2406">IF(A2405=$A$72,TEXT(A2406,"dd/mm/yyyy"),A2406)&amp;";"&amp;B2406&amp;";"&amp;IF(J2406=0,IFERROR(VLOOKUP(A2406,default!$B$17:$C$19,2,0),C2406),INDEX(default!$B$2:$B$12,Sheet2!J2406,0))&amp;";"&amp;D2406&amp;";"&amp;E2406&amp;";"&amp;F2406&amp;";"&amp;G2406&amp;";"&amp;H2406</f>
        <v>;;;;;;;</v>
      </c>
    </row>
    <row r="2407" ht="15.75" customHeight="1">
      <c r="I2407" s="1" t="str">
        <f t="shared" si="1"/>
        <v>Q4. Red beans, average of cooked adzuki and kidney beans, and of sprouted and not</v>
      </c>
      <c r="J2407" s="1">
        <f t="shared" si="2"/>
        <v>0</v>
      </c>
      <c r="K2407" s="1" t="str">
        <f t="shared" si="3"/>
        <v>Q4. Red beans, average of cooked adzuki and kidney beans, and of sprouted and not0</v>
      </c>
      <c r="L2407" s="1" t="str">
        <f t="shared" si="4"/>
        <v>Q4. Red beans, average of cooked adzuki and kidney beans, and of sprouted and not</v>
      </c>
      <c r="M2407" s="1" t="str">
        <f t="array" ref="M2407">IF(A2406=$A$72,TEXT(A2407,"dd/mm/yyyy"),A2407)&amp;";"&amp;B2407&amp;";"&amp;IF(J2407=0,IFERROR(VLOOKUP(A2407,default!$B$17:$C$19,2,0),C2407),INDEX(default!$B$2:$B$12,Sheet2!J2407,0))&amp;";"&amp;D2407&amp;";"&amp;E2407&amp;";"&amp;F2407&amp;";"&amp;G2407&amp;";"&amp;H2407</f>
        <v>;;;;;;;</v>
      </c>
    </row>
    <row r="2408" ht="15.75" customHeight="1">
      <c r="A2408" s="1" t="s">
        <v>820</v>
      </c>
      <c r="I2408" s="1" t="str">
        <f t="shared" si="1"/>
        <v>Q4. Red beans, average of cooked adzuki and kidney beans, and of sprouted and not</v>
      </c>
      <c r="J2408" s="1">
        <f t="shared" si="2"/>
        <v>0</v>
      </c>
      <c r="K2408" s="1" t="str">
        <f t="shared" si="3"/>
        <v>Q4. Red beans, average of cooked adzuki and kidney beans, and of sprouted and not0</v>
      </c>
      <c r="L2408" s="1" t="str">
        <f t="shared" si="4"/>
        <v>Q4. Red beans, average of cooked adzuki and kidney beans, and of sprouted and notStatus</v>
      </c>
      <c r="M2408" s="1" t="str">
        <f t="array" ref="M2408">IF(A2407=$A$72,TEXT(A2408,"dd/mm/yyyy"),A2408)&amp;";"&amp;B2408&amp;";"&amp;IF(J2408=0,IFERROR(VLOOKUP(A2408,default!$B$17:$C$19,2,0),C2408),INDEX(default!$B$2:$B$12,Sheet2!J2408,0))&amp;";"&amp;D2408&amp;";"&amp;E2408&amp;";"&amp;F2408&amp;";"&amp;G2408&amp;";"&amp;H2408</f>
        <v>Status;;;;;;;</v>
      </c>
    </row>
    <row r="2409" ht="15.75" customHeight="1">
      <c r="I2409" s="1" t="str">
        <f t="shared" si="1"/>
        <v>Q4. Red beans, average of cooked adzuki and kidney beans, and of sprouted and not</v>
      </c>
      <c r="J2409" s="1">
        <f t="shared" si="2"/>
        <v>0</v>
      </c>
      <c r="K2409" s="1" t="str">
        <f t="shared" si="3"/>
        <v>Q4. Red beans, average of cooked adzuki and kidney beans, and of sprouted and not0</v>
      </c>
      <c r="L2409" s="1" t="str">
        <f t="shared" si="4"/>
        <v>Q4. Red beans, average of cooked adzuki and kidney beans, and of sprouted and not</v>
      </c>
      <c r="M2409" s="1" t="str">
        <f t="array" ref="M2409">IF(A2408=$A$72,TEXT(A2409,"dd/mm/yyyy"),A2409)&amp;";"&amp;B2409&amp;";"&amp;IF(J2409=0,IFERROR(VLOOKUP(A2409,default!$B$17:$C$19,2,0),C2409),INDEX(default!$B$2:$B$12,Sheet2!J2409,0))&amp;";"&amp;D2409&amp;";"&amp;E2409&amp;";"&amp;F2409&amp;";"&amp;G2409&amp;";"&amp;H2409</f>
        <v>;;;;;;;</v>
      </c>
    </row>
    <row r="2410" ht="15.75" customHeight="1">
      <c r="I2410" s="1" t="str">
        <f t="shared" si="1"/>
        <v>Q4. Red beans, average of cooked adzuki and kidney beans, and of sprouted and not</v>
      </c>
      <c r="J2410" s="1">
        <f t="shared" si="2"/>
        <v>0</v>
      </c>
      <c r="K2410" s="1" t="str">
        <f t="shared" si="3"/>
        <v>Q4. Red beans, average of cooked adzuki and kidney beans, and of sprouted and not0</v>
      </c>
      <c r="L2410" s="1" t="str">
        <f t="shared" si="4"/>
        <v>Q4. Red beans, average of cooked adzuki and kidney beans, and of sprouted and not</v>
      </c>
      <c r="M2410" s="1" t="str">
        <f t="array" ref="M2410">IF(A2409=$A$72,TEXT(A2410,"dd/mm/yyyy"),A2410)&amp;";"&amp;B2410&amp;";"&amp;IF(J2410=0,IFERROR(VLOOKUP(A2410,default!$B$17:$C$19,2,0),C2410),INDEX(default!$B$2:$B$12,Sheet2!J2410,0))&amp;";"&amp;D2410&amp;";"&amp;E2410&amp;";"&amp;F2410&amp;";"&amp;G2410&amp;";"&amp;H2410</f>
        <v>;;;;;;;</v>
      </c>
    </row>
    <row r="2411" ht="15.75" customHeight="1">
      <c r="A2411" s="1" t="s">
        <v>821</v>
      </c>
      <c r="I2411" s="1" t="str">
        <f t="shared" si="1"/>
        <v>Q4. Red beans, average of cooked adzuki and kidney beans, and of sprouted and not</v>
      </c>
      <c r="J2411" s="1">
        <f t="shared" si="2"/>
        <v>0</v>
      </c>
      <c r="K2411" s="1" t="str">
        <f t="shared" si="3"/>
        <v>Q4. Red beans, average of cooked adzuki and kidney beans, and of sprouted and not0</v>
      </c>
      <c r="L2411" s="1" t="str">
        <f t="shared" si="4"/>
        <v>Q4. Red beans, average of cooked adzuki and kidney beans, and of sprouted and notTime period</v>
      </c>
      <c r="M2411" s="1" t="str">
        <f t="array" ref="M2411">IF(A2410=$A$72,TEXT(A2411,"dd/mm/yyyy"),A2411)&amp;";"&amp;B2411&amp;";"&amp;IF(J2411=0,IFERROR(VLOOKUP(A2411,default!$B$17:$C$19,2,0),C2411),INDEX(default!$B$2:$B$12,Sheet2!J2411,0))&amp;";"&amp;D2411&amp;";"&amp;E2411&amp;";"&amp;F2411&amp;";"&amp;G2411&amp;";"&amp;H2411</f>
        <v>Time period;;;;;;;</v>
      </c>
    </row>
    <row r="2412" ht="15.75" customHeight="1">
      <c r="A2412" s="1" t="s">
        <v>822</v>
      </c>
      <c r="I2412" s="1" t="str">
        <f t="shared" si="1"/>
        <v>Q4. Red beans, average of cooked adzuki and kidney beans, and of sprouted and not</v>
      </c>
      <c r="J2412" s="1">
        <f t="shared" si="2"/>
        <v>0</v>
      </c>
      <c r="K2412" s="1" t="str">
        <f t="shared" si="3"/>
        <v>Q4. Red beans, average of cooked adzuki and kidney beans, and of sprouted and not0</v>
      </c>
      <c r="L2412" s="1" t="str">
        <f t="shared" si="4"/>
        <v>Q4. Red beans, average of cooked adzuki and kidney beans, and of sprouted and notUnspecified</v>
      </c>
      <c r="M2412" s="1" t="str">
        <f t="array" ref="M2412">IF(A2411=$A$72,TEXT(A2412,"dd/mm/yyyy"),A2412)&amp;";"&amp;B2412&amp;";"&amp;IF(J2412=0,IFERROR(VLOOKUP(A2412,default!$B$17:$C$19,2,0),C2412),INDEX(default!$B$2:$B$12,Sheet2!J2412,0))&amp;";"&amp;D2412&amp;";"&amp;E2412&amp;";"&amp;F2412&amp;";"&amp;G2412&amp;";"&amp;H2412</f>
        <v>Unspecified;;;;;;;</v>
      </c>
    </row>
    <row r="2413" ht="15.75" customHeight="1">
      <c r="I2413" s="1" t="str">
        <f t="shared" si="1"/>
        <v>Q4. Red beans, average of cooked adzuki and kidney beans, and of sprouted and not</v>
      </c>
      <c r="J2413" s="1">
        <f t="shared" si="2"/>
        <v>0</v>
      </c>
      <c r="K2413" s="1" t="str">
        <f t="shared" si="3"/>
        <v>Q4. Red beans, average of cooked adzuki and kidney beans, and of sprouted and not0</v>
      </c>
      <c r="L2413" s="1" t="str">
        <f t="shared" si="4"/>
        <v>Q4. Red beans, average of cooked adzuki and kidney beans, and of sprouted and not</v>
      </c>
      <c r="M2413" s="1" t="str">
        <f t="array" ref="M2413">IF(A2412=$A$72,TEXT(A2413,"dd/mm/yyyy"),A2413)&amp;";"&amp;B2413&amp;";"&amp;IF(J2413=0,IFERROR(VLOOKUP(A2413,default!$B$17:$C$19,2,0),C2413),INDEX(default!$B$2:$B$12,Sheet2!J2413,0))&amp;";"&amp;D2413&amp;";"&amp;E2413&amp;";"&amp;F2413&amp;";"&amp;G2413&amp;";"&amp;H2413</f>
        <v>;;;;;;;</v>
      </c>
    </row>
    <row r="2414" ht="15.75" customHeight="1">
      <c r="A2414" s="1" t="s">
        <v>823</v>
      </c>
      <c r="I2414" s="1" t="str">
        <f t="shared" si="1"/>
        <v>Q4. Red beans, average of cooked adzuki and kidney beans, and of sprouted and not</v>
      </c>
      <c r="J2414" s="1">
        <f t="shared" si="2"/>
        <v>0</v>
      </c>
      <c r="K2414" s="1" t="str">
        <f t="shared" si="3"/>
        <v>Q4. Red beans, average of cooked adzuki and kidney beans, and of sprouted and not0</v>
      </c>
      <c r="L2414" s="1" t="str">
        <f t="shared" si="4"/>
        <v>Q4. Red beans, average of cooked adzuki and kidney beans, and of sprouted and notGeography</v>
      </c>
      <c r="M2414" s="1" t="str">
        <f t="array" ref="M2414">IF(A2413=$A$72,TEXT(A2414,"dd/mm/yyyy"),A2414)&amp;";"&amp;B2414&amp;";"&amp;IF(J2414=0,IFERROR(VLOOKUP(A2414,default!$B$17:$C$19,2,0),C2414),INDEX(default!$B$2:$B$12,Sheet2!J2414,0))&amp;";"&amp;D2414&amp;";"&amp;E2414&amp;";"&amp;F2414&amp;";"&amp;G2414&amp;";"&amp;H2414</f>
        <v>Geography;;;;;;;</v>
      </c>
    </row>
    <row r="2415" ht="15.75" customHeight="1">
      <c r="A2415" s="1" t="s">
        <v>822</v>
      </c>
      <c r="I2415" s="1" t="str">
        <f t="shared" si="1"/>
        <v>Q4. Red beans, average of cooked adzuki and kidney beans, and of sprouted and not</v>
      </c>
      <c r="J2415" s="1">
        <f t="shared" si="2"/>
        <v>0</v>
      </c>
      <c r="K2415" s="1" t="str">
        <f t="shared" si="3"/>
        <v>Q4. Red beans, average of cooked adzuki and kidney beans, and of sprouted and not0</v>
      </c>
      <c r="L2415" s="1" t="str">
        <f t="shared" si="4"/>
        <v>Q4. Red beans, average of cooked adzuki and kidney beans, and of sprouted and notUnspecified</v>
      </c>
      <c r="M2415" s="1" t="str">
        <f t="array" ref="M2415">IF(A2414=$A$72,TEXT(A2415,"dd/mm/yyyy"),A2415)&amp;";"&amp;B2415&amp;";"&amp;IF(J2415=0,IFERROR(VLOOKUP(A2415,default!$B$17:$C$19,2,0),C2415),INDEX(default!$B$2:$B$12,Sheet2!J2415,0))&amp;";"&amp;D2415&amp;";"&amp;E2415&amp;";"&amp;F2415&amp;";"&amp;G2415&amp;";"&amp;H2415</f>
        <v>Unspecified;;;;;;;</v>
      </c>
    </row>
    <row r="2416" ht="15.75" customHeight="1">
      <c r="I2416" s="1" t="str">
        <f t="shared" si="1"/>
        <v>Q4. Red beans, average of cooked adzuki and kidney beans, and of sprouted and not</v>
      </c>
      <c r="J2416" s="1">
        <f t="shared" si="2"/>
        <v>0</v>
      </c>
      <c r="K2416" s="1" t="str">
        <f t="shared" si="3"/>
        <v>Q4. Red beans, average of cooked adzuki and kidney beans, and of sprouted and not0</v>
      </c>
      <c r="L2416" s="1" t="str">
        <f t="shared" si="4"/>
        <v>Q4. Red beans, average of cooked adzuki and kidney beans, and of sprouted and not</v>
      </c>
      <c r="M2416" s="1" t="str">
        <f t="array" ref="M2416">IF(A2415=$A$72,TEXT(A2416,"dd/mm/yyyy"),A2416)&amp;";"&amp;B2416&amp;";"&amp;IF(J2416=0,IFERROR(VLOOKUP(A2416,default!$B$17:$C$19,2,0),C2416),INDEX(default!$B$2:$B$12,Sheet2!J2416,0))&amp;";"&amp;D2416&amp;";"&amp;E2416&amp;";"&amp;F2416&amp;";"&amp;G2416&amp;";"&amp;H2416</f>
        <v>;;;;;;;</v>
      </c>
    </row>
    <row r="2417" ht="15.75" customHeight="1">
      <c r="A2417" s="1" t="s">
        <v>824</v>
      </c>
      <c r="I2417" s="1" t="str">
        <f t="shared" si="1"/>
        <v>Q4. Red beans, average of cooked adzuki and kidney beans, and of sprouted and not</v>
      </c>
      <c r="J2417" s="1">
        <f t="shared" si="2"/>
        <v>0</v>
      </c>
      <c r="K2417" s="1" t="str">
        <f t="shared" si="3"/>
        <v>Q4. Red beans, average of cooked adzuki and kidney beans, and of sprouted and not0</v>
      </c>
      <c r="L2417" s="1" t="str">
        <f t="shared" si="4"/>
        <v>Q4. Red beans, average of cooked adzuki and kidney beans, and of sprouted and notTechnology</v>
      </c>
      <c r="M2417" s="1" t="str">
        <f t="array" ref="M2417">IF(A2416=$A$72,TEXT(A2417,"dd/mm/yyyy"),A2417)&amp;";"&amp;B2417&amp;";"&amp;IF(J2417=0,IFERROR(VLOOKUP(A2417,default!$B$17:$C$19,2,0),C2417),INDEX(default!$B$2:$B$12,Sheet2!J2417,0))&amp;";"&amp;D2417&amp;";"&amp;E2417&amp;";"&amp;F2417&amp;";"&amp;G2417&amp;";"&amp;H2417</f>
        <v>Technology;;;;;;;</v>
      </c>
    </row>
    <row r="2418" ht="15.75" customHeight="1">
      <c r="A2418" s="1" t="s">
        <v>822</v>
      </c>
      <c r="I2418" s="1" t="str">
        <f t="shared" si="1"/>
        <v>Q4. Red beans, average of cooked adzuki and kidney beans, and of sprouted and not</v>
      </c>
      <c r="J2418" s="1">
        <f t="shared" si="2"/>
        <v>0</v>
      </c>
      <c r="K2418" s="1" t="str">
        <f t="shared" si="3"/>
        <v>Q4. Red beans, average of cooked adzuki and kidney beans, and of sprouted and not0</v>
      </c>
      <c r="L2418" s="1" t="str">
        <f t="shared" si="4"/>
        <v>Q4. Red beans, average of cooked adzuki and kidney beans, and of sprouted and notUnspecified</v>
      </c>
      <c r="M2418" s="1" t="str">
        <f t="array" ref="M2418">IF(A2417=$A$72,TEXT(A2418,"dd/mm/yyyy"),A2418)&amp;";"&amp;B2418&amp;";"&amp;IF(J2418=0,IFERROR(VLOOKUP(A2418,default!$B$17:$C$19,2,0),C2418),INDEX(default!$B$2:$B$12,Sheet2!J2418,0))&amp;";"&amp;D2418&amp;";"&amp;E2418&amp;";"&amp;F2418&amp;";"&amp;G2418&amp;";"&amp;H2418</f>
        <v>Unspecified;;;;;;;</v>
      </c>
    </row>
    <row r="2419" ht="15.75" customHeight="1">
      <c r="I2419" s="1" t="str">
        <f t="shared" si="1"/>
        <v>Q4. Red beans, average of cooked adzuki and kidney beans, and of sprouted and not</v>
      </c>
      <c r="J2419" s="1">
        <f t="shared" si="2"/>
        <v>0</v>
      </c>
      <c r="K2419" s="1" t="str">
        <f t="shared" si="3"/>
        <v>Q4. Red beans, average of cooked adzuki and kidney beans, and of sprouted and not0</v>
      </c>
      <c r="L2419" s="1" t="str">
        <f t="shared" si="4"/>
        <v>Q4. Red beans, average of cooked adzuki and kidney beans, and of sprouted and not</v>
      </c>
      <c r="M2419" s="1" t="str">
        <f t="array" ref="M2419">IF(A2418=$A$72,TEXT(A2419,"dd/mm/yyyy"),A2419)&amp;";"&amp;B2419&amp;";"&amp;IF(J2419=0,IFERROR(VLOOKUP(A2419,default!$B$17:$C$19,2,0),C2419),INDEX(default!$B$2:$B$12,Sheet2!J2419,0))&amp;";"&amp;D2419&amp;";"&amp;E2419&amp;";"&amp;F2419&amp;";"&amp;G2419&amp;";"&amp;H2419</f>
        <v>;;;;;;;</v>
      </c>
    </row>
    <row r="2420" ht="15.75" customHeight="1">
      <c r="A2420" s="1" t="s">
        <v>825</v>
      </c>
      <c r="I2420" s="1" t="str">
        <f t="shared" si="1"/>
        <v>Q4. Red beans, average of cooked adzuki and kidney beans, and of sprouted and not</v>
      </c>
      <c r="J2420" s="1">
        <f t="shared" si="2"/>
        <v>0</v>
      </c>
      <c r="K2420" s="1" t="str">
        <f t="shared" si="3"/>
        <v>Q4. Red beans, average of cooked adzuki and kidney beans, and of sprouted and not0</v>
      </c>
      <c r="L2420" s="1" t="str">
        <f t="shared" si="4"/>
        <v>Q4. Red beans, average of cooked adzuki and kidney beans, and of sprouted and notRepresentativeness</v>
      </c>
      <c r="M2420" s="1" t="str">
        <f t="array" ref="M2420">IF(A2419=$A$72,TEXT(A2420,"dd/mm/yyyy"),A2420)&amp;";"&amp;B2420&amp;";"&amp;IF(J2420=0,IFERROR(VLOOKUP(A2420,default!$B$17:$C$19,2,0),C2420),INDEX(default!$B$2:$B$12,Sheet2!J2420,0))&amp;";"&amp;D2420&amp;";"&amp;E2420&amp;";"&amp;F2420&amp;";"&amp;G2420&amp;";"&amp;H2420</f>
        <v>Representativeness;;;;;;;</v>
      </c>
    </row>
    <row r="2421" ht="15.75" customHeight="1">
      <c r="A2421" s="1" t="s">
        <v>822</v>
      </c>
      <c r="I2421" s="1" t="str">
        <f t="shared" si="1"/>
        <v>Q4. Red beans, average of cooked adzuki and kidney beans, and of sprouted and not</v>
      </c>
      <c r="J2421" s="1">
        <f t="shared" si="2"/>
        <v>0</v>
      </c>
      <c r="K2421" s="1" t="str">
        <f t="shared" si="3"/>
        <v>Q4. Red beans, average of cooked adzuki and kidney beans, and of sprouted and not0</v>
      </c>
      <c r="L2421" s="1" t="str">
        <f t="shared" si="4"/>
        <v>Q4. Red beans, average of cooked adzuki and kidney beans, and of sprouted and notUnspecified</v>
      </c>
      <c r="M2421" s="1" t="str">
        <f t="array" ref="M2421">IF(A2420=$A$72,TEXT(A2421,"dd/mm/yyyy"),A2421)&amp;";"&amp;B2421&amp;";"&amp;IF(J2421=0,IFERROR(VLOOKUP(A2421,default!$B$17:$C$19,2,0),C2421),INDEX(default!$B$2:$B$12,Sheet2!J2421,0))&amp;";"&amp;D2421&amp;";"&amp;E2421&amp;";"&amp;F2421&amp;";"&amp;G2421&amp;";"&amp;H2421</f>
        <v>Unspecified;;;;;;;</v>
      </c>
    </row>
    <row r="2422" ht="15.75" customHeight="1">
      <c r="I2422" s="1" t="str">
        <f t="shared" si="1"/>
        <v>Q4. Red beans, average of cooked adzuki and kidney beans, and of sprouted and not</v>
      </c>
      <c r="J2422" s="1">
        <f t="shared" si="2"/>
        <v>0</v>
      </c>
      <c r="K2422" s="1" t="str">
        <f t="shared" si="3"/>
        <v>Q4. Red beans, average of cooked adzuki and kidney beans, and of sprouted and not0</v>
      </c>
      <c r="L2422" s="1" t="str">
        <f t="shared" si="4"/>
        <v>Q4. Red beans, average of cooked adzuki and kidney beans, and of sprouted and not</v>
      </c>
      <c r="M2422" s="1" t="str">
        <f t="array" ref="M2422">IF(A2421=$A$72,TEXT(A2422,"dd/mm/yyyy"),A2422)&amp;";"&amp;B2422&amp;";"&amp;IF(J2422=0,IFERROR(VLOOKUP(A2422,default!$B$17:$C$19,2,0),C2422),INDEX(default!$B$2:$B$12,Sheet2!J2422,0))&amp;";"&amp;D2422&amp;";"&amp;E2422&amp;";"&amp;F2422&amp;";"&amp;G2422&amp;";"&amp;H2422</f>
        <v>;;;;;;;</v>
      </c>
    </row>
    <row r="2423" ht="15.75" customHeight="1">
      <c r="A2423" s="1" t="s">
        <v>826</v>
      </c>
      <c r="I2423" s="1" t="str">
        <f t="shared" si="1"/>
        <v>Q4. Red beans, average of cooked adzuki and kidney beans, and of sprouted and not</v>
      </c>
      <c r="J2423" s="1">
        <f t="shared" si="2"/>
        <v>0</v>
      </c>
      <c r="K2423" s="1" t="str">
        <f t="shared" si="3"/>
        <v>Q4. Red beans, average of cooked adzuki and kidney beans, and of sprouted and not0</v>
      </c>
      <c r="L2423" s="1" t="str">
        <f t="shared" si="4"/>
        <v>Q4. Red beans, average of cooked adzuki and kidney beans, and of sprouted and notMultiple output allocation</v>
      </c>
      <c r="M2423" s="1" t="str">
        <f t="array" ref="M2423">IF(A2422=$A$72,TEXT(A2423,"dd/mm/yyyy"),A2423)&amp;";"&amp;B2423&amp;";"&amp;IF(J2423=0,IFERROR(VLOOKUP(A2423,default!$B$17:$C$19,2,0),C2423),INDEX(default!$B$2:$B$12,Sheet2!J2423,0))&amp;";"&amp;D2423&amp;";"&amp;E2423&amp;";"&amp;F2423&amp;";"&amp;G2423&amp;";"&amp;H2423</f>
        <v>Multiple output allocation;;;;;;;</v>
      </c>
    </row>
    <row r="2424" ht="15.75" customHeight="1">
      <c r="A2424" s="1" t="s">
        <v>822</v>
      </c>
      <c r="I2424" s="1" t="str">
        <f t="shared" si="1"/>
        <v>Q4. Red beans, average of cooked adzuki and kidney beans, and of sprouted and not</v>
      </c>
      <c r="J2424" s="1">
        <f t="shared" si="2"/>
        <v>0</v>
      </c>
      <c r="K2424" s="1" t="str">
        <f t="shared" si="3"/>
        <v>Q4. Red beans, average of cooked adzuki and kidney beans, and of sprouted and not0</v>
      </c>
      <c r="L2424" s="1" t="str">
        <f t="shared" si="4"/>
        <v>Q4. Red beans, average of cooked adzuki and kidney beans, and of sprouted and notUnspecified</v>
      </c>
      <c r="M2424" s="1" t="str">
        <f t="array" ref="M2424">IF(A2423=$A$72,TEXT(A2424,"dd/mm/yyyy"),A2424)&amp;";"&amp;B2424&amp;";"&amp;IF(J2424=0,IFERROR(VLOOKUP(A2424,default!$B$17:$C$19,2,0),C2424),INDEX(default!$B$2:$B$12,Sheet2!J2424,0))&amp;";"&amp;D2424&amp;";"&amp;E2424&amp;";"&amp;F2424&amp;";"&amp;G2424&amp;";"&amp;H2424</f>
        <v>Unspecified;;;;;;;</v>
      </c>
    </row>
    <row r="2425" ht="15.75" customHeight="1">
      <c r="I2425" s="1" t="str">
        <f t="shared" si="1"/>
        <v>Q4. Red beans, average of cooked adzuki and kidney beans, and of sprouted and not</v>
      </c>
      <c r="J2425" s="1">
        <f t="shared" si="2"/>
        <v>0</v>
      </c>
      <c r="K2425" s="1" t="str">
        <f t="shared" si="3"/>
        <v>Q4. Red beans, average of cooked adzuki and kidney beans, and of sprouted and not0</v>
      </c>
      <c r="L2425" s="1" t="str">
        <f t="shared" si="4"/>
        <v>Q4. Red beans, average of cooked adzuki and kidney beans, and of sprouted and not</v>
      </c>
      <c r="M2425" s="1" t="str">
        <f t="array" ref="M2425">IF(A2424=$A$72,TEXT(A2425,"dd/mm/yyyy"),A2425)&amp;";"&amp;B2425&amp;";"&amp;IF(J2425=0,IFERROR(VLOOKUP(A2425,default!$B$17:$C$19,2,0),C2425),INDEX(default!$B$2:$B$12,Sheet2!J2425,0))&amp;";"&amp;D2425&amp;";"&amp;E2425&amp;";"&amp;F2425&amp;";"&amp;G2425&amp;";"&amp;H2425</f>
        <v>;;;;;;;</v>
      </c>
    </row>
    <row r="2426" ht="15.75" customHeight="1">
      <c r="A2426" s="1" t="s">
        <v>827</v>
      </c>
      <c r="I2426" s="1" t="str">
        <f t="shared" si="1"/>
        <v>Q4. Red beans, average of cooked adzuki and kidney beans, and of sprouted and not</v>
      </c>
      <c r="J2426" s="1">
        <f t="shared" si="2"/>
        <v>0</v>
      </c>
      <c r="K2426" s="1" t="str">
        <f t="shared" si="3"/>
        <v>Q4. Red beans, average of cooked adzuki and kidney beans, and of sprouted and not0</v>
      </c>
      <c r="L2426" s="1" t="str">
        <f t="shared" si="4"/>
        <v>Q4. Red beans, average of cooked adzuki and kidney beans, and of sprouted and notSubstitution allocation</v>
      </c>
      <c r="M2426" s="1" t="str">
        <f t="array" ref="M2426">IF(A2425=$A$72,TEXT(A2426,"dd/mm/yyyy"),A2426)&amp;";"&amp;B2426&amp;";"&amp;IF(J2426=0,IFERROR(VLOOKUP(A2426,default!$B$17:$C$19,2,0),C2426),INDEX(default!$B$2:$B$12,Sheet2!J2426,0))&amp;";"&amp;D2426&amp;";"&amp;E2426&amp;";"&amp;F2426&amp;";"&amp;G2426&amp;";"&amp;H2426</f>
        <v>Substitution allocation;;;;;;;</v>
      </c>
    </row>
    <row r="2427" ht="15.75" customHeight="1">
      <c r="A2427" s="1" t="s">
        <v>822</v>
      </c>
      <c r="I2427" s="1" t="str">
        <f t="shared" si="1"/>
        <v>Q4. Red beans, average of cooked adzuki and kidney beans, and of sprouted and not</v>
      </c>
      <c r="J2427" s="1">
        <f t="shared" si="2"/>
        <v>0</v>
      </c>
      <c r="K2427" s="1" t="str">
        <f t="shared" si="3"/>
        <v>Q4. Red beans, average of cooked adzuki and kidney beans, and of sprouted and not0</v>
      </c>
      <c r="L2427" s="1" t="str">
        <f t="shared" si="4"/>
        <v>Q4. Red beans, average of cooked adzuki and kidney beans, and of sprouted and notUnspecified</v>
      </c>
      <c r="M2427" s="1" t="str">
        <f t="array" ref="M2427">IF(A2426=$A$72,TEXT(A2427,"dd/mm/yyyy"),A2427)&amp;";"&amp;B2427&amp;";"&amp;IF(J2427=0,IFERROR(VLOOKUP(A2427,default!$B$17:$C$19,2,0),C2427),INDEX(default!$B$2:$B$12,Sheet2!J2427,0))&amp;";"&amp;D2427&amp;";"&amp;E2427&amp;";"&amp;F2427&amp;";"&amp;G2427&amp;";"&amp;H2427</f>
        <v>Unspecified;;;;;;;</v>
      </c>
    </row>
    <row r="2428" ht="15.75" customHeight="1">
      <c r="I2428" s="1" t="str">
        <f t="shared" si="1"/>
        <v>Q4. Red beans, average of cooked adzuki and kidney beans, and of sprouted and not</v>
      </c>
      <c r="J2428" s="1">
        <f t="shared" si="2"/>
        <v>0</v>
      </c>
      <c r="K2428" s="1" t="str">
        <f t="shared" si="3"/>
        <v>Q4. Red beans, average of cooked adzuki and kidney beans, and of sprouted and not0</v>
      </c>
      <c r="L2428" s="1" t="str">
        <f t="shared" si="4"/>
        <v>Q4. Red beans, average of cooked adzuki and kidney beans, and of sprouted and not</v>
      </c>
      <c r="M2428" s="1" t="str">
        <f t="array" ref="M2428">IF(A2427=$A$72,TEXT(A2428,"dd/mm/yyyy"),A2428)&amp;";"&amp;B2428&amp;";"&amp;IF(J2428=0,IFERROR(VLOOKUP(A2428,default!$B$17:$C$19,2,0),C2428),INDEX(default!$B$2:$B$12,Sheet2!J2428,0))&amp;";"&amp;D2428&amp;";"&amp;E2428&amp;";"&amp;F2428&amp;";"&amp;G2428&amp;";"&amp;H2428</f>
        <v>;;;;;;;</v>
      </c>
    </row>
    <row r="2429" ht="15.75" customHeight="1">
      <c r="A2429" s="1" t="s">
        <v>828</v>
      </c>
      <c r="I2429" s="1" t="str">
        <f t="shared" si="1"/>
        <v>Q4. Red beans, average of cooked adzuki and kidney beans, and of sprouted and not</v>
      </c>
      <c r="J2429" s="1">
        <f t="shared" si="2"/>
        <v>0</v>
      </c>
      <c r="K2429" s="1" t="str">
        <f t="shared" si="3"/>
        <v>Q4. Red beans, average of cooked adzuki and kidney beans, and of sprouted and not0</v>
      </c>
      <c r="L2429" s="1" t="str">
        <f t="shared" si="4"/>
        <v>Q4. Red beans, average of cooked adzuki and kidney beans, and of sprouted and notCut off rules</v>
      </c>
      <c r="M2429" s="1" t="str">
        <f t="array" ref="M2429">IF(A2428=$A$72,TEXT(A2429,"dd/mm/yyyy"),A2429)&amp;";"&amp;B2429&amp;";"&amp;IF(J2429=0,IFERROR(VLOOKUP(A2429,default!$B$17:$C$19,2,0),C2429),INDEX(default!$B$2:$B$12,Sheet2!J2429,0))&amp;";"&amp;D2429&amp;";"&amp;E2429&amp;";"&amp;F2429&amp;";"&amp;G2429&amp;";"&amp;H2429</f>
        <v>Cut off rules;;;;;;;</v>
      </c>
    </row>
    <row r="2430" ht="15.75" customHeight="1">
      <c r="A2430" s="1" t="s">
        <v>822</v>
      </c>
      <c r="I2430" s="1" t="str">
        <f t="shared" si="1"/>
        <v>Q4. Red beans, average of cooked adzuki and kidney beans, and of sprouted and not</v>
      </c>
      <c r="J2430" s="1">
        <f t="shared" si="2"/>
        <v>0</v>
      </c>
      <c r="K2430" s="1" t="str">
        <f t="shared" si="3"/>
        <v>Q4. Red beans, average of cooked adzuki and kidney beans, and of sprouted and not0</v>
      </c>
      <c r="L2430" s="1" t="str">
        <f t="shared" si="4"/>
        <v>Q4. Red beans, average of cooked adzuki and kidney beans, and of sprouted and notUnspecified</v>
      </c>
      <c r="M2430" s="1" t="str">
        <f t="array" ref="M2430">IF(A2429=$A$72,TEXT(A2430,"dd/mm/yyyy"),A2430)&amp;";"&amp;B2430&amp;";"&amp;IF(J2430=0,IFERROR(VLOOKUP(A2430,default!$B$17:$C$19,2,0),C2430),INDEX(default!$B$2:$B$12,Sheet2!J2430,0))&amp;";"&amp;D2430&amp;";"&amp;E2430&amp;";"&amp;F2430&amp;";"&amp;G2430&amp;";"&amp;H2430</f>
        <v>Unspecified;;;;;;;</v>
      </c>
    </row>
    <row r="2431" ht="15.75" customHeight="1">
      <c r="I2431" s="1" t="str">
        <f t="shared" si="1"/>
        <v>Q4. Red beans, average of cooked adzuki and kidney beans, and of sprouted and not</v>
      </c>
      <c r="J2431" s="1">
        <f t="shared" si="2"/>
        <v>0</v>
      </c>
      <c r="K2431" s="1" t="str">
        <f t="shared" si="3"/>
        <v>Q4. Red beans, average of cooked adzuki and kidney beans, and of sprouted and not0</v>
      </c>
      <c r="L2431" s="1" t="str">
        <f t="shared" si="4"/>
        <v>Q4. Red beans, average of cooked adzuki and kidney beans, and of sprouted and not</v>
      </c>
      <c r="M2431" s="1" t="str">
        <f t="array" ref="M2431">IF(A2430=$A$72,TEXT(A2431,"dd/mm/yyyy"),A2431)&amp;";"&amp;B2431&amp;";"&amp;IF(J2431=0,IFERROR(VLOOKUP(A2431,default!$B$17:$C$19,2,0),C2431),INDEX(default!$B$2:$B$12,Sheet2!J2431,0))&amp;";"&amp;D2431&amp;";"&amp;E2431&amp;";"&amp;F2431&amp;";"&amp;G2431&amp;";"&amp;H2431</f>
        <v>;;;;;;;</v>
      </c>
    </row>
    <row r="2432" ht="15.75" customHeight="1">
      <c r="A2432" s="1" t="s">
        <v>829</v>
      </c>
      <c r="I2432" s="1" t="str">
        <f t="shared" si="1"/>
        <v>Q4. Red beans, average of cooked adzuki and kidney beans, and of sprouted and not</v>
      </c>
      <c r="J2432" s="1">
        <f t="shared" si="2"/>
        <v>0</v>
      </c>
      <c r="K2432" s="1" t="str">
        <f t="shared" si="3"/>
        <v>Q4. Red beans, average of cooked adzuki and kidney beans, and of sprouted and not0</v>
      </c>
      <c r="L2432" s="1" t="str">
        <f t="shared" si="4"/>
        <v>Q4. Red beans, average of cooked adzuki and kidney beans, and of sprouted and notCapital goods</v>
      </c>
      <c r="M2432" s="1" t="str">
        <f t="array" ref="M2432">IF(A2431=$A$72,TEXT(A2432,"dd/mm/yyyy"),A2432)&amp;";"&amp;B2432&amp;";"&amp;IF(J2432=0,IFERROR(VLOOKUP(A2432,default!$B$17:$C$19,2,0),C2432),INDEX(default!$B$2:$B$12,Sheet2!J2432,0))&amp;";"&amp;D2432&amp;";"&amp;E2432&amp;";"&amp;F2432&amp;";"&amp;G2432&amp;";"&amp;H2432</f>
        <v>Capital goods;;;;;;;</v>
      </c>
    </row>
    <row r="2433" ht="15.75" customHeight="1">
      <c r="A2433" s="1" t="s">
        <v>822</v>
      </c>
      <c r="I2433" s="1" t="str">
        <f t="shared" si="1"/>
        <v>Q4. Red beans, average of cooked adzuki and kidney beans, and of sprouted and not</v>
      </c>
      <c r="J2433" s="1">
        <f t="shared" si="2"/>
        <v>0</v>
      </c>
      <c r="K2433" s="1" t="str">
        <f t="shared" si="3"/>
        <v>Q4. Red beans, average of cooked adzuki and kidney beans, and of sprouted and not0</v>
      </c>
      <c r="L2433" s="1" t="str">
        <f t="shared" si="4"/>
        <v>Q4. Red beans, average of cooked adzuki and kidney beans, and of sprouted and notUnspecified</v>
      </c>
      <c r="M2433" s="1" t="str">
        <f t="array" ref="M2433">IF(A2432=$A$72,TEXT(A2433,"dd/mm/yyyy"),A2433)&amp;";"&amp;B2433&amp;";"&amp;IF(J2433=0,IFERROR(VLOOKUP(A2433,default!$B$17:$C$19,2,0),C2433),INDEX(default!$B$2:$B$12,Sheet2!J2433,0))&amp;";"&amp;D2433&amp;";"&amp;E2433&amp;";"&amp;F2433&amp;";"&amp;G2433&amp;";"&amp;H2433</f>
        <v>Unspecified;;;;;;;</v>
      </c>
    </row>
    <row r="2434" ht="15.75" customHeight="1">
      <c r="A2434" s="49"/>
      <c r="I2434" s="1" t="str">
        <f t="shared" si="1"/>
        <v>Q4. Red beans, average of cooked adzuki and kidney beans, and of sprouted and not</v>
      </c>
      <c r="J2434" s="1">
        <f t="shared" si="2"/>
        <v>0</v>
      </c>
      <c r="K2434" s="1" t="str">
        <f t="shared" si="3"/>
        <v>Q4. Red beans, average of cooked adzuki and kidney beans, and of sprouted and not0</v>
      </c>
      <c r="L2434" s="1" t="str">
        <f t="shared" si="4"/>
        <v>Q4. Red beans, average of cooked adzuki and kidney beans, and of sprouted and not</v>
      </c>
      <c r="M2434" s="1" t="str">
        <f t="array" ref="M2434">IF(A2433=$A$72,TEXT(A2434,"dd/mm/yyyy"),A2434)&amp;";"&amp;B2434&amp;";"&amp;IF(J2434=0,IFERROR(VLOOKUP(A2434,default!$B$17:$C$19,2,0),C2434),INDEX(default!$B$2:$B$12,Sheet2!J2434,0))&amp;";"&amp;D2434&amp;";"&amp;E2434&amp;";"&amp;F2434&amp;";"&amp;G2434&amp;";"&amp;H2434</f>
        <v>;;;;;;;</v>
      </c>
    </row>
    <row r="2435" ht="15.75" customHeight="1">
      <c r="A2435" s="1" t="s">
        <v>830</v>
      </c>
      <c r="I2435" s="1" t="str">
        <f t="shared" si="1"/>
        <v>Q4. Red beans, average of cooked adzuki and kidney beans, and of sprouted and not</v>
      </c>
      <c r="J2435" s="1">
        <f t="shared" si="2"/>
        <v>0</v>
      </c>
      <c r="K2435" s="1" t="str">
        <f t="shared" si="3"/>
        <v>Q4. Red beans, average of cooked adzuki and kidney beans, and of sprouted and not0</v>
      </c>
      <c r="L2435" s="1" t="str">
        <f t="shared" si="4"/>
        <v>Q4. Red beans, average of cooked adzuki and kidney beans, and of sprouted and notBoundary with nature</v>
      </c>
      <c r="M2435" s="1" t="str">
        <f t="array" ref="M2435">IF(A2434=$A$72,TEXT(A2435,"dd/mm/yyyy"),A2435)&amp;";"&amp;B2435&amp;";"&amp;IF(J2435=0,IFERROR(VLOOKUP(A2435,default!$B$17:$C$19,2,0),C2435),INDEX(default!$B$2:$B$12,Sheet2!J2435,0))&amp;";"&amp;D2435&amp;";"&amp;E2435&amp;";"&amp;F2435&amp;";"&amp;G2435&amp;";"&amp;H2435</f>
        <v>Boundary with nature;;;;;;;</v>
      </c>
    </row>
    <row r="2436" ht="15.75" customHeight="1">
      <c r="A2436" s="1" t="s">
        <v>822</v>
      </c>
      <c r="I2436" s="1" t="str">
        <f t="shared" si="1"/>
        <v>Q4. Red beans, average of cooked adzuki and kidney beans, and of sprouted and not</v>
      </c>
      <c r="J2436" s="1">
        <f t="shared" si="2"/>
        <v>0</v>
      </c>
      <c r="K2436" s="1" t="str">
        <f t="shared" si="3"/>
        <v>Q4. Red beans, average of cooked adzuki and kidney beans, and of sprouted and not0</v>
      </c>
      <c r="L2436" s="1" t="str">
        <f t="shared" si="4"/>
        <v>Q4. Red beans, average of cooked adzuki and kidney beans, and of sprouted and notUnspecified</v>
      </c>
      <c r="M2436" s="1" t="str">
        <f t="array" ref="M2436">IF(A2435=$A$72,TEXT(A2436,"dd/mm/yyyy"),A2436)&amp;";"&amp;B2436&amp;";"&amp;IF(J2436=0,IFERROR(VLOOKUP(A2436,default!$B$17:$C$19,2,0),C2436),INDEX(default!$B$2:$B$12,Sheet2!J2436,0))&amp;";"&amp;D2436&amp;";"&amp;E2436&amp;";"&amp;F2436&amp;";"&amp;G2436&amp;";"&amp;H2436</f>
        <v>Unspecified;;;;;;;</v>
      </c>
    </row>
    <row r="2437" ht="15.75" customHeight="1">
      <c r="I2437" s="1" t="str">
        <f t="shared" si="1"/>
        <v>Q4. Red beans, average of cooked adzuki and kidney beans, and of sprouted and not</v>
      </c>
      <c r="J2437" s="1">
        <f t="shared" si="2"/>
        <v>0</v>
      </c>
      <c r="K2437" s="1" t="str">
        <f t="shared" si="3"/>
        <v>Q4. Red beans, average of cooked adzuki and kidney beans, and of sprouted and not0</v>
      </c>
      <c r="L2437" s="1" t="str">
        <f t="shared" si="4"/>
        <v>Q4. Red beans, average of cooked adzuki and kidney beans, and of sprouted and not</v>
      </c>
      <c r="M2437" s="1" t="str">
        <f t="array" ref="M2437">IF(A2436=$A$72,TEXT(A2437,"dd/mm/yyyy"),A2437)&amp;";"&amp;B2437&amp;";"&amp;IF(J2437=0,IFERROR(VLOOKUP(A2437,default!$B$17:$C$19,2,0),C2437),INDEX(default!$B$2:$B$12,Sheet2!J2437,0))&amp;";"&amp;D2437&amp;";"&amp;E2437&amp;";"&amp;F2437&amp;";"&amp;G2437&amp;";"&amp;H2437</f>
        <v>;;;;;;;</v>
      </c>
    </row>
    <row r="2438" ht="15.75" customHeight="1">
      <c r="A2438" s="1" t="s">
        <v>831</v>
      </c>
      <c r="I2438" s="1" t="str">
        <f t="shared" si="1"/>
        <v>Q4. Red beans, average of cooked adzuki and kidney beans, and of sprouted and not</v>
      </c>
      <c r="J2438" s="1">
        <f t="shared" si="2"/>
        <v>0</v>
      </c>
      <c r="K2438" s="1" t="str">
        <f t="shared" si="3"/>
        <v>Q4. Red beans, average of cooked adzuki and kidney beans, and of sprouted and not0</v>
      </c>
      <c r="L2438" s="1" t="str">
        <f t="shared" si="4"/>
        <v>Q4. Red beans, average of cooked adzuki and kidney beans, and of sprouted and notInfrastructure</v>
      </c>
      <c r="M2438" s="1" t="str">
        <f t="array" ref="M2438">IF(A2437=$A$72,TEXT(A2438,"dd/mm/yyyy"),A2438)&amp;";"&amp;B2438&amp;";"&amp;IF(J2438=0,IFERROR(VLOOKUP(A2438,default!$B$17:$C$19,2,0),C2438),INDEX(default!$B$2:$B$12,Sheet2!J2438,0))&amp;";"&amp;D2438&amp;";"&amp;E2438&amp;";"&amp;F2438&amp;";"&amp;G2438&amp;";"&amp;H2438</f>
        <v>Infrastructure;;;;;;;</v>
      </c>
    </row>
    <row r="2439" ht="15.75" customHeight="1">
      <c r="A2439" s="1" t="s">
        <v>832</v>
      </c>
      <c r="I2439" s="1" t="str">
        <f t="shared" si="1"/>
        <v>Q4. Red beans, average of cooked adzuki and kidney beans, and of sprouted and not</v>
      </c>
      <c r="J2439" s="1">
        <f t="shared" si="2"/>
        <v>0</v>
      </c>
      <c r="K2439" s="1" t="str">
        <f t="shared" si="3"/>
        <v>Q4. Red beans, average of cooked adzuki and kidney beans, and of sprouted and not0</v>
      </c>
      <c r="L2439" s="1" t="str">
        <f t="shared" si="4"/>
        <v>Q4. Red beans, average of cooked adzuki and kidney beans, and of sprouted and notNo</v>
      </c>
      <c r="M2439" s="1" t="str">
        <f t="array" ref="M2439">IF(A2438=$A$72,TEXT(A2439,"dd/mm/yyyy"),A2439)&amp;";"&amp;B2439&amp;";"&amp;IF(J2439=0,IFERROR(VLOOKUP(A2439,default!$B$17:$C$19,2,0),C2439),INDEX(default!$B$2:$B$12,Sheet2!J2439,0))&amp;";"&amp;D2439&amp;";"&amp;E2439&amp;";"&amp;F2439&amp;";"&amp;G2439&amp;";"&amp;H2439</f>
        <v>No;;;;;;;</v>
      </c>
    </row>
    <row r="2440" ht="15.75" customHeight="1">
      <c r="I2440" s="1" t="str">
        <f t="shared" si="1"/>
        <v>Q4. Red beans, average of cooked adzuki and kidney beans, and of sprouted and not</v>
      </c>
      <c r="J2440" s="1">
        <f t="shared" si="2"/>
        <v>0</v>
      </c>
      <c r="K2440" s="1" t="str">
        <f t="shared" si="3"/>
        <v>Q4. Red beans, average of cooked adzuki and kidney beans, and of sprouted and not0</v>
      </c>
      <c r="L2440" s="1" t="str">
        <f t="shared" si="4"/>
        <v>Q4. Red beans, average of cooked adzuki and kidney beans, and of sprouted and not</v>
      </c>
      <c r="M2440" s="1" t="str">
        <f t="array" ref="M2440">IF(A2439=$A$72,TEXT(A2440,"dd/mm/yyyy"),A2440)&amp;";"&amp;B2440&amp;";"&amp;IF(J2440=0,IFERROR(VLOOKUP(A2440,default!$B$17:$C$19,2,0),C2440),INDEX(default!$B$2:$B$12,Sheet2!J2440,0))&amp;";"&amp;D2440&amp;";"&amp;E2440&amp;";"&amp;F2440&amp;";"&amp;G2440&amp;";"&amp;H2440</f>
        <v>;;;;;;;</v>
      </c>
    </row>
    <row r="2441" ht="15.75" customHeight="1">
      <c r="A2441" s="1" t="s">
        <v>833</v>
      </c>
      <c r="I2441" s="1" t="str">
        <f t="shared" si="1"/>
        <v>Q4. Red beans, average of cooked adzuki and kidney beans, and of sprouted and not</v>
      </c>
      <c r="J2441" s="1">
        <f t="shared" si="2"/>
        <v>0</v>
      </c>
      <c r="K2441" s="1" t="str">
        <f t="shared" si="3"/>
        <v>Q4. Red beans, average of cooked adzuki and kidney beans, and of sprouted and not0</v>
      </c>
      <c r="L2441" s="1" t="str">
        <f t="shared" si="4"/>
        <v>Q4. Red beans, average of cooked adzuki and kidney beans, and of sprouted and notDate</v>
      </c>
      <c r="M2441" s="1" t="str">
        <f t="array" ref="M2441">IF(A2440=$A$72,TEXT(A2441,"dd/mm/yyyy"),A2441)&amp;";"&amp;B2441&amp;";"&amp;IF(J2441=0,IFERROR(VLOOKUP(A2441,default!$B$17:$C$19,2,0),C2441),INDEX(default!$B$2:$B$12,Sheet2!J2441,0))&amp;";"&amp;D2441&amp;";"&amp;E2441&amp;";"&amp;F2441&amp;";"&amp;G2441&amp;";"&amp;H2441</f>
        <v>Date;;;;;;;</v>
      </c>
    </row>
    <row r="2442" ht="15.75" customHeight="1">
      <c r="A2442" s="49">
        <v>45119.0</v>
      </c>
      <c r="I2442" s="1" t="str">
        <f t="shared" si="1"/>
        <v>Q4. Red beans, average of cooked adzuki and kidney beans, and of sprouted and not</v>
      </c>
      <c r="J2442" s="1">
        <f t="shared" si="2"/>
        <v>0</v>
      </c>
      <c r="K2442" s="1" t="str">
        <f t="shared" si="3"/>
        <v>Q4. Red beans, average of cooked adzuki and kidney beans, and of sprouted and not0</v>
      </c>
      <c r="L2442" s="1" t="str">
        <f t="shared" si="4"/>
        <v>Q4. Red beans, average of cooked adzuki and kidney beans, and of sprouted and not45119</v>
      </c>
      <c r="M2442" s="1" t="str">
        <f t="array" ref="M2442">IF(A2441=$A$72,TEXT(A2442,"dd/mm/yyyy"),A2442)&amp;";"&amp;B2442&amp;";"&amp;IF(J2442=0,IFERROR(VLOOKUP(A2442,default!$B$17:$C$19,2,0),C2442),INDEX(default!$B$2:$B$12,Sheet2!J2442,0))&amp;";"&amp;D2442&amp;";"&amp;E2442&amp;";"&amp;F2442&amp;";"&amp;G2442&amp;";"&amp;H2442</f>
        <v>12/07/2023;;;;;;;</v>
      </c>
    </row>
    <row r="2443" ht="15.75" customHeight="1">
      <c r="I2443" s="1" t="str">
        <f t="shared" si="1"/>
        <v>Q4. Red beans, average of cooked adzuki and kidney beans, and of sprouted and not</v>
      </c>
      <c r="J2443" s="1">
        <f t="shared" si="2"/>
        <v>0</v>
      </c>
      <c r="K2443" s="1" t="str">
        <f t="shared" si="3"/>
        <v>Q4. Red beans, average of cooked adzuki and kidney beans, and of sprouted and not0</v>
      </c>
      <c r="L2443" s="1" t="str">
        <f t="shared" si="4"/>
        <v>Q4. Red beans, average of cooked adzuki and kidney beans, and of sprouted and not</v>
      </c>
      <c r="M2443" s="1" t="str">
        <f t="array" ref="M2443">IF(A2442=$A$72,TEXT(A2443,"dd/mm/yyyy"),A2443)&amp;";"&amp;B2443&amp;";"&amp;IF(J2443=0,IFERROR(VLOOKUP(A2443,default!$B$17:$C$19,2,0),C2443),INDEX(default!$B$2:$B$12,Sheet2!J2443,0))&amp;";"&amp;D2443&amp;";"&amp;E2443&amp;";"&amp;F2443&amp;";"&amp;G2443&amp;";"&amp;H2443</f>
        <v>;;;;;;;</v>
      </c>
    </row>
    <row r="2444" ht="15.75" customHeight="1">
      <c r="A2444" s="1" t="s">
        <v>834</v>
      </c>
      <c r="I2444" s="1" t="str">
        <f t="shared" si="1"/>
        <v>Q4. Red beans, average of cooked adzuki and kidney beans, and of sprouted and not</v>
      </c>
      <c r="J2444" s="1">
        <f t="shared" si="2"/>
        <v>0</v>
      </c>
      <c r="K2444" s="1" t="str">
        <f t="shared" si="3"/>
        <v>Q4. Red beans, average of cooked adzuki and kidney beans, and of sprouted and not0</v>
      </c>
      <c r="L2444" s="1" t="str">
        <f t="shared" si="4"/>
        <v>Q4. Red beans, average of cooked adzuki and kidney beans, and of sprouted and notProducts</v>
      </c>
      <c r="M2444" s="1" t="str">
        <f t="array" ref="M2444">IF(A2443=$A$72,TEXT(A2444,"dd/mm/yyyy"),A2444)&amp;";"&amp;B2444&amp;";"&amp;IF(J2444=0,IFERROR(VLOOKUP(A2444,default!$B$17:$C$19,2,0),C2444),INDEX(default!$B$2:$B$12,Sheet2!J2444,0))&amp;";"&amp;D2444&amp;";"&amp;E2444&amp;";"&amp;F2444&amp;";"&amp;G2444&amp;";"&amp;H2444</f>
        <v>Products;;;;;;;</v>
      </c>
    </row>
    <row r="2445" ht="15.75" customHeight="1">
      <c r="A2445" s="1" t="s">
        <v>1039</v>
      </c>
      <c r="B2445" s="1" t="s">
        <v>835</v>
      </c>
      <c r="C2445" s="1">
        <v>1.0</v>
      </c>
      <c r="D2445" s="1">
        <v>100.0</v>
      </c>
      <c r="E2445" s="1" t="s">
        <v>836</v>
      </c>
      <c r="F2445" s="1" t="s">
        <v>971</v>
      </c>
      <c r="I2445" s="1" t="str">
        <f t="shared" si="1"/>
        <v>Q4. Soymilk, original and vanilla, unfortified</v>
      </c>
      <c r="J2445" s="1">
        <f t="shared" si="2"/>
        <v>0</v>
      </c>
      <c r="K2445" s="1" t="str">
        <f t="shared" si="3"/>
        <v>Q4. Soymilk, original and vanilla, unfortified0</v>
      </c>
      <c r="L2445" s="1" t="str">
        <f t="shared" si="4"/>
        <v>Q4. Soymilk, original and vanilla, unfortifiedQ4. Soymilk, original and vanilla, unfortified</v>
      </c>
      <c r="M2445" s="1" t="str">
        <f t="array" ref="M2445">IF(A2444=$A$72,TEXT(A2445,"dd/mm/yyyy"),A2445)&amp;";"&amp;B2445&amp;";"&amp;IF(J2445=0,IFERROR(VLOOKUP(A2445,default!$B$17:$C$19,2,0),C2445),INDEX(default!$B$2:$B$12,Sheet2!J2445,0))&amp;";"&amp;D2445&amp;";"&amp;E2445&amp;";"&amp;F2445&amp;";"&amp;G2445&amp;";"&amp;H2445</f>
        <v>Q4. Soymilk, original and vanilla, unfortified;kg;1;100;not defined;!My project\0. Life cycles;;</v>
      </c>
    </row>
    <row r="2446" ht="15.75" customHeight="1">
      <c r="I2446" s="1" t="str">
        <f t="shared" si="1"/>
        <v>Q4. Soymilk, original and vanilla, unfortified</v>
      </c>
      <c r="J2446" s="1">
        <f t="shared" si="2"/>
        <v>0</v>
      </c>
      <c r="K2446" s="1" t="str">
        <f t="shared" si="3"/>
        <v>Q4. Soymilk, original and vanilla, unfortified0</v>
      </c>
      <c r="L2446" s="1" t="str">
        <f t="shared" si="4"/>
        <v>Q4. Soymilk, original and vanilla, unfortified</v>
      </c>
      <c r="M2446" s="1" t="str">
        <f t="array" ref="M2446">IF(A2445=$A$72,TEXT(A2446,"dd/mm/yyyy"),A2446)&amp;";"&amp;B2446&amp;";"&amp;IF(J2446=0,IFERROR(VLOOKUP(A2446,default!$B$17:$C$19,2,0),C2446),INDEX(default!$B$2:$B$12,Sheet2!J2446,0))&amp;";"&amp;D2446&amp;";"&amp;E2446&amp;";"&amp;F2446&amp;";"&amp;G2446&amp;";"&amp;H2446</f>
        <v>;;;;;;;</v>
      </c>
    </row>
    <row r="2447" ht="15.75" customHeight="1">
      <c r="A2447" s="1" t="s">
        <v>838</v>
      </c>
      <c r="I2447" s="1" t="str">
        <f t="shared" si="1"/>
        <v>Q4. Soymilk, original and vanilla, unfortified</v>
      </c>
      <c r="J2447" s="1">
        <f t="shared" si="2"/>
        <v>0</v>
      </c>
      <c r="K2447" s="1" t="str">
        <f t="shared" si="3"/>
        <v>Q4. Soymilk, original and vanilla, unfortified0</v>
      </c>
      <c r="L2447" s="1" t="str">
        <f t="shared" si="4"/>
        <v>Q4. Soymilk, original and vanilla, unfortifiedAvoided products</v>
      </c>
      <c r="M2447" s="1" t="str">
        <f t="array" ref="M2447">IF(A2446=$A$72,TEXT(A2447,"dd/mm/yyyy"),A2447)&amp;";"&amp;B2447&amp;";"&amp;IF(J2447=0,IFERROR(VLOOKUP(A2447,default!$B$17:$C$19,2,0),C2447),INDEX(default!$B$2:$B$12,Sheet2!J2447,0))&amp;";"&amp;D2447&amp;";"&amp;E2447&amp;";"&amp;F2447&amp;";"&amp;G2447&amp;";"&amp;H2447</f>
        <v>Avoided products;;;;;;;</v>
      </c>
    </row>
    <row r="2448" ht="15.75" customHeight="1">
      <c r="I2448" s="1" t="str">
        <f t="shared" si="1"/>
        <v>Q4. Soymilk, original and vanilla, unfortified</v>
      </c>
      <c r="J2448" s="1">
        <f t="shared" si="2"/>
        <v>0</v>
      </c>
      <c r="K2448" s="1" t="str">
        <f t="shared" si="3"/>
        <v>Q4. Soymilk, original and vanilla, unfortified0</v>
      </c>
      <c r="L2448" s="1" t="str">
        <f t="shared" si="4"/>
        <v>Q4. Soymilk, original and vanilla, unfortified</v>
      </c>
      <c r="M2448" s="1" t="str">
        <f t="array" ref="M2448">IF(A2447=$A$72,TEXT(A2448,"dd/mm/yyyy"),A2448)&amp;";"&amp;B2448&amp;";"&amp;IF(J2448=0,IFERROR(VLOOKUP(A2448,default!$B$17:$C$19,2,0),C2448),INDEX(default!$B$2:$B$12,Sheet2!J2448,0))&amp;";"&amp;D2448&amp;";"&amp;E2448&amp;";"&amp;F2448&amp;";"&amp;G2448&amp;";"&amp;H2448</f>
        <v>;;;;;;;</v>
      </c>
    </row>
    <row r="2449" ht="15.75" customHeight="1">
      <c r="A2449" s="1" t="s">
        <v>839</v>
      </c>
      <c r="I2449" s="1" t="str">
        <f t="shared" si="1"/>
        <v>Q4. Soymilk, original and vanilla, unfortified</v>
      </c>
      <c r="J2449" s="1">
        <f t="shared" si="2"/>
        <v>0</v>
      </c>
      <c r="K2449" s="1" t="str">
        <f t="shared" si="3"/>
        <v>Q4. Soymilk, original and vanilla, unfortified0</v>
      </c>
      <c r="L2449" s="1" t="str">
        <f t="shared" si="4"/>
        <v>Q4. Soymilk, original and vanilla, unfortifiedResources</v>
      </c>
      <c r="M2449" s="1" t="str">
        <f t="array" ref="M2449">IF(A2448=$A$72,TEXT(A2449,"dd/mm/yyyy"),A2449)&amp;";"&amp;B2449&amp;";"&amp;IF(J2449=0,IFERROR(VLOOKUP(A2449,default!$B$17:$C$19,2,0),C2449),INDEX(default!$B$2:$B$12,Sheet2!J2449,0))&amp;";"&amp;D2449&amp;";"&amp;E2449&amp;";"&amp;F2449&amp;";"&amp;G2449&amp;";"&amp;H2449</f>
        <v>Resources;;;;;;;</v>
      </c>
    </row>
    <row r="2450" ht="15.75" customHeight="1">
      <c r="I2450" s="1" t="str">
        <f t="shared" si="1"/>
        <v>Q4. Soymilk, original and vanilla, unfortified</v>
      </c>
      <c r="J2450" s="1">
        <f t="shared" si="2"/>
        <v>0</v>
      </c>
      <c r="K2450" s="1" t="str">
        <f t="shared" si="3"/>
        <v>Q4. Soymilk, original and vanilla, unfortified0</v>
      </c>
      <c r="L2450" s="1" t="str">
        <f t="shared" si="4"/>
        <v>Q4. Soymilk, original and vanilla, unfortified</v>
      </c>
      <c r="M2450" s="1" t="str">
        <f t="array" ref="M2450">IF(A2449=$A$72,TEXT(A2450,"dd/mm/yyyy"),A2450)&amp;";"&amp;B2450&amp;";"&amp;IF(J2450=0,IFERROR(VLOOKUP(A2450,default!$B$17:$C$19,2,0),C2450),INDEX(default!$B$2:$B$12,Sheet2!J2450,0))&amp;";"&amp;D2450&amp;";"&amp;E2450&amp;";"&amp;F2450&amp;";"&amp;G2450&amp;";"&amp;H2450</f>
        <v>;;;;;;;</v>
      </c>
    </row>
    <row r="2451" ht="15.75" customHeight="1">
      <c r="A2451" s="1" t="s">
        <v>840</v>
      </c>
      <c r="I2451" s="1" t="str">
        <f t="shared" si="1"/>
        <v>Q4. Soymilk, original and vanilla, unfortified</v>
      </c>
      <c r="J2451" s="1">
        <f t="shared" si="2"/>
        <v>1</v>
      </c>
      <c r="K2451" s="1" t="str">
        <f t="shared" si="3"/>
        <v>Q4. Soymilk, original and vanilla, unfortified1</v>
      </c>
      <c r="L2451" s="1" t="str">
        <f t="shared" si="4"/>
        <v>Q4. Soymilk, original and vanilla, unfortifiedMaterials/fuels</v>
      </c>
      <c r="M2451" s="1" t="str">
        <f t="array" ref="M2451">IF(A2450=$A$72,TEXT(A2451,"dd/mm/yyyy"),A2451)&amp;";"&amp;B2451&amp;";"&amp;IF(J2451=0,IFERROR(VLOOKUP(A2451,default!$B$17:$C$19,2,0),C2451),INDEX(default!$B$2:$B$12,Sheet2!J2451,0))&amp;";"&amp;D2451&amp;";"&amp;E2451&amp;";"&amp;F2451&amp;";"&amp;G2451&amp;";"&amp;H2451</f>
        <v>Materials/fuels;;;;;;;</v>
      </c>
    </row>
    <row r="2452" ht="15.75" customHeight="1">
      <c r="A2452" s="1" t="s">
        <v>284</v>
      </c>
      <c r="B2452" s="1" t="s">
        <v>835</v>
      </c>
      <c r="C2452" s="1" t="s">
        <v>1013</v>
      </c>
      <c r="D2452" s="1" t="s">
        <v>842</v>
      </c>
      <c r="E2452" s="1">
        <v>0.0</v>
      </c>
      <c r="F2452" s="1">
        <v>0.0</v>
      </c>
      <c r="G2452" s="1">
        <v>0.0</v>
      </c>
      <c r="I2452" s="1" t="str">
        <f t="shared" si="1"/>
        <v>Q4. Soymilk, original and vanilla, unfortified</v>
      </c>
      <c r="J2452" s="1">
        <f t="shared" si="2"/>
        <v>2</v>
      </c>
      <c r="K2452" s="1" t="str">
        <f t="shared" si="3"/>
        <v>Q4. Soymilk, original and vanilla, unfortified2</v>
      </c>
      <c r="L2452" s="1" t="str">
        <f t="shared" si="4"/>
        <v>Q4. Soymilk, original and vanilla, unfortifiedSoybeans, dried, market mix, at regional storage {US} Economic, S</v>
      </c>
      <c r="M2452" s="1" t="str">
        <f t="array" ref="M2452">IF(A2451=$A$72,TEXT(A2452,"dd/mm/yyyy"),A2452)&amp;";"&amp;B2452&amp;";"&amp;IF(J2452=0,IFERROR(VLOOKUP(A2452,default!$B$17:$C$19,2,0),C2452),INDEX(default!$B$2:$B$12,Sheet2!J2452,0))&amp;";"&amp;D2452&amp;";"&amp;E2452&amp;";"&amp;F2452&amp;";"&amp;G2452&amp;";"&amp;H2452</f>
        <v>Soybeans, dried, market mix, at regional storage {US} Economic, S;kg;primary*(1+PHAR_loss_PNS+PROC_loss_PNS+TRAN_loss_PNS+RET_loss_PNS);Undefined;0;0;0;</v>
      </c>
    </row>
    <row r="2453" ht="15.75" customHeight="1">
      <c r="A2453" s="1" t="s">
        <v>303</v>
      </c>
      <c r="B2453" s="1" t="s">
        <v>835</v>
      </c>
      <c r="C2453" s="1" t="s">
        <v>1127</v>
      </c>
      <c r="D2453" s="1" t="s">
        <v>842</v>
      </c>
      <c r="E2453" s="1">
        <v>0.0</v>
      </c>
      <c r="F2453" s="1">
        <v>0.0</v>
      </c>
      <c r="G2453" s="1">
        <v>0.0</v>
      </c>
      <c r="I2453" s="1" t="str">
        <f t="shared" si="1"/>
        <v>Q4. Soymilk, original and vanilla, unfortified</v>
      </c>
      <c r="J2453" s="1">
        <f t="shared" si="2"/>
        <v>3</v>
      </c>
      <c r="K2453" s="1" t="str">
        <f t="shared" si="3"/>
        <v>Q4. Soymilk, original and vanilla, unfortified3</v>
      </c>
      <c r="L2453" s="1" t="str">
        <f t="shared" si="4"/>
        <v>Q4. Soymilk, original and vanilla, unfortifiedSoymilk, original and vanilla, unfortified (based on Almond drink, unsweetened, at plant (WFLDB)/GLO U) {ID}| GAIN</v>
      </c>
      <c r="M2453" s="1" t="str">
        <f t="array" ref="M2453">IF(A2452=$A$72,TEXT(A2453,"dd/mm/yyyy"),A2453)&amp;";"&amp;B2453&amp;";"&amp;IF(J2453=0,IFERROR(VLOOKUP(A2453,default!$B$17:$C$19,2,0),C2453),INDEX(default!$B$2:$B$12,Sheet2!J2453,0))&amp;";"&amp;D2453&amp;";"&amp;E2453&amp;";"&amp;F2453&amp;";"&amp;G2453&amp;";"&amp;H2453</f>
        <v>Soymilk, original and vanilla, unfortified (based on Almond drink, unsweetened, at plant (WFLDB)/GLO U) {ID}| GAIN;kg;processing*(1+PROC_loss_PNS+TRAN_loss_PNS+RET_loss_PNS);Undefined;0;0;0;</v>
      </c>
    </row>
    <row r="2454" ht="15.75" customHeight="1">
      <c r="A2454" s="1" t="s">
        <v>161</v>
      </c>
      <c r="B2454" s="1" t="s">
        <v>835</v>
      </c>
      <c r="C2454" s="1" t="s">
        <v>1111</v>
      </c>
      <c r="D2454" s="1" t="s">
        <v>842</v>
      </c>
      <c r="E2454" s="1">
        <v>0.0</v>
      </c>
      <c r="F2454" s="1">
        <v>0.0</v>
      </c>
      <c r="G2454" s="1">
        <v>0.0</v>
      </c>
      <c r="I2454" s="1" t="str">
        <f t="shared" si="1"/>
        <v>Q4. Soymilk, original and vanilla, unfortified</v>
      </c>
      <c r="J2454" s="1">
        <f t="shared" si="2"/>
        <v>4</v>
      </c>
      <c r="K2454" s="1" t="str">
        <f t="shared" si="3"/>
        <v>Q4. Soymilk, original and vanilla, unfortified4</v>
      </c>
      <c r="L2454" s="1" t="str">
        <f t="shared" si="4"/>
        <v>Q4. Soymilk, original and vanilla, unfortifiedDairy drink or fermented milk or yogurt, flavoured, with sugar, processed in FR | Chilled | PET | at packaging/FR {ID}| GAIN</v>
      </c>
      <c r="M2454" s="1" t="str">
        <f t="array" ref="M2454">IF(A2453=$A$72,TEXT(A2454,"dd/mm/yyyy"),A2454)&amp;";"&amp;B2454&amp;";"&amp;IF(J2454=0,IFERROR(VLOOKUP(A2454,default!$B$17:$C$19,2,0),C2454),INDEX(default!$B$2:$B$12,Sheet2!J2454,0))&amp;";"&amp;D2454&amp;";"&amp;E2454&amp;";"&amp;F2454&amp;";"&amp;G2454&amp;";"&amp;H2454</f>
        <v>Dairy drink or fermented milk or yogurt, flavoured, with sugar, processed in FR | Chilled | PET | at packaging/FR {ID}| GAIN;kg;packaging*(1+TRAN_loss_PNS+RET_loss_PNS);Undefined;0;0;0;</v>
      </c>
    </row>
    <row r="2455" ht="15.75" customHeight="1">
      <c r="A2455" s="1" t="s">
        <v>976</v>
      </c>
      <c r="B2455" s="1" t="s">
        <v>835</v>
      </c>
      <c r="C2455" s="1" t="s">
        <v>1015</v>
      </c>
      <c r="D2455" s="1" t="s">
        <v>842</v>
      </c>
      <c r="E2455" s="1">
        <v>0.0</v>
      </c>
      <c r="F2455" s="1">
        <v>0.0</v>
      </c>
      <c r="G2455" s="1">
        <v>0.0</v>
      </c>
      <c r="I2455" s="1" t="str">
        <f t="shared" si="1"/>
        <v>Q4. Soymilk, original and vanilla, unfortified</v>
      </c>
      <c r="J2455" s="1">
        <f t="shared" si="2"/>
        <v>5</v>
      </c>
      <c r="K2455" s="1" t="str">
        <f t="shared" si="3"/>
        <v>Q4. Soymilk, original and vanilla, unfortified5</v>
      </c>
      <c r="L2455" s="1" t="str">
        <f t="shared" si="4"/>
        <v>Q4. Soymilk, original and vanilla, unfortifiedInternational distribution {ID}| GAIN</v>
      </c>
      <c r="M2455" s="1" t="str">
        <f t="array" ref="M2455">IF(A2454=$A$72,TEXT(A2455,"dd/mm/yyyy"),A2455)&amp;";"&amp;B2455&amp;";"&amp;IF(J2455=0,IFERROR(VLOOKUP(A2455,default!$B$17:$C$19,2,0),C2455),INDEX(default!$B$2:$B$12,Sheet2!J2455,0))&amp;";"&amp;D2455&amp;";"&amp;E2455&amp;";"&amp;F2455&amp;";"&amp;G2455&amp;";"&amp;H2455</f>
        <v>International distribution {ID}| GAIN;kg;distrib*(1+TRAN_loss_PNS+RET_loss_PNS);Undefined;0;0;0;</v>
      </c>
    </row>
    <row r="2456" ht="15.75" customHeight="1">
      <c r="A2456" s="1" t="s">
        <v>125</v>
      </c>
      <c r="B2456" s="1" t="s">
        <v>846</v>
      </c>
      <c r="C2456" s="1" t="s">
        <v>1016</v>
      </c>
      <c r="D2456" s="1" t="s">
        <v>842</v>
      </c>
      <c r="E2456" s="1">
        <v>0.0</v>
      </c>
      <c r="F2456" s="1">
        <v>0.0</v>
      </c>
      <c r="G2456" s="1">
        <v>0.0</v>
      </c>
      <c r="I2456" s="1" t="str">
        <f t="shared" si="1"/>
        <v>Q4. Soymilk, original and vanilla, unfortified</v>
      </c>
      <c r="J2456" s="1">
        <f t="shared" si="2"/>
        <v>6</v>
      </c>
      <c r="K2456" s="1" t="str">
        <f t="shared" si="3"/>
        <v>Q4. Soymilk, original and vanilla, unfortified6</v>
      </c>
      <c r="L2456" s="1" t="str">
        <f t="shared" si="4"/>
        <v>Q4. Soymilk, original and vanilla, unfortifiedStorage, in closed refrigerator, at retail (WFLDB)/RER U {ID}| GAIN</v>
      </c>
      <c r="M2456" s="1" t="str">
        <f t="array" ref="M2456">IF(A2455=$A$72,TEXT(A2456,"dd/mm/yyyy"),A2456)&amp;";"&amp;B2456&amp;";"&amp;IF(J2456=0,IFERROR(VLOOKUP(A2456,default!$B$17:$C$19,2,0),C2456),INDEX(default!$B$2:$B$12,Sheet2!J2456,0))&amp;";"&amp;D2456&amp;";"&amp;E2456&amp;";"&amp;F2456&amp;";"&amp;G2456&amp;";"&amp;H2456</f>
        <v>Storage, in closed refrigerator, at retail (WFLDB)/RER U {ID}| GAIN;l*day;retail_cool*(1+RET_loss_PNS);Undefined;0;0;0;</v>
      </c>
    </row>
    <row r="2457" ht="15.75" customHeight="1">
      <c r="A2457" s="1" t="s">
        <v>126</v>
      </c>
      <c r="B2457" s="1" t="s">
        <v>846</v>
      </c>
      <c r="C2457" s="1" t="s">
        <v>1017</v>
      </c>
      <c r="D2457" s="1" t="s">
        <v>842</v>
      </c>
      <c r="E2457" s="1">
        <v>0.0</v>
      </c>
      <c r="F2457" s="1">
        <v>0.0</v>
      </c>
      <c r="G2457" s="1">
        <v>0.0</v>
      </c>
      <c r="I2457" s="1" t="str">
        <f t="shared" si="1"/>
        <v>Q4. Soymilk, original and vanilla, unfortified</v>
      </c>
      <c r="J2457" s="1">
        <f t="shared" si="2"/>
        <v>7</v>
      </c>
      <c r="K2457" s="1" t="str">
        <f t="shared" si="3"/>
        <v>Q4. Soymilk, original and vanilla, unfortified7</v>
      </c>
      <c r="L2457" s="1" t="str">
        <f t="shared" si="4"/>
        <v>Q4. Soymilk, original and vanilla, unfortifiedStorage, in closed freezer, at retail (WFLDB)/RER U {ID}| GAIN</v>
      </c>
      <c r="M2457" s="1" t="str">
        <f t="array" ref="M2457">IF(A2456=$A$72,TEXT(A2457,"dd/mm/yyyy"),A2457)&amp;";"&amp;B2457&amp;";"&amp;IF(J2457=0,IFERROR(VLOOKUP(A2457,default!$B$17:$C$19,2,0),C2457),INDEX(default!$B$2:$B$12,Sheet2!J2457,0))&amp;";"&amp;D2457&amp;";"&amp;E2457&amp;";"&amp;F2457&amp;";"&amp;G2457&amp;";"&amp;H2457</f>
        <v>Storage, in closed freezer, at retail (WFLDB)/RER U {ID}| GAIN;l*day;retail_freez*(1+RET_loss_PNS);Undefined;0;0;0;</v>
      </c>
    </row>
    <row r="2458" ht="15.75" customHeight="1">
      <c r="A2458" s="1" t="s">
        <v>127</v>
      </c>
      <c r="B2458" s="1" t="s">
        <v>846</v>
      </c>
      <c r="C2458" s="1" t="s">
        <v>1018</v>
      </c>
      <c r="D2458" s="1" t="s">
        <v>842</v>
      </c>
      <c r="E2458" s="1">
        <v>0.0</v>
      </c>
      <c r="F2458" s="1">
        <v>0.0</v>
      </c>
      <c r="G2458" s="1">
        <v>0.0</v>
      </c>
      <c r="I2458" s="1" t="str">
        <f t="shared" si="1"/>
        <v>Q4. Soymilk, original and vanilla, unfortified</v>
      </c>
      <c r="J2458" s="1">
        <f t="shared" si="2"/>
        <v>8</v>
      </c>
      <c r="K2458" s="1" t="str">
        <f t="shared" si="3"/>
        <v>Q4. Soymilk, original and vanilla, unfortified8</v>
      </c>
      <c r="L2458" s="1" t="str">
        <f t="shared" si="4"/>
        <v>Q4. Soymilk, original and vanilla, unfortifiedStorage, in refrigerator, at home (WFLDB)/RER U {ID}| GAIN</v>
      </c>
      <c r="M2458" s="1" t="str">
        <f t="array" ref="M2458">IF(A2457=$A$72,TEXT(A2458,"dd/mm/yyyy"),A2458)&amp;";"&amp;B2458&amp;";"&amp;IF(J2458=0,IFERROR(VLOOKUP(A2458,default!$B$17:$C$19,2,0),C2458),INDEX(default!$B$2:$B$12,Sheet2!J2458,0))&amp;";"&amp;D2458&amp;";"&amp;E2458&amp;";"&amp;F2458&amp;";"&amp;G2458&amp;";"&amp;H2458</f>
        <v>Storage, in refrigerator, at home (WFLDB)/RER U {ID}| GAIN;l*day;home_cool;Undefined;0;0;0;</v>
      </c>
    </row>
    <row r="2459" ht="15.75" customHeight="1">
      <c r="A2459" s="1" t="s">
        <v>128</v>
      </c>
      <c r="B2459" s="1" t="s">
        <v>846</v>
      </c>
      <c r="C2459" s="1" t="s">
        <v>1018</v>
      </c>
      <c r="D2459" s="1" t="s">
        <v>842</v>
      </c>
      <c r="E2459" s="1">
        <v>0.0</v>
      </c>
      <c r="F2459" s="1">
        <v>0.0</v>
      </c>
      <c r="G2459" s="1">
        <v>0.0</v>
      </c>
      <c r="I2459" s="1" t="str">
        <f t="shared" si="1"/>
        <v>Q4. Soymilk, original and vanilla, unfortified</v>
      </c>
      <c r="J2459" s="1">
        <f t="shared" si="2"/>
        <v>9</v>
      </c>
      <c r="K2459" s="1" t="str">
        <f t="shared" si="3"/>
        <v>Q4. Soymilk, original and vanilla, unfortified9</v>
      </c>
      <c r="L2459" s="1" t="str">
        <f t="shared" si="4"/>
        <v>Q4. Soymilk, original and vanilla, unfortifiedStorage, in freezer, at home (WFLDB)/RER U {ID}| GAIN</v>
      </c>
      <c r="M2459" s="1" t="str">
        <f t="array" ref="M2459">IF(A2458=$A$72,TEXT(A2459,"dd/mm/yyyy"),A2459)&amp;";"&amp;B2459&amp;";"&amp;IF(J2459=0,IFERROR(VLOOKUP(A2459,default!$B$17:$C$19,2,0),C2459),INDEX(default!$B$2:$B$12,Sheet2!J2459,0))&amp;";"&amp;D2459&amp;";"&amp;E2459&amp;";"&amp;F2459&amp;";"&amp;G2459&amp;";"&amp;H2459</f>
        <v>Storage, in freezer, at home (WFLDB)/RER U {ID}| GAIN;l*day;home_freez;Undefined;0;0;0;</v>
      </c>
    </row>
    <row r="2460" ht="15.75" customHeight="1">
      <c r="A2460" s="1" t="s">
        <v>129</v>
      </c>
      <c r="B2460" s="1" t="s">
        <v>849</v>
      </c>
      <c r="C2460" s="1" t="s">
        <v>37</v>
      </c>
      <c r="D2460" s="1" t="s">
        <v>842</v>
      </c>
      <c r="E2460" s="1">
        <v>0.0</v>
      </c>
      <c r="F2460" s="1">
        <v>0.0</v>
      </c>
      <c r="G2460" s="1">
        <v>0.0</v>
      </c>
      <c r="I2460" s="1" t="str">
        <f t="shared" si="1"/>
        <v>Q4. Soymilk, original and vanilla, unfortified</v>
      </c>
      <c r="J2460" s="1">
        <f t="shared" si="2"/>
        <v>10</v>
      </c>
      <c r="K2460" s="1" t="str">
        <f t="shared" si="3"/>
        <v>Q4. Soymilk, original and vanilla, unfortified10</v>
      </c>
      <c r="L2460" s="1" t="str">
        <f t="shared" si="4"/>
        <v>Q4. Soymilk, original and vanilla, unfortifiedBoiling, vegetables, with LPG stove, at consumer home (WFLDB)/GLO U</v>
      </c>
      <c r="M2460" s="1" t="str">
        <f t="array" ref="M2460">IF(A2459=$A$72,TEXT(A2460,"dd/mm/yyyy"),A2460)&amp;";"&amp;B2460&amp;";"&amp;IF(J2460=0,IFERROR(VLOOKUP(A2460,default!$B$17:$C$19,2,0),C2460),INDEX(default!$B$2:$B$12,Sheet2!J2460,0))&amp;";"&amp;D2460&amp;";"&amp;E2460&amp;";"&amp;F2460&amp;";"&amp;G2460&amp;";"&amp;H2460</f>
        <v>Boiling, vegetables, with LPG stove, at consumer home (WFLDB)/GLO U;p;boil*(1-USER_loss);Undefined;0;0;0;</v>
      </c>
    </row>
    <row r="2461" ht="15.75" customHeight="1">
      <c r="A2461" s="1" t="s">
        <v>130</v>
      </c>
      <c r="B2461" s="1" t="s">
        <v>849</v>
      </c>
      <c r="C2461" s="1" t="s">
        <v>38</v>
      </c>
      <c r="D2461" s="1" t="s">
        <v>842</v>
      </c>
      <c r="E2461" s="1">
        <v>0.0</v>
      </c>
      <c r="F2461" s="1">
        <v>0.0</v>
      </c>
      <c r="G2461" s="1">
        <v>0.0</v>
      </c>
      <c r="I2461" s="1" t="str">
        <f t="shared" si="1"/>
        <v>Q4. Soymilk, original and vanilla, unfortified</v>
      </c>
      <c r="J2461" s="1">
        <f t="shared" si="2"/>
        <v>11</v>
      </c>
      <c r="K2461" s="1" t="str">
        <f t="shared" si="3"/>
        <v>Q4. Soymilk, original and vanilla, unfortified11</v>
      </c>
      <c r="L2461" s="1" t="str">
        <f t="shared" si="4"/>
        <v>Q4. Soymilk, original and vanilla, unfortifiedFrying, vegetables, with LPG stove, at consumer home (WFLDB)/GLO U</v>
      </c>
      <c r="M2461" s="1" t="str">
        <f t="array" ref="M2461">IF(A2460=$A$72,TEXT(A2461,"dd/mm/yyyy"),A2461)&amp;";"&amp;B2461&amp;";"&amp;IF(J2461=0,IFERROR(VLOOKUP(A2461,default!$B$17:$C$19,2,0),C2461),INDEX(default!$B$2:$B$12,Sheet2!J2461,0))&amp;";"&amp;D2461&amp;";"&amp;E2461&amp;";"&amp;F2461&amp;";"&amp;G2461&amp;";"&amp;H2461</f>
        <v>Frying, vegetables, with LPG stove, at consumer home (WFLDB)/GLO U;p;fry*(1-USER_loss);Undefined;0;0;0;</v>
      </c>
    </row>
    <row r="2462" ht="15.75" customHeight="1">
      <c r="I2462" s="1" t="str">
        <f t="shared" si="1"/>
        <v>Q4. Soymilk, original and vanilla, unfortified</v>
      </c>
      <c r="J2462" s="1">
        <f t="shared" si="2"/>
        <v>0</v>
      </c>
      <c r="K2462" s="1" t="str">
        <f t="shared" si="3"/>
        <v>Q4. Soymilk, original and vanilla, unfortified0</v>
      </c>
      <c r="L2462" s="1" t="str">
        <f t="shared" si="4"/>
        <v>Q4. Soymilk, original and vanilla, unfortified</v>
      </c>
      <c r="M2462" s="1" t="str">
        <f t="array" ref="M2462">IF(A2461=$A$72,TEXT(A2462,"dd/mm/yyyy"),A2462)&amp;";"&amp;B2462&amp;";"&amp;IF(J2462=0,IFERROR(VLOOKUP(A2462,default!$B$17:$C$19,2,0),C2462),INDEX(default!$B$2:$B$12,Sheet2!J2462,0))&amp;";"&amp;D2462&amp;";"&amp;E2462&amp;";"&amp;F2462&amp;";"&amp;G2462&amp;";"&amp;H2462</f>
        <v>;;;;;;;</v>
      </c>
    </row>
    <row r="2463" ht="15.75" customHeight="1">
      <c r="A2463" s="1" t="s">
        <v>852</v>
      </c>
      <c r="I2463" s="1" t="str">
        <f t="shared" si="1"/>
        <v>Q4. Soymilk, original and vanilla, unfortified</v>
      </c>
      <c r="J2463" s="1">
        <f t="shared" si="2"/>
        <v>0</v>
      </c>
      <c r="K2463" s="1" t="str">
        <f t="shared" si="3"/>
        <v>Q4. Soymilk, original and vanilla, unfortified0</v>
      </c>
      <c r="L2463" s="1" t="str">
        <f t="shared" si="4"/>
        <v>Q4. Soymilk, original and vanilla, unfortifiedElectricity/heat</v>
      </c>
      <c r="M2463" s="1" t="str">
        <f t="array" ref="M2463">IF(A2462=$A$72,TEXT(A2463,"dd/mm/yyyy"),A2463)&amp;";"&amp;B2463&amp;";"&amp;IF(J2463=0,IFERROR(VLOOKUP(A2463,default!$B$17:$C$19,2,0),C2463),INDEX(default!$B$2:$B$12,Sheet2!J2463,0))&amp;";"&amp;D2463&amp;";"&amp;E2463&amp;";"&amp;F2463&amp;";"&amp;G2463&amp;";"&amp;H2463</f>
        <v>Electricity/heat;;;;;;;</v>
      </c>
    </row>
    <row r="2464" ht="15.75" customHeight="1">
      <c r="I2464" s="1" t="str">
        <f t="shared" si="1"/>
        <v>Q4. Soymilk, original and vanilla, unfortified</v>
      </c>
      <c r="J2464" s="1">
        <f t="shared" si="2"/>
        <v>0</v>
      </c>
      <c r="K2464" s="1" t="str">
        <f t="shared" si="3"/>
        <v>Q4. Soymilk, original and vanilla, unfortified0</v>
      </c>
      <c r="L2464" s="1" t="str">
        <f t="shared" si="4"/>
        <v>Q4. Soymilk, original and vanilla, unfortified</v>
      </c>
      <c r="M2464" s="1" t="str">
        <f t="array" ref="M2464">IF(A2463=$A$72,TEXT(A2464,"dd/mm/yyyy"),A2464)&amp;";"&amp;B2464&amp;";"&amp;IF(J2464=0,IFERROR(VLOOKUP(A2464,default!$B$17:$C$19,2,0),C2464),INDEX(default!$B$2:$B$12,Sheet2!J2464,0))&amp;";"&amp;D2464&amp;";"&amp;E2464&amp;";"&amp;F2464&amp;";"&amp;G2464&amp;";"&amp;H2464</f>
        <v>;;;;;;;</v>
      </c>
    </row>
    <row r="2465" ht="15.75" customHeight="1">
      <c r="A2465" s="1" t="s">
        <v>853</v>
      </c>
      <c r="I2465" s="1" t="str">
        <f t="shared" si="1"/>
        <v>Q4. Soymilk, original and vanilla, unfortified</v>
      </c>
      <c r="J2465" s="1">
        <f t="shared" si="2"/>
        <v>0</v>
      </c>
      <c r="K2465" s="1" t="str">
        <f t="shared" si="3"/>
        <v>Q4. Soymilk, original and vanilla, unfortified0</v>
      </c>
      <c r="L2465" s="1" t="str">
        <f t="shared" si="4"/>
        <v>Q4. Soymilk, original and vanilla, unfortifiedEmissions to air</v>
      </c>
      <c r="M2465" s="1" t="str">
        <f t="array" ref="M2465">IF(A2464=$A$72,TEXT(A2465,"dd/mm/yyyy"),A2465)&amp;";"&amp;B2465&amp;";"&amp;IF(J2465=0,IFERROR(VLOOKUP(A2465,default!$B$17:$C$19,2,0),C2465),INDEX(default!$B$2:$B$12,Sheet2!J2465,0))&amp;";"&amp;D2465&amp;";"&amp;E2465&amp;";"&amp;F2465&amp;";"&amp;G2465&amp;";"&amp;H2465</f>
        <v>Emissions to air;;;;;;;</v>
      </c>
    </row>
    <row r="2466" ht="15.75" customHeight="1">
      <c r="I2466" s="1" t="str">
        <f t="shared" si="1"/>
        <v>Q4. Soymilk, original and vanilla, unfortified</v>
      </c>
      <c r="J2466" s="1">
        <f t="shared" si="2"/>
        <v>0</v>
      </c>
      <c r="K2466" s="1" t="str">
        <f t="shared" si="3"/>
        <v>Q4. Soymilk, original and vanilla, unfortified0</v>
      </c>
      <c r="L2466" s="1" t="str">
        <f t="shared" si="4"/>
        <v>Q4. Soymilk, original and vanilla, unfortified</v>
      </c>
      <c r="M2466" s="1" t="str">
        <f t="array" ref="M2466">IF(A2465=$A$72,TEXT(A2466,"dd/mm/yyyy"),A2466)&amp;";"&amp;B2466&amp;";"&amp;IF(J2466=0,IFERROR(VLOOKUP(A2466,default!$B$17:$C$19,2,0),C2466),INDEX(default!$B$2:$B$12,Sheet2!J2466,0))&amp;";"&amp;D2466&amp;";"&amp;E2466&amp;";"&amp;F2466&amp;";"&amp;G2466&amp;";"&amp;H2466</f>
        <v>;;;;;;;</v>
      </c>
    </row>
    <row r="2467" ht="15.75" customHeight="1">
      <c r="A2467" s="1" t="s">
        <v>854</v>
      </c>
      <c r="I2467" s="1" t="str">
        <f t="shared" si="1"/>
        <v>Q4. Soymilk, original and vanilla, unfortified</v>
      </c>
      <c r="J2467" s="1">
        <f t="shared" si="2"/>
        <v>0</v>
      </c>
      <c r="K2467" s="1" t="str">
        <f t="shared" si="3"/>
        <v>Q4. Soymilk, original and vanilla, unfortified0</v>
      </c>
      <c r="L2467" s="1" t="str">
        <f t="shared" si="4"/>
        <v>Q4. Soymilk, original and vanilla, unfortifiedEmissions to water</v>
      </c>
      <c r="M2467" s="1" t="str">
        <f t="array" ref="M2467">IF(A2466=$A$72,TEXT(A2467,"dd/mm/yyyy"),A2467)&amp;";"&amp;B2467&amp;";"&amp;IF(J2467=0,IFERROR(VLOOKUP(A2467,default!$B$17:$C$19,2,0),C2467),INDEX(default!$B$2:$B$12,Sheet2!J2467,0))&amp;";"&amp;D2467&amp;";"&amp;E2467&amp;";"&amp;F2467&amp;";"&amp;G2467&amp;";"&amp;H2467</f>
        <v>Emissions to water;;;;;;;</v>
      </c>
    </row>
    <row r="2468" ht="15.75" customHeight="1">
      <c r="I2468" s="1" t="str">
        <f t="shared" si="1"/>
        <v>Q4. Soymilk, original and vanilla, unfortified</v>
      </c>
      <c r="J2468" s="1">
        <f t="shared" si="2"/>
        <v>0</v>
      </c>
      <c r="K2468" s="1" t="str">
        <f t="shared" si="3"/>
        <v>Q4. Soymilk, original and vanilla, unfortified0</v>
      </c>
      <c r="L2468" s="1" t="str">
        <f t="shared" si="4"/>
        <v>Q4. Soymilk, original and vanilla, unfortified</v>
      </c>
      <c r="M2468" s="1" t="str">
        <f t="array" ref="M2468">IF(A2467=$A$72,TEXT(A2468,"dd/mm/yyyy"),A2468)&amp;";"&amp;B2468&amp;";"&amp;IF(J2468=0,IFERROR(VLOOKUP(A2468,default!$B$17:$C$19,2,0),C2468),INDEX(default!$B$2:$B$12,Sheet2!J2468,0))&amp;";"&amp;D2468&amp;";"&amp;E2468&amp;";"&amp;F2468&amp;";"&amp;G2468&amp;";"&amp;H2468</f>
        <v>;;;;;;;</v>
      </c>
    </row>
    <row r="2469" ht="15.75" customHeight="1">
      <c r="A2469" s="1" t="s">
        <v>855</v>
      </c>
      <c r="I2469" s="1" t="str">
        <f t="shared" si="1"/>
        <v>Q4. Soymilk, original and vanilla, unfortified</v>
      </c>
      <c r="J2469" s="1">
        <f t="shared" si="2"/>
        <v>0</v>
      </c>
      <c r="K2469" s="1" t="str">
        <f t="shared" si="3"/>
        <v>Q4. Soymilk, original and vanilla, unfortified0</v>
      </c>
      <c r="L2469" s="1" t="str">
        <f t="shared" si="4"/>
        <v>Q4. Soymilk, original and vanilla, unfortifiedEmissions to soil</v>
      </c>
      <c r="M2469" s="1" t="str">
        <f t="array" ref="M2469">IF(A2468=$A$72,TEXT(A2469,"dd/mm/yyyy"),A2469)&amp;";"&amp;B2469&amp;";"&amp;IF(J2469=0,IFERROR(VLOOKUP(A2469,default!$B$17:$C$19,2,0),C2469),INDEX(default!$B$2:$B$12,Sheet2!J2469,0))&amp;";"&amp;D2469&amp;";"&amp;E2469&amp;";"&amp;F2469&amp;";"&amp;G2469&amp;";"&amp;H2469</f>
        <v>Emissions to soil;;;;;;;</v>
      </c>
    </row>
    <row r="2470" ht="15.75" customHeight="1">
      <c r="I2470" s="1" t="str">
        <f t="shared" si="1"/>
        <v>Q4. Soymilk, original and vanilla, unfortified</v>
      </c>
      <c r="J2470" s="1">
        <f t="shared" si="2"/>
        <v>0</v>
      </c>
      <c r="K2470" s="1" t="str">
        <f t="shared" si="3"/>
        <v>Q4. Soymilk, original and vanilla, unfortified0</v>
      </c>
      <c r="L2470" s="1" t="str">
        <f t="shared" si="4"/>
        <v>Q4. Soymilk, original and vanilla, unfortified</v>
      </c>
      <c r="M2470" s="1" t="str">
        <f t="array" ref="M2470">IF(A2469=$A$72,TEXT(A2470,"dd/mm/yyyy"),A2470)&amp;";"&amp;B2470&amp;";"&amp;IF(J2470=0,IFERROR(VLOOKUP(A2470,default!$B$17:$C$19,2,0),C2470),INDEX(default!$B$2:$B$12,Sheet2!J2470,0))&amp;";"&amp;D2470&amp;";"&amp;E2470&amp;";"&amp;F2470&amp;";"&amp;G2470&amp;";"&amp;H2470</f>
        <v>;;;;;;;</v>
      </c>
    </row>
    <row r="2471" ht="15.75" customHeight="1">
      <c r="A2471" s="1" t="s">
        <v>856</v>
      </c>
      <c r="I2471" s="1" t="str">
        <f t="shared" si="1"/>
        <v>Q4. Soymilk, original and vanilla, unfortified</v>
      </c>
      <c r="J2471" s="1">
        <f t="shared" si="2"/>
        <v>0</v>
      </c>
      <c r="K2471" s="1" t="str">
        <f t="shared" si="3"/>
        <v>Q4. Soymilk, original and vanilla, unfortified0</v>
      </c>
      <c r="L2471" s="1" t="str">
        <f t="shared" si="4"/>
        <v>Q4. Soymilk, original and vanilla, unfortifiedFinal waste flows</v>
      </c>
      <c r="M2471" s="1" t="str">
        <f t="array" ref="M2471">IF(A2470=$A$72,TEXT(A2471,"dd/mm/yyyy"),A2471)&amp;";"&amp;B2471&amp;";"&amp;IF(J2471=0,IFERROR(VLOOKUP(A2471,default!$B$17:$C$19,2,0),C2471),INDEX(default!$B$2:$B$12,Sheet2!J2471,0))&amp;";"&amp;D2471&amp;";"&amp;E2471&amp;";"&amp;F2471&amp;";"&amp;G2471&amp;";"&amp;H2471</f>
        <v>Final waste flows;;;;;;;</v>
      </c>
    </row>
    <row r="2472" ht="15.75" customHeight="1">
      <c r="I2472" s="1" t="str">
        <f t="shared" si="1"/>
        <v>Q4. Soymilk, original and vanilla, unfortified</v>
      </c>
      <c r="J2472" s="1">
        <f t="shared" si="2"/>
        <v>0</v>
      </c>
      <c r="K2472" s="1" t="str">
        <f t="shared" si="3"/>
        <v>Q4. Soymilk, original and vanilla, unfortified0</v>
      </c>
      <c r="L2472" s="1" t="str">
        <f t="shared" si="4"/>
        <v>Q4. Soymilk, original and vanilla, unfortified</v>
      </c>
      <c r="M2472" s="1" t="str">
        <f t="array" ref="M2472">IF(A2471=$A$72,TEXT(A2472,"dd/mm/yyyy"),A2472)&amp;";"&amp;B2472&amp;";"&amp;IF(J2472=0,IFERROR(VLOOKUP(A2472,default!$B$17:$C$19,2,0),C2472),INDEX(default!$B$2:$B$12,Sheet2!J2472,0))&amp;";"&amp;D2472&amp;";"&amp;E2472&amp;";"&amp;F2472&amp;";"&amp;G2472&amp;";"&amp;H2472</f>
        <v>;;;;;;;</v>
      </c>
    </row>
    <row r="2473" ht="15.75" customHeight="1">
      <c r="A2473" s="1" t="s">
        <v>857</v>
      </c>
      <c r="I2473" s="1" t="str">
        <f t="shared" si="1"/>
        <v>Q4. Soymilk, original and vanilla, unfortified</v>
      </c>
      <c r="J2473" s="1">
        <f t="shared" si="2"/>
        <v>0</v>
      </c>
      <c r="K2473" s="1" t="str">
        <f t="shared" si="3"/>
        <v>Q4. Soymilk, original and vanilla, unfortified0</v>
      </c>
      <c r="L2473" s="1" t="str">
        <f t="shared" si="4"/>
        <v>Q4. Soymilk, original and vanilla, unfortifiedNon material emissions</v>
      </c>
      <c r="M2473" s="1" t="str">
        <f t="array" ref="M2473">IF(A2472=$A$72,TEXT(A2473,"dd/mm/yyyy"),A2473)&amp;";"&amp;B2473&amp;";"&amp;IF(J2473=0,IFERROR(VLOOKUP(A2473,default!$B$17:$C$19,2,0),C2473),INDEX(default!$B$2:$B$12,Sheet2!J2473,0))&amp;";"&amp;D2473&amp;";"&amp;E2473&amp;";"&amp;F2473&amp;";"&amp;G2473&amp;";"&amp;H2473</f>
        <v>Non material emissions;;;;;;;</v>
      </c>
    </row>
    <row r="2474" ht="15.75" customHeight="1">
      <c r="I2474" s="1" t="str">
        <f t="shared" si="1"/>
        <v>Q4. Soymilk, original and vanilla, unfortified</v>
      </c>
      <c r="J2474" s="1">
        <f t="shared" si="2"/>
        <v>0</v>
      </c>
      <c r="K2474" s="1" t="str">
        <f t="shared" si="3"/>
        <v>Q4. Soymilk, original and vanilla, unfortified0</v>
      </c>
      <c r="L2474" s="1" t="str">
        <f t="shared" si="4"/>
        <v>Q4. Soymilk, original and vanilla, unfortified</v>
      </c>
      <c r="M2474" s="1" t="str">
        <f t="array" ref="M2474">IF(A2473=$A$72,TEXT(A2474,"dd/mm/yyyy"),A2474)&amp;";"&amp;B2474&amp;";"&amp;IF(J2474=0,IFERROR(VLOOKUP(A2474,default!$B$17:$C$19,2,0),C2474),INDEX(default!$B$2:$B$12,Sheet2!J2474,0))&amp;";"&amp;D2474&amp;";"&amp;E2474&amp;";"&amp;F2474&amp;";"&amp;G2474&amp;";"&amp;H2474</f>
        <v>;;;;;;;</v>
      </c>
    </row>
    <row r="2475" ht="15.75" customHeight="1">
      <c r="A2475" s="1" t="s">
        <v>858</v>
      </c>
      <c r="I2475" s="1" t="str">
        <f t="shared" si="1"/>
        <v>Q4. Soymilk, original and vanilla, unfortified</v>
      </c>
      <c r="J2475" s="1">
        <f t="shared" si="2"/>
        <v>0</v>
      </c>
      <c r="K2475" s="1" t="str">
        <f t="shared" si="3"/>
        <v>Q4. Soymilk, original and vanilla, unfortified0</v>
      </c>
      <c r="L2475" s="1" t="str">
        <f t="shared" si="4"/>
        <v>Q4. Soymilk, original and vanilla, unfortifiedSocial issues</v>
      </c>
      <c r="M2475" s="1" t="str">
        <f t="array" ref="M2475">IF(A2474=$A$72,TEXT(A2475,"dd/mm/yyyy"),A2475)&amp;";"&amp;B2475&amp;";"&amp;IF(J2475=0,IFERROR(VLOOKUP(A2475,default!$B$17:$C$19,2,0),C2475),INDEX(default!$B$2:$B$12,Sheet2!J2475,0))&amp;";"&amp;D2475&amp;";"&amp;E2475&amp;";"&amp;F2475&amp;";"&amp;G2475&amp;";"&amp;H2475</f>
        <v>Social issues;;;;;;;</v>
      </c>
    </row>
    <row r="2476" ht="15.75" customHeight="1">
      <c r="I2476" s="1" t="str">
        <f t="shared" si="1"/>
        <v>Q4. Soymilk, original and vanilla, unfortified</v>
      </c>
      <c r="J2476" s="1">
        <f t="shared" si="2"/>
        <v>0</v>
      </c>
      <c r="K2476" s="1" t="str">
        <f t="shared" si="3"/>
        <v>Q4. Soymilk, original and vanilla, unfortified0</v>
      </c>
      <c r="L2476" s="1" t="str">
        <f t="shared" si="4"/>
        <v>Q4. Soymilk, original and vanilla, unfortified</v>
      </c>
      <c r="M2476" s="1" t="str">
        <f t="array" ref="M2476">IF(A2475=$A$72,TEXT(A2476,"dd/mm/yyyy"),A2476)&amp;";"&amp;B2476&amp;";"&amp;IF(J2476=0,IFERROR(VLOOKUP(A2476,default!$B$17:$C$19,2,0),C2476),INDEX(default!$B$2:$B$12,Sheet2!J2476,0))&amp;";"&amp;D2476&amp;";"&amp;E2476&amp;";"&amp;F2476&amp;";"&amp;G2476&amp;";"&amp;H2476</f>
        <v>;;;;;;;</v>
      </c>
    </row>
    <row r="2477" ht="15.75" customHeight="1">
      <c r="A2477" s="1" t="s">
        <v>859</v>
      </c>
      <c r="I2477" s="1" t="str">
        <f t="shared" si="1"/>
        <v>Q4. Soymilk, original and vanilla, unfortified</v>
      </c>
      <c r="J2477" s="1">
        <f t="shared" si="2"/>
        <v>0</v>
      </c>
      <c r="K2477" s="1" t="str">
        <f t="shared" si="3"/>
        <v>Q4. Soymilk, original and vanilla, unfortified0</v>
      </c>
      <c r="L2477" s="1" t="str">
        <f t="shared" si="4"/>
        <v>Q4. Soymilk, original and vanilla, unfortifiedEconomic issues</v>
      </c>
      <c r="M2477" s="1" t="str">
        <f t="array" ref="M2477">IF(A2476=$A$72,TEXT(A2477,"dd/mm/yyyy"),A2477)&amp;";"&amp;B2477&amp;";"&amp;IF(J2477=0,IFERROR(VLOOKUP(A2477,default!$B$17:$C$19,2,0),C2477),INDEX(default!$B$2:$B$12,Sheet2!J2477,0))&amp;";"&amp;D2477&amp;";"&amp;E2477&amp;";"&amp;F2477&amp;";"&amp;G2477&amp;";"&amp;H2477</f>
        <v>Economic issues;;;;;;;</v>
      </c>
    </row>
    <row r="2478" ht="15.75" customHeight="1">
      <c r="I2478" s="1" t="str">
        <f t="shared" si="1"/>
        <v>Q4. Soymilk, original and vanilla, unfortified</v>
      </c>
      <c r="J2478" s="1">
        <f t="shared" si="2"/>
        <v>0</v>
      </c>
      <c r="K2478" s="1" t="str">
        <f t="shared" si="3"/>
        <v>Q4. Soymilk, original and vanilla, unfortified0</v>
      </c>
      <c r="L2478" s="1" t="str">
        <f t="shared" si="4"/>
        <v>Q4. Soymilk, original and vanilla, unfortified</v>
      </c>
      <c r="M2478" s="1" t="str">
        <f t="array" ref="M2478">IF(A2477=$A$72,TEXT(A2478,"dd/mm/yyyy"),A2478)&amp;";"&amp;B2478&amp;";"&amp;IF(J2478=0,IFERROR(VLOOKUP(A2478,default!$B$17:$C$19,2,0),C2478),INDEX(default!$B$2:$B$12,Sheet2!J2478,0))&amp;";"&amp;D2478&amp;";"&amp;E2478&amp;";"&amp;F2478&amp;";"&amp;G2478&amp;";"&amp;H2478</f>
        <v>;;;;;;;</v>
      </c>
    </row>
    <row r="2479" ht="15.75" customHeight="1">
      <c r="A2479" s="1" t="s">
        <v>860</v>
      </c>
      <c r="I2479" s="1" t="str">
        <f t="shared" si="1"/>
        <v>Q4. Soymilk, original and vanilla, unfortified</v>
      </c>
      <c r="J2479" s="1">
        <f t="shared" si="2"/>
        <v>0</v>
      </c>
      <c r="K2479" s="1" t="str">
        <f t="shared" si="3"/>
        <v>Q4. Soymilk, original and vanilla, unfortified0</v>
      </c>
      <c r="L2479" s="1" t="str">
        <f t="shared" si="4"/>
        <v>Q4. Soymilk, original and vanilla, unfortifiedWaste to treatment</v>
      </c>
      <c r="M2479" s="1" t="str">
        <f t="array" ref="M2479">IF(A2478=$A$72,TEXT(A2479,"dd/mm/yyyy"),A2479)&amp;";"&amp;B2479&amp;";"&amp;IF(J2479=0,IFERROR(VLOOKUP(A2479,default!$B$17:$C$19,2,0),C2479),INDEX(default!$B$2:$B$12,Sheet2!J2479,0))&amp;";"&amp;D2479&amp;";"&amp;E2479&amp;";"&amp;F2479&amp;";"&amp;G2479&amp;";"&amp;H2479</f>
        <v>Waste to treatment;;;;;;;</v>
      </c>
    </row>
    <row r="2480" ht="15.75" customHeight="1">
      <c r="A2480" s="1" t="s">
        <v>8</v>
      </c>
      <c r="B2480" s="1" t="s">
        <v>835</v>
      </c>
      <c r="C2480" s="1" t="s">
        <v>1112</v>
      </c>
      <c r="D2480" s="1" t="s">
        <v>842</v>
      </c>
      <c r="E2480" s="1">
        <v>0.0</v>
      </c>
      <c r="F2480" s="1">
        <v>0.0</v>
      </c>
      <c r="G2480" s="1">
        <v>0.0</v>
      </c>
      <c r="I2480" s="1" t="str">
        <f t="shared" si="1"/>
        <v>Q4. Soymilk, original and vanilla, unfortified</v>
      </c>
      <c r="J2480" s="1">
        <f t="shared" si="2"/>
        <v>0</v>
      </c>
      <c r="K2480" s="1" t="str">
        <f t="shared" si="3"/>
        <v>Q4. Soymilk, original and vanilla, unfortified0</v>
      </c>
      <c r="L2480" s="1" t="str">
        <f t="shared" si="4"/>
        <v>Q4. Soymilk, original and vanilla, unfortifiedMunicipal solid waste {RoW}| treatment of municipal solid waste, sanitary landfill | Cut-off, S</v>
      </c>
      <c r="M2480" s="1" t="str">
        <f t="array" ref="M2480">IF(A2479=$A$72,TEXT(A2480,"dd/mm/yyyy"),A2480)&amp;";"&amp;B2480&amp;";"&amp;IF(J2480=0,IFERROR(VLOOKUP(A2480,default!$B$17:$C$19,2,0),C2480),INDEX(default!$B$2:$B$12,Sheet2!J2480,0))&amp;";"&amp;D2480&amp;";"&amp;E2480&amp;";"&amp;F2480&amp;";"&amp;G2480&amp;";"&amp;H2480</f>
        <v>Municipal solid waste {RoW}| treatment of municipal solid waste, sanitary landfill | Cut-off, S;kg;(packwt*packaging*(1+TRAN_loss_PNS+RET_loss_PNS)+PHAR_loss_PNS+PROC_loss_PNS+TRAN_loss_PNS+RET_loss_PNS+USER_loss)*landfill;Undefined;0;0;0;</v>
      </c>
    </row>
    <row r="2481" ht="15.75" customHeight="1">
      <c r="A2481" s="1" t="s">
        <v>9</v>
      </c>
      <c r="B2481" s="1" t="s">
        <v>835</v>
      </c>
      <c r="C2481" s="1" t="s">
        <v>1113</v>
      </c>
      <c r="D2481" s="1" t="s">
        <v>842</v>
      </c>
      <c r="E2481" s="1">
        <v>0.0</v>
      </c>
      <c r="F2481" s="1">
        <v>0.0</v>
      </c>
      <c r="G2481" s="1">
        <v>0.0</v>
      </c>
      <c r="I2481" s="1" t="str">
        <f t="shared" si="1"/>
        <v>Q4. Soymilk, original and vanilla, unfortified</v>
      </c>
      <c r="J2481" s="1">
        <f t="shared" si="2"/>
        <v>0</v>
      </c>
      <c r="K2481" s="1" t="str">
        <f t="shared" si="3"/>
        <v>Q4. Soymilk, original and vanilla, unfortified0</v>
      </c>
      <c r="L2481" s="1" t="str">
        <f t="shared" si="4"/>
        <v>Q4. Soymilk, original and vanilla, unfortifiedMunicipal solid waste {GLO}| treatment of municipal solid waste, open dump, wet infiltration class (500mm) | Cut-off, S</v>
      </c>
      <c r="M2481" s="1" t="str">
        <f t="array" ref="M2481">IF(A2480=$A$72,TEXT(A2481,"dd/mm/yyyy"),A2481)&amp;";"&amp;B2481&amp;";"&amp;IF(J2481=0,IFERROR(VLOOKUP(A2481,default!$B$17:$C$19,2,0),C2481),INDEX(default!$B$2:$B$12,Sheet2!J2481,0))&amp;";"&amp;D2481&amp;";"&amp;E2481&amp;";"&amp;F2481&amp;";"&amp;G2481&amp;";"&amp;H2481</f>
        <v>Municipal solid waste {GLO}| treatment of municipal solid waste, open dump, wet infiltration class (500mm) | Cut-off, S;kg;(packwt*packaging*(1+TRAN_loss_PNS+RET_loss_PNS)+PHAR_loss_PNS+PROC_loss_PNS+TRAN_loss_PNS+RET_loss_PNS+USER_loss)*opendump;Undefined;0;0;0;</v>
      </c>
    </row>
    <row r="2482" ht="15.75" customHeight="1">
      <c r="A2482" s="1" t="s">
        <v>10</v>
      </c>
      <c r="B2482" s="1" t="s">
        <v>835</v>
      </c>
      <c r="C2482" s="1" t="s">
        <v>1113</v>
      </c>
      <c r="D2482" s="1" t="s">
        <v>842</v>
      </c>
      <c r="E2482" s="1">
        <v>0.0</v>
      </c>
      <c r="F2482" s="1">
        <v>0.0</v>
      </c>
      <c r="G2482" s="1">
        <v>0.0</v>
      </c>
      <c r="I2482" s="1" t="str">
        <f t="shared" si="1"/>
        <v>Q4. Soymilk, original and vanilla, unfortified</v>
      </c>
      <c r="J2482" s="1">
        <f t="shared" si="2"/>
        <v>0</v>
      </c>
      <c r="K2482" s="1" t="str">
        <f t="shared" si="3"/>
        <v>Q4. Soymilk, original and vanilla, unfortified0</v>
      </c>
      <c r="L2482" s="1" t="str">
        <f t="shared" si="4"/>
        <v>Q4. Soymilk, original and vanilla, unfortifiedMunicipal solid waste {GLO}| treatment of municipal solid waste, open burning | Cut-off, S</v>
      </c>
      <c r="M2482" s="1" t="str">
        <f t="array" ref="M2482">IF(A2481=$A$72,TEXT(A2482,"dd/mm/yyyy"),A2482)&amp;";"&amp;B2482&amp;";"&amp;IF(J2482=0,IFERROR(VLOOKUP(A2482,default!$B$17:$C$19,2,0),C2482),INDEX(default!$B$2:$B$12,Sheet2!J2482,0))&amp;";"&amp;D2482&amp;";"&amp;E2482&amp;";"&amp;F2482&amp;";"&amp;G2482&amp;";"&amp;H2482</f>
        <v>Municipal solid waste {GLO}| treatment of municipal solid waste, open burning | Cut-off, S;kg;(packwt*packaging*(1+TRAN_loss_PNS+RET_loss_PNS)+PHAR_loss_PNS+PROC_loss_PNS+TRAN_loss_PNS+RET_loss_PNS+USER_loss)*openburn;Undefined;0;0;0;</v>
      </c>
    </row>
    <row r="2483" ht="15.75" customHeight="1">
      <c r="I2483" s="1" t="str">
        <f t="shared" si="1"/>
        <v>Q4. Soymilk, original and vanilla, unfortified</v>
      </c>
      <c r="J2483" s="1">
        <f t="shared" si="2"/>
        <v>0</v>
      </c>
      <c r="K2483" s="1" t="str">
        <f t="shared" si="3"/>
        <v>Q4. Soymilk, original and vanilla, unfortified0</v>
      </c>
      <c r="L2483" s="1" t="str">
        <f t="shared" si="4"/>
        <v>Q4. Soymilk, original and vanilla, unfortified</v>
      </c>
      <c r="M2483" s="1" t="str">
        <f t="array" ref="M2483">IF(A2482=$A$72,TEXT(A2483,"dd/mm/yyyy"),A2483)&amp;";"&amp;B2483&amp;";"&amp;IF(J2483=0,IFERROR(VLOOKUP(A2483,default!$B$17:$C$19,2,0),C2483),INDEX(default!$B$2:$B$12,Sheet2!J2483,0))&amp;";"&amp;D2483&amp;";"&amp;E2483&amp;";"&amp;F2483&amp;";"&amp;G2483&amp;";"&amp;H2483</f>
        <v>;;;;;;;</v>
      </c>
    </row>
    <row r="2484" ht="15.75" customHeight="1">
      <c r="A2484" s="1" t="s">
        <v>865</v>
      </c>
      <c r="I2484" s="1" t="str">
        <f t="shared" si="1"/>
        <v>Q4. Soymilk, original and vanilla, unfortified</v>
      </c>
      <c r="J2484" s="1">
        <f t="shared" si="2"/>
        <v>0</v>
      </c>
      <c r="K2484" s="1" t="str">
        <f t="shared" si="3"/>
        <v>Q4. Soymilk, original and vanilla, unfortified0</v>
      </c>
      <c r="L2484" s="1" t="str">
        <f t="shared" si="4"/>
        <v>Q4. Soymilk, original and vanilla, unfortifiedInput parameters</v>
      </c>
      <c r="M2484" s="1" t="str">
        <f t="array" ref="M2484">IF(A2483=$A$72,TEXT(A2484,"dd/mm/yyyy"),A2484)&amp;";"&amp;B2484&amp;";"&amp;IF(J2484=0,IFERROR(VLOOKUP(A2484,default!$B$17:$C$19,2,0),C2484),INDEX(default!$B$2:$B$12,Sheet2!J2484,0))&amp;";"&amp;D2484&amp;";"&amp;E2484&amp;";"&amp;F2484&amp;";"&amp;G2484&amp;";"&amp;H2484</f>
        <v>Input parameters;;;;;;;</v>
      </c>
    </row>
    <row r="2485" ht="15.75" customHeight="1">
      <c r="A2485" s="1" t="s">
        <v>31</v>
      </c>
      <c r="B2485" s="1">
        <v>0.0237</v>
      </c>
      <c r="C2485" s="1" t="s">
        <v>866</v>
      </c>
      <c r="D2485" s="1">
        <v>1.11</v>
      </c>
      <c r="E2485" s="1">
        <v>0.0</v>
      </c>
      <c r="F2485" s="1">
        <v>0.0</v>
      </c>
      <c r="G2485" s="1" t="s">
        <v>832</v>
      </c>
      <c r="H2485" s="1" t="s">
        <v>134</v>
      </c>
      <c r="I2485" s="1" t="str">
        <f t="shared" si="1"/>
        <v>Q4. Soymilk, original and vanilla, unfortified</v>
      </c>
      <c r="J2485" s="1">
        <f t="shared" si="2"/>
        <v>0</v>
      </c>
      <c r="K2485" s="1" t="str">
        <f t="shared" si="3"/>
        <v>Q4. Soymilk, original and vanilla, unfortified0</v>
      </c>
      <c r="L2485" s="1" t="str">
        <f t="shared" si="4"/>
        <v>Q4. Soymilk, original and vanilla, unfortifiedprimary</v>
      </c>
      <c r="M2485" s="1" t="str">
        <f t="array" ref="M2485">IF(A2484=$A$72,TEXT(A2485,"dd/mm/yyyy"),A2485)&amp;";"&amp;B2485&amp;";"&amp;IF(J2485=0,IFERROR(VLOOKUP(A2485,default!$B$17:$C$19,2,0),C2485),INDEX(default!$B$2:$B$12,Sheet2!J2485,0))&amp;";"&amp;D2485&amp;";"&amp;E2485&amp;";"&amp;F2485&amp;";"&amp;G2485&amp;";"&amp;H2485</f>
        <v>primary;0,0237;Lognormal;1,11;0;0;No;(2,3,2,2,2,na)_x007f_</v>
      </c>
    </row>
    <row r="2486" ht="15.75" customHeight="1">
      <c r="A2486" s="1" t="s">
        <v>22</v>
      </c>
      <c r="B2486" s="1">
        <v>1.0</v>
      </c>
      <c r="C2486" s="1" t="s">
        <v>842</v>
      </c>
      <c r="D2486" s="1">
        <v>1.0</v>
      </c>
      <c r="E2486" s="1">
        <v>0.0</v>
      </c>
      <c r="F2486" s="1">
        <v>0.0</v>
      </c>
      <c r="G2486" s="1" t="s">
        <v>832</v>
      </c>
      <c r="I2486" s="1" t="str">
        <f t="shared" si="1"/>
        <v>Q4. Soymilk, original and vanilla, unfortified</v>
      </c>
      <c r="J2486" s="1">
        <f t="shared" si="2"/>
        <v>0</v>
      </c>
      <c r="K2486" s="1" t="str">
        <f t="shared" si="3"/>
        <v>Q4. Soymilk, original and vanilla, unfortified0</v>
      </c>
      <c r="L2486" s="1" t="str">
        <f t="shared" si="4"/>
        <v>Q4. Soymilk, original and vanilla, unfortifiedprocessing</v>
      </c>
      <c r="M2486" s="1" t="str">
        <f t="array" ref="M2486">IF(A2485=$A$72,TEXT(A2486,"dd/mm/yyyy"),A2486)&amp;";"&amp;B2486&amp;";"&amp;IF(J2486=0,IFERROR(VLOOKUP(A2486,default!$B$17:$C$19,2,0),C2486),INDEX(default!$B$2:$B$12,Sheet2!J2486,0))&amp;";"&amp;D2486&amp;";"&amp;E2486&amp;";"&amp;F2486&amp;";"&amp;G2486&amp;";"&amp;H2486</f>
        <v>processing;1;Undefined;1;0;0;No;</v>
      </c>
    </row>
    <row r="2487" ht="15.75" customHeight="1">
      <c r="A2487" s="1" t="s">
        <v>23</v>
      </c>
      <c r="B2487" s="1">
        <v>1.0</v>
      </c>
      <c r="C2487" s="1" t="s">
        <v>866</v>
      </c>
      <c r="D2487" s="1">
        <v>1.25</v>
      </c>
      <c r="E2487" s="1">
        <v>0.0</v>
      </c>
      <c r="F2487" s="1">
        <v>0.0</v>
      </c>
      <c r="G2487" s="1" t="s">
        <v>832</v>
      </c>
      <c r="H2487" s="1" t="s">
        <v>131</v>
      </c>
      <c r="I2487" s="1" t="str">
        <f t="shared" si="1"/>
        <v>Q4. Soymilk, original and vanilla, unfortified</v>
      </c>
      <c r="J2487" s="1">
        <f t="shared" si="2"/>
        <v>0</v>
      </c>
      <c r="K2487" s="1" t="str">
        <f t="shared" si="3"/>
        <v>Q4. Soymilk, original and vanilla, unfortified0</v>
      </c>
      <c r="L2487" s="1" t="str">
        <f t="shared" si="4"/>
        <v>Q4. Soymilk, original and vanilla, unfortifiedpackaging</v>
      </c>
      <c r="M2487" s="1" t="str">
        <f t="array" ref="M2487">IF(A2486=$A$72,TEXT(A2487,"dd/mm/yyyy"),A2487)&amp;";"&amp;B2487&amp;";"&amp;IF(J2487=0,IFERROR(VLOOKUP(A2487,default!$B$17:$C$19,2,0),C2487),INDEX(default!$B$2:$B$12,Sheet2!J2487,0))&amp;";"&amp;D2487&amp;";"&amp;E2487&amp;";"&amp;F2487&amp;";"&amp;G2487&amp;";"&amp;H2487</f>
        <v>packaging;1;Lognormal;1,25;0;0;No;(2,4,2,4,3,na)_x007f_</v>
      </c>
    </row>
    <row r="2488" ht="15.75" customHeight="1">
      <c r="A2488" s="1" t="s">
        <v>32</v>
      </c>
      <c r="B2488" s="1">
        <v>1.0</v>
      </c>
      <c r="C2488" s="1" t="s">
        <v>866</v>
      </c>
      <c r="D2488" s="1">
        <v>1.23</v>
      </c>
      <c r="E2488" s="1">
        <v>0.0</v>
      </c>
      <c r="F2488" s="1">
        <v>0.0</v>
      </c>
      <c r="G2488" s="1" t="s">
        <v>832</v>
      </c>
      <c r="H2488" s="1" t="s">
        <v>132</v>
      </c>
      <c r="I2488" s="1" t="str">
        <f t="shared" si="1"/>
        <v>Q4. Soymilk, original and vanilla, unfortified</v>
      </c>
      <c r="J2488" s="1">
        <f t="shared" si="2"/>
        <v>0</v>
      </c>
      <c r="K2488" s="1" t="str">
        <f t="shared" si="3"/>
        <v>Q4. Soymilk, original and vanilla, unfortified0</v>
      </c>
      <c r="L2488" s="1" t="str">
        <f t="shared" si="4"/>
        <v>Q4. Soymilk, original and vanilla, unfortifieddistrib</v>
      </c>
      <c r="M2488" s="1" t="str">
        <f t="array" ref="M2488">IF(A2487=$A$72,TEXT(A2488,"dd/mm/yyyy"),A2488)&amp;";"&amp;B2488&amp;";"&amp;IF(J2488=0,IFERROR(VLOOKUP(A2488,default!$B$17:$C$19,2,0),C2488),INDEX(default!$B$2:$B$12,Sheet2!J2488,0))&amp;";"&amp;D2488&amp;";"&amp;E2488&amp;";"&amp;F2488&amp;";"&amp;G2488&amp;";"&amp;H2488</f>
        <v>distrib;1;Lognormal;1,23;0;0;No;(2,3,2,4,3,na)_x007f_</v>
      </c>
    </row>
    <row r="2489" ht="15.75" customHeight="1">
      <c r="A2489" s="1" t="s">
        <v>33</v>
      </c>
      <c r="B2489" s="1">
        <v>10.0</v>
      </c>
      <c r="C2489" s="1" t="s">
        <v>866</v>
      </c>
      <c r="D2489" s="1">
        <v>1.12</v>
      </c>
      <c r="E2489" s="1">
        <v>0.0</v>
      </c>
      <c r="F2489" s="1">
        <v>0.0</v>
      </c>
      <c r="G2489" s="1" t="s">
        <v>832</v>
      </c>
      <c r="H2489" s="1" t="s">
        <v>133</v>
      </c>
      <c r="I2489" s="1" t="str">
        <f t="shared" si="1"/>
        <v>Q4. Soymilk, original and vanilla, unfortified</v>
      </c>
      <c r="J2489" s="1">
        <f t="shared" si="2"/>
        <v>0</v>
      </c>
      <c r="K2489" s="1" t="str">
        <f t="shared" si="3"/>
        <v>Q4. Soymilk, original and vanilla, unfortified0</v>
      </c>
      <c r="L2489" s="1" t="str">
        <f t="shared" si="4"/>
        <v>Q4. Soymilk, original and vanilla, unfortifiedretail_cool</v>
      </c>
      <c r="M2489" s="1" t="str">
        <f t="array" ref="M2489">IF(A2488=$A$72,TEXT(A2489,"dd/mm/yyyy"),A2489)&amp;";"&amp;B2489&amp;";"&amp;IF(J2489=0,IFERROR(VLOOKUP(A2489,default!$B$17:$C$19,2,0),C2489),INDEX(default!$B$2:$B$12,Sheet2!J2489,0))&amp;";"&amp;D2489&amp;";"&amp;E2489&amp;";"&amp;F2489&amp;";"&amp;G2489&amp;";"&amp;H2489</f>
        <v>retail_cool;10;Lognormal;1,12;0;0;No;(2,3,2,4,2,na)_x007f_</v>
      </c>
    </row>
    <row r="2490" ht="15.75" customHeight="1">
      <c r="A2490" s="1" t="s">
        <v>34</v>
      </c>
      <c r="B2490" s="1">
        <v>0.0</v>
      </c>
      <c r="C2490" s="1" t="s">
        <v>866</v>
      </c>
      <c r="D2490" s="1">
        <v>1.12</v>
      </c>
      <c r="E2490" s="1">
        <v>0.0</v>
      </c>
      <c r="F2490" s="1">
        <v>0.0</v>
      </c>
      <c r="G2490" s="1" t="s">
        <v>832</v>
      </c>
      <c r="H2490" s="1" t="s">
        <v>133</v>
      </c>
      <c r="I2490" s="1" t="str">
        <f t="shared" si="1"/>
        <v>Q4. Soymilk, original and vanilla, unfortified</v>
      </c>
      <c r="J2490" s="1">
        <f t="shared" si="2"/>
        <v>0</v>
      </c>
      <c r="K2490" s="1" t="str">
        <f t="shared" si="3"/>
        <v>Q4. Soymilk, original and vanilla, unfortified0</v>
      </c>
      <c r="L2490" s="1" t="str">
        <f t="shared" si="4"/>
        <v>Q4. Soymilk, original and vanilla, unfortifiedretail_freez</v>
      </c>
      <c r="M2490" s="1" t="str">
        <f t="array" ref="M2490">IF(A2489=$A$72,TEXT(A2490,"dd/mm/yyyy"),A2490)&amp;";"&amp;B2490&amp;";"&amp;IF(J2490=0,IFERROR(VLOOKUP(A2490,default!$B$17:$C$19,2,0),C2490),INDEX(default!$B$2:$B$12,Sheet2!J2490,0))&amp;";"&amp;D2490&amp;";"&amp;E2490&amp;";"&amp;F2490&amp;";"&amp;G2490&amp;";"&amp;H2490</f>
        <v>retail_freez;0;Lognormal;1,12;0;0;No;(2,3,2,4,2,na)_x007f_</v>
      </c>
    </row>
    <row r="2491" ht="15.75" customHeight="1">
      <c r="A2491" s="1" t="s">
        <v>35</v>
      </c>
      <c r="B2491" s="1">
        <v>10.0</v>
      </c>
      <c r="C2491" s="1" t="s">
        <v>866</v>
      </c>
      <c r="D2491" s="1">
        <v>1.12</v>
      </c>
      <c r="E2491" s="1">
        <v>0.0</v>
      </c>
      <c r="F2491" s="1">
        <v>0.0</v>
      </c>
      <c r="G2491" s="1" t="s">
        <v>832</v>
      </c>
      <c r="H2491" s="1" t="s">
        <v>133</v>
      </c>
      <c r="I2491" s="1" t="str">
        <f t="shared" si="1"/>
        <v>Q4. Soymilk, original and vanilla, unfortified</v>
      </c>
      <c r="J2491" s="1">
        <f t="shared" si="2"/>
        <v>0</v>
      </c>
      <c r="K2491" s="1" t="str">
        <f t="shared" si="3"/>
        <v>Q4. Soymilk, original and vanilla, unfortified0</v>
      </c>
      <c r="L2491" s="1" t="str">
        <f t="shared" si="4"/>
        <v>Q4. Soymilk, original and vanilla, unfortifiedhome_cool</v>
      </c>
      <c r="M2491" s="1" t="str">
        <f t="array" ref="M2491">IF(A2490=$A$72,TEXT(A2491,"dd/mm/yyyy"),A2491)&amp;";"&amp;B2491&amp;";"&amp;IF(J2491=0,IFERROR(VLOOKUP(A2491,default!$B$17:$C$19,2,0),C2491),INDEX(default!$B$2:$B$12,Sheet2!J2491,0))&amp;";"&amp;D2491&amp;";"&amp;E2491&amp;";"&amp;F2491&amp;";"&amp;G2491&amp;";"&amp;H2491</f>
        <v>home_cool;10;Lognormal;1,12;0;0;No;(2,3,2,4,2,na)_x007f_</v>
      </c>
    </row>
    <row r="2492" ht="15.75" customHeight="1">
      <c r="A2492" s="1" t="s">
        <v>36</v>
      </c>
      <c r="B2492" s="1">
        <v>0.0</v>
      </c>
      <c r="C2492" s="1" t="s">
        <v>866</v>
      </c>
      <c r="D2492" s="1">
        <v>1.12</v>
      </c>
      <c r="E2492" s="1">
        <v>0.0</v>
      </c>
      <c r="F2492" s="1">
        <v>0.0</v>
      </c>
      <c r="G2492" s="1" t="s">
        <v>832</v>
      </c>
      <c r="H2492" s="1" t="s">
        <v>133</v>
      </c>
      <c r="I2492" s="1" t="str">
        <f t="shared" si="1"/>
        <v>Q4. Soymilk, original and vanilla, unfortified</v>
      </c>
      <c r="J2492" s="1">
        <f t="shared" si="2"/>
        <v>0</v>
      </c>
      <c r="K2492" s="1" t="str">
        <f t="shared" si="3"/>
        <v>Q4. Soymilk, original and vanilla, unfortified0</v>
      </c>
      <c r="L2492" s="1" t="str">
        <f t="shared" si="4"/>
        <v>Q4. Soymilk, original and vanilla, unfortifiedhome_freez</v>
      </c>
      <c r="M2492" s="1" t="str">
        <f t="array" ref="M2492">IF(A2491=$A$72,TEXT(A2492,"dd/mm/yyyy"),A2492)&amp;";"&amp;B2492&amp;";"&amp;IF(J2492=0,IFERROR(VLOOKUP(A2492,default!$B$17:$C$19,2,0),C2492),INDEX(default!$B$2:$B$12,Sheet2!J2492,0))&amp;";"&amp;D2492&amp;";"&amp;E2492&amp;";"&amp;F2492&amp;";"&amp;G2492&amp;";"&amp;H2492</f>
        <v>home_freez;0;Lognormal;1,12;0;0;No;(2,3,2,4,2,na)_x007f_</v>
      </c>
    </row>
    <row r="2493" ht="15.75" customHeight="1">
      <c r="A2493" s="1" t="s">
        <v>37</v>
      </c>
      <c r="B2493" s="1">
        <v>0.0</v>
      </c>
      <c r="C2493" s="1" t="s">
        <v>866</v>
      </c>
      <c r="D2493" s="1">
        <v>1.11</v>
      </c>
      <c r="E2493" s="1">
        <v>0.0</v>
      </c>
      <c r="F2493" s="1">
        <v>0.0</v>
      </c>
      <c r="G2493" s="1" t="s">
        <v>832</v>
      </c>
      <c r="H2493" s="1" t="s">
        <v>134</v>
      </c>
      <c r="I2493" s="1" t="str">
        <f t="shared" si="1"/>
        <v>Q4. Soymilk, original and vanilla, unfortified</v>
      </c>
      <c r="J2493" s="1">
        <f t="shared" si="2"/>
        <v>0</v>
      </c>
      <c r="K2493" s="1" t="str">
        <f t="shared" si="3"/>
        <v>Q4. Soymilk, original and vanilla, unfortified0</v>
      </c>
      <c r="L2493" s="1" t="str">
        <f t="shared" si="4"/>
        <v>Q4. Soymilk, original and vanilla, unfortifiedboil</v>
      </c>
      <c r="M2493" s="1" t="str">
        <f t="array" ref="M2493">IF(A2492=$A$72,TEXT(A2493,"dd/mm/yyyy"),A2493)&amp;";"&amp;B2493&amp;";"&amp;IF(J2493=0,IFERROR(VLOOKUP(A2493,default!$B$17:$C$19,2,0),C2493),INDEX(default!$B$2:$B$12,Sheet2!J2493,0))&amp;";"&amp;D2493&amp;";"&amp;E2493&amp;";"&amp;F2493&amp;";"&amp;G2493&amp;";"&amp;H2493</f>
        <v>boil;0;Lognormal;1,11;0;0;No;(2,3,2,2,2,na)_x007f_</v>
      </c>
    </row>
    <row r="2494" ht="15.75" customHeight="1">
      <c r="A2494" s="1" t="s">
        <v>38</v>
      </c>
      <c r="B2494" s="1">
        <v>0.0</v>
      </c>
      <c r="C2494" s="1" t="s">
        <v>866</v>
      </c>
      <c r="D2494" s="1">
        <v>1.11</v>
      </c>
      <c r="E2494" s="1">
        <v>0.0</v>
      </c>
      <c r="F2494" s="1">
        <v>0.0</v>
      </c>
      <c r="G2494" s="1" t="s">
        <v>832</v>
      </c>
      <c r="H2494" s="1" t="s">
        <v>134</v>
      </c>
      <c r="I2494" s="1" t="str">
        <f t="shared" si="1"/>
        <v>Q4. Soymilk, original and vanilla, unfortified</v>
      </c>
      <c r="J2494" s="1">
        <f t="shared" si="2"/>
        <v>0</v>
      </c>
      <c r="K2494" s="1" t="str">
        <f t="shared" si="3"/>
        <v>Q4. Soymilk, original and vanilla, unfortified0</v>
      </c>
      <c r="L2494" s="1" t="str">
        <f t="shared" si="4"/>
        <v>Q4. Soymilk, original and vanilla, unfortifiedfry</v>
      </c>
      <c r="M2494" s="1" t="str">
        <f t="array" ref="M2494">IF(A2493=$A$72,TEXT(A2494,"dd/mm/yyyy"),A2494)&amp;";"&amp;B2494&amp;";"&amp;IF(J2494=0,IFERROR(VLOOKUP(A2494,default!$B$17:$C$19,2,0),C2494),INDEX(default!$B$2:$B$12,Sheet2!J2494,0))&amp;";"&amp;D2494&amp;";"&amp;E2494&amp;";"&amp;F2494&amp;";"&amp;G2494&amp;";"&amp;H2494</f>
        <v>fry;0;Lognormal;1,11;0;0;No;(2,3,2,2,2,na)_x007f_</v>
      </c>
    </row>
    <row r="2495" ht="15.75" customHeight="1">
      <c r="A2495" s="1" t="s">
        <v>39</v>
      </c>
      <c r="B2495" s="1">
        <v>0.05</v>
      </c>
      <c r="C2495" s="1" t="s">
        <v>842</v>
      </c>
      <c r="D2495" s="1">
        <v>1.0</v>
      </c>
      <c r="E2495" s="1">
        <v>0.0</v>
      </c>
      <c r="F2495" s="1">
        <v>0.0</v>
      </c>
      <c r="G2495" s="1" t="s">
        <v>832</v>
      </c>
      <c r="I2495" s="1" t="str">
        <f t="shared" si="1"/>
        <v>Q4. Soymilk, original and vanilla, unfortified</v>
      </c>
      <c r="J2495" s="1">
        <f t="shared" si="2"/>
        <v>0</v>
      </c>
      <c r="K2495" s="1" t="str">
        <f t="shared" si="3"/>
        <v>Q4. Soymilk, original and vanilla, unfortified0</v>
      </c>
      <c r="L2495" s="1" t="str">
        <f t="shared" si="4"/>
        <v>Q4. Soymilk, original and vanilla, unfortifiedpackwt</v>
      </c>
      <c r="M2495" s="1" t="str">
        <f t="array" ref="M2495">IF(A2494=$A$72,TEXT(A2495,"dd/mm/yyyy"),A2495)&amp;";"&amp;B2495&amp;";"&amp;IF(J2495=0,IFERROR(VLOOKUP(A2495,default!$B$17:$C$19,2,0),C2495),INDEX(default!$B$2:$B$12,Sheet2!J2495,0))&amp;";"&amp;D2495&amp;";"&amp;E2495&amp;";"&amp;F2495&amp;";"&amp;G2495&amp;";"&amp;H2495</f>
        <v>packwt;0,05;Undefined;1;0;0;No;</v>
      </c>
    </row>
    <row r="2496" ht="15.75" customHeight="1">
      <c r="A2496" s="1" t="s">
        <v>40</v>
      </c>
      <c r="B2496" s="1">
        <v>0.0</v>
      </c>
      <c r="C2496" s="1" t="s">
        <v>842</v>
      </c>
      <c r="D2496" s="1">
        <v>1.0</v>
      </c>
      <c r="E2496" s="1">
        <v>0.0</v>
      </c>
      <c r="F2496" s="1">
        <v>0.0</v>
      </c>
      <c r="G2496" s="1" t="s">
        <v>832</v>
      </c>
      <c r="I2496" s="1" t="str">
        <f t="shared" si="1"/>
        <v>Q4. Soymilk, original and vanilla, unfortified</v>
      </c>
      <c r="J2496" s="1">
        <f t="shared" si="2"/>
        <v>0</v>
      </c>
      <c r="K2496" s="1" t="str">
        <f t="shared" si="3"/>
        <v>Q4. Soymilk, original and vanilla, unfortified0</v>
      </c>
      <c r="L2496" s="1" t="str">
        <f t="shared" si="4"/>
        <v>Q4. Soymilk, original and vanilla, unfortifiedUSER_loss</v>
      </c>
      <c r="M2496" s="1" t="str">
        <f t="array" ref="M2496">IF(A2495=$A$72,TEXT(A2496,"dd/mm/yyyy"),A2496)&amp;";"&amp;B2496&amp;";"&amp;IF(J2496=0,IFERROR(VLOOKUP(A2496,default!$B$17:$C$19,2,0),C2496),INDEX(default!$B$2:$B$12,Sheet2!J2496,0))&amp;";"&amp;D2496&amp;";"&amp;E2496&amp;";"&amp;F2496&amp;";"&amp;G2496&amp;";"&amp;H2496</f>
        <v>USER_loss;0;Undefined;1;0;0;No;</v>
      </c>
    </row>
    <row r="2497" ht="15.75" customHeight="1">
      <c r="I2497" s="1" t="str">
        <f t="shared" si="1"/>
        <v>Q4. Soymilk, original and vanilla, unfortified</v>
      </c>
      <c r="J2497" s="1">
        <f t="shared" si="2"/>
        <v>0</v>
      </c>
      <c r="K2497" s="1" t="str">
        <f t="shared" si="3"/>
        <v>Q4. Soymilk, original and vanilla, unfortified0</v>
      </c>
      <c r="L2497" s="1" t="str">
        <f t="shared" si="4"/>
        <v>Q4. Soymilk, original and vanilla, unfortified</v>
      </c>
      <c r="M2497" s="1" t="str">
        <f t="array" ref="M2497">IF(A2496=$A$72,TEXT(A2497,"dd/mm/yyyy"),A2497)&amp;";"&amp;B2497&amp;";"&amp;IF(J2497=0,IFERROR(VLOOKUP(A2497,default!$B$17:$C$19,2,0),C2497),INDEX(default!$B$2:$B$12,Sheet2!J2497,0))&amp;";"&amp;D2497&amp;";"&amp;E2497&amp;";"&amp;F2497&amp;";"&amp;G2497&amp;";"&amp;H2497</f>
        <v>;;;;;;;</v>
      </c>
    </row>
    <row r="2498" ht="15.75" customHeight="1">
      <c r="A2498" s="1" t="s">
        <v>867</v>
      </c>
      <c r="I2498" s="1" t="str">
        <f t="shared" si="1"/>
        <v>Q4. Soymilk, original and vanilla, unfortified</v>
      </c>
      <c r="J2498" s="1">
        <f t="shared" si="2"/>
        <v>0</v>
      </c>
      <c r="K2498" s="1" t="str">
        <f t="shared" si="3"/>
        <v>Q4. Soymilk, original and vanilla, unfortified0</v>
      </c>
      <c r="L2498" s="1" t="str">
        <f t="shared" si="4"/>
        <v>Q4. Soymilk, original and vanilla, unfortifiedEnd</v>
      </c>
      <c r="M2498" s="1" t="str">
        <f t="array" ref="M2498">IF(A2497=$A$72,TEXT(A2498,"dd/mm/yyyy"),A2498)&amp;";"&amp;B2498&amp;";"&amp;IF(J2498=0,IFERROR(VLOOKUP(A2498,default!$B$17:$C$19,2,0),C2498),INDEX(default!$B$2:$B$12,Sheet2!J2498,0))&amp;";"&amp;D2498&amp;";"&amp;E2498&amp;";"&amp;F2498&amp;";"&amp;G2498&amp;";"&amp;H2498</f>
        <v>End;;;;;;;</v>
      </c>
    </row>
    <row r="2499" ht="15.75" customHeight="1">
      <c r="I2499" s="1" t="str">
        <f t="shared" si="1"/>
        <v>Q4. Soymilk, original and vanilla, unfortified</v>
      </c>
      <c r="J2499" s="1">
        <f t="shared" si="2"/>
        <v>0</v>
      </c>
      <c r="K2499" s="1" t="str">
        <f t="shared" si="3"/>
        <v>Q4. Soymilk, original and vanilla, unfortified0</v>
      </c>
      <c r="L2499" s="1" t="str">
        <f t="shared" si="4"/>
        <v>Q4. Soymilk, original and vanilla, unfortified</v>
      </c>
      <c r="M2499" s="1" t="str">
        <f t="array" ref="M2499">IF(A2498=$A$72,TEXT(A2499,"dd/mm/yyyy"),A2499)&amp;";"&amp;B2499&amp;";"&amp;IF(J2499=0,IFERROR(VLOOKUP(A2499,default!$B$17:$C$19,2,0),C2499),INDEX(default!$B$2:$B$12,Sheet2!J2499,0))&amp;";"&amp;D2499&amp;";"&amp;E2499&amp;";"&amp;F2499&amp;";"&amp;G2499&amp;";"&amp;H2499</f>
        <v>;;;;;;;</v>
      </c>
    </row>
    <row r="2500" ht="15.75" customHeight="1">
      <c r="A2500" s="1" t="s">
        <v>814</v>
      </c>
      <c r="I2500" s="1" t="str">
        <f t="shared" si="1"/>
        <v>Q4. Soymilk, original and vanilla, unfortified</v>
      </c>
      <c r="J2500" s="1">
        <f t="shared" si="2"/>
        <v>0</v>
      </c>
      <c r="K2500" s="1" t="str">
        <f t="shared" si="3"/>
        <v>Q4. Soymilk, original and vanilla, unfortified0</v>
      </c>
      <c r="L2500" s="1" t="str">
        <f t="shared" si="4"/>
        <v>Q4. Soymilk, original and vanilla, unfortifiedProcess</v>
      </c>
      <c r="M2500" s="1" t="str">
        <f t="array" ref="M2500">IF(A2499=$A$72,TEXT(A2500,"dd/mm/yyyy"),A2500)&amp;";"&amp;B2500&amp;";"&amp;IF(J2500=0,IFERROR(VLOOKUP(A2500,default!$B$17:$C$19,2,0),C2500),INDEX(default!$B$2:$B$12,Sheet2!J2500,0))&amp;";"&amp;D2500&amp;";"&amp;E2500&amp;";"&amp;F2500&amp;";"&amp;G2500&amp;";"&amp;H2500</f>
        <v>Process;;;;;;;</v>
      </c>
    </row>
    <row r="2501" ht="15.75" customHeight="1">
      <c r="I2501" s="1" t="str">
        <f t="shared" si="1"/>
        <v>Q4. Soymilk, original and vanilla, unfortified</v>
      </c>
      <c r="J2501" s="1">
        <f t="shared" si="2"/>
        <v>0</v>
      </c>
      <c r="K2501" s="1" t="str">
        <f t="shared" si="3"/>
        <v>Q4. Soymilk, original and vanilla, unfortified0</v>
      </c>
      <c r="L2501" s="1" t="str">
        <f t="shared" si="4"/>
        <v>Q4. Soymilk, original and vanilla, unfortified</v>
      </c>
      <c r="M2501" s="1" t="str">
        <f t="array" ref="M2501">IF(A2500=$A$72,TEXT(A2501,"dd/mm/yyyy"),A2501)&amp;";"&amp;B2501&amp;";"&amp;IF(J2501=0,IFERROR(VLOOKUP(A2501,default!$B$17:$C$19,2,0),C2501),INDEX(default!$B$2:$B$12,Sheet2!J2501,0))&amp;";"&amp;D2501&amp;";"&amp;E2501&amp;";"&amp;F2501&amp;";"&amp;G2501&amp;";"&amp;H2501</f>
        <v>;;;;;;;</v>
      </c>
    </row>
    <row r="2502" ht="15.75" customHeight="1">
      <c r="A2502" s="1" t="s">
        <v>815</v>
      </c>
      <c r="I2502" s="1" t="str">
        <f t="shared" si="1"/>
        <v>Q4. Soymilk, original and vanilla, unfortified</v>
      </c>
      <c r="J2502" s="1">
        <f t="shared" si="2"/>
        <v>0</v>
      </c>
      <c r="K2502" s="1" t="str">
        <f t="shared" si="3"/>
        <v>Q4. Soymilk, original and vanilla, unfortified0</v>
      </c>
      <c r="L2502" s="1" t="str">
        <f t="shared" si="4"/>
        <v>Q4. Soymilk, original and vanilla, unfortifiedCategory type</v>
      </c>
      <c r="M2502" s="1" t="str">
        <f t="array" ref="M2502">IF(A2501=$A$72,TEXT(A2502,"dd/mm/yyyy"),A2502)&amp;";"&amp;B2502&amp;";"&amp;IF(J2502=0,IFERROR(VLOOKUP(A2502,default!$B$17:$C$19,2,0),C2502),INDEX(default!$B$2:$B$12,Sheet2!J2502,0))&amp;";"&amp;D2502&amp;";"&amp;E2502&amp;";"&amp;F2502&amp;";"&amp;G2502&amp;";"&amp;H2502</f>
        <v>Category type;;;;;;;</v>
      </c>
    </row>
    <row r="2503" ht="15.75" customHeight="1">
      <c r="A2503" s="1" t="s">
        <v>816</v>
      </c>
      <c r="I2503" s="1" t="str">
        <f t="shared" si="1"/>
        <v>Q4. Soymilk, original and vanilla, unfortified</v>
      </c>
      <c r="J2503" s="1">
        <f t="shared" si="2"/>
        <v>0</v>
      </c>
      <c r="K2503" s="1" t="str">
        <f t="shared" si="3"/>
        <v>Q4. Soymilk, original and vanilla, unfortified0</v>
      </c>
      <c r="L2503" s="1" t="str">
        <f t="shared" si="4"/>
        <v>Q4. Soymilk, original and vanilla, unfortifiedmaterial</v>
      </c>
      <c r="M2503" s="1" t="str">
        <f t="array" ref="M2503">IF(A2502=$A$72,TEXT(A2503,"dd/mm/yyyy"),A2503)&amp;";"&amp;B2503&amp;";"&amp;IF(J2503=0,IFERROR(VLOOKUP(A2503,default!$B$17:$C$19,2,0),C2503),INDEX(default!$B$2:$B$12,Sheet2!J2503,0))&amp;";"&amp;D2503&amp;";"&amp;E2503&amp;";"&amp;F2503&amp;";"&amp;G2503&amp;";"&amp;H2503</f>
        <v>material;;;;;;;</v>
      </c>
    </row>
    <row r="2504" ht="15.75" customHeight="1">
      <c r="I2504" s="1" t="str">
        <f t="shared" si="1"/>
        <v>Q4. Soymilk, original and vanilla, unfortified</v>
      </c>
      <c r="J2504" s="1">
        <f t="shared" si="2"/>
        <v>0</v>
      </c>
      <c r="K2504" s="1" t="str">
        <f t="shared" si="3"/>
        <v>Q4. Soymilk, original and vanilla, unfortified0</v>
      </c>
      <c r="L2504" s="1" t="str">
        <f t="shared" si="4"/>
        <v>Q4. Soymilk, original and vanilla, unfortified</v>
      </c>
      <c r="M2504" s="1" t="str">
        <f t="array" ref="M2504">IF(A2503=$A$72,TEXT(A2504,"dd/mm/yyyy"),A2504)&amp;";"&amp;B2504&amp;";"&amp;IF(J2504=0,IFERROR(VLOOKUP(A2504,default!$B$17:$C$19,2,0),C2504),INDEX(default!$B$2:$B$12,Sheet2!J2504,0))&amp;";"&amp;D2504&amp;";"&amp;E2504&amp;";"&amp;F2504&amp;";"&amp;G2504&amp;";"&amp;H2504</f>
        <v>;;;;;;;</v>
      </c>
    </row>
    <row r="2505" ht="15.75" customHeight="1">
      <c r="A2505" s="1" t="s">
        <v>817</v>
      </c>
      <c r="I2505" s="1" t="str">
        <f t="shared" si="1"/>
        <v>Q4. Soymilk, original and vanilla, unfortified</v>
      </c>
      <c r="J2505" s="1">
        <f t="shared" si="2"/>
        <v>0</v>
      </c>
      <c r="K2505" s="1" t="str">
        <f t="shared" si="3"/>
        <v>Q4. Soymilk, original and vanilla, unfortified0</v>
      </c>
      <c r="L2505" s="1" t="str">
        <f t="shared" si="4"/>
        <v>Q4. Soymilk, original and vanilla, unfortifiedProcess identifier</v>
      </c>
      <c r="M2505" s="1" t="str">
        <f t="array" ref="M2505">IF(A2504=$A$72,TEXT(A2505,"dd/mm/yyyy"),A2505)&amp;";"&amp;B2505&amp;";"&amp;IF(J2505=0,IFERROR(VLOOKUP(A2505,default!$B$17:$C$19,2,0),C2505),INDEX(default!$B$2:$B$12,Sheet2!J2505,0))&amp;";"&amp;D2505&amp;";"&amp;E2505&amp;";"&amp;F2505&amp;";"&amp;G2505&amp;";"&amp;H2505</f>
        <v>Process identifier;;;;;;;</v>
      </c>
    </row>
    <row r="2506" ht="15.75" customHeight="1">
      <c r="A2506" s="1" t="s">
        <v>1140</v>
      </c>
      <c r="I2506" s="1" t="str">
        <f t="shared" si="1"/>
        <v>Q4. Soymilk, original and vanilla, unfortified</v>
      </c>
      <c r="J2506" s="1">
        <f t="shared" si="2"/>
        <v>0</v>
      </c>
      <c r="K2506" s="1" t="str">
        <f t="shared" si="3"/>
        <v>Q4. Soymilk, original and vanilla, unfortified0</v>
      </c>
      <c r="L2506" s="1" t="str">
        <f t="shared" si="4"/>
        <v>Q4. Soymilk, original and vanilla, unfortifiedFootPrin000108900800255</v>
      </c>
      <c r="M2506" s="1" t="str">
        <f t="array" ref="M2506">IF(A2505=$A$72,TEXT(A2506,"dd/mm/yyyy"),A2506)&amp;";"&amp;B2506&amp;";"&amp;IF(J2506=0,IFERROR(VLOOKUP(A2506,default!$B$17:$C$19,2,0),C2506),INDEX(default!$B$2:$B$12,Sheet2!J2506,0))&amp;";"&amp;D2506&amp;";"&amp;E2506&amp;";"&amp;F2506&amp;";"&amp;G2506&amp;";"&amp;H2506</f>
        <v>FootPrin000108900800255;;;;;;;</v>
      </c>
    </row>
    <row r="2507" ht="15.75" customHeight="1">
      <c r="I2507" s="1" t="str">
        <f t="shared" si="1"/>
        <v>Q4. Soymilk, original and vanilla, unfortified</v>
      </c>
      <c r="J2507" s="1">
        <f t="shared" si="2"/>
        <v>0</v>
      </c>
      <c r="K2507" s="1" t="str">
        <f t="shared" si="3"/>
        <v>Q4. Soymilk, original and vanilla, unfortified0</v>
      </c>
      <c r="L2507" s="1" t="str">
        <f t="shared" si="4"/>
        <v>Q4. Soymilk, original and vanilla, unfortified</v>
      </c>
      <c r="M2507" s="1" t="str">
        <f t="array" ref="M2507">IF(A2506=$A$72,TEXT(A2507,"dd/mm/yyyy"),A2507)&amp;";"&amp;B2507&amp;";"&amp;IF(J2507=0,IFERROR(VLOOKUP(A2507,default!$B$17:$C$19,2,0),C2507),INDEX(default!$B$2:$B$12,Sheet2!J2507,0))&amp;";"&amp;D2507&amp;";"&amp;E2507&amp;";"&amp;F2507&amp;";"&amp;G2507&amp;";"&amp;H2507</f>
        <v>;;;;;;;</v>
      </c>
    </row>
    <row r="2508" ht="15.75" customHeight="1">
      <c r="A2508" s="1" t="s">
        <v>819</v>
      </c>
      <c r="I2508" s="1" t="str">
        <f t="shared" si="1"/>
        <v>Q4. Soymilk, original and vanilla, unfortified</v>
      </c>
      <c r="J2508" s="1">
        <f t="shared" si="2"/>
        <v>0</v>
      </c>
      <c r="K2508" s="1" t="str">
        <f t="shared" si="3"/>
        <v>Q4. Soymilk, original and vanilla, unfortified0</v>
      </c>
      <c r="L2508" s="1" t="str">
        <f t="shared" si="4"/>
        <v>Q4. Soymilk, original and vanilla, unfortifiedType</v>
      </c>
      <c r="M2508" s="1" t="str">
        <f t="array" ref="M2508">IF(A2507=$A$72,TEXT(A2508,"dd/mm/yyyy"),A2508)&amp;";"&amp;B2508&amp;";"&amp;IF(J2508=0,IFERROR(VLOOKUP(A2508,default!$B$17:$C$19,2,0),C2508),INDEX(default!$B$2:$B$12,Sheet2!J2508,0))&amp;";"&amp;D2508&amp;";"&amp;E2508&amp;";"&amp;F2508&amp;";"&amp;G2508&amp;";"&amp;H2508</f>
        <v>Type;;;;;;;</v>
      </c>
    </row>
    <row r="2509" ht="15.75" customHeight="1">
      <c r="I2509" s="1" t="str">
        <f t="shared" si="1"/>
        <v>Q4. Soymilk, original and vanilla, unfortified</v>
      </c>
      <c r="J2509" s="1">
        <f t="shared" si="2"/>
        <v>0</v>
      </c>
      <c r="K2509" s="1" t="str">
        <f t="shared" si="3"/>
        <v>Q4. Soymilk, original and vanilla, unfortified0</v>
      </c>
      <c r="L2509" s="1" t="str">
        <f t="shared" si="4"/>
        <v>Q4. Soymilk, original and vanilla, unfortified</v>
      </c>
      <c r="M2509" s="1" t="str">
        <f t="array" ref="M2509">IF(A2508=$A$72,TEXT(A2509,"dd/mm/yyyy"),A2509)&amp;";"&amp;B2509&amp;";"&amp;IF(J2509=0,IFERROR(VLOOKUP(A2509,default!$B$17:$C$19,2,0),C2509),INDEX(default!$B$2:$B$12,Sheet2!J2509,0))&amp;";"&amp;D2509&amp;";"&amp;E2509&amp;";"&amp;F2509&amp;";"&amp;G2509&amp;";"&amp;H2509</f>
        <v>;;;;;;;</v>
      </c>
    </row>
    <row r="2510" ht="15.75" customHeight="1">
      <c r="I2510" s="1" t="str">
        <f t="shared" si="1"/>
        <v>Q4. Soymilk, original and vanilla, unfortified</v>
      </c>
      <c r="J2510" s="1">
        <f t="shared" si="2"/>
        <v>0</v>
      </c>
      <c r="K2510" s="1" t="str">
        <f t="shared" si="3"/>
        <v>Q4. Soymilk, original and vanilla, unfortified0</v>
      </c>
      <c r="L2510" s="1" t="str">
        <f t="shared" si="4"/>
        <v>Q4. Soymilk, original and vanilla, unfortified</v>
      </c>
      <c r="M2510" s="1" t="str">
        <f t="array" ref="M2510">IF(A2509=$A$72,TEXT(A2510,"dd/mm/yyyy"),A2510)&amp;";"&amp;B2510&amp;";"&amp;IF(J2510=0,IFERROR(VLOOKUP(A2510,default!$B$17:$C$19,2,0),C2510),INDEX(default!$B$2:$B$12,Sheet2!J2510,0))&amp;";"&amp;D2510&amp;";"&amp;E2510&amp;";"&amp;F2510&amp;";"&amp;G2510&amp;";"&amp;H2510</f>
        <v>;;;;;;;</v>
      </c>
    </row>
    <row r="2511" ht="15.75" customHeight="1">
      <c r="A2511" s="1" t="s">
        <v>820</v>
      </c>
      <c r="I2511" s="1" t="str">
        <f t="shared" si="1"/>
        <v>Q4. Soymilk, original and vanilla, unfortified</v>
      </c>
      <c r="J2511" s="1">
        <f t="shared" si="2"/>
        <v>0</v>
      </c>
      <c r="K2511" s="1" t="str">
        <f t="shared" si="3"/>
        <v>Q4. Soymilk, original and vanilla, unfortified0</v>
      </c>
      <c r="L2511" s="1" t="str">
        <f t="shared" si="4"/>
        <v>Q4. Soymilk, original and vanilla, unfortifiedStatus</v>
      </c>
      <c r="M2511" s="1" t="str">
        <f t="array" ref="M2511">IF(A2510=$A$72,TEXT(A2511,"dd/mm/yyyy"),A2511)&amp;";"&amp;B2511&amp;";"&amp;IF(J2511=0,IFERROR(VLOOKUP(A2511,default!$B$17:$C$19,2,0),C2511),INDEX(default!$B$2:$B$12,Sheet2!J2511,0))&amp;";"&amp;D2511&amp;";"&amp;E2511&amp;";"&amp;F2511&amp;";"&amp;G2511&amp;";"&amp;H2511</f>
        <v>Status;;;;;;;</v>
      </c>
    </row>
    <row r="2512" ht="15.75" customHeight="1">
      <c r="I2512" s="1" t="str">
        <f t="shared" si="1"/>
        <v>Q4. Soymilk, original and vanilla, unfortified</v>
      </c>
      <c r="J2512" s="1">
        <f t="shared" si="2"/>
        <v>0</v>
      </c>
      <c r="K2512" s="1" t="str">
        <f t="shared" si="3"/>
        <v>Q4. Soymilk, original and vanilla, unfortified0</v>
      </c>
      <c r="L2512" s="1" t="str">
        <f t="shared" si="4"/>
        <v>Q4. Soymilk, original and vanilla, unfortified</v>
      </c>
      <c r="M2512" s="1" t="str">
        <f t="array" ref="M2512">IF(A2511=$A$72,TEXT(A2512,"dd/mm/yyyy"),A2512)&amp;";"&amp;B2512&amp;";"&amp;IF(J2512=0,IFERROR(VLOOKUP(A2512,default!$B$17:$C$19,2,0),C2512),INDEX(default!$B$2:$B$12,Sheet2!J2512,0))&amp;";"&amp;D2512&amp;";"&amp;E2512&amp;";"&amp;F2512&amp;";"&amp;G2512&amp;";"&amp;H2512</f>
        <v>;;;;;;;</v>
      </c>
    </row>
    <row r="2513" ht="15.75" customHeight="1">
      <c r="I2513" s="1" t="str">
        <f t="shared" si="1"/>
        <v>Q4. Soymilk, original and vanilla, unfortified</v>
      </c>
      <c r="J2513" s="1">
        <f t="shared" si="2"/>
        <v>0</v>
      </c>
      <c r="K2513" s="1" t="str">
        <f t="shared" si="3"/>
        <v>Q4. Soymilk, original and vanilla, unfortified0</v>
      </c>
      <c r="L2513" s="1" t="str">
        <f t="shared" si="4"/>
        <v>Q4. Soymilk, original and vanilla, unfortified</v>
      </c>
      <c r="M2513" s="1" t="str">
        <f t="array" ref="M2513">IF(A2512=$A$72,TEXT(A2513,"dd/mm/yyyy"),A2513)&amp;";"&amp;B2513&amp;";"&amp;IF(J2513=0,IFERROR(VLOOKUP(A2513,default!$B$17:$C$19,2,0),C2513),INDEX(default!$B$2:$B$12,Sheet2!J2513,0))&amp;";"&amp;D2513&amp;";"&amp;E2513&amp;";"&amp;F2513&amp;";"&amp;G2513&amp;";"&amp;H2513</f>
        <v>;;;;;;;</v>
      </c>
    </row>
    <row r="2514" ht="15.75" customHeight="1">
      <c r="A2514" s="1" t="s">
        <v>821</v>
      </c>
      <c r="I2514" s="1" t="str">
        <f t="shared" si="1"/>
        <v>Q4. Soymilk, original and vanilla, unfortified</v>
      </c>
      <c r="J2514" s="1">
        <f t="shared" si="2"/>
        <v>0</v>
      </c>
      <c r="K2514" s="1" t="str">
        <f t="shared" si="3"/>
        <v>Q4. Soymilk, original and vanilla, unfortified0</v>
      </c>
      <c r="L2514" s="1" t="str">
        <f t="shared" si="4"/>
        <v>Q4. Soymilk, original and vanilla, unfortifiedTime period</v>
      </c>
      <c r="M2514" s="1" t="str">
        <f t="array" ref="M2514">IF(A2513=$A$72,TEXT(A2514,"dd/mm/yyyy"),A2514)&amp;";"&amp;B2514&amp;";"&amp;IF(J2514=0,IFERROR(VLOOKUP(A2514,default!$B$17:$C$19,2,0),C2514),INDEX(default!$B$2:$B$12,Sheet2!J2514,0))&amp;";"&amp;D2514&amp;";"&amp;E2514&amp;";"&amp;F2514&amp;";"&amp;G2514&amp;";"&amp;H2514</f>
        <v>Time period;;;;;;;</v>
      </c>
    </row>
    <row r="2515" ht="15.75" customHeight="1">
      <c r="A2515" s="1" t="s">
        <v>822</v>
      </c>
      <c r="I2515" s="1" t="str">
        <f t="shared" si="1"/>
        <v>Q4. Soymilk, original and vanilla, unfortified</v>
      </c>
      <c r="J2515" s="1">
        <f t="shared" si="2"/>
        <v>0</v>
      </c>
      <c r="K2515" s="1" t="str">
        <f t="shared" si="3"/>
        <v>Q4. Soymilk, original and vanilla, unfortified0</v>
      </c>
      <c r="L2515" s="1" t="str">
        <f t="shared" si="4"/>
        <v>Q4. Soymilk, original and vanilla, unfortifiedUnspecified</v>
      </c>
      <c r="M2515" s="1" t="str">
        <f t="array" ref="M2515">IF(A2514=$A$72,TEXT(A2515,"dd/mm/yyyy"),A2515)&amp;";"&amp;B2515&amp;";"&amp;IF(J2515=0,IFERROR(VLOOKUP(A2515,default!$B$17:$C$19,2,0),C2515),INDEX(default!$B$2:$B$12,Sheet2!J2515,0))&amp;";"&amp;D2515&amp;";"&amp;E2515&amp;";"&amp;F2515&amp;";"&amp;G2515&amp;";"&amp;H2515</f>
        <v>Unspecified;;;;;;;</v>
      </c>
    </row>
    <row r="2516" ht="15.75" customHeight="1">
      <c r="I2516" s="1" t="str">
        <f t="shared" si="1"/>
        <v>Q4. Soymilk, original and vanilla, unfortified</v>
      </c>
      <c r="J2516" s="1">
        <f t="shared" si="2"/>
        <v>0</v>
      </c>
      <c r="K2516" s="1" t="str">
        <f t="shared" si="3"/>
        <v>Q4. Soymilk, original and vanilla, unfortified0</v>
      </c>
      <c r="L2516" s="1" t="str">
        <f t="shared" si="4"/>
        <v>Q4. Soymilk, original and vanilla, unfortified</v>
      </c>
      <c r="M2516" s="1" t="str">
        <f t="array" ref="M2516">IF(A2515=$A$72,TEXT(A2516,"dd/mm/yyyy"),A2516)&amp;";"&amp;B2516&amp;";"&amp;IF(J2516=0,IFERROR(VLOOKUP(A2516,default!$B$17:$C$19,2,0),C2516),INDEX(default!$B$2:$B$12,Sheet2!J2516,0))&amp;";"&amp;D2516&amp;";"&amp;E2516&amp;";"&amp;F2516&amp;";"&amp;G2516&amp;";"&amp;H2516</f>
        <v>;;;;;;;</v>
      </c>
    </row>
    <row r="2517" ht="15.75" customHeight="1">
      <c r="A2517" s="1" t="s">
        <v>823</v>
      </c>
      <c r="I2517" s="1" t="str">
        <f t="shared" si="1"/>
        <v>Q4. Soymilk, original and vanilla, unfortified</v>
      </c>
      <c r="J2517" s="1">
        <f t="shared" si="2"/>
        <v>0</v>
      </c>
      <c r="K2517" s="1" t="str">
        <f t="shared" si="3"/>
        <v>Q4. Soymilk, original and vanilla, unfortified0</v>
      </c>
      <c r="L2517" s="1" t="str">
        <f t="shared" si="4"/>
        <v>Q4. Soymilk, original and vanilla, unfortifiedGeography</v>
      </c>
      <c r="M2517" s="1" t="str">
        <f t="array" ref="M2517">IF(A2516=$A$72,TEXT(A2517,"dd/mm/yyyy"),A2517)&amp;";"&amp;B2517&amp;";"&amp;IF(J2517=0,IFERROR(VLOOKUP(A2517,default!$B$17:$C$19,2,0),C2517),INDEX(default!$B$2:$B$12,Sheet2!J2517,0))&amp;";"&amp;D2517&amp;";"&amp;E2517&amp;";"&amp;F2517&amp;";"&amp;G2517&amp;";"&amp;H2517</f>
        <v>Geography;;;;;;;</v>
      </c>
    </row>
    <row r="2518" ht="15.75" customHeight="1">
      <c r="A2518" s="1" t="s">
        <v>822</v>
      </c>
      <c r="I2518" s="1" t="str">
        <f t="shared" si="1"/>
        <v>Q4. Soymilk, original and vanilla, unfortified</v>
      </c>
      <c r="J2518" s="1">
        <f t="shared" si="2"/>
        <v>0</v>
      </c>
      <c r="K2518" s="1" t="str">
        <f t="shared" si="3"/>
        <v>Q4. Soymilk, original and vanilla, unfortified0</v>
      </c>
      <c r="L2518" s="1" t="str">
        <f t="shared" si="4"/>
        <v>Q4. Soymilk, original and vanilla, unfortifiedUnspecified</v>
      </c>
      <c r="M2518" s="1" t="str">
        <f t="array" ref="M2518">IF(A2517=$A$72,TEXT(A2518,"dd/mm/yyyy"),A2518)&amp;";"&amp;B2518&amp;";"&amp;IF(J2518=0,IFERROR(VLOOKUP(A2518,default!$B$17:$C$19,2,0),C2518),INDEX(default!$B$2:$B$12,Sheet2!J2518,0))&amp;";"&amp;D2518&amp;";"&amp;E2518&amp;";"&amp;F2518&amp;";"&amp;G2518&amp;";"&amp;H2518</f>
        <v>Unspecified;;;;;;;</v>
      </c>
    </row>
    <row r="2519" ht="15.75" customHeight="1">
      <c r="I2519" s="1" t="str">
        <f t="shared" si="1"/>
        <v>Q4. Soymilk, original and vanilla, unfortified</v>
      </c>
      <c r="J2519" s="1">
        <f t="shared" si="2"/>
        <v>0</v>
      </c>
      <c r="K2519" s="1" t="str">
        <f t="shared" si="3"/>
        <v>Q4. Soymilk, original and vanilla, unfortified0</v>
      </c>
      <c r="L2519" s="1" t="str">
        <f t="shared" si="4"/>
        <v>Q4. Soymilk, original and vanilla, unfortified</v>
      </c>
      <c r="M2519" s="1" t="str">
        <f t="array" ref="M2519">IF(A2518=$A$72,TEXT(A2519,"dd/mm/yyyy"),A2519)&amp;";"&amp;B2519&amp;";"&amp;IF(J2519=0,IFERROR(VLOOKUP(A2519,default!$B$17:$C$19,2,0),C2519),INDEX(default!$B$2:$B$12,Sheet2!J2519,0))&amp;";"&amp;D2519&amp;";"&amp;E2519&amp;";"&amp;F2519&amp;";"&amp;G2519&amp;";"&amp;H2519</f>
        <v>;;;;;;;</v>
      </c>
    </row>
    <row r="2520" ht="15.75" customHeight="1">
      <c r="A2520" s="1" t="s">
        <v>824</v>
      </c>
      <c r="I2520" s="1" t="str">
        <f t="shared" si="1"/>
        <v>Q4. Soymilk, original and vanilla, unfortified</v>
      </c>
      <c r="J2520" s="1">
        <f t="shared" si="2"/>
        <v>0</v>
      </c>
      <c r="K2520" s="1" t="str">
        <f t="shared" si="3"/>
        <v>Q4. Soymilk, original and vanilla, unfortified0</v>
      </c>
      <c r="L2520" s="1" t="str">
        <f t="shared" si="4"/>
        <v>Q4. Soymilk, original and vanilla, unfortifiedTechnology</v>
      </c>
      <c r="M2520" s="1" t="str">
        <f t="array" ref="M2520">IF(A2519=$A$72,TEXT(A2520,"dd/mm/yyyy"),A2520)&amp;";"&amp;B2520&amp;";"&amp;IF(J2520=0,IFERROR(VLOOKUP(A2520,default!$B$17:$C$19,2,0),C2520),INDEX(default!$B$2:$B$12,Sheet2!J2520,0))&amp;";"&amp;D2520&amp;";"&amp;E2520&amp;";"&amp;F2520&amp;";"&amp;G2520&amp;";"&amp;H2520</f>
        <v>Technology;;;;;;;</v>
      </c>
    </row>
    <row r="2521" ht="15.75" customHeight="1">
      <c r="A2521" s="1" t="s">
        <v>822</v>
      </c>
      <c r="I2521" s="1" t="str">
        <f t="shared" si="1"/>
        <v>Q4. Soymilk, original and vanilla, unfortified</v>
      </c>
      <c r="J2521" s="1">
        <f t="shared" si="2"/>
        <v>0</v>
      </c>
      <c r="K2521" s="1" t="str">
        <f t="shared" si="3"/>
        <v>Q4. Soymilk, original and vanilla, unfortified0</v>
      </c>
      <c r="L2521" s="1" t="str">
        <f t="shared" si="4"/>
        <v>Q4. Soymilk, original and vanilla, unfortifiedUnspecified</v>
      </c>
      <c r="M2521" s="1" t="str">
        <f t="array" ref="M2521">IF(A2520=$A$72,TEXT(A2521,"dd/mm/yyyy"),A2521)&amp;";"&amp;B2521&amp;";"&amp;IF(J2521=0,IFERROR(VLOOKUP(A2521,default!$B$17:$C$19,2,0),C2521),INDEX(default!$B$2:$B$12,Sheet2!J2521,0))&amp;";"&amp;D2521&amp;";"&amp;E2521&amp;";"&amp;F2521&amp;";"&amp;G2521&amp;";"&amp;H2521</f>
        <v>Unspecified;;;;;;;</v>
      </c>
    </row>
    <row r="2522" ht="15.75" customHeight="1">
      <c r="I2522" s="1" t="str">
        <f t="shared" si="1"/>
        <v>Q4. Soymilk, original and vanilla, unfortified</v>
      </c>
      <c r="J2522" s="1">
        <f t="shared" si="2"/>
        <v>0</v>
      </c>
      <c r="K2522" s="1" t="str">
        <f t="shared" si="3"/>
        <v>Q4. Soymilk, original and vanilla, unfortified0</v>
      </c>
      <c r="L2522" s="1" t="str">
        <f t="shared" si="4"/>
        <v>Q4. Soymilk, original and vanilla, unfortified</v>
      </c>
      <c r="M2522" s="1" t="str">
        <f t="array" ref="M2522">IF(A2521=$A$72,TEXT(A2522,"dd/mm/yyyy"),A2522)&amp;";"&amp;B2522&amp;";"&amp;IF(J2522=0,IFERROR(VLOOKUP(A2522,default!$B$17:$C$19,2,0),C2522),INDEX(default!$B$2:$B$12,Sheet2!J2522,0))&amp;";"&amp;D2522&amp;";"&amp;E2522&amp;";"&amp;F2522&amp;";"&amp;G2522&amp;";"&amp;H2522</f>
        <v>;;;;;;;</v>
      </c>
    </row>
    <row r="2523" ht="15.75" customHeight="1">
      <c r="A2523" s="1" t="s">
        <v>825</v>
      </c>
      <c r="I2523" s="1" t="str">
        <f t="shared" si="1"/>
        <v>Q4. Soymilk, original and vanilla, unfortified</v>
      </c>
      <c r="J2523" s="1">
        <f t="shared" si="2"/>
        <v>0</v>
      </c>
      <c r="K2523" s="1" t="str">
        <f t="shared" si="3"/>
        <v>Q4. Soymilk, original and vanilla, unfortified0</v>
      </c>
      <c r="L2523" s="1" t="str">
        <f t="shared" si="4"/>
        <v>Q4. Soymilk, original and vanilla, unfortifiedRepresentativeness</v>
      </c>
      <c r="M2523" s="1" t="str">
        <f t="array" ref="M2523">IF(A2522=$A$72,TEXT(A2523,"dd/mm/yyyy"),A2523)&amp;";"&amp;B2523&amp;";"&amp;IF(J2523=0,IFERROR(VLOOKUP(A2523,default!$B$17:$C$19,2,0),C2523),INDEX(default!$B$2:$B$12,Sheet2!J2523,0))&amp;";"&amp;D2523&amp;";"&amp;E2523&amp;";"&amp;F2523&amp;";"&amp;G2523&amp;";"&amp;H2523</f>
        <v>Representativeness;;;;;;;</v>
      </c>
    </row>
    <row r="2524" ht="15.75" customHeight="1">
      <c r="A2524" s="1" t="s">
        <v>822</v>
      </c>
      <c r="I2524" s="1" t="str">
        <f t="shared" si="1"/>
        <v>Q4. Soymilk, original and vanilla, unfortified</v>
      </c>
      <c r="J2524" s="1">
        <f t="shared" si="2"/>
        <v>0</v>
      </c>
      <c r="K2524" s="1" t="str">
        <f t="shared" si="3"/>
        <v>Q4. Soymilk, original and vanilla, unfortified0</v>
      </c>
      <c r="L2524" s="1" t="str">
        <f t="shared" si="4"/>
        <v>Q4. Soymilk, original and vanilla, unfortifiedUnspecified</v>
      </c>
      <c r="M2524" s="1" t="str">
        <f t="array" ref="M2524">IF(A2523=$A$72,TEXT(A2524,"dd/mm/yyyy"),A2524)&amp;";"&amp;B2524&amp;";"&amp;IF(J2524=0,IFERROR(VLOOKUP(A2524,default!$B$17:$C$19,2,0),C2524),INDEX(default!$B$2:$B$12,Sheet2!J2524,0))&amp;";"&amp;D2524&amp;";"&amp;E2524&amp;";"&amp;F2524&amp;";"&amp;G2524&amp;";"&amp;H2524</f>
        <v>Unspecified;;;;;;;</v>
      </c>
    </row>
    <row r="2525" ht="15.75" customHeight="1">
      <c r="I2525" s="1" t="str">
        <f t="shared" si="1"/>
        <v>Q4. Soymilk, original and vanilla, unfortified</v>
      </c>
      <c r="J2525" s="1">
        <f t="shared" si="2"/>
        <v>0</v>
      </c>
      <c r="K2525" s="1" t="str">
        <f t="shared" si="3"/>
        <v>Q4. Soymilk, original and vanilla, unfortified0</v>
      </c>
      <c r="L2525" s="1" t="str">
        <f t="shared" si="4"/>
        <v>Q4. Soymilk, original and vanilla, unfortified</v>
      </c>
      <c r="M2525" s="1" t="str">
        <f t="array" ref="M2525">IF(A2524=$A$72,TEXT(A2525,"dd/mm/yyyy"),A2525)&amp;";"&amp;B2525&amp;";"&amp;IF(J2525=0,IFERROR(VLOOKUP(A2525,default!$B$17:$C$19,2,0),C2525),INDEX(default!$B$2:$B$12,Sheet2!J2525,0))&amp;";"&amp;D2525&amp;";"&amp;E2525&amp;";"&amp;F2525&amp;";"&amp;G2525&amp;";"&amp;H2525</f>
        <v>;;;;;;;</v>
      </c>
    </row>
    <row r="2526" ht="15.75" customHeight="1">
      <c r="A2526" s="1" t="s">
        <v>826</v>
      </c>
      <c r="I2526" s="1" t="str">
        <f t="shared" si="1"/>
        <v>Q4. Soymilk, original and vanilla, unfortified</v>
      </c>
      <c r="J2526" s="1">
        <f t="shared" si="2"/>
        <v>0</v>
      </c>
      <c r="K2526" s="1" t="str">
        <f t="shared" si="3"/>
        <v>Q4. Soymilk, original and vanilla, unfortified0</v>
      </c>
      <c r="L2526" s="1" t="str">
        <f t="shared" si="4"/>
        <v>Q4. Soymilk, original and vanilla, unfortifiedMultiple output allocation</v>
      </c>
      <c r="M2526" s="1" t="str">
        <f t="array" ref="M2526">IF(A2525=$A$72,TEXT(A2526,"dd/mm/yyyy"),A2526)&amp;";"&amp;B2526&amp;";"&amp;IF(J2526=0,IFERROR(VLOOKUP(A2526,default!$B$17:$C$19,2,0),C2526),INDEX(default!$B$2:$B$12,Sheet2!J2526,0))&amp;";"&amp;D2526&amp;";"&amp;E2526&amp;";"&amp;F2526&amp;";"&amp;G2526&amp;";"&amp;H2526</f>
        <v>Multiple output allocation;;;;;;;</v>
      </c>
    </row>
    <row r="2527" ht="15.75" customHeight="1">
      <c r="A2527" s="1" t="s">
        <v>822</v>
      </c>
      <c r="I2527" s="1" t="str">
        <f t="shared" si="1"/>
        <v>Q4. Soymilk, original and vanilla, unfortified</v>
      </c>
      <c r="J2527" s="1">
        <f t="shared" si="2"/>
        <v>0</v>
      </c>
      <c r="K2527" s="1" t="str">
        <f t="shared" si="3"/>
        <v>Q4. Soymilk, original and vanilla, unfortified0</v>
      </c>
      <c r="L2527" s="1" t="str">
        <f t="shared" si="4"/>
        <v>Q4. Soymilk, original and vanilla, unfortifiedUnspecified</v>
      </c>
      <c r="M2527" s="1" t="str">
        <f t="array" ref="M2527">IF(A2526=$A$72,TEXT(A2527,"dd/mm/yyyy"),A2527)&amp;";"&amp;B2527&amp;";"&amp;IF(J2527=0,IFERROR(VLOOKUP(A2527,default!$B$17:$C$19,2,0),C2527),INDEX(default!$B$2:$B$12,Sheet2!J2527,0))&amp;";"&amp;D2527&amp;";"&amp;E2527&amp;";"&amp;F2527&amp;";"&amp;G2527&amp;";"&amp;H2527</f>
        <v>Unspecified;;;;;;;</v>
      </c>
    </row>
    <row r="2528" ht="15.75" customHeight="1">
      <c r="I2528" s="1" t="str">
        <f t="shared" si="1"/>
        <v>Q4. Soymilk, original and vanilla, unfortified</v>
      </c>
      <c r="J2528" s="1">
        <f t="shared" si="2"/>
        <v>0</v>
      </c>
      <c r="K2528" s="1" t="str">
        <f t="shared" si="3"/>
        <v>Q4. Soymilk, original and vanilla, unfortified0</v>
      </c>
      <c r="L2528" s="1" t="str">
        <f t="shared" si="4"/>
        <v>Q4. Soymilk, original and vanilla, unfortified</v>
      </c>
      <c r="M2528" s="1" t="str">
        <f t="array" ref="M2528">IF(A2527=$A$72,TEXT(A2528,"dd/mm/yyyy"),A2528)&amp;";"&amp;B2528&amp;";"&amp;IF(J2528=0,IFERROR(VLOOKUP(A2528,default!$B$17:$C$19,2,0),C2528),INDEX(default!$B$2:$B$12,Sheet2!J2528,0))&amp;";"&amp;D2528&amp;";"&amp;E2528&amp;";"&amp;F2528&amp;";"&amp;G2528&amp;";"&amp;H2528</f>
        <v>;;;;;;;</v>
      </c>
    </row>
    <row r="2529" ht="15.75" customHeight="1">
      <c r="A2529" s="1" t="s">
        <v>827</v>
      </c>
      <c r="I2529" s="1" t="str">
        <f t="shared" si="1"/>
        <v>Q4. Soymilk, original and vanilla, unfortified</v>
      </c>
      <c r="J2529" s="1">
        <f t="shared" si="2"/>
        <v>0</v>
      </c>
      <c r="K2529" s="1" t="str">
        <f t="shared" si="3"/>
        <v>Q4. Soymilk, original and vanilla, unfortified0</v>
      </c>
      <c r="L2529" s="1" t="str">
        <f t="shared" si="4"/>
        <v>Q4. Soymilk, original and vanilla, unfortifiedSubstitution allocation</v>
      </c>
      <c r="M2529" s="1" t="str">
        <f t="array" ref="M2529">IF(A2528=$A$72,TEXT(A2529,"dd/mm/yyyy"),A2529)&amp;";"&amp;B2529&amp;";"&amp;IF(J2529=0,IFERROR(VLOOKUP(A2529,default!$B$17:$C$19,2,0),C2529),INDEX(default!$B$2:$B$12,Sheet2!J2529,0))&amp;";"&amp;D2529&amp;";"&amp;E2529&amp;";"&amp;F2529&amp;";"&amp;G2529&amp;";"&amp;H2529</f>
        <v>Substitution allocation;;;;;;;</v>
      </c>
    </row>
    <row r="2530" ht="15.75" customHeight="1">
      <c r="A2530" s="1" t="s">
        <v>822</v>
      </c>
      <c r="I2530" s="1" t="str">
        <f t="shared" si="1"/>
        <v>Q4. Soymilk, original and vanilla, unfortified</v>
      </c>
      <c r="J2530" s="1">
        <f t="shared" si="2"/>
        <v>0</v>
      </c>
      <c r="K2530" s="1" t="str">
        <f t="shared" si="3"/>
        <v>Q4. Soymilk, original and vanilla, unfortified0</v>
      </c>
      <c r="L2530" s="1" t="str">
        <f t="shared" si="4"/>
        <v>Q4. Soymilk, original and vanilla, unfortifiedUnspecified</v>
      </c>
      <c r="M2530" s="1" t="str">
        <f t="array" ref="M2530">IF(A2529=$A$72,TEXT(A2530,"dd/mm/yyyy"),A2530)&amp;";"&amp;B2530&amp;";"&amp;IF(J2530=0,IFERROR(VLOOKUP(A2530,default!$B$17:$C$19,2,0),C2530),INDEX(default!$B$2:$B$12,Sheet2!J2530,0))&amp;";"&amp;D2530&amp;";"&amp;E2530&amp;";"&amp;F2530&amp;";"&amp;G2530&amp;";"&amp;H2530</f>
        <v>Unspecified;;;;;;;</v>
      </c>
    </row>
    <row r="2531" ht="15.75" customHeight="1">
      <c r="I2531" s="1" t="str">
        <f t="shared" si="1"/>
        <v>Q4. Soymilk, original and vanilla, unfortified</v>
      </c>
      <c r="J2531" s="1">
        <f t="shared" si="2"/>
        <v>0</v>
      </c>
      <c r="K2531" s="1" t="str">
        <f t="shared" si="3"/>
        <v>Q4. Soymilk, original and vanilla, unfortified0</v>
      </c>
      <c r="L2531" s="1" t="str">
        <f t="shared" si="4"/>
        <v>Q4. Soymilk, original and vanilla, unfortified</v>
      </c>
      <c r="M2531" s="1" t="str">
        <f t="array" ref="M2531">IF(A2530=$A$72,TEXT(A2531,"dd/mm/yyyy"),A2531)&amp;";"&amp;B2531&amp;";"&amp;IF(J2531=0,IFERROR(VLOOKUP(A2531,default!$B$17:$C$19,2,0),C2531),INDEX(default!$B$2:$B$12,Sheet2!J2531,0))&amp;";"&amp;D2531&amp;";"&amp;E2531&amp;";"&amp;F2531&amp;";"&amp;G2531&amp;";"&amp;H2531</f>
        <v>;;;;;;;</v>
      </c>
    </row>
    <row r="2532" ht="15.75" customHeight="1">
      <c r="A2532" s="1" t="s">
        <v>828</v>
      </c>
      <c r="I2532" s="1" t="str">
        <f t="shared" si="1"/>
        <v>Q4. Soymilk, original and vanilla, unfortified</v>
      </c>
      <c r="J2532" s="1">
        <f t="shared" si="2"/>
        <v>0</v>
      </c>
      <c r="K2532" s="1" t="str">
        <f t="shared" si="3"/>
        <v>Q4. Soymilk, original and vanilla, unfortified0</v>
      </c>
      <c r="L2532" s="1" t="str">
        <f t="shared" si="4"/>
        <v>Q4. Soymilk, original and vanilla, unfortifiedCut off rules</v>
      </c>
      <c r="M2532" s="1" t="str">
        <f t="array" ref="M2532">IF(A2531=$A$72,TEXT(A2532,"dd/mm/yyyy"),A2532)&amp;";"&amp;B2532&amp;";"&amp;IF(J2532=0,IFERROR(VLOOKUP(A2532,default!$B$17:$C$19,2,0),C2532),INDEX(default!$B$2:$B$12,Sheet2!J2532,0))&amp;";"&amp;D2532&amp;";"&amp;E2532&amp;";"&amp;F2532&amp;";"&amp;G2532&amp;";"&amp;H2532</f>
        <v>Cut off rules;;;;;;;</v>
      </c>
    </row>
    <row r="2533" ht="15.75" customHeight="1">
      <c r="A2533" s="1" t="s">
        <v>822</v>
      </c>
      <c r="I2533" s="1" t="str">
        <f t="shared" si="1"/>
        <v>Q4. Soymilk, original and vanilla, unfortified</v>
      </c>
      <c r="J2533" s="1">
        <f t="shared" si="2"/>
        <v>0</v>
      </c>
      <c r="K2533" s="1" t="str">
        <f t="shared" si="3"/>
        <v>Q4. Soymilk, original and vanilla, unfortified0</v>
      </c>
      <c r="L2533" s="1" t="str">
        <f t="shared" si="4"/>
        <v>Q4. Soymilk, original and vanilla, unfortifiedUnspecified</v>
      </c>
      <c r="M2533" s="1" t="str">
        <f t="array" ref="M2533">IF(A2532=$A$72,TEXT(A2533,"dd/mm/yyyy"),A2533)&amp;";"&amp;B2533&amp;";"&amp;IF(J2533=0,IFERROR(VLOOKUP(A2533,default!$B$17:$C$19,2,0),C2533),INDEX(default!$B$2:$B$12,Sheet2!J2533,0))&amp;";"&amp;D2533&amp;";"&amp;E2533&amp;";"&amp;F2533&amp;";"&amp;G2533&amp;";"&amp;H2533</f>
        <v>Unspecified;;;;;;;</v>
      </c>
    </row>
    <row r="2534" ht="15.75" customHeight="1">
      <c r="I2534" s="1" t="str">
        <f t="shared" si="1"/>
        <v>Q4. Soymilk, original and vanilla, unfortified</v>
      </c>
      <c r="J2534" s="1">
        <f t="shared" si="2"/>
        <v>0</v>
      </c>
      <c r="K2534" s="1" t="str">
        <f t="shared" si="3"/>
        <v>Q4. Soymilk, original and vanilla, unfortified0</v>
      </c>
      <c r="L2534" s="1" t="str">
        <f t="shared" si="4"/>
        <v>Q4. Soymilk, original and vanilla, unfortified</v>
      </c>
      <c r="M2534" s="1" t="str">
        <f t="array" ref="M2534">IF(A2533=$A$72,TEXT(A2534,"dd/mm/yyyy"),A2534)&amp;";"&amp;B2534&amp;";"&amp;IF(J2534=0,IFERROR(VLOOKUP(A2534,default!$B$17:$C$19,2,0),C2534),INDEX(default!$B$2:$B$12,Sheet2!J2534,0))&amp;";"&amp;D2534&amp;";"&amp;E2534&amp;";"&amp;F2534&amp;";"&amp;G2534&amp;";"&amp;H2534</f>
        <v>;;;;;;;</v>
      </c>
    </row>
    <row r="2535" ht="15.75" customHeight="1">
      <c r="A2535" s="1" t="s">
        <v>829</v>
      </c>
      <c r="I2535" s="1" t="str">
        <f t="shared" si="1"/>
        <v>Q4. Soymilk, original and vanilla, unfortified</v>
      </c>
      <c r="J2535" s="1">
        <f t="shared" si="2"/>
        <v>0</v>
      </c>
      <c r="K2535" s="1" t="str">
        <f t="shared" si="3"/>
        <v>Q4. Soymilk, original and vanilla, unfortified0</v>
      </c>
      <c r="L2535" s="1" t="str">
        <f t="shared" si="4"/>
        <v>Q4. Soymilk, original and vanilla, unfortifiedCapital goods</v>
      </c>
      <c r="M2535" s="1" t="str">
        <f t="array" ref="M2535">IF(A2534=$A$72,TEXT(A2535,"dd/mm/yyyy"),A2535)&amp;";"&amp;B2535&amp;";"&amp;IF(J2535=0,IFERROR(VLOOKUP(A2535,default!$B$17:$C$19,2,0),C2535),INDEX(default!$B$2:$B$12,Sheet2!J2535,0))&amp;";"&amp;D2535&amp;";"&amp;E2535&amp;";"&amp;F2535&amp;";"&amp;G2535&amp;";"&amp;H2535</f>
        <v>Capital goods;;;;;;;</v>
      </c>
    </row>
    <row r="2536" ht="15.75" customHeight="1">
      <c r="A2536" s="49" t="s">
        <v>822</v>
      </c>
      <c r="I2536" s="1" t="str">
        <f t="shared" si="1"/>
        <v>Q4. Soymilk, original and vanilla, unfortified</v>
      </c>
      <c r="J2536" s="1">
        <f t="shared" si="2"/>
        <v>0</v>
      </c>
      <c r="K2536" s="1" t="str">
        <f t="shared" si="3"/>
        <v>Q4. Soymilk, original and vanilla, unfortified0</v>
      </c>
      <c r="L2536" s="1" t="str">
        <f t="shared" si="4"/>
        <v>Q4. Soymilk, original and vanilla, unfortifiedUnspecified</v>
      </c>
      <c r="M2536" s="1" t="str">
        <f t="array" ref="M2536">IF(A2535=$A$72,TEXT(A2536,"dd/mm/yyyy"),A2536)&amp;";"&amp;B2536&amp;";"&amp;IF(J2536=0,IFERROR(VLOOKUP(A2536,default!$B$17:$C$19,2,0),C2536),INDEX(default!$B$2:$B$12,Sheet2!J2536,0))&amp;";"&amp;D2536&amp;";"&amp;E2536&amp;";"&amp;F2536&amp;";"&amp;G2536&amp;";"&amp;H2536</f>
        <v>Unspecified;;;;;;;</v>
      </c>
    </row>
    <row r="2537" ht="15.75" customHeight="1">
      <c r="I2537" s="1" t="str">
        <f t="shared" si="1"/>
        <v>Q4. Soymilk, original and vanilla, unfortified</v>
      </c>
      <c r="J2537" s="1">
        <f t="shared" si="2"/>
        <v>0</v>
      </c>
      <c r="K2537" s="1" t="str">
        <f t="shared" si="3"/>
        <v>Q4. Soymilk, original and vanilla, unfortified0</v>
      </c>
      <c r="L2537" s="1" t="str">
        <f t="shared" si="4"/>
        <v>Q4. Soymilk, original and vanilla, unfortified</v>
      </c>
      <c r="M2537" s="1" t="str">
        <f t="array" ref="M2537">IF(A2536=$A$72,TEXT(A2537,"dd/mm/yyyy"),A2537)&amp;";"&amp;B2537&amp;";"&amp;IF(J2537=0,IFERROR(VLOOKUP(A2537,default!$B$17:$C$19,2,0),C2537),INDEX(default!$B$2:$B$12,Sheet2!J2537,0))&amp;";"&amp;D2537&amp;";"&amp;E2537&amp;";"&amp;F2537&amp;";"&amp;G2537&amp;";"&amp;H2537</f>
        <v>;;;;;;;</v>
      </c>
    </row>
    <row r="2538" ht="15.75" customHeight="1">
      <c r="A2538" s="1" t="s">
        <v>830</v>
      </c>
      <c r="I2538" s="1" t="str">
        <f t="shared" si="1"/>
        <v>Q4. Soymilk, original and vanilla, unfortified</v>
      </c>
      <c r="J2538" s="1">
        <f t="shared" si="2"/>
        <v>0</v>
      </c>
      <c r="K2538" s="1" t="str">
        <f t="shared" si="3"/>
        <v>Q4. Soymilk, original and vanilla, unfortified0</v>
      </c>
      <c r="L2538" s="1" t="str">
        <f t="shared" si="4"/>
        <v>Q4. Soymilk, original and vanilla, unfortifiedBoundary with nature</v>
      </c>
      <c r="M2538" s="1" t="str">
        <f t="array" ref="M2538">IF(A2537=$A$72,TEXT(A2538,"dd/mm/yyyy"),A2538)&amp;";"&amp;B2538&amp;";"&amp;IF(J2538=0,IFERROR(VLOOKUP(A2538,default!$B$17:$C$19,2,0),C2538),INDEX(default!$B$2:$B$12,Sheet2!J2538,0))&amp;";"&amp;D2538&amp;";"&amp;E2538&amp;";"&amp;F2538&amp;";"&amp;G2538&amp;";"&amp;H2538</f>
        <v>Boundary with nature;;;;;;;</v>
      </c>
    </row>
    <row r="2539" ht="15.75" customHeight="1">
      <c r="A2539" s="1" t="s">
        <v>822</v>
      </c>
      <c r="I2539" s="1" t="str">
        <f t="shared" si="1"/>
        <v>Q4. Soymilk, original and vanilla, unfortified</v>
      </c>
      <c r="J2539" s="1">
        <f t="shared" si="2"/>
        <v>0</v>
      </c>
      <c r="K2539" s="1" t="str">
        <f t="shared" si="3"/>
        <v>Q4. Soymilk, original and vanilla, unfortified0</v>
      </c>
      <c r="L2539" s="1" t="str">
        <f t="shared" si="4"/>
        <v>Q4. Soymilk, original and vanilla, unfortifiedUnspecified</v>
      </c>
      <c r="M2539" s="1" t="str">
        <f t="array" ref="M2539">IF(A2538=$A$72,TEXT(A2539,"dd/mm/yyyy"),A2539)&amp;";"&amp;B2539&amp;";"&amp;IF(J2539=0,IFERROR(VLOOKUP(A2539,default!$B$17:$C$19,2,0),C2539),INDEX(default!$B$2:$B$12,Sheet2!J2539,0))&amp;";"&amp;D2539&amp;";"&amp;E2539&amp;";"&amp;F2539&amp;";"&amp;G2539&amp;";"&amp;H2539</f>
        <v>Unspecified;;;;;;;</v>
      </c>
    </row>
    <row r="2540" ht="15.75" customHeight="1">
      <c r="I2540" s="1" t="str">
        <f t="shared" si="1"/>
        <v>Q4. Soymilk, original and vanilla, unfortified</v>
      </c>
      <c r="J2540" s="1">
        <f t="shared" si="2"/>
        <v>0</v>
      </c>
      <c r="K2540" s="1" t="str">
        <f t="shared" si="3"/>
        <v>Q4. Soymilk, original and vanilla, unfortified0</v>
      </c>
      <c r="L2540" s="1" t="str">
        <f t="shared" si="4"/>
        <v>Q4. Soymilk, original and vanilla, unfortified</v>
      </c>
      <c r="M2540" s="1" t="str">
        <f t="array" ref="M2540">IF(A2539=$A$72,TEXT(A2540,"dd/mm/yyyy"),A2540)&amp;";"&amp;B2540&amp;";"&amp;IF(J2540=0,IFERROR(VLOOKUP(A2540,default!$B$17:$C$19,2,0),C2540),INDEX(default!$B$2:$B$12,Sheet2!J2540,0))&amp;";"&amp;D2540&amp;";"&amp;E2540&amp;";"&amp;F2540&amp;";"&amp;G2540&amp;";"&amp;H2540</f>
        <v>;;;;;;;</v>
      </c>
    </row>
    <row r="2541" ht="15.75" customHeight="1">
      <c r="A2541" s="1" t="s">
        <v>831</v>
      </c>
      <c r="I2541" s="1" t="str">
        <f t="shared" si="1"/>
        <v>Q4. Soymilk, original and vanilla, unfortified</v>
      </c>
      <c r="J2541" s="1">
        <f t="shared" si="2"/>
        <v>0</v>
      </c>
      <c r="K2541" s="1" t="str">
        <f t="shared" si="3"/>
        <v>Q4. Soymilk, original and vanilla, unfortified0</v>
      </c>
      <c r="L2541" s="1" t="str">
        <f t="shared" si="4"/>
        <v>Q4. Soymilk, original and vanilla, unfortifiedInfrastructure</v>
      </c>
      <c r="M2541" s="1" t="str">
        <f t="array" ref="M2541">IF(A2540=$A$72,TEXT(A2541,"dd/mm/yyyy"),A2541)&amp;";"&amp;B2541&amp;";"&amp;IF(J2541=0,IFERROR(VLOOKUP(A2541,default!$B$17:$C$19,2,0),C2541),INDEX(default!$B$2:$B$12,Sheet2!J2541,0))&amp;";"&amp;D2541&amp;";"&amp;E2541&amp;";"&amp;F2541&amp;";"&amp;G2541&amp;";"&amp;H2541</f>
        <v>Infrastructure;;;;;;;</v>
      </c>
    </row>
    <row r="2542" ht="15.75" customHeight="1">
      <c r="A2542" s="1" t="s">
        <v>832</v>
      </c>
      <c r="I2542" s="1" t="str">
        <f t="shared" si="1"/>
        <v>Q4. Soymilk, original and vanilla, unfortified</v>
      </c>
      <c r="J2542" s="1">
        <f t="shared" si="2"/>
        <v>0</v>
      </c>
      <c r="K2542" s="1" t="str">
        <f t="shared" si="3"/>
        <v>Q4. Soymilk, original and vanilla, unfortified0</v>
      </c>
      <c r="L2542" s="1" t="str">
        <f t="shared" si="4"/>
        <v>Q4. Soymilk, original and vanilla, unfortifiedNo</v>
      </c>
      <c r="M2542" s="1" t="str">
        <f t="array" ref="M2542">IF(A2541=$A$72,TEXT(A2542,"dd/mm/yyyy"),A2542)&amp;";"&amp;B2542&amp;";"&amp;IF(J2542=0,IFERROR(VLOOKUP(A2542,default!$B$17:$C$19,2,0),C2542),INDEX(default!$B$2:$B$12,Sheet2!J2542,0))&amp;";"&amp;D2542&amp;";"&amp;E2542&amp;";"&amp;F2542&amp;";"&amp;G2542&amp;";"&amp;H2542</f>
        <v>No;;;;;;;</v>
      </c>
    </row>
    <row r="2543" ht="15.75" customHeight="1">
      <c r="I2543" s="1" t="str">
        <f t="shared" si="1"/>
        <v>Q4. Soymilk, original and vanilla, unfortified</v>
      </c>
      <c r="J2543" s="1">
        <f t="shared" si="2"/>
        <v>0</v>
      </c>
      <c r="K2543" s="1" t="str">
        <f t="shared" si="3"/>
        <v>Q4. Soymilk, original and vanilla, unfortified0</v>
      </c>
      <c r="L2543" s="1" t="str">
        <f t="shared" si="4"/>
        <v>Q4. Soymilk, original and vanilla, unfortified</v>
      </c>
      <c r="M2543" s="1" t="str">
        <f t="array" ref="M2543">IF(A2542=$A$72,TEXT(A2543,"dd/mm/yyyy"),A2543)&amp;";"&amp;B2543&amp;";"&amp;IF(J2543=0,IFERROR(VLOOKUP(A2543,default!$B$17:$C$19,2,0),C2543),INDEX(default!$B$2:$B$12,Sheet2!J2543,0))&amp;";"&amp;D2543&amp;";"&amp;E2543&amp;";"&amp;F2543&amp;";"&amp;G2543&amp;";"&amp;H2543</f>
        <v>;;;;;;;</v>
      </c>
    </row>
    <row r="2544" ht="15.75" customHeight="1">
      <c r="A2544" s="1" t="s">
        <v>833</v>
      </c>
      <c r="I2544" s="1" t="str">
        <f t="shared" si="1"/>
        <v>Q4. Soymilk, original and vanilla, unfortified</v>
      </c>
      <c r="J2544" s="1">
        <f t="shared" si="2"/>
        <v>0</v>
      </c>
      <c r="K2544" s="1" t="str">
        <f t="shared" si="3"/>
        <v>Q4. Soymilk, original and vanilla, unfortified0</v>
      </c>
      <c r="L2544" s="1" t="str">
        <f t="shared" si="4"/>
        <v>Q4. Soymilk, original and vanilla, unfortifiedDate</v>
      </c>
      <c r="M2544" s="1" t="str">
        <f t="array" ref="M2544">IF(A2543=$A$72,TEXT(A2544,"dd/mm/yyyy"),A2544)&amp;";"&amp;B2544&amp;";"&amp;IF(J2544=0,IFERROR(VLOOKUP(A2544,default!$B$17:$C$19,2,0),C2544),INDEX(default!$B$2:$B$12,Sheet2!J2544,0))&amp;";"&amp;D2544&amp;";"&amp;E2544&amp;";"&amp;F2544&amp;";"&amp;G2544&amp;";"&amp;H2544</f>
        <v>Date;;;;;;;</v>
      </c>
    </row>
    <row r="2545" ht="15.75" customHeight="1">
      <c r="A2545" s="49">
        <v>45119.0</v>
      </c>
      <c r="I2545" s="1" t="str">
        <f t="shared" si="1"/>
        <v>Q4. Soymilk, original and vanilla, unfortified</v>
      </c>
      <c r="J2545" s="1">
        <f t="shared" si="2"/>
        <v>0</v>
      </c>
      <c r="K2545" s="1" t="str">
        <f t="shared" si="3"/>
        <v>Q4. Soymilk, original and vanilla, unfortified0</v>
      </c>
      <c r="L2545" s="1" t="str">
        <f t="shared" si="4"/>
        <v>Q4. Soymilk, original and vanilla, unfortified45119</v>
      </c>
      <c r="M2545" s="1" t="str">
        <f t="array" ref="M2545">IF(A2544=$A$72,TEXT(A2545,"dd/mm/yyyy"),A2545)&amp;";"&amp;B2545&amp;";"&amp;IF(J2545=0,IFERROR(VLOOKUP(A2545,default!$B$17:$C$19,2,0),C2545),INDEX(default!$B$2:$B$12,Sheet2!J2545,0))&amp;";"&amp;D2545&amp;";"&amp;E2545&amp;";"&amp;F2545&amp;";"&amp;G2545&amp;";"&amp;H2545</f>
        <v>12/07/2023;;;;;;;</v>
      </c>
    </row>
    <row r="2546" ht="15.75" customHeight="1">
      <c r="I2546" s="1" t="str">
        <f t="shared" si="1"/>
        <v>Q4. Soymilk, original and vanilla, unfortified</v>
      </c>
      <c r="J2546" s="1">
        <f t="shared" si="2"/>
        <v>0</v>
      </c>
      <c r="K2546" s="1" t="str">
        <f t="shared" si="3"/>
        <v>Q4. Soymilk, original and vanilla, unfortified0</v>
      </c>
      <c r="L2546" s="1" t="str">
        <f t="shared" si="4"/>
        <v>Q4. Soymilk, original and vanilla, unfortified</v>
      </c>
      <c r="M2546" s="1" t="str">
        <f t="array" ref="M2546">IF(A2545=$A$72,TEXT(A2546,"dd/mm/yyyy"),A2546)&amp;";"&amp;B2546&amp;";"&amp;IF(J2546=0,IFERROR(VLOOKUP(A2546,default!$B$17:$C$19,2,0),C2546),INDEX(default!$B$2:$B$12,Sheet2!J2546,0))&amp;";"&amp;D2546&amp;";"&amp;E2546&amp;";"&amp;F2546&amp;";"&amp;G2546&amp;";"&amp;H2546</f>
        <v>;;;;;;;</v>
      </c>
    </row>
    <row r="2547" ht="15.75" customHeight="1">
      <c r="A2547" s="1" t="s">
        <v>834</v>
      </c>
      <c r="I2547" s="1" t="str">
        <f t="shared" si="1"/>
        <v>Q4. Soymilk, original and vanilla, unfortified</v>
      </c>
      <c r="J2547" s="1">
        <f t="shared" si="2"/>
        <v>0</v>
      </c>
      <c r="K2547" s="1" t="str">
        <f t="shared" si="3"/>
        <v>Q4. Soymilk, original and vanilla, unfortified0</v>
      </c>
      <c r="L2547" s="1" t="str">
        <f t="shared" si="4"/>
        <v>Q4. Soymilk, original and vanilla, unfortifiedProducts</v>
      </c>
      <c r="M2547" s="1" t="str">
        <f t="array" ref="M2547">IF(A2546=$A$72,TEXT(A2547,"dd/mm/yyyy"),A2547)&amp;";"&amp;B2547&amp;";"&amp;IF(J2547=0,IFERROR(VLOOKUP(A2547,default!$B$17:$C$19,2,0),C2547),INDEX(default!$B$2:$B$12,Sheet2!J2547,0))&amp;";"&amp;D2547&amp;";"&amp;E2547&amp;";"&amp;F2547&amp;";"&amp;G2547&amp;";"&amp;H2547</f>
        <v>Products;;;;;;;</v>
      </c>
    </row>
    <row r="2548" ht="15.75" customHeight="1">
      <c r="A2548" s="1" t="s">
        <v>1041</v>
      </c>
      <c r="B2548" s="1" t="s">
        <v>835</v>
      </c>
      <c r="C2548" s="1">
        <v>1.0</v>
      </c>
      <c r="D2548" s="1">
        <v>100.0</v>
      </c>
      <c r="E2548" s="1" t="s">
        <v>836</v>
      </c>
      <c r="F2548" s="1" t="s">
        <v>971</v>
      </c>
      <c r="I2548" s="1" t="str">
        <f t="shared" si="1"/>
        <v>Q4. Tempeh, average of raw and cooked</v>
      </c>
      <c r="J2548" s="1">
        <f t="shared" si="2"/>
        <v>0</v>
      </c>
      <c r="K2548" s="1" t="str">
        <f t="shared" si="3"/>
        <v>Q4. Tempeh, average of raw and cooked0</v>
      </c>
      <c r="L2548" s="1" t="str">
        <f t="shared" si="4"/>
        <v>Q4. Tempeh, average of raw and cookedQ4. Tempeh, average of raw and cooked</v>
      </c>
      <c r="M2548" s="1" t="str">
        <f t="array" ref="M2548">IF(A2547=$A$72,TEXT(A2548,"dd/mm/yyyy"),A2548)&amp;";"&amp;B2548&amp;";"&amp;IF(J2548=0,IFERROR(VLOOKUP(A2548,default!$B$17:$C$19,2,0),C2548),INDEX(default!$B$2:$B$12,Sheet2!J2548,0))&amp;";"&amp;D2548&amp;";"&amp;E2548&amp;";"&amp;F2548&amp;";"&amp;G2548&amp;";"&amp;H2548</f>
        <v>Q4. Tempeh, average of raw and cooked;kg;1;100;not defined;!My project\0. Life cycles;;</v>
      </c>
    </row>
    <row r="2549" ht="15.75" customHeight="1">
      <c r="I2549" s="1" t="str">
        <f t="shared" si="1"/>
        <v>Q4. Tempeh, average of raw and cooked</v>
      </c>
      <c r="J2549" s="1">
        <f t="shared" si="2"/>
        <v>0</v>
      </c>
      <c r="K2549" s="1" t="str">
        <f t="shared" si="3"/>
        <v>Q4. Tempeh, average of raw and cooked0</v>
      </c>
      <c r="L2549" s="1" t="str">
        <f t="shared" si="4"/>
        <v>Q4. Tempeh, average of raw and cooked</v>
      </c>
      <c r="M2549" s="1" t="str">
        <f t="array" ref="M2549">IF(A2548=$A$72,TEXT(A2549,"dd/mm/yyyy"),A2549)&amp;";"&amp;B2549&amp;";"&amp;IF(J2549=0,IFERROR(VLOOKUP(A2549,default!$B$17:$C$19,2,0),C2549),INDEX(default!$B$2:$B$12,Sheet2!J2549,0))&amp;";"&amp;D2549&amp;";"&amp;E2549&amp;";"&amp;F2549&amp;";"&amp;G2549&amp;";"&amp;H2549</f>
        <v>;;;;;;;</v>
      </c>
    </row>
    <row r="2550" ht="15.75" customHeight="1">
      <c r="A2550" s="1" t="s">
        <v>838</v>
      </c>
      <c r="I2550" s="1" t="str">
        <f t="shared" si="1"/>
        <v>Q4. Tempeh, average of raw and cooked</v>
      </c>
      <c r="J2550" s="1">
        <f t="shared" si="2"/>
        <v>0</v>
      </c>
      <c r="K2550" s="1" t="str">
        <f t="shared" si="3"/>
        <v>Q4. Tempeh, average of raw and cooked0</v>
      </c>
      <c r="L2550" s="1" t="str">
        <f t="shared" si="4"/>
        <v>Q4. Tempeh, average of raw and cookedAvoided products</v>
      </c>
      <c r="M2550" s="1" t="str">
        <f t="array" ref="M2550">IF(A2549=$A$72,TEXT(A2550,"dd/mm/yyyy"),A2550)&amp;";"&amp;B2550&amp;";"&amp;IF(J2550=0,IFERROR(VLOOKUP(A2550,default!$B$17:$C$19,2,0),C2550),INDEX(default!$B$2:$B$12,Sheet2!J2550,0))&amp;";"&amp;D2550&amp;";"&amp;E2550&amp;";"&amp;F2550&amp;";"&amp;G2550&amp;";"&amp;H2550</f>
        <v>Avoided products;;;;;;;</v>
      </c>
    </row>
    <row r="2551" ht="15.75" customHeight="1">
      <c r="I2551" s="1" t="str">
        <f t="shared" si="1"/>
        <v>Q4. Tempeh, average of raw and cooked</v>
      </c>
      <c r="J2551" s="1">
        <f t="shared" si="2"/>
        <v>0</v>
      </c>
      <c r="K2551" s="1" t="str">
        <f t="shared" si="3"/>
        <v>Q4. Tempeh, average of raw and cooked0</v>
      </c>
      <c r="L2551" s="1" t="str">
        <f t="shared" si="4"/>
        <v>Q4. Tempeh, average of raw and cooked</v>
      </c>
      <c r="M2551" s="1" t="str">
        <f t="array" ref="M2551">IF(A2550=$A$72,TEXT(A2551,"dd/mm/yyyy"),A2551)&amp;";"&amp;B2551&amp;";"&amp;IF(J2551=0,IFERROR(VLOOKUP(A2551,default!$B$17:$C$19,2,0),C2551),INDEX(default!$B$2:$B$12,Sheet2!J2551,0))&amp;";"&amp;D2551&amp;";"&amp;E2551&amp;";"&amp;F2551&amp;";"&amp;G2551&amp;";"&amp;H2551</f>
        <v>;;;;;;;</v>
      </c>
    </row>
    <row r="2552" ht="15.75" customHeight="1">
      <c r="A2552" s="1" t="s">
        <v>839</v>
      </c>
      <c r="I2552" s="1" t="str">
        <f t="shared" si="1"/>
        <v>Q4. Tempeh, average of raw and cooked</v>
      </c>
      <c r="J2552" s="1">
        <f t="shared" si="2"/>
        <v>0</v>
      </c>
      <c r="K2552" s="1" t="str">
        <f t="shared" si="3"/>
        <v>Q4. Tempeh, average of raw and cooked0</v>
      </c>
      <c r="L2552" s="1" t="str">
        <f t="shared" si="4"/>
        <v>Q4. Tempeh, average of raw and cookedResources</v>
      </c>
      <c r="M2552" s="1" t="str">
        <f t="array" ref="M2552">IF(A2551=$A$72,TEXT(A2552,"dd/mm/yyyy"),A2552)&amp;";"&amp;B2552&amp;";"&amp;IF(J2552=0,IFERROR(VLOOKUP(A2552,default!$B$17:$C$19,2,0),C2552),INDEX(default!$B$2:$B$12,Sheet2!J2552,0))&amp;";"&amp;D2552&amp;";"&amp;E2552&amp;";"&amp;F2552&amp;";"&amp;G2552&amp;";"&amp;H2552</f>
        <v>Resources;;;;;;;</v>
      </c>
    </row>
    <row r="2553" ht="15.75" customHeight="1">
      <c r="I2553" s="1" t="str">
        <f t="shared" si="1"/>
        <v>Q4. Tempeh, average of raw and cooked</v>
      </c>
      <c r="J2553" s="1">
        <f t="shared" si="2"/>
        <v>0</v>
      </c>
      <c r="K2553" s="1" t="str">
        <f t="shared" si="3"/>
        <v>Q4. Tempeh, average of raw and cooked0</v>
      </c>
      <c r="L2553" s="1" t="str">
        <f t="shared" si="4"/>
        <v>Q4. Tempeh, average of raw and cooked</v>
      </c>
      <c r="M2553" s="1" t="str">
        <f t="array" ref="M2553">IF(A2552=$A$72,TEXT(A2553,"dd/mm/yyyy"),A2553)&amp;";"&amp;B2553&amp;";"&amp;IF(J2553=0,IFERROR(VLOOKUP(A2553,default!$B$17:$C$19,2,0),C2553),INDEX(default!$B$2:$B$12,Sheet2!J2553,0))&amp;";"&amp;D2553&amp;";"&amp;E2553&amp;";"&amp;F2553&amp;";"&amp;G2553&amp;";"&amp;H2553</f>
        <v>;;;;;;;</v>
      </c>
    </row>
    <row r="2554" ht="15.75" customHeight="1">
      <c r="A2554" s="1" t="s">
        <v>840</v>
      </c>
      <c r="I2554" s="1" t="str">
        <f t="shared" si="1"/>
        <v>Q4. Tempeh, average of raw and cooked</v>
      </c>
      <c r="J2554" s="1">
        <f t="shared" si="2"/>
        <v>1</v>
      </c>
      <c r="K2554" s="1" t="str">
        <f t="shared" si="3"/>
        <v>Q4. Tempeh, average of raw and cooked1</v>
      </c>
      <c r="L2554" s="1" t="str">
        <f t="shared" si="4"/>
        <v>Q4. Tempeh, average of raw and cookedMaterials/fuels</v>
      </c>
      <c r="M2554" s="1" t="str">
        <f t="array" ref="M2554">IF(A2553=$A$72,TEXT(A2554,"dd/mm/yyyy"),A2554)&amp;";"&amp;B2554&amp;";"&amp;IF(J2554=0,IFERROR(VLOOKUP(A2554,default!$B$17:$C$19,2,0),C2554),INDEX(default!$B$2:$B$12,Sheet2!J2554,0))&amp;";"&amp;D2554&amp;";"&amp;E2554&amp;";"&amp;F2554&amp;";"&amp;G2554&amp;";"&amp;H2554</f>
        <v>Materials/fuels;;;;;;;</v>
      </c>
    </row>
    <row r="2555" ht="15.75" customHeight="1">
      <c r="A2555" s="1" t="s">
        <v>307</v>
      </c>
      <c r="B2555" s="1" t="s">
        <v>835</v>
      </c>
      <c r="C2555" s="1" t="s">
        <v>1013</v>
      </c>
      <c r="D2555" s="1" t="s">
        <v>842</v>
      </c>
      <c r="E2555" s="1">
        <v>0.0</v>
      </c>
      <c r="F2555" s="1">
        <v>0.0</v>
      </c>
      <c r="G2555" s="1">
        <v>0.0</v>
      </c>
      <c r="I2555" s="1" t="str">
        <f t="shared" si="1"/>
        <v>Q4. Tempeh, average of raw and cooked</v>
      </c>
      <c r="J2555" s="1">
        <f t="shared" si="2"/>
        <v>2</v>
      </c>
      <c r="K2555" s="1" t="str">
        <f t="shared" si="3"/>
        <v>Q4. Tempeh, average of raw and cooked2</v>
      </c>
      <c r="L2555" s="1" t="str">
        <f t="shared" si="4"/>
        <v>Q4. Tempeh, average of raw and cookedTofu {RoW}| tofu production | Cut-off, U {ID}| GAIN</v>
      </c>
      <c r="M2555" s="1" t="str">
        <f t="array" ref="M2555">IF(A2554=$A$72,TEXT(A2555,"dd/mm/yyyy"),A2555)&amp;";"&amp;B2555&amp;";"&amp;IF(J2555=0,IFERROR(VLOOKUP(A2555,default!$B$17:$C$19,2,0),C2555),INDEX(default!$B$2:$B$12,Sheet2!J2555,0))&amp;";"&amp;D2555&amp;";"&amp;E2555&amp;";"&amp;F2555&amp;";"&amp;G2555&amp;";"&amp;H2555</f>
        <v>Tofu {RoW}| tofu production | Cut-off, U {ID}| GAIN;kg;primary*(1+PHAR_loss_PNS+PROC_loss_PNS+TRAN_loss_PNS+RET_loss_PNS);Undefined;0;0;0;</v>
      </c>
    </row>
    <row r="2556" ht="15.75" customHeight="1">
      <c r="A2556" s="1" t="s">
        <v>122</v>
      </c>
      <c r="B2556" s="1" t="s">
        <v>835</v>
      </c>
      <c r="C2556" s="1">
        <v>0.0</v>
      </c>
      <c r="D2556" s="1" t="s">
        <v>842</v>
      </c>
      <c r="E2556" s="1">
        <v>0.0</v>
      </c>
      <c r="F2556" s="1">
        <v>0.0</v>
      </c>
      <c r="G2556" s="1">
        <v>0.0</v>
      </c>
      <c r="I2556" s="1" t="str">
        <f t="shared" si="1"/>
        <v>Q4. Tempeh, average of raw and cooked</v>
      </c>
      <c r="J2556" s="1">
        <f t="shared" si="2"/>
        <v>3</v>
      </c>
      <c r="K2556" s="1" t="str">
        <f t="shared" si="3"/>
        <v>Q4. Tempeh, average of raw and cooked3</v>
      </c>
      <c r="L2556" s="1" t="str">
        <f t="shared" si="4"/>
        <v>Q4. Tempeh, average of raw and cookedProcessing dummy</v>
      </c>
      <c r="M2556" s="1" t="str">
        <f t="array" ref="M2556">IF(A2555=$A$72,TEXT(A2556,"dd/mm/yyyy"),A2556)&amp;";"&amp;B2556&amp;";"&amp;IF(J2556=0,IFERROR(VLOOKUP(A2556,default!$B$17:$C$19,2,0),C2556),INDEX(default!$B$2:$B$12,Sheet2!J2556,0))&amp;";"&amp;D2556&amp;";"&amp;E2556&amp;";"&amp;F2556&amp;";"&amp;G2556&amp;";"&amp;H2556</f>
        <v>Processing dummy;kg;processing*(1+PROC_loss_PNS+TRAN_loss_PNS+RET_loss_PNS);Undefined;0;0;0;</v>
      </c>
    </row>
    <row r="2557" ht="15.75" customHeight="1">
      <c r="A2557" s="1" t="s">
        <v>308</v>
      </c>
      <c r="B2557" s="1" t="s">
        <v>835</v>
      </c>
      <c r="C2557" s="1" t="s">
        <v>1111</v>
      </c>
      <c r="D2557" s="1" t="s">
        <v>842</v>
      </c>
      <c r="E2557" s="1">
        <v>0.0</v>
      </c>
      <c r="F2557" s="1">
        <v>0.0</v>
      </c>
      <c r="G2557" s="1">
        <v>0.0</v>
      </c>
      <c r="I2557" s="1" t="str">
        <f t="shared" si="1"/>
        <v>Q4. Tempeh, average of raw and cooked</v>
      </c>
      <c r="J2557" s="1">
        <f t="shared" si="2"/>
        <v>4</v>
      </c>
      <c r="K2557" s="1" t="str">
        <f t="shared" si="3"/>
        <v>Q4. Tempeh, average of raw and cooked4</v>
      </c>
      <c r="L2557" s="1" t="str">
        <f t="shared" si="4"/>
        <v>Q4. Tempeh, average of raw and cookedTofu, plain, processed in FR | Chilled | PP | at packaging/FR {ID}| GAIN</v>
      </c>
      <c r="M2557" s="1" t="str">
        <f t="array" ref="M2557">IF(A2556=$A$72,TEXT(A2557,"dd/mm/yyyy"),A2557)&amp;";"&amp;B2557&amp;";"&amp;IF(J2557=0,IFERROR(VLOOKUP(A2557,default!$B$17:$C$19,2,0),C2557),INDEX(default!$B$2:$B$12,Sheet2!J2557,0))&amp;";"&amp;D2557&amp;";"&amp;E2557&amp;";"&amp;F2557&amp;";"&amp;G2557&amp;";"&amp;H2557</f>
        <v>Tofu, plain, processed in FR | Chilled | PP | at packaging/FR {ID}| GAIN;kg;packaging*(1+TRAN_loss_PNS+RET_loss_PNS);Undefined;0;0;0;</v>
      </c>
    </row>
    <row r="2558" ht="15.75" customHeight="1">
      <c r="A2558" s="1" t="s">
        <v>124</v>
      </c>
      <c r="B2558" s="1" t="s">
        <v>835</v>
      </c>
      <c r="C2558" s="1" t="s">
        <v>1015</v>
      </c>
      <c r="D2558" s="1" t="s">
        <v>842</v>
      </c>
      <c r="E2558" s="1">
        <v>0.0</v>
      </c>
      <c r="F2558" s="1">
        <v>0.0</v>
      </c>
      <c r="G2558" s="1">
        <v>0.0</v>
      </c>
      <c r="I2558" s="1" t="str">
        <f t="shared" si="1"/>
        <v>Q4. Tempeh, average of raw and cooked</v>
      </c>
      <c r="J2558" s="1">
        <f t="shared" si="2"/>
        <v>5</v>
      </c>
      <c r="K2558" s="1" t="str">
        <f t="shared" si="3"/>
        <v>Q4. Tempeh, average of raw and cooked5</v>
      </c>
      <c r="L2558" s="1" t="str">
        <f t="shared" si="4"/>
        <v>Q4. Tempeh, average of raw and cookedDomestic distribution {ID}| GAIN</v>
      </c>
      <c r="M2558" s="1" t="str">
        <f t="array" ref="M2558">IF(A2557=$A$72,TEXT(A2558,"dd/mm/yyyy"),A2558)&amp;";"&amp;B2558&amp;";"&amp;IF(J2558=0,IFERROR(VLOOKUP(A2558,default!$B$17:$C$19,2,0),C2558),INDEX(default!$B$2:$B$12,Sheet2!J2558,0))&amp;";"&amp;D2558&amp;";"&amp;E2558&amp;";"&amp;F2558&amp;";"&amp;G2558&amp;";"&amp;H2558</f>
        <v>Domestic distribution {ID}| GAIN;kg;distrib*(1+TRAN_loss_PNS+RET_loss_PNS);Undefined;0;0;0;</v>
      </c>
    </row>
    <row r="2559" ht="15.75" customHeight="1">
      <c r="A2559" s="1" t="s">
        <v>125</v>
      </c>
      <c r="B2559" s="1" t="s">
        <v>846</v>
      </c>
      <c r="C2559" s="1" t="s">
        <v>1016</v>
      </c>
      <c r="D2559" s="1" t="s">
        <v>842</v>
      </c>
      <c r="E2559" s="1">
        <v>0.0</v>
      </c>
      <c r="F2559" s="1">
        <v>0.0</v>
      </c>
      <c r="G2559" s="1">
        <v>0.0</v>
      </c>
      <c r="I2559" s="1" t="str">
        <f t="shared" si="1"/>
        <v>Q4. Tempeh, average of raw and cooked</v>
      </c>
      <c r="J2559" s="1">
        <f t="shared" si="2"/>
        <v>6</v>
      </c>
      <c r="K2559" s="1" t="str">
        <f t="shared" si="3"/>
        <v>Q4. Tempeh, average of raw and cooked6</v>
      </c>
      <c r="L2559" s="1" t="str">
        <f t="shared" si="4"/>
        <v>Q4. Tempeh, average of raw and cookedStorage, in closed refrigerator, at retail (WFLDB)/RER U {ID}| GAIN</v>
      </c>
      <c r="M2559" s="1" t="str">
        <f t="array" ref="M2559">IF(A2558=$A$72,TEXT(A2559,"dd/mm/yyyy"),A2559)&amp;";"&amp;B2559&amp;";"&amp;IF(J2559=0,IFERROR(VLOOKUP(A2559,default!$B$17:$C$19,2,0),C2559),INDEX(default!$B$2:$B$12,Sheet2!J2559,0))&amp;";"&amp;D2559&amp;";"&amp;E2559&amp;";"&amp;F2559&amp;";"&amp;G2559&amp;";"&amp;H2559</f>
        <v>Storage, in closed refrigerator, at retail (WFLDB)/RER U {ID}| GAIN;l*day;retail_cool*(1+RET_loss_PNS);Undefined;0;0;0;</v>
      </c>
    </row>
    <row r="2560" ht="15.75" customHeight="1">
      <c r="A2560" s="1" t="s">
        <v>126</v>
      </c>
      <c r="B2560" s="1" t="s">
        <v>846</v>
      </c>
      <c r="C2560" s="1" t="s">
        <v>1017</v>
      </c>
      <c r="D2560" s="1" t="s">
        <v>842</v>
      </c>
      <c r="E2560" s="1">
        <v>0.0</v>
      </c>
      <c r="F2560" s="1">
        <v>0.0</v>
      </c>
      <c r="G2560" s="1">
        <v>0.0</v>
      </c>
      <c r="I2560" s="1" t="str">
        <f t="shared" si="1"/>
        <v>Q4. Tempeh, average of raw and cooked</v>
      </c>
      <c r="J2560" s="1">
        <f t="shared" si="2"/>
        <v>7</v>
      </c>
      <c r="K2560" s="1" t="str">
        <f t="shared" si="3"/>
        <v>Q4. Tempeh, average of raw and cooked7</v>
      </c>
      <c r="L2560" s="1" t="str">
        <f t="shared" si="4"/>
        <v>Q4. Tempeh, average of raw and cookedStorage, in closed freezer, at retail (WFLDB)/RER U {ID}| GAIN</v>
      </c>
      <c r="M2560" s="1" t="str">
        <f t="array" ref="M2560">IF(A2559=$A$72,TEXT(A2560,"dd/mm/yyyy"),A2560)&amp;";"&amp;B2560&amp;";"&amp;IF(J2560=0,IFERROR(VLOOKUP(A2560,default!$B$17:$C$19,2,0),C2560),INDEX(default!$B$2:$B$12,Sheet2!J2560,0))&amp;";"&amp;D2560&amp;";"&amp;E2560&amp;";"&amp;F2560&amp;";"&amp;G2560&amp;";"&amp;H2560</f>
        <v>Storage, in closed freezer, at retail (WFLDB)/RER U {ID}| GAIN;l*day;retail_freez*(1+RET_loss_PNS);Undefined;0;0;0;</v>
      </c>
    </row>
    <row r="2561" ht="15.75" customHeight="1">
      <c r="A2561" s="1" t="s">
        <v>127</v>
      </c>
      <c r="B2561" s="1" t="s">
        <v>846</v>
      </c>
      <c r="C2561" s="1" t="s">
        <v>1018</v>
      </c>
      <c r="D2561" s="1" t="s">
        <v>842</v>
      </c>
      <c r="E2561" s="1">
        <v>0.0</v>
      </c>
      <c r="F2561" s="1">
        <v>0.0</v>
      </c>
      <c r="G2561" s="1">
        <v>0.0</v>
      </c>
      <c r="I2561" s="1" t="str">
        <f t="shared" si="1"/>
        <v>Q4. Tempeh, average of raw and cooked</v>
      </c>
      <c r="J2561" s="1">
        <f t="shared" si="2"/>
        <v>8</v>
      </c>
      <c r="K2561" s="1" t="str">
        <f t="shared" si="3"/>
        <v>Q4. Tempeh, average of raw and cooked8</v>
      </c>
      <c r="L2561" s="1" t="str">
        <f t="shared" si="4"/>
        <v>Q4. Tempeh, average of raw and cookedStorage, in refrigerator, at home (WFLDB)/RER U {ID}| GAIN</v>
      </c>
      <c r="M2561" s="1" t="str">
        <f t="array" ref="M2561">IF(A2560=$A$72,TEXT(A2561,"dd/mm/yyyy"),A2561)&amp;";"&amp;B2561&amp;";"&amp;IF(J2561=0,IFERROR(VLOOKUP(A2561,default!$B$17:$C$19,2,0),C2561),INDEX(default!$B$2:$B$12,Sheet2!J2561,0))&amp;";"&amp;D2561&amp;";"&amp;E2561&amp;";"&amp;F2561&amp;";"&amp;G2561&amp;";"&amp;H2561</f>
        <v>Storage, in refrigerator, at home (WFLDB)/RER U {ID}| GAIN;l*day;home_cool;Undefined;0;0;0;</v>
      </c>
    </row>
    <row r="2562" ht="15.75" customHeight="1">
      <c r="A2562" s="1" t="s">
        <v>128</v>
      </c>
      <c r="B2562" s="1" t="s">
        <v>846</v>
      </c>
      <c r="C2562" s="1" t="s">
        <v>1018</v>
      </c>
      <c r="D2562" s="1" t="s">
        <v>842</v>
      </c>
      <c r="E2562" s="1">
        <v>0.0</v>
      </c>
      <c r="F2562" s="1">
        <v>0.0</v>
      </c>
      <c r="G2562" s="1">
        <v>0.0</v>
      </c>
      <c r="I2562" s="1" t="str">
        <f t="shared" si="1"/>
        <v>Q4. Tempeh, average of raw and cooked</v>
      </c>
      <c r="J2562" s="1">
        <f t="shared" si="2"/>
        <v>9</v>
      </c>
      <c r="K2562" s="1" t="str">
        <f t="shared" si="3"/>
        <v>Q4. Tempeh, average of raw and cooked9</v>
      </c>
      <c r="L2562" s="1" t="str">
        <f t="shared" si="4"/>
        <v>Q4. Tempeh, average of raw and cookedStorage, in freezer, at home (WFLDB)/RER U {ID}| GAIN</v>
      </c>
      <c r="M2562" s="1" t="str">
        <f t="array" ref="M2562">IF(A2561=$A$72,TEXT(A2562,"dd/mm/yyyy"),A2562)&amp;";"&amp;B2562&amp;";"&amp;IF(J2562=0,IFERROR(VLOOKUP(A2562,default!$B$17:$C$19,2,0),C2562),INDEX(default!$B$2:$B$12,Sheet2!J2562,0))&amp;";"&amp;D2562&amp;";"&amp;E2562&amp;";"&amp;F2562&amp;";"&amp;G2562&amp;";"&amp;H2562</f>
        <v>Storage, in freezer, at home (WFLDB)/RER U {ID}| GAIN;l*day;home_freez;Undefined;0;0;0;</v>
      </c>
    </row>
    <row r="2563" ht="15.75" customHeight="1">
      <c r="A2563" s="1" t="s">
        <v>129</v>
      </c>
      <c r="B2563" s="1" t="s">
        <v>849</v>
      </c>
      <c r="C2563" s="1" t="s">
        <v>37</v>
      </c>
      <c r="D2563" s="1" t="s">
        <v>842</v>
      </c>
      <c r="E2563" s="1">
        <v>0.0</v>
      </c>
      <c r="F2563" s="1">
        <v>0.0</v>
      </c>
      <c r="G2563" s="1">
        <v>0.0</v>
      </c>
      <c r="I2563" s="1" t="str">
        <f t="shared" si="1"/>
        <v>Q4. Tempeh, average of raw and cooked</v>
      </c>
      <c r="J2563" s="1">
        <f t="shared" si="2"/>
        <v>10</v>
      </c>
      <c r="K2563" s="1" t="str">
        <f t="shared" si="3"/>
        <v>Q4. Tempeh, average of raw and cooked10</v>
      </c>
      <c r="L2563" s="1" t="str">
        <f t="shared" si="4"/>
        <v>Q4. Tempeh, average of raw and cookedBoiling, vegetables, with LPG stove, at consumer home (WFLDB)/GLO U</v>
      </c>
      <c r="M2563" s="1" t="str">
        <f t="array" ref="M2563">IF(A2562=$A$72,TEXT(A2563,"dd/mm/yyyy"),A2563)&amp;";"&amp;B2563&amp;";"&amp;IF(J2563=0,IFERROR(VLOOKUP(A2563,default!$B$17:$C$19,2,0),C2563),INDEX(default!$B$2:$B$12,Sheet2!J2563,0))&amp;";"&amp;D2563&amp;";"&amp;E2563&amp;";"&amp;F2563&amp;";"&amp;G2563&amp;";"&amp;H2563</f>
        <v>Boiling, vegetables, with LPG stove, at consumer home (WFLDB)/GLO U;p;boil*(1-USER_loss);Undefined;0;0;0;</v>
      </c>
    </row>
    <row r="2564" ht="15.75" customHeight="1">
      <c r="A2564" s="1" t="s">
        <v>130</v>
      </c>
      <c r="B2564" s="1" t="s">
        <v>849</v>
      </c>
      <c r="C2564" s="1" t="s">
        <v>38</v>
      </c>
      <c r="D2564" s="1" t="s">
        <v>842</v>
      </c>
      <c r="E2564" s="1">
        <v>0.0</v>
      </c>
      <c r="F2564" s="1">
        <v>0.0</v>
      </c>
      <c r="G2564" s="1">
        <v>0.0</v>
      </c>
      <c r="I2564" s="1" t="str">
        <f t="shared" si="1"/>
        <v>Q4. Tempeh, average of raw and cooked</v>
      </c>
      <c r="J2564" s="1">
        <f t="shared" si="2"/>
        <v>11</v>
      </c>
      <c r="K2564" s="1" t="str">
        <f t="shared" si="3"/>
        <v>Q4. Tempeh, average of raw and cooked11</v>
      </c>
      <c r="L2564" s="1" t="str">
        <f t="shared" si="4"/>
        <v>Q4. Tempeh, average of raw and cookedFrying, vegetables, with LPG stove, at consumer home (WFLDB)/GLO U</v>
      </c>
      <c r="M2564" s="1" t="str">
        <f t="array" ref="M2564">IF(A2563=$A$72,TEXT(A2564,"dd/mm/yyyy"),A2564)&amp;";"&amp;B2564&amp;";"&amp;IF(J2564=0,IFERROR(VLOOKUP(A2564,default!$B$17:$C$19,2,0),C2564),INDEX(default!$B$2:$B$12,Sheet2!J2564,0))&amp;";"&amp;D2564&amp;";"&amp;E2564&amp;";"&amp;F2564&amp;";"&amp;G2564&amp;";"&amp;H2564</f>
        <v>Frying, vegetables, with LPG stove, at consumer home (WFLDB)/GLO U;p;fry*(1-USER_loss);Undefined;0;0;0;</v>
      </c>
    </row>
    <row r="2565" ht="15.75" customHeight="1">
      <c r="I2565" s="1" t="str">
        <f t="shared" si="1"/>
        <v>Q4. Tempeh, average of raw and cooked</v>
      </c>
      <c r="J2565" s="1">
        <f t="shared" si="2"/>
        <v>0</v>
      </c>
      <c r="K2565" s="1" t="str">
        <f t="shared" si="3"/>
        <v>Q4. Tempeh, average of raw and cooked0</v>
      </c>
      <c r="L2565" s="1" t="str">
        <f t="shared" si="4"/>
        <v>Q4. Tempeh, average of raw and cooked</v>
      </c>
      <c r="M2565" s="1" t="str">
        <f t="array" ref="M2565">IF(A2564=$A$72,TEXT(A2565,"dd/mm/yyyy"),A2565)&amp;";"&amp;B2565&amp;";"&amp;IF(J2565=0,IFERROR(VLOOKUP(A2565,default!$B$17:$C$19,2,0),C2565),INDEX(default!$B$2:$B$12,Sheet2!J2565,0))&amp;";"&amp;D2565&amp;";"&amp;E2565&amp;";"&amp;F2565&amp;";"&amp;G2565&amp;";"&amp;H2565</f>
        <v>;;;;;;;</v>
      </c>
    </row>
    <row r="2566" ht="15.75" customHeight="1">
      <c r="A2566" s="1" t="s">
        <v>852</v>
      </c>
      <c r="I2566" s="1" t="str">
        <f t="shared" si="1"/>
        <v>Q4. Tempeh, average of raw and cooked</v>
      </c>
      <c r="J2566" s="1">
        <f t="shared" si="2"/>
        <v>0</v>
      </c>
      <c r="K2566" s="1" t="str">
        <f t="shared" si="3"/>
        <v>Q4. Tempeh, average of raw and cooked0</v>
      </c>
      <c r="L2566" s="1" t="str">
        <f t="shared" si="4"/>
        <v>Q4. Tempeh, average of raw and cookedElectricity/heat</v>
      </c>
      <c r="M2566" s="1" t="str">
        <f t="array" ref="M2566">IF(A2565=$A$72,TEXT(A2566,"dd/mm/yyyy"),A2566)&amp;";"&amp;B2566&amp;";"&amp;IF(J2566=0,IFERROR(VLOOKUP(A2566,default!$B$17:$C$19,2,0),C2566),INDEX(default!$B$2:$B$12,Sheet2!J2566,0))&amp;";"&amp;D2566&amp;";"&amp;E2566&amp;";"&amp;F2566&amp;";"&amp;G2566&amp;";"&amp;H2566</f>
        <v>Electricity/heat;;;;;;;</v>
      </c>
    </row>
    <row r="2567" ht="15.75" customHeight="1">
      <c r="I2567" s="1" t="str">
        <f t="shared" si="1"/>
        <v>Q4. Tempeh, average of raw and cooked</v>
      </c>
      <c r="J2567" s="1">
        <f t="shared" si="2"/>
        <v>0</v>
      </c>
      <c r="K2567" s="1" t="str">
        <f t="shared" si="3"/>
        <v>Q4. Tempeh, average of raw and cooked0</v>
      </c>
      <c r="L2567" s="1" t="str">
        <f t="shared" si="4"/>
        <v>Q4. Tempeh, average of raw and cooked</v>
      </c>
      <c r="M2567" s="1" t="str">
        <f t="array" ref="M2567">IF(A2566=$A$72,TEXT(A2567,"dd/mm/yyyy"),A2567)&amp;";"&amp;B2567&amp;";"&amp;IF(J2567=0,IFERROR(VLOOKUP(A2567,default!$B$17:$C$19,2,0),C2567),INDEX(default!$B$2:$B$12,Sheet2!J2567,0))&amp;";"&amp;D2567&amp;";"&amp;E2567&amp;";"&amp;F2567&amp;";"&amp;G2567&amp;";"&amp;H2567</f>
        <v>;;;;;;;</v>
      </c>
    </row>
    <row r="2568" ht="15.75" customHeight="1">
      <c r="A2568" s="1" t="s">
        <v>853</v>
      </c>
      <c r="I2568" s="1" t="str">
        <f t="shared" si="1"/>
        <v>Q4. Tempeh, average of raw and cooked</v>
      </c>
      <c r="J2568" s="1">
        <f t="shared" si="2"/>
        <v>0</v>
      </c>
      <c r="K2568" s="1" t="str">
        <f t="shared" si="3"/>
        <v>Q4. Tempeh, average of raw and cooked0</v>
      </c>
      <c r="L2568" s="1" t="str">
        <f t="shared" si="4"/>
        <v>Q4. Tempeh, average of raw and cookedEmissions to air</v>
      </c>
      <c r="M2568" s="1" t="str">
        <f t="array" ref="M2568">IF(A2567=$A$72,TEXT(A2568,"dd/mm/yyyy"),A2568)&amp;";"&amp;B2568&amp;";"&amp;IF(J2568=0,IFERROR(VLOOKUP(A2568,default!$B$17:$C$19,2,0),C2568),INDEX(default!$B$2:$B$12,Sheet2!J2568,0))&amp;";"&amp;D2568&amp;";"&amp;E2568&amp;";"&amp;F2568&amp;";"&amp;G2568&amp;";"&amp;H2568</f>
        <v>Emissions to air;;;;;;;</v>
      </c>
    </row>
    <row r="2569" ht="15.75" customHeight="1">
      <c r="I2569" s="1" t="str">
        <f t="shared" si="1"/>
        <v>Q4. Tempeh, average of raw and cooked</v>
      </c>
      <c r="J2569" s="1">
        <f t="shared" si="2"/>
        <v>0</v>
      </c>
      <c r="K2569" s="1" t="str">
        <f t="shared" si="3"/>
        <v>Q4. Tempeh, average of raw and cooked0</v>
      </c>
      <c r="L2569" s="1" t="str">
        <f t="shared" si="4"/>
        <v>Q4. Tempeh, average of raw and cooked</v>
      </c>
      <c r="M2569" s="1" t="str">
        <f t="array" ref="M2569">IF(A2568=$A$72,TEXT(A2569,"dd/mm/yyyy"),A2569)&amp;";"&amp;B2569&amp;";"&amp;IF(J2569=0,IFERROR(VLOOKUP(A2569,default!$B$17:$C$19,2,0),C2569),INDEX(default!$B$2:$B$12,Sheet2!J2569,0))&amp;";"&amp;D2569&amp;";"&amp;E2569&amp;";"&amp;F2569&amp;";"&amp;G2569&amp;";"&amp;H2569</f>
        <v>;;;;;;;</v>
      </c>
    </row>
    <row r="2570" ht="15.75" customHeight="1">
      <c r="A2570" s="1" t="s">
        <v>854</v>
      </c>
      <c r="I2570" s="1" t="str">
        <f t="shared" si="1"/>
        <v>Q4. Tempeh, average of raw and cooked</v>
      </c>
      <c r="J2570" s="1">
        <f t="shared" si="2"/>
        <v>0</v>
      </c>
      <c r="K2570" s="1" t="str">
        <f t="shared" si="3"/>
        <v>Q4. Tempeh, average of raw and cooked0</v>
      </c>
      <c r="L2570" s="1" t="str">
        <f t="shared" si="4"/>
        <v>Q4. Tempeh, average of raw and cookedEmissions to water</v>
      </c>
      <c r="M2570" s="1" t="str">
        <f t="array" ref="M2570">IF(A2569=$A$72,TEXT(A2570,"dd/mm/yyyy"),A2570)&amp;";"&amp;B2570&amp;";"&amp;IF(J2570=0,IFERROR(VLOOKUP(A2570,default!$B$17:$C$19,2,0),C2570),INDEX(default!$B$2:$B$12,Sheet2!J2570,0))&amp;";"&amp;D2570&amp;";"&amp;E2570&amp;";"&amp;F2570&amp;";"&amp;G2570&amp;";"&amp;H2570</f>
        <v>Emissions to water;;;;;;;</v>
      </c>
    </row>
    <row r="2571" ht="15.75" customHeight="1">
      <c r="I2571" s="1" t="str">
        <f t="shared" si="1"/>
        <v>Q4. Tempeh, average of raw and cooked</v>
      </c>
      <c r="J2571" s="1">
        <f t="shared" si="2"/>
        <v>0</v>
      </c>
      <c r="K2571" s="1" t="str">
        <f t="shared" si="3"/>
        <v>Q4. Tempeh, average of raw and cooked0</v>
      </c>
      <c r="L2571" s="1" t="str">
        <f t="shared" si="4"/>
        <v>Q4. Tempeh, average of raw and cooked</v>
      </c>
      <c r="M2571" s="1" t="str">
        <f t="array" ref="M2571">IF(A2570=$A$72,TEXT(A2571,"dd/mm/yyyy"),A2571)&amp;";"&amp;B2571&amp;";"&amp;IF(J2571=0,IFERROR(VLOOKUP(A2571,default!$B$17:$C$19,2,0),C2571),INDEX(default!$B$2:$B$12,Sheet2!J2571,0))&amp;";"&amp;D2571&amp;";"&amp;E2571&amp;";"&amp;F2571&amp;";"&amp;G2571&amp;";"&amp;H2571</f>
        <v>;;;;;;;</v>
      </c>
    </row>
    <row r="2572" ht="15.75" customHeight="1">
      <c r="A2572" s="1" t="s">
        <v>855</v>
      </c>
      <c r="I2572" s="1" t="str">
        <f t="shared" si="1"/>
        <v>Q4. Tempeh, average of raw and cooked</v>
      </c>
      <c r="J2572" s="1">
        <f t="shared" si="2"/>
        <v>0</v>
      </c>
      <c r="K2572" s="1" t="str">
        <f t="shared" si="3"/>
        <v>Q4. Tempeh, average of raw and cooked0</v>
      </c>
      <c r="L2572" s="1" t="str">
        <f t="shared" si="4"/>
        <v>Q4. Tempeh, average of raw and cookedEmissions to soil</v>
      </c>
      <c r="M2572" s="1" t="str">
        <f t="array" ref="M2572">IF(A2571=$A$72,TEXT(A2572,"dd/mm/yyyy"),A2572)&amp;";"&amp;B2572&amp;";"&amp;IF(J2572=0,IFERROR(VLOOKUP(A2572,default!$B$17:$C$19,2,0),C2572),INDEX(default!$B$2:$B$12,Sheet2!J2572,0))&amp;";"&amp;D2572&amp;";"&amp;E2572&amp;";"&amp;F2572&amp;";"&amp;G2572&amp;";"&amp;H2572</f>
        <v>Emissions to soil;;;;;;;</v>
      </c>
    </row>
    <row r="2573" ht="15.75" customHeight="1">
      <c r="I2573" s="1" t="str">
        <f t="shared" si="1"/>
        <v>Q4. Tempeh, average of raw and cooked</v>
      </c>
      <c r="J2573" s="1">
        <f t="shared" si="2"/>
        <v>0</v>
      </c>
      <c r="K2573" s="1" t="str">
        <f t="shared" si="3"/>
        <v>Q4. Tempeh, average of raw and cooked0</v>
      </c>
      <c r="L2573" s="1" t="str">
        <f t="shared" si="4"/>
        <v>Q4. Tempeh, average of raw and cooked</v>
      </c>
      <c r="M2573" s="1" t="str">
        <f t="array" ref="M2573">IF(A2572=$A$72,TEXT(A2573,"dd/mm/yyyy"),A2573)&amp;";"&amp;B2573&amp;";"&amp;IF(J2573=0,IFERROR(VLOOKUP(A2573,default!$B$17:$C$19,2,0),C2573),INDEX(default!$B$2:$B$12,Sheet2!J2573,0))&amp;";"&amp;D2573&amp;";"&amp;E2573&amp;";"&amp;F2573&amp;";"&amp;G2573&amp;";"&amp;H2573</f>
        <v>;;;;;;;</v>
      </c>
    </row>
    <row r="2574" ht="15.75" customHeight="1">
      <c r="A2574" s="1" t="s">
        <v>856</v>
      </c>
      <c r="I2574" s="1" t="str">
        <f t="shared" si="1"/>
        <v>Q4. Tempeh, average of raw and cooked</v>
      </c>
      <c r="J2574" s="1">
        <f t="shared" si="2"/>
        <v>0</v>
      </c>
      <c r="K2574" s="1" t="str">
        <f t="shared" si="3"/>
        <v>Q4. Tempeh, average of raw and cooked0</v>
      </c>
      <c r="L2574" s="1" t="str">
        <f t="shared" si="4"/>
        <v>Q4. Tempeh, average of raw and cookedFinal waste flows</v>
      </c>
      <c r="M2574" s="1" t="str">
        <f t="array" ref="M2574">IF(A2573=$A$72,TEXT(A2574,"dd/mm/yyyy"),A2574)&amp;";"&amp;B2574&amp;";"&amp;IF(J2574=0,IFERROR(VLOOKUP(A2574,default!$B$17:$C$19,2,0),C2574),INDEX(default!$B$2:$B$12,Sheet2!J2574,0))&amp;";"&amp;D2574&amp;";"&amp;E2574&amp;";"&amp;F2574&amp;";"&amp;G2574&amp;";"&amp;H2574</f>
        <v>Final waste flows;;;;;;;</v>
      </c>
    </row>
    <row r="2575" ht="15.75" customHeight="1">
      <c r="I2575" s="1" t="str">
        <f t="shared" si="1"/>
        <v>Q4. Tempeh, average of raw and cooked</v>
      </c>
      <c r="J2575" s="1">
        <f t="shared" si="2"/>
        <v>0</v>
      </c>
      <c r="K2575" s="1" t="str">
        <f t="shared" si="3"/>
        <v>Q4. Tempeh, average of raw and cooked0</v>
      </c>
      <c r="L2575" s="1" t="str">
        <f t="shared" si="4"/>
        <v>Q4. Tempeh, average of raw and cooked</v>
      </c>
      <c r="M2575" s="1" t="str">
        <f t="array" ref="M2575">IF(A2574=$A$72,TEXT(A2575,"dd/mm/yyyy"),A2575)&amp;";"&amp;B2575&amp;";"&amp;IF(J2575=0,IFERROR(VLOOKUP(A2575,default!$B$17:$C$19,2,0),C2575),INDEX(default!$B$2:$B$12,Sheet2!J2575,0))&amp;";"&amp;D2575&amp;";"&amp;E2575&amp;";"&amp;F2575&amp;";"&amp;G2575&amp;";"&amp;H2575</f>
        <v>;;;;;;;</v>
      </c>
    </row>
    <row r="2576" ht="15.75" customHeight="1">
      <c r="A2576" s="1" t="s">
        <v>857</v>
      </c>
      <c r="I2576" s="1" t="str">
        <f t="shared" si="1"/>
        <v>Q4. Tempeh, average of raw and cooked</v>
      </c>
      <c r="J2576" s="1">
        <f t="shared" si="2"/>
        <v>0</v>
      </c>
      <c r="K2576" s="1" t="str">
        <f t="shared" si="3"/>
        <v>Q4. Tempeh, average of raw and cooked0</v>
      </c>
      <c r="L2576" s="1" t="str">
        <f t="shared" si="4"/>
        <v>Q4. Tempeh, average of raw and cookedNon material emissions</v>
      </c>
      <c r="M2576" s="1" t="str">
        <f t="array" ref="M2576">IF(A2575=$A$72,TEXT(A2576,"dd/mm/yyyy"),A2576)&amp;";"&amp;B2576&amp;";"&amp;IF(J2576=0,IFERROR(VLOOKUP(A2576,default!$B$17:$C$19,2,0),C2576),INDEX(default!$B$2:$B$12,Sheet2!J2576,0))&amp;";"&amp;D2576&amp;";"&amp;E2576&amp;";"&amp;F2576&amp;";"&amp;G2576&amp;";"&amp;H2576</f>
        <v>Non material emissions;;;;;;;</v>
      </c>
    </row>
    <row r="2577" ht="15.75" customHeight="1">
      <c r="I2577" s="1" t="str">
        <f t="shared" si="1"/>
        <v>Q4. Tempeh, average of raw and cooked</v>
      </c>
      <c r="J2577" s="1">
        <f t="shared" si="2"/>
        <v>0</v>
      </c>
      <c r="K2577" s="1" t="str">
        <f t="shared" si="3"/>
        <v>Q4. Tempeh, average of raw and cooked0</v>
      </c>
      <c r="L2577" s="1" t="str">
        <f t="shared" si="4"/>
        <v>Q4. Tempeh, average of raw and cooked</v>
      </c>
      <c r="M2577" s="1" t="str">
        <f t="array" ref="M2577">IF(A2576=$A$72,TEXT(A2577,"dd/mm/yyyy"),A2577)&amp;";"&amp;B2577&amp;";"&amp;IF(J2577=0,IFERROR(VLOOKUP(A2577,default!$B$17:$C$19,2,0),C2577),INDEX(default!$B$2:$B$12,Sheet2!J2577,0))&amp;";"&amp;D2577&amp;";"&amp;E2577&amp;";"&amp;F2577&amp;";"&amp;G2577&amp;";"&amp;H2577</f>
        <v>;;;;;;;</v>
      </c>
    </row>
    <row r="2578" ht="15.75" customHeight="1">
      <c r="A2578" s="1" t="s">
        <v>858</v>
      </c>
      <c r="I2578" s="1" t="str">
        <f t="shared" si="1"/>
        <v>Q4. Tempeh, average of raw and cooked</v>
      </c>
      <c r="J2578" s="1">
        <f t="shared" si="2"/>
        <v>0</v>
      </c>
      <c r="K2578" s="1" t="str">
        <f t="shared" si="3"/>
        <v>Q4. Tempeh, average of raw and cooked0</v>
      </c>
      <c r="L2578" s="1" t="str">
        <f t="shared" si="4"/>
        <v>Q4. Tempeh, average of raw and cookedSocial issues</v>
      </c>
      <c r="M2578" s="1" t="str">
        <f t="array" ref="M2578">IF(A2577=$A$72,TEXT(A2578,"dd/mm/yyyy"),A2578)&amp;";"&amp;B2578&amp;";"&amp;IF(J2578=0,IFERROR(VLOOKUP(A2578,default!$B$17:$C$19,2,0),C2578),INDEX(default!$B$2:$B$12,Sheet2!J2578,0))&amp;";"&amp;D2578&amp;";"&amp;E2578&amp;";"&amp;F2578&amp;";"&amp;G2578&amp;";"&amp;H2578</f>
        <v>Social issues;;;;;;;</v>
      </c>
    </row>
    <row r="2579" ht="15.75" customHeight="1">
      <c r="I2579" s="1" t="str">
        <f t="shared" si="1"/>
        <v>Q4. Tempeh, average of raw and cooked</v>
      </c>
      <c r="J2579" s="1">
        <f t="shared" si="2"/>
        <v>0</v>
      </c>
      <c r="K2579" s="1" t="str">
        <f t="shared" si="3"/>
        <v>Q4. Tempeh, average of raw and cooked0</v>
      </c>
      <c r="L2579" s="1" t="str">
        <f t="shared" si="4"/>
        <v>Q4. Tempeh, average of raw and cooked</v>
      </c>
      <c r="M2579" s="1" t="str">
        <f t="array" ref="M2579">IF(A2578=$A$72,TEXT(A2579,"dd/mm/yyyy"),A2579)&amp;";"&amp;B2579&amp;";"&amp;IF(J2579=0,IFERROR(VLOOKUP(A2579,default!$B$17:$C$19,2,0),C2579),INDEX(default!$B$2:$B$12,Sheet2!J2579,0))&amp;";"&amp;D2579&amp;";"&amp;E2579&amp;";"&amp;F2579&amp;";"&amp;G2579&amp;";"&amp;H2579</f>
        <v>;;;;;;;</v>
      </c>
    </row>
    <row r="2580" ht="15.75" customHeight="1">
      <c r="A2580" s="1" t="s">
        <v>859</v>
      </c>
      <c r="I2580" s="1" t="str">
        <f t="shared" si="1"/>
        <v>Q4. Tempeh, average of raw and cooked</v>
      </c>
      <c r="J2580" s="1">
        <f t="shared" si="2"/>
        <v>0</v>
      </c>
      <c r="K2580" s="1" t="str">
        <f t="shared" si="3"/>
        <v>Q4. Tempeh, average of raw and cooked0</v>
      </c>
      <c r="L2580" s="1" t="str">
        <f t="shared" si="4"/>
        <v>Q4. Tempeh, average of raw and cookedEconomic issues</v>
      </c>
      <c r="M2580" s="1" t="str">
        <f t="array" ref="M2580">IF(A2579=$A$72,TEXT(A2580,"dd/mm/yyyy"),A2580)&amp;";"&amp;B2580&amp;";"&amp;IF(J2580=0,IFERROR(VLOOKUP(A2580,default!$B$17:$C$19,2,0),C2580),INDEX(default!$B$2:$B$12,Sheet2!J2580,0))&amp;";"&amp;D2580&amp;";"&amp;E2580&amp;";"&amp;F2580&amp;";"&amp;G2580&amp;";"&amp;H2580</f>
        <v>Economic issues;;;;;;;</v>
      </c>
    </row>
    <row r="2581" ht="15.75" customHeight="1">
      <c r="I2581" s="1" t="str">
        <f t="shared" si="1"/>
        <v>Q4. Tempeh, average of raw and cooked</v>
      </c>
      <c r="J2581" s="1">
        <f t="shared" si="2"/>
        <v>0</v>
      </c>
      <c r="K2581" s="1" t="str">
        <f t="shared" si="3"/>
        <v>Q4. Tempeh, average of raw and cooked0</v>
      </c>
      <c r="L2581" s="1" t="str">
        <f t="shared" si="4"/>
        <v>Q4. Tempeh, average of raw and cooked</v>
      </c>
      <c r="M2581" s="1" t="str">
        <f t="array" ref="M2581">IF(A2580=$A$72,TEXT(A2581,"dd/mm/yyyy"),A2581)&amp;";"&amp;B2581&amp;";"&amp;IF(J2581=0,IFERROR(VLOOKUP(A2581,default!$B$17:$C$19,2,0),C2581),INDEX(default!$B$2:$B$12,Sheet2!J2581,0))&amp;";"&amp;D2581&amp;";"&amp;E2581&amp;";"&amp;F2581&amp;";"&amp;G2581&amp;";"&amp;H2581</f>
        <v>;;;;;;;</v>
      </c>
    </row>
    <row r="2582" ht="15.75" customHeight="1">
      <c r="A2582" s="1" t="s">
        <v>860</v>
      </c>
      <c r="I2582" s="1" t="str">
        <f t="shared" si="1"/>
        <v>Q4. Tempeh, average of raw and cooked</v>
      </c>
      <c r="J2582" s="1">
        <f t="shared" si="2"/>
        <v>0</v>
      </c>
      <c r="K2582" s="1" t="str">
        <f t="shared" si="3"/>
        <v>Q4. Tempeh, average of raw and cooked0</v>
      </c>
      <c r="L2582" s="1" t="str">
        <f t="shared" si="4"/>
        <v>Q4. Tempeh, average of raw and cookedWaste to treatment</v>
      </c>
      <c r="M2582" s="1" t="str">
        <f t="array" ref="M2582">IF(A2581=$A$72,TEXT(A2582,"dd/mm/yyyy"),A2582)&amp;";"&amp;B2582&amp;";"&amp;IF(J2582=0,IFERROR(VLOOKUP(A2582,default!$B$17:$C$19,2,0),C2582),INDEX(default!$B$2:$B$12,Sheet2!J2582,0))&amp;";"&amp;D2582&amp;";"&amp;E2582&amp;";"&amp;F2582&amp;";"&amp;G2582&amp;";"&amp;H2582</f>
        <v>Waste to treatment;;;;;;;</v>
      </c>
    </row>
    <row r="2583" ht="15.75" customHeight="1">
      <c r="A2583" s="1" t="s">
        <v>8</v>
      </c>
      <c r="B2583" s="1" t="s">
        <v>835</v>
      </c>
      <c r="C2583" s="1" t="s">
        <v>1112</v>
      </c>
      <c r="D2583" s="1" t="s">
        <v>842</v>
      </c>
      <c r="E2583" s="1">
        <v>0.0</v>
      </c>
      <c r="F2583" s="1">
        <v>0.0</v>
      </c>
      <c r="G2583" s="1">
        <v>0.0</v>
      </c>
      <c r="I2583" s="1" t="str">
        <f t="shared" si="1"/>
        <v>Q4. Tempeh, average of raw and cooked</v>
      </c>
      <c r="J2583" s="1">
        <f t="shared" si="2"/>
        <v>0</v>
      </c>
      <c r="K2583" s="1" t="str">
        <f t="shared" si="3"/>
        <v>Q4. Tempeh, average of raw and cooked0</v>
      </c>
      <c r="L2583" s="1" t="str">
        <f t="shared" si="4"/>
        <v>Q4. Tempeh, average of raw and cookedMunicipal solid waste {RoW}| treatment of municipal solid waste, sanitary landfill | Cut-off, S</v>
      </c>
      <c r="M2583" s="1" t="str">
        <f t="array" ref="M2583">IF(A2582=$A$72,TEXT(A2583,"dd/mm/yyyy"),A2583)&amp;";"&amp;B2583&amp;";"&amp;IF(J2583=0,IFERROR(VLOOKUP(A2583,default!$B$17:$C$19,2,0),C2583),INDEX(default!$B$2:$B$12,Sheet2!J2583,0))&amp;";"&amp;D2583&amp;";"&amp;E2583&amp;";"&amp;F2583&amp;";"&amp;G2583&amp;";"&amp;H2583</f>
        <v>Municipal solid waste {RoW}| treatment of municipal solid waste, sanitary landfill | Cut-off, S;kg;(packwt*packaging*(1+TRAN_loss_PNS+RET_loss_PNS)+PHAR_loss_PNS+PROC_loss_PNS+TRAN_loss_PNS+RET_loss_PNS+USER_loss)*landfill;Undefined;0;0;0;</v>
      </c>
    </row>
    <row r="2584" ht="15.75" customHeight="1">
      <c r="A2584" s="1" t="s">
        <v>9</v>
      </c>
      <c r="B2584" s="1" t="s">
        <v>835</v>
      </c>
      <c r="C2584" s="1" t="s">
        <v>1113</v>
      </c>
      <c r="D2584" s="1" t="s">
        <v>842</v>
      </c>
      <c r="E2584" s="1">
        <v>0.0</v>
      </c>
      <c r="F2584" s="1">
        <v>0.0</v>
      </c>
      <c r="G2584" s="1">
        <v>0.0</v>
      </c>
      <c r="I2584" s="1" t="str">
        <f t="shared" si="1"/>
        <v>Q4. Tempeh, average of raw and cooked</v>
      </c>
      <c r="J2584" s="1">
        <f t="shared" si="2"/>
        <v>0</v>
      </c>
      <c r="K2584" s="1" t="str">
        <f t="shared" si="3"/>
        <v>Q4. Tempeh, average of raw and cooked0</v>
      </c>
      <c r="L2584" s="1" t="str">
        <f t="shared" si="4"/>
        <v>Q4. Tempeh, average of raw and cookedMunicipal solid waste {GLO}| treatment of municipal solid waste, open dump, wet infiltration class (500mm) | Cut-off, S</v>
      </c>
      <c r="M2584" s="1" t="str">
        <f t="array" ref="M2584">IF(A2583=$A$72,TEXT(A2584,"dd/mm/yyyy"),A2584)&amp;";"&amp;B2584&amp;";"&amp;IF(J2584=0,IFERROR(VLOOKUP(A2584,default!$B$17:$C$19,2,0),C2584),INDEX(default!$B$2:$B$12,Sheet2!J2584,0))&amp;";"&amp;D2584&amp;";"&amp;E2584&amp;";"&amp;F2584&amp;";"&amp;G2584&amp;";"&amp;H2584</f>
        <v>Municipal solid waste {GLO}| treatment of municipal solid waste, open dump, wet infiltration class (500mm) | Cut-off, S;kg;(packwt*packaging*(1+TRAN_loss_PNS+RET_loss_PNS)+PHAR_loss_PNS+PROC_loss_PNS+TRAN_loss_PNS+RET_loss_PNS+USER_loss)*opendump;Undefined;0;0;0;</v>
      </c>
    </row>
    <row r="2585" ht="15.75" customHeight="1">
      <c r="A2585" s="1" t="s">
        <v>10</v>
      </c>
      <c r="B2585" s="1" t="s">
        <v>835</v>
      </c>
      <c r="C2585" s="1" t="s">
        <v>1113</v>
      </c>
      <c r="D2585" s="1" t="s">
        <v>842</v>
      </c>
      <c r="E2585" s="1">
        <v>0.0</v>
      </c>
      <c r="F2585" s="1">
        <v>0.0</v>
      </c>
      <c r="G2585" s="1">
        <v>0.0</v>
      </c>
      <c r="I2585" s="1" t="str">
        <f t="shared" si="1"/>
        <v>Q4. Tempeh, average of raw and cooked</v>
      </c>
      <c r="J2585" s="1">
        <f t="shared" si="2"/>
        <v>0</v>
      </c>
      <c r="K2585" s="1" t="str">
        <f t="shared" si="3"/>
        <v>Q4. Tempeh, average of raw and cooked0</v>
      </c>
      <c r="L2585" s="1" t="str">
        <f t="shared" si="4"/>
        <v>Q4. Tempeh, average of raw and cookedMunicipal solid waste {GLO}| treatment of municipal solid waste, open burning | Cut-off, S</v>
      </c>
      <c r="M2585" s="1" t="str">
        <f t="array" ref="M2585">IF(A2584=$A$72,TEXT(A2585,"dd/mm/yyyy"),A2585)&amp;";"&amp;B2585&amp;";"&amp;IF(J2585=0,IFERROR(VLOOKUP(A2585,default!$B$17:$C$19,2,0),C2585),INDEX(default!$B$2:$B$12,Sheet2!J2585,0))&amp;";"&amp;D2585&amp;";"&amp;E2585&amp;";"&amp;F2585&amp;";"&amp;G2585&amp;";"&amp;H2585</f>
        <v>Municipal solid waste {GLO}| treatment of municipal solid waste, open burning | Cut-off, S;kg;(packwt*packaging*(1+TRAN_loss_PNS+RET_loss_PNS)+PHAR_loss_PNS+PROC_loss_PNS+TRAN_loss_PNS+RET_loss_PNS+USER_loss)*openburn;Undefined;0;0;0;</v>
      </c>
    </row>
    <row r="2586" ht="15.75" customHeight="1">
      <c r="I2586" s="1" t="str">
        <f t="shared" si="1"/>
        <v>Q4. Tempeh, average of raw and cooked</v>
      </c>
      <c r="J2586" s="1">
        <f t="shared" si="2"/>
        <v>0</v>
      </c>
      <c r="K2586" s="1" t="str">
        <f t="shared" si="3"/>
        <v>Q4. Tempeh, average of raw and cooked0</v>
      </c>
      <c r="L2586" s="1" t="str">
        <f t="shared" si="4"/>
        <v>Q4. Tempeh, average of raw and cooked</v>
      </c>
      <c r="M2586" s="1" t="str">
        <f t="array" ref="M2586">IF(A2585=$A$72,TEXT(A2586,"dd/mm/yyyy"),A2586)&amp;";"&amp;B2586&amp;";"&amp;IF(J2586=0,IFERROR(VLOOKUP(A2586,default!$B$17:$C$19,2,0),C2586),INDEX(default!$B$2:$B$12,Sheet2!J2586,0))&amp;";"&amp;D2586&amp;";"&amp;E2586&amp;";"&amp;F2586&amp;";"&amp;G2586&amp;";"&amp;H2586</f>
        <v>;;;;;;;</v>
      </c>
    </row>
    <row r="2587" ht="15.75" customHeight="1">
      <c r="A2587" s="1" t="s">
        <v>865</v>
      </c>
      <c r="I2587" s="1" t="str">
        <f t="shared" si="1"/>
        <v>Q4. Tempeh, average of raw and cooked</v>
      </c>
      <c r="J2587" s="1">
        <f t="shared" si="2"/>
        <v>0</v>
      </c>
      <c r="K2587" s="1" t="str">
        <f t="shared" si="3"/>
        <v>Q4. Tempeh, average of raw and cooked0</v>
      </c>
      <c r="L2587" s="1" t="str">
        <f t="shared" si="4"/>
        <v>Q4. Tempeh, average of raw and cookedInput parameters</v>
      </c>
      <c r="M2587" s="1" t="str">
        <f t="array" ref="M2587">IF(A2586=$A$72,TEXT(A2587,"dd/mm/yyyy"),A2587)&amp;";"&amp;B2587&amp;";"&amp;IF(J2587=0,IFERROR(VLOOKUP(A2587,default!$B$17:$C$19,2,0),C2587),INDEX(default!$B$2:$B$12,Sheet2!J2587,0))&amp;";"&amp;D2587&amp;";"&amp;E2587&amp;";"&amp;F2587&amp;";"&amp;G2587&amp;";"&amp;H2587</f>
        <v>Input parameters;;;;;;;</v>
      </c>
    </row>
    <row r="2588" ht="15.75" customHeight="1">
      <c r="A2588" s="1" t="s">
        <v>31</v>
      </c>
      <c r="B2588" s="1">
        <v>1.0</v>
      </c>
      <c r="C2588" s="1" t="s">
        <v>866</v>
      </c>
      <c r="D2588" s="1">
        <v>1.11</v>
      </c>
      <c r="E2588" s="1">
        <v>0.0</v>
      </c>
      <c r="F2588" s="1">
        <v>0.0</v>
      </c>
      <c r="G2588" s="1" t="s">
        <v>832</v>
      </c>
      <c r="H2588" s="1" t="s">
        <v>134</v>
      </c>
      <c r="I2588" s="1" t="str">
        <f t="shared" si="1"/>
        <v>Q4. Tempeh, average of raw and cooked</v>
      </c>
      <c r="J2588" s="1">
        <f t="shared" si="2"/>
        <v>0</v>
      </c>
      <c r="K2588" s="1" t="str">
        <f t="shared" si="3"/>
        <v>Q4. Tempeh, average of raw and cooked0</v>
      </c>
      <c r="L2588" s="1" t="str">
        <f t="shared" si="4"/>
        <v>Q4. Tempeh, average of raw and cookedprimary</v>
      </c>
      <c r="M2588" s="1" t="str">
        <f t="array" ref="M2588">IF(A2587=$A$72,TEXT(A2588,"dd/mm/yyyy"),A2588)&amp;";"&amp;B2588&amp;";"&amp;IF(J2588=0,IFERROR(VLOOKUP(A2588,default!$B$17:$C$19,2,0),C2588),INDEX(default!$B$2:$B$12,Sheet2!J2588,0))&amp;";"&amp;D2588&amp;";"&amp;E2588&amp;";"&amp;F2588&amp;";"&amp;G2588&amp;";"&amp;H2588</f>
        <v>primary;1;Lognormal;1,11;0;0;No;(2,3,2,2,2,na)_x007f_</v>
      </c>
    </row>
    <row r="2589" ht="15.75" customHeight="1">
      <c r="A2589" s="1" t="s">
        <v>23</v>
      </c>
      <c r="B2589" s="1">
        <v>1.0</v>
      </c>
      <c r="C2589" s="1" t="s">
        <v>866</v>
      </c>
      <c r="D2589" s="1">
        <v>1.25</v>
      </c>
      <c r="E2589" s="1">
        <v>0.0</v>
      </c>
      <c r="F2589" s="1">
        <v>0.0</v>
      </c>
      <c r="G2589" s="1" t="s">
        <v>832</v>
      </c>
      <c r="H2589" s="1" t="s">
        <v>131</v>
      </c>
      <c r="I2589" s="1" t="str">
        <f t="shared" si="1"/>
        <v>Q4. Tempeh, average of raw and cooked</v>
      </c>
      <c r="J2589" s="1">
        <f t="shared" si="2"/>
        <v>0</v>
      </c>
      <c r="K2589" s="1" t="str">
        <f t="shared" si="3"/>
        <v>Q4. Tempeh, average of raw and cooked0</v>
      </c>
      <c r="L2589" s="1" t="str">
        <f t="shared" si="4"/>
        <v>Q4. Tempeh, average of raw and cookedpackaging</v>
      </c>
      <c r="M2589" s="1" t="str">
        <f t="array" ref="M2589">IF(A2588=$A$72,TEXT(A2589,"dd/mm/yyyy"),A2589)&amp;";"&amp;B2589&amp;";"&amp;IF(J2589=0,IFERROR(VLOOKUP(A2589,default!$B$17:$C$19,2,0),C2589),INDEX(default!$B$2:$B$12,Sheet2!J2589,0))&amp;";"&amp;D2589&amp;";"&amp;E2589&amp;";"&amp;F2589&amp;";"&amp;G2589&amp;";"&amp;H2589</f>
        <v>packaging;1;Lognormal;1,25;0;0;No;(2,4,2,4,3,na)_x007f_</v>
      </c>
    </row>
    <row r="2590" ht="15.75" customHeight="1">
      <c r="A2590" s="1" t="s">
        <v>32</v>
      </c>
      <c r="B2590" s="1">
        <v>1.0</v>
      </c>
      <c r="C2590" s="1" t="s">
        <v>866</v>
      </c>
      <c r="D2590" s="1">
        <v>1.23</v>
      </c>
      <c r="E2590" s="1">
        <v>0.0</v>
      </c>
      <c r="F2590" s="1">
        <v>0.0</v>
      </c>
      <c r="G2590" s="1" t="s">
        <v>832</v>
      </c>
      <c r="H2590" s="1" t="s">
        <v>132</v>
      </c>
      <c r="I2590" s="1" t="str">
        <f t="shared" si="1"/>
        <v>Q4. Tempeh, average of raw and cooked</v>
      </c>
      <c r="J2590" s="1">
        <f t="shared" si="2"/>
        <v>0</v>
      </c>
      <c r="K2590" s="1" t="str">
        <f t="shared" si="3"/>
        <v>Q4. Tempeh, average of raw and cooked0</v>
      </c>
      <c r="L2590" s="1" t="str">
        <f t="shared" si="4"/>
        <v>Q4. Tempeh, average of raw and cookeddistrib</v>
      </c>
      <c r="M2590" s="1" t="str">
        <f t="array" ref="M2590">IF(A2589=$A$72,TEXT(A2590,"dd/mm/yyyy"),A2590)&amp;";"&amp;B2590&amp;";"&amp;IF(J2590=0,IFERROR(VLOOKUP(A2590,default!$B$17:$C$19,2,0),C2590),INDEX(default!$B$2:$B$12,Sheet2!J2590,0))&amp;";"&amp;D2590&amp;";"&amp;E2590&amp;";"&amp;F2590&amp;";"&amp;G2590&amp;";"&amp;H2590</f>
        <v>distrib;1;Lognormal;1,23;0;0;No;(2,3,2,4,3,na)_x007f_</v>
      </c>
    </row>
    <row r="2591" ht="15.75" customHeight="1">
      <c r="A2591" s="1" t="s">
        <v>33</v>
      </c>
      <c r="B2591" s="1">
        <v>10.0</v>
      </c>
      <c r="C2591" s="1" t="s">
        <v>866</v>
      </c>
      <c r="D2591" s="1">
        <v>1.12</v>
      </c>
      <c r="E2591" s="1">
        <v>0.0</v>
      </c>
      <c r="F2591" s="1">
        <v>0.0</v>
      </c>
      <c r="G2591" s="1" t="s">
        <v>832</v>
      </c>
      <c r="H2591" s="1" t="s">
        <v>133</v>
      </c>
      <c r="I2591" s="1" t="str">
        <f t="shared" si="1"/>
        <v>Q4. Tempeh, average of raw and cooked</v>
      </c>
      <c r="J2591" s="1">
        <f t="shared" si="2"/>
        <v>0</v>
      </c>
      <c r="K2591" s="1" t="str">
        <f t="shared" si="3"/>
        <v>Q4. Tempeh, average of raw and cooked0</v>
      </c>
      <c r="L2591" s="1" t="str">
        <f t="shared" si="4"/>
        <v>Q4. Tempeh, average of raw and cookedretail_cool</v>
      </c>
      <c r="M2591" s="1" t="str">
        <f t="array" ref="M2591">IF(A2590=$A$72,TEXT(A2591,"dd/mm/yyyy"),A2591)&amp;";"&amp;B2591&amp;";"&amp;IF(J2591=0,IFERROR(VLOOKUP(A2591,default!$B$17:$C$19,2,0),C2591),INDEX(default!$B$2:$B$12,Sheet2!J2591,0))&amp;";"&amp;D2591&amp;";"&amp;E2591&amp;";"&amp;F2591&amp;";"&amp;G2591&amp;";"&amp;H2591</f>
        <v>retail_cool;10;Lognormal;1,12;0;0;No;(2,3,2,4,2,na)_x007f_</v>
      </c>
    </row>
    <row r="2592" ht="15.75" customHeight="1">
      <c r="A2592" s="1" t="s">
        <v>34</v>
      </c>
      <c r="B2592" s="1">
        <v>0.0</v>
      </c>
      <c r="C2592" s="1" t="s">
        <v>866</v>
      </c>
      <c r="D2592" s="1">
        <v>1.12</v>
      </c>
      <c r="E2592" s="1">
        <v>0.0</v>
      </c>
      <c r="F2592" s="1">
        <v>0.0</v>
      </c>
      <c r="G2592" s="1" t="s">
        <v>832</v>
      </c>
      <c r="H2592" s="1" t="s">
        <v>133</v>
      </c>
      <c r="I2592" s="1" t="str">
        <f t="shared" si="1"/>
        <v>Q4. Tempeh, average of raw and cooked</v>
      </c>
      <c r="J2592" s="1">
        <f t="shared" si="2"/>
        <v>0</v>
      </c>
      <c r="K2592" s="1" t="str">
        <f t="shared" si="3"/>
        <v>Q4. Tempeh, average of raw and cooked0</v>
      </c>
      <c r="L2592" s="1" t="str">
        <f t="shared" si="4"/>
        <v>Q4. Tempeh, average of raw and cookedretail_freez</v>
      </c>
      <c r="M2592" s="1" t="str">
        <f t="array" ref="M2592">IF(A2591=$A$72,TEXT(A2592,"dd/mm/yyyy"),A2592)&amp;";"&amp;B2592&amp;";"&amp;IF(J2592=0,IFERROR(VLOOKUP(A2592,default!$B$17:$C$19,2,0),C2592),INDEX(default!$B$2:$B$12,Sheet2!J2592,0))&amp;";"&amp;D2592&amp;";"&amp;E2592&amp;";"&amp;F2592&amp;";"&amp;G2592&amp;";"&amp;H2592</f>
        <v>retail_freez;0;Lognormal;1,12;0;0;No;(2,3,2,4,2,na)_x007f_</v>
      </c>
    </row>
    <row r="2593" ht="15.75" customHeight="1">
      <c r="A2593" s="1" t="s">
        <v>35</v>
      </c>
      <c r="B2593" s="1">
        <v>10.0</v>
      </c>
      <c r="C2593" s="1" t="s">
        <v>866</v>
      </c>
      <c r="D2593" s="1">
        <v>1.12</v>
      </c>
      <c r="E2593" s="1">
        <v>0.0</v>
      </c>
      <c r="F2593" s="1">
        <v>0.0</v>
      </c>
      <c r="G2593" s="1" t="s">
        <v>832</v>
      </c>
      <c r="H2593" s="1" t="s">
        <v>133</v>
      </c>
      <c r="I2593" s="1" t="str">
        <f t="shared" si="1"/>
        <v>Q4. Tempeh, average of raw and cooked</v>
      </c>
      <c r="J2593" s="1">
        <f t="shared" si="2"/>
        <v>0</v>
      </c>
      <c r="K2593" s="1" t="str">
        <f t="shared" si="3"/>
        <v>Q4. Tempeh, average of raw and cooked0</v>
      </c>
      <c r="L2593" s="1" t="str">
        <f t="shared" si="4"/>
        <v>Q4. Tempeh, average of raw and cookedhome_cool</v>
      </c>
      <c r="M2593" s="1" t="str">
        <f t="array" ref="M2593">IF(A2592=$A$72,TEXT(A2593,"dd/mm/yyyy"),A2593)&amp;";"&amp;B2593&amp;";"&amp;IF(J2593=0,IFERROR(VLOOKUP(A2593,default!$B$17:$C$19,2,0),C2593),INDEX(default!$B$2:$B$12,Sheet2!J2593,0))&amp;";"&amp;D2593&amp;";"&amp;E2593&amp;";"&amp;F2593&amp;";"&amp;G2593&amp;";"&amp;H2593</f>
        <v>home_cool;10;Lognormal;1,12;0;0;No;(2,3,2,4,2,na)_x007f_</v>
      </c>
    </row>
    <row r="2594" ht="15.75" customHeight="1">
      <c r="A2594" s="1" t="s">
        <v>36</v>
      </c>
      <c r="B2594" s="1">
        <v>0.0</v>
      </c>
      <c r="C2594" s="1" t="s">
        <v>866</v>
      </c>
      <c r="D2594" s="1">
        <v>1.12</v>
      </c>
      <c r="E2594" s="1">
        <v>0.0</v>
      </c>
      <c r="F2594" s="1">
        <v>0.0</v>
      </c>
      <c r="G2594" s="1" t="s">
        <v>832</v>
      </c>
      <c r="H2594" s="1" t="s">
        <v>133</v>
      </c>
      <c r="I2594" s="1" t="str">
        <f t="shared" si="1"/>
        <v>Q4. Tempeh, average of raw and cooked</v>
      </c>
      <c r="J2594" s="1">
        <f t="shared" si="2"/>
        <v>0</v>
      </c>
      <c r="K2594" s="1" t="str">
        <f t="shared" si="3"/>
        <v>Q4. Tempeh, average of raw and cooked0</v>
      </c>
      <c r="L2594" s="1" t="str">
        <f t="shared" si="4"/>
        <v>Q4. Tempeh, average of raw and cookedhome_freez</v>
      </c>
      <c r="M2594" s="1" t="str">
        <f t="array" ref="M2594">IF(A2593=$A$72,TEXT(A2594,"dd/mm/yyyy"),A2594)&amp;";"&amp;B2594&amp;";"&amp;IF(J2594=0,IFERROR(VLOOKUP(A2594,default!$B$17:$C$19,2,0),C2594),INDEX(default!$B$2:$B$12,Sheet2!J2594,0))&amp;";"&amp;D2594&amp;";"&amp;E2594&amp;";"&amp;F2594&amp;";"&amp;G2594&amp;";"&amp;H2594</f>
        <v>home_freez;0;Lognormal;1,12;0;0;No;(2,3,2,4,2,na)_x007f_</v>
      </c>
    </row>
    <row r="2595" ht="15.75" customHeight="1">
      <c r="A2595" s="1" t="s">
        <v>37</v>
      </c>
      <c r="B2595" s="1">
        <v>1.0</v>
      </c>
      <c r="C2595" s="1" t="s">
        <v>866</v>
      </c>
      <c r="D2595" s="1">
        <v>1.11</v>
      </c>
      <c r="E2595" s="1">
        <v>0.0</v>
      </c>
      <c r="F2595" s="1">
        <v>0.0</v>
      </c>
      <c r="G2595" s="1" t="s">
        <v>832</v>
      </c>
      <c r="H2595" s="1" t="s">
        <v>134</v>
      </c>
      <c r="I2595" s="1" t="str">
        <f t="shared" si="1"/>
        <v>Q4. Tempeh, average of raw and cooked</v>
      </c>
      <c r="J2595" s="1">
        <f t="shared" si="2"/>
        <v>0</v>
      </c>
      <c r="K2595" s="1" t="str">
        <f t="shared" si="3"/>
        <v>Q4. Tempeh, average of raw and cooked0</v>
      </c>
      <c r="L2595" s="1" t="str">
        <f t="shared" si="4"/>
        <v>Q4. Tempeh, average of raw and cookedboil</v>
      </c>
      <c r="M2595" s="1" t="str">
        <f t="array" ref="M2595">IF(A2594=$A$72,TEXT(A2595,"dd/mm/yyyy"),A2595)&amp;";"&amp;B2595&amp;";"&amp;IF(J2595=0,IFERROR(VLOOKUP(A2595,default!$B$17:$C$19,2,0),C2595),INDEX(default!$B$2:$B$12,Sheet2!J2595,0))&amp;";"&amp;D2595&amp;";"&amp;E2595&amp;";"&amp;F2595&amp;";"&amp;G2595&amp;";"&amp;H2595</f>
        <v>boil;1;Lognormal;1,11;0;0;No;(2,3,2,2,2,na)_x007f_</v>
      </c>
    </row>
    <row r="2596" ht="15.75" customHeight="1">
      <c r="A2596" s="1" t="s">
        <v>38</v>
      </c>
      <c r="B2596" s="1">
        <v>0.0</v>
      </c>
      <c r="C2596" s="1" t="s">
        <v>866</v>
      </c>
      <c r="D2596" s="1">
        <v>1.11</v>
      </c>
      <c r="E2596" s="1">
        <v>0.0</v>
      </c>
      <c r="F2596" s="1">
        <v>0.0</v>
      </c>
      <c r="G2596" s="1" t="s">
        <v>832</v>
      </c>
      <c r="H2596" s="1" t="s">
        <v>134</v>
      </c>
      <c r="I2596" s="1" t="str">
        <f t="shared" si="1"/>
        <v>Q4. Tempeh, average of raw and cooked</v>
      </c>
      <c r="J2596" s="1">
        <f t="shared" si="2"/>
        <v>0</v>
      </c>
      <c r="K2596" s="1" t="str">
        <f t="shared" si="3"/>
        <v>Q4. Tempeh, average of raw and cooked0</v>
      </c>
      <c r="L2596" s="1" t="str">
        <f t="shared" si="4"/>
        <v>Q4. Tempeh, average of raw and cookedfry</v>
      </c>
      <c r="M2596" s="1" t="str">
        <f t="array" ref="M2596">IF(A2595=$A$72,TEXT(A2596,"dd/mm/yyyy"),A2596)&amp;";"&amp;B2596&amp;";"&amp;IF(J2596=0,IFERROR(VLOOKUP(A2596,default!$B$17:$C$19,2,0),C2596),INDEX(default!$B$2:$B$12,Sheet2!J2596,0))&amp;";"&amp;D2596&amp;";"&amp;E2596&amp;";"&amp;F2596&amp;";"&amp;G2596&amp;";"&amp;H2596</f>
        <v>fry;0;Lognormal;1,11;0;0;No;(2,3,2,2,2,na)_x007f_</v>
      </c>
    </row>
    <row r="2597" ht="15.75" customHeight="1">
      <c r="A2597" s="1" t="s">
        <v>22</v>
      </c>
      <c r="B2597" s="1">
        <v>1.0</v>
      </c>
      <c r="C2597" s="1" t="s">
        <v>842</v>
      </c>
      <c r="D2597" s="1">
        <v>1.0</v>
      </c>
      <c r="E2597" s="1">
        <v>0.0</v>
      </c>
      <c r="F2597" s="1">
        <v>0.0</v>
      </c>
      <c r="G2597" s="1" t="s">
        <v>832</v>
      </c>
      <c r="I2597" s="1" t="str">
        <f t="shared" si="1"/>
        <v>Q4. Tempeh, average of raw and cooked</v>
      </c>
      <c r="J2597" s="1">
        <f t="shared" si="2"/>
        <v>0</v>
      </c>
      <c r="K2597" s="1" t="str">
        <f t="shared" si="3"/>
        <v>Q4. Tempeh, average of raw and cooked0</v>
      </c>
      <c r="L2597" s="1" t="str">
        <f t="shared" si="4"/>
        <v>Q4. Tempeh, average of raw and cookedprocessing</v>
      </c>
      <c r="M2597" s="1" t="str">
        <f t="array" ref="M2597">IF(A2596=$A$72,TEXT(A2597,"dd/mm/yyyy"),A2597)&amp;";"&amp;B2597&amp;";"&amp;IF(J2597=0,IFERROR(VLOOKUP(A2597,default!$B$17:$C$19,2,0),C2597),INDEX(default!$B$2:$B$12,Sheet2!J2597,0))&amp;";"&amp;D2597&amp;";"&amp;E2597&amp;";"&amp;F2597&amp;";"&amp;G2597&amp;";"&amp;H2597</f>
        <v>processing;1;Undefined;1;0;0;No;</v>
      </c>
    </row>
    <row r="2598" ht="15.75" customHeight="1">
      <c r="A2598" s="1" t="s">
        <v>39</v>
      </c>
      <c r="B2598" s="1">
        <v>0.05</v>
      </c>
      <c r="C2598" s="1" t="s">
        <v>842</v>
      </c>
      <c r="D2598" s="1">
        <v>1.0</v>
      </c>
      <c r="E2598" s="1">
        <v>0.0</v>
      </c>
      <c r="F2598" s="1">
        <v>0.0</v>
      </c>
      <c r="G2598" s="1" t="s">
        <v>832</v>
      </c>
      <c r="I2598" s="1" t="str">
        <f t="shared" si="1"/>
        <v>Q4. Tempeh, average of raw and cooked</v>
      </c>
      <c r="J2598" s="1">
        <f t="shared" si="2"/>
        <v>0</v>
      </c>
      <c r="K2598" s="1" t="str">
        <f t="shared" si="3"/>
        <v>Q4. Tempeh, average of raw and cooked0</v>
      </c>
      <c r="L2598" s="1" t="str">
        <f t="shared" si="4"/>
        <v>Q4. Tempeh, average of raw and cookedpackwt</v>
      </c>
      <c r="M2598" s="1" t="str">
        <f t="array" ref="M2598">IF(A2597=$A$72,TEXT(A2598,"dd/mm/yyyy"),A2598)&amp;";"&amp;B2598&amp;";"&amp;IF(J2598=0,IFERROR(VLOOKUP(A2598,default!$B$17:$C$19,2,0),C2598),INDEX(default!$B$2:$B$12,Sheet2!J2598,0))&amp;";"&amp;D2598&amp;";"&amp;E2598&amp;";"&amp;F2598&amp;";"&amp;G2598&amp;";"&amp;H2598</f>
        <v>packwt;0,05;Undefined;1;0;0;No;</v>
      </c>
    </row>
    <row r="2599" ht="15.75" customHeight="1">
      <c r="A2599" s="1" t="s">
        <v>40</v>
      </c>
      <c r="B2599" s="1">
        <v>0.0</v>
      </c>
      <c r="C2599" s="1" t="s">
        <v>842</v>
      </c>
      <c r="D2599" s="1">
        <v>1.0</v>
      </c>
      <c r="E2599" s="1">
        <v>0.0</v>
      </c>
      <c r="F2599" s="1">
        <v>0.0</v>
      </c>
      <c r="G2599" s="1" t="s">
        <v>832</v>
      </c>
      <c r="I2599" s="1" t="str">
        <f t="shared" si="1"/>
        <v>Q4. Tempeh, average of raw and cooked</v>
      </c>
      <c r="J2599" s="1">
        <f t="shared" si="2"/>
        <v>0</v>
      </c>
      <c r="K2599" s="1" t="str">
        <f t="shared" si="3"/>
        <v>Q4. Tempeh, average of raw and cooked0</v>
      </c>
      <c r="L2599" s="1" t="str">
        <f t="shared" si="4"/>
        <v>Q4. Tempeh, average of raw and cookedUSER_loss</v>
      </c>
      <c r="M2599" s="1" t="str">
        <f t="array" ref="M2599">IF(A2598=$A$72,TEXT(A2599,"dd/mm/yyyy"),A2599)&amp;";"&amp;B2599&amp;";"&amp;IF(J2599=0,IFERROR(VLOOKUP(A2599,default!$B$17:$C$19,2,0),C2599),INDEX(default!$B$2:$B$12,Sheet2!J2599,0))&amp;";"&amp;D2599&amp;";"&amp;E2599&amp;";"&amp;F2599&amp;";"&amp;G2599&amp;";"&amp;H2599</f>
        <v>USER_loss;0;Undefined;1;0;0;No;</v>
      </c>
    </row>
    <row r="2600" ht="15.75" customHeight="1">
      <c r="I2600" s="1" t="str">
        <f t="shared" si="1"/>
        <v>Q4. Tempeh, average of raw and cooked</v>
      </c>
      <c r="J2600" s="1">
        <f t="shared" si="2"/>
        <v>0</v>
      </c>
      <c r="K2600" s="1" t="str">
        <f t="shared" si="3"/>
        <v>Q4. Tempeh, average of raw and cooked0</v>
      </c>
      <c r="L2600" s="1" t="str">
        <f t="shared" si="4"/>
        <v>Q4. Tempeh, average of raw and cooked</v>
      </c>
      <c r="M2600" s="1" t="str">
        <f t="array" ref="M2600">IF(A2599=$A$72,TEXT(A2600,"dd/mm/yyyy"),A2600)&amp;";"&amp;B2600&amp;";"&amp;IF(J2600=0,IFERROR(VLOOKUP(A2600,default!$B$17:$C$19,2,0),C2600),INDEX(default!$B$2:$B$12,Sheet2!J2600,0))&amp;";"&amp;D2600&amp;";"&amp;E2600&amp;";"&amp;F2600&amp;";"&amp;G2600&amp;";"&amp;H2600</f>
        <v>;;;;;;;</v>
      </c>
    </row>
    <row r="2601" ht="15.75" customHeight="1">
      <c r="A2601" s="1" t="s">
        <v>867</v>
      </c>
      <c r="I2601" s="1" t="str">
        <f t="shared" si="1"/>
        <v>Q4. Tempeh, average of raw and cooked</v>
      </c>
      <c r="J2601" s="1">
        <f t="shared" si="2"/>
        <v>0</v>
      </c>
      <c r="K2601" s="1" t="str">
        <f t="shared" si="3"/>
        <v>Q4. Tempeh, average of raw and cooked0</v>
      </c>
      <c r="L2601" s="1" t="str">
        <f t="shared" si="4"/>
        <v>Q4. Tempeh, average of raw and cookedEnd</v>
      </c>
      <c r="M2601" s="1" t="str">
        <f t="array" ref="M2601">IF(A2600=$A$72,TEXT(A2601,"dd/mm/yyyy"),A2601)&amp;";"&amp;B2601&amp;";"&amp;IF(J2601=0,IFERROR(VLOOKUP(A2601,default!$B$17:$C$19,2,0),C2601),INDEX(default!$B$2:$B$12,Sheet2!J2601,0))&amp;";"&amp;D2601&amp;";"&amp;E2601&amp;";"&amp;F2601&amp;";"&amp;G2601&amp;";"&amp;H2601</f>
        <v>End;;;;;;;</v>
      </c>
    </row>
    <row r="2602" ht="15.75" customHeight="1">
      <c r="I2602" s="1" t="str">
        <f t="shared" si="1"/>
        <v>Q4. Tempeh, average of raw and cooked</v>
      </c>
      <c r="J2602" s="1">
        <f t="shared" si="2"/>
        <v>0</v>
      </c>
      <c r="K2602" s="1" t="str">
        <f t="shared" si="3"/>
        <v>Q4. Tempeh, average of raw and cooked0</v>
      </c>
      <c r="L2602" s="1" t="str">
        <f t="shared" si="4"/>
        <v>Q4. Tempeh, average of raw and cooked</v>
      </c>
      <c r="M2602" s="1" t="str">
        <f t="array" ref="M2602">IF(A2601=$A$72,TEXT(A2602,"dd/mm/yyyy"),A2602)&amp;";"&amp;B2602&amp;";"&amp;IF(J2602=0,IFERROR(VLOOKUP(A2602,default!$B$17:$C$19,2,0),C2602),INDEX(default!$B$2:$B$12,Sheet2!J2602,0))&amp;";"&amp;D2602&amp;";"&amp;E2602&amp;";"&amp;F2602&amp;";"&amp;G2602&amp;";"&amp;H2602</f>
        <v>;;;;;;;</v>
      </c>
    </row>
    <row r="2603" ht="15.75" customHeight="1">
      <c r="A2603" s="1" t="s">
        <v>814</v>
      </c>
      <c r="I2603" s="1" t="str">
        <f t="shared" si="1"/>
        <v>Q4. Tempeh, average of raw and cooked</v>
      </c>
      <c r="J2603" s="1">
        <f t="shared" si="2"/>
        <v>0</v>
      </c>
      <c r="K2603" s="1" t="str">
        <f t="shared" si="3"/>
        <v>Q4. Tempeh, average of raw and cooked0</v>
      </c>
      <c r="L2603" s="1" t="str">
        <f t="shared" si="4"/>
        <v>Q4. Tempeh, average of raw and cookedProcess</v>
      </c>
      <c r="M2603" s="1" t="str">
        <f t="array" ref="M2603">IF(A2602=$A$72,TEXT(A2603,"dd/mm/yyyy"),A2603)&amp;";"&amp;B2603&amp;";"&amp;IF(J2603=0,IFERROR(VLOOKUP(A2603,default!$B$17:$C$19,2,0),C2603),INDEX(default!$B$2:$B$12,Sheet2!J2603,0))&amp;";"&amp;D2603&amp;";"&amp;E2603&amp;";"&amp;F2603&amp;";"&amp;G2603&amp;";"&amp;H2603</f>
        <v>Process;;;;;;;</v>
      </c>
    </row>
    <row r="2604" ht="15.75" customHeight="1">
      <c r="I2604" s="1" t="str">
        <f t="shared" si="1"/>
        <v>Q4. Tempeh, average of raw and cooked</v>
      </c>
      <c r="J2604" s="1">
        <f t="shared" si="2"/>
        <v>0</v>
      </c>
      <c r="K2604" s="1" t="str">
        <f t="shared" si="3"/>
        <v>Q4. Tempeh, average of raw and cooked0</v>
      </c>
      <c r="L2604" s="1" t="str">
        <f t="shared" si="4"/>
        <v>Q4. Tempeh, average of raw and cooked</v>
      </c>
      <c r="M2604" s="1" t="str">
        <f t="array" ref="M2604">IF(A2603=$A$72,TEXT(A2604,"dd/mm/yyyy"),A2604)&amp;";"&amp;B2604&amp;";"&amp;IF(J2604=0,IFERROR(VLOOKUP(A2604,default!$B$17:$C$19,2,0),C2604),INDEX(default!$B$2:$B$12,Sheet2!J2604,0))&amp;";"&amp;D2604&amp;";"&amp;E2604&amp;";"&amp;F2604&amp;";"&amp;G2604&amp;";"&amp;H2604</f>
        <v>;;;;;;;</v>
      </c>
    </row>
    <row r="2605" ht="15.75" customHeight="1">
      <c r="A2605" s="1" t="s">
        <v>815</v>
      </c>
      <c r="I2605" s="1" t="str">
        <f t="shared" si="1"/>
        <v>Q4. Tempeh, average of raw and cooked</v>
      </c>
      <c r="J2605" s="1">
        <f t="shared" si="2"/>
        <v>0</v>
      </c>
      <c r="K2605" s="1" t="str">
        <f t="shared" si="3"/>
        <v>Q4. Tempeh, average of raw and cooked0</v>
      </c>
      <c r="L2605" s="1" t="str">
        <f t="shared" si="4"/>
        <v>Q4. Tempeh, average of raw and cookedCategory type</v>
      </c>
      <c r="M2605" s="1" t="str">
        <f t="array" ref="M2605">IF(A2604=$A$72,TEXT(A2605,"dd/mm/yyyy"),A2605)&amp;";"&amp;B2605&amp;";"&amp;IF(J2605=0,IFERROR(VLOOKUP(A2605,default!$B$17:$C$19,2,0),C2605),INDEX(default!$B$2:$B$12,Sheet2!J2605,0))&amp;";"&amp;D2605&amp;";"&amp;E2605&amp;";"&amp;F2605&amp;";"&amp;G2605&amp;";"&amp;H2605</f>
        <v>Category type;;;;;;;</v>
      </c>
    </row>
    <row r="2606" ht="15.75" customHeight="1">
      <c r="A2606" s="1" t="s">
        <v>816</v>
      </c>
      <c r="I2606" s="1" t="str">
        <f t="shared" si="1"/>
        <v>Q4. Tempeh, average of raw and cooked</v>
      </c>
      <c r="J2606" s="1">
        <f t="shared" si="2"/>
        <v>0</v>
      </c>
      <c r="K2606" s="1" t="str">
        <f t="shared" si="3"/>
        <v>Q4. Tempeh, average of raw and cooked0</v>
      </c>
      <c r="L2606" s="1" t="str">
        <f t="shared" si="4"/>
        <v>Q4. Tempeh, average of raw and cookedmaterial</v>
      </c>
      <c r="M2606" s="1" t="str">
        <f t="array" ref="M2606">IF(A2605=$A$72,TEXT(A2606,"dd/mm/yyyy"),A2606)&amp;";"&amp;B2606&amp;";"&amp;IF(J2606=0,IFERROR(VLOOKUP(A2606,default!$B$17:$C$19,2,0),C2606),INDEX(default!$B$2:$B$12,Sheet2!J2606,0))&amp;";"&amp;D2606&amp;";"&amp;E2606&amp;";"&amp;F2606&amp;";"&amp;G2606&amp;";"&amp;H2606</f>
        <v>material;;;;;;;</v>
      </c>
    </row>
    <row r="2607" ht="15.75" customHeight="1">
      <c r="I2607" s="1" t="str">
        <f t="shared" si="1"/>
        <v>Q4. Tempeh, average of raw and cooked</v>
      </c>
      <c r="J2607" s="1">
        <f t="shared" si="2"/>
        <v>0</v>
      </c>
      <c r="K2607" s="1" t="str">
        <f t="shared" si="3"/>
        <v>Q4. Tempeh, average of raw and cooked0</v>
      </c>
      <c r="L2607" s="1" t="str">
        <f t="shared" si="4"/>
        <v>Q4. Tempeh, average of raw and cooked</v>
      </c>
      <c r="M2607" s="1" t="str">
        <f t="array" ref="M2607">IF(A2606=$A$72,TEXT(A2607,"dd/mm/yyyy"),A2607)&amp;";"&amp;B2607&amp;";"&amp;IF(J2607=0,IFERROR(VLOOKUP(A2607,default!$B$17:$C$19,2,0),C2607),INDEX(default!$B$2:$B$12,Sheet2!J2607,0))&amp;";"&amp;D2607&amp;";"&amp;E2607&amp;";"&amp;F2607&amp;";"&amp;G2607&amp;";"&amp;H2607</f>
        <v>;;;;;;;</v>
      </c>
    </row>
    <row r="2608" ht="15.75" customHeight="1">
      <c r="A2608" s="1" t="s">
        <v>817</v>
      </c>
      <c r="I2608" s="1" t="str">
        <f t="shared" si="1"/>
        <v>Q4. Tempeh, average of raw and cooked</v>
      </c>
      <c r="J2608" s="1">
        <f t="shared" si="2"/>
        <v>0</v>
      </c>
      <c r="K2608" s="1" t="str">
        <f t="shared" si="3"/>
        <v>Q4. Tempeh, average of raw and cooked0</v>
      </c>
      <c r="L2608" s="1" t="str">
        <f t="shared" si="4"/>
        <v>Q4. Tempeh, average of raw and cookedProcess identifier</v>
      </c>
      <c r="M2608" s="1" t="str">
        <f t="array" ref="M2608">IF(A2607=$A$72,TEXT(A2608,"dd/mm/yyyy"),A2608)&amp;";"&amp;B2608&amp;";"&amp;IF(J2608=0,IFERROR(VLOOKUP(A2608,default!$B$17:$C$19,2,0),C2608),INDEX(default!$B$2:$B$12,Sheet2!J2608,0))&amp;";"&amp;D2608&amp;";"&amp;E2608&amp;";"&amp;F2608&amp;";"&amp;G2608&amp;";"&amp;H2608</f>
        <v>Process identifier;;;;;;;</v>
      </c>
    </row>
    <row r="2609" ht="15.75" customHeight="1">
      <c r="A2609" s="1" t="s">
        <v>1141</v>
      </c>
      <c r="I2609" s="1" t="str">
        <f t="shared" si="1"/>
        <v>Q4. Tempeh, average of raw and cooked</v>
      </c>
      <c r="J2609" s="1">
        <f t="shared" si="2"/>
        <v>0</v>
      </c>
      <c r="K2609" s="1" t="str">
        <f t="shared" si="3"/>
        <v>Q4. Tempeh, average of raw and cooked0</v>
      </c>
      <c r="L2609" s="1" t="str">
        <f t="shared" si="4"/>
        <v>Q4. Tempeh, average of raw and cookedFootPrin000108900800256</v>
      </c>
      <c r="M2609" s="1" t="str">
        <f t="array" ref="M2609">IF(A2608=$A$72,TEXT(A2609,"dd/mm/yyyy"),A2609)&amp;";"&amp;B2609&amp;";"&amp;IF(J2609=0,IFERROR(VLOOKUP(A2609,default!$B$17:$C$19,2,0),C2609),INDEX(default!$B$2:$B$12,Sheet2!J2609,0))&amp;";"&amp;D2609&amp;";"&amp;E2609&amp;";"&amp;F2609&amp;";"&amp;G2609&amp;";"&amp;H2609</f>
        <v>FootPrin000108900800256;;;;;;;</v>
      </c>
    </row>
    <row r="2610" ht="15.75" customHeight="1">
      <c r="I2610" s="1" t="str">
        <f t="shared" si="1"/>
        <v>Q4. Tempeh, average of raw and cooked</v>
      </c>
      <c r="J2610" s="1">
        <f t="shared" si="2"/>
        <v>0</v>
      </c>
      <c r="K2610" s="1" t="str">
        <f t="shared" si="3"/>
        <v>Q4. Tempeh, average of raw and cooked0</v>
      </c>
      <c r="L2610" s="1" t="str">
        <f t="shared" si="4"/>
        <v>Q4. Tempeh, average of raw and cooked</v>
      </c>
      <c r="M2610" s="1" t="str">
        <f t="array" ref="M2610">IF(A2609=$A$72,TEXT(A2610,"dd/mm/yyyy"),A2610)&amp;";"&amp;B2610&amp;";"&amp;IF(J2610=0,IFERROR(VLOOKUP(A2610,default!$B$17:$C$19,2,0),C2610),INDEX(default!$B$2:$B$12,Sheet2!J2610,0))&amp;";"&amp;D2610&amp;";"&amp;E2610&amp;";"&amp;F2610&amp;";"&amp;G2610&amp;";"&amp;H2610</f>
        <v>;;;;;;;</v>
      </c>
    </row>
    <row r="2611" ht="15.75" customHeight="1">
      <c r="A2611" s="1" t="s">
        <v>819</v>
      </c>
      <c r="I2611" s="1" t="str">
        <f t="shared" si="1"/>
        <v>Q4. Tempeh, average of raw and cooked</v>
      </c>
      <c r="J2611" s="1">
        <f t="shared" si="2"/>
        <v>0</v>
      </c>
      <c r="K2611" s="1" t="str">
        <f t="shared" si="3"/>
        <v>Q4. Tempeh, average of raw and cooked0</v>
      </c>
      <c r="L2611" s="1" t="str">
        <f t="shared" si="4"/>
        <v>Q4. Tempeh, average of raw and cookedType</v>
      </c>
      <c r="M2611" s="1" t="str">
        <f t="array" ref="M2611">IF(A2610=$A$72,TEXT(A2611,"dd/mm/yyyy"),A2611)&amp;";"&amp;B2611&amp;";"&amp;IF(J2611=0,IFERROR(VLOOKUP(A2611,default!$B$17:$C$19,2,0),C2611),INDEX(default!$B$2:$B$12,Sheet2!J2611,0))&amp;";"&amp;D2611&amp;";"&amp;E2611&amp;";"&amp;F2611&amp;";"&amp;G2611&amp;";"&amp;H2611</f>
        <v>Type;;;;;;;</v>
      </c>
    </row>
    <row r="2612" ht="15.75" customHeight="1">
      <c r="I2612" s="1" t="str">
        <f t="shared" si="1"/>
        <v>Q4. Tempeh, average of raw and cooked</v>
      </c>
      <c r="J2612" s="1">
        <f t="shared" si="2"/>
        <v>0</v>
      </c>
      <c r="K2612" s="1" t="str">
        <f t="shared" si="3"/>
        <v>Q4. Tempeh, average of raw and cooked0</v>
      </c>
      <c r="L2612" s="1" t="str">
        <f t="shared" si="4"/>
        <v>Q4. Tempeh, average of raw and cooked</v>
      </c>
      <c r="M2612" s="1" t="str">
        <f t="array" ref="M2612">IF(A2611=$A$72,TEXT(A2612,"dd/mm/yyyy"),A2612)&amp;";"&amp;B2612&amp;";"&amp;IF(J2612=0,IFERROR(VLOOKUP(A2612,default!$B$17:$C$19,2,0),C2612),INDEX(default!$B$2:$B$12,Sheet2!J2612,0))&amp;";"&amp;D2612&amp;";"&amp;E2612&amp;";"&amp;F2612&amp;";"&amp;G2612&amp;";"&amp;H2612</f>
        <v>;;;;;;;</v>
      </c>
    </row>
    <row r="2613" ht="15.75" customHeight="1">
      <c r="I2613" s="1" t="str">
        <f t="shared" si="1"/>
        <v>Q4. Tempeh, average of raw and cooked</v>
      </c>
      <c r="J2613" s="1">
        <f t="shared" si="2"/>
        <v>0</v>
      </c>
      <c r="K2613" s="1" t="str">
        <f t="shared" si="3"/>
        <v>Q4. Tempeh, average of raw and cooked0</v>
      </c>
      <c r="L2613" s="1" t="str">
        <f t="shared" si="4"/>
        <v>Q4. Tempeh, average of raw and cooked</v>
      </c>
      <c r="M2613" s="1" t="str">
        <f t="array" ref="M2613">IF(A2612=$A$72,TEXT(A2613,"dd/mm/yyyy"),A2613)&amp;";"&amp;B2613&amp;";"&amp;IF(J2613=0,IFERROR(VLOOKUP(A2613,default!$B$17:$C$19,2,0),C2613),INDEX(default!$B$2:$B$12,Sheet2!J2613,0))&amp;";"&amp;D2613&amp;";"&amp;E2613&amp;";"&amp;F2613&amp;";"&amp;G2613&amp;";"&amp;H2613</f>
        <v>;;;;;;;</v>
      </c>
    </row>
    <row r="2614" ht="15.75" customHeight="1">
      <c r="A2614" s="1" t="s">
        <v>820</v>
      </c>
      <c r="I2614" s="1" t="str">
        <f t="shared" si="1"/>
        <v>Q4. Tempeh, average of raw and cooked</v>
      </c>
      <c r="J2614" s="1">
        <f t="shared" si="2"/>
        <v>0</v>
      </c>
      <c r="K2614" s="1" t="str">
        <f t="shared" si="3"/>
        <v>Q4. Tempeh, average of raw and cooked0</v>
      </c>
      <c r="L2614" s="1" t="str">
        <f t="shared" si="4"/>
        <v>Q4. Tempeh, average of raw and cookedStatus</v>
      </c>
      <c r="M2614" s="1" t="str">
        <f t="array" ref="M2614">IF(A2613=$A$72,TEXT(A2614,"dd/mm/yyyy"),A2614)&amp;";"&amp;B2614&amp;";"&amp;IF(J2614=0,IFERROR(VLOOKUP(A2614,default!$B$17:$C$19,2,0),C2614),INDEX(default!$B$2:$B$12,Sheet2!J2614,0))&amp;";"&amp;D2614&amp;";"&amp;E2614&amp;";"&amp;F2614&amp;";"&amp;G2614&amp;";"&amp;H2614</f>
        <v>Status;;;;;;;</v>
      </c>
    </row>
    <row r="2615" ht="15.75" customHeight="1">
      <c r="I2615" s="1" t="str">
        <f t="shared" si="1"/>
        <v>Q4. Tempeh, average of raw and cooked</v>
      </c>
      <c r="J2615" s="1">
        <f t="shared" si="2"/>
        <v>0</v>
      </c>
      <c r="K2615" s="1" t="str">
        <f t="shared" si="3"/>
        <v>Q4. Tempeh, average of raw and cooked0</v>
      </c>
      <c r="L2615" s="1" t="str">
        <f t="shared" si="4"/>
        <v>Q4. Tempeh, average of raw and cooked</v>
      </c>
      <c r="M2615" s="1" t="str">
        <f t="array" ref="M2615">IF(A2614=$A$72,TEXT(A2615,"dd/mm/yyyy"),A2615)&amp;";"&amp;B2615&amp;";"&amp;IF(J2615=0,IFERROR(VLOOKUP(A2615,default!$B$17:$C$19,2,0),C2615),INDEX(default!$B$2:$B$12,Sheet2!J2615,0))&amp;";"&amp;D2615&amp;";"&amp;E2615&amp;";"&amp;F2615&amp;";"&amp;G2615&amp;";"&amp;H2615</f>
        <v>;;;;;;;</v>
      </c>
    </row>
    <row r="2616" ht="15.75" customHeight="1">
      <c r="I2616" s="1" t="str">
        <f t="shared" si="1"/>
        <v>Q4. Tempeh, average of raw and cooked</v>
      </c>
      <c r="J2616" s="1">
        <f t="shared" si="2"/>
        <v>0</v>
      </c>
      <c r="K2616" s="1" t="str">
        <f t="shared" si="3"/>
        <v>Q4. Tempeh, average of raw and cooked0</v>
      </c>
      <c r="L2616" s="1" t="str">
        <f t="shared" si="4"/>
        <v>Q4. Tempeh, average of raw and cooked</v>
      </c>
      <c r="M2616" s="1" t="str">
        <f t="array" ref="M2616">IF(A2615=$A$72,TEXT(A2616,"dd/mm/yyyy"),A2616)&amp;";"&amp;B2616&amp;";"&amp;IF(J2616=0,IFERROR(VLOOKUP(A2616,default!$B$17:$C$19,2,0),C2616),INDEX(default!$B$2:$B$12,Sheet2!J2616,0))&amp;";"&amp;D2616&amp;";"&amp;E2616&amp;";"&amp;F2616&amp;";"&amp;G2616&amp;";"&amp;H2616</f>
        <v>;;;;;;;</v>
      </c>
    </row>
    <row r="2617" ht="15.75" customHeight="1">
      <c r="A2617" s="1" t="s">
        <v>821</v>
      </c>
      <c r="I2617" s="1" t="str">
        <f t="shared" si="1"/>
        <v>Q4. Tempeh, average of raw and cooked</v>
      </c>
      <c r="J2617" s="1">
        <f t="shared" si="2"/>
        <v>0</v>
      </c>
      <c r="K2617" s="1" t="str">
        <f t="shared" si="3"/>
        <v>Q4. Tempeh, average of raw and cooked0</v>
      </c>
      <c r="L2617" s="1" t="str">
        <f t="shared" si="4"/>
        <v>Q4. Tempeh, average of raw and cookedTime period</v>
      </c>
      <c r="M2617" s="1" t="str">
        <f t="array" ref="M2617">IF(A2616=$A$72,TEXT(A2617,"dd/mm/yyyy"),A2617)&amp;";"&amp;B2617&amp;";"&amp;IF(J2617=0,IFERROR(VLOOKUP(A2617,default!$B$17:$C$19,2,0),C2617),INDEX(default!$B$2:$B$12,Sheet2!J2617,0))&amp;";"&amp;D2617&amp;";"&amp;E2617&amp;";"&amp;F2617&amp;";"&amp;G2617&amp;";"&amp;H2617</f>
        <v>Time period;;;;;;;</v>
      </c>
    </row>
    <row r="2618" ht="15.75" customHeight="1">
      <c r="A2618" s="1" t="s">
        <v>822</v>
      </c>
      <c r="I2618" s="1" t="str">
        <f t="shared" si="1"/>
        <v>Q4. Tempeh, average of raw and cooked</v>
      </c>
      <c r="J2618" s="1">
        <f t="shared" si="2"/>
        <v>0</v>
      </c>
      <c r="K2618" s="1" t="str">
        <f t="shared" si="3"/>
        <v>Q4. Tempeh, average of raw and cooked0</v>
      </c>
      <c r="L2618" s="1" t="str">
        <f t="shared" si="4"/>
        <v>Q4. Tempeh, average of raw and cookedUnspecified</v>
      </c>
      <c r="M2618" s="1" t="str">
        <f t="array" ref="M2618">IF(A2617=$A$72,TEXT(A2618,"dd/mm/yyyy"),A2618)&amp;";"&amp;B2618&amp;";"&amp;IF(J2618=0,IFERROR(VLOOKUP(A2618,default!$B$17:$C$19,2,0),C2618),INDEX(default!$B$2:$B$12,Sheet2!J2618,0))&amp;";"&amp;D2618&amp;";"&amp;E2618&amp;";"&amp;F2618&amp;";"&amp;G2618&amp;";"&amp;H2618</f>
        <v>Unspecified;;;;;;;</v>
      </c>
    </row>
    <row r="2619" ht="15.75" customHeight="1">
      <c r="I2619" s="1" t="str">
        <f t="shared" si="1"/>
        <v>Q4. Tempeh, average of raw and cooked</v>
      </c>
      <c r="J2619" s="1">
        <f t="shared" si="2"/>
        <v>0</v>
      </c>
      <c r="K2619" s="1" t="str">
        <f t="shared" si="3"/>
        <v>Q4. Tempeh, average of raw and cooked0</v>
      </c>
      <c r="L2619" s="1" t="str">
        <f t="shared" si="4"/>
        <v>Q4. Tempeh, average of raw and cooked</v>
      </c>
      <c r="M2619" s="1" t="str">
        <f t="array" ref="M2619">IF(A2618=$A$72,TEXT(A2619,"dd/mm/yyyy"),A2619)&amp;";"&amp;B2619&amp;";"&amp;IF(J2619=0,IFERROR(VLOOKUP(A2619,default!$B$17:$C$19,2,0),C2619),INDEX(default!$B$2:$B$12,Sheet2!J2619,0))&amp;";"&amp;D2619&amp;";"&amp;E2619&amp;";"&amp;F2619&amp;";"&amp;G2619&amp;";"&amp;H2619</f>
        <v>;;;;;;;</v>
      </c>
    </row>
    <row r="2620" ht="15.75" customHeight="1">
      <c r="A2620" s="1" t="s">
        <v>823</v>
      </c>
      <c r="I2620" s="1" t="str">
        <f t="shared" si="1"/>
        <v>Q4. Tempeh, average of raw and cooked</v>
      </c>
      <c r="J2620" s="1">
        <f t="shared" si="2"/>
        <v>0</v>
      </c>
      <c r="K2620" s="1" t="str">
        <f t="shared" si="3"/>
        <v>Q4. Tempeh, average of raw and cooked0</v>
      </c>
      <c r="L2620" s="1" t="str">
        <f t="shared" si="4"/>
        <v>Q4. Tempeh, average of raw and cookedGeography</v>
      </c>
      <c r="M2620" s="1" t="str">
        <f t="array" ref="M2620">IF(A2619=$A$72,TEXT(A2620,"dd/mm/yyyy"),A2620)&amp;";"&amp;B2620&amp;";"&amp;IF(J2620=0,IFERROR(VLOOKUP(A2620,default!$B$17:$C$19,2,0),C2620),INDEX(default!$B$2:$B$12,Sheet2!J2620,0))&amp;";"&amp;D2620&amp;";"&amp;E2620&amp;";"&amp;F2620&amp;";"&amp;G2620&amp;";"&amp;H2620</f>
        <v>Geography;;;;;;;</v>
      </c>
    </row>
    <row r="2621" ht="15.75" customHeight="1">
      <c r="A2621" s="1" t="s">
        <v>822</v>
      </c>
      <c r="I2621" s="1" t="str">
        <f t="shared" si="1"/>
        <v>Q4. Tempeh, average of raw and cooked</v>
      </c>
      <c r="J2621" s="1">
        <f t="shared" si="2"/>
        <v>0</v>
      </c>
      <c r="K2621" s="1" t="str">
        <f t="shared" si="3"/>
        <v>Q4. Tempeh, average of raw and cooked0</v>
      </c>
      <c r="L2621" s="1" t="str">
        <f t="shared" si="4"/>
        <v>Q4. Tempeh, average of raw and cookedUnspecified</v>
      </c>
      <c r="M2621" s="1" t="str">
        <f t="array" ref="M2621">IF(A2620=$A$72,TEXT(A2621,"dd/mm/yyyy"),A2621)&amp;";"&amp;B2621&amp;";"&amp;IF(J2621=0,IFERROR(VLOOKUP(A2621,default!$B$17:$C$19,2,0),C2621),INDEX(default!$B$2:$B$12,Sheet2!J2621,0))&amp;";"&amp;D2621&amp;";"&amp;E2621&amp;";"&amp;F2621&amp;";"&amp;G2621&amp;";"&amp;H2621</f>
        <v>Unspecified;;;;;;;</v>
      </c>
    </row>
    <row r="2622" ht="15.75" customHeight="1">
      <c r="I2622" s="1" t="str">
        <f t="shared" si="1"/>
        <v>Q4. Tempeh, average of raw and cooked</v>
      </c>
      <c r="J2622" s="1">
        <f t="shared" si="2"/>
        <v>0</v>
      </c>
      <c r="K2622" s="1" t="str">
        <f t="shared" si="3"/>
        <v>Q4. Tempeh, average of raw and cooked0</v>
      </c>
      <c r="L2622" s="1" t="str">
        <f t="shared" si="4"/>
        <v>Q4. Tempeh, average of raw and cooked</v>
      </c>
      <c r="M2622" s="1" t="str">
        <f t="array" ref="M2622">IF(A2621=$A$72,TEXT(A2622,"dd/mm/yyyy"),A2622)&amp;";"&amp;B2622&amp;";"&amp;IF(J2622=0,IFERROR(VLOOKUP(A2622,default!$B$17:$C$19,2,0),C2622),INDEX(default!$B$2:$B$12,Sheet2!J2622,0))&amp;";"&amp;D2622&amp;";"&amp;E2622&amp;";"&amp;F2622&amp;";"&amp;G2622&amp;";"&amp;H2622</f>
        <v>;;;;;;;</v>
      </c>
    </row>
    <row r="2623" ht="15.75" customHeight="1">
      <c r="A2623" s="1" t="s">
        <v>824</v>
      </c>
      <c r="I2623" s="1" t="str">
        <f t="shared" si="1"/>
        <v>Q4. Tempeh, average of raw and cooked</v>
      </c>
      <c r="J2623" s="1">
        <f t="shared" si="2"/>
        <v>0</v>
      </c>
      <c r="K2623" s="1" t="str">
        <f t="shared" si="3"/>
        <v>Q4. Tempeh, average of raw and cooked0</v>
      </c>
      <c r="L2623" s="1" t="str">
        <f t="shared" si="4"/>
        <v>Q4. Tempeh, average of raw and cookedTechnology</v>
      </c>
      <c r="M2623" s="1" t="str">
        <f t="array" ref="M2623">IF(A2622=$A$72,TEXT(A2623,"dd/mm/yyyy"),A2623)&amp;";"&amp;B2623&amp;";"&amp;IF(J2623=0,IFERROR(VLOOKUP(A2623,default!$B$17:$C$19,2,0),C2623),INDEX(default!$B$2:$B$12,Sheet2!J2623,0))&amp;";"&amp;D2623&amp;";"&amp;E2623&amp;";"&amp;F2623&amp;";"&amp;G2623&amp;";"&amp;H2623</f>
        <v>Technology;;;;;;;</v>
      </c>
    </row>
    <row r="2624" ht="15.75" customHeight="1">
      <c r="A2624" s="1" t="s">
        <v>822</v>
      </c>
      <c r="I2624" s="1" t="str">
        <f t="shared" si="1"/>
        <v>Q4. Tempeh, average of raw and cooked</v>
      </c>
      <c r="J2624" s="1">
        <f t="shared" si="2"/>
        <v>0</v>
      </c>
      <c r="K2624" s="1" t="str">
        <f t="shared" si="3"/>
        <v>Q4. Tempeh, average of raw and cooked0</v>
      </c>
      <c r="L2624" s="1" t="str">
        <f t="shared" si="4"/>
        <v>Q4. Tempeh, average of raw and cookedUnspecified</v>
      </c>
      <c r="M2624" s="1" t="str">
        <f t="array" ref="M2624">IF(A2623=$A$72,TEXT(A2624,"dd/mm/yyyy"),A2624)&amp;";"&amp;B2624&amp;";"&amp;IF(J2624=0,IFERROR(VLOOKUP(A2624,default!$B$17:$C$19,2,0),C2624),INDEX(default!$B$2:$B$12,Sheet2!J2624,0))&amp;";"&amp;D2624&amp;";"&amp;E2624&amp;";"&amp;F2624&amp;";"&amp;G2624&amp;";"&amp;H2624</f>
        <v>Unspecified;;;;;;;</v>
      </c>
    </row>
    <row r="2625" ht="15.75" customHeight="1">
      <c r="I2625" s="1" t="str">
        <f t="shared" si="1"/>
        <v>Q4. Tempeh, average of raw and cooked</v>
      </c>
      <c r="J2625" s="1">
        <f t="shared" si="2"/>
        <v>0</v>
      </c>
      <c r="K2625" s="1" t="str">
        <f t="shared" si="3"/>
        <v>Q4. Tempeh, average of raw and cooked0</v>
      </c>
      <c r="L2625" s="1" t="str">
        <f t="shared" si="4"/>
        <v>Q4. Tempeh, average of raw and cooked</v>
      </c>
      <c r="M2625" s="1" t="str">
        <f t="array" ref="M2625">IF(A2624=$A$72,TEXT(A2625,"dd/mm/yyyy"),A2625)&amp;";"&amp;B2625&amp;";"&amp;IF(J2625=0,IFERROR(VLOOKUP(A2625,default!$B$17:$C$19,2,0),C2625),INDEX(default!$B$2:$B$12,Sheet2!J2625,0))&amp;";"&amp;D2625&amp;";"&amp;E2625&amp;";"&amp;F2625&amp;";"&amp;G2625&amp;";"&amp;H2625</f>
        <v>;;;;;;;</v>
      </c>
    </row>
    <row r="2626" ht="15.75" customHeight="1">
      <c r="A2626" s="1" t="s">
        <v>825</v>
      </c>
      <c r="I2626" s="1" t="str">
        <f t="shared" si="1"/>
        <v>Q4. Tempeh, average of raw and cooked</v>
      </c>
      <c r="J2626" s="1">
        <f t="shared" si="2"/>
        <v>0</v>
      </c>
      <c r="K2626" s="1" t="str">
        <f t="shared" si="3"/>
        <v>Q4. Tempeh, average of raw and cooked0</v>
      </c>
      <c r="L2626" s="1" t="str">
        <f t="shared" si="4"/>
        <v>Q4. Tempeh, average of raw and cookedRepresentativeness</v>
      </c>
      <c r="M2626" s="1" t="str">
        <f t="array" ref="M2626">IF(A2625=$A$72,TEXT(A2626,"dd/mm/yyyy"),A2626)&amp;";"&amp;B2626&amp;";"&amp;IF(J2626=0,IFERROR(VLOOKUP(A2626,default!$B$17:$C$19,2,0),C2626),INDEX(default!$B$2:$B$12,Sheet2!J2626,0))&amp;";"&amp;D2626&amp;";"&amp;E2626&amp;";"&amp;F2626&amp;";"&amp;G2626&amp;";"&amp;H2626</f>
        <v>Representativeness;;;;;;;</v>
      </c>
    </row>
    <row r="2627" ht="15.75" customHeight="1">
      <c r="A2627" s="1" t="s">
        <v>822</v>
      </c>
      <c r="I2627" s="1" t="str">
        <f t="shared" si="1"/>
        <v>Q4. Tempeh, average of raw and cooked</v>
      </c>
      <c r="J2627" s="1">
        <f t="shared" si="2"/>
        <v>0</v>
      </c>
      <c r="K2627" s="1" t="str">
        <f t="shared" si="3"/>
        <v>Q4. Tempeh, average of raw and cooked0</v>
      </c>
      <c r="L2627" s="1" t="str">
        <f t="shared" si="4"/>
        <v>Q4. Tempeh, average of raw and cookedUnspecified</v>
      </c>
      <c r="M2627" s="1" t="str">
        <f t="array" ref="M2627">IF(A2626=$A$72,TEXT(A2627,"dd/mm/yyyy"),A2627)&amp;";"&amp;B2627&amp;";"&amp;IF(J2627=0,IFERROR(VLOOKUP(A2627,default!$B$17:$C$19,2,0),C2627),INDEX(default!$B$2:$B$12,Sheet2!J2627,0))&amp;";"&amp;D2627&amp;";"&amp;E2627&amp;";"&amp;F2627&amp;";"&amp;G2627&amp;";"&amp;H2627</f>
        <v>Unspecified;;;;;;;</v>
      </c>
    </row>
    <row r="2628" ht="15.75" customHeight="1">
      <c r="I2628" s="1" t="str">
        <f t="shared" si="1"/>
        <v>Q4. Tempeh, average of raw and cooked</v>
      </c>
      <c r="J2628" s="1">
        <f t="shared" si="2"/>
        <v>0</v>
      </c>
      <c r="K2628" s="1" t="str">
        <f t="shared" si="3"/>
        <v>Q4. Tempeh, average of raw and cooked0</v>
      </c>
      <c r="L2628" s="1" t="str">
        <f t="shared" si="4"/>
        <v>Q4. Tempeh, average of raw and cooked</v>
      </c>
      <c r="M2628" s="1" t="str">
        <f t="array" ref="M2628">IF(A2627=$A$72,TEXT(A2628,"dd/mm/yyyy"),A2628)&amp;";"&amp;B2628&amp;";"&amp;IF(J2628=0,IFERROR(VLOOKUP(A2628,default!$B$17:$C$19,2,0),C2628),INDEX(default!$B$2:$B$12,Sheet2!J2628,0))&amp;";"&amp;D2628&amp;";"&amp;E2628&amp;";"&amp;F2628&amp;";"&amp;G2628&amp;";"&amp;H2628</f>
        <v>;;;;;;;</v>
      </c>
    </row>
    <row r="2629" ht="15.75" customHeight="1">
      <c r="A2629" s="1" t="s">
        <v>826</v>
      </c>
      <c r="I2629" s="1" t="str">
        <f t="shared" si="1"/>
        <v>Q4. Tempeh, average of raw and cooked</v>
      </c>
      <c r="J2629" s="1">
        <f t="shared" si="2"/>
        <v>0</v>
      </c>
      <c r="K2629" s="1" t="str">
        <f t="shared" si="3"/>
        <v>Q4. Tempeh, average of raw and cooked0</v>
      </c>
      <c r="L2629" s="1" t="str">
        <f t="shared" si="4"/>
        <v>Q4. Tempeh, average of raw and cookedMultiple output allocation</v>
      </c>
      <c r="M2629" s="1" t="str">
        <f t="array" ref="M2629">IF(A2628=$A$72,TEXT(A2629,"dd/mm/yyyy"),A2629)&amp;";"&amp;B2629&amp;";"&amp;IF(J2629=0,IFERROR(VLOOKUP(A2629,default!$B$17:$C$19,2,0),C2629),INDEX(default!$B$2:$B$12,Sheet2!J2629,0))&amp;";"&amp;D2629&amp;";"&amp;E2629&amp;";"&amp;F2629&amp;";"&amp;G2629&amp;";"&amp;H2629</f>
        <v>Multiple output allocation;;;;;;;</v>
      </c>
    </row>
    <row r="2630" ht="15.75" customHeight="1">
      <c r="A2630" s="1" t="s">
        <v>822</v>
      </c>
      <c r="I2630" s="1" t="str">
        <f t="shared" si="1"/>
        <v>Q4. Tempeh, average of raw and cooked</v>
      </c>
      <c r="J2630" s="1">
        <f t="shared" si="2"/>
        <v>0</v>
      </c>
      <c r="K2630" s="1" t="str">
        <f t="shared" si="3"/>
        <v>Q4. Tempeh, average of raw and cooked0</v>
      </c>
      <c r="L2630" s="1" t="str">
        <f t="shared" si="4"/>
        <v>Q4. Tempeh, average of raw and cookedUnspecified</v>
      </c>
      <c r="M2630" s="1" t="str">
        <f t="array" ref="M2630">IF(A2629=$A$72,TEXT(A2630,"dd/mm/yyyy"),A2630)&amp;";"&amp;B2630&amp;";"&amp;IF(J2630=0,IFERROR(VLOOKUP(A2630,default!$B$17:$C$19,2,0),C2630),INDEX(default!$B$2:$B$12,Sheet2!J2630,0))&amp;";"&amp;D2630&amp;";"&amp;E2630&amp;";"&amp;F2630&amp;";"&amp;G2630&amp;";"&amp;H2630</f>
        <v>Unspecified;;;;;;;</v>
      </c>
    </row>
    <row r="2631" ht="15.75" customHeight="1">
      <c r="I2631" s="1" t="str">
        <f t="shared" si="1"/>
        <v>Q4. Tempeh, average of raw and cooked</v>
      </c>
      <c r="J2631" s="1">
        <f t="shared" si="2"/>
        <v>0</v>
      </c>
      <c r="K2631" s="1" t="str">
        <f t="shared" si="3"/>
        <v>Q4. Tempeh, average of raw and cooked0</v>
      </c>
      <c r="L2631" s="1" t="str">
        <f t="shared" si="4"/>
        <v>Q4. Tempeh, average of raw and cooked</v>
      </c>
      <c r="M2631" s="1" t="str">
        <f t="array" ref="M2631">IF(A2630=$A$72,TEXT(A2631,"dd/mm/yyyy"),A2631)&amp;";"&amp;B2631&amp;";"&amp;IF(J2631=0,IFERROR(VLOOKUP(A2631,default!$B$17:$C$19,2,0),C2631),INDEX(default!$B$2:$B$12,Sheet2!J2631,0))&amp;";"&amp;D2631&amp;";"&amp;E2631&amp;";"&amp;F2631&amp;";"&amp;G2631&amp;";"&amp;H2631</f>
        <v>;;;;;;;</v>
      </c>
    </row>
    <row r="2632" ht="15.75" customHeight="1">
      <c r="A2632" s="1" t="s">
        <v>827</v>
      </c>
      <c r="I2632" s="1" t="str">
        <f t="shared" si="1"/>
        <v>Q4. Tempeh, average of raw and cooked</v>
      </c>
      <c r="J2632" s="1">
        <f t="shared" si="2"/>
        <v>0</v>
      </c>
      <c r="K2632" s="1" t="str">
        <f t="shared" si="3"/>
        <v>Q4. Tempeh, average of raw and cooked0</v>
      </c>
      <c r="L2632" s="1" t="str">
        <f t="shared" si="4"/>
        <v>Q4. Tempeh, average of raw and cookedSubstitution allocation</v>
      </c>
      <c r="M2632" s="1" t="str">
        <f t="array" ref="M2632">IF(A2631=$A$72,TEXT(A2632,"dd/mm/yyyy"),A2632)&amp;";"&amp;B2632&amp;";"&amp;IF(J2632=0,IFERROR(VLOOKUP(A2632,default!$B$17:$C$19,2,0),C2632),INDEX(default!$B$2:$B$12,Sheet2!J2632,0))&amp;";"&amp;D2632&amp;";"&amp;E2632&amp;";"&amp;F2632&amp;";"&amp;G2632&amp;";"&amp;H2632</f>
        <v>Substitution allocation;;;;;;;</v>
      </c>
    </row>
    <row r="2633" ht="15.75" customHeight="1">
      <c r="A2633" s="1" t="s">
        <v>822</v>
      </c>
      <c r="I2633" s="1" t="str">
        <f t="shared" si="1"/>
        <v>Q4. Tempeh, average of raw and cooked</v>
      </c>
      <c r="J2633" s="1">
        <f t="shared" si="2"/>
        <v>0</v>
      </c>
      <c r="K2633" s="1" t="str">
        <f t="shared" si="3"/>
        <v>Q4. Tempeh, average of raw and cooked0</v>
      </c>
      <c r="L2633" s="1" t="str">
        <f t="shared" si="4"/>
        <v>Q4. Tempeh, average of raw and cookedUnspecified</v>
      </c>
      <c r="M2633" s="1" t="str">
        <f t="array" ref="M2633">IF(A2632=$A$72,TEXT(A2633,"dd/mm/yyyy"),A2633)&amp;";"&amp;B2633&amp;";"&amp;IF(J2633=0,IFERROR(VLOOKUP(A2633,default!$B$17:$C$19,2,0),C2633),INDEX(default!$B$2:$B$12,Sheet2!J2633,0))&amp;";"&amp;D2633&amp;";"&amp;E2633&amp;";"&amp;F2633&amp;";"&amp;G2633&amp;";"&amp;H2633</f>
        <v>Unspecified;;;;;;;</v>
      </c>
    </row>
    <row r="2634" ht="15.75" customHeight="1">
      <c r="I2634" s="1" t="str">
        <f t="shared" si="1"/>
        <v>Q4. Tempeh, average of raw and cooked</v>
      </c>
      <c r="J2634" s="1">
        <f t="shared" si="2"/>
        <v>0</v>
      </c>
      <c r="K2634" s="1" t="str">
        <f t="shared" si="3"/>
        <v>Q4. Tempeh, average of raw and cooked0</v>
      </c>
      <c r="L2634" s="1" t="str">
        <f t="shared" si="4"/>
        <v>Q4. Tempeh, average of raw and cooked</v>
      </c>
      <c r="M2634" s="1" t="str">
        <f t="array" ref="M2634">IF(A2633=$A$72,TEXT(A2634,"dd/mm/yyyy"),A2634)&amp;";"&amp;B2634&amp;";"&amp;IF(J2634=0,IFERROR(VLOOKUP(A2634,default!$B$17:$C$19,2,0),C2634),INDEX(default!$B$2:$B$12,Sheet2!J2634,0))&amp;";"&amp;D2634&amp;";"&amp;E2634&amp;";"&amp;F2634&amp;";"&amp;G2634&amp;";"&amp;H2634</f>
        <v>;;;;;;;</v>
      </c>
    </row>
    <row r="2635" ht="15.75" customHeight="1">
      <c r="A2635" s="1" t="s">
        <v>828</v>
      </c>
      <c r="I2635" s="1" t="str">
        <f t="shared" si="1"/>
        <v>Q4. Tempeh, average of raw and cooked</v>
      </c>
      <c r="J2635" s="1">
        <f t="shared" si="2"/>
        <v>0</v>
      </c>
      <c r="K2635" s="1" t="str">
        <f t="shared" si="3"/>
        <v>Q4. Tempeh, average of raw and cooked0</v>
      </c>
      <c r="L2635" s="1" t="str">
        <f t="shared" si="4"/>
        <v>Q4. Tempeh, average of raw and cookedCut off rules</v>
      </c>
      <c r="M2635" s="1" t="str">
        <f t="array" ref="M2635">IF(A2634=$A$72,TEXT(A2635,"dd/mm/yyyy"),A2635)&amp;";"&amp;B2635&amp;";"&amp;IF(J2635=0,IFERROR(VLOOKUP(A2635,default!$B$17:$C$19,2,0),C2635),INDEX(default!$B$2:$B$12,Sheet2!J2635,0))&amp;";"&amp;D2635&amp;";"&amp;E2635&amp;";"&amp;F2635&amp;";"&amp;G2635&amp;";"&amp;H2635</f>
        <v>Cut off rules;;;;;;;</v>
      </c>
    </row>
    <row r="2636" ht="15.75" customHeight="1">
      <c r="A2636" s="1" t="s">
        <v>822</v>
      </c>
      <c r="I2636" s="1" t="str">
        <f t="shared" si="1"/>
        <v>Q4. Tempeh, average of raw and cooked</v>
      </c>
      <c r="J2636" s="1">
        <f t="shared" si="2"/>
        <v>0</v>
      </c>
      <c r="K2636" s="1" t="str">
        <f t="shared" si="3"/>
        <v>Q4. Tempeh, average of raw and cooked0</v>
      </c>
      <c r="L2636" s="1" t="str">
        <f t="shared" si="4"/>
        <v>Q4. Tempeh, average of raw and cookedUnspecified</v>
      </c>
      <c r="M2636" s="1" t="str">
        <f t="array" ref="M2636">IF(A2635=$A$72,TEXT(A2636,"dd/mm/yyyy"),A2636)&amp;";"&amp;B2636&amp;";"&amp;IF(J2636=0,IFERROR(VLOOKUP(A2636,default!$B$17:$C$19,2,0),C2636),INDEX(default!$B$2:$B$12,Sheet2!J2636,0))&amp;";"&amp;D2636&amp;";"&amp;E2636&amp;";"&amp;F2636&amp;";"&amp;G2636&amp;";"&amp;H2636</f>
        <v>Unspecified;;;;;;;</v>
      </c>
    </row>
    <row r="2637" ht="15.75" customHeight="1">
      <c r="I2637" s="1" t="str">
        <f t="shared" si="1"/>
        <v>Q4. Tempeh, average of raw and cooked</v>
      </c>
      <c r="J2637" s="1">
        <f t="shared" si="2"/>
        <v>0</v>
      </c>
      <c r="K2637" s="1" t="str">
        <f t="shared" si="3"/>
        <v>Q4. Tempeh, average of raw and cooked0</v>
      </c>
      <c r="L2637" s="1" t="str">
        <f t="shared" si="4"/>
        <v>Q4. Tempeh, average of raw and cooked</v>
      </c>
      <c r="M2637" s="1" t="str">
        <f t="array" ref="M2637">IF(A2636=$A$72,TEXT(A2637,"dd/mm/yyyy"),A2637)&amp;";"&amp;B2637&amp;";"&amp;IF(J2637=0,IFERROR(VLOOKUP(A2637,default!$B$17:$C$19,2,0),C2637),INDEX(default!$B$2:$B$12,Sheet2!J2637,0))&amp;";"&amp;D2637&amp;";"&amp;E2637&amp;";"&amp;F2637&amp;";"&amp;G2637&amp;";"&amp;H2637</f>
        <v>;;;;;;;</v>
      </c>
    </row>
    <row r="2638" ht="15.75" customHeight="1">
      <c r="A2638" s="1" t="s">
        <v>829</v>
      </c>
      <c r="I2638" s="1" t="str">
        <f t="shared" si="1"/>
        <v>Q4. Tempeh, average of raw and cooked</v>
      </c>
      <c r="J2638" s="1">
        <f t="shared" si="2"/>
        <v>0</v>
      </c>
      <c r="K2638" s="1" t="str">
        <f t="shared" si="3"/>
        <v>Q4. Tempeh, average of raw and cooked0</v>
      </c>
      <c r="L2638" s="1" t="str">
        <f t="shared" si="4"/>
        <v>Q4. Tempeh, average of raw and cookedCapital goods</v>
      </c>
      <c r="M2638" s="1" t="str">
        <f t="array" ref="M2638">IF(A2637=$A$72,TEXT(A2638,"dd/mm/yyyy"),A2638)&amp;";"&amp;B2638&amp;";"&amp;IF(J2638=0,IFERROR(VLOOKUP(A2638,default!$B$17:$C$19,2,0),C2638),INDEX(default!$B$2:$B$12,Sheet2!J2638,0))&amp;";"&amp;D2638&amp;";"&amp;E2638&amp;";"&amp;F2638&amp;";"&amp;G2638&amp;";"&amp;H2638</f>
        <v>Capital goods;;;;;;;</v>
      </c>
    </row>
    <row r="2639" ht="15.75" customHeight="1">
      <c r="A2639" s="49" t="s">
        <v>822</v>
      </c>
      <c r="I2639" s="1" t="str">
        <f t="shared" si="1"/>
        <v>Q4. Tempeh, average of raw and cooked</v>
      </c>
      <c r="J2639" s="1">
        <f t="shared" si="2"/>
        <v>0</v>
      </c>
      <c r="K2639" s="1" t="str">
        <f t="shared" si="3"/>
        <v>Q4. Tempeh, average of raw and cooked0</v>
      </c>
      <c r="L2639" s="1" t="str">
        <f t="shared" si="4"/>
        <v>Q4. Tempeh, average of raw and cookedUnspecified</v>
      </c>
      <c r="M2639" s="1" t="str">
        <f t="array" ref="M2639">IF(A2638=$A$72,TEXT(A2639,"dd/mm/yyyy"),A2639)&amp;";"&amp;B2639&amp;";"&amp;IF(J2639=0,IFERROR(VLOOKUP(A2639,default!$B$17:$C$19,2,0),C2639),INDEX(default!$B$2:$B$12,Sheet2!J2639,0))&amp;";"&amp;D2639&amp;";"&amp;E2639&amp;";"&amp;F2639&amp;";"&amp;G2639&amp;";"&amp;H2639</f>
        <v>Unspecified;;;;;;;</v>
      </c>
    </row>
    <row r="2640" ht="15.75" customHeight="1">
      <c r="I2640" s="1" t="str">
        <f t="shared" si="1"/>
        <v>Q4. Tempeh, average of raw and cooked</v>
      </c>
      <c r="J2640" s="1">
        <f t="shared" si="2"/>
        <v>0</v>
      </c>
      <c r="K2640" s="1" t="str">
        <f t="shared" si="3"/>
        <v>Q4. Tempeh, average of raw and cooked0</v>
      </c>
      <c r="L2640" s="1" t="str">
        <f t="shared" si="4"/>
        <v>Q4. Tempeh, average of raw and cooked</v>
      </c>
      <c r="M2640" s="1" t="str">
        <f t="array" ref="M2640">IF(A2639=$A$72,TEXT(A2640,"dd/mm/yyyy"),A2640)&amp;";"&amp;B2640&amp;";"&amp;IF(J2640=0,IFERROR(VLOOKUP(A2640,default!$B$17:$C$19,2,0),C2640),INDEX(default!$B$2:$B$12,Sheet2!J2640,0))&amp;";"&amp;D2640&amp;";"&amp;E2640&amp;";"&amp;F2640&amp;";"&amp;G2640&amp;";"&amp;H2640</f>
        <v>;;;;;;;</v>
      </c>
    </row>
    <row r="2641" ht="15.75" customHeight="1">
      <c r="A2641" s="1" t="s">
        <v>830</v>
      </c>
      <c r="I2641" s="1" t="str">
        <f t="shared" si="1"/>
        <v>Q4. Tempeh, average of raw and cooked</v>
      </c>
      <c r="J2641" s="1">
        <f t="shared" si="2"/>
        <v>0</v>
      </c>
      <c r="K2641" s="1" t="str">
        <f t="shared" si="3"/>
        <v>Q4. Tempeh, average of raw and cooked0</v>
      </c>
      <c r="L2641" s="1" t="str">
        <f t="shared" si="4"/>
        <v>Q4. Tempeh, average of raw and cookedBoundary with nature</v>
      </c>
      <c r="M2641" s="1" t="str">
        <f t="array" ref="M2641">IF(A2640=$A$72,TEXT(A2641,"dd/mm/yyyy"),A2641)&amp;";"&amp;B2641&amp;";"&amp;IF(J2641=0,IFERROR(VLOOKUP(A2641,default!$B$17:$C$19,2,0),C2641),INDEX(default!$B$2:$B$12,Sheet2!J2641,0))&amp;";"&amp;D2641&amp;";"&amp;E2641&amp;";"&amp;F2641&amp;";"&amp;G2641&amp;";"&amp;H2641</f>
        <v>Boundary with nature;;;;;;;</v>
      </c>
    </row>
    <row r="2642" ht="15.75" customHeight="1">
      <c r="A2642" s="1" t="s">
        <v>822</v>
      </c>
      <c r="I2642" s="1" t="str">
        <f t="shared" si="1"/>
        <v>Q4. Tempeh, average of raw and cooked</v>
      </c>
      <c r="J2642" s="1">
        <f t="shared" si="2"/>
        <v>0</v>
      </c>
      <c r="K2642" s="1" t="str">
        <f t="shared" si="3"/>
        <v>Q4. Tempeh, average of raw and cooked0</v>
      </c>
      <c r="L2642" s="1" t="str">
        <f t="shared" si="4"/>
        <v>Q4. Tempeh, average of raw and cookedUnspecified</v>
      </c>
      <c r="M2642" s="1" t="str">
        <f t="array" ref="M2642">IF(A2641=$A$72,TEXT(A2642,"dd/mm/yyyy"),A2642)&amp;";"&amp;B2642&amp;";"&amp;IF(J2642=0,IFERROR(VLOOKUP(A2642,default!$B$17:$C$19,2,0),C2642),INDEX(default!$B$2:$B$12,Sheet2!J2642,0))&amp;";"&amp;D2642&amp;";"&amp;E2642&amp;";"&amp;F2642&amp;";"&amp;G2642&amp;";"&amp;H2642</f>
        <v>Unspecified;;;;;;;</v>
      </c>
    </row>
    <row r="2643" ht="15.75" customHeight="1">
      <c r="I2643" s="1" t="str">
        <f t="shared" si="1"/>
        <v>Q4. Tempeh, average of raw and cooked</v>
      </c>
      <c r="J2643" s="1">
        <f t="shared" si="2"/>
        <v>0</v>
      </c>
      <c r="K2643" s="1" t="str">
        <f t="shared" si="3"/>
        <v>Q4. Tempeh, average of raw and cooked0</v>
      </c>
      <c r="L2643" s="1" t="str">
        <f t="shared" si="4"/>
        <v>Q4. Tempeh, average of raw and cooked</v>
      </c>
      <c r="M2643" s="1" t="str">
        <f t="array" ref="M2643">IF(A2642=$A$72,TEXT(A2643,"dd/mm/yyyy"),A2643)&amp;";"&amp;B2643&amp;";"&amp;IF(J2643=0,IFERROR(VLOOKUP(A2643,default!$B$17:$C$19,2,0),C2643),INDEX(default!$B$2:$B$12,Sheet2!J2643,0))&amp;";"&amp;D2643&amp;";"&amp;E2643&amp;";"&amp;F2643&amp;";"&amp;G2643&amp;";"&amp;H2643</f>
        <v>;;;;;;;</v>
      </c>
    </row>
    <row r="2644" ht="15.75" customHeight="1">
      <c r="A2644" s="1" t="s">
        <v>831</v>
      </c>
      <c r="I2644" s="1" t="str">
        <f t="shared" si="1"/>
        <v>Q4. Tempeh, average of raw and cooked</v>
      </c>
      <c r="J2644" s="1">
        <f t="shared" si="2"/>
        <v>0</v>
      </c>
      <c r="K2644" s="1" t="str">
        <f t="shared" si="3"/>
        <v>Q4. Tempeh, average of raw and cooked0</v>
      </c>
      <c r="L2644" s="1" t="str">
        <f t="shared" si="4"/>
        <v>Q4. Tempeh, average of raw and cookedInfrastructure</v>
      </c>
      <c r="M2644" s="1" t="str">
        <f t="array" ref="M2644">IF(A2643=$A$72,TEXT(A2644,"dd/mm/yyyy"),A2644)&amp;";"&amp;B2644&amp;";"&amp;IF(J2644=0,IFERROR(VLOOKUP(A2644,default!$B$17:$C$19,2,0),C2644),INDEX(default!$B$2:$B$12,Sheet2!J2644,0))&amp;";"&amp;D2644&amp;";"&amp;E2644&amp;";"&amp;F2644&amp;";"&amp;G2644&amp;";"&amp;H2644</f>
        <v>Infrastructure;;;;;;;</v>
      </c>
    </row>
    <row r="2645" ht="15.75" customHeight="1">
      <c r="A2645" s="1" t="s">
        <v>832</v>
      </c>
      <c r="I2645" s="1" t="str">
        <f t="shared" si="1"/>
        <v>Q4. Tempeh, average of raw and cooked</v>
      </c>
      <c r="J2645" s="1">
        <f t="shared" si="2"/>
        <v>0</v>
      </c>
      <c r="K2645" s="1" t="str">
        <f t="shared" si="3"/>
        <v>Q4. Tempeh, average of raw and cooked0</v>
      </c>
      <c r="L2645" s="1" t="str">
        <f t="shared" si="4"/>
        <v>Q4. Tempeh, average of raw and cookedNo</v>
      </c>
      <c r="M2645" s="1" t="str">
        <f t="array" ref="M2645">IF(A2644=$A$72,TEXT(A2645,"dd/mm/yyyy"),A2645)&amp;";"&amp;B2645&amp;";"&amp;IF(J2645=0,IFERROR(VLOOKUP(A2645,default!$B$17:$C$19,2,0),C2645),INDEX(default!$B$2:$B$12,Sheet2!J2645,0))&amp;";"&amp;D2645&amp;";"&amp;E2645&amp;";"&amp;F2645&amp;";"&amp;G2645&amp;";"&amp;H2645</f>
        <v>No;;;;;;;</v>
      </c>
    </row>
    <row r="2646" ht="15.75" customHeight="1">
      <c r="I2646" s="1" t="str">
        <f t="shared" si="1"/>
        <v>Q4. Tempeh, average of raw and cooked</v>
      </c>
      <c r="J2646" s="1">
        <f t="shared" si="2"/>
        <v>0</v>
      </c>
      <c r="K2646" s="1" t="str">
        <f t="shared" si="3"/>
        <v>Q4. Tempeh, average of raw and cooked0</v>
      </c>
      <c r="L2646" s="1" t="str">
        <f t="shared" si="4"/>
        <v>Q4. Tempeh, average of raw and cooked</v>
      </c>
      <c r="M2646" s="1" t="str">
        <f t="array" ref="M2646">IF(A2645=$A$72,TEXT(A2646,"dd/mm/yyyy"),A2646)&amp;";"&amp;B2646&amp;";"&amp;IF(J2646=0,IFERROR(VLOOKUP(A2646,default!$B$17:$C$19,2,0),C2646),INDEX(default!$B$2:$B$12,Sheet2!J2646,0))&amp;";"&amp;D2646&amp;";"&amp;E2646&amp;";"&amp;F2646&amp;";"&amp;G2646&amp;";"&amp;H2646</f>
        <v>;;;;;;;</v>
      </c>
    </row>
    <row r="2647" ht="15.75" customHeight="1">
      <c r="A2647" s="1" t="s">
        <v>833</v>
      </c>
      <c r="I2647" s="1" t="str">
        <f t="shared" si="1"/>
        <v>Q4. Tempeh, average of raw and cooked</v>
      </c>
      <c r="J2647" s="1">
        <f t="shared" si="2"/>
        <v>0</v>
      </c>
      <c r="K2647" s="1" t="str">
        <f t="shared" si="3"/>
        <v>Q4. Tempeh, average of raw and cooked0</v>
      </c>
      <c r="L2647" s="1" t="str">
        <f t="shared" si="4"/>
        <v>Q4. Tempeh, average of raw and cookedDate</v>
      </c>
      <c r="M2647" s="1" t="str">
        <f t="array" ref="M2647">IF(A2646=$A$72,TEXT(A2647,"dd/mm/yyyy"),A2647)&amp;";"&amp;B2647&amp;";"&amp;IF(J2647=0,IFERROR(VLOOKUP(A2647,default!$B$17:$C$19,2,0),C2647),INDEX(default!$B$2:$B$12,Sheet2!J2647,0))&amp;";"&amp;D2647&amp;";"&amp;E2647&amp;";"&amp;F2647&amp;";"&amp;G2647&amp;";"&amp;H2647</f>
        <v>Date;;;;;;;</v>
      </c>
    </row>
    <row r="2648" ht="15.75" customHeight="1">
      <c r="A2648" s="49">
        <v>45119.0</v>
      </c>
      <c r="I2648" s="1" t="str">
        <f t="shared" si="1"/>
        <v>Q4. Tempeh, average of raw and cooked</v>
      </c>
      <c r="J2648" s="1">
        <f t="shared" si="2"/>
        <v>0</v>
      </c>
      <c r="K2648" s="1" t="str">
        <f t="shared" si="3"/>
        <v>Q4. Tempeh, average of raw and cooked0</v>
      </c>
      <c r="L2648" s="1" t="str">
        <f t="shared" si="4"/>
        <v>Q4. Tempeh, average of raw and cooked45119</v>
      </c>
      <c r="M2648" s="1" t="str">
        <f t="array" ref="M2648">IF(A2647=$A$72,TEXT(A2648,"dd/mm/yyyy"),A2648)&amp;";"&amp;B2648&amp;";"&amp;IF(J2648=0,IFERROR(VLOOKUP(A2648,default!$B$17:$C$19,2,0),C2648),INDEX(default!$B$2:$B$12,Sheet2!J2648,0))&amp;";"&amp;D2648&amp;";"&amp;E2648&amp;";"&amp;F2648&amp;";"&amp;G2648&amp;";"&amp;H2648</f>
        <v>12/07/2023;;;;;;;</v>
      </c>
    </row>
    <row r="2649" ht="15.75" customHeight="1">
      <c r="I2649" s="1" t="str">
        <f t="shared" si="1"/>
        <v>Q4. Tempeh, average of raw and cooked</v>
      </c>
      <c r="J2649" s="1">
        <f t="shared" si="2"/>
        <v>0</v>
      </c>
      <c r="K2649" s="1" t="str">
        <f t="shared" si="3"/>
        <v>Q4. Tempeh, average of raw and cooked0</v>
      </c>
      <c r="L2649" s="1" t="str">
        <f t="shared" si="4"/>
        <v>Q4. Tempeh, average of raw and cooked</v>
      </c>
      <c r="M2649" s="1" t="str">
        <f t="array" ref="M2649">IF(A2648=$A$72,TEXT(A2649,"dd/mm/yyyy"),A2649)&amp;";"&amp;B2649&amp;";"&amp;IF(J2649=0,IFERROR(VLOOKUP(A2649,default!$B$17:$C$19,2,0),C2649),INDEX(default!$B$2:$B$12,Sheet2!J2649,0))&amp;";"&amp;D2649&amp;";"&amp;E2649&amp;";"&amp;F2649&amp;";"&amp;G2649&amp;";"&amp;H2649</f>
        <v>;;;;;;;</v>
      </c>
    </row>
    <row r="2650" ht="15.75" customHeight="1">
      <c r="A2650" s="1" t="s">
        <v>834</v>
      </c>
      <c r="I2650" s="1" t="str">
        <f t="shared" si="1"/>
        <v>Q4. Tempeh, average of raw and cooked</v>
      </c>
      <c r="J2650" s="1">
        <f t="shared" si="2"/>
        <v>0</v>
      </c>
      <c r="K2650" s="1" t="str">
        <f t="shared" si="3"/>
        <v>Q4. Tempeh, average of raw and cooked0</v>
      </c>
      <c r="L2650" s="1" t="str">
        <f t="shared" si="4"/>
        <v>Q4. Tempeh, average of raw and cookedProducts</v>
      </c>
      <c r="M2650" s="1" t="str">
        <f t="array" ref="M2650">IF(A2649=$A$72,TEXT(A2650,"dd/mm/yyyy"),A2650)&amp;";"&amp;B2650&amp;";"&amp;IF(J2650=0,IFERROR(VLOOKUP(A2650,default!$B$17:$C$19,2,0),C2650),INDEX(default!$B$2:$B$12,Sheet2!J2650,0))&amp;";"&amp;D2650&amp;";"&amp;E2650&amp;";"&amp;F2650&amp;";"&amp;G2650&amp;";"&amp;H2650</f>
        <v>Products;;;;;;;</v>
      </c>
    </row>
    <row r="2651" ht="15.75" customHeight="1">
      <c r="A2651" s="1" t="s">
        <v>1043</v>
      </c>
      <c r="B2651" s="1" t="s">
        <v>835</v>
      </c>
      <c r="C2651" s="1">
        <v>1.0</v>
      </c>
      <c r="D2651" s="1">
        <v>100.0</v>
      </c>
      <c r="E2651" s="1" t="s">
        <v>836</v>
      </c>
      <c r="F2651" s="1" t="s">
        <v>971</v>
      </c>
      <c r="I2651" s="1" t="str">
        <f t="shared" si="1"/>
        <v>Q4. Tofu, average of firm and soft and of raw and fried</v>
      </c>
      <c r="J2651" s="1">
        <f t="shared" si="2"/>
        <v>0</v>
      </c>
      <c r="K2651" s="1" t="str">
        <f t="shared" si="3"/>
        <v>Q4. Tofu, average of firm and soft and of raw and fried0</v>
      </c>
      <c r="L2651" s="1" t="str">
        <f t="shared" si="4"/>
        <v>Q4. Tofu, average of firm and soft and of raw and friedQ4. Tofu, average of firm and soft and of raw and fried</v>
      </c>
      <c r="M2651" s="1" t="str">
        <f t="array" ref="M2651">IF(A2650=$A$72,TEXT(A2651,"dd/mm/yyyy"),A2651)&amp;";"&amp;B2651&amp;";"&amp;IF(J2651=0,IFERROR(VLOOKUP(A2651,default!$B$17:$C$19,2,0),C2651),INDEX(default!$B$2:$B$12,Sheet2!J2651,0))&amp;";"&amp;D2651&amp;";"&amp;E2651&amp;";"&amp;F2651&amp;";"&amp;G2651&amp;";"&amp;H2651</f>
        <v>Q4. Tofu, average of firm and soft and of raw and fried;kg;1;100;not defined;!My project\0. Life cycles;;</v>
      </c>
    </row>
    <row r="2652" ht="15.75" customHeight="1">
      <c r="I2652" s="1" t="str">
        <f t="shared" si="1"/>
        <v>Q4. Tofu, average of firm and soft and of raw and fried</v>
      </c>
      <c r="J2652" s="1">
        <f t="shared" si="2"/>
        <v>0</v>
      </c>
      <c r="K2652" s="1" t="str">
        <f t="shared" si="3"/>
        <v>Q4. Tofu, average of firm and soft and of raw and fried0</v>
      </c>
      <c r="L2652" s="1" t="str">
        <f t="shared" si="4"/>
        <v>Q4. Tofu, average of firm and soft and of raw and fried</v>
      </c>
      <c r="M2652" s="1" t="str">
        <f t="array" ref="M2652">IF(A2651=$A$72,TEXT(A2652,"dd/mm/yyyy"),A2652)&amp;";"&amp;B2652&amp;";"&amp;IF(J2652=0,IFERROR(VLOOKUP(A2652,default!$B$17:$C$19,2,0),C2652),INDEX(default!$B$2:$B$12,Sheet2!J2652,0))&amp;";"&amp;D2652&amp;";"&amp;E2652&amp;";"&amp;F2652&amp;";"&amp;G2652&amp;";"&amp;H2652</f>
        <v>;;;;;;;</v>
      </c>
    </row>
    <row r="2653" ht="15.75" customHeight="1">
      <c r="A2653" s="1" t="s">
        <v>838</v>
      </c>
      <c r="I2653" s="1" t="str">
        <f t="shared" si="1"/>
        <v>Q4. Tofu, average of firm and soft and of raw and fried</v>
      </c>
      <c r="J2653" s="1">
        <f t="shared" si="2"/>
        <v>0</v>
      </c>
      <c r="K2653" s="1" t="str">
        <f t="shared" si="3"/>
        <v>Q4. Tofu, average of firm and soft and of raw and fried0</v>
      </c>
      <c r="L2653" s="1" t="str">
        <f t="shared" si="4"/>
        <v>Q4. Tofu, average of firm and soft and of raw and friedAvoided products</v>
      </c>
      <c r="M2653" s="1" t="str">
        <f t="array" ref="M2653">IF(A2652=$A$72,TEXT(A2653,"dd/mm/yyyy"),A2653)&amp;";"&amp;B2653&amp;";"&amp;IF(J2653=0,IFERROR(VLOOKUP(A2653,default!$B$17:$C$19,2,0),C2653),INDEX(default!$B$2:$B$12,Sheet2!J2653,0))&amp;";"&amp;D2653&amp;";"&amp;E2653&amp;";"&amp;F2653&amp;";"&amp;G2653&amp;";"&amp;H2653</f>
        <v>Avoided products;;;;;;;</v>
      </c>
    </row>
    <row r="2654" ht="15.75" customHeight="1">
      <c r="I2654" s="1" t="str">
        <f t="shared" si="1"/>
        <v>Q4. Tofu, average of firm and soft and of raw and fried</v>
      </c>
      <c r="J2654" s="1">
        <f t="shared" si="2"/>
        <v>0</v>
      </c>
      <c r="K2654" s="1" t="str">
        <f t="shared" si="3"/>
        <v>Q4. Tofu, average of firm and soft and of raw and fried0</v>
      </c>
      <c r="L2654" s="1" t="str">
        <f t="shared" si="4"/>
        <v>Q4. Tofu, average of firm and soft and of raw and fried</v>
      </c>
      <c r="M2654" s="1" t="str">
        <f t="array" ref="M2654">IF(A2653=$A$72,TEXT(A2654,"dd/mm/yyyy"),A2654)&amp;";"&amp;B2654&amp;";"&amp;IF(J2654=0,IFERROR(VLOOKUP(A2654,default!$B$17:$C$19,2,0),C2654),INDEX(default!$B$2:$B$12,Sheet2!J2654,0))&amp;";"&amp;D2654&amp;";"&amp;E2654&amp;";"&amp;F2654&amp;";"&amp;G2654&amp;";"&amp;H2654</f>
        <v>;;;;;;;</v>
      </c>
    </row>
    <row r="2655" ht="15.75" customHeight="1">
      <c r="A2655" s="1" t="s">
        <v>839</v>
      </c>
      <c r="I2655" s="1" t="str">
        <f t="shared" si="1"/>
        <v>Q4. Tofu, average of firm and soft and of raw and fried</v>
      </c>
      <c r="J2655" s="1">
        <f t="shared" si="2"/>
        <v>0</v>
      </c>
      <c r="K2655" s="1" t="str">
        <f t="shared" si="3"/>
        <v>Q4. Tofu, average of firm and soft and of raw and fried0</v>
      </c>
      <c r="L2655" s="1" t="str">
        <f t="shared" si="4"/>
        <v>Q4. Tofu, average of firm and soft and of raw and friedResources</v>
      </c>
      <c r="M2655" s="1" t="str">
        <f t="array" ref="M2655">IF(A2654=$A$72,TEXT(A2655,"dd/mm/yyyy"),A2655)&amp;";"&amp;B2655&amp;";"&amp;IF(J2655=0,IFERROR(VLOOKUP(A2655,default!$B$17:$C$19,2,0),C2655),INDEX(default!$B$2:$B$12,Sheet2!J2655,0))&amp;";"&amp;D2655&amp;";"&amp;E2655&amp;";"&amp;F2655&amp;";"&amp;G2655&amp;";"&amp;H2655</f>
        <v>Resources;;;;;;;</v>
      </c>
    </row>
    <row r="2656" ht="15.75" customHeight="1">
      <c r="I2656" s="1" t="str">
        <f t="shared" si="1"/>
        <v>Q4. Tofu, average of firm and soft and of raw and fried</v>
      </c>
      <c r="J2656" s="1">
        <f t="shared" si="2"/>
        <v>0</v>
      </c>
      <c r="K2656" s="1" t="str">
        <f t="shared" si="3"/>
        <v>Q4. Tofu, average of firm and soft and of raw and fried0</v>
      </c>
      <c r="L2656" s="1" t="str">
        <f t="shared" si="4"/>
        <v>Q4. Tofu, average of firm and soft and of raw and fried</v>
      </c>
      <c r="M2656" s="1" t="str">
        <f t="array" ref="M2656">IF(A2655=$A$72,TEXT(A2656,"dd/mm/yyyy"),A2656)&amp;";"&amp;B2656&amp;";"&amp;IF(J2656=0,IFERROR(VLOOKUP(A2656,default!$B$17:$C$19,2,0),C2656),INDEX(default!$B$2:$B$12,Sheet2!J2656,0))&amp;";"&amp;D2656&amp;";"&amp;E2656&amp;";"&amp;F2656&amp;";"&amp;G2656&amp;";"&amp;H2656</f>
        <v>;;;;;;;</v>
      </c>
    </row>
    <row r="2657" ht="15.75" customHeight="1">
      <c r="A2657" s="1" t="s">
        <v>840</v>
      </c>
      <c r="I2657" s="1" t="str">
        <f t="shared" si="1"/>
        <v>Q4. Tofu, average of firm and soft and of raw and fried</v>
      </c>
      <c r="J2657" s="1">
        <f t="shared" si="2"/>
        <v>1</v>
      </c>
      <c r="K2657" s="1" t="str">
        <f t="shared" si="3"/>
        <v>Q4. Tofu, average of firm and soft and of raw and fried1</v>
      </c>
      <c r="L2657" s="1" t="str">
        <f t="shared" si="4"/>
        <v>Q4. Tofu, average of firm and soft and of raw and friedMaterials/fuels</v>
      </c>
      <c r="M2657" s="1" t="str">
        <f t="array" ref="M2657">IF(A2656=$A$72,TEXT(A2657,"dd/mm/yyyy"),A2657)&amp;";"&amp;B2657&amp;";"&amp;IF(J2657=0,IFERROR(VLOOKUP(A2657,default!$B$17:$C$19,2,0),C2657),INDEX(default!$B$2:$B$12,Sheet2!J2657,0))&amp;";"&amp;D2657&amp;";"&amp;E2657&amp;";"&amp;F2657&amp;";"&amp;G2657&amp;";"&amp;H2657</f>
        <v>Materials/fuels;;;;;;;</v>
      </c>
    </row>
    <row r="2658" ht="15.75" customHeight="1">
      <c r="A2658" s="1" t="s">
        <v>284</v>
      </c>
      <c r="B2658" s="1" t="s">
        <v>835</v>
      </c>
      <c r="C2658" s="1" t="s">
        <v>1013</v>
      </c>
      <c r="D2658" s="1" t="s">
        <v>842</v>
      </c>
      <c r="E2658" s="1">
        <v>0.0</v>
      </c>
      <c r="F2658" s="1">
        <v>0.0</v>
      </c>
      <c r="G2658" s="1">
        <v>0.0</v>
      </c>
      <c r="I2658" s="1" t="str">
        <f t="shared" si="1"/>
        <v>Q4. Tofu, average of firm and soft and of raw and fried</v>
      </c>
      <c r="J2658" s="1">
        <f t="shared" si="2"/>
        <v>2</v>
      </c>
      <c r="K2658" s="1" t="str">
        <f t="shared" si="3"/>
        <v>Q4. Tofu, average of firm and soft and of raw and fried2</v>
      </c>
      <c r="L2658" s="1" t="str">
        <f t="shared" si="4"/>
        <v>Q4. Tofu, average of firm and soft and of raw and friedSoybeans, dried, market mix, at regional storage {US} Economic, S</v>
      </c>
      <c r="M2658" s="1" t="str">
        <f t="array" ref="M2658">IF(A2657=$A$72,TEXT(A2658,"dd/mm/yyyy"),A2658)&amp;";"&amp;B2658&amp;";"&amp;IF(J2658=0,IFERROR(VLOOKUP(A2658,default!$B$17:$C$19,2,0),C2658),INDEX(default!$B$2:$B$12,Sheet2!J2658,0))&amp;";"&amp;D2658&amp;";"&amp;E2658&amp;";"&amp;F2658&amp;";"&amp;G2658&amp;";"&amp;H2658</f>
        <v>Soybeans, dried, market mix, at regional storage {US} Economic, S;kg;primary*(1+PHAR_loss_PNS+PROC_loss_PNS+TRAN_loss_PNS+RET_loss_PNS);Undefined;0;0;0;</v>
      </c>
    </row>
    <row r="2659" ht="15.75" customHeight="1">
      <c r="A2659" s="1" t="s">
        <v>307</v>
      </c>
      <c r="B2659" s="1" t="s">
        <v>835</v>
      </c>
      <c r="C2659" s="1" t="s">
        <v>1127</v>
      </c>
      <c r="D2659" s="1" t="s">
        <v>842</v>
      </c>
      <c r="E2659" s="1">
        <v>0.0</v>
      </c>
      <c r="F2659" s="1">
        <v>0.0</v>
      </c>
      <c r="G2659" s="1">
        <v>0.0</v>
      </c>
      <c r="I2659" s="1" t="str">
        <f t="shared" si="1"/>
        <v>Q4. Tofu, average of firm and soft and of raw and fried</v>
      </c>
      <c r="J2659" s="1">
        <f t="shared" si="2"/>
        <v>3</v>
      </c>
      <c r="K2659" s="1" t="str">
        <f t="shared" si="3"/>
        <v>Q4. Tofu, average of firm and soft and of raw and fried3</v>
      </c>
      <c r="L2659" s="1" t="str">
        <f t="shared" si="4"/>
        <v>Q4. Tofu, average of firm and soft and of raw and friedTofu {RoW}| tofu production | Cut-off, U {ID}| GAIN</v>
      </c>
      <c r="M2659" s="1" t="str">
        <f t="array" ref="M2659">IF(A2658=$A$72,TEXT(A2659,"dd/mm/yyyy"),A2659)&amp;";"&amp;B2659&amp;";"&amp;IF(J2659=0,IFERROR(VLOOKUP(A2659,default!$B$17:$C$19,2,0),C2659),INDEX(default!$B$2:$B$12,Sheet2!J2659,0))&amp;";"&amp;D2659&amp;";"&amp;E2659&amp;";"&amp;F2659&amp;";"&amp;G2659&amp;";"&amp;H2659</f>
        <v>Tofu {RoW}| tofu production | Cut-off, U {ID}| GAIN;kg;processing*(1+PROC_loss_PNS+TRAN_loss_PNS+RET_loss_PNS);Undefined;0;0;0;</v>
      </c>
    </row>
    <row r="2660" ht="15.75" customHeight="1">
      <c r="A2660" s="1" t="s">
        <v>308</v>
      </c>
      <c r="B2660" s="1" t="s">
        <v>835</v>
      </c>
      <c r="C2660" s="1" t="s">
        <v>1111</v>
      </c>
      <c r="D2660" s="1" t="s">
        <v>842</v>
      </c>
      <c r="E2660" s="1">
        <v>0.0</v>
      </c>
      <c r="F2660" s="1">
        <v>0.0</v>
      </c>
      <c r="G2660" s="1">
        <v>0.0</v>
      </c>
      <c r="I2660" s="1" t="str">
        <f t="shared" si="1"/>
        <v>Q4. Tofu, average of firm and soft and of raw and fried</v>
      </c>
      <c r="J2660" s="1">
        <f t="shared" si="2"/>
        <v>4</v>
      </c>
      <c r="K2660" s="1" t="str">
        <f t="shared" si="3"/>
        <v>Q4. Tofu, average of firm and soft and of raw and fried4</v>
      </c>
      <c r="L2660" s="1" t="str">
        <f t="shared" si="4"/>
        <v>Q4. Tofu, average of firm and soft and of raw and friedTofu, plain, processed in FR | Chilled | PP | at packaging/FR {ID}| GAIN</v>
      </c>
      <c r="M2660" s="1" t="str">
        <f t="array" ref="M2660">IF(A2659=$A$72,TEXT(A2660,"dd/mm/yyyy"),A2660)&amp;";"&amp;B2660&amp;";"&amp;IF(J2660=0,IFERROR(VLOOKUP(A2660,default!$B$17:$C$19,2,0),C2660),INDEX(default!$B$2:$B$12,Sheet2!J2660,0))&amp;";"&amp;D2660&amp;";"&amp;E2660&amp;";"&amp;F2660&amp;";"&amp;G2660&amp;";"&amp;H2660</f>
        <v>Tofu, plain, processed in FR | Chilled | PP | at packaging/FR {ID}| GAIN;kg;packaging*(1+TRAN_loss_PNS+RET_loss_PNS);Undefined;0;0;0;</v>
      </c>
    </row>
    <row r="2661" ht="15.75" customHeight="1">
      <c r="A2661" s="1" t="s">
        <v>124</v>
      </c>
      <c r="B2661" s="1" t="s">
        <v>835</v>
      </c>
      <c r="C2661" s="1" t="s">
        <v>1015</v>
      </c>
      <c r="D2661" s="1" t="s">
        <v>842</v>
      </c>
      <c r="E2661" s="1">
        <v>0.0</v>
      </c>
      <c r="F2661" s="1">
        <v>0.0</v>
      </c>
      <c r="G2661" s="1">
        <v>0.0</v>
      </c>
      <c r="I2661" s="1" t="str">
        <f t="shared" si="1"/>
        <v>Q4. Tofu, average of firm and soft and of raw and fried</v>
      </c>
      <c r="J2661" s="1">
        <f t="shared" si="2"/>
        <v>5</v>
      </c>
      <c r="K2661" s="1" t="str">
        <f t="shared" si="3"/>
        <v>Q4. Tofu, average of firm and soft and of raw and fried5</v>
      </c>
      <c r="L2661" s="1" t="str">
        <f t="shared" si="4"/>
        <v>Q4. Tofu, average of firm and soft and of raw and friedDomestic distribution {ID}| GAIN</v>
      </c>
      <c r="M2661" s="1" t="str">
        <f t="array" ref="M2661">IF(A2660=$A$72,TEXT(A2661,"dd/mm/yyyy"),A2661)&amp;";"&amp;B2661&amp;";"&amp;IF(J2661=0,IFERROR(VLOOKUP(A2661,default!$B$17:$C$19,2,0),C2661),INDEX(default!$B$2:$B$12,Sheet2!J2661,0))&amp;";"&amp;D2661&amp;";"&amp;E2661&amp;";"&amp;F2661&amp;";"&amp;G2661&amp;";"&amp;H2661</f>
        <v>Domestic distribution {ID}| GAIN;kg;distrib*(1+TRAN_loss_PNS+RET_loss_PNS);Undefined;0;0;0;</v>
      </c>
    </row>
    <row r="2662" ht="15.75" customHeight="1">
      <c r="A2662" s="1" t="s">
        <v>125</v>
      </c>
      <c r="B2662" s="1" t="s">
        <v>846</v>
      </c>
      <c r="C2662" s="1" t="s">
        <v>1016</v>
      </c>
      <c r="D2662" s="1" t="s">
        <v>842</v>
      </c>
      <c r="E2662" s="1">
        <v>0.0</v>
      </c>
      <c r="F2662" s="1">
        <v>0.0</v>
      </c>
      <c r="G2662" s="1">
        <v>0.0</v>
      </c>
      <c r="I2662" s="1" t="str">
        <f t="shared" si="1"/>
        <v>Q4. Tofu, average of firm and soft and of raw and fried</v>
      </c>
      <c r="J2662" s="1">
        <f t="shared" si="2"/>
        <v>6</v>
      </c>
      <c r="K2662" s="1" t="str">
        <f t="shared" si="3"/>
        <v>Q4. Tofu, average of firm and soft and of raw and fried6</v>
      </c>
      <c r="L2662" s="1" t="str">
        <f t="shared" si="4"/>
        <v>Q4. Tofu, average of firm and soft and of raw and friedStorage, in closed refrigerator, at retail (WFLDB)/RER U {ID}| GAIN</v>
      </c>
      <c r="M2662" s="1" t="str">
        <f t="array" ref="M2662">IF(A2661=$A$72,TEXT(A2662,"dd/mm/yyyy"),A2662)&amp;";"&amp;B2662&amp;";"&amp;IF(J2662=0,IFERROR(VLOOKUP(A2662,default!$B$17:$C$19,2,0),C2662),INDEX(default!$B$2:$B$12,Sheet2!J2662,0))&amp;";"&amp;D2662&amp;";"&amp;E2662&amp;";"&amp;F2662&amp;";"&amp;G2662&amp;";"&amp;H2662</f>
        <v>Storage, in closed refrigerator, at retail (WFLDB)/RER U {ID}| GAIN;l*day;retail_cool*(1+RET_loss_PNS);Undefined;0;0;0;</v>
      </c>
    </row>
    <row r="2663" ht="15.75" customHeight="1">
      <c r="A2663" s="1" t="s">
        <v>126</v>
      </c>
      <c r="B2663" s="1" t="s">
        <v>846</v>
      </c>
      <c r="C2663" s="1" t="s">
        <v>1017</v>
      </c>
      <c r="D2663" s="1" t="s">
        <v>842</v>
      </c>
      <c r="E2663" s="1">
        <v>0.0</v>
      </c>
      <c r="F2663" s="1">
        <v>0.0</v>
      </c>
      <c r="G2663" s="1">
        <v>0.0</v>
      </c>
      <c r="I2663" s="1" t="str">
        <f t="shared" si="1"/>
        <v>Q4. Tofu, average of firm and soft and of raw and fried</v>
      </c>
      <c r="J2663" s="1">
        <f t="shared" si="2"/>
        <v>7</v>
      </c>
      <c r="K2663" s="1" t="str">
        <f t="shared" si="3"/>
        <v>Q4. Tofu, average of firm and soft and of raw and fried7</v>
      </c>
      <c r="L2663" s="1" t="str">
        <f t="shared" si="4"/>
        <v>Q4. Tofu, average of firm and soft and of raw and friedStorage, in closed freezer, at retail (WFLDB)/RER U {ID}| GAIN</v>
      </c>
      <c r="M2663" s="1" t="str">
        <f t="array" ref="M2663">IF(A2662=$A$72,TEXT(A2663,"dd/mm/yyyy"),A2663)&amp;";"&amp;B2663&amp;";"&amp;IF(J2663=0,IFERROR(VLOOKUP(A2663,default!$B$17:$C$19,2,0),C2663),INDEX(default!$B$2:$B$12,Sheet2!J2663,0))&amp;";"&amp;D2663&amp;";"&amp;E2663&amp;";"&amp;F2663&amp;";"&amp;G2663&amp;";"&amp;H2663</f>
        <v>Storage, in closed freezer, at retail (WFLDB)/RER U {ID}| GAIN;l*day;retail_freez*(1+RET_loss_PNS);Undefined;0;0;0;</v>
      </c>
    </row>
    <row r="2664" ht="15.75" customHeight="1">
      <c r="A2664" s="1" t="s">
        <v>127</v>
      </c>
      <c r="B2664" s="1" t="s">
        <v>846</v>
      </c>
      <c r="C2664" s="1" t="s">
        <v>1018</v>
      </c>
      <c r="D2664" s="1" t="s">
        <v>842</v>
      </c>
      <c r="E2664" s="1">
        <v>0.0</v>
      </c>
      <c r="F2664" s="1">
        <v>0.0</v>
      </c>
      <c r="G2664" s="1">
        <v>0.0</v>
      </c>
      <c r="I2664" s="1" t="str">
        <f t="shared" si="1"/>
        <v>Q4. Tofu, average of firm and soft and of raw and fried</v>
      </c>
      <c r="J2664" s="1">
        <f t="shared" si="2"/>
        <v>8</v>
      </c>
      <c r="K2664" s="1" t="str">
        <f t="shared" si="3"/>
        <v>Q4. Tofu, average of firm and soft and of raw and fried8</v>
      </c>
      <c r="L2664" s="1" t="str">
        <f t="shared" si="4"/>
        <v>Q4. Tofu, average of firm and soft and of raw and friedStorage, in refrigerator, at home (WFLDB)/RER U {ID}| GAIN</v>
      </c>
      <c r="M2664" s="1" t="str">
        <f t="array" ref="M2664">IF(A2663=$A$72,TEXT(A2664,"dd/mm/yyyy"),A2664)&amp;";"&amp;B2664&amp;";"&amp;IF(J2664=0,IFERROR(VLOOKUP(A2664,default!$B$17:$C$19,2,0),C2664),INDEX(default!$B$2:$B$12,Sheet2!J2664,0))&amp;";"&amp;D2664&amp;";"&amp;E2664&amp;";"&amp;F2664&amp;";"&amp;G2664&amp;";"&amp;H2664</f>
        <v>Storage, in refrigerator, at home (WFLDB)/RER U {ID}| GAIN;l*day;home_cool;Undefined;0;0;0;</v>
      </c>
    </row>
    <row r="2665" ht="15.75" customHeight="1">
      <c r="A2665" s="1" t="s">
        <v>128</v>
      </c>
      <c r="B2665" s="1" t="s">
        <v>846</v>
      </c>
      <c r="C2665" s="1" t="s">
        <v>1018</v>
      </c>
      <c r="D2665" s="1" t="s">
        <v>842</v>
      </c>
      <c r="E2665" s="1">
        <v>0.0</v>
      </c>
      <c r="F2665" s="1">
        <v>0.0</v>
      </c>
      <c r="G2665" s="1">
        <v>0.0</v>
      </c>
      <c r="I2665" s="1" t="str">
        <f t="shared" si="1"/>
        <v>Q4. Tofu, average of firm and soft and of raw and fried</v>
      </c>
      <c r="J2665" s="1">
        <f t="shared" si="2"/>
        <v>9</v>
      </c>
      <c r="K2665" s="1" t="str">
        <f t="shared" si="3"/>
        <v>Q4. Tofu, average of firm and soft and of raw and fried9</v>
      </c>
      <c r="L2665" s="1" t="str">
        <f t="shared" si="4"/>
        <v>Q4. Tofu, average of firm and soft and of raw and friedStorage, in freezer, at home (WFLDB)/RER U {ID}| GAIN</v>
      </c>
      <c r="M2665" s="1" t="str">
        <f t="array" ref="M2665">IF(A2664=$A$72,TEXT(A2665,"dd/mm/yyyy"),A2665)&amp;";"&amp;B2665&amp;";"&amp;IF(J2665=0,IFERROR(VLOOKUP(A2665,default!$B$17:$C$19,2,0),C2665),INDEX(default!$B$2:$B$12,Sheet2!J2665,0))&amp;";"&amp;D2665&amp;";"&amp;E2665&amp;";"&amp;F2665&amp;";"&amp;G2665&amp;";"&amp;H2665</f>
        <v>Storage, in freezer, at home (WFLDB)/RER U {ID}| GAIN;l*day;home_freez;Undefined;0;0;0;</v>
      </c>
    </row>
    <row r="2666" ht="15.75" customHeight="1">
      <c r="A2666" s="1" t="s">
        <v>129</v>
      </c>
      <c r="B2666" s="1" t="s">
        <v>849</v>
      </c>
      <c r="C2666" s="1" t="s">
        <v>37</v>
      </c>
      <c r="D2666" s="1" t="s">
        <v>842</v>
      </c>
      <c r="E2666" s="1">
        <v>0.0</v>
      </c>
      <c r="F2666" s="1">
        <v>0.0</v>
      </c>
      <c r="G2666" s="1">
        <v>0.0</v>
      </c>
      <c r="I2666" s="1" t="str">
        <f t="shared" si="1"/>
        <v>Q4. Tofu, average of firm and soft and of raw and fried</v>
      </c>
      <c r="J2666" s="1">
        <f t="shared" si="2"/>
        <v>10</v>
      </c>
      <c r="K2666" s="1" t="str">
        <f t="shared" si="3"/>
        <v>Q4. Tofu, average of firm and soft and of raw and fried10</v>
      </c>
      <c r="L2666" s="1" t="str">
        <f t="shared" si="4"/>
        <v>Q4. Tofu, average of firm and soft and of raw and friedBoiling, vegetables, with LPG stove, at consumer home (WFLDB)/GLO U</v>
      </c>
      <c r="M2666" s="1" t="str">
        <f t="array" ref="M2666">IF(A2665=$A$72,TEXT(A2666,"dd/mm/yyyy"),A2666)&amp;";"&amp;B2666&amp;";"&amp;IF(J2666=0,IFERROR(VLOOKUP(A2666,default!$B$17:$C$19,2,0),C2666),INDEX(default!$B$2:$B$12,Sheet2!J2666,0))&amp;";"&amp;D2666&amp;";"&amp;E2666&amp;";"&amp;F2666&amp;";"&amp;G2666&amp;";"&amp;H2666</f>
        <v>Boiling, vegetables, with LPG stove, at consumer home (WFLDB)/GLO U;p;boil*(1-USER_loss);Undefined;0;0;0;</v>
      </c>
    </row>
    <row r="2667" ht="15.75" customHeight="1">
      <c r="A2667" s="1" t="s">
        <v>130</v>
      </c>
      <c r="B2667" s="1" t="s">
        <v>849</v>
      </c>
      <c r="C2667" s="1" t="s">
        <v>38</v>
      </c>
      <c r="D2667" s="1" t="s">
        <v>842</v>
      </c>
      <c r="E2667" s="1">
        <v>0.0</v>
      </c>
      <c r="F2667" s="1">
        <v>0.0</v>
      </c>
      <c r="G2667" s="1">
        <v>0.0</v>
      </c>
      <c r="I2667" s="1" t="str">
        <f t="shared" si="1"/>
        <v>Q4. Tofu, average of firm and soft and of raw and fried</v>
      </c>
      <c r="J2667" s="1">
        <f t="shared" si="2"/>
        <v>11</v>
      </c>
      <c r="K2667" s="1" t="str">
        <f t="shared" si="3"/>
        <v>Q4. Tofu, average of firm and soft and of raw and fried11</v>
      </c>
      <c r="L2667" s="1" t="str">
        <f t="shared" si="4"/>
        <v>Q4. Tofu, average of firm and soft and of raw and friedFrying, vegetables, with LPG stove, at consumer home (WFLDB)/GLO U</v>
      </c>
      <c r="M2667" s="1" t="str">
        <f t="array" ref="M2667">IF(A2666=$A$72,TEXT(A2667,"dd/mm/yyyy"),A2667)&amp;";"&amp;B2667&amp;";"&amp;IF(J2667=0,IFERROR(VLOOKUP(A2667,default!$B$17:$C$19,2,0),C2667),INDEX(default!$B$2:$B$12,Sheet2!J2667,0))&amp;";"&amp;D2667&amp;";"&amp;E2667&amp;";"&amp;F2667&amp;";"&amp;G2667&amp;";"&amp;H2667</f>
        <v>Frying, vegetables, with LPG stove, at consumer home (WFLDB)/GLO U;p;fry*(1-USER_loss);Undefined;0;0;0;</v>
      </c>
    </row>
    <row r="2668" ht="15.75" customHeight="1">
      <c r="I2668" s="1" t="str">
        <f t="shared" si="1"/>
        <v>Q4. Tofu, average of firm and soft and of raw and fried</v>
      </c>
      <c r="J2668" s="1">
        <f t="shared" si="2"/>
        <v>0</v>
      </c>
      <c r="K2668" s="1" t="str">
        <f t="shared" si="3"/>
        <v>Q4. Tofu, average of firm and soft and of raw and fried0</v>
      </c>
      <c r="L2668" s="1" t="str">
        <f t="shared" si="4"/>
        <v>Q4. Tofu, average of firm and soft and of raw and fried</v>
      </c>
      <c r="M2668" s="1" t="str">
        <f t="array" ref="M2668">IF(A2667=$A$72,TEXT(A2668,"dd/mm/yyyy"),A2668)&amp;";"&amp;B2668&amp;";"&amp;IF(J2668=0,IFERROR(VLOOKUP(A2668,default!$B$17:$C$19,2,0),C2668),INDEX(default!$B$2:$B$12,Sheet2!J2668,0))&amp;";"&amp;D2668&amp;";"&amp;E2668&amp;";"&amp;F2668&amp;";"&amp;G2668&amp;";"&amp;H2668</f>
        <v>;;;;;;;</v>
      </c>
    </row>
    <row r="2669" ht="15.75" customHeight="1">
      <c r="A2669" s="1" t="s">
        <v>852</v>
      </c>
      <c r="I2669" s="1" t="str">
        <f t="shared" si="1"/>
        <v>Q4. Tofu, average of firm and soft and of raw and fried</v>
      </c>
      <c r="J2669" s="1">
        <f t="shared" si="2"/>
        <v>0</v>
      </c>
      <c r="K2669" s="1" t="str">
        <f t="shared" si="3"/>
        <v>Q4. Tofu, average of firm and soft and of raw and fried0</v>
      </c>
      <c r="L2669" s="1" t="str">
        <f t="shared" si="4"/>
        <v>Q4. Tofu, average of firm and soft and of raw and friedElectricity/heat</v>
      </c>
      <c r="M2669" s="1" t="str">
        <f t="array" ref="M2669">IF(A2668=$A$72,TEXT(A2669,"dd/mm/yyyy"),A2669)&amp;";"&amp;B2669&amp;";"&amp;IF(J2669=0,IFERROR(VLOOKUP(A2669,default!$B$17:$C$19,2,0),C2669),INDEX(default!$B$2:$B$12,Sheet2!J2669,0))&amp;";"&amp;D2669&amp;";"&amp;E2669&amp;";"&amp;F2669&amp;";"&amp;G2669&amp;";"&amp;H2669</f>
        <v>Electricity/heat;;;;;;;</v>
      </c>
    </row>
    <row r="2670" ht="15.75" customHeight="1">
      <c r="I2670" s="1" t="str">
        <f t="shared" si="1"/>
        <v>Q4. Tofu, average of firm and soft and of raw and fried</v>
      </c>
      <c r="J2670" s="1">
        <f t="shared" si="2"/>
        <v>0</v>
      </c>
      <c r="K2670" s="1" t="str">
        <f t="shared" si="3"/>
        <v>Q4. Tofu, average of firm and soft and of raw and fried0</v>
      </c>
      <c r="L2670" s="1" t="str">
        <f t="shared" si="4"/>
        <v>Q4. Tofu, average of firm and soft and of raw and fried</v>
      </c>
      <c r="M2670" s="1" t="str">
        <f t="array" ref="M2670">IF(A2669=$A$72,TEXT(A2670,"dd/mm/yyyy"),A2670)&amp;";"&amp;B2670&amp;";"&amp;IF(J2670=0,IFERROR(VLOOKUP(A2670,default!$B$17:$C$19,2,0),C2670),INDEX(default!$B$2:$B$12,Sheet2!J2670,0))&amp;";"&amp;D2670&amp;";"&amp;E2670&amp;";"&amp;F2670&amp;";"&amp;G2670&amp;";"&amp;H2670</f>
        <v>;;;;;;;</v>
      </c>
    </row>
    <row r="2671" ht="15.75" customHeight="1">
      <c r="A2671" s="1" t="s">
        <v>853</v>
      </c>
      <c r="I2671" s="1" t="str">
        <f t="shared" si="1"/>
        <v>Q4. Tofu, average of firm and soft and of raw and fried</v>
      </c>
      <c r="J2671" s="1">
        <f t="shared" si="2"/>
        <v>0</v>
      </c>
      <c r="K2671" s="1" t="str">
        <f t="shared" si="3"/>
        <v>Q4. Tofu, average of firm and soft and of raw and fried0</v>
      </c>
      <c r="L2671" s="1" t="str">
        <f t="shared" si="4"/>
        <v>Q4. Tofu, average of firm and soft and of raw and friedEmissions to air</v>
      </c>
      <c r="M2671" s="1" t="str">
        <f t="array" ref="M2671">IF(A2670=$A$72,TEXT(A2671,"dd/mm/yyyy"),A2671)&amp;";"&amp;B2671&amp;";"&amp;IF(J2671=0,IFERROR(VLOOKUP(A2671,default!$B$17:$C$19,2,0),C2671),INDEX(default!$B$2:$B$12,Sheet2!J2671,0))&amp;";"&amp;D2671&amp;";"&amp;E2671&amp;";"&amp;F2671&amp;";"&amp;G2671&amp;";"&amp;H2671</f>
        <v>Emissions to air;;;;;;;</v>
      </c>
    </row>
    <row r="2672" ht="15.75" customHeight="1">
      <c r="I2672" s="1" t="str">
        <f t="shared" si="1"/>
        <v>Q4. Tofu, average of firm and soft and of raw and fried</v>
      </c>
      <c r="J2672" s="1">
        <f t="shared" si="2"/>
        <v>0</v>
      </c>
      <c r="K2672" s="1" t="str">
        <f t="shared" si="3"/>
        <v>Q4. Tofu, average of firm and soft and of raw and fried0</v>
      </c>
      <c r="L2672" s="1" t="str">
        <f t="shared" si="4"/>
        <v>Q4. Tofu, average of firm and soft and of raw and fried</v>
      </c>
      <c r="M2672" s="1" t="str">
        <f t="array" ref="M2672">IF(A2671=$A$72,TEXT(A2672,"dd/mm/yyyy"),A2672)&amp;";"&amp;B2672&amp;";"&amp;IF(J2672=0,IFERROR(VLOOKUP(A2672,default!$B$17:$C$19,2,0),C2672),INDEX(default!$B$2:$B$12,Sheet2!J2672,0))&amp;";"&amp;D2672&amp;";"&amp;E2672&amp;";"&amp;F2672&amp;";"&amp;G2672&amp;";"&amp;H2672</f>
        <v>;;;;;;;</v>
      </c>
    </row>
    <row r="2673" ht="15.75" customHeight="1">
      <c r="A2673" s="1" t="s">
        <v>854</v>
      </c>
      <c r="I2673" s="1" t="str">
        <f t="shared" si="1"/>
        <v>Q4. Tofu, average of firm and soft and of raw and fried</v>
      </c>
      <c r="J2673" s="1">
        <f t="shared" si="2"/>
        <v>0</v>
      </c>
      <c r="K2673" s="1" t="str">
        <f t="shared" si="3"/>
        <v>Q4. Tofu, average of firm and soft and of raw and fried0</v>
      </c>
      <c r="L2673" s="1" t="str">
        <f t="shared" si="4"/>
        <v>Q4. Tofu, average of firm and soft and of raw and friedEmissions to water</v>
      </c>
      <c r="M2673" s="1" t="str">
        <f t="array" ref="M2673">IF(A2672=$A$72,TEXT(A2673,"dd/mm/yyyy"),A2673)&amp;";"&amp;B2673&amp;";"&amp;IF(J2673=0,IFERROR(VLOOKUP(A2673,default!$B$17:$C$19,2,0),C2673),INDEX(default!$B$2:$B$12,Sheet2!J2673,0))&amp;";"&amp;D2673&amp;";"&amp;E2673&amp;";"&amp;F2673&amp;";"&amp;G2673&amp;";"&amp;H2673</f>
        <v>Emissions to water;;;;;;;</v>
      </c>
    </row>
    <row r="2674" ht="15.75" customHeight="1">
      <c r="I2674" s="1" t="str">
        <f t="shared" si="1"/>
        <v>Q4. Tofu, average of firm and soft and of raw and fried</v>
      </c>
      <c r="J2674" s="1">
        <f t="shared" si="2"/>
        <v>0</v>
      </c>
      <c r="K2674" s="1" t="str">
        <f t="shared" si="3"/>
        <v>Q4. Tofu, average of firm and soft and of raw and fried0</v>
      </c>
      <c r="L2674" s="1" t="str">
        <f t="shared" si="4"/>
        <v>Q4. Tofu, average of firm and soft and of raw and fried</v>
      </c>
      <c r="M2674" s="1" t="str">
        <f t="array" ref="M2674">IF(A2673=$A$72,TEXT(A2674,"dd/mm/yyyy"),A2674)&amp;";"&amp;B2674&amp;";"&amp;IF(J2674=0,IFERROR(VLOOKUP(A2674,default!$B$17:$C$19,2,0),C2674),INDEX(default!$B$2:$B$12,Sheet2!J2674,0))&amp;";"&amp;D2674&amp;";"&amp;E2674&amp;";"&amp;F2674&amp;";"&amp;G2674&amp;";"&amp;H2674</f>
        <v>;;;;;;;</v>
      </c>
    </row>
    <row r="2675" ht="15.75" customHeight="1">
      <c r="A2675" s="1" t="s">
        <v>855</v>
      </c>
      <c r="I2675" s="1" t="str">
        <f t="shared" si="1"/>
        <v>Q4. Tofu, average of firm and soft and of raw and fried</v>
      </c>
      <c r="J2675" s="1">
        <f t="shared" si="2"/>
        <v>0</v>
      </c>
      <c r="K2675" s="1" t="str">
        <f t="shared" si="3"/>
        <v>Q4. Tofu, average of firm and soft and of raw and fried0</v>
      </c>
      <c r="L2675" s="1" t="str">
        <f t="shared" si="4"/>
        <v>Q4. Tofu, average of firm and soft and of raw and friedEmissions to soil</v>
      </c>
      <c r="M2675" s="1" t="str">
        <f t="array" ref="M2675">IF(A2674=$A$72,TEXT(A2675,"dd/mm/yyyy"),A2675)&amp;";"&amp;B2675&amp;";"&amp;IF(J2675=0,IFERROR(VLOOKUP(A2675,default!$B$17:$C$19,2,0),C2675),INDEX(default!$B$2:$B$12,Sheet2!J2675,0))&amp;";"&amp;D2675&amp;";"&amp;E2675&amp;";"&amp;F2675&amp;";"&amp;G2675&amp;";"&amp;H2675</f>
        <v>Emissions to soil;;;;;;;</v>
      </c>
    </row>
    <row r="2676" ht="15.75" customHeight="1">
      <c r="I2676" s="1" t="str">
        <f t="shared" si="1"/>
        <v>Q4. Tofu, average of firm and soft and of raw and fried</v>
      </c>
      <c r="J2676" s="1">
        <f t="shared" si="2"/>
        <v>0</v>
      </c>
      <c r="K2676" s="1" t="str">
        <f t="shared" si="3"/>
        <v>Q4. Tofu, average of firm and soft and of raw and fried0</v>
      </c>
      <c r="L2676" s="1" t="str">
        <f t="shared" si="4"/>
        <v>Q4. Tofu, average of firm and soft and of raw and fried</v>
      </c>
      <c r="M2676" s="1" t="str">
        <f t="array" ref="M2676">IF(A2675=$A$72,TEXT(A2676,"dd/mm/yyyy"),A2676)&amp;";"&amp;B2676&amp;";"&amp;IF(J2676=0,IFERROR(VLOOKUP(A2676,default!$B$17:$C$19,2,0),C2676),INDEX(default!$B$2:$B$12,Sheet2!J2676,0))&amp;";"&amp;D2676&amp;";"&amp;E2676&amp;";"&amp;F2676&amp;";"&amp;G2676&amp;";"&amp;H2676</f>
        <v>;;;;;;;</v>
      </c>
    </row>
    <row r="2677" ht="15.75" customHeight="1">
      <c r="A2677" s="1" t="s">
        <v>856</v>
      </c>
      <c r="I2677" s="1" t="str">
        <f t="shared" si="1"/>
        <v>Q4. Tofu, average of firm and soft and of raw and fried</v>
      </c>
      <c r="J2677" s="1">
        <f t="shared" si="2"/>
        <v>0</v>
      </c>
      <c r="K2677" s="1" t="str">
        <f t="shared" si="3"/>
        <v>Q4. Tofu, average of firm and soft and of raw and fried0</v>
      </c>
      <c r="L2677" s="1" t="str">
        <f t="shared" si="4"/>
        <v>Q4. Tofu, average of firm and soft and of raw and friedFinal waste flows</v>
      </c>
      <c r="M2677" s="1" t="str">
        <f t="array" ref="M2677">IF(A2676=$A$72,TEXT(A2677,"dd/mm/yyyy"),A2677)&amp;";"&amp;B2677&amp;";"&amp;IF(J2677=0,IFERROR(VLOOKUP(A2677,default!$B$17:$C$19,2,0),C2677),INDEX(default!$B$2:$B$12,Sheet2!J2677,0))&amp;";"&amp;D2677&amp;";"&amp;E2677&amp;";"&amp;F2677&amp;";"&amp;G2677&amp;";"&amp;H2677</f>
        <v>Final waste flows;;;;;;;</v>
      </c>
    </row>
    <row r="2678" ht="15.75" customHeight="1">
      <c r="I2678" s="1" t="str">
        <f t="shared" si="1"/>
        <v>Q4. Tofu, average of firm and soft and of raw and fried</v>
      </c>
      <c r="J2678" s="1">
        <f t="shared" si="2"/>
        <v>0</v>
      </c>
      <c r="K2678" s="1" t="str">
        <f t="shared" si="3"/>
        <v>Q4. Tofu, average of firm and soft and of raw and fried0</v>
      </c>
      <c r="L2678" s="1" t="str">
        <f t="shared" si="4"/>
        <v>Q4. Tofu, average of firm and soft and of raw and fried</v>
      </c>
      <c r="M2678" s="1" t="str">
        <f t="array" ref="M2678">IF(A2677=$A$72,TEXT(A2678,"dd/mm/yyyy"),A2678)&amp;";"&amp;B2678&amp;";"&amp;IF(J2678=0,IFERROR(VLOOKUP(A2678,default!$B$17:$C$19,2,0),C2678),INDEX(default!$B$2:$B$12,Sheet2!J2678,0))&amp;";"&amp;D2678&amp;";"&amp;E2678&amp;";"&amp;F2678&amp;";"&amp;G2678&amp;";"&amp;H2678</f>
        <v>;;;;;;;</v>
      </c>
    </row>
    <row r="2679" ht="15.75" customHeight="1">
      <c r="A2679" s="1" t="s">
        <v>857</v>
      </c>
      <c r="I2679" s="1" t="str">
        <f t="shared" si="1"/>
        <v>Q4. Tofu, average of firm and soft and of raw and fried</v>
      </c>
      <c r="J2679" s="1">
        <f t="shared" si="2"/>
        <v>0</v>
      </c>
      <c r="K2679" s="1" t="str">
        <f t="shared" si="3"/>
        <v>Q4. Tofu, average of firm and soft and of raw and fried0</v>
      </c>
      <c r="L2679" s="1" t="str">
        <f t="shared" si="4"/>
        <v>Q4. Tofu, average of firm and soft and of raw and friedNon material emissions</v>
      </c>
      <c r="M2679" s="1" t="str">
        <f t="array" ref="M2679">IF(A2678=$A$72,TEXT(A2679,"dd/mm/yyyy"),A2679)&amp;";"&amp;B2679&amp;";"&amp;IF(J2679=0,IFERROR(VLOOKUP(A2679,default!$B$17:$C$19,2,0),C2679),INDEX(default!$B$2:$B$12,Sheet2!J2679,0))&amp;";"&amp;D2679&amp;";"&amp;E2679&amp;";"&amp;F2679&amp;";"&amp;G2679&amp;";"&amp;H2679</f>
        <v>Non material emissions;;;;;;;</v>
      </c>
    </row>
    <row r="2680" ht="15.75" customHeight="1">
      <c r="I2680" s="1" t="str">
        <f t="shared" si="1"/>
        <v>Q4. Tofu, average of firm and soft and of raw and fried</v>
      </c>
      <c r="J2680" s="1">
        <f t="shared" si="2"/>
        <v>0</v>
      </c>
      <c r="K2680" s="1" t="str">
        <f t="shared" si="3"/>
        <v>Q4. Tofu, average of firm and soft and of raw and fried0</v>
      </c>
      <c r="L2680" s="1" t="str">
        <f t="shared" si="4"/>
        <v>Q4. Tofu, average of firm and soft and of raw and fried</v>
      </c>
      <c r="M2680" s="1" t="str">
        <f t="array" ref="M2680">IF(A2679=$A$72,TEXT(A2680,"dd/mm/yyyy"),A2680)&amp;";"&amp;B2680&amp;";"&amp;IF(J2680=0,IFERROR(VLOOKUP(A2680,default!$B$17:$C$19,2,0),C2680),INDEX(default!$B$2:$B$12,Sheet2!J2680,0))&amp;";"&amp;D2680&amp;";"&amp;E2680&amp;";"&amp;F2680&amp;";"&amp;G2680&amp;";"&amp;H2680</f>
        <v>;;;;;;;</v>
      </c>
    </row>
    <row r="2681" ht="15.75" customHeight="1">
      <c r="A2681" s="1" t="s">
        <v>858</v>
      </c>
      <c r="I2681" s="1" t="str">
        <f t="shared" si="1"/>
        <v>Q4. Tofu, average of firm and soft and of raw and fried</v>
      </c>
      <c r="J2681" s="1">
        <f t="shared" si="2"/>
        <v>0</v>
      </c>
      <c r="K2681" s="1" t="str">
        <f t="shared" si="3"/>
        <v>Q4. Tofu, average of firm and soft and of raw and fried0</v>
      </c>
      <c r="L2681" s="1" t="str">
        <f t="shared" si="4"/>
        <v>Q4. Tofu, average of firm and soft and of raw and friedSocial issues</v>
      </c>
      <c r="M2681" s="1" t="str">
        <f t="array" ref="M2681">IF(A2680=$A$72,TEXT(A2681,"dd/mm/yyyy"),A2681)&amp;";"&amp;B2681&amp;";"&amp;IF(J2681=0,IFERROR(VLOOKUP(A2681,default!$B$17:$C$19,2,0),C2681),INDEX(default!$B$2:$B$12,Sheet2!J2681,0))&amp;";"&amp;D2681&amp;";"&amp;E2681&amp;";"&amp;F2681&amp;";"&amp;G2681&amp;";"&amp;H2681</f>
        <v>Social issues;;;;;;;</v>
      </c>
    </row>
    <row r="2682" ht="15.75" customHeight="1">
      <c r="I2682" s="1" t="str">
        <f t="shared" si="1"/>
        <v>Q4. Tofu, average of firm and soft and of raw and fried</v>
      </c>
      <c r="J2682" s="1">
        <f t="shared" si="2"/>
        <v>0</v>
      </c>
      <c r="K2682" s="1" t="str">
        <f t="shared" si="3"/>
        <v>Q4. Tofu, average of firm and soft and of raw and fried0</v>
      </c>
      <c r="L2682" s="1" t="str">
        <f t="shared" si="4"/>
        <v>Q4. Tofu, average of firm and soft and of raw and fried</v>
      </c>
      <c r="M2682" s="1" t="str">
        <f t="array" ref="M2682">IF(A2681=$A$72,TEXT(A2682,"dd/mm/yyyy"),A2682)&amp;";"&amp;B2682&amp;";"&amp;IF(J2682=0,IFERROR(VLOOKUP(A2682,default!$B$17:$C$19,2,0),C2682),INDEX(default!$B$2:$B$12,Sheet2!J2682,0))&amp;";"&amp;D2682&amp;";"&amp;E2682&amp;";"&amp;F2682&amp;";"&amp;G2682&amp;";"&amp;H2682</f>
        <v>;;;;;;;</v>
      </c>
    </row>
    <row r="2683" ht="15.75" customHeight="1">
      <c r="A2683" s="1" t="s">
        <v>859</v>
      </c>
      <c r="I2683" s="1" t="str">
        <f t="shared" si="1"/>
        <v>Q4. Tofu, average of firm and soft and of raw and fried</v>
      </c>
      <c r="J2683" s="1">
        <f t="shared" si="2"/>
        <v>0</v>
      </c>
      <c r="K2683" s="1" t="str">
        <f t="shared" si="3"/>
        <v>Q4. Tofu, average of firm and soft and of raw and fried0</v>
      </c>
      <c r="L2683" s="1" t="str">
        <f t="shared" si="4"/>
        <v>Q4. Tofu, average of firm and soft and of raw and friedEconomic issues</v>
      </c>
      <c r="M2683" s="1" t="str">
        <f t="array" ref="M2683">IF(A2682=$A$72,TEXT(A2683,"dd/mm/yyyy"),A2683)&amp;";"&amp;B2683&amp;";"&amp;IF(J2683=0,IFERROR(VLOOKUP(A2683,default!$B$17:$C$19,2,0),C2683),INDEX(default!$B$2:$B$12,Sheet2!J2683,0))&amp;";"&amp;D2683&amp;";"&amp;E2683&amp;";"&amp;F2683&amp;";"&amp;G2683&amp;";"&amp;H2683</f>
        <v>Economic issues;;;;;;;</v>
      </c>
    </row>
    <row r="2684" ht="15.75" customHeight="1">
      <c r="I2684" s="1" t="str">
        <f t="shared" si="1"/>
        <v>Q4. Tofu, average of firm and soft and of raw and fried</v>
      </c>
      <c r="J2684" s="1">
        <f t="shared" si="2"/>
        <v>0</v>
      </c>
      <c r="K2684" s="1" t="str">
        <f t="shared" si="3"/>
        <v>Q4. Tofu, average of firm and soft and of raw and fried0</v>
      </c>
      <c r="L2684" s="1" t="str">
        <f t="shared" si="4"/>
        <v>Q4. Tofu, average of firm and soft and of raw and fried</v>
      </c>
      <c r="M2684" s="1" t="str">
        <f t="array" ref="M2684">IF(A2683=$A$72,TEXT(A2684,"dd/mm/yyyy"),A2684)&amp;";"&amp;B2684&amp;";"&amp;IF(J2684=0,IFERROR(VLOOKUP(A2684,default!$B$17:$C$19,2,0),C2684),INDEX(default!$B$2:$B$12,Sheet2!J2684,0))&amp;";"&amp;D2684&amp;";"&amp;E2684&amp;";"&amp;F2684&amp;";"&amp;G2684&amp;";"&amp;H2684</f>
        <v>;;;;;;;</v>
      </c>
    </row>
    <row r="2685" ht="15.75" customHeight="1">
      <c r="A2685" s="1" t="s">
        <v>860</v>
      </c>
      <c r="I2685" s="1" t="str">
        <f t="shared" si="1"/>
        <v>Q4. Tofu, average of firm and soft and of raw and fried</v>
      </c>
      <c r="J2685" s="1">
        <f t="shared" si="2"/>
        <v>0</v>
      </c>
      <c r="K2685" s="1" t="str">
        <f t="shared" si="3"/>
        <v>Q4. Tofu, average of firm and soft and of raw and fried0</v>
      </c>
      <c r="L2685" s="1" t="str">
        <f t="shared" si="4"/>
        <v>Q4. Tofu, average of firm and soft and of raw and friedWaste to treatment</v>
      </c>
      <c r="M2685" s="1" t="str">
        <f t="array" ref="M2685">IF(A2684=$A$72,TEXT(A2685,"dd/mm/yyyy"),A2685)&amp;";"&amp;B2685&amp;";"&amp;IF(J2685=0,IFERROR(VLOOKUP(A2685,default!$B$17:$C$19,2,0),C2685),INDEX(default!$B$2:$B$12,Sheet2!J2685,0))&amp;";"&amp;D2685&amp;";"&amp;E2685&amp;";"&amp;F2685&amp;";"&amp;G2685&amp;";"&amp;H2685</f>
        <v>Waste to treatment;;;;;;;</v>
      </c>
    </row>
    <row r="2686" ht="15.75" customHeight="1">
      <c r="A2686" s="1" t="s">
        <v>8</v>
      </c>
      <c r="B2686" s="1" t="s">
        <v>835</v>
      </c>
      <c r="C2686" s="1" t="s">
        <v>1112</v>
      </c>
      <c r="D2686" s="1" t="s">
        <v>842</v>
      </c>
      <c r="E2686" s="1">
        <v>0.0</v>
      </c>
      <c r="F2686" s="1">
        <v>0.0</v>
      </c>
      <c r="G2686" s="1">
        <v>0.0</v>
      </c>
      <c r="I2686" s="1" t="str">
        <f t="shared" si="1"/>
        <v>Q4. Tofu, average of firm and soft and of raw and fried</v>
      </c>
      <c r="J2686" s="1">
        <f t="shared" si="2"/>
        <v>0</v>
      </c>
      <c r="K2686" s="1" t="str">
        <f t="shared" si="3"/>
        <v>Q4. Tofu, average of firm and soft and of raw and fried0</v>
      </c>
      <c r="L2686" s="1" t="str">
        <f t="shared" si="4"/>
        <v>Q4. Tofu, average of firm and soft and of raw and friedMunicipal solid waste {RoW}| treatment of municipal solid waste, sanitary landfill | Cut-off, S</v>
      </c>
      <c r="M2686" s="1" t="str">
        <f t="array" ref="M2686">IF(A2685=$A$72,TEXT(A2686,"dd/mm/yyyy"),A2686)&amp;";"&amp;B2686&amp;";"&amp;IF(J2686=0,IFERROR(VLOOKUP(A2686,default!$B$17:$C$19,2,0),C2686),INDEX(default!$B$2:$B$12,Sheet2!J2686,0))&amp;";"&amp;D2686&amp;";"&amp;E2686&amp;";"&amp;F2686&amp;";"&amp;G2686&amp;";"&amp;H2686</f>
        <v>Municipal solid waste {RoW}| treatment of municipal solid waste, sanitary landfill | Cut-off, S;kg;(packwt*packaging*(1+TRAN_loss_PNS+RET_loss_PNS)+PHAR_loss_PNS+PROC_loss_PNS+TRAN_loss_PNS+RET_loss_PNS+USER_loss)*landfill;Undefined;0;0;0;</v>
      </c>
    </row>
    <row r="2687" ht="15.75" customHeight="1">
      <c r="A2687" s="1" t="s">
        <v>9</v>
      </c>
      <c r="B2687" s="1" t="s">
        <v>835</v>
      </c>
      <c r="C2687" s="1" t="s">
        <v>1113</v>
      </c>
      <c r="D2687" s="1" t="s">
        <v>842</v>
      </c>
      <c r="E2687" s="1">
        <v>0.0</v>
      </c>
      <c r="F2687" s="1">
        <v>0.0</v>
      </c>
      <c r="G2687" s="1">
        <v>0.0</v>
      </c>
      <c r="I2687" s="1" t="str">
        <f t="shared" si="1"/>
        <v>Q4. Tofu, average of firm and soft and of raw and fried</v>
      </c>
      <c r="J2687" s="1">
        <f t="shared" si="2"/>
        <v>0</v>
      </c>
      <c r="K2687" s="1" t="str">
        <f t="shared" si="3"/>
        <v>Q4. Tofu, average of firm and soft and of raw and fried0</v>
      </c>
      <c r="L2687" s="1" t="str">
        <f t="shared" si="4"/>
        <v>Q4. Tofu, average of firm and soft and of raw and friedMunicipal solid waste {GLO}| treatment of municipal solid waste, open dump, wet infiltration class (500mm) | Cut-off, S</v>
      </c>
      <c r="M2687" s="1" t="str">
        <f t="array" ref="M2687">IF(A2686=$A$72,TEXT(A2687,"dd/mm/yyyy"),A2687)&amp;";"&amp;B2687&amp;";"&amp;IF(J2687=0,IFERROR(VLOOKUP(A2687,default!$B$17:$C$19,2,0),C2687),INDEX(default!$B$2:$B$12,Sheet2!J2687,0))&amp;";"&amp;D2687&amp;";"&amp;E2687&amp;";"&amp;F2687&amp;";"&amp;G2687&amp;";"&amp;H2687</f>
        <v>Municipal solid waste {GLO}| treatment of municipal solid waste, open dump, wet infiltration class (500mm) | Cut-off, S;kg;(packwt*packaging*(1+TRAN_loss_PNS+RET_loss_PNS)+PHAR_loss_PNS+PROC_loss_PNS+TRAN_loss_PNS+RET_loss_PNS+USER_loss)*opendump;Undefined;0;0;0;</v>
      </c>
    </row>
    <row r="2688" ht="15.75" customHeight="1">
      <c r="A2688" s="1" t="s">
        <v>10</v>
      </c>
      <c r="B2688" s="1" t="s">
        <v>835</v>
      </c>
      <c r="C2688" s="1" t="s">
        <v>1113</v>
      </c>
      <c r="D2688" s="1" t="s">
        <v>842</v>
      </c>
      <c r="E2688" s="1">
        <v>0.0</v>
      </c>
      <c r="F2688" s="1">
        <v>0.0</v>
      </c>
      <c r="G2688" s="1">
        <v>0.0</v>
      </c>
      <c r="I2688" s="1" t="str">
        <f t="shared" si="1"/>
        <v>Q4. Tofu, average of firm and soft and of raw and fried</v>
      </c>
      <c r="J2688" s="1">
        <f t="shared" si="2"/>
        <v>0</v>
      </c>
      <c r="K2688" s="1" t="str">
        <f t="shared" si="3"/>
        <v>Q4. Tofu, average of firm and soft and of raw and fried0</v>
      </c>
      <c r="L2688" s="1" t="str">
        <f t="shared" si="4"/>
        <v>Q4. Tofu, average of firm and soft and of raw and friedMunicipal solid waste {GLO}| treatment of municipal solid waste, open burning | Cut-off, S</v>
      </c>
      <c r="M2688" s="1" t="str">
        <f t="array" ref="M2688">IF(A2687=$A$72,TEXT(A2688,"dd/mm/yyyy"),A2688)&amp;";"&amp;B2688&amp;";"&amp;IF(J2688=0,IFERROR(VLOOKUP(A2688,default!$B$17:$C$19,2,0),C2688),INDEX(default!$B$2:$B$12,Sheet2!J2688,0))&amp;";"&amp;D2688&amp;";"&amp;E2688&amp;";"&amp;F2688&amp;";"&amp;G2688&amp;";"&amp;H2688</f>
        <v>Municipal solid waste {GLO}| treatment of municipal solid waste, open burning | Cut-off, S;kg;(packwt*packaging*(1+TRAN_loss_PNS+RET_loss_PNS)+PHAR_loss_PNS+PROC_loss_PNS+TRAN_loss_PNS+RET_loss_PNS+USER_loss)*openburn;Undefined;0;0;0;</v>
      </c>
    </row>
    <row r="2689" ht="15.75" customHeight="1">
      <c r="I2689" s="1" t="str">
        <f t="shared" si="1"/>
        <v>Q4. Tofu, average of firm and soft and of raw and fried</v>
      </c>
      <c r="J2689" s="1">
        <f t="shared" si="2"/>
        <v>0</v>
      </c>
      <c r="K2689" s="1" t="str">
        <f t="shared" si="3"/>
        <v>Q4. Tofu, average of firm and soft and of raw and fried0</v>
      </c>
      <c r="L2689" s="1" t="str">
        <f t="shared" si="4"/>
        <v>Q4. Tofu, average of firm and soft and of raw and fried</v>
      </c>
      <c r="M2689" s="1" t="str">
        <f t="array" ref="M2689">IF(A2688=$A$72,TEXT(A2689,"dd/mm/yyyy"),A2689)&amp;";"&amp;B2689&amp;";"&amp;IF(J2689=0,IFERROR(VLOOKUP(A2689,default!$B$17:$C$19,2,0),C2689),INDEX(default!$B$2:$B$12,Sheet2!J2689,0))&amp;";"&amp;D2689&amp;";"&amp;E2689&amp;";"&amp;F2689&amp;";"&amp;G2689&amp;";"&amp;H2689</f>
        <v>;;;;;;;</v>
      </c>
    </row>
    <row r="2690" ht="15.75" customHeight="1">
      <c r="A2690" s="1" t="s">
        <v>865</v>
      </c>
      <c r="I2690" s="1" t="str">
        <f t="shared" si="1"/>
        <v>Q4. Tofu, average of firm and soft and of raw and fried</v>
      </c>
      <c r="J2690" s="1">
        <f t="shared" si="2"/>
        <v>0</v>
      </c>
      <c r="K2690" s="1" t="str">
        <f t="shared" si="3"/>
        <v>Q4. Tofu, average of firm and soft and of raw and fried0</v>
      </c>
      <c r="L2690" s="1" t="str">
        <f t="shared" si="4"/>
        <v>Q4. Tofu, average of firm and soft and of raw and friedInput parameters</v>
      </c>
      <c r="M2690" s="1" t="str">
        <f t="array" ref="M2690">IF(A2689=$A$72,TEXT(A2690,"dd/mm/yyyy"),A2690)&amp;";"&amp;B2690&amp;";"&amp;IF(J2690=0,IFERROR(VLOOKUP(A2690,default!$B$17:$C$19,2,0),C2690),INDEX(default!$B$2:$B$12,Sheet2!J2690,0))&amp;";"&amp;D2690&amp;";"&amp;E2690&amp;";"&amp;F2690&amp;";"&amp;G2690&amp;";"&amp;H2690</f>
        <v>Input parameters;;;;;;;</v>
      </c>
    </row>
    <row r="2691" ht="15.75" customHeight="1">
      <c r="A2691" s="1" t="s">
        <v>31</v>
      </c>
      <c r="B2691" s="1">
        <v>0.4367874225</v>
      </c>
      <c r="C2691" s="1" t="s">
        <v>866</v>
      </c>
      <c r="D2691" s="1">
        <v>1.11</v>
      </c>
      <c r="E2691" s="1">
        <v>0.0</v>
      </c>
      <c r="F2691" s="1">
        <v>0.0</v>
      </c>
      <c r="G2691" s="1" t="s">
        <v>832</v>
      </c>
      <c r="H2691" s="1" t="s">
        <v>134</v>
      </c>
      <c r="I2691" s="1" t="str">
        <f t="shared" si="1"/>
        <v>Q4. Tofu, average of firm and soft and of raw and fried</v>
      </c>
      <c r="J2691" s="1">
        <f t="shared" si="2"/>
        <v>0</v>
      </c>
      <c r="K2691" s="1" t="str">
        <f t="shared" si="3"/>
        <v>Q4. Tofu, average of firm and soft and of raw and fried0</v>
      </c>
      <c r="L2691" s="1" t="str">
        <f t="shared" si="4"/>
        <v>Q4. Tofu, average of firm and soft and of raw and friedprimary</v>
      </c>
      <c r="M2691" s="1" t="str">
        <f t="array" ref="M2691">IF(A2690=$A$72,TEXT(A2691,"dd/mm/yyyy"),A2691)&amp;";"&amp;B2691&amp;";"&amp;IF(J2691=0,IFERROR(VLOOKUP(A2691,default!$B$17:$C$19,2,0),C2691),INDEX(default!$B$2:$B$12,Sheet2!J2691,0))&amp;";"&amp;D2691&amp;";"&amp;E2691&amp;";"&amp;F2691&amp;";"&amp;G2691&amp;";"&amp;H2691</f>
        <v>primary;0,4367874225;Lognormal;1,11;0;0;No;(2,3,2,2,2,na)_x007f_</v>
      </c>
    </row>
    <row r="2692" ht="15.75" customHeight="1">
      <c r="A2692" s="1" t="s">
        <v>22</v>
      </c>
      <c r="B2692" s="1">
        <v>1.0</v>
      </c>
      <c r="C2692" s="1" t="s">
        <v>842</v>
      </c>
      <c r="D2692" s="1">
        <v>1.0</v>
      </c>
      <c r="E2692" s="1">
        <v>0.0</v>
      </c>
      <c r="F2692" s="1">
        <v>0.0</v>
      </c>
      <c r="G2692" s="1" t="s">
        <v>832</v>
      </c>
      <c r="I2692" s="1" t="str">
        <f t="shared" si="1"/>
        <v>Q4. Tofu, average of firm and soft and of raw and fried</v>
      </c>
      <c r="J2692" s="1">
        <f t="shared" si="2"/>
        <v>0</v>
      </c>
      <c r="K2692" s="1" t="str">
        <f t="shared" si="3"/>
        <v>Q4. Tofu, average of firm and soft and of raw and fried0</v>
      </c>
      <c r="L2692" s="1" t="str">
        <f t="shared" si="4"/>
        <v>Q4. Tofu, average of firm and soft and of raw and friedprocessing</v>
      </c>
      <c r="M2692" s="1" t="str">
        <f t="array" ref="M2692">IF(A2691=$A$72,TEXT(A2692,"dd/mm/yyyy"),A2692)&amp;";"&amp;B2692&amp;";"&amp;IF(J2692=0,IFERROR(VLOOKUP(A2692,default!$B$17:$C$19,2,0),C2692),INDEX(default!$B$2:$B$12,Sheet2!J2692,0))&amp;";"&amp;D2692&amp;";"&amp;E2692&amp;";"&amp;F2692&amp;";"&amp;G2692&amp;";"&amp;H2692</f>
        <v>processing;1;Undefined;1;0;0;No;</v>
      </c>
    </row>
    <row r="2693" ht="15.75" customHeight="1">
      <c r="A2693" s="1" t="s">
        <v>23</v>
      </c>
      <c r="B2693" s="1">
        <v>1.0</v>
      </c>
      <c r="C2693" s="1" t="s">
        <v>866</v>
      </c>
      <c r="D2693" s="1">
        <v>1.25</v>
      </c>
      <c r="E2693" s="1">
        <v>0.0</v>
      </c>
      <c r="F2693" s="1">
        <v>0.0</v>
      </c>
      <c r="G2693" s="1" t="s">
        <v>832</v>
      </c>
      <c r="H2693" s="1" t="s">
        <v>131</v>
      </c>
      <c r="I2693" s="1" t="str">
        <f t="shared" si="1"/>
        <v>Q4. Tofu, average of firm and soft and of raw and fried</v>
      </c>
      <c r="J2693" s="1">
        <f t="shared" si="2"/>
        <v>0</v>
      </c>
      <c r="K2693" s="1" t="str">
        <f t="shared" si="3"/>
        <v>Q4. Tofu, average of firm and soft and of raw and fried0</v>
      </c>
      <c r="L2693" s="1" t="str">
        <f t="shared" si="4"/>
        <v>Q4. Tofu, average of firm and soft and of raw and friedpackaging</v>
      </c>
      <c r="M2693" s="1" t="str">
        <f t="array" ref="M2693">IF(A2692=$A$72,TEXT(A2693,"dd/mm/yyyy"),A2693)&amp;";"&amp;B2693&amp;";"&amp;IF(J2693=0,IFERROR(VLOOKUP(A2693,default!$B$17:$C$19,2,0),C2693),INDEX(default!$B$2:$B$12,Sheet2!J2693,0))&amp;";"&amp;D2693&amp;";"&amp;E2693&amp;";"&amp;F2693&amp;";"&amp;G2693&amp;";"&amp;H2693</f>
        <v>packaging;1;Lognormal;1,25;0;0;No;(2,4,2,4,3,na)_x007f_</v>
      </c>
    </row>
    <row r="2694" ht="15.75" customHeight="1">
      <c r="A2694" s="1" t="s">
        <v>32</v>
      </c>
      <c r="B2694" s="1">
        <v>1.0</v>
      </c>
      <c r="C2694" s="1" t="s">
        <v>866</v>
      </c>
      <c r="D2694" s="1">
        <v>1.23</v>
      </c>
      <c r="E2694" s="1">
        <v>0.0</v>
      </c>
      <c r="F2694" s="1">
        <v>0.0</v>
      </c>
      <c r="G2694" s="1" t="s">
        <v>832</v>
      </c>
      <c r="H2694" s="1" t="s">
        <v>132</v>
      </c>
      <c r="I2694" s="1" t="str">
        <f t="shared" si="1"/>
        <v>Q4. Tofu, average of firm and soft and of raw and fried</v>
      </c>
      <c r="J2694" s="1">
        <f t="shared" si="2"/>
        <v>0</v>
      </c>
      <c r="K2694" s="1" t="str">
        <f t="shared" si="3"/>
        <v>Q4. Tofu, average of firm and soft and of raw and fried0</v>
      </c>
      <c r="L2694" s="1" t="str">
        <f t="shared" si="4"/>
        <v>Q4. Tofu, average of firm and soft and of raw and frieddistrib</v>
      </c>
      <c r="M2694" s="1" t="str">
        <f t="array" ref="M2694">IF(A2693=$A$72,TEXT(A2694,"dd/mm/yyyy"),A2694)&amp;";"&amp;B2694&amp;";"&amp;IF(J2694=0,IFERROR(VLOOKUP(A2694,default!$B$17:$C$19,2,0),C2694),INDEX(default!$B$2:$B$12,Sheet2!J2694,0))&amp;";"&amp;D2694&amp;";"&amp;E2694&amp;";"&amp;F2694&amp;";"&amp;G2694&amp;";"&amp;H2694</f>
        <v>distrib;1;Lognormal;1,23;0;0;No;(2,3,2,4,3,na)_x007f_</v>
      </c>
    </row>
    <row r="2695" ht="15.75" customHeight="1">
      <c r="A2695" s="1" t="s">
        <v>33</v>
      </c>
      <c r="B2695" s="1">
        <v>10.0</v>
      </c>
      <c r="C2695" s="1" t="s">
        <v>866</v>
      </c>
      <c r="D2695" s="1">
        <v>1.12</v>
      </c>
      <c r="E2695" s="1">
        <v>0.0</v>
      </c>
      <c r="F2695" s="1">
        <v>0.0</v>
      </c>
      <c r="G2695" s="1" t="s">
        <v>832</v>
      </c>
      <c r="H2695" s="1" t="s">
        <v>133</v>
      </c>
      <c r="I2695" s="1" t="str">
        <f t="shared" si="1"/>
        <v>Q4. Tofu, average of firm and soft and of raw and fried</v>
      </c>
      <c r="J2695" s="1">
        <f t="shared" si="2"/>
        <v>0</v>
      </c>
      <c r="K2695" s="1" t="str">
        <f t="shared" si="3"/>
        <v>Q4. Tofu, average of firm and soft and of raw and fried0</v>
      </c>
      <c r="L2695" s="1" t="str">
        <f t="shared" si="4"/>
        <v>Q4. Tofu, average of firm and soft and of raw and friedretail_cool</v>
      </c>
      <c r="M2695" s="1" t="str">
        <f t="array" ref="M2695">IF(A2694=$A$72,TEXT(A2695,"dd/mm/yyyy"),A2695)&amp;";"&amp;B2695&amp;";"&amp;IF(J2695=0,IFERROR(VLOOKUP(A2695,default!$B$17:$C$19,2,0),C2695),INDEX(default!$B$2:$B$12,Sheet2!J2695,0))&amp;";"&amp;D2695&amp;";"&amp;E2695&amp;";"&amp;F2695&amp;";"&amp;G2695&amp;";"&amp;H2695</f>
        <v>retail_cool;10;Lognormal;1,12;0;0;No;(2,3,2,4,2,na)_x007f_</v>
      </c>
    </row>
    <row r="2696" ht="15.75" customHeight="1">
      <c r="A2696" s="1" t="s">
        <v>34</v>
      </c>
      <c r="B2696" s="1">
        <v>0.0</v>
      </c>
      <c r="C2696" s="1" t="s">
        <v>866</v>
      </c>
      <c r="D2696" s="1">
        <v>1.12</v>
      </c>
      <c r="E2696" s="1">
        <v>0.0</v>
      </c>
      <c r="F2696" s="1">
        <v>0.0</v>
      </c>
      <c r="G2696" s="1" t="s">
        <v>832</v>
      </c>
      <c r="H2696" s="1" t="s">
        <v>133</v>
      </c>
      <c r="I2696" s="1" t="str">
        <f t="shared" si="1"/>
        <v>Q4. Tofu, average of firm and soft and of raw and fried</v>
      </c>
      <c r="J2696" s="1">
        <f t="shared" si="2"/>
        <v>0</v>
      </c>
      <c r="K2696" s="1" t="str">
        <f t="shared" si="3"/>
        <v>Q4. Tofu, average of firm and soft and of raw and fried0</v>
      </c>
      <c r="L2696" s="1" t="str">
        <f t="shared" si="4"/>
        <v>Q4. Tofu, average of firm and soft and of raw and friedretail_freez</v>
      </c>
      <c r="M2696" s="1" t="str">
        <f t="array" ref="M2696">IF(A2695=$A$72,TEXT(A2696,"dd/mm/yyyy"),A2696)&amp;";"&amp;B2696&amp;";"&amp;IF(J2696=0,IFERROR(VLOOKUP(A2696,default!$B$17:$C$19,2,0),C2696),INDEX(default!$B$2:$B$12,Sheet2!J2696,0))&amp;";"&amp;D2696&amp;";"&amp;E2696&amp;";"&amp;F2696&amp;";"&amp;G2696&amp;";"&amp;H2696</f>
        <v>retail_freez;0;Lognormal;1,12;0;0;No;(2,3,2,4,2,na)_x007f_</v>
      </c>
    </row>
    <row r="2697" ht="15.75" customHeight="1">
      <c r="A2697" s="1" t="s">
        <v>35</v>
      </c>
      <c r="B2697" s="1">
        <v>10.0</v>
      </c>
      <c r="C2697" s="1" t="s">
        <v>866</v>
      </c>
      <c r="D2697" s="1">
        <v>1.12</v>
      </c>
      <c r="E2697" s="1">
        <v>0.0</v>
      </c>
      <c r="F2697" s="1">
        <v>0.0</v>
      </c>
      <c r="G2697" s="1" t="s">
        <v>832</v>
      </c>
      <c r="H2697" s="1" t="s">
        <v>133</v>
      </c>
      <c r="I2697" s="1" t="str">
        <f t="shared" si="1"/>
        <v>Q4. Tofu, average of firm and soft and of raw and fried</v>
      </c>
      <c r="J2697" s="1">
        <f t="shared" si="2"/>
        <v>0</v>
      </c>
      <c r="K2697" s="1" t="str">
        <f t="shared" si="3"/>
        <v>Q4. Tofu, average of firm and soft and of raw and fried0</v>
      </c>
      <c r="L2697" s="1" t="str">
        <f t="shared" si="4"/>
        <v>Q4. Tofu, average of firm and soft and of raw and friedhome_cool</v>
      </c>
      <c r="M2697" s="1" t="str">
        <f t="array" ref="M2697">IF(A2696=$A$72,TEXT(A2697,"dd/mm/yyyy"),A2697)&amp;";"&amp;B2697&amp;";"&amp;IF(J2697=0,IFERROR(VLOOKUP(A2697,default!$B$17:$C$19,2,0),C2697),INDEX(default!$B$2:$B$12,Sheet2!J2697,0))&amp;";"&amp;D2697&amp;";"&amp;E2697&amp;";"&amp;F2697&amp;";"&amp;G2697&amp;";"&amp;H2697</f>
        <v>home_cool;10;Lognormal;1,12;0;0;No;(2,3,2,4,2,na)_x007f_</v>
      </c>
    </row>
    <row r="2698" ht="15.75" customHeight="1">
      <c r="A2698" s="1" t="s">
        <v>36</v>
      </c>
      <c r="B2698" s="1">
        <v>0.0</v>
      </c>
      <c r="C2698" s="1" t="s">
        <v>866</v>
      </c>
      <c r="D2698" s="1">
        <v>1.12</v>
      </c>
      <c r="E2698" s="1">
        <v>0.0</v>
      </c>
      <c r="F2698" s="1">
        <v>0.0</v>
      </c>
      <c r="G2698" s="1" t="s">
        <v>832</v>
      </c>
      <c r="H2698" s="1" t="s">
        <v>133</v>
      </c>
      <c r="I2698" s="1" t="str">
        <f t="shared" si="1"/>
        <v>Q4. Tofu, average of firm and soft and of raw and fried</v>
      </c>
      <c r="J2698" s="1">
        <f t="shared" si="2"/>
        <v>0</v>
      </c>
      <c r="K2698" s="1" t="str">
        <f t="shared" si="3"/>
        <v>Q4. Tofu, average of firm and soft and of raw and fried0</v>
      </c>
      <c r="L2698" s="1" t="str">
        <f t="shared" si="4"/>
        <v>Q4. Tofu, average of firm and soft and of raw and friedhome_freez</v>
      </c>
      <c r="M2698" s="1" t="str">
        <f t="array" ref="M2698">IF(A2697=$A$72,TEXT(A2698,"dd/mm/yyyy"),A2698)&amp;";"&amp;B2698&amp;";"&amp;IF(J2698=0,IFERROR(VLOOKUP(A2698,default!$B$17:$C$19,2,0),C2698),INDEX(default!$B$2:$B$12,Sheet2!J2698,0))&amp;";"&amp;D2698&amp;";"&amp;E2698&amp;";"&amp;F2698&amp;";"&amp;G2698&amp;";"&amp;H2698</f>
        <v>home_freez;0;Lognormal;1,12;0;0;No;(2,3,2,4,2,na)_x007f_</v>
      </c>
    </row>
    <row r="2699" ht="15.75" customHeight="1">
      <c r="A2699" s="1" t="s">
        <v>37</v>
      </c>
      <c r="B2699" s="1">
        <v>0.0</v>
      </c>
      <c r="C2699" s="1" t="s">
        <v>866</v>
      </c>
      <c r="D2699" s="1">
        <v>1.11</v>
      </c>
      <c r="E2699" s="1">
        <v>0.0</v>
      </c>
      <c r="F2699" s="1">
        <v>0.0</v>
      </c>
      <c r="G2699" s="1" t="s">
        <v>832</v>
      </c>
      <c r="H2699" s="1" t="s">
        <v>134</v>
      </c>
      <c r="I2699" s="1" t="str">
        <f t="shared" si="1"/>
        <v>Q4. Tofu, average of firm and soft and of raw and fried</v>
      </c>
      <c r="J2699" s="1">
        <f t="shared" si="2"/>
        <v>0</v>
      </c>
      <c r="K2699" s="1" t="str">
        <f t="shared" si="3"/>
        <v>Q4. Tofu, average of firm and soft and of raw and fried0</v>
      </c>
      <c r="L2699" s="1" t="str">
        <f t="shared" si="4"/>
        <v>Q4. Tofu, average of firm and soft and of raw and friedboil</v>
      </c>
      <c r="M2699" s="1" t="str">
        <f t="array" ref="M2699">IF(A2698=$A$72,TEXT(A2699,"dd/mm/yyyy"),A2699)&amp;";"&amp;B2699&amp;";"&amp;IF(J2699=0,IFERROR(VLOOKUP(A2699,default!$B$17:$C$19,2,0),C2699),INDEX(default!$B$2:$B$12,Sheet2!J2699,0))&amp;";"&amp;D2699&amp;";"&amp;E2699&amp;";"&amp;F2699&amp;";"&amp;G2699&amp;";"&amp;H2699</f>
        <v>boil;0;Lognormal;1,11;0;0;No;(2,3,2,2,2,na)_x007f_</v>
      </c>
    </row>
    <row r="2700" ht="15.75" customHeight="1">
      <c r="A2700" s="1" t="s">
        <v>38</v>
      </c>
      <c r="B2700" s="1">
        <v>1.0</v>
      </c>
      <c r="C2700" s="1" t="s">
        <v>866</v>
      </c>
      <c r="D2700" s="1">
        <v>1.11</v>
      </c>
      <c r="E2700" s="1">
        <v>0.0</v>
      </c>
      <c r="F2700" s="1">
        <v>0.0</v>
      </c>
      <c r="G2700" s="1" t="s">
        <v>832</v>
      </c>
      <c r="H2700" s="1" t="s">
        <v>134</v>
      </c>
      <c r="I2700" s="1" t="str">
        <f t="shared" si="1"/>
        <v>Q4. Tofu, average of firm and soft and of raw and fried</v>
      </c>
      <c r="J2700" s="1">
        <f t="shared" si="2"/>
        <v>0</v>
      </c>
      <c r="K2700" s="1" t="str">
        <f t="shared" si="3"/>
        <v>Q4. Tofu, average of firm and soft and of raw and fried0</v>
      </c>
      <c r="L2700" s="1" t="str">
        <f t="shared" si="4"/>
        <v>Q4. Tofu, average of firm and soft and of raw and friedfry</v>
      </c>
      <c r="M2700" s="1" t="str">
        <f t="array" ref="M2700">IF(A2699=$A$72,TEXT(A2700,"dd/mm/yyyy"),A2700)&amp;";"&amp;B2700&amp;";"&amp;IF(J2700=0,IFERROR(VLOOKUP(A2700,default!$B$17:$C$19,2,0),C2700),INDEX(default!$B$2:$B$12,Sheet2!J2700,0))&amp;";"&amp;D2700&amp;";"&amp;E2700&amp;";"&amp;F2700&amp;";"&amp;G2700&amp;";"&amp;H2700</f>
        <v>fry;1;Lognormal;1,11;0;0;No;(2,3,2,2,2,na)_x007f_</v>
      </c>
    </row>
    <row r="2701" ht="15.75" customHeight="1">
      <c r="A2701" s="1" t="s">
        <v>39</v>
      </c>
      <c r="B2701" s="1">
        <v>0.05</v>
      </c>
      <c r="C2701" s="1" t="s">
        <v>842</v>
      </c>
      <c r="D2701" s="1">
        <v>1.0</v>
      </c>
      <c r="E2701" s="1">
        <v>0.0</v>
      </c>
      <c r="F2701" s="1">
        <v>0.0</v>
      </c>
      <c r="G2701" s="1" t="s">
        <v>832</v>
      </c>
      <c r="I2701" s="1" t="str">
        <f t="shared" si="1"/>
        <v>Q4. Tofu, average of firm and soft and of raw and fried</v>
      </c>
      <c r="J2701" s="1">
        <f t="shared" si="2"/>
        <v>0</v>
      </c>
      <c r="K2701" s="1" t="str">
        <f t="shared" si="3"/>
        <v>Q4. Tofu, average of firm and soft and of raw and fried0</v>
      </c>
      <c r="L2701" s="1" t="str">
        <f t="shared" si="4"/>
        <v>Q4. Tofu, average of firm and soft and of raw and friedpackwt</v>
      </c>
      <c r="M2701" s="1" t="str">
        <f t="array" ref="M2701">IF(A2700=$A$72,TEXT(A2701,"dd/mm/yyyy"),A2701)&amp;";"&amp;B2701&amp;";"&amp;IF(J2701=0,IFERROR(VLOOKUP(A2701,default!$B$17:$C$19,2,0),C2701),INDEX(default!$B$2:$B$12,Sheet2!J2701,0))&amp;";"&amp;D2701&amp;";"&amp;E2701&amp;";"&amp;F2701&amp;";"&amp;G2701&amp;";"&amp;H2701</f>
        <v>packwt;0,05;Undefined;1;0;0;No;</v>
      </c>
    </row>
    <row r="2702" ht="15.75" customHeight="1">
      <c r="A2702" s="1" t="s">
        <v>40</v>
      </c>
      <c r="B2702" s="1">
        <v>0.0</v>
      </c>
      <c r="C2702" s="1" t="s">
        <v>842</v>
      </c>
      <c r="D2702" s="1">
        <v>1.0</v>
      </c>
      <c r="E2702" s="1">
        <v>0.0</v>
      </c>
      <c r="F2702" s="1">
        <v>0.0</v>
      </c>
      <c r="G2702" s="1" t="s">
        <v>832</v>
      </c>
      <c r="I2702" s="1" t="str">
        <f t="shared" si="1"/>
        <v>Q4. Tofu, average of firm and soft and of raw and fried</v>
      </c>
      <c r="J2702" s="1">
        <f t="shared" si="2"/>
        <v>0</v>
      </c>
      <c r="K2702" s="1" t="str">
        <f t="shared" si="3"/>
        <v>Q4. Tofu, average of firm and soft and of raw and fried0</v>
      </c>
      <c r="L2702" s="1" t="str">
        <f t="shared" si="4"/>
        <v>Q4. Tofu, average of firm and soft and of raw and friedUSER_loss</v>
      </c>
      <c r="M2702" s="1" t="str">
        <f t="array" ref="M2702">IF(A2701=$A$72,TEXT(A2702,"dd/mm/yyyy"),A2702)&amp;";"&amp;B2702&amp;";"&amp;IF(J2702=0,IFERROR(VLOOKUP(A2702,default!$B$17:$C$19,2,0),C2702),INDEX(default!$B$2:$B$12,Sheet2!J2702,0))&amp;";"&amp;D2702&amp;";"&amp;E2702&amp;";"&amp;F2702&amp;";"&amp;G2702&amp;";"&amp;H2702</f>
        <v>USER_loss;0;Undefined;1;0;0;No;</v>
      </c>
    </row>
    <row r="2703" ht="15.75" customHeight="1">
      <c r="I2703" s="1" t="str">
        <f t="shared" si="1"/>
        <v>Q4. Tofu, average of firm and soft and of raw and fried</v>
      </c>
      <c r="J2703" s="1">
        <f t="shared" si="2"/>
        <v>0</v>
      </c>
      <c r="K2703" s="1" t="str">
        <f t="shared" si="3"/>
        <v>Q4. Tofu, average of firm and soft and of raw and fried0</v>
      </c>
      <c r="L2703" s="1" t="str">
        <f t="shared" si="4"/>
        <v>Q4. Tofu, average of firm and soft and of raw and fried</v>
      </c>
      <c r="M2703" s="1" t="str">
        <f t="array" ref="M2703">IF(A2702=$A$72,TEXT(A2703,"dd/mm/yyyy"),A2703)&amp;";"&amp;B2703&amp;";"&amp;IF(J2703=0,IFERROR(VLOOKUP(A2703,default!$B$17:$C$19,2,0),C2703),INDEX(default!$B$2:$B$12,Sheet2!J2703,0))&amp;";"&amp;D2703&amp;";"&amp;E2703&amp;";"&amp;F2703&amp;";"&amp;G2703&amp;";"&amp;H2703</f>
        <v>;;;;;;;</v>
      </c>
    </row>
    <row r="2704" ht="15.75" customHeight="1">
      <c r="A2704" s="1" t="s">
        <v>867</v>
      </c>
      <c r="I2704" s="1" t="str">
        <f t="shared" si="1"/>
        <v>Q4. Tofu, average of firm and soft and of raw and fried</v>
      </c>
      <c r="J2704" s="1">
        <f t="shared" si="2"/>
        <v>0</v>
      </c>
      <c r="K2704" s="1" t="str">
        <f t="shared" si="3"/>
        <v>Q4. Tofu, average of firm and soft and of raw and fried0</v>
      </c>
      <c r="L2704" s="1" t="str">
        <f t="shared" si="4"/>
        <v>Q4. Tofu, average of firm and soft and of raw and friedEnd</v>
      </c>
      <c r="M2704" s="1" t="str">
        <f t="array" ref="M2704">IF(A2703=$A$72,TEXT(A2704,"dd/mm/yyyy"),A2704)&amp;";"&amp;B2704&amp;";"&amp;IF(J2704=0,IFERROR(VLOOKUP(A2704,default!$B$17:$C$19,2,0),C2704),INDEX(default!$B$2:$B$12,Sheet2!J2704,0))&amp;";"&amp;D2704&amp;";"&amp;E2704&amp;";"&amp;F2704&amp;";"&amp;G2704&amp;";"&amp;H2704</f>
        <v>End;;;;;;;</v>
      </c>
    </row>
    <row r="2705" ht="15.75" customHeight="1">
      <c r="I2705" s="1" t="str">
        <f t="shared" si="1"/>
        <v>Q4. Tofu, average of firm and soft and of raw and fried</v>
      </c>
      <c r="J2705" s="1">
        <f t="shared" si="2"/>
        <v>0</v>
      </c>
      <c r="K2705" s="1" t="str">
        <f t="shared" si="3"/>
        <v>Q4. Tofu, average of firm and soft and of raw and fried0</v>
      </c>
      <c r="L2705" s="1" t="str">
        <f t="shared" si="4"/>
        <v>Q4. Tofu, average of firm and soft and of raw and fried</v>
      </c>
      <c r="M2705" s="1" t="str">
        <f t="array" ref="M2705">IF(A2704=$A$72,TEXT(A2705,"dd/mm/yyyy"),A2705)&amp;";"&amp;B2705&amp;";"&amp;IF(J2705=0,IFERROR(VLOOKUP(A2705,default!$B$17:$C$19,2,0),C2705),INDEX(default!$B$2:$B$12,Sheet2!J2705,0))&amp;";"&amp;D2705&amp;";"&amp;E2705&amp;";"&amp;F2705&amp;";"&amp;G2705&amp;";"&amp;H2705</f>
        <v>;;;;;;;</v>
      </c>
    </row>
    <row r="2706" ht="15.75" customHeight="1">
      <c r="A2706" s="1" t="s">
        <v>814</v>
      </c>
      <c r="I2706" s="1" t="str">
        <f t="shared" si="1"/>
        <v>Q4. Tofu, average of firm and soft and of raw and fried</v>
      </c>
      <c r="J2706" s="1">
        <f t="shared" si="2"/>
        <v>0</v>
      </c>
      <c r="K2706" s="1" t="str">
        <f t="shared" si="3"/>
        <v>Q4. Tofu, average of firm and soft and of raw and fried0</v>
      </c>
      <c r="L2706" s="1" t="str">
        <f t="shared" si="4"/>
        <v>Q4. Tofu, average of firm and soft and of raw and friedProcess</v>
      </c>
      <c r="M2706" s="1" t="str">
        <f t="array" ref="M2706">IF(A2705=$A$72,TEXT(A2706,"dd/mm/yyyy"),A2706)&amp;";"&amp;B2706&amp;";"&amp;IF(J2706=0,IFERROR(VLOOKUP(A2706,default!$B$17:$C$19,2,0),C2706),INDEX(default!$B$2:$B$12,Sheet2!J2706,0))&amp;";"&amp;D2706&amp;";"&amp;E2706&amp;";"&amp;F2706&amp;";"&amp;G2706&amp;";"&amp;H2706</f>
        <v>Process;;;;;;;</v>
      </c>
    </row>
    <row r="2707" ht="15.75" customHeight="1">
      <c r="I2707" s="1" t="str">
        <f t="shared" si="1"/>
        <v>Q4. Tofu, average of firm and soft and of raw and fried</v>
      </c>
      <c r="J2707" s="1">
        <f t="shared" si="2"/>
        <v>0</v>
      </c>
      <c r="K2707" s="1" t="str">
        <f t="shared" si="3"/>
        <v>Q4. Tofu, average of firm and soft and of raw and fried0</v>
      </c>
      <c r="L2707" s="1" t="str">
        <f t="shared" si="4"/>
        <v>Q4. Tofu, average of firm and soft and of raw and fried</v>
      </c>
      <c r="M2707" s="1" t="str">
        <f t="array" ref="M2707">IF(A2706=$A$72,TEXT(A2707,"dd/mm/yyyy"),A2707)&amp;";"&amp;B2707&amp;";"&amp;IF(J2707=0,IFERROR(VLOOKUP(A2707,default!$B$17:$C$19,2,0),C2707),INDEX(default!$B$2:$B$12,Sheet2!J2707,0))&amp;";"&amp;D2707&amp;";"&amp;E2707&amp;";"&amp;F2707&amp;";"&amp;G2707&amp;";"&amp;H2707</f>
        <v>;;;;;;;</v>
      </c>
    </row>
    <row r="2708" ht="15.75" customHeight="1">
      <c r="A2708" s="1" t="s">
        <v>815</v>
      </c>
      <c r="I2708" s="1" t="str">
        <f t="shared" si="1"/>
        <v>Q4. Tofu, average of firm and soft and of raw and fried</v>
      </c>
      <c r="J2708" s="1">
        <f t="shared" si="2"/>
        <v>0</v>
      </c>
      <c r="K2708" s="1" t="str">
        <f t="shared" si="3"/>
        <v>Q4. Tofu, average of firm and soft and of raw and fried0</v>
      </c>
      <c r="L2708" s="1" t="str">
        <f t="shared" si="4"/>
        <v>Q4. Tofu, average of firm and soft and of raw and friedCategory type</v>
      </c>
      <c r="M2708" s="1" t="str">
        <f t="array" ref="M2708">IF(A2707=$A$72,TEXT(A2708,"dd/mm/yyyy"),A2708)&amp;";"&amp;B2708&amp;";"&amp;IF(J2708=0,IFERROR(VLOOKUP(A2708,default!$B$17:$C$19,2,0),C2708),INDEX(default!$B$2:$B$12,Sheet2!J2708,0))&amp;";"&amp;D2708&amp;";"&amp;E2708&amp;";"&amp;F2708&amp;";"&amp;G2708&amp;";"&amp;H2708</f>
        <v>Category type;;;;;;;</v>
      </c>
    </row>
    <row r="2709" ht="15.75" customHeight="1">
      <c r="A2709" s="1" t="s">
        <v>816</v>
      </c>
      <c r="I2709" s="1" t="str">
        <f t="shared" si="1"/>
        <v>Q4. Tofu, average of firm and soft and of raw and fried</v>
      </c>
      <c r="J2709" s="1">
        <f t="shared" si="2"/>
        <v>0</v>
      </c>
      <c r="K2709" s="1" t="str">
        <f t="shared" si="3"/>
        <v>Q4. Tofu, average of firm and soft and of raw and fried0</v>
      </c>
      <c r="L2709" s="1" t="str">
        <f t="shared" si="4"/>
        <v>Q4. Tofu, average of firm and soft and of raw and friedmaterial</v>
      </c>
      <c r="M2709" s="1" t="str">
        <f t="array" ref="M2709">IF(A2708=$A$72,TEXT(A2709,"dd/mm/yyyy"),A2709)&amp;";"&amp;B2709&amp;";"&amp;IF(J2709=0,IFERROR(VLOOKUP(A2709,default!$B$17:$C$19,2,0),C2709),INDEX(default!$B$2:$B$12,Sheet2!J2709,0))&amp;";"&amp;D2709&amp;";"&amp;E2709&amp;";"&amp;F2709&amp;";"&amp;G2709&amp;";"&amp;H2709</f>
        <v>material;;;;;;;</v>
      </c>
    </row>
    <row r="2710" ht="15.75" customHeight="1">
      <c r="I2710" s="1" t="str">
        <f t="shared" si="1"/>
        <v>Q4. Tofu, average of firm and soft and of raw and fried</v>
      </c>
      <c r="J2710" s="1">
        <f t="shared" si="2"/>
        <v>0</v>
      </c>
      <c r="K2710" s="1" t="str">
        <f t="shared" si="3"/>
        <v>Q4. Tofu, average of firm and soft and of raw and fried0</v>
      </c>
      <c r="L2710" s="1" t="str">
        <f t="shared" si="4"/>
        <v>Q4. Tofu, average of firm and soft and of raw and fried</v>
      </c>
      <c r="M2710" s="1" t="str">
        <f t="array" ref="M2710">IF(A2709=$A$72,TEXT(A2710,"dd/mm/yyyy"),A2710)&amp;";"&amp;B2710&amp;";"&amp;IF(J2710=0,IFERROR(VLOOKUP(A2710,default!$B$17:$C$19,2,0),C2710),INDEX(default!$B$2:$B$12,Sheet2!J2710,0))&amp;";"&amp;D2710&amp;";"&amp;E2710&amp;";"&amp;F2710&amp;";"&amp;G2710&amp;";"&amp;H2710</f>
        <v>;;;;;;;</v>
      </c>
    </row>
    <row r="2711" ht="15.75" customHeight="1">
      <c r="A2711" s="1" t="s">
        <v>817</v>
      </c>
      <c r="I2711" s="1" t="str">
        <f t="shared" si="1"/>
        <v>Q4. Tofu, average of firm and soft and of raw and fried</v>
      </c>
      <c r="J2711" s="1">
        <f t="shared" si="2"/>
        <v>0</v>
      </c>
      <c r="K2711" s="1" t="str">
        <f t="shared" si="3"/>
        <v>Q4. Tofu, average of firm and soft and of raw and fried0</v>
      </c>
      <c r="L2711" s="1" t="str">
        <f t="shared" si="4"/>
        <v>Q4. Tofu, average of firm and soft and of raw and friedProcess identifier</v>
      </c>
      <c r="M2711" s="1" t="str">
        <f t="array" ref="M2711">IF(A2710=$A$72,TEXT(A2711,"dd/mm/yyyy"),A2711)&amp;";"&amp;B2711&amp;";"&amp;IF(J2711=0,IFERROR(VLOOKUP(A2711,default!$B$17:$C$19,2,0),C2711),INDEX(default!$B$2:$B$12,Sheet2!J2711,0))&amp;";"&amp;D2711&amp;";"&amp;E2711&amp;";"&amp;F2711&amp;";"&amp;G2711&amp;";"&amp;H2711</f>
        <v>Process identifier;;;;;;;</v>
      </c>
    </row>
    <row r="2712" ht="15.75" customHeight="1">
      <c r="A2712" s="1" t="s">
        <v>1142</v>
      </c>
      <c r="I2712" s="1" t="str">
        <f t="shared" si="1"/>
        <v>Q4. Tofu, average of firm and soft and of raw and fried</v>
      </c>
      <c r="J2712" s="1">
        <f t="shared" si="2"/>
        <v>0</v>
      </c>
      <c r="K2712" s="1" t="str">
        <f t="shared" si="3"/>
        <v>Q4. Tofu, average of firm and soft and of raw and fried0</v>
      </c>
      <c r="L2712" s="1" t="str">
        <f t="shared" si="4"/>
        <v>Q4. Tofu, average of firm and soft and of raw and friedFootPrin000108900800257</v>
      </c>
      <c r="M2712" s="1" t="str">
        <f t="array" ref="M2712">IF(A2711=$A$72,TEXT(A2712,"dd/mm/yyyy"),A2712)&amp;";"&amp;B2712&amp;";"&amp;IF(J2712=0,IFERROR(VLOOKUP(A2712,default!$B$17:$C$19,2,0),C2712),INDEX(default!$B$2:$B$12,Sheet2!J2712,0))&amp;";"&amp;D2712&amp;";"&amp;E2712&amp;";"&amp;F2712&amp;";"&amp;G2712&amp;";"&amp;H2712</f>
        <v>FootPrin000108900800257;;;;;;;</v>
      </c>
    </row>
    <row r="2713" ht="15.75" customHeight="1">
      <c r="I2713" s="1" t="str">
        <f t="shared" si="1"/>
        <v>Q4. Tofu, average of firm and soft and of raw and fried</v>
      </c>
      <c r="J2713" s="1">
        <f t="shared" si="2"/>
        <v>0</v>
      </c>
      <c r="K2713" s="1" t="str">
        <f t="shared" si="3"/>
        <v>Q4. Tofu, average of firm and soft and of raw and fried0</v>
      </c>
      <c r="L2713" s="1" t="str">
        <f t="shared" si="4"/>
        <v>Q4. Tofu, average of firm and soft and of raw and fried</v>
      </c>
      <c r="M2713" s="1" t="str">
        <f t="array" ref="M2713">IF(A2712=$A$72,TEXT(A2713,"dd/mm/yyyy"),A2713)&amp;";"&amp;B2713&amp;";"&amp;IF(J2713=0,IFERROR(VLOOKUP(A2713,default!$B$17:$C$19,2,0),C2713),INDEX(default!$B$2:$B$12,Sheet2!J2713,0))&amp;";"&amp;D2713&amp;";"&amp;E2713&amp;";"&amp;F2713&amp;";"&amp;G2713&amp;";"&amp;H2713</f>
        <v>;;;;;;;</v>
      </c>
    </row>
    <row r="2714" ht="15.75" customHeight="1">
      <c r="A2714" s="1" t="s">
        <v>819</v>
      </c>
      <c r="I2714" s="1" t="str">
        <f t="shared" si="1"/>
        <v>Q4. Tofu, average of firm and soft and of raw and fried</v>
      </c>
      <c r="J2714" s="1">
        <f t="shared" si="2"/>
        <v>0</v>
      </c>
      <c r="K2714" s="1" t="str">
        <f t="shared" si="3"/>
        <v>Q4. Tofu, average of firm and soft and of raw and fried0</v>
      </c>
      <c r="L2714" s="1" t="str">
        <f t="shared" si="4"/>
        <v>Q4. Tofu, average of firm and soft and of raw and friedType</v>
      </c>
      <c r="M2714" s="1" t="str">
        <f t="array" ref="M2714">IF(A2713=$A$72,TEXT(A2714,"dd/mm/yyyy"),A2714)&amp;";"&amp;B2714&amp;";"&amp;IF(J2714=0,IFERROR(VLOOKUP(A2714,default!$B$17:$C$19,2,0),C2714),INDEX(default!$B$2:$B$12,Sheet2!J2714,0))&amp;";"&amp;D2714&amp;";"&amp;E2714&amp;";"&amp;F2714&amp;";"&amp;G2714&amp;";"&amp;H2714</f>
        <v>Type;;;;;;;</v>
      </c>
    </row>
    <row r="2715" ht="15.75" customHeight="1">
      <c r="I2715" s="1" t="str">
        <f t="shared" si="1"/>
        <v>Q4. Tofu, average of firm and soft and of raw and fried</v>
      </c>
      <c r="J2715" s="1">
        <f t="shared" si="2"/>
        <v>0</v>
      </c>
      <c r="K2715" s="1" t="str">
        <f t="shared" si="3"/>
        <v>Q4. Tofu, average of firm and soft and of raw and fried0</v>
      </c>
      <c r="L2715" s="1" t="str">
        <f t="shared" si="4"/>
        <v>Q4. Tofu, average of firm and soft and of raw and fried</v>
      </c>
      <c r="M2715" s="1" t="str">
        <f t="array" ref="M2715">IF(A2714=$A$72,TEXT(A2715,"dd/mm/yyyy"),A2715)&amp;";"&amp;B2715&amp;";"&amp;IF(J2715=0,IFERROR(VLOOKUP(A2715,default!$B$17:$C$19,2,0),C2715),INDEX(default!$B$2:$B$12,Sheet2!J2715,0))&amp;";"&amp;D2715&amp;";"&amp;E2715&amp;";"&amp;F2715&amp;";"&amp;G2715&amp;";"&amp;H2715</f>
        <v>;;;;;;;</v>
      </c>
    </row>
    <row r="2716" ht="15.75" customHeight="1">
      <c r="I2716" s="1" t="str">
        <f t="shared" si="1"/>
        <v>Q4. Tofu, average of firm and soft and of raw and fried</v>
      </c>
      <c r="J2716" s="1">
        <f t="shared" si="2"/>
        <v>0</v>
      </c>
      <c r="K2716" s="1" t="str">
        <f t="shared" si="3"/>
        <v>Q4. Tofu, average of firm and soft and of raw and fried0</v>
      </c>
      <c r="L2716" s="1" t="str">
        <f t="shared" si="4"/>
        <v>Q4. Tofu, average of firm and soft and of raw and fried</v>
      </c>
      <c r="M2716" s="1" t="str">
        <f t="array" ref="M2716">IF(A2715=$A$72,TEXT(A2716,"dd/mm/yyyy"),A2716)&amp;";"&amp;B2716&amp;";"&amp;IF(J2716=0,IFERROR(VLOOKUP(A2716,default!$B$17:$C$19,2,0),C2716),INDEX(default!$B$2:$B$12,Sheet2!J2716,0))&amp;";"&amp;D2716&amp;";"&amp;E2716&amp;";"&amp;F2716&amp;";"&amp;G2716&amp;";"&amp;H2716</f>
        <v>;;;;;;;</v>
      </c>
    </row>
    <row r="2717" ht="15.75" customHeight="1">
      <c r="A2717" s="1" t="s">
        <v>820</v>
      </c>
      <c r="I2717" s="1" t="str">
        <f t="shared" si="1"/>
        <v>Q4. Tofu, average of firm and soft and of raw and fried</v>
      </c>
      <c r="J2717" s="1">
        <f t="shared" si="2"/>
        <v>0</v>
      </c>
      <c r="K2717" s="1" t="str">
        <f t="shared" si="3"/>
        <v>Q4. Tofu, average of firm and soft and of raw and fried0</v>
      </c>
      <c r="L2717" s="1" t="str">
        <f t="shared" si="4"/>
        <v>Q4. Tofu, average of firm and soft and of raw and friedStatus</v>
      </c>
      <c r="M2717" s="1" t="str">
        <f t="array" ref="M2717">IF(A2716=$A$72,TEXT(A2717,"dd/mm/yyyy"),A2717)&amp;";"&amp;B2717&amp;";"&amp;IF(J2717=0,IFERROR(VLOOKUP(A2717,default!$B$17:$C$19,2,0),C2717),INDEX(default!$B$2:$B$12,Sheet2!J2717,0))&amp;";"&amp;D2717&amp;";"&amp;E2717&amp;";"&amp;F2717&amp;";"&amp;G2717&amp;";"&amp;H2717</f>
        <v>Status;;;;;;;</v>
      </c>
    </row>
    <row r="2718" ht="15.75" customHeight="1">
      <c r="I2718" s="1" t="str">
        <f t="shared" si="1"/>
        <v>Q4. Tofu, average of firm and soft and of raw and fried</v>
      </c>
      <c r="J2718" s="1">
        <f t="shared" si="2"/>
        <v>0</v>
      </c>
      <c r="K2718" s="1" t="str">
        <f t="shared" si="3"/>
        <v>Q4. Tofu, average of firm and soft and of raw and fried0</v>
      </c>
      <c r="L2718" s="1" t="str">
        <f t="shared" si="4"/>
        <v>Q4. Tofu, average of firm and soft and of raw and fried</v>
      </c>
      <c r="M2718" s="1" t="str">
        <f t="array" ref="M2718">IF(A2717=$A$72,TEXT(A2718,"dd/mm/yyyy"),A2718)&amp;";"&amp;B2718&amp;";"&amp;IF(J2718=0,IFERROR(VLOOKUP(A2718,default!$B$17:$C$19,2,0),C2718),INDEX(default!$B$2:$B$12,Sheet2!J2718,0))&amp;";"&amp;D2718&amp;";"&amp;E2718&amp;";"&amp;F2718&amp;";"&amp;G2718&amp;";"&amp;H2718</f>
        <v>;;;;;;;</v>
      </c>
    </row>
    <row r="2719" ht="15.75" customHeight="1">
      <c r="I2719" s="1" t="str">
        <f t="shared" si="1"/>
        <v>Q4. Tofu, average of firm and soft and of raw and fried</v>
      </c>
      <c r="J2719" s="1">
        <f t="shared" si="2"/>
        <v>0</v>
      </c>
      <c r="K2719" s="1" t="str">
        <f t="shared" si="3"/>
        <v>Q4. Tofu, average of firm and soft and of raw and fried0</v>
      </c>
      <c r="L2719" s="1" t="str">
        <f t="shared" si="4"/>
        <v>Q4. Tofu, average of firm and soft and of raw and fried</v>
      </c>
      <c r="M2719" s="1" t="str">
        <f t="array" ref="M2719">IF(A2718=$A$72,TEXT(A2719,"dd/mm/yyyy"),A2719)&amp;";"&amp;B2719&amp;";"&amp;IF(J2719=0,IFERROR(VLOOKUP(A2719,default!$B$17:$C$19,2,0),C2719),INDEX(default!$B$2:$B$12,Sheet2!J2719,0))&amp;";"&amp;D2719&amp;";"&amp;E2719&amp;";"&amp;F2719&amp;";"&amp;G2719&amp;";"&amp;H2719</f>
        <v>;;;;;;;</v>
      </c>
    </row>
    <row r="2720" ht="15.75" customHeight="1">
      <c r="A2720" s="1" t="s">
        <v>821</v>
      </c>
      <c r="I2720" s="1" t="str">
        <f t="shared" si="1"/>
        <v>Q4. Tofu, average of firm and soft and of raw and fried</v>
      </c>
      <c r="J2720" s="1">
        <f t="shared" si="2"/>
        <v>0</v>
      </c>
      <c r="K2720" s="1" t="str">
        <f t="shared" si="3"/>
        <v>Q4. Tofu, average of firm and soft and of raw and fried0</v>
      </c>
      <c r="L2720" s="1" t="str">
        <f t="shared" si="4"/>
        <v>Q4. Tofu, average of firm and soft and of raw and friedTime period</v>
      </c>
      <c r="M2720" s="1" t="str">
        <f t="array" ref="M2720">IF(A2719=$A$72,TEXT(A2720,"dd/mm/yyyy"),A2720)&amp;";"&amp;B2720&amp;";"&amp;IF(J2720=0,IFERROR(VLOOKUP(A2720,default!$B$17:$C$19,2,0),C2720),INDEX(default!$B$2:$B$12,Sheet2!J2720,0))&amp;";"&amp;D2720&amp;";"&amp;E2720&amp;";"&amp;F2720&amp;";"&amp;G2720&amp;";"&amp;H2720</f>
        <v>Time period;;;;;;;</v>
      </c>
    </row>
    <row r="2721" ht="15.75" customHeight="1">
      <c r="A2721" s="1" t="s">
        <v>822</v>
      </c>
      <c r="I2721" s="1" t="str">
        <f t="shared" si="1"/>
        <v>Q4. Tofu, average of firm and soft and of raw and fried</v>
      </c>
      <c r="J2721" s="1">
        <f t="shared" si="2"/>
        <v>0</v>
      </c>
      <c r="K2721" s="1" t="str">
        <f t="shared" si="3"/>
        <v>Q4. Tofu, average of firm and soft and of raw and fried0</v>
      </c>
      <c r="L2721" s="1" t="str">
        <f t="shared" si="4"/>
        <v>Q4. Tofu, average of firm and soft and of raw and friedUnspecified</v>
      </c>
      <c r="M2721" s="1" t="str">
        <f t="array" ref="M2721">IF(A2720=$A$72,TEXT(A2721,"dd/mm/yyyy"),A2721)&amp;";"&amp;B2721&amp;";"&amp;IF(J2721=0,IFERROR(VLOOKUP(A2721,default!$B$17:$C$19,2,0),C2721),INDEX(default!$B$2:$B$12,Sheet2!J2721,0))&amp;";"&amp;D2721&amp;";"&amp;E2721&amp;";"&amp;F2721&amp;";"&amp;G2721&amp;";"&amp;H2721</f>
        <v>Unspecified;;;;;;;</v>
      </c>
    </row>
    <row r="2722" ht="15.75" customHeight="1">
      <c r="I2722" s="1" t="str">
        <f t="shared" si="1"/>
        <v>Q4. Tofu, average of firm and soft and of raw and fried</v>
      </c>
      <c r="J2722" s="1">
        <f t="shared" si="2"/>
        <v>0</v>
      </c>
      <c r="K2722" s="1" t="str">
        <f t="shared" si="3"/>
        <v>Q4. Tofu, average of firm and soft and of raw and fried0</v>
      </c>
      <c r="L2722" s="1" t="str">
        <f t="shared" si="4"/>
        <v>Q4. Tofu, average of firm and soft and of raw and fried</v>
      </c>
      <c r="M2722" s="1" t="str">
        <f t="array" ref="M2722">IF(A2721=$A$72,TEXT(A2722,"dd/mm/yyyy"),A2722)&amp;";"&amp;B2722&amp;";"&amp;IF(J2722=0,IFERROR(VLOOKUP(A2722,default!$B$17:$C$19,2,0),C2722),INDEX(default!$B$2:$B$12,Sheet2!J2722,0))&amp;";"&amp;D2722&amp;";"&amp;E2722&amp;";"&amp;F2722&amp;";"&amp;G2722&amp;";"&amp;H2722</f>
        <v>;;;;;;;</v>
      </c>
    </row>
    <row r="2723" ht="15.75" customHeight="1">
      <c r="A2723" s="1" t="s">
        <v>823</v>
      </c>
      <c r="I2723" s="1" t="str">
        <f t="shared" si="1"/>
        <v>Q4. Tofu, average of firm and soft and of raw and fried</v>
      </c>
      <c r="J2723" s="1">
        <f t="shared" si="2"/>
        <v>0</v>
      </c>
      <c r="K2723" s="1" t="str">
        <f t="shared" si="3"/>
        <v>Q4. Tofu, average of firm and soft and of raw and fried0</v>
      </c>
      <c r="L2723" s="1" t="str">
        <f t="shared" si="4"/>
        <v>Q4. Tofu, average of firm and soft and of raw and friedGeography</v>
      </c>
      <c r="M2723" s="1" t="str">
        <f t="array" ref="M2723">IF(A2722=$A$72,TEXT(A2723,"dd/mm/yyyy"),A2723)&amp;";"&amp;B2723&amp;";"&amp;IF(J2723=0,IFERROR(VLOOKUP(A2723,default!$B$17:$C$19,2,0),C2723),INDEX(default!$B$2:$B$12,Sheet2!J2723,0))&amp;";"&amp;D2723&amp;";"&amp;E2723&amp;";"&amp;F2723&amp;";"&amp;G2723&amp;";"&amp;H2723</f>
        <v>Geography;;;;;;;</v>
      </c>
    </row>
    <row r="2724" ht="15.75" customHeight="1">
      <c r="A2724" s="1" t="s">
        <v>822</v>
      </c>
      <c r="I2724" s="1" t="str">
        <f t="shared" si="1"/>
        <v>Q4. Tofu, average of firm and soft and of raw and fried</v>
      </c>
      <c r="J2724" s="1">
        <f t="shared" si="2"/>
        <v>0</v>
      </c>
      <c r="K2724" s="1" t="str">
        <f t="shared" si="3"/>
        <v>Q4. Tofu, average of firm and soft and of raw and fried0</v>
      </c>
      <c r="L2724" s="1" t="str">
        <f t="shared" si="4"/>
        <v>Q4. Tofu, average of firm and soft and of raw and friedUnspecified</v>
      </c>
      <c r="M2724" s="1" t="str">
        <f t="array" ref="M2724">IF(A2723=$A$72,TEXT(A2724,"dd/mm/yyyy"),A2724)&amp;";"&amp;B2724&amp;";"&amp;IF(J2724=0,IFERROR(VLOOKUP(A2724,default!$B$17:$C$19,2,0),C2724),INDEX(default!$B$2:$B$12,Sheet2!J2724,0))&amp;";"&amp;D2724&amp;";"&amp;E2724&amp;";"&amp;F2724&amp;";"&amp;G2724&amp;";"&amp;H2724</f>
        <v>Unspecified;;;;;;;</v>
      </c>
    </row>
    <row r="2725" ht="15.75" customHeight="1">
      <c r="I2725" s="1" t="str">
        <f t="shared" si="1"/>
        <v>Q4. Tofu, average of firm and soft and of raw and fried</v>
      </c>
      <c r="J2725" s="1">
        <f t="shared" si="2"/>
        <v>0</v>
      </c>
      <c r="K2725" s="1" t="str">
        <f t="shared" si="3"/>
        <v>Q4. Tofu, average of firm and soft and of raw and fried0</v>
      </c>
      <c r="L2725" s="1" t="str">
        <f t="shared" si="4"/>
        <v>Q4. Tofu, average of firm and soft and of raw and fried</v>
      </c>
      <c r="M2725" s="1" t="str">
        <f t="array" ref="M2725">IF(A2724=$A$72,TEXT(A2725,"dd/mm/yyyy"),A2725)&amp;";"&amp;B2725&amp;";"&amp;IF(J2725=0,IFERROR(VLOOKUP(A2725,default!$B$17:$C$19,2,0),C2725),INDEX(default!$B$2:$B$12,Sheet2!J2725,0))&amp;";"&amp;D2725&amp;";"&amp;E2725&amp;";"&amp;F2725&amp;";"&amp;G2725&amp;";"&amp;H2725</f>
        <v>;;;;;;;</v>
      </c>
    </row>
    <row r="2726" ht="15.75" customHeight="1">
      <c r="A2726" s="1" t="s">
        <v>824</v>
      </c>
      <c r="I2726" s="1" t="str">
        <f t="shared" si="1"/>
        <v>Q4. Tofu, average of firm and soft and of raw and fried</v>
      </c>
      <c r="J2726" s="1">
        <f t="shared" si="2"/>
        <v>0</v>
      </c>
      <c r="K2726" s="1" t="str">
        <f t="shared" si="3"/>
        <v>Q4. Tofu, average of firm and soft and of raw and fried0</v>
      </c>
      <c r="L2726" s="1" t="str">
        <f t="shared" si="4"/>
        <v>Q4. Tofu, average of firm and soft and of raw and friedTechnology</v>
      </c>
      <c r="M2726" s="1" t="str">
        <f t="array" ref="M2726">IF(A2725=$A$72,TEXT(A2726,"dd/mm/yyyy"),A2726)&amp;";"&amp;B2726&amp;";"&amp;IF(J2726=0,IFERROR(VLOOKUP(A2726,default!$B$17:$C$19,2,0),C2726),INDEX(default!$B$2:$B$12,Sheet2!J2726,0))&amp;";"&amp;D2726&amp;";"&amp;E2726&amp;";"&amp;F2726&amp;";"&amp;G2726&amp;";"&amp;H2726</f>
        <v>Technology;;;;;;;</v>
      </c>
    </row>
    <row r="2727" ht="15.75" customHeight="1">
      <c r="A2727" s="1" t="s">
        <v>822</v>
      </c>
      <c r="I2727" s="1" t="str">
        <f t="shared" si="1"/>
        <v>Q4. Tofu, average of firm and soft and of raw and fried</v>
      </c>
      <c r="J2727" s="1">
        <f t="shared" si="2"/>
        <v>0</v>
      </c>
      <c r="K2727" s="1" t="str">
        <f t="shared" si="3"/>
        <v>Q4. Tofu, average of firm and soft and of raw and fried0</v>
      </c>
      <c r="L2727" s="1" t="str">
        <f t="shared" si="4"/>
        <v>Q4. Tofu, average of firm and soft and of raw and friedUnspecified</v>
      </c>
      <c r="M2727" s="1" t="str">
        <f t="array" ref="M2727">IF(A2726=$A$72,TEXT(A2727,"dd/mm/yyyy"),A2727)&amp;";"&amp;B2727&amp;";"&amp;IF(J2727=0,IFERROR(VLOOKUP(A2727,default!$B$17:$C$19,2,0),C2727),INDEX(default!$B$2:$B$12,Sheet2!J2727,0))&amp;";"&amp;D2727&amp;";"&amp;E2727&amp;";"&amp;F2727&amp;";"&amp;G2727&amp;";"&amp;H2727</f>
        <v>Unspecified;;;;;;;</v>
      </c>
    </row>
    <row r="2728" ht="15.75" customHeight="1">
      <c r="I2728" s="1" t="str">
        <f t="shared" si="1"/>
        <v>Q4. Tofu, average of firm and soft and of raw and fried</v>
      </c>
      <c r="J2728" s="1">
        <f t="shared" si="2"/>
        <v>0</v>
      </c>
      <c r="K2728" s="1" t="str">
        <f t="shared" si="3"/>
        <v>Q4. Tofu, average of firm and soft and of raw and fried0</v>
      </c>
      <c r="L2728" s="1" t="str">
        <f t="shared" si="4"/>
        <v>Q4. Tofu, average of firm and soft and of raw and fried</v>
      </c>
      <c r="M2728" s="1" t="str">
        <f t="array" ref="M2728">IF(A2727=$A$72,TEXT(A2728,"dd/mm/yyyy"),A2728)&amp;";"&amp;B2728&amp;";"&amp;IF(J2728=0,IFERROR(VLOOKUP(A2728,default!$B$17:$C$19,2,0),C2728),INDEX(default!$B$2:$B$12,Sheet2!J2728,0))&amp;";"&amp;D2728&amp;";"&amp;E2728&amp;";"&amp;F2728&amp;";"&amp;G2728&amp;";"&amp;H2728</f>
        <v>;;;;;;;</v>
      </c>
    </row>
    <row r="2729" ht="15.75" customHeight="1">
      <c r="A2729" s="1" t="s">
        <v>825</v>
      </c>
      <c r="I2729" s="1" t="str">
        <f t="shared" si="1"/>
        <v>Q4. Tofu, average of firm and soft and of raw and fried</v>
      </c>
      <c r="J2729" s="1">
        <f t="shared" si="2"/>
        <v>0</v>
      </c>
      <c r="K2729" s="1" t="str">
        <f t="shared" si="3"/>
        <v>Q4. Tofu, average of firm and soft and of raw and fried0</v>
      </c>
      <c r="L2729" s="1" t="str">
        <f t="shared" si="4"/>
        <v>Q4. Tofu, average of firm and soft and of raw and friedRepresentativeness</v>
      </c>
      <c r="M2729" s="1" t="str">
        <f t="array" ref="M2729">IF(A2728=$A$72,TEXT(A2729,"dd/mm/yyyy"),A2729)&amp;";"&amp;B2729&amp;";"&amp;IF(J2729=0,IFERROR(VLOOKUP(A2729,default!$B$17:$C$19,2,0),C2729),INDEX(default!$B$2:$B$12,Sheet2!J2729,0))&amp;";"&amp;D2729&amp;";"&amp;E2729&amp;";"&amp;F2729&amp;";"&amp;G2729&amp;";"&amp;H2729</f>
        <v>Representativeness;;;;;;;</v>
      </c>
    </row>
    <row r="2730" ht="15.75" customHeight="1">
      <c r="A2730" s="1" t="s">
        <v>822</v>
      </c>
      <c r="I2730" s="1" t="str">
        <f t="shared" si="1"/>
        <v>Q4. Tofu, average of firm and soft and of raw and fried</v>
      </c>
      <c r="J2730" s="1">
        <f t="shared" si="2"/>
        <v>0</v>
      </c>
      <c r="K2730" s="1" t="str">
        <f t="shared" si="3"/>
        <v>Q4. Tofu, average of firm and soft and of raw and fried0</v>
      </c>
      <c r="L2730" s="1" t="str">
        <f t="shared" si="4"/>
        <v>Q4. Tofu, average of firm and soft and of raw and friedUnspecified</v>
      </c>
      <c r="M2730" s="1" t="str">
        <f t="array" ref="M2730">IF(A2729=$A$72,TEXT(A2730,"dd/mm/yyyy"),A2730)&amp;";"&amp;B2730&amp;";"&amp;IF(J2730=0,IFERROR(VLOOKUP(A2730,default!$B$17:$C$19,2,0),C2730),INDEX(default!$B$2:$B$12,Sheet2!J2730,0))&amp;";"&amp;D2730&amp;";"&amp;E2730&amp;";"&amp;F2730&amp;";"&amp;G2730&amp;";"&amp;H2730</f>
        <v>Unspecified;;;;;;;</v>
      </c>
    </row>
    <row r="2731" ht="15.75" customHeight="1">
      <c r="I2731" s="1" t="str">
        <f t="shared" si="1"/>
        <v>Q4. Tofu, average of firm and soft and of raw and fried</v>
      </c>
      <c r="J2731" s="1">
        <f t="shared" si="2"/>
        <v>0</v>
      </c>
      <c r="K2731" s="1" t="str">
        <f t="shared" si="3"/>
        <v>Q4. Tofu, average of firm and soft and of raw and fried0</v>
      </c>
      <c r="L2731" s="1" t="str">
        <f t="shared" si="4"/>
        <v>Q4. Tofu, average of firm and soft and of raw and fried</v>
      </c>
      <c r="M2731" s="1" t="str">
        <f t="array" ref="M2731">IF(A2730=$A$72,TEXT(A2731,"dd/mm/yyyy"),A2731)&amp;";"&amp;B2731&amp;";"&amp;IF(J2731=0,IFERROR(VLOOKUP(A2731,default!$B$17:$C$19,2,0),C2731),INDEX(default!$B$2:$B$12,Sheet2!J2731,0))&amp;";"&amp;D2731&amp;";"&amp;E2731&amp;";"&amp;F2731&amp;";"&amp;G2731&amp;";"&amp;H2731</f>
        <v>;;;;;;;</v>
      </c>
    </row>
    <row r="2732" ht="15.75" customHeight="1">
      <c r="A2732" s="1" t="s">
        <v>826</v>
      </c>
      <c r="I2732" s="1" t="str">
        <f t="shared" si="1"/>
        <v>Q4. Tofu, average of firm and soft and of raw and fried</v>
      </c>
      <c r="J2732" s="1">
        <f t="shared" si="2"/>
        <v>0</v>
      </c>
      <c r="K2732" s="1" t="str">
        <f t="shared" si="3"/>
        <v>Q4. Tofu, average of firm and soft and of raw and fried0</v>
      </c>
      <c r="L2732" s="1" t="str">
        <f t="shared" si="4"/>
        <v>Q4. Tofu, average of firm and soft and of raw and friedMultiple output allocation</v>
      </c>
      <c r="M2732" s="1" t="str">
        <f t="array" ref="M2732">IF(A2731=$A$72,TEXT(A2732,"dd/mm/yyyy"),A2732)&amp;";"&amp;B2732&amp;";"&amp;IF(J2732=0,IFERROR(VLOOKUP(A2732,default!$B$17:$C$19,2,0),C2732),INDEX(default!$B$2:$B$12,Sheet2!J2732,0))&amp;";"&amp;D2732&amp;";"&amp;E2732&amp;";"&amp;F2732&amp;";"&amp;G2732&amp;";"&amp;H2732</f>
        <v>Multiple output allocation;;;;;;;</v>
      </c>
    </row>
    <row r="2733" ht="15.75" customHeight="1">
      <c r="A2733" s="1" t="s">
        <v>822</v>
      </c>
      <c r="I2733" s="1" t="str">
        <f t="shared" si="1"/>
        <v>Q4. Tofu, average of firm and soft and of raw and fried</v>
      </c>
      <c r="J2733" s="1">
        <f t="shared" si="2"/>
        <v>0</v>
      </c>
      <c r="K2733" s="1" t="str">
        <f t="shared" si="3"/>
        <v>Q4. Tofu, average of firm and soft and of raw and fried0</v>
      </c>
      <c r="L2733" s="1" t="str">
        <f t="shared" si="4"/>
        <v>Q4. Tofu, average of firm and soft and of raw and friedUnspecified</v>
      </c>
      <c r="M2733" s="1" t="str">
        <f t="array" ref="M2733">IF(A2732=$A$72,TEXT(A2733,"dd/mm/yyyy"),A2733)&amp;";"&amp;B2733&amp;";"&amp;IF(J2733=0,IFERROR(VLOOKUP(A2733,default!$B$17:$C$19,2,0),C2733),INDEX(default!$B$2:$B$12,Sheet2!J2733,0))&amp;";"&amp;D2733&amp;";"&amp;E2733&amp;";"&amp;F2733&amp;";"&amp;G2733&amp;";"&amp;H2733</f>
        <v>Unspecified;;;;;;;</v>
      </c>
    </row>
    <row r="2734" ht="15.75" customHeight="1">
      <c r="I2734" s="1" t="str">
        <f t="shared" si="1"/>
        <v>Q4. Tofu, average of firm and soft and of raw and fried</v>
      </c>
      <c r="J2734" s="1">
        <f t="shared" si="2"/>
        <v>0</v>
      </c>
      <c r="K2734" s="1" t="str">
        <f t="shared" si="3"/>
        <v>Q4. Tofu, average of firm and soft and of raw and fried0</v>
      </c>
      <c r="L2734" s="1" t="str">
        <f t="shared" si="4"/>
        <v>Q4. Tofu, average of firm and soft and of raw and fried</v>
      </c>
      <c r="M2734" s="1" t="str">
        <f t="array" ref="M2734">IF(A2733=$A$72,TEXT(A2734,"dd/mm/yyyy"),A2734)&amp;";"&amp;B2734&amp;";"&amp;IF(J2734=0,IFERROR(VLOOKUP(A2734,default!$B$17:$C$19,2,0),C2734),INDEX(default!$B$2:$B$12,Sheet2!J2734,0))&amp;";"&amp;D2734&amp;";"&amp;E2734&amp;";"&amp;F2734&amp;";"&amp;G2734&amp;";"&amp;H2734</f>
        <v>;;;;;;;</v>
      </c>
    </row>
    <row r="2735" ht="15.75" customHeight="1">
      <c r="A2735" s="1" t="s">
        <v>827</v>
      </c>
      <c r="I2735" s="1" t="str">
        <f t="shared" si="1"/>
        <v>Q4. Tofu, average of firm and soft and of raw and fried</v>
      </c>
      <c r="J2735" s="1">
        <f t="shared" si="2"/>
        <v>0</v>
      </c>
      <c r="K2735" s="1" t="str">
        <f t="shared" si="3"/>
        <v>Q4. Tofu, average of firm and soft and of raw and fried0</v>
      </c>
      <c r="L2735" s="1" t="str">
        <f t="shared" si="4"/>
        <v>Q4. Tofu, average of firm and soft and of raw and friedSubstitution allocation</v>
      </c>
      <c r="M2735" s="1" t="str">
        <f t="array" ref="M2735">IF(A2734=$A$72,TEXT(A2735,"dd/mm/yyyy"),A2735)&amp;";"&amp;B2735&amp;";"&amp;IF(J2735=0,IFERROR(VLOOKUP(A2735,default!$B$17:$C$19,2,0),C2735),INDEX(default!$B$2:$B$12,Sheet2!J2735,0))&amp;";"&amp;D2735&amp;";"&amp;E2735&amp;";"&amp;F2735&amp;";"&amp;G2735&amp;";"&amp;H2735</f>
        <v>Substitution allocation;;;;;;;</v>
      </c>
    </row>
    <row r="2736" ht="15.75" customHeight="1">
      <c r="A2736" s="1" t="s">
        <v>822</v>
      </c>
      <c r="I2736" s="1" t="str">
        <f t="shared" si="1"/>
        <v>Q4. Tofu, average of firm and soft and of raw and fried</v>
      </c>
      <c r="J2736" s="1">
        <f t="shared" si="2"/>
        <v>0</v>
      </c>
      <c r="K2736" s="1" t="str">
        <f t="shared" si="3"/>
        <v>Q4. Tofu, average of firm and soft and of raw and fried0</v>
      </c>
      <c r="L2736" s="1" t="str">
        <f t="shared" si="4"/>
        <v>Q4. Tofu, average of firm and soft and of raw and friedUnspecified</v>
      </c>
      <c r="M2736" s="1" t="str">
        <f t="array" ref="M2736">IF(A2735=$A$72,TEXT(A2736,"dd/mm/yyyy"),A2736)&amp;";"&amp;B2736&amp;";"&amp;IF(J2736=0,IFERROR(VLOOKUP(A2736,default!$B$17:$C$19,2,0),C2736),INDEX(default!$B$2:$B$12,Sheet2!J2736,0))&amp;";"&amp;D2736&amp;";"&amp;E2736&amp;";"&amp;F2736&amp;";"&amp;G2736&amp;";"&amp;H2736</f>
        <v>Unspecified;;;;;;;</v>
      </c>
    </row>
    <row r="2737" ht="15.75" customHeight="1">
      <c r="I2737" s="1" t="str">
        <f t="shared" si="1"/>
        <v>Q4. Tofu, average of firm and soft and of raw and fried</v>
      </c>
      <c r="J2737" s="1">
        <f t="shared" si="2"/>
        <v>0</v>
      </c>
      <c r="K2737" s="1" t="str">
        <f t="shared" si="3"/>
        <v>Q4. Tofu, average of firm and soft and of raw and fried0</v>
      </c>
      <c r="L2737" s="1" t="str">
        <f t="shared" si="4"/>
        <v>Q4. Tofu, average of firm and soft and of raw and fried</v>
      </c>
      <c r="M2737" s="1" t="str">
        <f t="array" ref="M2737">IF(A2736=$A$72,TEXT(A2737,"dd/mm/yyyy"),A2737)&amp;";"&amp;B2737&amp;";"&amp;IF(J2737=0,IFERROR(VLOOKUP(A2737,default!$B$17:$C$19,2,0),C2737),INDEX(default!$B$2:$B$12,Sheet2!J2737,0))&amp;";"&amp;D2737&amp;";"&amp;E2737&amp;";"&amp;F2737&amp;";"&amp;G2737&amp;";"&amp;H2737</f>
        <v>;;;;;;;</v>
      </c>
    </row>
    <row r="2738" ht="15.75" customHeight="1">
      <c r="A2738" s="1" t="s">
        <v>828</v>
      </c>
      <c r="I2738" s="1" t="str">
        <f t="shared" si="1"/>
        <v>Q4. Tofu, average of firm and soft and of raw and fried</v>
      </c>
      <c r="J2738" s="1">
        <f t="shared" si="2"/>
        <v>0</v>
      </c>
      <c r="K2738" s="1" t="str">
        <f t="shared" si="3"/>
        <v>Q4. Tofu, average of firm and soft and of raw and fried0</v>
      </c>
      <c r="L2738" s="1" t="str">
        <f t="shared" si="4"/>
        <v>Q4. Tofu, average of firm and soft and of raw and friedCut off rules</v>
      </c>
      <c r="M2738" s="1" t="str">
        <f t="array" ref="M2738">IF(A2737=$A$72,TEXT(A2738,"dd/mm/yyyy"),A2738)&amp;";"&amp;B2738&amp;";"&amp;IF(J2738=0,IFERROR(VLOOKUP(A2738,default!$B$17:$C$19,2,0),C2738),INDEX(default!$B$2:$B$12,Sheet2!J2738,0))&amp;";"&amp;D2738&amp;";"&amp;E2738&amp;";"&amp;F2738&amp;";"&amp;G2738&amp;";"&amp;H2738</f>
        <v>Cut off rules;;;;;;;</v>
      </c>
    </row>
    <row r="2739" ht="15.75" customHeight="1">
      <c r="A2739" s="1" t="s">
        <v>822</v>
      </c>
      <c r="I2739" s="1" t="str">
        <f t="shared" si="1"/>
        <v>Q4. Tofu, average of firm and soft and of raw and fried</v>
      </c>
      <c r="J2739" s="1">
        <f t="shared" si="2"/>
        <v>0</v>
      </c>
      <c r="K2739" s="1" t="str">
        <f t="shared" si="3"/>
        <v>Q4. Tofu, average of firm and soft and of raw and fried0</v>
      </c>
      <c r="L2739" s="1" t="str">
        <f t="shared" si="4"/>
        <v>Q4. Tofu, average of firm and soft and of raw and friedUnspecified</v>
      </c>
      <c r="M2739" s="1" t="str">
        <f t="array" ref="M2739">IF(A2738=$A$72,TEXT(A2739,"dd/mm/yyyy"),A2739)&amp;";"&amp;B2739&amp;";"&amp;IF(J2739=0,IFERROR(VLOOKUP(A2739,default!$B$17:$C$19,2,0),C2739),INDEX(default!$B$2:$B$12,Sheet2!J2739,0))&amp;";"&amp;D2739&amp;";"&amp;E2739&amp;";"&amp;F2739&amp;";"&amp;G2739&amp;";"&amp;H2739</f>
        <v>Unspecified;;;;;;;</v>
      </c>
    </row>
    <row r="2740" ht="15.75" customHeight="1">
      <c r="I2740" s="1" t="str">
        <f t="shared" si="1"/>
        <v>Q4. Tofu, average of firm and soft and of raw and fried</v>
      </c>
      <c r="J2740" s="1">
        <f t="shared" si="2"/>
        <v>0</v>
      </c>
      <c r="K2740" s="1" t="str">
        <f t="shared" si="3"/>
        <v>Q4. Tofu, average of firm and soft and of raw and fried0</v>
      </c>
      <c r="L2740" s="1" t="str">
        <f t="shared" si="4"/>
        <v>Q4. Tofu, average of firm and soft and of raw and fried</v>
      </c>
      <c r="M2740" s="1" t="str">
        <f t="array" ref="M2740">IF(A2739=$A$72,TEXT(A2740,"dd/mm/yyyy"),A2740)&amp;";"&amp;B2740&amp;";"&amp;IF(J2740=0,IFERROR(VLOOKUP(A2740,default!$B$17:$C$19,2,0),C2740),INDEX(default!$B$2:$B$12,Sheet2!J2740,0))&amp;";"&amp;D2740&amp;";"&amp;E2740&amp;";"&amp;F2740&amp;";"&amp;G2740&amp;";"&amp;H2740</f>
        <v>;;;;;;;</v>
      </c>
    </row>
    <row r="2741" ht="15.75" customHeight="1">
      <c r="A2741" s="49" t="s">
        <v>829</v>
      </c>
      <c r="I2741" s="1" t="str">
        <f t="shared" si="1"/>
        <v>Q4. Tofu, average of firm and soft and of raw and fried</v>
      </c>
      <c r="J2741" s="1">
        <f t="shared" si="2"/>
        <v>0</v>
      </c>
      <c r="K2741" s="1" t="str">
        <f t="shared" si="3"/>
        <v>Q4. Tofu, average of firm and soft and of raw and fried0</v>
      </c>
      <c r="L2741" s="1" t="str">
        <f t="shared" si="4"/>
        <v>Q4. Tofu, average of firm and soft and of raw and friedCapital goods</v>
      </c>
      <c r="M2741" s="1" t="str">
        <f t="array" ref="M2741">IF(A2740=$A$72,TEXT(A2741,"dd/mm/yyyy"),A2741)&amp;";"&amp;B2741&amp;";"&amp;IF(J2741=0,IFERROR(VLOOKUP(A2741,default!$B$17:$C$19,2,0),C2741),INDEX(default!$B$2:$B$12,Sheet2!J2741,0))&amp;";"&amp;D2741&amp;";"&amp;E2741&amp;";"&amp;F2741&amp;";"&amp;G2741&amp;";"&amp;H2741</f>
        <v>Capital goods;;;;;;;</v>
      </c>
    </row>
    <row r="2742" ht="15.75" customHeight="1">
      <c r="A2742" s="1" t="s">
        <v>822</v>
      </c>
      <c r="I2742" s="1" t="str">
        <f t="shared" si="1"/>
        <v>Q4. Tofu, average of firm and soft and of raw and fried</v>
      </c>
      <c r="J2742" s="1">
        <f t="shared" si="2"/>
        <v>0</v>
      </c>
      <c r="K2742" s="1" t="str">
        <f t="shared" si="3"/>
        <v>Q4. Tofu, average of firm and soft and of raw and fried0</v>
      </c>
      <c r="L2742" s="1" t="str">
        <f t="shared" si="4"/>
        <v>Q4. Tofu, average of firm and soft and of raw and friedUnspecified</v>
      </c>
      <c r="M2742" s="1" t="str">
        <f t="array" ref="M2742">IF(A2741=$A$72,TEXT(A2742,"dd/mm/yyyy"),A2742)&amp;";"&amp;B2742&amp;";"&amp;IF(J2742=0,IFERROR(VLOOKUP(A2742,default!$B$17:$C$19,2,0),C2742),INDEX(default!$B$2:$B$12,Sheet2!J2742,0))&amp;";"&amp;D2742&amp;";"&amp;E2742&amp;";"&amp;F2742&amp;";"&amp;G2742&amp;";"&amp;H2742</f>
        <v>Unspecified;;;;;;;</v>
      </c>
    </row>
    <row r="2743" ht="15.75" customHeight="1">
      <c r="I2743" s="1" t="str">
        <f t="shared" si="1"/>
        <v>Q4. Tofu, average of firm and soft and of raw and fried</v>
      </c>
      <c r="J2743" s="1">
        <f t="shared" si="2"/>
        <v>0</v>
      </c>
      <c r="K2743" s="1" t="str">
        <f t="shared" si="3"/>
        <v>Q4. Tofu, average of firm and soft and of raw and fried0</v>
      </c>
      <c r="L2743" s="1" t="str">
        <f t="shared" si="4"/>
        <v>Q4. Tofu, average of firm and soft and of raw and fried</v>
      </c>
      <c r="M2743" s="1" t="str">
        <f t="array" ref="M2743">IF(A2742=$A$72,TEXT(A2743,"dd/mm/yyyy"),A2743)&amp;";"&amp;B2743&amp;";"&amp;IF(J2743=0,IFERROR(VLOOKUP(A2743,default!$B$17:$C$19,2,0),C2743),INDEX(default!$B$2:$B$12,Sheet2!J2743,0))&amp;";"&amp;D2743&amp;";"&amp;E2743&amp;";"&amp;F2743&amp;";"&amp;G2743&amp;";"&amp;H2743</f>
        <v>;;;;;;;</v>
      </c>
    </row>
    <row r="2744" ht="15.75" customHeight="1">
      <c r="A2744" s="1" t="s">
        <v>830</v>
      </c>
      <c r="I2744" s="1" t="str">
        <f t="shared" si="1"/>
        <v>Q4. Tofu, average of firm and soft and of raw and fried</v>
      </c>
      <c r="J2744" s="1">
        <f t="shared" si="2"/>
        <v>0</v>
      </c>
      <c r="K2744" s="1" t="str">
        <f t="shared" si="3"/>
        <v>Q4. Tofu, average of firm and soft and of raw and fried0</v>
      </c>
      <c r="L2744" s="1" t="str">
        <f t="shared" si="4"/>
        <v>Q4. Tofu, average of firm and soft and of raw and friedBoundary with nature</v>
      </c>
      <c r="M2744" s="1" t="str">
        <f t="array" ref="M2744">IF(A2743=$A$72,TEXT(A2744,"dd/mm/yyyy"),A2744)&amp;";"&amp;B2744&amp;";"&amp;IF(J2744=0,IFERROR(VLOOKUP(A2744,default!$B$17:$C$19,2,0),C2744),INDEX(default!$B$2:$B$12,Sheet2!J2744,0))&amp;";"&amp;D2744&amp;";"&amp;E2744&amp;";"&amp;F2744&amp;";"&amp;G2744&amp;";"&amp;H2744</f>
        <v>Boundary with nature;;;;;;;</v>
      </c>
    </row>
    <row r="2745" ht="15.75" customHeight="1">
      <c r="A2745" s="1" t="s">
        <v>822</v>
      </c>
      <c r="I2745" s="1" t="str">
        <f t="shared" si="1"/>
        <v>Q4. Tofu, average of firm and soft and of raw and fried</v>
      </c>
      <c r="J2745" s="1">
        <f t="shared" si="2"/>
        <v>0</v>
      </c>
      <c r="K2745" s="1" t="str">
        <f t="shared" si="3"/>
        <v>Q4. Tofu, average of firm and soft and of raw and fried0</v>
      </c>
      <c r="L2745" s="1" t="str">
        <f t="shared" si="4"/>
        <v>Q4. Tofu, average of firm and soft and of raw and friedUnspecified</v>
      </c>
      <c r="M2745" s="1" t="str">
        <f t="array" ref="M2745">IF(A2744=$A$72,TEXT(A2745,"dd/mm/yyyy"),A2745)&amp;";"&amp;B2745&amp;";"&amp;IF(J2745=0,IFERROR(VLOOKUP(A2745,default!$B$17:$C$19,2,0),C2745),INDEX(default!$B$2:$B$12,Sheet2!J2745,0))&amp;";"&amp;D2745&amp;";"&amp;E2745&amp;";"&amp;F2745&amp;";"&amp;G2745&amp;";"&amp;H2745</f>
        <v>Unspecified;;;;;;;</v>
      </c>
    </row>
    <row r="2746" ht="15.75" customHeight="1">
      <c r="I2746" s="1" t="str">
        <f t="shared" si="1"/>
        <v>Q4. Tofu, average of firm and soft and of raw and fried</v>
      </c>
      <c r="J2746" s="1">
        <f t="shared" si="2"/>
        <v>0</v>
      </c>
      <c r="K2746" s="1" t="str">
        <f t="shared" si="3"/>
        <v>Q4. Tofu, average of firm and soft and of raw and fried0</v>
      </c>
      <c r="L2746" s="1" t="str">
        <f t="shared" si="4"/>
        <v>Q4. Tofu, average of firm and soft and of raw and fried</v>
      </c>
      <c r="M2746" s="1" t="str">
        <f t="array" ref="M2746">IF(A2745=$A$72,TEXT(A2746,"dd/mm/yyyy"),A2746)&amp;";"&amp;B2746&amp;";"&amp;IF(J2746=0,IFERROR(VLOOKUP(A2746,default!$B$17:$C$19,2,0),C2746),INDEX(default!$B$2:$B$12,Sheet2!J2746,0))&amp;";"&amp;D2746&amp;";"&amp;E2746&amp;";"&amp;F2746&amp;";"&amp;G2746&amp;";"&amp;H2746</f>
        <v>;;;;;;;</v>
      </c>
    </row>
    <row r="2747" ht="15.75" customHeight="1">
      <c r="A2747" s="1" t="s">
        <v>831</v>
      </c>
      <c r="I2747" s="1" t="str">
        <f t="shared" si="1"/>
        <v>Q4. Tofu, average of firm and soft and of raw and fried</v>
      </c>
      <c r="J2747" s="1">
        <f t="shared" si="2"/>
        <v>0</v>
      </c>
      <c r="K2747" s="1" t="str">
        <f t="shared" si="3"/>
        <v>Q4. Tofu, average of firm and soft and of raw and fried0</v>
      </c>
      <c r="L2747" s="1" t="str">
        <f t="shared" si="4"/>
        <v>Q4. Tofu, average of firm and soft and of raw and friedInfrastructure</v>
      </c>
      <c r="M2747" s="1" t="str">
        <f t="array" ref="M2747">IF(A2746=$A$72,TEXT(A2747,"dd/mm/yyyy"),A2747)&amp;";"&amp;B2747&amp;";"&amp;IF(J2747=0,IFERROR(VLOOKUP(A2747,default!$B$17:$C$19,2,0),C2747),INDEX(default!$B$2:$B$12,Sheet2!J2747,0))&amp;";"&amp;D2747&amp;";"&amp;E2747&amp;";"&amp;F2747&amp;";"&amp;G2747&amp;";"&amp;H2747</f>
        <v>Infrastructure;;;;;;;</v>
      </c>
    </row>
    <row r="2748" ht="15.75" customHeight="1">
      <c r="A2748" s="1" t="s">
        <v>832</v>
      </c>
      <c r="I2748" s="1" t="str">
        <f t="shared" si="1"/>
        <v>Q4. Tofu, average of firm and soft and of raw and fried</v>
      </c>
      <c r="J2748" s="1">
        <f t="shared" si="2"/>
        <v>0</v>
      </c>
      <c r="K2748" s="1" t="str">
        <f t="shared" si="3"/>
        <v>Q4. Tofu, average of firm and soft and of raw and fried0</v>
      </c>
      <c r="L2748" s="1" t="str">
        <f t="shared" si="4"/>
        <v>Q4. Tofu, average of firm and soft and of raw and friedNo</v>
      </c>
      <c r="M2748" s="1" t="str">
        <f t="array" ref="M2748">IF(A2747=$A$72,TEXT(A2748,"dd/mm/yyyy"),A2748)&amp;";"&amp;B2748&amp;";"&amp;IF(J2748=0,IFERROR(VLOOKUP(A2748,default!$B$17:$C$19,2,0),C2748),INDEX(default!$B$2:$B$12,Sheet2!J2748,0))&amp;";"&amp;D2748&amp;";"&amp;E2748&amp;";"&amp;F2748&amp;";"&amp;G2748&amp;";"&amp;H2748</f>
        <v>No;;;;;;;</v>
      </c>
    </row>
    <row r="2749" ht="15.75" customHeight="1">
      <c r="I2749" s="1" t="str">
        <f t="shared" si="1"/>
        <v>Q4. Tofu, average of firm and soft and of raw and fried</v>
      </c>
      <c r="J2749" s="1">
        <f t="shared" si="2"/>
        <v>0</v>
      </c>
      <c r="K2749" s="1" t="str">
        <f t="shared" si="3"/>
        <v>Q4. Tofu, average of firm and soft and of raw and fried0</v>
      </c>
      <c r="L2749" s="1" t="str">
        <f t="shared" si="4"/>
        <v>Q4. Tofu, average of firm and soft and of raw and fried</v>
      </c>
      <c r="M2749" s="1" t="str">
        <f t="array" ref="M2749">IF(A2748=$A$72,TEXT(A2749,"dd/mm/yyyy"),A2749)&amp;";"&amp;B2749&amp;";"&amp;IF(J2749=0,IFERROR(VLOOKUP(A2749,default!$B$17:$C$19,2,0),C2749),INDEX(default!$B$2:$B$12,Sheet2!J2749,0))&amp;";"&amp;D2749&amp;";"&amp;E2749&amp;";"&amp;F2749&amp;";"&amp;G2749&amp;";"&amp;H2749</f>
        <v>;;;;;;;</v>
      </c>
    </row>
    <row r="2750" ht="15.75" customHeight="1">
      <c r="A2750" s="1" t="s">
        <v>833</v>
      </c>
      <c r="I2750" s="1" t="str">
        <f t="shared" si="1"/>
        <v>Q4. Tofu, average of firm and soft and of raw and fried</v>
      </c>
      <c r="J2750" s="1">
        <f t="shared" si="2"/>
        <v>0</v>
      </c>
      <c r="K2750" s="1" t="str">
        <f t="shared" si="3"/>
        <v>Q4. Tofu, average of firm and soft and of raw and fried0</v>
      </c>
      <c r="L2750" s="1" t="str">
        <f t="shared" si="4"/>
        <v>Q4. Tofu, average of firm and soft and of raw and friedDate</v>
      </c>
      <c r="M2750" s="1" t="str">
        <f t="array" ref="M2750">IF(A2749=$A$72,TEXT(A2750,"dd/mm/yyyy"),A2750)&amp;";"&amp;B2750&amp;";"&amp;IF(J2750=0,IFERROR(VLOOKUP(A2750,default!$B$17:$C$19,2,0),C2750),INDEX(default!$B$2:$B$12,Sheet2!J2750,0))&amp;";"&amp;D2750&amp;";"&amp;E2750&amp;";"&amp;F2750&amp;";"&amp;G2750&amp;";"&amp;H2750</f>
        <v>Date;;;;;;;</v>
      </c>
    </row>
    <row r="2751" ht="15.75" customHeight="1">
      <c r="A2751" s="49">
        <v>45119.0</v>
      </c>
      <c r="I2751" s="1" t="str">
        <f t="shared" si="1"/>
        <v>Q4. Tofu, average of firm and soft and of raw and fried</v>
      </c>
      <c r="J2751" s="1">
        <f t="shared" si="2"/>
        <v>0</v>
      </c>
      <c r="K2751" s="1" t="str">
        <f t="shared" si="3"/>
        <v>Q4. Tofu, average of firm and soft and of raw and fried0</v>
      </c>
      <c r="L2751" s="1" t="str">
        <f t="shared" si="4"/>
        <v>Q4. Tofu, average of firm and soft and of raw and fried45119</v>
      </c>
      <c r="M2751" s="1" t="str">
        <f t="array" ref="M2751">IF(A2750=$A$72,TEXT(A2751,"dd/mm/yyyy"),A2751)&amp;";"&amp;B2751&amp;";"&amp;IF(J2751=0,IFERROR(VLOOKUP(A2751,default!$B$17:$C$19,2,0),C2751),INDEX(default!$B$2:$B$12,Sheet2!J2751,0))&amp;";"&amp;D2751&amp;";"&amp;E2751&amp;";"&amp;F2751&amp;";"&amp;G2751&amp;";"&amp;H2751</f>
        <v>12/07/2023;;;;;;;</v>
      </c>
    </row>
    <row r="2752" ht="15.75" customHeight="1">
      <c r="I2752" s="1" t="str">
        <f t="shared" si="1"/>
        <v>Q4. Tofu, average of firm and soft and of raw and fried</v>
      </c>
      <c r="J2752" s="1">
        <f t="shared" si="2"/>
        <v>0</v>
      </c>
      <c r="K2752" s="1" t="str">
        <f t="shared" si="3"/>
        <v>Q4. Tofu, average of firm and soft and of raw and fried0</v>
      </c>
      <c r="L2752" s="1" t="str">
        <f t="shared" si="4"/>
        <v>Q4. Tofu, average of firm and soft and of raw and fried</v>
      </c>
      <c r="M2752" s="1" t="str">
        <f t="array" ref="M2752">IF(A2751=$A$72,TEXT(A2752,"dd/mm/yyyy"),A2752)&amp;";"&amp;B2752&amp;";"&amp;IF(J2752=0,IFERROR(VLOOKUP(A2752,default!$B$17:$C$19,2,0),C2752),INDEX(default!$B$2:$B$12,Sheet2!J2752,0))&amp;";"&amp;D2752&amp;";"&amp;E2752&amp;";"&amp;F2752&amp;";"&amp;G2752&amp;";"&amp;H2752</f>
        <v>;;;;;;;</v>
      </c>
    </row>
    <row r="2753" ht="15.75" customHeight="1">
      <c r="A2753" s="1" t="s">
        <v>834</v>
      </c>
      <c r="I2753" s="1" t="str">
        <f t="shared" si="1"/>
        <v>Q4. Tofu, average of firm and soft and of raw and fried</v>
      </c>
      <c r="J2753" s="1">
        <f t="shared" si="2"/>
        <v>0</v>
      </c>
      <c r="K2753" s="1" t="str">
        <f t="shared" si="3"/>
        <v>Q4. Tofu, average of firm and soft and of raw and fried0</v>
      </c>
      <c r="L2753" s="1" t="str">
        <f t="shared" si="4"/>
        <v>Q4. Tofu, average of firm and soft and of raw and friedProducts</v>
      </c>
      <c r="M2753" s="1" t="str">
        <f t="array" ref="M2753">IF(A2752=$A$72,TEXT(A2753,"dd/mm/yyyy"),A2753)&amp;";"&amp;B2753&amp;";"&amp;IF(J2753=0,IFERROR(VLOOKUP(A2753,default!$B$17:$C$19,2,0),C2753),INDEX(default!$B$2:$B$12,Sheet2!J2753,0))&amp;";"&amp;D2753&amp;";"&amp;E2753&amp;";"&amp;F2753&amp;";"&amp;G2753&amp;";"&amp;H2753</f>
        <v>Products;;;;;;;</v>
      </c>
    </row>
    <row r="2754" ht="15.75" customHeight="1">
      <c r="A2754" s="1" t="s">
        <v>1045</v>
      </c>
      <c r="B2754" s="1" t="s">
        <v>835</v>
      </c>
      <c r="C2754" s="1">
        <v>1.0</v>
      </c>
      <c r="D2754" s="1">
        <v>100.0</v>
      </c>
      <c r="E2754" s="1" t="s">
        <v>836</v>
      </c>
      <c r="F2754" s="1" t="s">
        <v>971</v>
      </c>
      <c r="I2754" s="1" t="str">
        <f t="shared" si="1"/>
        <v>Q5. Carrots, average of raw and cooked (boiled)</v>
      </c>
      <c r="J2754" s="1">
        <f t="shared" si="2"/>
        <v>0</v>
      </c>
      <c r="K2754" s="1" t="str">
        <f t="shared" si="3"/>
        <v>Q5. Carrots, average of raw and cooked (boiled)0</v>
      </c>
      <c r="L2754" s="1" t="str">
        <f t="shared" si="4"/>
        <v>Q5. Carrots, average of raw and cooked (boiled)Q5. Carrots, average of raw and cooked (boiled)</v>
      </c>
      <c r="M2754" s="1" t="str">
        <f t="array" ref="M2754">IF(A2753=$A$72,TEXT(A2754,"dd/mm/yyyy"),A2754)&amp;";"&amp;B2754&amp;";"&amp;IF(J2754=0,IFERROR(VLOOKUP(A2754,default!$B$17:$C$19,2,0),C2754),INDEX(default!$B$2:$B$12,Sheet2!J2754,0))&amp;";"&amp;D2754&amp;";"&amp;E2754&amp;";"&amp;F2754&amp;";"&amp;G2754&amp;";"&amp;H2754</f>
        <v>Q5. Carrots, average of raw and cooked (boiled);kg;1;100;not defined;!My project\0. Life cycles;;</v>
      </c>
    </row>
    <row r="2755" ht="15.75" customHeight="1">
      <c r="I2755" s="1" t="str">
        <f t="shared" si="1"/>
        <v>Q5. Carrots, average of raw and cooked (boiled)</v>
      </c>
      <c r="J2755" s="1">
        <f t="shared" si="2"/>
        <v>0</v>
      </c>
      <c r="K2755" s="1" t="str">
        <f t="shared" si="3"/>
        <v>Q5. Carrots, average of raw and cooked (boiled)0</v>
      </c>
      <c r="L2755" s="1" t="str">
        <f t="shared" si="4"/>
        <v>Q5. Carrots, average of raw and cooked (boiled)</v>
      </c>
      <c r="M2755" s="1" t="str">
        <f t="array" ref="M2755">IF(A2754=$A$72,TEXT(A2755,"dd/mm/yyyy"),A2755)&amp;";"&amp;B2755&amp;";"&amp;IF(J2755=0,IFERROR(VLOOKUP(A2755,default!$B$17:$C$19,2,0),C2755),INDEX(default!$B$2:$B$12,Sheet2!J2755,0))&amp;";"&amp;D2755&amp;";"&amp;E2755&amp;";"&amp;F2755&amp;";"&amp;G2755&amp;";"&amp;H2755</f>
        <v>;;;;;;;</v>
      </c>
    </row>
    <row r="2756" ht="15.75" customHeight="1">
      <c r="A2756" s="1" t="s">
        <v>838</v>
      </c>
      <c r="I2756" s="1" t="str">
        <f t="shared" si="1"/>
        <v>Q5. Carrots, average of raw and cooked (boiled)</v>
      </c>
      <c r="J2756" s="1">
        <f t="shared" si="2"/>
        <v>0</v>
      </c>
      <c r="K2756" s="1" t="str">
        <f t="shared" si="3"/>
        <v>Q5. Carrots, average of raw and cooked (boiled)0</v>
      </c>
      <c r="L2756" s="1" t="str">
        <f t="shared" si="4"/>
        <v>Q5. Carrots, average of raw and cooked (boiled)Avoided products</v>
      </c>
      <c r="M2756" s="1" t="str">
        <f t="array" ref="M2756">IF(A2755=$A$72,TEXT(A2756,"dd/mm/yyyy"),A2756)&amp;";"&amp;B2756&amp;";"&amp;IF(J2756=0,IFERROR(VLOOKUP(A2756,default!$B$17:$C$19,2,0),C2756),INDEX(default!$B$2:$B$12,Sheet2!J2756,0))&amp;";"&amp;D2756&amp;";"&amp;E2756&amp;";"&amp;F2756&amp;";"&amp;G2756&amp;";"&amp;H2756</f>
        <v>Avoided products;;;;;;;</v>
      </c>
    </row>
    <row r="2757" ht="15.75" customHeight="1">
      <c r="I2757" s="1" t="str">
        <f t="shared" si="1"/>
        <v>Q5. Carrots, average of raw and cooked (boiled)</v>
      </c>
      <c r="J2757" s="1">
        <f t="shared" si="2"/>
        <v>0</v>
      </c>
      <c r="K2757" s="1" t="str">
        <f t="shared" si="3"/>
        <v>Q5. Carrots, average of raw and cooked (boiled)0</v>
      </c>
      <c r="L2757" s="1" t="str">
        <f t="shared" si="4"/>
        <v>Q5. Carrots, average of raw and cooked (boiled)</v>
      </c>
      <c r="M2757" s="1" t="str">
        <f t="array" ref="M2757">IF(A2756=$A$72,TEXT(A2757,"dd/mm/yyyy"),A2757)&amp;";"&amp;B2757&amp;";"&amp;IF(J2757=0,IFERROR(VLOOKUP(A2757,default!$B$17:$C$19,2,0),C2757),INDEX(default!$B$2:$B$12,Sheet2!J2757,0))&amp;";"&amp;D2757&amp;";"&amp;E2757&amp;";"&amp;F2757&amp;";"&amp;G2757&amp;";"&amp;H2757</f>
        <v>;;;;;;;</v>
      </c>
    </row>
    <row r="2758" ht="15.75" customHeight="1">
      <c r="A2758" s="1" t="s">
        <v>839</v>
      </c>
      <c r="I2758" s="1" t="str">
        <f t="shared" si="1"/>
        <v>Q5. Carrots, average of raw and cooked (boiled)</v>
      </c>
      <c r="J2758" s="1">
        <f t="shared" si="2"/>
        <v>0</v>
      </c>
      <c r="K2758" s="1" t="str">
        <f t="shared" si="3"/>
        <v>Q5. Carrots, average of raw and cooked (boiled)0</v>
      </c>
      <c r="L2758" s="1" t="str">
        <f t="shared" si="4"/>
        <v>Q5. Carrots, average of raw and cooked (boiled)Resources</v>
      </c>
      <c r="M2758" s="1" t="str">
        <f t="array" ref="M2758">IF(A2757=$A$72,TEXT(A2758,"dd/mm/yyyy"),A2758)&amp;";"&amp;B2758&amp;";"&amp;IF(J2758=0,IFERROR(VLOOKUP(A2758,default!$B$17:$C$19,2,0),C2758),INDEX(default!$B$2:$B$12,Sheet2!J2758,0))&amp;";"&amp;D2758&amp;";"&amp;E2758&amp;";"&amp;F2758&amp;";"&amp;G2758&amp;";"&amp;H2758</f>
        <v>Resources;;;;;;;</v>
      </c>
    </row>
    <row r="2759" ht="15.75" customHeight="1">
      <c r="I2759" s="1" t="str">
        <f t="shared" si="1"/>
        <v>Q5. Carrots, average of raw and cooked (boiled)</v>
      </c>
      <c r="J2759" s="1">
        <f t="shared" si="2"/>
        <v>0</v>
      </c>
      <c r="K2759" s="1" t="str">
        <f t="shared" si="3"/>
        <v>Q5. Carrots, average of raw and cooked (boiled)0</v>
      </c>
      <c r="L2759" s="1" t="str">
        <f t="shared" si="4"/>
        <v>Q5. Carrots, average of raw and cooked (boiled)</v>
      </c>
      <c r="M2759" s="1" t="str">
        <f t="array" ref="M2759">IF(A2758=$A$72,TEXT(A2759,"dd/mm/yyyy"),A2759)&amp;";"&amp;B2759&amp;";"&amp;IF(J2759=0,IFERROR(VLOOKUP(A2759,default!$B$17:$C$19,2,0),C2759),INDEX(default!$B$2:$B$12,Sheet2!J2759,0))&amp;";"&amp;D2759&amp;";"&amp;E2759&amp;";"&amp;F2759&amp;";"&amp;G2759&amp;";"&amp;H2759</f>
        <v>;;;;;;;</v>
      </c>
    </row>
    <row r="2760" ht="15.75" customHeight="1">
      <c r="A2760" s="1" t="s">
        <v>840</v>
      </c>
      <c r="I2760" s="1" t="str">
        <f t="shared" si="1"/>
        <v>Q5. Carrots, average of raw and cooked (boiled)</v>
      </c>
      <c r="J2760" s="1">
        <f t="shared" si="2"/>
        <v>1</v>
      </c>
      <c r="K2760" s="1" t="str">
        <f t="shared" si="3"/>
        <v>Q5. Carrots, average of raw and cooked (boiled)1</v>
      </c>
      <c r="L2760" s="1" t="str">
        <f t="shared" si="4"/>
        <v>Q5. Carrots, average of raw and cooked (boiled)Materials/fuels</v>
      </c>
      <c r="M2760" s="1" t="str">
        <f t="array" ref="M2760">IF(A2759=$A$72,TEXT(A2760,"dd/mm/yyyy"),A2760)&amp;";"&amp;B2760&amp;";"&amp;IF(J2760=0,IFERROR(VLOOKUP(A2760,default!$B$17:$C$19,2,0),C2760),INDEX(default!$B$2:$B$12,Sheet2!J2760,0))&amp;";"&amp;D2760&amp;";"&amp;E2760&amp;";"&amp;F2760&amp;";"&amp;G2760&amp;";"&amp;H2760</f>
        <v>Materials/fuels;;;;;;;</v>
      </c>
    </row>
    <row r="2761" ht="15.75" customHeight="1">
      <c r="A2761" s="1" t="s">
        <v>316</v>
      </c>
      <c r="B2761" s="1" t="s">
        <v>835</v>
      </c>
      <c r="C2761" s="1" t="s">
        <v>1013</v>
      </c>
      <c r="D2761" s="1" t="s">
        <v>842</v>
      </c>
      <c r="E2761" s="1">
        <v>0.0</v>
      </c>
      <c r="F2761" s="1">
        <v>0.0</v>
      </c>
      <c r="G2761" s="1">
        <v>0.0</v>
      </c>
      <c r="I2761" s="1" t="str">
        <f t="shared" si="1"/>
        <v>Q5. Carrots, average of raw and cooked (boiled)</v>
      </c>
      <c r="J2761" s="1">
        <f t="shared" si="2"/>
        <v>2</v>
      </c>
      <c r="K2761" s="1" t="str">
        <f t="shared" si="3"/>
        <v>Q5. Carrots, average of raw and cooked (boiled)2</v>
      </c>
      <c r="L2761" s="1" t="str">
        <f t="shared" si="4"/>
        <v>Q5. Carrots, average of raw and cooked (boiled)Carrot {CN}| carrot production | Cut-off, S</v>
      </c>
      <c r="M2761" s="1" t="str">
        <f t="array" ref="M2761">IF(A2760=$A$72,TEXT(A2761,"dd/mm/yyyy"),A2761)&amp;";"&amp;B2761&amp;";"&amp;IF(J2761=0,IFERROR(VLOOKUP(A2761,default!$B$17:$C$19,2,0),C2761),INDEX(default!$B$2:$B$12,Sheet2!J2761,0))&amp;";"&amp;D2761&amp;";"&amp;E2761&amp;";"&amp;F2761&amp;";"&amp;G2761&amp;";"&amp;H2761</f>
        <v>Carrot {CN}| carrot production | Cut-off, S;kg;primary*(1+PHAR_loss_PNS+PROC_loss_PNS+TRAN_loss_PNS+RET_loss_PNS);Undefined;0;0;0;</v>
      </c>
    </row>
    <row r="2762" ht="15.75" customHeight="1">
      <c r="A2762" s="1" t="s">
        <v>122</v>
      </c>
      <c r="B2762" s="1" t="s">
        <v>835</v>
      </c>
      <c r="C2762" s="1">
        <v>0.0</v>
      </c>
      <c r="D2762" s="1" t="s">
        <v>842</v>
      </c>
      <c r="E2762" s="1">
        <v>0.0</v>
      </c>
      <c r="F2762" s="1">
        <v>0.0</v>
      </c>
      <c r="G2762" s="1">
        <v>0.0</v>
      </c>
      <c r="I2762" s="1" t="str">
        <f t="shared" si="1"/>
        <v>Q5. Carrots, average of raw and cooked (boiled)</v>
      </c>
      <c r="J2762" s="1">
        <f t="shared" si="2"/>
        <v>3</v>
      </c>
      <c r="K2762" s="1" t="str">
        <f t="shared" si="3"/>
        <v>Q5. Carrots, average of raw and cooked (boiled)3</v>
      </c>
      <c r="L2762" s="1" t="str">
        <f t="shared" si="4"/>
        <v>Q5. Carrots, average of raw and cooked (boiled)Processing dummy</v>
      </c>
      <c r="M2762" s="1" t="str">
        <f t="array" ref="M2762">IF(A2761=$A$72,TEXT(A2762,"dd/mm/yyyy"),A2762)&amp;";"&amp;B2762&amp;";"&amp;IF(J2762=0,IFERROR(VLOOKUP(A2762,default!$B$17:$C$19,2,0),C2762),INDEX(default!$B$2:$B$12,Sheet2!J2762,0))&amp;";"&amp;D2762&amp;";"&amp;E2762&amp;";"&amp;F2762&amp;";"&amp;G2762&amp;";"&amp;H2762</f>
        <v>Processing dummy;kg;processing*(1+PROC_loss_PNS+TRAN_loss_PNS+RET_loss_PNS);Undefined;0;0;0;</v>
      </c>
    </row>
    <row r="2763" ht="15.75" customHeight="1">
      <c r="A2763" s="1" t="s">
        <v>317</v>
      </c>
      <c r="B2763" s="1" t="s">
        <v>835</v>
      </c>
      <c r="C2763" s="1" t="s">
        <v>1111</v>
      </c>
      <c r="D2763" s="1" t="s">
        <v>842</v>
      </c>
      <c r="E2763" s="1">
        <v>0.0</v>
      </c>
      <c r="F2763" s="1">
        <v>0.0</v>
      </c>
      <c r="G2763" s="1">
        <v>0.0</v>
      </c>
      <c r="I2763" s="1" t="str">
        <f t="shared" si="1"/>
        <v>Q5. Carrots, average of raw and cooked (boiled)</v>
      </c>
      <c r="J2763" s="1">
        <f t="shared" si="2"/>
        <v>4</v>
      </c>
      <c r="K2763" s="1" t="str">
        <f t="shared" si="3"/>
        <v>Q5. Carrots, average of raw and cooked (boiled)4</v>
      </c>
      <c r="L2763" s="1" t="str">
        <f t="shared" si="4"/>
        <v>Q5. Carrots, average of raw and cooked (boiled)Packaging dummy</v>
      </c>
      <c r="M2763" s="1" t="str">
        <f t="array" ref="M2763">IF(A2762=$A$72,TEXT(A2763,"dd/mm/yyyy"),A2763)&amp;";"&amp;B2763&amp;";"&amp;IF(J2763=0,IFERROR(VLOOKUP(A2763,default!$B$17:$C$19,2,0),C2763),INDEX(default!$B$2:$B$12,Sheet2!J2763,0))&amp;";"&amp;D2763&amp;";"&amp;E2763&amp;";"&amp;F2763&amp;";"&amp;G2763&amp;";"&amp;H2763</f>
        <v>Packaging dummy;kg;packaging*(1+TRAN_loss_PNS+RET_loss_PNS);Undefined;0;0;0;</v>
      </c>
    </row>
    <row r="2764" ht="15.75" customHeight="1">
      <c r="A2764" s="1" t="s">
        <v>976</v>
      </c>
      <c r="B2764" s="1" t="s">
        <v>835</v>
      </c>
      <c r="C2764" s="1" t="s">
        <v>1015</v>
      </c>
      <c r="D2764" s="1" t="s">
        <v>842</v>
      </c>
      <c r="E2764" s="1">
        <v>0.0</v>
      </c>
      <c r="F2764" s="1">
        <v>0.0</v>
      </c>
      <c r="G2764" s="1">
        <v>0.0</v>
      </c>
      <c r="I2764" s="1" t="str">
        <f t="shared" si="1"/>
        <v>Q5. Carrots, average of raw and cooked (boiled)</v>
      </c>
      <c r="J2764" s="1">
        <f t="shared" si="2"/>
        <v>5</v>
      </c>
      <c r="K2764" s="1" t="str">
        <f t="shared" si="3"/>
        <v>Q5. Carrots, average of raw and cooked (boiled)5</v>
      </c>
      <c r="L2764" s="1" t="str">
        <f t="shared" si="4"/>
        <v>Q5. Carrots, average of raw and cooked (boiled)International distribution {ID}| GAIN</v>
      </c>
      <c r="M2764" s="1" t="str">
        <f t="array" ref="M2764">IF(A2763=$A$72,TEXT(A2764,"dd/mm/yyyy"),A2764)&amp;";"&amp;B2764&amp;";"&amp;IF(J2764=0,IFERROR(VLOOKUP(A2764,default!$B$17:$C$19,2,0),C2764),INDEX(default!$B$2:$B$12,Sheet2!J2764,0))&amp;";"&amp;D2764&amp;";"&amp;E2764&amp;";"&amp;F2764&amp;";"&amp;G2764&amp;";"&amp;H2764</f>
        <v>International distribution {ID}| GAIN;kg;distrib*(1+TRAN_loss_PNS+RET_loss_PNS);Undefined;0;0;0;</v>
      </c>
    </row>
    <row r="2765" ht="15.75" customHeight="1">
      <c r="A2765" s="1" t="s">
        <v>125</v>
      </c>
      <c r="B2765" s="1" t="s">
        <v>846</v>
      </c>
      <c r="C2765" s="1" t="s">
        <v>1016</v>
      </c>
      <c r="D2765" s="1" t="s">
        <v>842</v>
      </c>
      <c r="E2765" s="1">
        <v>0.0</v>
      </c>
      <c r="F2765" s="1">
        <v>0.0</v>
      </c>
      <c r="G2765" s="1">
        <v>0.0</v>
      </c>
      <c r="I2765" s="1" t="str">
        <f t="shared" si="1"/>
        <v>Q5. Carrots, average of raw and cooked (boiled)</v>
      </c>
      <c r="J2765" s="1">
        <f t="shared" si="2"/>
        <v>6</v>
      </c>
      <c r="K2765" s="1" t="str">
        <f t="shared" si="3"/>
        <v>Q5. Carrots, average of raw and cooked (boiled)6</v>
      </c>
      <c r="L2765" s="1" t="str">
        <f t="shared" si="4"/>
        <v>Q5. Carrots, average of raw and cooked (boiled)Storage, in closed refrigerator, at retail (WFLDB)/RER U {ID}| GAIN</v>
      </c>
      <c r="M2765" s="1" t="str">
        <f t="array" ref="M2765">IF(A2764=$A$72,TEXT(A2765,"dd/mm/yyyy"),A2765)&amp;";"&amp;B2765&amp;";"&amp;IF(J2765=0,IFERROR(VLOOKUP(A2765,default!$B$17:$C$19,2,0),C2765),INDEX(default!$B$2:$B$12,Sheet2!J2765,0))&amp;";"&amp;D2765&amp;";"&amp;E2765&amp;";"&amp;F2765&amp;";"&amp;G2765&amp;";"&amp;H2765</f>
        <v>Storage, in closed refrigerator, at retail (WFLDB)/RER U {ID}| GAIN;l*day;retail_cool*(1+RET_loss_PNS);Undefined;0;0;0;</v>
      </c>
    </row>
    <row r="2766" ht="15.75" customHeight="1">
      <c r="A2766" s="1" t="s">
        <v>126</v>
      </c>
      <c r="B2766" s="1" t="s">
        <v>846</v>
      </c>
      <c r="C2766" s="1" t="s">
        <v>1017</v>
      </c>
      <c r="D2766" s="1" t="s">
        <v>842</v>
      </c>
      <c r="E2766" s="1">
        <v>0.0</v>
      </c>
      <c r="F2766" s="1">
        <v>0.0</v>
      </c>
      <c r="G2766" s="1">
        <v>0.0</v>
      </c>
      <c r="I2766" s="1" t="str">
        <f t="shared" si="1"/>
        <v>Q5. Carrots, average of raw and cooked (boiled)</v>
      </c>
      <c r="J2766" s="1">
        <f t="shared" si="2"/>
        <v>7</v>
      </c>
      <c r="K2766" s="1" t="str">
        <f t="shared" si="3"/>
        <v>Q5. Carrots, average of raw and cooked (boiled)7</v>
      </c>
      <c r="L2766" s="1" t="str">
        <f t="shared" si="4"/>
        <v>Q5. Carrots, average of raw and cooked (boiled)Storage, in closed freezer, at retail (WFLDB)/RER U {ID}| GAIN</v>
      </c>
      <c r="M2766" s="1" t="str">
        <f t="array" ref="M2766">IF(A2765=$A$72,TEXT(A2766,"dd/mm/yyyy"),A2766)&amp;";"&amp;B2766&amp;";"&amp;IF(J2766=0,IFERROR(VLOOKUP(A2766,default!$B$17:$C$19,2,0),C2766),INDEX(default!$B$2:$B$12,Sheet2!J2766,0))&amp;";"&amp;D2766&amp;";"&amp;E2766&amp;";"&amp;F2766&amp;";"&amp;G2766&amp;";"&amp;H2766</f>
        <v>Storage, in closed freezer, at retail (WFLDB)/RER U {ID}| GAIN;l*day;retail_freez*(1+RET_loss_PNS);Undefined;0;0;0;</v>
      </c>
    </row>
    <row r="2767" ht="15.75" customHeight="1">
      <c r="A2767" s="1" t="s">
        <v>127</v>
      </c>
      <c r="B2767" s="1" t="s">
        <v>846</v>
      </c>
      <c r="C2767" s="1" t="s">
        <v>1018</v>
      </c>
      <c r="D2767" s="1" t="s">
        <v>842</v>
      </c>
      <c r="E2767" s="1">
        <v>0.0</v>
      </c>
      <c r="F2767" s="1">
        <v>0.0</v>
      </c>
      <c r="G2767" s="1">
        <v>0.0</v>
      </c>
      <c r="I2767" s="1" t="str">
        <f t="shared" si="1"/>
        <v>Q5. Carrots, average of raw and cooked (boiled)</v>
      </c>
      <c r="J2767" s="1">
        <f t="shared" si="2"/>
        <v>8</v>
      </c>
      <c r="K2767" s="1" t="str">
        <f t="shared" si="3"/>
        <v>Q5. Carrots, average of raw and cooked (boiled)8</v>
      </c>
      <c r="L2767" s="1" t="str">
        <f t="shared" si="4"/>
        <v>Q5. Carrots, average of raw and cooked (boiled)Storage, in refrigerator, at home (WFLDB)/RER U {ID}| GAIN</v>
      </c>
      <c r="M2767" s="1" t="str">
        <f t="array" ref="M2767">IF(A2766=$A$72,TEXT(A2767,"dd/mm/yyyy"),A2767)&amp;";"&amp;B2767&amp;";"&amp;IF(J2767=0,IFERROR(VLOOKUP(A2767,default!$B$17:$C$19,2,0),C2767),INDEX(default!$B$2:$B$12,Sheet2!J2767,0))&amp;";"&amp;D2767&amp;";"&amp;E2767&amp;";"&amp;F2767&amp;";"&amp;G2767&amp;";"&amp;H2767</f>
        <v>Storage, in refrigerator, at home (WFLDB)/RER U {ID}| GAIN;l*day;home_cool;Undefined;0;0;0;</v>
      </c>
    </row>
    <row r="2768" ht="15.75" customHeight="1">
      <c r="A2768" s="1" t="s">
        <v>128</v>
      </c>
      <c r="B2768" s="1" t="s">
        <v>846</v>
      </c>
      <c r="C2768" s="1" t="s">
        <v>1018</v>
      </c>
      <c r="D2768" s="1" t="s">
        <v>842</v>
      </c>
      <c r="E2768" s="1">
        <v>0.0</v>
      </c>
      <c r="F2768" s="1">
        <v>0.0</v>
      </c>
      <c r="G2768" s="1">
        <v>0.0</v>
      </c>
      <c r="I2768" s="1" t="str">
        <f t="shared" si="1"/>
        <v>Q5. Carrots, average of raw and cooked (boiled)</v>
      </c>
      <c r="J2768" s="1">
        <f t="shared" si="2"/>
        <v>9</v>
      </c>
      <c r="K2768" s="1" t="str">
        <f t="shared" si="3"/>
        <v>Q5. Carrots, average of raw and cooked (boiled)9</v>
      </c>
      <c r="L2768" s="1" t="str">
        <f t="shared" si="4"/>
        <v>Q5. Carrots, average of raw and cooked (boiled)Storage, in freezer, at home (WFLDB)/RER U {ID}| GAIN</v>
      </c>
      <c r="M2768" s="1" t="str">
        <f t="array" ref="M2768">IF(A2767=$A$72,TEXT(A2768,"dd/mm/yyyy"),A2768)&amp;";"&amp;B2768&amp;";"&amp;IF(J2768=0,IFERROR(VLOOKUP(A2768,default!$B$17:$C$19,2,0),C2768),INDEX(default!$B$2:$B$12,Sheet2!J2768,0))&amp;";"&amp;D2768&amp;";"&amp;E2768&amp;";"&amp;F2768&amp;";"&amp;G2768&amp;";"&amp;H2768</f>
        <v>Storage, in freezer, at home (WFLDB)/RER U {ID}| GAIN;l*day;home_freez;Undefined;0;0;0;</v>
      </c>
    </row>
    <row r="2769" ht="15.75" customHeight="1">
      <c r="A2769" s="1" t="s">
        <v>129</v>
      </c>
      <c r="B2769" s="1" t="s">
        <v>849</v>
      </c>
      <c r="C2769" s="1" t="s">
        <v>37</v>
      </c>
      <c r="D2769" s="1" t="s">
        <v>842</v>
      </c>
      <c r="E2769" s="1">
        <v>0.0</v>
      </c>
      <c r="F2769" s="1">
        <v>0.0</v>
      </c>
      <c r="G2769" s="1">
        <v>0.0</v>
      </c>
      <c r="I2769" s="1" t="str">
        <f t="shared" si="1"/>
        <v>Q5. Carrots, average of raw and cooked (boiled)</v>
      </c>
      <c r="J2769" s="1">
        <f t="shared" si="2"/>
        <v>10</v>
      </c>
      <c r="K2769" s="1" t="str">
        <f t="shared" si="3"/>
        <v>Q5. Carrots, average of raw and cooked (boiled)10</v>
      </c>
      <c r="L2769" s="1" t="str">
        <f t="shared" si="4"/>
        <v>Q5. Carrots, average of raw and cooked (boiled)Boiling, vegetables, with LPG stove, at consumer home (WFLDB)/GLO U</v>
      </c>
      <c r="M2769" s="1" t="str">
        <f t="array" ref="M2769">IF(A2768=$A$72,TEXT(A2769,"dd/mm/yyyy"),A2769)&amp;";"&amp;B2769&amp;";"&amp;IF(J2769=0,IFERROR(VLOOKUP(A2769,default!$B$17:$C$19,2,0),C2769),INDEX(default!$B$2:$B$12,Sheet2!J2769,0))&amp;";"&amp;D2769&amp;";"&amp;E2769&amp;";"&amp;F2769&amp;";"&amp;G2769&amp;";"&amp;H2769</f>
        <v>Boiling, vegetables, with LPG stove, at consumer home (WFLDB)/GLO U;p;boil*(1-USER_loss);Undefined;0;0;0;</v>
      </c>
    </row>
    <row r="2770" ht="15.75" customHeight="1">
      <c r="A2770" s="1" t="s">
        <v>130</v>
      </c>
      <c r="B2770" s="1" t="s">
        <v>849</v>
      </c>
      <c r="C2770" s="1" t="s">
        <v>38</v>
      </c>
      <c r="D2770" s="1" t="s">
        <v>842</v>
      </c>
      <c r="E2770" s="1">
        <v>0.0</v>
      </c>
      <c r="F2770" s="1">
        <v>0.0</v>
      </c>
      <c r="G2770" s="1">
        <v>0.0</v>
      </c>
      <c r="I2770" s="1" t="str">
        <f t="shared" si="1"/>
        <v>Q5. Carrots, average of raw and cooked (boiled)</v>
      </c>
      <c r="J2770" s="1">
        <f t="shared" si="2"/>
        <v>11</v>
      </c>
      <c r="K2770" s="1" t="str">
        <f t="shared" si="3"/>
        <v>Q5. Carrots, average of raw and cooked (boiled)11</v>
      </c>
      <c r="L2770" s="1" t="str">
        <f t="shared" si="4"/>
        <v>Q5. Carrots, average of raw and cooked (boiled)Frying, vegetables, with LPG stove, at consumer home (WFLDB)/GLO U</v>
      </c>
      <c r="M2770" s="1" t="str">
        <f t="array" ref="M2770">IF(A2769=$A$72,TEXT(A2770,"dd/mm/yyyy"),A2770)&amp;";"&amp;B2770&amp;";"&amp;IF(J2770=0,IFERROR(VLOOKUP(A2770,default!$B$17:$C$19,2,0),C2770),INDEX(default!$B$2:$B$12,Sheet2!J2770,0))&amp;";"&amp;D2770&amp;";"&amp;E2770&amp;";"&amp;F2770&amp;";"&amp;G2770&amp;";"&amp;H2770</f>
        <v>Frying, vegetables, with LPG stove, at consumer home (WFLDB)/GLO U;p;fry*(1-USER_loss);Undefined;0;0;0;</v>
      </c>
    </row>
    <row r="2771" ht="15.75" customHeight="1">
      <c r="I2771" s="1" t="str">
        <f t="shared" si="1"/>
        <v>Q5. Carrots, average of raw and cooked (boiled)</v>
      </c>
      <c r="J2771" s="1">
        <f t="shared" si="2"/>
        <v>0</v>
      </c>
      <c r="K2771" s="1" t="str">
        <f t="shared" si="3"/>
        <v>Q5. Carrots, average of raw and cooked (boiled)0</v>
      </c>
      <c r="L2771" s="1" t="str">
        <f t="shared" si="4"/>
        <v>Q5. Carrots, average of raw and cooked (boiled)</v>
      </c>
      <c r="M2771" s="1" t="str">
        <f t="array" ref="M2771">IF(A2770=$A$72,TEXT(A2771,"dd/mm/yyyy"),A2771)&amp;";"&amp;B2771&amp;";"&amp;IF(J2771=0,IFERROR(VLOOKUP(A2771,default!$B$17:$C$19,2,0),C2771),INDEX(default!$B$2:$B$12,Sheet2!J2771,0))&amp;";"&amp;D2771&amp;";"&amp;E2771&amp;";"&amp;F2771&amp;";"&amp;G2771&amp;";"&amp;H2771</f>
        <v>;;;;;;;</v>
      </c>
    </row>
    <row r="2772" ht="15.75" customHeight="1">
      <c r="A2772" s="1" t="s">
        <v>852</v>
      </c>
      <c r="I2772" s="1" t="str">
        <f t="shared" si="1"/>
        <v>Q5. Carrots, average of raw and cooked (boiled)</v>
      </c>
      <c r="J2772" s="1">
        <f t="shared" si="2"/>
        <v>0</v>
      </c>
      <c r="K2772" s="1" t="str">
        <f t="shared" si="3"/>
        <v>Q5. Carrots, average of raw and cooked (boiled)0</v>
      </c>
      <c r="L2772" s="1" t="str">
        <f t="shared" si="4"/>
        <v>Q5. Carrots, average of raw and cooked (boiled)Electricity/heat</v>
      </c>
      <c r="M2772" s="1" t="str">
        <f t="array" ref="M2772">IF(A2771=$A$72,TEXT(A2772,"dd/mm/yyyy"),A2772)&amp;";"&amp;B2772&amp;";"&amp;IF(J2772=0,IFERROR(VLOOKUP(A2772,default!$B$17:$C$19,2,0),C2772),INDEX(default!$B$2:$B$12,Sheet2!J2772,0))&amp;";"&amp;D2772&amp;";"&amp;E2772&amp;";"&amp;F2772&amp;";"&amp;G2772&amp;";"&amp;H2772</f>
        <v>Electricity/heat;;;;;;;</v>
      </c>
    </row>
    <row r="2773" ht="15.75" customHeight="1">
      <c r="I2773" s="1" t="str">
        <f t="shared" si="1"/>
        <v>Q5. Carrots, average of raw and cooked (boiled)</v>
      </c>
      <c r="J2773" s="1">
        <f t="shared" si="2"/>
        <v>0</v>
      </c>
      <c r="K2773" s="1" t="str">
        <f t="shared" si="3"/>
        <v>Q5. Carrots, average of raw and cooked (boiled)0</v>
      </c>
      <c r="L2773" s="1" t="str">
        <f t="shared" si="4"/>
        <v>Q5. Carrots, average of raw and cooked (boiled)</v>
      </c>
      <c r="M2773" s="1" t="str">
        <f t="array" ref="M2773">IF(A2772=$A$72,TEXT(A2773,"dd/mm/yyyy"),A2773)&amp;";"&amp;B2773&amp;";"&amp;IF(J2773=0,IFERROR(VLOOKUP(A2773,default!$B$17:$C$19,2,0),C2773),INDEX(default!$B$2:$B$12,Sheet2!J2773,0))&amp;";"&amp;D2773&amp;";"&amp;E2773&amp;";"&amp;F2773&amp;";"&amp;G2773&amp;";"&amp;H2773</f>
        <v>;;;;;;;</v>
      </c>
    </row>
    <row r="2774" ht="15.75" customHeight="1">
      <c r="A2774" s="1" t="s">
        <v>853</v>
      </c>
      <c r="I2774" s="1" t="str">
        <f t="shared" si="1"/>
        <v>Q5. Carrots, average of raw and cooked (boiled)</v>
      </c>
      <c r="J2774" s="1">
        <f t="shared" si="2"/>
        <v>0</v>
      </c>
      <c r="K2774" s="1" t="str">
        <f t="shared" si="3"/>
        <v>Q5. Carrots, average of raw and cooked (boiled)0</v>
      </c>
      <c r="L2774" s="1" t="str">
        <f t="shared" si="4"/>
        <v>Q5. Carrots, average of raw and cooked (boiled)Emissions to air</v>
      </c>
      <c r="M2774" s="1" t="str">
        <f t="array" ref="M2774">IF(A2773=$A$72,TEXT(A2774,"dd/mm/yyyy"),A2774)&amp;";"&amp;B2774&amp;";"&amp;IF(J2774=0,IFERROR(VLOOKUP(A2774,default!$B$17:$C$19,2,0),C2774),INDEX(default!$B$2:$B$12,Sheet2!J2774,0))&amp;";"&amp;D2774&amp;";"&amp;E2774&amp;";"&amp;F2774&amp;";"&amp;G2774&amp;";"&amp;H2774</f>
        <v>Emissions to air;;;;;;;</v>
      </c>
    </row>
    <row r="2775" ht="15.75" customHeight="1">
      <c r="I2775" s="1" t="str">
        <f t="shared" si="1"/>
        <v>Q5. Carrots, average of raw and cooked (boiled)</v>
      </c>
      <c r="J2775" s="1">
        <f t="shared" si="2"/>
        <v>0</v>
      </c>
      <c r="K2775" s="1" t="str">
        <f t="shared" si="3"/>
        <v>Q5. Carrots, average of raw and cooked (boiled)0</v>
      </c>
      <c r="L2775" s="1" t="str">
        <f t="shared" si="4"/>
        <v>Q5. Carrots, average of raw and cooked (boiled)</v>
      </c>
      <c r="M2775" s="1" t="str">
        <f t="array" ref="M2775">IF(A2774=$A$72,TEXT(A2775,"dd/mm/yyyy"),A2775)&amp;";"&amp;B2775&amp;";"&amp;IF(J2775=0,IFERROR(VLOOKUP(A2775,default!$B$17:$C$19,2,0),C2775),INDEX(default!$B$2:$B$12,Sheet2!J2775,0))&amp;";"&amp;D2775&amp;";"&amp;E2775&amp;";"&amp;F2775&amp;";"&amp;G2775&amp;";"&amp;H2775</f>
        <v>;;;;;;;</v>
      </c>
    </row>
    <row r="2776" ht="15.75" customHeight="1">
      <c r="A2776" s="1" t="s">
        <v>854</v>
      </c>
      <c r="I2776" s="1" t="str">
        <f t="shared" si="1"/>
        <v>Q5. Carrots, average of raw and cooked (boiled)</v>
      </c>
      <c r="J2776" s="1">
        <f t="shared" si="2"/>
        <v>0</v>
      </c>
      <c r="K2776" s="1" t="str">
        <f t="shared" si="3"/>
        <v>Q5. Carrots, average of raw and cooked (boiled)0</v>
      </c>
      <c r="L2776" s="1" t="str">
        <f t="shared" si="4"/>
        <v>Q5. Carrots, average of raw and cooked (boiled)Emissions to water</v>
      </c>
      <c r="M2776" s="1" t="str">
        <f t="array" ref="M2776">IF(A2775=$A$72,TEXT(A2776,"dd/mm/yyyy"),A2776)&amp;";"&amp;B2776&amp;";"&amp;IF(J2776=0,IFERROR(VLOOKUP(A2776,default!$B$17:$C$19,2,0),C2776),INDEX(default!$B$2:$B$12,Sheet2!J2776,0))&amp;";"&amp;D2776&amp;";"&amp;E2776&amp;";"&amp;F2776&amp;";"&amp;G2776&amp;";"&amp;H2776</f>
        <v>Emissions to water;;;;;;;</v>
      </c>
    </row>
    <row r="2777" ht="15.75" customHeight="1">
      <c r="I2777" s="1" t="str">
        <f t="shared" si="1"/>
        <v>Q5. Carrots, average of raw and cooked (boiled)</v>
      </c>
      <c r="J2777" s="1">
        <f t="shared" si="2"/>
        <v>0</v>
      </c>
      <c r="K2777" s="1" t="str">
        <f t="shared" si="3"/>
        <v>Q5. Carrots, average of raw and cooked (boiled)0</v>
      </c>
      <c r="L2777" s="1" t="str">
        <f t="shared" si="4"/>
        <v>Q5. Carrots, average of raw and cooked (boiled)</v>
      </c>
      <c r="M2777" s="1" t="str">
        <f t="array" ref="M2777">IF(A2776=$A$72,TEXT(A2777,"dd/mm/yyyy"),A2777)&amp;";"&amp;B2777&amp;";"&amp;IF(J2777=0,IFERROR(VLOOKUP(A2777,default!$B$17:$C$19,2,0),C2777),INDEX(default!$B$2:$B$12,Sheet2!J2777,0))&amp;";"&amp;D2777&amp;";"&amp;E2777&amp;";"&amp;F2777&amp;";"&amp;G2777&amp;";"&amp;H2777</f>
        <v>;;;;;;;</v>
      </c>
    </row>
    <row r="2778" ht="15.75" customHeight="1">
      <c r="A2778" s="1" t="s">
        <v>855</v>
      </c>
      <c r="I2778" s="1" t="str">
        <f t="shared" si="1"/>
        <v>Q5. Carrots, average of raw and cooked (boiled)</v>
      </c>
      <c r="J2778" s="1">
        <f t="shared" si="2"/>
        <v>0</v>
      </c>
      <c r="K2778" s="1" t="str">
        <f t="shared" si="3"/>
        <v>Q5. Carrots, average of raw and cooked (boiled)0</v>
      </c>
      <c r="L2778" s="1" t="str">
        <f t="shared" si="4"/>
        <v>Q5. Carrots, average of raw and cooked (boiled)Emissions to soil</v>
      </c>
      <c r="M2778" s="1" t="str">
        <f t="array" ref="M2778">IF(A2777=$A$72,TEXT(A2778,"dd/mm/yyyy"),A2778)&amp;";"&amp;B2778&amp;";"&amp;IF(J2778=0,IFERROR(VLOOKUP(A2778,default!$B$17:$C$19,2,0),C2778),INDEX(default!$B$2:$B$12,Sheet2!J2778,0))&amp;";"&amp;D2778&amp;";"&amp;E2778&amp;";"&amp;F2778&amp;";"&amp;G2778&amp;";"&amp;H2778</f>
        <v>Emissions to soil;;;;;;;</v>
      </c>
    </row>
    <row r="2779" ht="15.75" customHeight="1">
      <c r="I2779" s="1" t="str">
        <f t="shared" si="1"/>
        <v>Q5. Carrots, average of raw and cooked (boiled)</v>
      </c>
      <c r="J2779" s="1">
        <f t="shared" si="2"/>
        <v>0</v>
      </c>
      <c r="K2779" s="1" t="str">
        <f t="shared" si="3"/>
        <v>Q5. Carrots, average of raw and cooked (boiled)0</v>
      </c>
      <c r="L2779" s="1" t="str">
        <f t="shared" si="4"/>
        <v>Q5. Carrots, average of raw and cooked (boiled)</v>
      </c>
      <c r="M2779" s="1" t="str">
        <f t="array" ref="M2779">IF(A2778=$A$72,TEXT(A2779,"dd/mm/yyyy"),A2779)&amp;";"&amp;B2779&amp;";"&amp;IF(J2779=0,IFERROR(VLOOKUP(A2779,default!$B$17:$C$19,2,0),C2779),INDEX(default!$B$2:$B$12,Sheet2!J2779,0))&amp;";"&amp;D2779&amp;";"&amp;E2779&amp;";"&amp;F2779&amp;";"&amp;G2779&amp;";"&amp;H2779</f>
        <v>;;;;;;;</v>
      </c>
    </row>
    <row r="2780" ht="15.75" customHeight="1">
      <c r="A2780" s="1" t="s">
        <v>856</v>
      </c>
      <c r="I2780" s="1" t="str">
        <f t="shared" si="1"/>
        <v>Q5. Carrots, average of raw and cooked (boiled)</v>
      </c>
      <c r="J2780" s="1">
        <f t="shared" si="2"/>
        <v>0</v>
      </c>
      <c r="K2780" s="1" t="str">
        <f t="shared" si="3"/>
        <v>Q5. Carrots, average of raw and cooked (boiled)0</v>
      </c>
      <c r="L2780" s="1" t="str">
        <f t="shared" si="4"/>
        <v>Q5. Carrots, average of raw and cooked (boiled)Final waste flows</v>
      </c>
      <c r="M2780" s="1" t="str">
        <f t="array" ref="M2780">IF(A2779=$A$72,TEXT(A2780,"dd/mm/yyyy"),A2780)&amp;";"&amp;B2780&amp;";"&amp;IF(J2780=0,IFERROR(VLOOKUP(A2780,default!$B$17:$C$19,2,0),C2780),INDEX(default!$B$2:$B$12,Sheet2!J2780,0))&amp;";"&amp;D2780&amp;";"&amp;E2780&amp;";"&amp;F2780&amp;";"&amp;G2780&amp;";"&amp;H2780</f>
        <v>Final waste flows;;;;;;;</v>
      </c>
    </row>
    <row r="2781" ht="15.75" customHeight="1">
      <c r="I2781" s="1" t="str">
        <f t="shared" si="1"/>
        <v>Q5. Carrots, average of raw and cooked (boiled)</v>
      </c>
      <c r="J2781" s="1">
        <f t="shared" si="2"/>
        <v>0</v>
      </c>
      <c r="K2781" s="1" t="str">
        <f t="shared" si="3"/>
        <v>Q5. Carrots, average of raw and cooked (boiled)0</v>
      </c>
      <c r="L2781" s="1" t="str">
        <f t="shared" si="4"/>
        <v>Q5. Carrots, average of raw and cooked (boiled)</v>
      </c>
      <c r="M2781" s="1" t="str">
        <f t="array" ref="M2781">IF(A2780=$A$72,TEXT(A2781,"dd/mm/yyyy"),A2781)&amp;";"&amp;B2781&amp;";"&amp;IF(J2781=0,IFERROR(VLOOKUP(A2781,default!$B$17:$C$19,2,0),C2781),INDEX(default!$B$2:$B$12,Sheet2!J2781,0))&amp;";"&amp;D2781&amp;";"&amp;E2781&amp;";"&amp;F2781&amp;";"&amp;G2781&amp;";"&amp;H2781</f>
        <v>;;;;;;;</v>
      </c>
    </row>
    <row r="2782" ht="15.75" customHeight="1">
      <c r="A2782" s="1" t="s">
        <v>857</v>
      </c>
      <c r="I2782" s="1" t="str">
        <f t="shared" si="1"/>
        <v>Q5. Carrots, average of raw and cooked (boiled)</v>
      </c>
      <c r="J2782" s="1">
        <f t="shared" si="2"/>
        <v>0</v>
      </c>
      <c r="K2782" s="1" t="str">
        <f t="shared" si="3"/>
        <v>Q5. Carrots, average of raw and cooked (boiled)0</v>
      </c>
      <c r="L2782" s="1" t="str">
        <f t="shared" si="4"/>
        <v>Q5. Carrots, average of raw and cooked (boiled)Non material emissions</v>
      </c>
      <c r="M2782" s="1" t="str">
        <f t="array" ref="M2782">IF(A2781=$A$72,TEXT(A2782,"dd/mm/yyyy"),A2782)&amp;";"&amp;B2782&amp;";"&amp;IF(J2782=0,IFERROR(VLOOKUP(A2782,default!$B$17:$C$19,2,0),C2782),INDEX(default!$B$2:$B$12,Sheet2!J2782,0))&amp;";"&amp;D2782&amp;";"&amp;E2782&amp;";"&amp;F2782&amp;";"&amp;G2782&amp;";"&amp;H2782</f>
        <v>Non material emissions;;;;;;;</v>
      </c>
    </row>
    <row r="2783" ht="15.75" customHeight="1">
      <c r="I2783" s="1" t="str">
        <f t="shared" si="1"/>
        <v>Q5. Carrots, average of raw and cooked (boiled)</v>
      </c>
      <c r="J2783" s="1">
        <f t="shared" si="2"/>
        <v>0</v>
      </c>
      <c r="K2783" s="1" t="str">
        <f t="shared" si="3"/>
        <v>Q5. Carrots, average of raw and cooked (boiled)0</v>
      </c>
      <c r="L2783" s="1" t="str">
        <f t="shared" si="4"/>
        <v>Q5. Carrots, average of raw and cooked (boiled)</v>
      </c>
      <c r="M2783" s="1" t="str">
        <f t="array" ref="M2783">IF(A2782=$A$72,TEXT(A2783,"dd/mm/yyyy"),A2783)&amp;";"&amp;B2783&amp;";"&amp;IF(J2783=0,IFERROR(VLOOKUP(A2783,default!$B$17:$C$19,2,0),C2783),INDEX(default!$B$2:$B$12,Sheet2!J2783,0))&amp;";"&amp;D2783&amp;";"&amp;E2783&amp;";"&amp;F2783&amp;";"&amp;G2783&amp;";"&amp;H2783</f>
        <v>;;;;;;;</v>
      </c>
    </row>
    <row r="2784" ht="15.75" customHeight="1">
      <c r="A2784" s="1" t="s">
        <v>858</v>
      </c>
      <c r="I2784" s="1" t="str">
        <f t="shared" si="1"/>
        <v>Q5. Carrots, average of raw and cooked (boiled)</v>
      </c>
      <c r="J2784" s="1">
        <f t="shared" si="2"/>
        <v>0</v>
      </c>
      <c r="K2784" s="1" t="str">
        <f t="shared" si="3"/>
        <v>Q5. Carrots, average of raw and cooked (boiled)0</v>
      </c>
      <c r="L2784" s="1" t="str">
        <f t="shared" si="4"/>
        <v>Q5. Carrots, average of raw and cooked (boiled)Social issues</v>
      </c>
      <c r="M2784" s="1" t="str">
        <f t="array" ref="M2784">IF(A2783=$A$72,TEXT(A2784,"dd/mm/yyyy"),A2784)&amp;";"&amp;B2784&amp;";"&amp;IF(J2784=0,IFERROR(VLOOKUP(A2784,default!$B$17:$C$19,2,0),C2784),INDEX(default!$B$2:$B$12,Sheet2!J2784,0))&amp;";"&amp;D2784&amp;";"&amp;E2784&amp;";"&amp;F2784&amp;";"&amp;G2784&amp;";"&amp;H2784</f>
        <v>Social issues;;;;;;;</v>
      </c>
    </row>
    <row r="2785" ht="15.75" customHeight="1">
      <c r="I2785" s="1" t="str">
        <f t="shared" si="1"/>
        <v>Q5. Carrots, average of raw and cooked (boiled)</v>
      </c>
      <c r="J2785" s="1">
        <f t="shared" si="2"/>
        <v>0</v>
      </c>
      <c r="K2785" s="1" t="str">
        <f t="shared" si="3"/>
        <v>Q5. Carrots, average of raw and cooked (boiled)0</v>
      </c>
      <c r="L2785" s="1" t="str">
        <f t="shared" si="4"/>
        <v>Q5. Carrots, average of raw and cooked (boiled)</v>
      </c>
      <c r="M2785" s="1" t="str">
        <f t="array" ref="M2785">IF(A2784=$A$72,TEXT(A2785,"dd/mm/yyyy"),A2785)&amp;";"&amp;B2785&amp;";"&amp;IF(J2785=0,IFERROR(VLOOKUP(A2785,default!$B$17:$C$19,2,0),C2785),INDEX(default!$B$2:$B$12,Sheet2!J2785,0))&amp;";"&amp;D2785&amp;";"&amp;E2785&amp;";"&amp;F2785&amp;";"&amp;G2785&amp;";"&amp;H2785</f>
        <v>;;;;;;;</v>
      </c>
    </row>
    <row r="2786" ht="15.75" customHeight="1">
      <c r="A2786" s="1" t="s">
        <v>859</v>
      </c>
      <c r="I2786" s="1" t="str">
        <f t="shared" si="1"/>
        <v>Q5. Carrots, average of raw and cooked (boiled)</v>
      </c>
      <c r="J2786" s="1">
        <f t="shared" si="2"/>
        <v>0</v>
      </c>
      <c r="K2786" s="1" t="str">
        <f t="shared" si="3"/>
        <v>Q5. Carrots, average of raw and cooked (boiled)0</v>
      </c>
      <c r="L2786" s="1" t="str">
        <f t="shared" si="4"/>
        <v>Q5. Carrots, average of raw and cooked (boiled)Economic issues</v>
      </c>
      <c r="M2786" s="1" t="str">
        <f t="array" ref="M2786">IF(A2785=$A$72,TEXT(A2786,"dd/mm/yyyy"),A2786)&amp;";"&amp;B2786&amp;";"&amp;IF(J2786=0,IFERROR(VLOOKUP(A2786,default!$B$17:$C$19,2,0),C2786),INDEX(default!$B$2:$B$12,Sheet2!J2786,0))&amp;";"&amp;D2786&amp;";"&amp;E2786&amp;";"&amp;F2786&amp;";"&amp;G2786&amp;";"&amp;H2786</f>
        <v>Economic issues;;;;;;;</v>
      </c>
    </row>
    <row r="2787" ht="15.75" customHeight="1">
      <c r="I2787" s="1" t="str">
        <f t="shared" si="1"/>
        <v>Q5. Carrots, average of raw and cooked (boiled)</v>
      </c>
      <c r="J2787" s="1">
        <f t="shared" si="2"/>
        <v>0</v>
      </c>
      <c r="K2787" s="1" t="str">
        <f t="shared" si="3"/>
        <v>Q5. Carrots, average of raw and cooked (boiled)0</v>
      </c>
      <c r="L2787" s="1" t="str">
        <f t="shared" si="4"/>
        <v>Q5. Carrots, average of raw and cooked (boiled)</v>
      </c>
      <c r="M2787" s="1" t="str">
        <f t="array" ref="M2787">IF(A2786=$A$72,TEXT(A2787,"dd/mm/yyyy"),A2787)&amp;";"&amp;B2787&amp;";"&amp;IF(J2787=0,IFERROR(VLOOKUP(A2787,default!$B$17:$C$19,2,0),C2787),INDEX(default!$B$2:$B$12,Sheet2!J2787,0))&amp;";"&amp;D2787&amp;";"&amp;E2787&amp;";"&amp;F2787&amp;";"&amp;G2787&amp;";"&amp;H2787</f>
        <v>;;;;;;;</v>
      </c>
    </row>
    <row r="2788" ht="15.75" customHeight="1">
      <c r="A2788" s="1" t="s">
        <v>860</v>
      </c>
      <c r="I2788" s="1" t="str">
        <f t="shared" si="1"/>
        <v>Q5. Carrots, average of raw and cooked (boiled)</v>
      </c>
      <c r="J2788" s="1">
        <f t="shared" si="2"/>
        <v>0</v>
      </c>
      <c r="K2788" s="1" t="str">
        <f t="shared" si="3"/>
        <v>Q5. Carrots, average of raw and cooked (boiled)0</v>
      </c>
      <c r="L2788" s="1" t="str">
        <f t="shared" si="4"/>
        <v>Q5. Carrots, average of raw and cooked (boiled)Waste to treatment</v>
      </c>
      <c r="M2788" s="1" t="str">
        <f t="array" ref="M2788">IF(A2787=$A$72,TEXT(A2788,"dd/mm/yyyy"),A2788)&amp;";"&amp;B2788&amp;";"&amp;IF(J2788=0,IFERROR(VLOOKUP(A2788,default!$B$17:$C$19,2,0),C2788),INDEX(default!$B$2:$B$12,Sheet2!J2788,0))&amp;";"&amp;D2788&amp;";"&amp;E2788&amp;";"&amp;F2788&amp;";"&amp;G2788&amp;";"&amp;H2788</f>
        <v>Waste to treatment;;;;;;;</v>
      </c>
    </row>
    <row r="2789" ht="15.75" customHeight="1">
      <c r="A2789" s="1" t="s">
        <v>8</v>
      </c>
      <c r="B2789" s="1" t="s">
        <v>835</v>
      </c>
      <c r="C2789" s="1" t="s">
        <v>1112</v>
      </c>
      <c r="D2789" s="1" t="s">
        <v>842</v>
      </c>
      <c r="E2789" s="1">
        <v>0.0</v>
      </c>
      <c r="F2789" s="1">
        <v>0.0</v>
      </c>
      <c r="G2789" s="1">
        <v>0.0</v>
      </c>
      <c r="I2789" s="1" t="str">
        <f t="shared" si="1"/>
        <v>Q5. Carrots, average of raw and cooked (boiled)</v>
      </c>
      <c r="J2789" s="1">
        <f t="shared" si="2"/>
        <v>0</v>
      </c>
      <c r="K2789" s="1" t="str">
        <f t="shared" si="3"/>
        <v>Q5. Carrots, average of raw and cooked (boiled)0</v>
      </c>
      <c r="L2789" s="1" t="str">
        <f t="shared" si="4"/>
        <v>Q5. Carrots, average of raw and cooked (boiled)Municipal solid waste {RoW}| treatment of municipal solid waste, sanitary landfill | Cut-off, S</v>
      </c>
      <c r="M2789" s="1" t="str">
        <f t="array" ref="M2789">IF(A2788=$A$72,TEXT(A2789,"dd/mm/yyyy"),A2789)&amp;";"&amp;B2789&amp;";"&amp;IF(J2789=0,IFERROR(VLOOKUP(A2789,default!$B$17:$C$19,2,0),C2789),INDEX(default!$B$2:$B$12,Sheet2!J2789,0))&amp;";"&amp;D2789&amp;";"&amp;E2789&amp;";"&amp;F2789&amp;";"&amp;G2789&amp;";"&amp;H2789</f>
        <v>Municipal solid waste {RoW}| treatment of municipal solid waste, sanitary landfill | Cut-off, S;kg;(packwt*packaging*(1+TRAN_loss_PNS+RET_loss_PNS)+PHAR_loss_PNS+PROC_loss_PNS+TRAN_loss_PNS+RET_loss_PNS+USER_loss)*landfill;Undefined;0;0;0;</v>
      </c>
    </row>
    <row r="2790" ht="15.75" customHeight="1">
      <c r="A2790" s="1" t="s">
        <v>9</v>
      </c>
      <c r="B2790" s="1" t="s">
        <v>835</v>
      </c>
      <c r="C2790" s="1" t="s">
        <v>1113</v>
      </c>
      <c r="D2790" s="1" t="s">
        <v>842</v>
      </c>
      <c r="E2790" s="1">
        <v>0.0</v>
      </c>
      <c r="F2790" s="1">
        <v>0.0</v>
      </c>
      <c r="G2790" s="1">
        <v>0.0</v>
      </c>
      <c r="I2790" s="1" t="str">
        <f t="shared" si="1"/>
        <v>Q5. Carrots, average of raw and cooked (boiled)</v>
      </c>
      <c r="J2790" s="1">
        <f t="shared" si="2"/>
        <v>0</v>
      </c>
      <c r="K2790" s="1" t="str">
        <f t="shared" si="3"/>
        <v>Q5. Carrots, average of raw and cooked (boiled)0</v>
      </c>
      <c r="L2790" s="1" t="str">
        <f t="shared" si="4"/>
        <v>Q5. Carrots, average of raw and cooked (boiled)Municipal solid waste {GLO}| treatment of municipal solid waste, open dump, wet infiltration class (500mm) | Cut-off, S</v>
      </c>
      <c r="M2790" s="1" t="str">
        <f t="array" ref="M2790">IF(A2789=$A$72,TEXT(A2790,"dd/mm/yyyy"),A2790)&amp;";"&amp;B2790&amp;";"&amp;IF(J2790=0,IFERROR(VLOOKUP(A2790,default!$B$17:$C$19,2,0),C2790),INDEX(default!$B$2:$B$12,Sheet2!J2790,0))&amp;";"&amp;D2790&amp;";"&amp;E2790&amp;";"&amp;F2790&amp;";"&amp;G2790&amp;";"&amp;H2790</f>
        <v>Municipal solid waste {GLO}| treatment of municipal solid waste, open dump, wet infiltration class (500mm) | Cut-off, S;kg;(packwt*packaging*(1+TRAN_loss_PNS+RET_loss_PNS)+PHAR_loss_PNS+PROC_loss_PNS+TRAN_loss_PNS+RET_loss_PNS+USER_loss)*opendump;Undefined;0;0;0;</v>
      </c>
    </row>
    <row r="2791" ht="15.75" customHeight="1">
      <c r="A2791" s="1" t="s">
        <v>10</v>
      </c>
      <c r="B2791" s="1" t="s">
        <v>835</v>
      </c>
      <c r="C2791" s="1" t="s">
        <v>1113</v>
      </c>
      <c r="D2791" s="1" t="s">
        <v>842</v>
      </c>
      <c r="E2791" s="1">
        <v>0.0</v>
      </c>
      <c r="F2791" s="1">
        <v>0.0</v>
      </c>
      <c r="G2791" s="1">
        <v>0.0</v>
      </c>
      <c r="I2791" s="1" t="str">
        <f t="shared" si="1"/>
        <v>Q5. Carrots, average of raw and cooked (boiled)</v>
      </c>
      <c r="J2791" s="1">
        <f t="shared" si="2"/>
        <v>0</v>
      </c>
      <c r="K2791" s="1" t="str">
        <f t="shared" si="3"/>
        <v>Q5. Carrots, average of raw and cooked (boiled)0</v>
      </c>
      <c r="L2791" s="1" t="str">
        <f t="shared" si="4"/>
        <v>Q5. Carrots, average of raw and cooked (boiled)Municipal solid waste {GLO}| treatment of municipal solid waste, open burning | Cut-off, S</v>
      </c>
      <c r="M2791" s="1" t="str">
        <f t="array" ref="M2791">IF(A2790=$A$72,TEXT(A2791,"dd/mm/yyyy"),A2791)&amp;";"&amp;B2791&amp;";"&amp;IF(J2791=0,IFERROR(VLOOKUP(A2791,default!$B$17:$C$19,2,0),C2791),INDEX(default!$B$2:$B$12,Sheet2!J2791,0))&amp;";"&amp;D2791&amp;";"&amp;E2791&amp;";"&amp;F2791&amp;";"&amp;G2791&amp;";"&amp;H2791</f>
        <v>Municipal solid waste {GLO}| treatment of municipal solid waste, open burning | Cut-off, S;kg;(packwt*packaging*(1+TRAN_loss_PNS+RET_loss_PNS)+PHAR_loss_PNS+PROC_loss_PNS+TRAN_loss_PNS+RET_loss_PNS+USER_loss)*openburn;Undefined;0;0;0;</v>
      </c>
    </row>
    <row r="2792" ht="15.75" customHeight="1">
      <c r="I2792" s="1" t="str">
        <f t="shared" si="1"/>
        <v>Q5. Carrots, average of raw and cooked (boiled)</v>
      </c>
      <c r="J2792" s="1">
        <f t="shared" si="2"/>
        <v>0</v>
      </c>
      <c r="K2792" s="1" t="str">
        <f t="shared" si="3"/>
        <v>Q5. Carrots, average of raw and cooked (boiled)0</v>
      </c>
      <c r="L2792" s="1" t="str">
        <f t="shared" si="4"/>
        <v>Q5. Carrots, average of raw and cooked (boiled)</v>
      </c>
      <c r="M2792" s="1" t="str">
        <f t="array" ref="M2792">IF(A2791=$A$72,TEXT(A2792,"dd/mm/yyyy"),A2792)&amp;";"&amp;B2792&amp;";"&amp;IF(J2792=0,IFERROR(VLOOKUP(A2792,default!$B$17:$C$19,2,0),C2792),INDEX(default!$B$2:$B$12,Sheet2!J2792,0))&amp;";"&amp;D2792&amp;";"&amp;E2792&amp;";"&amp;F2792&amp;";"&amp;G2792&amp;";"&amp;H2792</f>
        <v>;;;;;;;</v>
      </c>
    </row>
    <row r="2793" ht="15.75" customHeight="1">
      <c r="A2793" s="1" t="s">
        <v>865</v>
      </c>
      <c r="I2793" s="1" t="str">
        <f t="shared" si="1"/>
        <v>Q5. Carrots, average of raw and cooked (boiled)</v>
      </c>
      <c r="J2793" s="1">
        <f t="shared" si="2"/>
        <v>0</v>
      </c>
      <c r="K2793" s="1" t="str">
        <f t="shared" si="3"/>
        <v>Q5. Carrots, average of raw and cooked (boiled)0</v>
      </c>
      <c r="L2793" s="1" t="str">
        <f t="shared" si="4"/>
        <v>Q5. Carrots, average of raw and cooked (boiled)Input parameters</v>
      </c>
      <c r="M2793" s="1" t="str">
        <f t="array" ref="M2793">IF(A2792=$A$72,TEXT(A2793,"dd/mm/yyyy"),A2793)&amp;";"&amp;B2793&amp;";"&amp;IF(J2793=0,IFERROR(VLOOKUP(A2793,default!$B$17:$C$19,2,0),C2793),INDEX(default!$B$2:$B$12,Sheet2!J2793,0))&amp;";"&amp;D2793&amp;";"&amp;E2793&amp;";"&amp;F2793&amp;";"&amp;G2793&amp;";"&amp;H2793</f>
        <v>Input parameters;;;;;;;</v>
      </c>
    </row>
    <row r="2794" ht="15.75" customHeight="1">
      <c r="A2794" s="1" t="s">
        <v>31</v>
      </c>
      <c r="B2794" s="1">
        <v>1.0</v>
      </c>
      <c r="C2794" s="1" t="s">
        <v>866</v>
      </c>
      <c r="D2794" s="1">
        <v>1.11</v>
      </c>
      <c r="E2794" s="1">
        <v>0.0</v>
      </c>
      <c r="F2794" s="1">
        <v>0.0</v>
      </c>
      <c r="G2794" s="1" t="s">
        <v>832</v>
      </c>
      <c r="H2794" s="1" t="s">
        <v>134</v>
      </c>
      <c r="I2794" s="1" t="str">
        <f t="shared" si="1"/>
        <v>Q5. Carrots, average of raw and cooked (boiled)</v>
      </c>
      <c r="J2794" s="1">
        <f t="shared" si="2"/>
        <v>0</v>
      </c>
      <c r="K2794" s="1" t="str">
        <f t="shared" si="3"/>
        <v>Q5. Carrots, average of raw and cooked (boiled)0</v>
      </c>
      <c r="L2794" s="1" t="str">
        <f t="shared" si="4"/>
        <v>Q5. Carrots, average of raw and cooked (boiled)primary</v>
      </c>
      <c r="M2794" s="1" t="str">
        <f t="array" ref="M2794">IF(A2793=$A$72,TEXT(A2794,"dd/mm/yyyy"),A2794)&amp;";"&amp;B2794&amp;";"&amp;IF(J2794=0,IFERROR(VLOOKUP(A2794,default!$B$17:$C$19,2,0),C2794),INDEX(default!$B$2:$B$12,Sheet2!J2794,0))&amp;";"&amp;D2794&amp;";"&amp;E2794&amp;";"&amp;F2794&amp;";"&amp;G2794&amp;";"&amp;H2794</f>
        <v>primary;1;Lognormal;1,11;0;0;No;(2,3,2,2,2,na)_x007f_</v>
      </c>
    </row>
    <row r="2795" ht="15.75" customHeight="1">
      <c r="A2795" s="1" t="s">
        <v>23</v>
      </c>
      <c r="B2795" s="1">
        <v>1.0</v>
      </c>
      <c r="C2795" s="1" t="s">
        <v>866</v>
      </c>
      <c r="D2795" s="1">
        <v>1.25</v>
      </c>
      <c r="E2795" s="1">
        <v>0.0</v>
      </c>
      <c r="F2795" s="1">
        <v>0.0</v>
      </c>
      <c r="G2795" s="1" t="s">
        <v>832</v>
      </c>
      <c r="H2795" s="1" t="s">
        <v>131</v>
      </c>
      <c r="I2795" s="1" t="str">
        <f t="shared" si="1"/>
        <v>Q5. Carrots, average of raw and cooked (boiled)</v>
      </c>
      <c r="J2795" s="1">
        <f t="shared" si="2"/>
        <v>0</v>
      </c>
      <c r="K2795" s="1" t="str">
        <f t="shared" si="3"/>
        <v>Q5. Carrots, average of raw and cooked (boiled)0</v>
      </c>
      <c r="L2795" s="1" t="str">
        <f t="shared" si="4"/>
        <v>Q5. Carrots, average of raw and cooked (boiled)packaging</v>
      </c>
      <c r="M2795" s="1" t="str">
        <f t="array" ref="M2795">IF(A2794=$A$72,TEXT(A2795,"dd/mm/yyyy"),A2795)&amp;";"&amp;B2795&amp;";"&amp;IF(J2795=0,IFERROR(VLOOKUP(A2795,default!$B$17:$C$19,2,0),C2795),INDEX(default!$B$2:$B$12,Sheet2!J2795,0))&amp;";"&amp;D2795&amp;";"&amp;E2795&amp;";"&amp;F2795&amp;";"&amp;G2795&amp;";"&amp;H2795</f>
        <v>packaging;1;Lognormal;1,25;0;0;No;(2,4,2,4,3,na)_x007f_</v>
      </c>
    </row>
    <row r="2796" ht="15.75" customHeight="1">
      <c r="A2796" s="1" t="s">
        <v>32</v>
      </c>
      <c r="B2796" s="1">
        <v>1.0</v>
      </c>
      <c r="C2796" s="1" t="s">
        <v>866</v>
      </c>
      <c r="D2796" s="1">
        <v>1.23</v>
      </c>
      <c r="E2796" s="1">
        <v>0.0</v>
      </c>
      <c r="F2796" s="1">
        <v>0.0</v>
      </c>
      <c r="G2796" s="1" t="s">
        <v>832</v>
      </c>
      <c r="H2796" s="1" t="s">
        <v>132</v>
      </c>
      <c r="I2796" s="1" t="str">
        <f t="shared" si="1"/>
        <v>Q5. Carrots, average of raw and cooked (boiled)</v>
      </c>
      <c r="J2796" s="1">
        <f t="shared" si="2"/>
        <v>0</v>
      </c>
      <c r="K2796" s="1" t="str">
        <f t="shared" si="3"/>
        <v>Q5. Carrots, average of raw and cooked (boiled)0</v>
      </c>
      <c r="L2796" s="1" t="str">
        <f t="shared" si="4"/>
        <v>Q5. Carrots, average of raw and cooked (boiled)distrib</v>
      </c>
      <c r="M2796" s="1" t="str">
        <f t="array" ref="M2796">IF(A2795=$A$72,TEXT(A2796,"dd/mm/yyyy"),A2796)&amp;";"&amp;B2796&amp;";"&amp;IF(J2796=0,IFERROR(VLOOKUP(A2796,default!$B$17:$C$19,2,0),C2796),INDEX(default!$B$2:$B$12,Sheet2!J2796,0))&amp;";"&amp;D2796&amp;";"&amp;E2796&amp;";"&amp;F2796&amp;";"&amp;G2796&amp;";"&amp;H2796</f>
        <v>distrib;1;Lognormal;1,23;0;0;No;(2,3,2,4,3,na)_x007f_</v>
      </c>
    </row>
    <row r="2797" ht="15.75" customHeight="1">
      <c r="A2797" s="1" t="s">
        <v>33</v>
      </c>
      <c r="B2797" s="1">
        <v>0.0</v>
      </c>
      <c r="C2797" s="1" t="s">
        <v>866</v>
      </c>
      <c r="D2797" s="1">
        <v>1.12</v>
      </c>
      <c r="E2797" s="1">
        <v>0.0</v>
      </c>
      <c r="F2797" s="1">
        <v>0.0</v>
      </c>
      <c r="G2797" s="1" t="s">
        <v>832</v>
      </c>
      <c r="H2797" s="1" t="s">
        <v>133</v>
      </c>
      <c r="I2797" s="1" t="str">
        <f t="shared" si="1"/>
        <v>Q5. Carrots, average of raw and cooked (boiled)</v>
      </c>
      <c r="J2797" s="1">
        <f t="shared" si="2"/>
        <v>0</v>
      </c>
      <c r="K2797" s="1" t="str">
        <f t="shared" si="3"/>
        <v>Q5. Carrots, average of raw and cooked (boiled)0</v>
      </c>
      <c r="L2797" s="1" t="str">
        <f t="shared" si="4"/>
        <v>Q5. Carrots, average of raw and cooked (boiled)retail_cool</v>
      </c>
      <c r="M2797" s="1" t="str">
        <f t="array" ref="M2797">IF(A2796=$A$72,TEXT(A2797,"dd/mm/yyyy"),A2797)&amp;";"&amp;B2797&amp;";"&amp;IF(J2797=0,IFERROR(VLOOKUP(A2797,default!$B$17:$C$19,2,0),C2797),INDEX(default!$B$2:$B$12,Sheet2!J2797,0))&amp;";"&amp;D2797&amp;";"&amp;E2797&amp;";"&amp;F2797&amp;";"&amp;G2797&amp;";"&amp;H2797</f>
        <v>retail_cool;0;Lognormal;1,12;0;0;No;(2,3,2,4,2,na)_x007f_</v>
      </c>
    </row>
    <row r="2798" ht="15.75" customHeight="1">
      <c r="A2798" s="1" t="s">
        <v>34</v>
      </c>
      <c r="B2798" s="1">
        <v>0.0</v>
      </c>
      <c r="C2798" s="1" t="s">
        <v>866</v>
      </c>
      <c r="D2798" s="1">
        <v>1.12</v>
      </c>
      <c r="E2798" s="1">
        <v>0.0</v>
      </c>
      <c r="F2798" s="1">
        <v>0.0</v>
      </c>
      <c r="G2798" s="1" t="s">
        <v>832</v>
      </c>
      <c r="H2798" s="1" t="s">
        <v>133</v>
      </c>
      <c r="I2798" s="1" t="str">
        <f t="shared" si="1"/>
        <v>Q5. Carrots, average of raw and cooked (boiled)</v>
      </c>
      <c r="J2798" s="1">
        <f t="shared" si="2"/>
        <v>0</v>
      </c>
      <c r="K2798" s="1" t="str">
        <f t="shared" si="3"/>
        <v>Q5. Carrots, average of raw and cooked (boiled)0</v>
      </c>
      <c r="L2798" s="1" t="str">
        <f t="shared" si="4"/>
        <v>Q5. Carrots, average of raw and cooked (boiled)retail_freez</v>
      </c>
      <c r="M2798" s="1" t="str">
        <f t="array" ref="M2798">IF(A2797=$A$72,TEXT(A2798,"dd/mm/yyyy"),A2798)&amp;";"&amp;B2798&amp;";"&amp;IF(J2798=0,IFERROR(VLOOKUP(A2798,default!$B$17:$C$19,2,0),C2798),INDEX(default!$B$2:$B$12,Sheet2!J2798,0))&amp;";"&amp;D2798&amp;";"&amp;E2798&amp;";"&amp;F2798&amp;";"&amp;G2798&amp;";"&amp;H2798</f>
        <v>retail_freez;0;Lognormal;1,12;0;0;No;(2,3,2,4,2,na)_x007f_</v>
      </c>
    </row>
    <row r="2799" ht="15.75" customHeight="1">
      <c r="A2799" s="1" t="s">
        <v>35</v>
      </c>
      <c r="B2799" s="1">
        <v>0.0</v>
      </c>
      <c r="C2799" s="1" t="s">
        <v>866</v>
      </c>
      <c r="D2799" s="1">
        <v>1.12</v>
      </c>
      <c r="E2799" s="1">
        <v>0.0</v>
      </c>
      <c r="F2799" s="1">
        <v>0.0</v>
      </c>
      <c r="G2799" s="1" t="s">
        <v>832</v>
      </c>
      <c r="H2799" s="1" t="s">
        <v>133</v>
      </c>
      <c r="I2799" s="1" t="str">
        <f t="shared" si="1"/>
        <v>Q5. Carrots, average of raw and cooked (boiled)</v>
      </c>
      <c r="J2799" s="1">
        <f t="shared" si="2"/>
        <v>0</v>
      </c>
      <c r="K2799" s="1" t="str">
        <f t="shared" si="3"/>
        <v>Q5. Carrots, average of raw and cooked (boiled)0</v>
      </c>
      <c r="L2799" s="1" t="str">
        <f t="shared" si="4"/>
        <v>Q5. Carrots, average of raw and cooked (boiled)home_cool</v>
      </c>
      <c r="M2799" s="1" t="str">
        <f t="array" ref="M2799">IF(A2798=$A$72,TEXT(A2799,"dd/mm/yyyy"),A2799)&amp;";"&amp;B2799&amp;";"&amp;IF(J2799=0,IFERROR(VLOOKUP(A2799,default!$B$17:$C$19,2,0),C2799),INDEX(default!$B$2:$B$12,Sheet2!J2799,0))&amp;";"&amp;D2799&amp;";"&amp;E2799&amp;";"&amp;F2799&amp;";"&amp;G2799&amp;";"&amp;H2799</f>
        <v>home_cool;0;Lognormal;1,12;0;0;No;(2,3,2,4,2,na)_x007f_</v>
      </c>
    </row>
    <row r="2800" ht="15.75" customHeight="1">
      <c r="A2800" s="1" t="s">
        <v>36</v>
      </c>
      <c r="B2800" s="1">
        <v>0.0</v>
      </c>
      <c r="C2800" s="1" t="s">
        <v>866</v>
      </c>
      <c r="D2800" s="1">
        <v>1.12</v>
      </c>
      <c r="E2800" s="1">
        <v>0.0</v>
      </c>
      <c r="F2800" s="1">
        <v>0.0</v>
      </c>
      <c r="G2800" s="1" t="s">
        <v>832</v>
      </c>
      <c r="H2800" s="1" t="s">
        <v>133</v>
      </c>
      <c r="I2800" s="1" t="str">
        <f t="shared" si="1"/>
        <v>Q5. Carrots, average of raw and cooked (boiled)</v>
      </c>
      <c r="J2800" s="1">
        <f t="shared" si="2"/>
        <v>0</v>
      </c>
      <c r="K2800" s="1" t="str">
        <f t="shared" si="3"/>
        <v>Q5. Carrots, average of raw and cooked (boiled)0</v>
      </c>
      <c r="L2800" s="1" t="str">
        <f t="shared" si="4"/>
        <v>Q5. Carrots, average of raw and cooked (boiled)home_freez</v>
      </c>
      <c r="M2800" s="1" t="str">
        <f t="array" ref="M2800">IF(A2799=$A$72,TEXT(A2800,"dd/mm/yyyy"),A2800)&amp;";"&amp;B2800&amp;";"&amp;IF(J2800=0,IFERROR(VLOOKUP(A2800,default!$B$17:$C$19,2,0),C2800),INDEX(default!$B$2:$B$12,Sheet2!J2800,0))&amp;";"&amp;D2800&amp;";"&amp;E2800&amp;";"&amp;F2800&amp;";"&amp;G2800&amp;";"&amp;H2800</f>
        <v>home_freez;0;Lognormal;1,12;0;0;No;(2,3,2,4,2,na)_x007f_</v>
      </c>
    </row>
    <row r="2801" ht="15.75" customHeight="1">
      <c r="A2801" s="1" t="s">
        <v>37</v>
      </c>
      <c r="B2801" s="1">
        <v>2.0</v>
      </c>
      <c r="C2801" s="1" t="s">
        <v>866</v>
      </c>
      <c r="D2801" s="1">
        <v>1.11</v>
      </c>
      <c r="E2801" s="1">
        <v>0.0</v>
      </c>
      <c r="F2801" s="1">
        <v>0.0</v>
      </c>
      <c r="G2801" s="1" t="s">
        <v>832</v>
      </c>
      <c r="H2801" s="1" t="s">
        <v>134</v>
      </c>
      <c r="I2801" s="1" t="str">
        <f t="shared" si="1"/>
        <v>Q5. Carrots, average of raw and cooked (boiled)</v>
      </c>
      <c r="J2801" s="1">
        <f t="shared" si="2"/>
        <v>0</v>
      </c>
      <c r="K2801" s="1" t="str">
        <f t="shared" si="3"/>
        <v>Q5. Carrots, average of raw and cooked (boiled)0</v>
      </c>
      <c r="L2801" s="1" t="str">
        <f t="shared" si="4"/>
        <v>Q5. Carrots, average of raw and cooked (boiled)boil</v>
      </c>
      <c r="M2801" s="1" t="str">
        <f t="array" ref="M2801">IF(A2800=$A$72,TEXT(A2801,"dd/mm/yyyy"),A2801)&amp;";"&amp;B2801&amp;";"&amp;IF(J2801=0,IFERROR(VLOOKUP(A2801,default!$B$17:$C$19,2,0),C2801),INDEX(default!$B$2:$B$12,Sheet2!J2801,0))&amp;";"&amp;D2801&amp;";"&amp;E2801&amp;";"&amp;F2801&amp;";"&amp;G2801&amp;";"&amp;H2801</f>
        <v>boil;2;Lognormal;1,11;0;0;No;(2,3,2,2,2,na)_x007f_</v>
      </c>
    </row>
    <row r="2802" ht="15.75" customHeight="1">
      <c r="A2802" s="1" t="s">
        <v>22</v>
      </c>
      <c r="B2802" s="1">
        <v>1.0</v>
      </c>
      <c r="C2802" s="1" t="s">
        <v>842</v>
      </c>
      <c r="D2802" s="1">
        <v>1.0</v>
      </c>
      <c r="E2802" s="1">
        <v>0.0</v>
      </c>
      <c r="F2802" s="1">
        <v>0.0</v>
      </c>
      <c r="G2802" s="1" t="s">
        <v>832</v>
      </c>
      <c r="I2802" s="1" t="str">
        <f t="shared" si="1"/>
        <v>Q5. Carrots, average of raw and cooked (boiled)</v>
      </c>
      <c r="J2802" s="1">
        <f t="shared" si="2"/>
        <v>0</v>
      </c>
      <c r="K2802" s="1" t="str">
        <f t="shared" si="3"/>
        <v>Q5. Carrots, average of raw and cooked (boiled)0</v>
      </c>
      <c r="L2802" s="1" t="str">
        <f t="shared" si="4"/>
        <v>Q5. Carrots, average of raw and cooked (boiled)processing</v>
      </c>
      <c r="M2802" s="1" t="str">
        <f t="array" ref="M2802">IF(A2801=$A$72,TEXT(A2802,"dd/mm/yyyy"),A2802)&amp;";"&amp;B2802&amp;";"&amp;IF(J2802=0,IFERROR(VLOOKUP(A2802,default!$B$17:$C$19,2,0),C2802),INDEX(default!$B$2:$B$12,Sheet2!J2802,0))&amp;";"&amp;D2802&amp;";"&amp;E2802&amp;";"&amp;F2802&amp;";"&amp;G2802&amp;";"&amp;H2802</f>
        <v>processing;1;Undefined;1;0;0;No;</v>
      </c>
    </row>
    <row r="2803" ht="15.75" customHeight="1">
      <c r="A2803" s="1" t="s">
        <v>39</v>
      </c>
      <c r="B2803" s="1">
        <v>0.05</v>
      </c>
      <c r="C2803" s="1" t="s">
        <v>842</v>
      </c>
      <c r="D2803" s="1">
        <v>1.0</v>
      </c>
      <c r="E2803" s="1">
        <v>0.0</v>
      </c>
      <c r="F2803" s="1">
        <v>0.0</v>
      </c>
      <c r="G2803" s="1" t="s">
        <v>832</v>
      </c>
      <c r="I2803" s="1" t="str">
        <f t="shared" si="1"/>
        <v>Q5. Carrots, average of raw and cooked (boiled)</v>
      </c>
      <c r="J2803" s="1">
        <f t="shared" si="2"/>
        <v>0</v>
      </c>
      <c r="K2803" s="1" t="str">
        <f t="shared" si="3"/>
        <v>Q5. Carrots, average of raw and cooked (boiled)0</v>
      </c>
      <c r="L2803" s="1" t="str">
        <f t="shared" si="4"/>
        <v>Q5. Carrots, average of raw and cooked (boiled)packwt</v>
      </c>
      <c r="M2803" s="1" t="str">
        <f t="array" ref="M2803">IF(A2802=$A$72,TEXT(A2803,"dd/mm/yyyy"),A2803)&amp;";"&amp;B2803&amp;";"&amp;IF(J2803=0,IFERROR(VLOOKUP(A2803,default!$B$17:$C$19,2,0),C2803),INDEX(default!$B$2:$B$12,Sheet2!J2803,0))&amp;";"&amp;D2803&amp;";"&amp;E2803&amp;";"&amp;F2803&amp;";"&amp;G2803&amp;";"&amp;H2803</f>
        <v>packwt;0,05;Undefined;1;0;0;No;</v>
      </c>
    </row>
    <row r="2804" ht="15.75" customHeight="1">
      <c r="A2804" s="1" t="s">
        <v>40</v>
      </c>
      <c r="B2804" s="1">
        <v>0.0</v>
      </c>
      <c r="C2804" s="1" t="s">
        <v>842</v>
      </c>
      <c r="D2804" s="1">
        <v>1.0</v>
      </c>
      <c r="E2804" s="1">
        <v>0.0</v>
      </c>
      <c r="F2804" s="1">
        <v>0.0</v>
      </c>
      <c r="G2804" s="1" t="s">
        <v>832</v>
      </c>
      <c r="I2804" s="1" t="str">
        <f t="shared" si="1"/>
        <v>Q5. Carrots, average of raw and cooked (boiled)</v>
      </c>
      <c r="J2804" s="1">
        <f t="shared" si="2"/>
        <v>0</v>
      </c>
      <c r="K2804" s="1" t="str">
        <f t="shared" si="3"/>
        <v>Q5. Carrots, average of raw and cooked (boiled)0</v>
      </c>
      <c r="L2804" s="1" t="str">
        <f t="shared" si="4"/>
        <v>Q5. Carrots, average of raw and cooked (boiled)USER_loss</v>
      </c>
      <c r="M2804" s="1" t="str">
        <f t="array" ref="M2804">IF(A2803=$A$72,TEXT(A2804,"dd/mm/yyyy"),A2804)&amp;";"&amp;B2804&amp;";"&amp;IF(J2804=0,IFERROR(VLOOKUP(A2804,default!$B$17:$C$19,2,0),C2804),INDEX(default!$B$2:$B$12,Sheet2!J2804,0))&amp;";"&amp;D2804&amp;";"&amp;E2804&amp;";"&amp;F2804&amp;";"&amp;G2804&amp;";"&amp;H2804</f>
        <v>USER_loss;0;Undefined;1;0;0;No;</v>
      </c>
    </row>
    <row r="2805" ht="15.75" customHeight="1">
      <c r="A2805" s="1" t="s">
        <v>38</v>
      </c>
      <c r="B2805" s="1">
        <v>0.0</v>
      </c>
      <c r="C2805" s="1" t="s">
        <v>866</v>
      </c>
      <c r="D2805" s="1">
        <v>1.11</v>
      </c>
      <c r="E2805" s="1">
        <v>0.0</v>
      </c>
      <c r="F2805" s="1">
        <v>0.0</v>
      </c>
      <c r="G2805" s="1" t="s">
        <v>832</v>
      </c>
      <c r="H2805" s="1" t="s">
        <v>134</v>
      </c>
      <c r="I2805" s="1" t="str">
        <f t="shared" si="1"/>
        <v>Q5. Carrots, average of raw and cooked (boiled)</v>
      </c>
      <c r="J2805" s="1">
        <f t="shared" si="2"/>
        <v>0</v>
      </c>
      <c r="K2805" s="1" t="str">
        <f t="shared" si="3"/>
        <v>Q5. Carrots, average of raw and cooked (boiled)0</v>
      </c>
      <c r="L2805" s="1" t="str">
        <f t="shared" si="4"/>
        <v>Q5. Carrots, average of raw and cooked (boiled)fry</v>
      </c>
      <c r="M2805" s="1" t="str">
        <f t="array" ref="M2805">IF(A2804=$A$72,TEXT(A2805,"dd/mm/yyyy"),A2805)&amp;";"&amp;B2805&amp;";"&amp;IF(J2805=0,IFERROR(VLOOKUP(A2805,default!$B$17:$C$19,2,0),C2805),INDEX(default!$B$2:$B$12,Sheet2!J2805,0))&amp;";"&amp;D2805&amp;";"&amp;E2805&amp;";"&amp;F2805&amp;";"&amp;G2805&amp;";"&amp;H2805</f>
        <v>fry;0;Lognormal;1,11;0;0;No;(2,3,2,2,2,na)_x007f_</v>
      </c>
    </row>
    <row r="2806" ht="15.75" customHeight="1">
      <c r="I2806" s="1" t="str">
        <f t="shared" si="1"/>
        <v>Q5. Carrots, average of raw and cooked (boiled)</v>
      </c>
      <c r="J2806" s="1">
        <f t="shared" si="2"/>
        <v>0</v>
      </c>
      <c r="K2806" s="1" t="str">
        <f t="shared" si="3"/>
        <v>Q5. Carrots, average of raw and cooked (boiled)0</v>
      </c>
      <c r="L2806" s="1" t="str">
        <f t="shared" si="4"/>
        <v>Q5. Carrots, average of raw and cooked (boiled)</v>
      </c>
      <c r="M2806" s="1" t="str">
        <f t="array" ref="M2806">IF(A2805=$A$72,TEXT(A2806,"dd/mm/yyyy"),A2806)&amp;";"&amp;B2806&amp;";"&amp;IF(J2806=0,IFERROR(VLOOKUP(A2806,default!$B$17:$C$19,2,0),C2806),INDEX(default!$B$2:$B$12,Sheet2!J2806,0))&amp;";"&amp;D2806&amp;";"&amp;E2806&amp;";"&amp;F2806&amp;";"&amp;G2806&amp;";"&amp;H2806</f>
        <v>;;;;;;;</v>
      </c>
    </row>
    <row r="2807" ht="15.75" customHeight="1">
      <c r="A2807" s="1" t="s">
        <v>867</v>
      </c>
      <c r="I2807" s="1" t="str">
        <f t="shared" si="1"/>
        <v>Q5. Carrots, average of raw and cooked (boiled)</v>
      </c>
      <c r="J2807" s="1">
        <f t="shared" si="2"/>
        <v>0</v>
      </c>
      <c r="K2807" s="1" t="str">
        <f t="shared" si="3"/>
        <v>Q5. Carrots, average of raw and cooked (boiled)0</v>
      </c>
      <c r="L2807" s="1" t="str">
        <f t="shared" si="4"/>
        <v>Q5. Carrots, average of raw and cooked (boiled)End</v>
      </c>
      <c r="M2807" s="1" t="str">
        <f t="array" ref="M2807">IF(A2806=$A$72,TEXT(A2807,"dd/mm/yyyy"),A2807)&amp;";"&amp;B2807&amp;";"&amp;IF(J2807=0,IFERROR(VLOOKUP(A2807,default!$B$17:$C$19,2,0),C2807),INDEX(default!$B$2:$B$12,Sheet2!J2807,0))&amp;";"&amp;D2807&amp;";"&amp;E2807&amp;";"&amp;F2807&amp;";"&amp;G2807&amp;";"&amp;H2807</f>
        <v>End;;;;;;;</v>
      </c>
    </row>
    <row r="2808" ht="15.75" customHeight="1">
      <c r="I2808" s="1" t="str">
        <f t="shared" si="1"/>
        <v>Q5. Carrots, average of raw and cooked (boiled)</v>
      </c>
      <c r="J2808" s="1">
        <f t="shared" si="2"/>
        <v>0</v>
      </c>
      <c r="K2808" s="1" t="str">
        <f t="shared" si="3"/>
        <v>Q5. Carrots, average of raw and cooked (boiled)0</v>
      </c>
      <c r="L2808" s="1" t="str">
        <f t="shared" si="4"/>
        <v>Q5. Carrots, average of raw and cooked (boiled)</v>
      </c>
      <c r="M2808" s="1" t="str">
        <f t="array" ref="M2808">IF(A2807=$A$72,TEXT(A2808,"dd/mm/yyyy"),A2808)&amp;";"&amp;B2808&amp;";"&amp;IF(J2808=0,IFERROR(VLOOKUP(A2808,default!$B$17:$C$19,2,0),C2808),INDEX(default!$B$2:$B$12,Sheet2!J2808,0))&amp;";"&amp;D2808&amp;";"&amp;E2808&amp;";"&amp;F2808&amp;";"&amp;G2808&amp;";"&amp;H2808</f>
        <v>;;;;;;;</v>
      </c>
    </row>
    <row r="2809" ht="15.75" customHeight="1">
      <c r="A2809" s="1" t="s">
        <v>814</v>
      </c>
      <c r="I2809" s="1" t="str">
        <f t="shared" si="1"/>
        <v>Q5. Carrots, average of raw and cooked (boiled)</v>
      </c>
      <c r="J2809" s="1">
        <f t="shared" si="2"/>
        <v>0</v>
      </c>
      <c r="K2809" s="1" t="str">
        <f t="shared" si="3"/>
        <v>Q5. Carrots, average of raw and cooked (boiled)0</v>
      </c>
      <c r="L2809" s="1" t="str">
        <f t="shared" si="4"/>
        <v>Q5. Carrots, average of raw and cooked (boiled)Process</v>
      </c>
      <c r="M2809" s="1" t="str">
        <f t="array" ref="M2809">IF(A2808=$A$72,TEXT(A2809,"dd/mm/yyyy"),A2809)&amp;";"&amp;B2809&amp;";"&amp;IF(J2809=0,IFERROR(VLOOKUP(A2809,default!$B$17:$C$19,2,0),C2809),INDEX(default!$B$2:$B$12,Sheet2!J2809,0))&amp;";"&amp;D2809&amp;";"&amp;E2809&amp;";"&amp;F2809&amp;";"&amp;G2809&amp;";"&amp;H2809</f>
        <v>Process;;;;;;;</v>
      </c>
    </row>
    <row r="2810" ht="15.75" customHeight="1">
      <c r="I2810" s="1" t="str">
        <f t="shared" si="1"/>
        <v>Q5. Carrots, average of raw and cooked (boiled)</v>
      </c>
      <c r="J2810" s="1">
        <f t="shared" si="2"/>
        <v>0</v>
      </c>
      <c r="K2810" s="1" t="str">
        <f t="shared" si="3"/>
        <v>Q5. Carrots, average of raw and cooked (boiled)0</v>
      </c>
      <c r="L2810" s="1" t="str">
        <f t="shared" si="4"/>
        <v>Q5. Carrots, average of raw and cooked (boiled)</v>
      </c>
      <c r="M2810" s="1" t="str">
        <f t="array" ref="M2810">IF(A2809=$A$72,TEXT(A2810,"dd/mm/yyyy"),A2810)&amp;";"&amp;B2810&amp;";"&amp;IF(J2810=0,IFERROR(VLOOKUP(A2810,default!$B$17:$C$19,2,0),C2810),INDEX(default!$B$2:$B$12,Sheet2!J2810,0))&amp;";"&amp;D2810&amp;";"&amp;E2810&amp;";"&amp;F2810&amp;";"&amp;G2810&amp;";"&amp;H2810</f>
        <v>;;;;;;;</v>
      </c>
    </row>
    <row r="2811" ht="15.75" customHeight="1">
      <c r="A2811" s="1" t="s">
        <v>815</v>
      </c>
      <c r="I2811" s="1" t="str">
        <f t="shared" si="1"/>
        <v>Q5. Carrots, average of raw and cooked (boiled)</v>
      </c>
      <c r="J2811" s="1">
        <f t="shared" si="2"/>
        <v>0</v>
      </c>
      <c r="K2811" s="1" t="str">
        <f t="shared" si="3"/>
        <v>Q5. Carrots, average of raw and cooked (boiled)0</v>
      </c>
      <c r="L2811" s="1" t="str">
        <f t="shared" si="4"/>
        <v>Q5. Carrots, average of raw and cooked (boiled)Category type</v>
      </c>
      <c r="M2811" s="1" t="str">
        <f t="array" ref="M2811">IF(A2810=$A$72,TEXT(A2811,"dd/mm/yyyy"),A2811)&amp;";"&amp;B2811&amp;";"&amp;IF(J2811=0,IFERROR(VLOOKUP(A2811,default!$B$17:$C$19,2,0),C2811),INDEX(default!$B$2:$B$12,Sheet2!J2811,0))&amp;";"&amp;D2811&amp;";"&amp;E2811&amp;";"&amp;F2811&amp;";"&amp;G2811&amp;";"&amp;H2811</f>
        <v>Category type;;;;;;;</v>
      </c>
    </row>
    <row r="2812" ht="15.75" customHeight="1">
      <c r="A2812" s="1" t="s">
        <v>816</v>
      </c>
      <c r="I2812" s="1" t="str">
        <f t="shared" si="1"/>
        <v>Q5. Carrots, average of raw and cooked (boiled)</v>
      </c>
      <c r="J2812" s="1">
        <f t="shared" si="2"/>
        <v>0</v>
      </c>
      <c r="K2812" s="1" t="str">
        <f t="shared" si="3"/>
        <v>Q5. Carrots, average of raw and cooked (boiled)0</v>
      </c>
      <c r="L2812" s="1" t="str">
        <f t="shared" si="4"/>
        <v>Q5. Carrots, average of raw and cooked (boiled)material</v>
      </c>
      <c r="M2812" s="1" t="str">
        <f t="array" ref="M2812">IF(A2811=$A$72,TEXT(A2812,"dd/mm/yyyy"),A2812)&amp;";"&amp;B2812&amp;";"&amp;IF(J2812=0,IFERROR(VLOOKUP(A2812,default!$B$17:$C$19,2,0),C2812),INDEX(default!$B$2:$B$12,Sheet2!J2812,0))&amp;";"&amp;D2812&amp;";"&amp;E2812&amp;";"&amp;F2812&amp;";"&amp;G2812&amp;";"&amp;H2812</f>
        <v>material;;;;;;;</v>
      </c>
    </row>
    <row r="2813" ht="15.75" customHeight="1">
      <c r="I2813" s="1" t="str">
        <f t="shared" si="1"/>
        <v>Q5. Carrots, average of raw and cooked (boiled)</v>
      </c>
      <c r="J2813" s="1">
        <f t="shared" si="2"/>
        <v>0</v>
      </c>
      <c r="K2813" s="1" t="str">
        <f t="shared" si="3"/>
        <v>Q5. Carrots, average of raw and cooked (boiled)0</v>
      </c>
      <c r="L2813" s="1" t="str">
        <f t="shared" si="4"/>
        <v>Q5. Carrots, average of raw and cooked (boiled)</v>
      </c>
      <c r="M2813" s="1" t="str">
        <f t="array" ref="M2813">IF(A2812=$A$72,TEXT(A2813,"dd/mm/yyyy"),A2813)&amp;";"&amp;B2813&amp;";"&amp;IF(J2813=0,IFERROR(VLOOKUP(A2813,default!$B$17:$C$19,2,0),C2813),INDEX(default!$B$2:$B$12,Sheet2!J2813,0))&amp;";"&amp;D2813&amp;";"&amp;E2813&amp;";"&amp;F2813&amp;";"&amp;G2813&amp;";"&amp;H2813</f>
        <v>;;;;;;;</v>
      </c>
    </row>
    <row r="2814" ht="15.75" customHeight="1">
      <c r="A2814" s="1" t="s">
        <v>817</v>
      </c>
      <c r="I2814" s="1" t="str">
        <f t="shared" si="1"/>
        <v>Q5. Carrots, average of raw and cooked (boiled)</v>
      </c>
      <c r="J2814" s="1">
        <f t="shared" si="2"/>
        <v>0</v>
      </c>
      <c r="K2814" s="1" t="str">
        <f t="shared" si="3"/>
        <v>Q5. Carrots, average of raw and cooked (boiled)0</v>
      </c>
      <c r="L2814" s="1" t="str">
        <f t="shared" si="4"/>
        <v>Q5. Carrots, average of raw and cooked (boiled)Process identifier</v>
      </c>
      <c r="M2814" s="1" t="str">
        <f t="array" ref="M2814">IF(A2813=$A$72,TEXT(A2814,"dd/mm/yyyy"),A2814)&amp;";"&amp;B2814&amp;";"&amp;IF(J2814=0,IFERROR(VLOOKUP(A2814,default!$B$17:$C$19,2,0),C2814),INDEX(default!$B$2:$B$12,Sheet2!J2814,0))&amp;";"&amp;D2814&amp;";"&amp;E2814&amp;";"&amp;F2814&amp;";"&amp;G2814&amp;";"&amp;H2814</f>
        <v>Process identifier;;;;;;;</v>
      </c>
    </row>
    <row r="2815" ht="15.75" customHeight="1">
      <c r="A2815" s="1" t="s">
        <v>1143</v>
      </c>
      <c r="I2815" s="1" t="str">
        <f t="shared" si="1"/>
        <v>Q5. Carrots, average of raw and cooked (boiled)</v>
      </c>
      <c r="J2815" s="1">
        <f t="shared" si="2"/>
        <v>0</v>
      </c>
      <c r="K2815" s="1" t="str">
        <f t="shared" si="3"/>
        <v>Q5. Carrots, average of raw and cooked (boiled)0</v>
      </c>
      <c r="L2815" s="1" t="str">
        <f t="shared" si="4"/>
        <v>Q5. Carrots, average of raw and cooked (boiled)FootPrin000108900800258</v>
      </c>
      <c r="M2815" s="1" t="str">
        <f t="array" ref="M2815">IF(A2814=$A$72,TEXT(A2815,"dd/mm/yyyy"),A2815)&amp;";"&amp;B2815&amp;";"&amp;IF(J2815=0,IFERROR(VLOOKUP(A2815,default!$B$17:$C$19,2,0),C2815),INDEX(default!$B$2:$B$12,Sheet2!J2815,0))&amp;";"&amp;D2815&amp;";"&amp;E2815&amp;";"&amp;F2815&amp;";"&amp;G2815&amp;";"&amp;H2815</f>
        <v>FootPrin000108900800258;;;;;;;</v>
      </c>
    </row>
    <row r="2816" ht="15.75" customHeight="1">
      <c r="I2816" s="1" t="str">
        <f t="shared" si="1"/>
        <v>Q5. Carrots, average of raw and cooked (boiled)</v>
      </c>
      <c r="J2816" s="1">
        <f t="shared" si="2"/>
        <v>0</v>
      </c>
      <c r="K2816" s="1" t="str">
        <f t="shared" si="3"/>
        <v>Q5. Carrots, average of raw and cooked (boiled)0</v>
      </c>
      <c r="L2816" s="1" t="str">
        <f t="shared" si="4"/>
        <v>Q5. Carrots, average of raw and cooked (boiled)</v>
      </c>
      <c r="M2816" s="1" t="str">
        <f t="array" ref="M2816">IF(A2815=$A$72,TEXT(A2816,"dd/mm/yyyy"),A2816)&amp;";"&amp;B2816&amp;";"&amp;IF(J2816=0,IFERROR(VLOOKUP(A2816,default!$B$17:$C$19,2,0),C2816),INDEX(default!$B$2:$B$12,Sheet2!J2816,0))&amp;";"&amp;D2816&amp;";"&amp;E2816&amp;";"&amp;F2816&amp;";"&amp;G2816&amp;";"&amp;H2816</f>
        <v>;;;;;;;</v>
      </c>
    </row>
    <row r="2817" ht="15.75" customHeight="1">
      <c r="A2817" s="1" t="s">
        <v>819</v>
      </c>
      <c r="I2817" s="1" t="str">
        <f t="shared" si="1"/>
        <v>Q5. Carrots, average of raw and cooked (boiled)</v>
      </c>
      <c r="J2817" s="1">
        <f t="shared" si="2"/>
        <v>0</v>
      </c>
      <c r="K2817" s="1" t="str">
        <f t="shared" si="3"/>
        <v>Q5. Carrots, average of raw and cooked (boiled)0</v>
      </c>
      <c r="L2817" s="1" t="str">
        <f t="shared" si="4"/>
        <v>Q5. Carrots, average of raw and cooked (boiled)Type</v>
      </c>
      <c r="M2817" s="1" t="str">
        <f t="array" ref="M2817">IF(A2816=$A$72,TEXT(A2817,"dd/mm/yyyy"),A2817)&amp;";"&amp;B2817&amp;";"&amp;IF(J2817=0,IFERROR(VLOOKUP(A2817,default!$B$17:$C$19,2,0),C2817),INDEX(default!$B$2:$B$12,Sheet2!J2817,0))&amp;";"&amp;D2817&amp;";"&amp;E2817&amp;";"&amp;F2817&amp;";"&amp;G2817&amp;";"&amp;H2817</f>
        <v>Type;;;;;;;</v>
      </c>
    </row>
    <row r="2818" ht="15.75" customHeight="1">
      <c r="I2818" s="1" t="str">
        <f t="shared" si="1"/>
        <v>Q5. Carrots, average of raw and cooked (boiled)</v>
      </c>
      <c r="J2818" s="1">
        <f t="shared" si="2"/>
        <v>0</v>
      </c>
      <c r="K2818" s="1" t="str">
        <f t="shared" si="3"/>
        <v>Q5. Carrots, average of raw and cooked (boiled)0</v>
      </c>
      <c r="L2818" s="1" t="str">
        <f t="shared" si="4"/>
        <v>Q5. Carrots, average of raw and cooked (boiled)</v>
      </c>
      <c r="M2818" s="1" t="str">
        <f t="array" ref="M2818">IF(A2817=$A$72,TEXT(A2818,"dd/mm/yyyy"),A2818)&amp;";"&amp;B2818&amp;";"&amp;IF(J2818=0,IFERROR(VLOOKUP(A2818,default!$B$17:$C$19,2,0),C2818),INDEX(default!$B$2:$B$12,Sheet2!J2818,0))&amp;";"&amp;D2818&amp;";"&amp;E2818&amp;";"&amp;F2818&amp;";"&amp;G2818&amp;";"&amp;H2818</f>
        <v>;;;;;;;</v>
      </c>
    </row>
    <row r="2819" ht="15.75" customHeight="1">
      <c r="I2819" s="1" t="str">
        <f t="shared" si="1"/>
        <v>Q5. Carrots, average of raw and cooked (boiled)</v>
      </c>
      <c r="J2819" s="1">
        <f t="shared" si="2"/>
        <v>0</v>
      </c>
      <c r="K2819" s="1" t="str">
        <f t="shared" si="3"/>
        <v>Q5. Carrots, average of raw and cooked (boiled)0</v>
      </c>
      <c r="L2819" s="1" t="str">
        <f t="shared" si="4"/>
        <v>Q5. Carrots, average of raw and cooked (boiled)</v>
      </c>
      <c r="M2819" s="1" t="str">
        <f t="array" ref="M2819">IF(A2818=$A$72,TEXT(A2819,"dd/mm/yyyy"),A2819)&amp;";"&amp;B2819&amp;";"&amp;IF(J2819=0,IFERROR(VLOOKUP(A2819,default!$B$17:$C$19,2,0),C2819),INDEX(default!$B$2:$B$12,Sheet2!J2819,0))&amp;";"&amp;D2819&amp;";"&amp;E2819&amp;";"&amp;F2819&amp;";"&amp;G2819&amp;";"&amp;H2819</f>
        <v>;;;;;;;</v>
      </c>
    </row>
    <row r="2820" ht="15.75" customHeight="1">
      <c r="A2820" s="1" t="s">
        <v>820</v>
      </c>
      <c r="I2820" s="1" t="str">
        <f t="shared" si="1"/>
        <v>Q5. Carrots, average of raw and cooked (boiled)</v>
      </c>
      <c r="J2820" s="1">
        <f t="shared" si="2"/>
        <v>0</v>
      </c>
      <c r="K2820" s="1" t="str">
        <f t="shared" si="3"/>
        <v>Q5. Carrots, average of raw and cooked (boiled)0</v>
      </c>
      <c r="L2820" s="1" t="str">
        <f t="shared" si="4"/>
        <v>Q5. Carrots, average of raw and cooked (boiled)Status</v>
      </c>
      <c r="M2820" s="1" t="str">
        <f t="array" ref="M2820">IF(A2819=$A$72,TEXT(A2820,"dd/mm/yyyy"),A2820)&amp;";"&amp;B2820&amp;";"&amp;IF(J2820=0,IFERROR(VLOOKUP(A2820,default!$B$17:$C$19,2,0),C2820),INDEX(default!$B$2:$B$12,Sheet2!J2820,0))&amp;";"&amp;D2820&amp;";"&amp;E2820&amp;";"&amp;F2820&amp;";"&amp;G2820&amp;";"&amp;H2820</f>
        <v>Status;;;;;;;</v>
      </c>
    </row>
    <row r="2821" ht="15.75" customHeight="1">
      <c r="I2821" s="1" t="str">
        <f t="shared" si="1"/>
        <v>Q5. Carrots, average of raw and cooked (boiled)</v>
      </c>
      <c r="J2821" s="1">
        <f t="shared" si="2"/>
        <v>0</v>
      </c>
      <c r="K2821" s="1" t="str">
        <f t="shared" si="3"/>
        <v>Q5. Carrots, average of raw and cooked (boiled)0</v>
      </c>
      <c r="L2821" s="1" t="str">
        <f t="shared" si="4"/>
        <v>Q5. Carrots, average of raw and cooked (boiled)</v>
      </c>
      <c r="M2821" s="1" t="str">
        <f t="array" ref="M2821">IF(A2820=$A$72,TEXT(A2821,"dd/mm/yyyy"),A2821)&amp;";"&amp;B2821&amp;";"&amp;IF(J2821=0,IFERROR(VLOOKUP(A2821,default!$B$17:$C$19,2,0),C2821),INDEX(default!$B$2:$B$12,Sheet2!J2821,0))&amp;";"&amp;D2821&amp;";"&amp;E2821&amp;";"&amp;F2821&amp;";"&amp;G2821&amp;";"&amp;H2821</f>
        <v>;;;;;;;</v>
      </c>
    </row>
    <row r="2822" ht="15.75" customHeight="1">
      <c r="I2822" s="1" t="str">
        <f t="shared" si="1"/>
        <v>Q5. Carrots, average of raw and cooked (boiled)</v>
      </c>
      <c r="J2822" s="1">
        <f t="shared" si="2"/>
        <v>0</v>
      </c>
      <c r="K2822" s="1" t="str">
        <f t="shared" si="3"/>
        <v>Q5. Carrots, average of raw and cooked (boiled)0</v>
      </c>
      <c r="L2822" s="1" t="str">
        <f t="shared" si="4"/>
        <v>Q5. Carrots, average of raw and cooked (boiled)</v>
      </c>
      <c r="M2822" s="1" t="str">
        <f t="array" ref="M2822">IF(A2821=$A$72,TEXT(A2822,"dd/mm/yyyy"),A2822)&amp;";"&amp;B2822&amp;";"&amp;IF(J2822=0,IFERROR(VLOOKUP(A2822,default!$B$17:$C$19,2,0),C2822),INDEX(default!$B$2:$B$12,Sheet2!J2822,0))&amp;";"&amp;D2822&amp;";"&amp;E2822&amp;";"&amp;F2822&amp;";"&amp;G2822&amp;";"&amp;H2822</f>
        <v>;;;;;;;</v>
      </c>
    </row>
    <row r="2823" ht="15.75" customHeight="1">
      <c r="A2823" s="1" t="s">
        <v>821</v>
      </c>
      <c r="I2823" s="1" t="str">
        <f t="shared" si="1"/>
        <v>Q5. Carrots, average of raw and cooked (boiled)</v>
      </c>
      <c r="J2823" s="1">
        <f t="shared" si="2"/>
        <v>0</v>
      </c>
      <c r="K2823" s="1" t="str">
        <f t="shared" si="3"/>
        <v>Q5. Carrots, average of raw and cooked (boiled)0</v>
      </c>
      <c r="L2823" s="1" t="str">
        <f t="shared" si="4"/>
        <v>Q5. Carrots, average of raw and cooked (boiled)Time period</v>
      </c>
      <c r="M2823" s="1" t="str">
        <f t="array" ref="M2823">IF(A2822=$A$72,TEXT(A2823,"dd/mm/yyyy"),A2823)&amp;";"&amp;B2823&amp;";"&amp;IF(J2823=0,IFERROR(VLOOKUP(A2823,default!$B$17:$C$19,2,0),C2823),INDEX(default!$B$2:$B$12,Sheet2!J2823,0))&amp;";"&amp;D2823&amp;";"&amp;E2823&amp;";"&amp;F2823&amp;";"&amp;G2823&amp;";"&amp;H2823</f>
        <v>Time period;;;;;;;</v>
      </c>
    </row>
    <row r="2824" ht="15.75" customHeight="1">
      <c r="A2824" s="1" t="s">
        <v>822</v>
      </c>
      <c r="I2824" s="1" t="str">
        <f t="shared" si="1"/>
        <v>Q5. Carrots, average of raw and cooked (boiled)</v>
      </c>
      <c r="J2824" s="1">
        <f t="shared" si="2"/>
        <v>0</v>
      </c>
      <c r="K2824" s="1" t="str">
        <f t="shared" si="3"/>
        <v>Q5. Carrots, average of raw and cooked (boiled)0</v>
      </c>
      <c r="L2824" s="1" t="str">
        <f t="shared" si="4"/>
        <v>Q5. Carrots, average of raw and cooked (boiled)Unspecified</v>
      </c>
      <c r="M2824" s="1" t="str">
        <f t="array" ref="M2824">IF(A2823=$A$72,TEXT(A2824,"dd/mm/yyyy"),A2824)&amp;";"&amp;B2824&amp;";"&amp;IF(J2824=0,IFERROR(VLOOKUP(A2824,default!$B$17:$C$19,2,0),C2824),INDEX(default!$B$2:$B$12,Sheet2!J2824,0))&amp;";"&amp;D2824&amp;";"&amp;E2824&amp;";"&amp;F2824&amp;";"&amp;G2824&amp;";"&amp;H2824</f>
        <v>Unspecified;;;;;;;</v>
      </c>
    </row>
    <row r="2825" ht="15.75" customHeight="1">
      <c r="I2825" s="1" t="str">
        <f t="shared" si="1"/>
        <v>Q5. Carrots, average of raw and cooked (boiled)</v>
      </c>
      <c r="J2825" s="1">
        <f t="shared" si="2"/>
        <v>0</v>
      </c>
      <c r="K2825" s="1" t="str">
        <f t="shared" si="3"/>
        <v>Q5. Carrots, average of raw and cooked (boiled)0</v>
      </c>
      <c r="L2825" s="1" t="str">
        <f t="shared" si="4"/>
        <v>Q5. Carrots, average of raw and cooked (boiled)</v>
      </c>
      <c r="M2825" s="1" t="str">
        <f t="array" ref="M2825">IF(A2824=$A$72,TEXT(A2825,"dd/mm/yyyy"),A2825)&amp;";"&amp;B2825&amp;";"&amp;IF(J2825=0,IFERROR(VLOOKUP(A2825,default!$B$17:$C$19,2,0),C2825),INDEX(default!$B$2:$B$12,Sheet2!J2825,0))&amp;";"&amp;D2825&amp;";"&amp;E2825&amp;";"&amp;F2825&amp;";"&amp;G2825&amp;";"&amp;H2825</f>
        <v>;;;;;;;</v>
      </c>
    </row>
    <row r="2826" ht="15.75" customHeight="1">
      <c r="A2826" s="1" t="s">
        <v>823</v>
      </c>
      <c r="I2826" s="1" t="str">
        <f t="shared" si="1"/>
        <v>Q5. Carrots, average of raw and cooked (boiled)</v>
      </c>
      <c r="J2826" s="1">
        <f t="shared" si="2"/>
        <v>0</v>
      </c>
      <c r="K2826" s="1" t="str">
        <f t="shared" si="3"/>
        <v>Q5. Carrots, average of raw and cooked (boiled)0</v>
      </c>
      <c r="L2826" s="1" t="str">
        <f t="shared" si="4"/>
        <v>Q5. Carrots, average of raw and cooked (boiled)Geography</v>
      </c>
      <c r="M2826" s="1" t="str">
        <f t="array" ref="M2826">IF(A2825=$A$72,TEXT(A2826,"dd/mm/yyyy"),A2826)&amp;";"&amp;B2826&amp;";"&amp;IF(J2826=0,IFERROR(VLOOKUP(A2826,default!$B$17:$C$19,2,0),C2826),INDEX(default!$B$2:$B$12,Sheet2!J2826,0))&amp;";"&amp;D2826&amp;";"&amp;E2826&amp;";"&amp;F2826&amp;";"&amp;G2826&amp;";"&amp;H2826</f>
        <v>Geography;;;;;;;</v>
      </c>
    </row>
    <row r="2827" ht="15.75" customHeight="1">
      <c r="A2827" s="1" t="s">
        <v>822</v>
      </c>
      <c r="I2827" s="1" t="str">
        <f t="shared" si="1"/>
        <v>Q5. Carrots, average of raw and cooked (boiled)</v>
      </c>
      <c r="J2827" s="1">
        <f t="shared" si="2"/>
        <v>0</v>
      </c>
      <c r="K2827" s="1" t="str">
        <f t="shared" si="3"/>
        <v>Q5. Carrots, average of raw and cooked (boiled)0</v>
      </c>
      <c r="L2827" s="1" t="str">
        <f t="shared" si="4"/>
        <v>Q5. Carrots, average of raw and cooked (boiled)Unspecified</v>
      </c>
      <c r="M2827" s="1" t="str">
        <f t="array" ref="M2827">IF(A2826=$A$72,TEXT(A2827,"dd/mm/yyyy"),A2827)&amp;";"&amp;B2827&amp;";"&amp;IF(J2827=0,IFERROR(VLOOKUP(A2827,default!$B$17:$C$19,2,0),C2827),INDEX(default!$B$2:$B$12,Sheet2!J2827,0))&amp;";"&amp;D2827&amp;";"&amp;E2827&amp;";"&amp;F2827&amp;";"&amp;G2827&amp;";"&amp;H2827</f>
        <v>Unspecified;;;;;;;</v>
      </c>
    </row>
    <row r="2828" ht="15.75" customHeight="1">
      <c r="I2828" s="1" t="str">
        <f t="shared" si="1"/>
        <v>Q5. Carrots, average of raw and cooked (boiled)</v>
      </c>
      <c r="J2828" s="1">
        <f t="shared" si="2"/>
        <v>0</v>
      </c>
      <c r="K2828" s="1" t="str">
        <f t="shared" si="3"/>
        <v>Q5. Carrots, average of raw and cooked (boiled)0</v>
      </c>
      <c r="L2828" s="1" t="str">
        <f t="shared" si="4"/>
        <v>Q5. Carrots, average of raw and cooked (boiled)</v>
      </c>
      <c r="M2828" s="1" t="str">
        <f t="array" ref="M2828">IF(A2827=$A$72,TEXT(A2828,"dd/mm/yyyy"),A2828)&amp;";"&amp;B2828&amp;";"&amp;IF(J2828=0,IFERROR(VLOOKUP(A2828,default!$B$17:$C$19,2,0),C2828),INDEX(default!$B$2:$B$12,Sheet2!J2828,0))&amp;";"&amp;D2828&amp;";"&amp;E2828&amp;";"&amp;F2828&amp;";"&amp;G2828&amp;";"&amp;H2828</f>
        <v>;;;;;;;</v>
      </c>
    </row>
    <row r="2829" ht="15.75" customHeight="1">
      <c r="A2829" s="1" t="s">
        <v>824</v>
      </c>
      <c r="I2829" s="1" t="str">
        <f t="shared" si="1"/>
        <v>Q5. Carrots, average of raw and cooked (boiled)</v>
      </c>
      <c r="J2829" s="1">
        <f t="shared" si="2"/>
        <v>0</v>
      </c>
      <c r="K2829" s="1" t="str">
        <f t="shared" si="3"/>
        <v>Q5. Carrots, average of raw and cooked (boiled)0</v>
      </c>
      <c r="L2829" s="1" t="str">
        <f t="shared" si="4"/>
        <v>Q5. Carrots, average of raw and cooked (boiled)Technology</v>
      </c>
      <c r="M2829" s="1" t="str">
        <f t="array" ref="M2829">IF(A2828=$A$72,TEXT(A2829,"dd/mm/yyyy"),A2829)&amp;";"&amp;B2829&amp;";"&amp;IF(J2829=0,IFERROR(VLOOKUP(A2829,default!$B$17:$C$19,2,0),C2829),INDEX(default!$B$2:$B$12,Sheet2!J2829,0))&amp;";"&amp;D2829&amp;";"&amp;E2829&amp;";"&amp;F2829&amp;";"&amp;G2829&amp;";"&amp;H2829</f>
        <v>Technology;;;;;;;</v>
      </c>
    </row>
    <row r="2830" ht="15.75" customHeight="1">
      <c r="A2830" s="1" t="s">
        <v>822</v>
      </c>
      <c r="I2830" s="1" t="str">
        <f t="shared" si="1"/>
        <v>Q5. Carrots, average of raw and cooked (boiled)</v>
      </c>
      <c r="J2830" s="1">
        <f t="shared" si="2"/>
        <v>0</v>
      </c>
      <c r="K2830" s="1" t="str">
        <f t="shared" si="3"/>
        <v>Q5. Carrots, average of raw and cooked (boiled)0</v>
      </c>
      <c r="L2830" s="1" t="str">
        <f t="shared" si="4"/>
        <v>Q5. Carrots, average of raw and cooked (boiled)Unspecified</v>
      </c>
      <c r="M2830" s="1" t="str">
        <f t="array" ref="M2830">IF(A2829=$A$72,TEXT(A2830,"dd/mm/yyyy"),A2830)&amp;";"&amp;B2830&amp;";"&amp;IF(J2830=0,IFERROR(VLOOKUP(A2830,default!$B$17:$C$19,2,0),C2830),INDEX(default!$B$2:$B$12,Sheet2!J2830,0))&amp;";"&amp;D2830&amp;";"&amp;E2830&amp;";"&amp;F2830&amp;";"&amp;G2830&amp;";"&amp;H2830</f>
        <v>Unspecified;;;;;;;</v>
      </c>
    </row>
    <row r="2831" ht="15.75" customHeight="1">
      <c r="I2831" s="1" t="str">
        <f t="shared" si="1"/>
        <v>Q5. Carrots, average of raw and cooked (boiled)</v>
      </c>
      <c r="J2831" s="1">
        <f t="shared" si="2"/>
        <v>0</v>
      </c>
      <c r="K2831" s="1" t="str">
        <f t="shared" si="3"/>
        <v>Q5. Carrots, average of raw and cooked (boiled)0</v>
      </c>
      <c r="L2831" s="1" t="str">
        <f t="shared" si="4"/>
        <v>Q5. Carrots, average of raw and cooked (boiled)</v>
      </c>
      <c r="M2831" s="1" t="str">
        <f t="array" ref="M2831">IF(A2830=$A$72,TEXT(A2831,"dd/mm/yyyy"),A2831)&amp;";"&amp;B2831&amp;";"&amp;IF(J2831=0,IFERROR(VLOOKUP(A2831,default!$B$17:$C$19,2,0),C2831),INDEX(default!$B$2:$B$12,Sheet2!J2831,0))&amp;";"&amp;D2831&amp;";"&amp;E2831&amp;";"&amp;F2831&amp;";"&amp;G2831&amp;";"&amp;H2831</f>
        <v>;;;;;;;</v>
      </c>
    </row>
    <row r="2832" ht="15.75" customHeight="1">
      <c r="A2832" s="1" t="s">
        <v>825</v>
      </c>
      <c r="I2832" s="1" t="str">
        <f t="shared" si="1"/>
        <v>Q5. Carrots, average of raw and cooked (boiled)</v>
      </c>
      <c r="J2832" s="1">
        <f t="shared" si="2"/>
        <v>0</v>
      </c>
      <c r="K2832" s="1" t="str">
        <f t="shared" si="3"/>
        <v>Q5. Carrots, average of raw and cooked (boiled)0</v>
      </c>
      <c r="L2832" s="1" t="str">
        <f t="shared" si="4"/>
        <v>Q5. Carrots, average of raw and cooked (boiled)Representativeness</v>
      </c>
      <c r="M2832" s="1" t="str">
        <f t="array" ref="M2832">IF(A2831=$A$72,TEXT(A2832,"dd/mm/yyyy"),A2832)&amp;";"&amp;B2832&amp;";"&amp;IF(J2832=0,IFERROR(VLOOKUP(A2832,default!$B$17:$C$19,2,0),C2832),INDEX(default!$B$2:$B$12,Sheet2!J2832,0))&amp;";"&amp;D2832&amp;";"&amp;E2832&amp;";"&amp;F2832&amp;";"&amp;G2832&amp;";"&amp;H2832</f>
        <v>Representativeness;;;;;;;</v>
      </c>
    </row>
    <row r="2833" ht="15.75" customHeight="1">
      <c r="A2833" s="1" t="s">
        <v>822</v>
      </c>
      <c r="I2833" s="1" t="str">
        <f t="shared" si="1"/>
        <v>Q5. Carrots, average of raw and cooked (boiled)</v>
      </c>
      <c r="J2833" s="1">
        <f t="shared" si="2"/>
        <v>0</v>
      </c>
      <c r="K2833" s="1" t="str">
        <f t="shared" si="3"/>
        <v>Q5. Carrots, average of raw and cooked (boiled)0</v>
      </c>
      <c r="L2833" s="1" t="str">
        <f t="shared" si="4"/>
        <v>Q5. Carrots, average of raw and cooked (boiled)Unspecified</v>
      </c>
      <c r="M2833" s="1" t="str">
        <f t="array" ref="M2833">IF(A2832=$A$72,TEXT(A2833,"dd/mm/yyyy"),A2833)&amp;";"&amp;B2833&amp;";"&amp;IF(J2833=0,IFERROR(VLOOKUP(A2833,default!$B$17:$C$19,2,0),C2833),INDEX(default!$B$2:$B$12,Sheet2!J2833,0))&amp;";"&amp;D2833&amp;";"&amp;E2833&amp;";"&amp;F2833&amp;";"&amp;G2833&amp;";"&amp;H2833</f>
        <v>Unspecified;;;;;;;</v>
      </c>
    </row>
    <row r="2834" ht="15.75" customHeight="1">
      <c r="I2834" s="1" t="str">
        <f t="shared" si="1"/>
        <v>Q5. Carrots, average of raw and cooked (boiled)</v>
      </c>
      <c r="J2834" s="1">
        <f t="shared" si="2"/>
        <v>0</v>
      </c>
      <c r="K2834" s="1" t="str">
        <f t="shared" si="3"/>
        <v>Q5. Carrots, average of raw and cooked (boiled)0</v>
      </c>
      <c r="L2834" s="1" t="str">
        <f t="shared" si="4"/>
        <v>Q5. Carrots, average of raw and cooked (boiled)</v>
      </c>
      <c r="M2834" s="1" t="str">
        <f t="array" ref="M2834">IF(A2833=$A$72,TEXT(A2834,"dd/mm/yyyy"),A2834)&amp;";"&amp;B2834&amp;";"&amp;IF(J2834=0,IFERROR(VLOOKUP(A2834,default!$B$17:$C$19,2,0),C2834),INDEX(default!$B$2:$B$12,Sheet2!J2834,0))&amp;";"&amp;D2834&amp;";"&amp;E2834&amp;";"&amp;F2834&amp;";"&amp;G2834&amp;";"&amp;H2834</f>
        <v>;;;;;;;</v>
      </c>
    </row>
    <row r="2835" ht="15.75" customHeight="1">
      <c r="A2835" s="1" t="s">
        <v>826</v>
      </c>
      <c r="I2835" s="1" t="str">
        <f t="shared" si="1"/>
        <v>Q5. Carrots, average of raw and cooked (boiled)</v>
      </c>
      <c r="J2835" s="1">
        <f t="shared" si="2"/>
        <v>0</v>
      </c>
      <c r="K2835" s="1" t="str">
        <f t="shared" si="3"/>
        <v>Q5. Carrots, average of raw and cooked (boiled)0</v>
      </c>
      <c r="L2835" s="1" t="str">
        <f t="shared" si="4"/>
        <v>Q5. Carrots, average of raw and cooked (boiled)Multiple output allocation</v>
      </c>
      <c r="M2835" s="1" t="str">
        <f t="array" ref="M2835">IF(A2834=$A$72,TEXT(A2835,"dd/mm/yyyy"),A2835)&amp;";"&amp;B2835&amp;";"&amp;IF(J2835=0,IFERROR(VLOOKUP(A2835,default!$B$17:$C$19,2,0),C2835),INDEX(default!$B$2:$B$12,Sheet2!J2835,0))&amp;";"&amp;D2835&amp;";"&amp;E2835&amp;";"&amp;F2835&amp;";"&amp;G2835&amp;";"&amp;H2835</f>
        <v>Multiple output allocation;;;;;;;</v>
      </c>
    </row>
    <row r="2836" ht="15.75" customHeight="1">
      <c r="A2836" s="1" t="s">
        <v>822</v>
      </c>
      <c r="I2836" s="1" t="str">
        <f t="shared" si="1"/>
        <v>Q5. Carrots, average of raw and cooked (boiled)</v>
      </c>
      <c r="J2836" s="1">
        <f t="shared" si="2"/>
        <v>0</v>
      </c>
      <c r="K2836" s="1" t="str">
        <f t="shared" si="3"/>
        <v>Q5. Carrots, average of raw and cooked (boiled)0</v>
      </c>
      <c r="L2836" s="1" t="str">
        <f t="shared" si="4"/>
        <v>Q5. Carrots, average of raw and cooked (boiled)Unspecified</v>
      </c>
      <c r="M2836" s="1" t="str">
        <f t="array" ref="M2836">IF(A2835=$A$72,TEXT(A2836,"dd/mm/yyyy"),A2836)&amp;";"&amp;B2836&amp;";"&amp;IF(J2836=0,IFERROR(VLOOKUP(A2836,default!$B$17:$C$19,2,0),C2836),INDEX(default!$B$2:$B$12,Sheet2!J2836,0))&amp;";"&amp;D2836&amp;";"&amp;E2836&amp;";"&amp;F2836&amp;";"&amp;G2836&amp;";"&amp;H2836</f>
        <v>Unspecified;;;;;;;</v>
      </c>
    </row>
    <row r="2837" ht="15.75" customHeight="1">
      <c r="I2837" s="1" t="str">
        <f t="shared" si="1"/>
        <v>Q5. Carrots, average of raw and cooked (boiled)</v>
      </c>
      <c r="J2837" s="1">
        <f t="shared" si="2"/>
        <v>0</v>
      </c>
      <c r="K2837" s="1" t="str">
        <f t="shared" si="3"/>
        <v>Q5. Carrots, average of raw and cooked (boiled)0</v>
      </c>
      <c r="L2837" s="1" t="str">
        <f t="shared" si="4"/>
        <v>Q5. Carrots, average of raw and cooked (boiled)</v>
      </c>
      <c r="M2837" s="1" t="str">
        <f t="array" ref="M2837">IF(A2836=$A$72,TEXT(A2837,"dd/mm/yyyy"),A2837)&amp;";"&amp;B2837&amp;";"&amp;IF(J2837=0,IFERROR(VLOOKUP(A2837,default!$B$17:$C$19,2,0),C2837),INDEX(default!$B$2:$B$12,Sheet2!J2837,0))&amp;";"&amp;D2837&amp;";"&amp;E2837&amp;";"&amp;F2837&amp;";"&amp;G2837&amp;";"&amp;H2837</f>
        <v>;;;;;;;</v>
      </c>
    </row>
    <row r="2838" ht="15.75" customHeight="1">
      <c r="A2838" s="1" t="s">
        <v>827</v>
      </c>
      <c r="I2838" s="1" t="str">
        <f t="shared" si="1"/>
        <v>Q5. Carrots, average of raw and cooked (boiled)</v>
      </c>
      <c r="J2838" s="1">
        <f t="shared" si="2"/>
        <v>0</v>
      </c>
      <c r="K2838" s="1" t="str">
        <f t="shared" si="3"/>
        <v>Q5. Carrots, average of raw and cooked (boiled)0</v>
      </c>
      <c r="L2838" s="1" t="str">
        <f t="shared" si="4"/>
        <v>Q5. Carrots, average of raw and cooked (boiled)Substitution allocation</v>
      </c>
      <c r="M2838" s="1" t="str">
        <f t="array" ref="M2838">IF(A2837=$A$72,TEXT(A2838,"dd/mm/yyyy"),A2838)&amp;";"&amp;B2838&amp;";"&amp;IF(J2838=0,IFERROR(VLOOKUP(A2838,default!$B$17:$C$19,2,0),C2838),INDEX(default!$B$2:$B$12,Sheet2!J2838,0))&amp;";"&amp;D2838&amp;";"&amp;E2838&amp;";"&amp;F2838&amp;";"&amp;G2838&amp;";"&amp;H2838</f>
        <v>Substitution allocation;;;;;;;</v>
      </c>
    </row>
    <row r="2839" ht="15.75" customHeight="1">
      <c r="A2839" s="1" t="s">
        <v>822</v>
      </c>
      <c r="I2839" s="1" t="str">
        <f t="shared" si="1"/>
        <v>Q5. Carrots, average of raw and cooked (boiled)</v>
      </c>
      <c r="J2839" s="1">
        <f t="shared" si="2"/>
        <v>0</v>
      </c>
      <c r="K2839" s="1" t="str">
        <f t="shared" si="3"/>
        <v>Q5. Carrots, average of raw and cooked (boiled)0</v>
      </c>
      <c r="L2839" s="1" t="str">
        <f t="shared" si="4"/>
        <v>Q5. Carrots, average of raw and cooked (boiled)Unspecified</v>
      </c>
      <c r="M2839" s="1" t="str">
        <f t="array" ref="M2839">IF(A2838=$A$72,TEXT(A2839,"dd/mm/yyyy"),A2839)&amp;";"&amp;B2839&amp;";"&amp;IF(J2839=0,IFERROR(VLOOKUP(A2839,default!$B$17:$C$19,2,0),C2839),INDEX(default!$B$2:$B$12,Sheet2!J2839,0))&amp;";"&amp;D2839&amp;";"&amp;E2839&amp;";"&amp;F2839&amp;";"&amp;G2839&amp;";"&amp;H2839</f>
        <v>Unspecified;;;;;;;</v>
      </c>
    </row>
    <row r="2840" ht="15.75" customHeight="1">
      <c r="I2840" s="1" t="str">
        <f t="shared" si="1"/>
        <v>Q5. Carrots, average of raw and cooked (boiled)</v>
      </c>
      <c r="J2840" s="1">
        <f t="shared" si="2"/>
        <v>0</v>
      </c>
      <c r="K2840" s="1" t="str">
        <f t="shared" si="3"/>
        <v>Q5. Carrots, average of raw and cooked (boiled)0</v>
      </c>
      <c r="L2840" s="1" t="str">
        <f t="shared" si="4"/>
        <v>Q5. Carrots, average of raw and cooked (boiled)</v>
      </c>
      <c r="M2840" s="1" t="str">
        <f t="array" ref="M2840">IF(A2839=$A$72,TEXT(A2840,"dd/mm/yyyy"),A2840)&amp;";"&amp;B2840&amp;";"&amp;IF(J2840=0,IFERROR(VLOOKUP(A2840,default!$B$17:$C$19,2,0),C2840),INDEX(default!$B$2:$B$12,Sheet2!J2840,0))&amp;";"&amp;D2840&amp;";"&amp;E2840&amp;";"&amp;F2840&amp;";"&amp;G2840&amp;";"&amp;H2840</f>
        <v>;;;;;;;</v>
      </c>
    </row>
    <row r="2841" ht="15.75" customHeight="1">
      <c r="A2841" s="1" t="s">
        <v>828</v>
      </c>
      <c r="I2841" s="1" t="str">
        <f t="shared" si="1"/>
        <v>Q5. Carrots, average of raw and cooked (boiled)</v>
      </c>
      <c r="J2841" s="1">
        <f t="shared" si="2"/>
        <v>0</v>
      </c>
      <c r="K2841" s="1" t="str">
        <f t="shared" si="3"/>
        <v>Q5. Carrots, average of raw and cooked (boiled)0</v>
      </c>
      <c r="L2841" s="1" t="str">
        <f t="shared" si="4"/>
        <v>Q5. Carrots, average of raw and cooked (boiled)Cut off rules</v>
      </c>
      <c r="M2841" s="1" t="str">
        <f t="array" ref="M2841">IF(A2840=$A$72,TEXT(A2841,"dd/mm/yyyy"),A2841)&amp;";"&amp;B2841&amp;";"&amp;IF(J2841=0,IFERROR(VLOOKUP(A2841,default!$B$17:$C$19,2,0),C2841),INDEX(default!$B$2:$B$12,Sheet2!J2841,0))&amp;";"&amp;D2841&amp;";"&amp;E2841&amp;";"&amp;F2841&amp;";"&amp;G2841&amp;";"&amp;H2841</f>
        <v>Cut off rules;;;;;;;</v>
      </c>
    </row>
    <row r="2842" ht="15.75" customHeight="1">
      <c r="A2842" s="1" t="s">
        <v>822</v>
      </c>
      <c r="I2842" s="1" t="str">
        <f t="shared" si="1"/>
        <v>Q5. Carrots, average of raw and cooked (boiled)</v>
      </c>
      <c r="J2842" s="1">
        <f t="shared" si="2"/>
        <v>0</v>
      </c>
      <c r="K2842" s="1" t="str">
        <f t="shared" si="3"/>
        <v>Q5. Carrots, average of raw and cooked (boiled)0</v>
      </c>
      <c r="L2842" s="1" t="str">
        <f t="shared" si="4"/>
        <v>Q5. Carrots, average of raw and cooked (boiled)Unspecified</v>
      </c>
      <c r="M2842" s="1" t="str">
        <f t="array" ref="M2842">IF(A2841=$A$72,TEXT(A2842,"dd/mm/yyyy"),A2842)&amp;";"&amp;B2842&amp;";"&amp;IF(J2842=0,IFERROR(VLOOKUP(A2842,default!$B$17:$C$19,2,0),C2842),INDEX(default!$B$2:$B$12,Sheet2!J2842,0))&amp;";"&amp;D2842&amp;";"&amp;E2842&amp;";"&amp;F2842&amp;";"&amp;G2842&amp;";"&amp;H2842</f>
        <v>Unspecified;;;;;;;</v>
      </c>
    </row>
    <row r="2843" ht="15.75" customHeight="1">
      <c r="I2843" s="1" t="str">
        <f t="shared" si="1"/>
        <v>Q5. Carrots, average of raw and cooked (boiled)</v>
      </c>
      <c r="J2843" s="1">
        <f t="shared" si="2"/>
        <v>0</v>
      </c>
      <c r="K2843" s="1" t="str">
        <f t="shared" si="3"/>
        <v>Q5. Carrots, average of raw and cooked (boiled)0</v>
      </c>
      <c r="L2843" s="1" t="str">
        <f t="shared" si="4"/>
        <v>Q5. Carrots, average of raw and cooked (boiled)</v>
      </c>
      <c r="M2843" s="1" t="str">
        <f t="array" ref="M2843">IF(A2842=$A$72,TEXT(A2843,"dd/mm/yyyy"),A2843)&amp;";"&amp;B2843&amp;";"&amp;IF(J2843=0,IFERROR(VLOOKUP(A2843,default!$B$17:$C$19,2,0),C2843),INDEX(default!$B$2:$B$12,Sheet2!J2843,0))&amp;";"&amp;D2843&amp;";"&amp;E2843&amp;";"&amp;F2843&amp;";"&amp;G2843&amp;";"&amp;H2843</f>
        <v>;;;;;;;</v>
      </c>
    </row>
    <row r="2844" ht="15.75" customHeight="1">
      <c r="A2844" s="49" t="s">
        <v>829</v>
      </c>
      <c r="I2844" s="1" t="str">
        <f t="shared" si="1"/>
        <v>Q5. Carrots, average of raw and cooked (boiled)</v>
      </c>
      <c r="J2844" s="1">
        <f t="shared" si="2"/>
        <v>0</v>
      </c>
      <c r="K2844" s="1" t="str">
        <f t="shared" si="3"/>
        <v>Q5. Carrots, average of raw and cooked (boiled)0</v>
      </c>
      <c r="L2844" s="1" t="str">
        <f t="shared" si="4"/>
        <v>Q5. Carrots, average of raw and cooked (boiled)Capital goods</v>
      </c>
      <c r="M2844" s="1" t="str">
        <f t="array" ref="M2844">IF(A2843=$A$72,TEXT(A2844,"dd/mm/yyyy"),A2844)&amp;";"&amp;B2844&amp;";"&amp;IF(J2844=0,IFERROR(VLOOKUP(A2844,default!$B$17:$C$19,2,0),C2844),INDEX(default!$B$2:$B$12,Sheet2!J2844,0))&amp;";"&amp;D2844&amp;";"&amp;E2844&amp;";"&amp;F2844&amp;";"&amp;G2844&amp;";"&amp;H2844</f>
        <v>Capital goods;;;;;;;</v>
      </c>
    </row>
    <row r="2845" ht="15.75" customHeight="1">
      <c r="A2845" s="1" t="s">
        <v>822</v>
      </c>
      <c r="I2845" s="1" t="str">
        <f t="shared" si="1"/>
        <v>Q5. Carrots, average of raw and cooked (boiled)</v>
      </c>
      <c r="J2845" s="1">
        <f t="shared" si="2"/>
        <v>0</v>
      </c>
      <c r="K2845" s="1" t="str">
        <f t="shared" si="3"/>
        <v>Q5. Carrots, average of raw and cooked (boiled)0</v>
      </c>
      <c r="L2845" s="1" t="str">
        <f t="shared" si="4"/>
        <v>Q5. Carrots, average of raw and cooked (boiled)Unspecified</v>
      </c>
      <c r="M2845" s="1" t="str">
        <f t="array" ref="M2845">IF(A2844=$A$72,TEXT(A2845,"dd/mm/yyyy"),A2845)&amp;";"&amp;B2845&amp;";"&amp;IF(J2845=0,IFERROR(VLOOKUP(A2845,default!$B$17:$C$19,2,0),C2845),INDEX(default!$B$2:$B$12,Sheet2!J2845,0))&amp;";"&amp;D2845&amp;";"&amp;E2845&amp;";"&amp;F2845&amp;";"&amp;G2845&amp;";"&amp;H2845</f>
        <v>Unspecified;;;;;;;</v>
      </c>
    </row>
    <row r="2846" ht="15.75" customHeight="1">
      <c r="I2846" s="1" t="str">
        <f t="shared" si="1"/>
        <v>Q5. Carrots, average of raw and cooked (boiled)</v>
      </c>
      <c r="J2846" s="1">
        <f t="shared" si="2"/>
        <v>0</v>
      </c>
      <c r="K2846" s="1" t="str">
        <f t="shared" si="3"/>
        <v>Q5. Carrots, average of raw and cooked (boiled)0</v>
      </c>
      <c r="L2846" s="1" t="str">
        <f t="shared" si="4"/>
        <v>Q5. Carrots, average of raw and cooked (boiled)</v>
      </c>
      <c r="M2846" s="1" t="str">
        <f t="array" ref="M2846">IF(A2845=$A$72,TEXT(A2846,"dd/mm/yyyy"),A2846)&amp;";"&amp;B2846&amp;";"&amp;IF(J2846=0,IFERROR(VLOOKUP(A2846,default!$B$17:$C$19,2,0),C2846),INDEX(default!$B$2:$B$12,Sheet2!J2846,0))&amp;";"&amp;D2846&amp;";"&amp;E2846&amp;";"&amp;F2846&amp;";"&amp;G2846&amp;";"&amp;H2846</f>
        <v>;;;;;;;</v>
      </c>
    </row>
    <row r="2847" ht="15.75" customHeight="1">
      <c r="A2847" s="1" t="s">
        <v>830</v>
      </c>
      <c r="I2847" s="1" t="str">
        <f t="shared" si="1"/>
        <v>Q5. Carrots, average of raw and cooked (boiled)</v>
      </c>
      <c r="J2847" s="1">
        <f t="shared" si="2"/>
        <v>0</v>
      </c>
      <c r="K2847" s="1" t="str">
        <f t="shared" si="3"/>
        <v>Q5. Carrots, average of raw and cooked (boiled)0</v>
      </c>
      <c r="L2847" s="1" t="str">
        <f t="shared" si="4"/>
        <v>Q5. Carrots, average of raw and cooked (boiled)Boundary with nature</v>
      </c>
      <c r="M2847" s="1" t="str">
        <f t="array" ref="M2847">IF(A2846=$A$72,TEXT(A2847,"dd/mm/yyyy"),A2847)&amp;";"&amp;B2847&amp;";"&amp;IF(J2847=0,IFERROR(VLOOKUP(A2847,default!$B$17:$C$19,2,0),C2847),INDEX(default!$B$2:$B$12,Sheet2!J2847,0))&amp;";"&amp;D2847&amp;";"&amp;E2847&amp;";"&amp;F2847&amp;";"&amp;G2847&amp;";"&amp;H2847</f>
        <v>Boundary with nature;;;;;;;</v>
      </c>
    </row>
    <row r="2848" ht="15.75" customHeight="1">
      <c r="A2848" s="1" t="s">
        <v>822</v>
      </c>
      <c r="I2848" s="1" t="str">
        <f t="shared" si="1"/>
        <v>Q5. Carrots, average of raw and cooked (boiled)</v>
      </c>
      <c r="J2848" s="1">
        <f t="shared" si="2"/>
        <v>0</v>
      </c>
      <c r="K2848" s="1" t="str">
        <f t="shared" si="3"/>
        <v>Q5. Carrots, average of raw and cooked (boiled)0</v>
      </c>
      <c r="L2848" s="1" t="str">
        <f t="shared" si="4"/>
        <v>Q5. Carrots, average of raw and cooked (boiled)Unspecified</v>
      </c>
      <c r="M2848" s="1" t="str">
        <f t="array" ref="M2848">IF(A2847=$A$72,TEXT(A2848,"dd/mm/yyyy"),A2848)&amp;";"&amp;B2848&amp;";"&amp;IF(J2848=0,IFERROR(VLOOKUP(A2848,default!$B$17:$C$19,2,0),C2848),INDEX(default!$B$2:$B$12,Sheet2!J2848,0))&amp;";"&amp;D2848&amp;";"&amp;E2848&amp;";"&amp;F2848&amp;";"&amp;G2848&amp;";"&amp;H2848</f>
        <v>Unspecified;;;;;;;</v>
      </c>
    </row>
    <row r="2849" ht="15.75" customHeight="1">
      <c r="I2849" s="1" t="str">
        <f t="shared" si="1"/>
        <v>Q5. Carrots, average of raw and cooked (boiled)</v>
      </c>
      <c r="J2849" s="1">
        <f t="shared" si="2"/>
        <v>0</v>
      </c>
      <c r="K2849" s="1" t="str">
        <f t="shared" si="3"/>
        <v>Q5. Carrots, average of raw and cooked (boiled)0</v>
      </c>
      <c r="L2849" s="1" t="str">
        <f t="shared" si="4"/>
        <v>Q5. Carrots, average of raw and cooked (boiled)</v>
      </c>
      <c r="M2849" s="1" t="str">
        <f t="array" ref="M2849">IF(A2848=$A$72,TEXT(A2849,"dd/mm/yyyy"),A2849)&amp;";"&amp;B2849&amp;";"&amp;IF(J2849=0,IFERROR(VLOOKUP(A2849,default!$B$17:$C$19,2,0),C2849),INDEX(default!$B$2:$B$12,Sheet2!J2849,0))&amp;";"&amp;D2849&amp;";"&amp;E2849&amp;";"&amp;F2849&amp;";"&amp;G2849&amp;";"&amp;H2849</f>
        <v>;;;;;;;</v>
      </c>
    </row>
    <row r="2850" ht="15.75" customHeight="1">
      <c r="A2850" s="1" t="s">
        <v>831</v>
      </c>
      <c r="I2850" s="1" t="str">
        <f t="shared" si="1"/>
        <v>Q5. Carrots, average of raw and cooked (boiled)</v>
      </c>
      <c r="J2850" s="1">
        <f t="shared" si="2"/>
        <v>0</v>
      </c>
      <c r="K2850" s="1" t="str">
        <f t="shared" si="3"/>
        <v>Q5. Carrots, average of raw and cooked (boiled)0</v>
      </c>
      <c r="L2850" s="1" t="str">
        <f t="shared" si="4"/>
        <v>Q5. Carrots, average of raw and cooked (boiled)Infrastructure</v>
      </c>
      <c r="M2850" s="1" t="str">
        <f t="array" ref="M2850">IF(A2849=$A$72,TEXT(A2850,"dd/mm/yyyy"),A2850)&amp;";"&amp;B2850&amp;";"&amp;IF(J2850=0,IFERROR(VLOOKUP(A2850,default!$B$17:$C$19,2,0),C2850),INDEX(default!$B$2:$B$12,Sheet2!J2850,0))&amp;";"&amp;D2850&amp;";"&amp;E2850&amp;";"&amp;F2850&amp;";"&amp;G2850&amp;";"&amp;H2850</f>
        <v>Infrastructure;;;;;;;</v>
      </c>
    </row>
    <row r="2851" ht="15.75" customHeight="1">
      <c r="A2851" s="1" t="s">
        <v>832</v>
      </c>
      <c r="I2851" s="1" t="str">
        <f t="shared" si="1"/>
        <v>Q5. Carrots, average of raw and cooked (boiled)</v>
      </c>
      <c r="J2851" s="1">
        <f t="shared" si="2"/>
        <v>0</v>
      </c>
      <c r="K2851" s="1" t="str">
        <f t="shared" si="3"/>
        <v>Q5. Carrots, average of raw and cooked (boiled)0</v>
      </c>
      <c r="L2851" s="1" t="str">
        <f t="shared" si="4"/>
        <v>Q5. Carrots, average of raw and cooked (boiled)No</v>
      </c>
      <c r="M2851" s="1" t="str">
        <f t="array" ref="M2851">IF(A2850=$A$72,TEXT(A2851,"dd/mm/yyyy"),A2851)&amp;";"&amp;B2851&amp;";"&amp;IF(J2851=0,IFERROR(VLOOKUP(A2851,default!$B$17:$C$19,2,0),C2851),INDEX(default!$B$2:$B$12,Sheet2!J2851,0))&amp;";"&amp;D2851&amp;";"&amp;E2851&amp;";"&amp;F2851&amp;";"&amp;G2851&amp;";"&amp;H2851</f>
        <v>No;;;;;;;</v>
      </c>
    </row>
    <row r="2852" ht="15.75" customHeight="1">
      <c r="I2852" s="1" t="str">
        <f t="shared" si="1"/>
        <v>Q5. Carrots, average of raw and cooked (boiled)</v>
      </c>
      <c r="J2852" s="1">
        <f t="shared" si="2"/>
        <v>0</v>
      </c>
      <c r="K2852" s="1" t="str">
        <f t="shared" si="3"/>
        <v>Q5. Carrots, average of raw and cooked (boiled)0</v>
      </c>
      <c r="L2852" s="1" t="str">
        <f t="shared" si="4"/>
        <v>Q5. Carrots, average of raw and cooked (boiled)</v>
      </c>
      <c r="M2852" s="1" t="str">
        <f t="array" ref="M2852">IF(A2851=$A$72,TEXT(A2852,"dd/mm/yyyy"),A2852)&amp;";"&amp;B2852&amp;";"&amp;IF(J2852=0,IFERROR(VLOOKUP(A2852,default!$B$17:$C$19,2,0),C2852),INDEX(default!$B$2:$B$12,Sheet2!J2852,0))&amp;";"&amp;D2852&amp;";"&amp;E2852&amp;";"&amp;F2852&amp;";"&amp;G2852&amp;";"&amp;H2852</f>
        <v>;;;;;;;</v>
      </c>
    </row>
    <row r="2853" ht="15.75" customHeight="1">
      <c r="A2853" s="1" t="s">
        <v>833</v>
      </c>
      <c r="I2853" s="1" t="str">
        <f t="shared" si="1"/>
        <v>Q5. Carrots, average of raw and cooked (boiled)</v>
      </c>
      <c r="J2853" s="1">
        <f t="shared" si="2"/>
        <v>0</v>
      </c>
      <c r="K2853" s="1" t="str">
        <f t="shared" si="3"/>
        <v>Q5. Carrots, average of raw and cooked (boiled)0</v>
      </c>
      <c r="L2853" s="1" t="str">
        <f t="shared" si="4"/>
        <v>Q5. Carrots, average of raw and cooked (boiled)Date</v>
      </c>
      <c r="M2853" s="1" t="str">
        <f t="array" ref="M2853">IF(A2852=$A$72,TEXT(A2853,"dd/mm/yyyy"),A2853)&amp;";"&amp;B2853&amp;";"&amp;IF(J2853=0,IFERROR(VLOOKUP(A2853,default!$B$17:$C$19,2,0),C2853),INDEX(default!$B$2:$B$12,Sheet2!J2853,0))&amp;";"&amp;D2853&amp;";"&amp;E2853&amp;";"&amp;F2853&amp;";"&amp;G2853&amp;";"&amp;H2853</f>
        <v>Date;;;;;;;</v>
      </c>
    </row>
    <row r="2854" ht="15.75" customHeight="1">
      <c r="A2854" s="49">
        <v>45119.0</v>
      </c>
      <c r="I2854" s="1" t="str">
        <f t="shared" si="1"/>
        <v>Q5. Carrots, average of raw and cooked (boiled)</v>
      </c>
      <c r="J2854" s="1">
        <f t="shared" si="2"/>
        <v>0</v>
      </c>
      <c r="K2854" s="1" t="str">
        <f t="shared" si="3"/>
        <v>Q5. Carrots, average of raw and cooked (boiled)0</v>
      </c>
      <c r="L2854" s="1" t="str">
        <f t="shared" si="4"/>
        <v>Q5. Carrots, average of raw and cooked (boiled)45119</v>
      </c>
      <c r="M2854" s="1" t="str">
        <f t="array" ref="M2854">IF(A2853=$A$72,TEXT(A2854,"dd/mm/yyyy"),A2854)&amp;";"&amp;B2854&amp;";"&amp;IF(J2854=0,IFERROR(VLOOKUP(A2854,default!$B$17:$C$19,2,0),C2854),INDEX(default!$B$2:$B$12,Sheet2!J2854,0))&amp;";"&amp;D2854&amp;";"&amp;E2854&amp;";"&amp;F2854&amp;";"&amp;G2854&amp;";"&amp;H2854</f>
        <v>12/07/2023;;;;;;;</v>
      </c>
    </row>
    <row r="2855" ht="15.75" customHeight="1">
      <c r="I2855" s="1" t="str">
        <f t="shared" si="1"/>
        <v>Q5. Carrots, average of raw and cooked (boiled)</v>
      </c>
      <c r="J2855" s="1">
        <f t="shared" si="2"/>
        <v>0</v>
      </c>
      <c r="K2855" s="1" t="str">
        <f t="shared" si="3"/>
        <v>Q5. Carrots, average of raw and cooked (boiled)0</v>
      </c>
      <c r="L2855" s="1" t="str">
        <f t="shared" si="4"/>
        <v>Q5. Carrots, average of raw and cooked (boiled)</v>
      </c>
      <c r="M2855" s="1" t="str">
        <f t="array" ref="M2855">IF(A2854=$A$72,TEXT(A2855,"dd/mm/yyyy"),A2855)&amp;";"&amp;B2855&amp;";"&amp;IF(J2855=0,IFERROR(VLOOKUP(A2855,default!$B$17:$C$19,2,0),C2855),INDEX(default!$B$2:$B$12,Sheet2!J2855,0))&amp;";"&amp;D2855&amp;";"&amp;E2855&amp;";"&amp;F2855&amp;";"&amp;G2855&amp;";"&amp;H2855</f>
        <v>;;;;;;;</v>
      </c>
    </row>
    <row r="2856" ht="15.75" customHeight="1">
      <c r="A2856" s="1" t="s">
        <v>834</v>
      </c>
      <c r="I2856" s="1" t="str">
        <f t="shared" si="1"/>
        <v>Q5. Carrots, average of raw and cooked (boiled)</v>
      </c>
      <c r="J2856" s="1">
        <f t="shared" si="2"/>
        <v>0</v>
      </c>
      <c r="K2856" s="1" t="str">
        <f t="shared" si="3"/>
        <v>Q5. Carrots, average of raw and cooked (boiled)0</v>
      </c>
      <c r="L2856" s="1" t="str">
        <f t="shared" si="4"/>
        <v>Q5. Carrots, average of raw and cooked (boiled)Products</v>
      </c>
      <c r="M2856" s="1" t="str">
        <f t="array" ref="M2856">IF(A2855=$A$72,TEXT(A2856,"dd/mm/yyyy"),A2856)&amp;";"&amp;B2856&amp;";"&amp;IF(J2856=0,IFERROR(VLOOKUP(A2856,default!$B$17:$C$19,2,0),C2856),INDEX(default!$B$2:$B$12,Sheet2!J2856,0))&amp;";"&amp;D2856&amp;";"&amp;E2856&amp;";"&amp;F2856&amp;";"&amp;G2856&amp;";"&amp;H2856</f>
        <v>Products;;;;;;;</v>
      </c>
    </row>
    <row r="2857" ht="15.75" customHeight="1">
      <c r="A2857" s="1" t="s">
        <v>1047</v>
      </c>
      <c r="B2857" s="1" t="s">
        <v>835</v>
      </c>
      <c r="C2857" s="1">
        <v>1.0</v>
      </c>
      <c r="D2857" s="1">
        <v>100.0</v>
      </c>
      <c r="E2857" s="1" t="s">
        <v>836</v>
      </c>
      <c r="F2857" s="1" t="s">
        <v>971</v>
      </c>
      <c r="I2857" s="1" t="str">
        <f t="shared" si="1"/>
        <v>Q5. Peppers, sweet, red, average of raw and cooked (boiled and sauted)</v>
      </c>
      <c r="J2857" s="1">
        <f t="shared" si="2"/>
        <v>0</v>
      </c>
      <c r="K2857" s="1" t="str">
        <f t="shared" si="3"/>
        <v>Q5. Peppers, sweet, red, average of raw and cooked (boiled and sauted)0</v>
      </c>
      <c r="L2857" s="1" t="str">
        <f t="shared" si="4"/>
        <v>Q5. Peppers, sweet, red, average of raw and cooked (boiled and sauted)Q5. Peppers, sweet, red, average of raw and cooked (boiled and sauted)</v>
      </c>
      <c r="M2857" s="1" t="str">
        <f t="array" ref="M2857">IF(A2856=$A$72,TEXT(A2857,"dd/mm/yyyy"),A2857)&amp;";"&amp;B2857&amp;";"&amp;IF(J2857=0,IFERROR(VLOOKUP(A2857,default!$B$17:$C$19,2,0),C2857),INDEX(default!$B$2:$B$12,Sheet2!J2857,0))&amp;";"&amp;D2857&amp;";"&amp;E2857&amp;";"&amp;F2857&amp;";"&amp;G2857&amp;";"&amp;H2857</f>
        <v>Q5. Peppers, sweet, red, average of raw and cooked (boiled and sauted);kg;1;100;not defined;!My project\0. Life cycles;;</v>
      </c>
    </row>
    <row r="2858" ht="15.75" customHeight="1">
      <c r="I2858" s="1" t="str">
        <f t="shared" si="1"/>
        <v>Q5. Peppers, sweet, red, average of raw and cooked (boiled and sauted)</v>
      </c>
      <c r="J2858" s="1">
        <f t="shared" si="2"/>
        <v>0</v>
      </c>
      <c r="K2858" s="1" t="str">
        <f t="shared" si="3"/>
        <v>Q5. Peppers, sweet, red, average of raw and cooked (boiled and sauted)0</v>
      </c>
      <c r="L2858" s="1" t="str">
        <f t="shared" si="4"/>
        <v>Q5. Peppers, sweet, red, average of raw and cooked (boiled and sauted)</v>
      </c>
      <c r="M2858" s="1" t="str">
        <f t="array" ref="M2858">IF(A2857=$A$72,TEXT(A2858,"dd/mm/yyyy"),A2858)&amp;";"&amp;B2858&amp;";"&amp;IF(J2858=0,IFERROR(VLOOKUP(A2858,default!$B$17:$C$19,2,0),C2858),INDEX(default!$B$2:$B$12,Sheet2!J2858,0))&amp;";"&amp;D2858&amp;";"&amp;E2858&amp;";"&amp;F2858&amp;";"&amp;G2858&amp;";"&amp;H2858</f>
        <v>;;;;;;;</v>
      </c>
    </row>
    <row r="2859" ht="15.75" customHeight="1">
      <c r="A2859" s="1" t="s">
        <v>838</v>
      </c>
      <c r="I2859" s="1" t="str">
        <f t="shared" si="1"/>
        <v>Q5. Peppers, sweet, red, average of raw and cooked (boiled and sauted)</v>
      </c>
      <c r="J2859" s="1">
        <f t="shared" si="2"/>
        <v>0</v>
      </c>
      <c r="K2859" s="1" t="str">
        <f t="shared" si="3"/>
        <v>Q5. Peppers, sweet, red, average of raw and cooked (boiled and sauted)0</v>
      </c>
      <c r="L2859" s="1" t="str">
        <f t="shared" si="4"/>
        <v>Q5. Peppers, sweet, red, average of raw and cooked (boiled and sauted)Avoided products</v>
      </c>
      <c r="M2859" s="1" t="str">
        <f t="array" ref="M2859">IF(A2858=$A$72,TEXT(A2859,"dd/mm/yyyy"),A2859)&amp;";"&amp;B2859&amp;";"&amp;IF(J2859=0,IFERROR(VLOOKUP(A2859,default!$B$17:$C$19,2,0),C2859),INDEX(default!$B$2:$B$12,Sheet2!J2859,0))&amp;";"&amp;D2859&amp;";"&amp;E2859&amp;";"&amp;F2859&amp;";"&amp;G2859&amp;";"&amp;H2859</f>
        <v>Avoided products;;;;;;;</v>
      </c>
    </row>
    <row r="2860" ht="15.75" customHeight="1">
      <c r="I2860" s="1" t="str">
        <f t="shared" si="1"/>
        <v>Q5. Peppers, sweet, red, average of raw and cooked (boiled and sauted)</v>
      </c>
      <c r="J2860" s="1">
        <f t="shared" si="2"/>
        <v>0</v>
      </c>
      <c r="K2860" s="1" t="str">
        <f t="shared" si="3"/>
        <v>Q5. Peppers, sweet, red, average of raw and cooked (boiled and sauted)0</v>
      </c>
      <c r="L2860" s="1" t="str">
        <f t="shared" si="4"/>
        <v>Q5. Peppers, sweet, red, average of raw and cooked (boiled and sauted)</v>
      </c>
      <c r="M2860" s="1" t="str">
        <f t="array" ref="M2860">IF(A2859=$A$72,TEXT(A2860,"dd/mm/yyyy"),A2860)&amp;";"&amp;B2860&amp;";"&amp;IF(J2860=0,IFERROR(VLOOKUP(A2860,default!$B$17:$C$19,2,0),C2860),INDEX(default!$B$2:$B$12,Sheet2!J2860,0))&amp;";"&amp;D2860&amp;";"&amp;E2860&amp;";"&amp;F2860&amp;";"&amp;G2860&amp;";"&amp;H2860</f>
        <v>;;;;;;;</v>
      </c>
    </row>
    <row r="2861" ht="15.75" customHeight="1">
      <c r="A2861" s="1" t="s">
        <v>839</v>
      </c>
      <c r="I2861" s="1" t="str">
        <f t="shared" si="1"/>
        <v>Q5. Peppers, sweet, red, average of raw and cooked (boiled and sauted)</v>
      </c>
      <c r="J2861" s="1">
        <f t="shared" si="2"/>
        <v>0</v>
      </c>
      <c r="K2861" s="1" t="str">
        <f t="shared" si="3"/>
        <v>Q5. Peppers, sweet, red, average of raw and cooked (boiled and sauted)0</v>
      </c>
      <c r="L2861" s="1" t="str">
        <f t="shared" si="4"/>
        <v>Q5. Peppers, sweet, red, average of raw and cooked (boiled and sauted)Resources</v>
      </c>
      <c r="M2861" s="1" t="str">
        <f t="array" ref="M2861">IF(A2860=$A$72,TEXT(A2861,"dd/mm/yyyy"),A2861)&amp;";"&amp;B2861&amp;";"&amp;IF(J2861=0,IFERROR(VLOOKUP(A2861,default!$B$17:$C$19,2,0),C2861),INDEX(default!$B$2:$B$12,Sheet2!J2861,0))&amp;";"&amp;D2861&amp;";"&amp;E2861&amp;";"&amp;F2861&amp;";"&amp;G2861&amp;";"&amp;H2861</f>
        <v>Resources;;;;;;;</v>
      </c>
    </row>
    <row r="2862" ht="15.75" customHeight="1">
      <c r="I2862" s="1" t="str">
        <f t="shared" si="1"/>
        <v>Q5. Peppers, sweet, red, average of raw and cooked (boiled and sauted)</v>
      </c>
      <c r="J2862" s="1">
        <f t="shared" si="2"/>
        <v>0</v>
      </c>
      <c r="K2862" s="1" t="str">
        <f t="shared" si="3"/>
        <v>Q5. Peppers, sweet, red, average of raw and cooked (boiled and sauted)0</v>
      </c>
      <c r="L2862" s="1" t="str">
        <f t="shared" si="4"/>
        <v>Q5. Peppers, sweet, red, average of raw and cooked (boiled and sauted)</v>
      </c>
      <c r="M2862" s="1" t="str">
        <f t="array" ref="M2862">IF(A2861=$A$72,TEXT(A2862,"dd/mm/yyyy"),A2862)&amp;";"&amp;B2862&amp;";"&amp;IF(J2862=0,IFERROR(VLOOKUP(A2862,default!$B$17:$C$19,2,0),C2862),INDEX(default!$B$2:$B$12,Sheet2!J2862,0))&amp;";"&amp;D2862&amp;";"&amp;E2862&amp;";"&amp;F2862&amp;";"&amp;G2862&amp;";"&amp;H2862</f>
        <v>;;;;;;;</v>
      </c>
    </row>
    <row r="2863" ht="15.75" customHeight="1">
      <c r="A2863" s="1" t="s">
        <v>840</v>
      </c>
      <c r="I2863" s="1" t="str">
        <f t="shared" si="1"/>
        <v>Q5. Peppers, sweet, red, average of raw and cooked (boiled and sauted)</v>
      </c>
      <c r="J2863" s="1">
        <f t="shared" si="2"/>
        <v>1</v>
      </c>
      <c r="K2863" s="1" t="str">
        <f t="shared" si="3"/>
        <v>Q5. Peppers, sweet, red, average of raw and cooked (boiled and sauted)1</v>
      </c>
      <c r="L2863" s="1" t="str">
        <f t="shared" si="4"/>
        <v>Q5. Peppers, sweet, red, average of raw and cooked (boiled and sauted)Materials/fuels</v>
      </c>
      <c r="M2863" s="1" t="str">
        <f t="array" ref="M2863">IF(A2862=$A$72,TEXT(A2863,"dd/mm/yyyy"),A2863)&amp;";"&amp;B2863&amp;";"&amp;IF(J2863=0,IFERROR(VLOOKUP(A2863,default!$B$17:$C$19,2,0),C2863),INDEX(default!$B$2:$B$12,Sheet2!J2863,0))&amp;";"&amp;D2863&amp;";"&amp;E2863&amp;";"&amp;F2863&amp;";"&amp;G2863&amp;";"&amp;H2863</f>
        <v>Materials/fuels;;;;;;;</v>
      </c>
    </row>
    <row r="2864" ht="15.75" customHeight="1">
      <c r="A2864" s="1" t="s">
        <v>323</v>
      </c>
      <c r="B2864" s="1" t="s">
        <v>835</v>
      </c>
      <c r="C2864" s="1" t="s">
        <v>1013</v>
      </c>
      <c r="D2864" s="1" t="s">
        <v>842</v>
      </c>
      <c r="E2864" s="1">
        <v>0.0</v>
      </c>
      <c r="F2864" s="1">
        <v>0.0</v>
      </c>
      <c r="G2864" s="1">
        <v>0.0</v>
      </c>
      <c r="I2864" s="1" t="str">
        <f t="shared" si="1"/>
        <v>Q5. Peppers, sweet, red, average of raw and cooked (boiled and sauted)</v>
      </c>
      <c r="J2864" s="1">
        <f t="shared" si="2"/>
        <v>2</v>
      </c>
      <c r="K2864" s="1" t="str">
        <f t="shared" si="3"/>
        <v>Q5. Peppers, sweet, red, average of raw and cooked (boiled and sauted)2</v>
      </c>
      <c r="L2864" s="1" t="str">
        <f t="shared" si="4"/>
        <v>Q5. Peppers, sweet, red, average of raw and cooked (boiled and sauted)Bell pepper {IN-UP}| bell pepper production, open field | Cut-off, S</v>
      </c>
      <c r="M2864" s="1" t="str">
        <f t="array" ref="M2864">IF(A2863=$A$72,TEXT(A2864,"dd/mm/yyyy"),A2864)&amp;";"&amp;B2864&amp;";"&amp;IF(J2864=0,IFERROR(VLOOKUP(A2864,default!$B$17:$C$19,2,0),C2864),INDEX(default!$B$2:$B$12,Sheet2!J2864,0))&amp;";"&amp;D2864&amp;";"&amp;E2864&amp;";"&amp;F2864&amp;";"&amp;G2864&amp;";"&amp;H2864</f>
        <v>Bell pepper {IN-UP}| bell pepper production, open field | Cut-off, S;kg;primary*(1+PHAR_loss_PNS+PROC_loss_PNS+TRAN_loss_PNS+RET_loss_PNS);Undefined;0;0;0;</v>
      </c>
    </row>
    <row r="2865" ht="15.75" customHeight="1">
      <c r="A2865" s="1" t="s">
        <v>122</v>
      </c>
      <c r="B2865" s="1" t="s">
        <v>835</v>
      </c>
      <c r="C2865" s="1">
        <v>0.0</v>
      </c>
      <c r="D2865" s="1" t="s">
        <v>842</v>
      </c>
      <c r="E2865" s="1">
        <v>0.0</v>
      </c>
      <c r="F2865" s="1">
        <v>0.0</v>
      </c>
      <c r="G2865" s="1">
        <v>0.0</v>
      </c>
      <c r="I2865" s="1" t="str">
        <f t="shared" si="1"/>
        <v>Q5. Peppers, sweet, red, average of raw and cooked (boiled and sauted)</v>
      </c>
      <c r="J2865" s="1">
        <f t="shared" si="2"/>
        <v>3</v>
      </c>
      <c r="K2865" s="1" t="str">
        <f t="shared" si="3"/>
        <v>Q5. Peppers, sweet, red, average of raw and cooked (boiled and sauted)3</v>
      </c>
      <c r="L2865" s="1" t="str">
        <f t="shared" si="4"/>
        <v>Q5. Peppers, sweet, red, average of raw and cooked (boiled and sauted)Processing dummy</v>
      </c>
      <c r="M2865" s="1" t="str">
        <f t="array" ref="M2865">IF(A2864=$A$72,TEXT(A2865,"dd/mm/yyyy"),A2865)&amp;";"&amp;B2865&amp;";"&amp;IF(J2865=0,IFERROR(VLOOKUP(A2865,default!$B$17:$C$19,2,0),C2865),INDEX(default!$B$2:$B$12,Sheet2!J2865,0))&amp;";"&amp;D2865&amp;";"&amp;E2865&amp;";"&amp;F2865&amp;";"&amp;G2865&amp;";"&amp;H2865</f>
        <v>Processing dummy;kg;processing*(1+PROC_loss_PNS+TRAN_loss_PNS+RET_loss_PNS);Undefined;0;0;0;</v>
      </c>
    </row>
    <row r="2866" ht="15.75" customHeight="1">
      <c r="A2866" s="1" t="s">
        <v>317</v>
      </c>
      <c r="B2866" s="1" t="s">
        <v>835</v>
      </c>
      <c r="C2866" s="1" t="s">
        <v>1111</v>
      </c>
      <c r="D2866" s="1" t="s">
        <v>842</v>
      </c>
      <c r="E2866" s="1">
        <v>0.0</v>
      </c>
      <c r="F2866" s="1">
        <v>0.0</v>
      </c>
      <c r="G2866" s="1">
        <v>0.0</v>
      </c>
      <c r="I2866" s="1" t="str">
        <f t="shared" si="1"/>
        <v>Q5. Peppers, sweet, red, average of raw and cooked (boiled and sauted)</v>
      </c>
      <c r="J2866" s="1">
        <f t="shared" si="2"/>
        <v>4</v>
      </c>
      <c r="K2866" s="1" t="str">
        <f t="shared" si="3"/>
        <v>Q5. Peppers, sweet, red, average of raw and cooked (boiled and sauted)4</v>
      </c>
      <c r="L2866" s="1" t="str">
        <f t="shared" si="4"/>
        <v>Q5. Peppers, sweet, red, average of raw and cooked (boiled and sauted)Packaging dummy</v>
      </c>
      <c r="M2866" s="1" t="str">
        <f t="array" ref="M2866">IF(A2865=$A$72,TEXT(A2866,"dd/mm/yyyy"),A2866)&amp;";"&amp;B2866&amp;";"&amp;IF(J2866=0,IFERROR(VLOOKUP(A2866,default!$B$17:$C$19,2,0),C2866),INDEX(default!$B$2:$B$12,Sheet2!J2866,0))&amp;";"&amp;D2866&amp;";"&amp;E2866&amp;";"&amp;F2866&amp;";"&amp;G2866&amp;";"&amp;H2866</f>
        <v>Packaging dummy;kg;packaging*(1+TRAN_loss_PNS+RET_loss_PNS);Undefined;0;0;0;</v>
      </c>
    </row>
    <row r="2867" ht="15.75" customHeight="1">
      <c r="A2867" s="1" t="s">
        <v>976</v>
      </c>
      <c r="B2867" s="1" t="s">
        <v>835</v>
      </c>
      <c r="C2867" s="1" t="s">
        <v>1015</v>
      </c>
      <c r="D2867" s="1" t="s">
        <v>842</v>
      </c>
      <c r="E2867" s="1">
        <v>0.0</v>
      </c>
      <c r="F2867" s="1">
        <v>0.0</v>
      </c>
      <c r="G2867" s="1">
        <v>0.0</v>
      </c>
      <c r="I2867" s="1" t="str">
        <f t="shared" si="1"/>
        <v>Q5. Peppers, sweet, red, average of raw and cooked (boiled and sauted)</v>
      </c>
      <c r="J2867" s="1">
        <f t="shared" si="2"/>
        <v>5</v>
      </c>
      <c r="K2867" s="1" t="str">
        <f t="shared" si="3"/>
        <v>Q5. Peppers, sweet, red, average of raw and cooked (boiled and sauted)5</v>
      </c>
      <c r="L2867" s="1" t="str">
        <f t="shared" si="4"/>
        <v>Q5. Peppers, sweet, red, average of raw and cooked (boiled and sauted)International distribution {ID}| GAIN</v>
      </c>
      <c r="M2867" s="1" t="str">
        <f t="array" ref="M2867">IF(A2866=$A$72,TEXT(A2867,"dd/mm/yyyy"),A2867)&amp;";"&amp;B2867&amp;";"&amp;IF(J2867=0,IFERROR(VLOOKUP(A2867,default!$B$17:$C$19,2,0),C2867),INDEX(default!$B$2:$B$12,Sheet2!J2867,0))&amp;";"&amp;D2867&amp;";"&amp;E2867&amp;";"&amp;F2867&amp;";"&amp;G2867&amp;";"&amp;H2867</f>
        <v>International distribution {ID}| GAIN;kg;distrib*(1+TRAN_loss_PNS+RET_loss_PNS);Undefined;0;0;0;</v>
      </c>
    </row>
    <row r="2868" ht="15.75" customHeight="1">
      <c r="A2868" s="1" t="s">
        <v>125</v>
      </c>
      <c r="B2868" s="1" t="s">
        <v>846</v>
      </c>
      <c r="C2868" s="1" t="s">
        <v>1016</v>
      </c>
      <c r="D2868" s="1" t="s">
        <v>842</v>
      </c>
      <c r="E2868" s="1">
        <v>0.0</v>
      </c>
      <c r="F2868" s="1">
        <v>0.0</v>
      </c>
      <c r="G2868" s="1">
        <v>0.0</v>
      </c>
      <c r="I2868" s="1" t="str">
        <f t="shared" si="1"/>
        <v>Q5. Peppers, sweet, red, average of raw and cooked (boiled and sauted)</v>
      </c>
      <c r="J2868" s="1">
        <f t="shared" si="2"/>
        <v>6</v>
      </c>
      <c r="K2868" s="1" t="str">
        <f t="shared" si="3"/>
        <v>Q5. Peppers, sweet, red, average of raw and cooked (boiled and sauted)6</v>
      </c>
      <c r="L2868" s="1" t="str">
        <f t="shared" si="4"/>
        <v>Q5. Peppers, sweet, red, average of raw and cooked (boiled and sauted)Storage, in closed refrigerator, at retail (WFLDB)/RER U {ID}| GAIN</v>
      </c>
      <c r="M2868" s="1" t="str">
        <f t="array" ref="M2868">IF(A2867=$A$72,TEXT(A2868,"dd/mm/yyyy"),A2868)&amp;";"&amp;B2868&amp;";"&amp;IF(J2868=0,IFERROR(VLOOKUP(A2868,default!$B$17:$C$19,2,0),C2868),INDEX(default!$B$2:$B$12,Sheet2!J2868,0))&amp;";"&amp;D2868&amp;";"&amp;E2868&amp;";"&amp;F2868&amp;";"&amp;G2868&amp;";"&amp;H2868</f>
        <v>Storage, in closed refrigerator, at retail (WFLDB)/RER U {ID}| GAIN;l*day;retail_cool*(1+RET_loss_PNS);Undefined;0;0;0;</v>
      </c>
    </row>
    <row r="2869" ht="15.75" customHeight="1">
      <c r="A2869" s="1" t="s">
        <v>126</v>
      </c>
      <c r="B2869" s="1" t="s">
        <v>846</v>
      </c>
      <c r="C2869" s="1" t="s">
        <v>1017</v>
      </c>
      <c r="D2869" s="1" t="s">
        <v>842</v>
      </c>
      <c r="E2869" s="1">
        <v>0.0</v>
      </c>
      <c r="F2869" s="1">
        <v>0.0</v>
      </c>
      <c r="G2869" s="1">
        <v>0.0</v>
      </c>
      <c r="I2869" s="1" t="str">
        <f t="shared" si="1"/>
        <v>Q5. Peppers, sweet, red, average of raw and cooked (boiled and sauted)</v>
      </c>
      <c r="J2869" s="1">
        <f t="shared" si="2"/>
        <v>7</v>
      </c>
      <c r="K2869" s="1" t="str">
        <f t="shared" si="3"/>
        <v>Q5. Peppers, sweet, red, average of raw and cooked (boiled and sauted)7</v>
      </c>
      <c r="L2869" s="1" t="str">
        <f t="shared" si="4"/>
        <v>Q5. Peppers, sweet, red, average of raw and cooked (boiled and sauted)Storage, in closed freezer, at retail (WFLDB)/RER U {ID}| GAIN</v>
      </c>
      <c r="M2869" s="1" t="str">
        <f t="array" ref="M2869">IF(A2868=$A$72,TEXT(A2869,"dd/mm/yyyy"),A2869)&amp;";"&amp;B2869&amp;";"&amp;IF(J2869=0,IFERROR(VLOOKUP(A2869,default!$B$17:$C$19,2,0),C2869),INDEX(default!$B$2:$B$12,Sheet2!J2869,0))&amp;";"&amp;D2869&amp;";"&amp;E2869&amp;";"&amp;F2869&amp;";"&amp;G2869&amp;";"&amp;H2869</f>
        <v>Storage, in closed freezer, at retail (WFLDB)/RER U {ID}| GAIN;l*day;retail_freez*(1+RET_loss_PNS);Undefined;0;0;0;</v>
      </c>
    </row>
    <row r="2870" ht="15.75" customHeight="1">
      <c r="A2870" s="1" t="s">
        <v>127</v>
      </c>
      <c r="B2870" s="1" t="s">
        <v>846</v>
      </c>
      <c r="C2870" s="1" t="s">
        <v>1018</v>
      </c>
      <c r="D2870" s="1" t="s">
        <v>842</v>
      </c>
      <c r="E2870" s="1">
        <v>0.0</v>
      </c>
      <c r="F2870" s="1">
        <v>0.0</v>
      </c>
      <c r="G2870" s="1">
        <v>0.0</v>
      </c>
      <c r="I2870" s="1" t="str">
        <f t="shared" si="1"/>
        <v>Q5. Peppers, sweet, red, average of raw and cooked (boiled and sauted)</v>
      </c>
      <c r="J2870" s="1">
        <f t="shared" si="2"/>
        <v>8</v>
      </c>
      <c r="K2870" s="1" t="str">
        <f t="shared" si="3"/>
        <v>Q5. Peppers, sweet, red, average of raw and cooked (boiled and sauted)8</v>
      </c>
      <c r="L2870" s="1" t="str">
        <f t="shared" si="4"/>
        <v>Q5. Peppers, sweet, red, average of raw and cooked (boiled and sauted)Storage, in refrigerator, at home (WFLDB)/RER U {ID}| GAIN</v>
      </c>
      <c r="M2870" s="1" t="str">
        <f t="array" ref="M2870">IF(A2869=$A$72,TEXT(A2870,"dd/mm/yyyy"),A2870)&amp;";"&amp;B2870&amp;";"&amp;IF(J2870=0,IFERROR(VLOOKUP(A2870,default!$B$17:$C$19,2,0),C2870),INDEX(default!$B$2:$B$12,Sheet2!J2870,0))&amp;";"&amp;D2870&amp;";"&amp;E2870&amp;";"&amp;F2870&amp;";"&amp;G2870&amp;";"&amp;H2870</f>
        <v>Storage, in refrigerator, at home (WFLDB)/RER U {ID}| GAIN;l*day;home_cool;Undefined;0;0;0;</v>
      </c>
    </row>
    <row r="2871" ht="15.75" customHeight="1">
      <c r="A2871" s="1" t="s">
        <v>128</v>
      </c>
      <c r="B2871" s="1" t="s">
        <v>846</v>
      </c>
      <c r="C2871" s="1" t="s">
        <v>1018</v>
      </c>
      <c r="D2871" s="1" t="s">
        <v>842</v>
      </c>
      <c r="E2871" s="1">
        <v>0.0</v>
      </c>
      <c r="F2871" s="1">
        <v>0.0</v>
      </c>
      <c r="G2871" s="1">
        <v>0.0</v>
      </c>
      <c r="I2871" s="1" t="str">
        <f t="shared" si="1"/>
        <v>Q5. Peppers, sweet, red, average of raw and cooked (boiled and sauted)</v>
      </c>
      <c r="J2871" s="1">
        <f t="shared" si="2"/>
        <v>9</v>
      </c>
      <c r="K2871" s="1" t="str">
        <f t="shared" si="3"/>
        <v>Q5. Peppers, sweet, red, average of raw and cooked (boiled and sauted)9</v>
      </c>
      <c r="L2871" s="1" t="str">
        <f t="shared" si="4"/>
        <v>Q5. Peppers, sweet, red, average of raw and cooked (boiled and sauted)Storage, in freezer, at home (WFLDB)/RER U {ID}| GAIN</v>
      </c>
      <c r="M2871" s="1" t="str">
        <f t="array" ref="M2871">IF(A2870=$A$72,TEXT(A2871,"dd/mm/yyyy"),A2871)&amp;";"&amp;B2871&amp;";"&amp;IF(J2871=0,IFERROR(VLOOKUP(A2871,default!$B$17:$C$19,2,0),C2871),INDEX(default!$B$2:$B$12,Sheet2!J2871,0))&amp;";"&amp;D2871&amp;";"&amp;E2871&amp;";"&amp;F2871&amp;";"&amp;G2871&amp;";"&amp;H2871</f>
        <v>Storage, in freezer, at home (WFLDB)/RER U {ID}| GAIN;l*day;home_freez;Undefined;0;0;0;</v>
      </c>
    </row>
    <row r="2872" ht="15.75" customHeight="1">
      <c r="A2872" s="1" t="s">
        <v>129</v>
      </c>
      <c r="B2872" s="1" t="s">
        <v>849</v>
      </c>
      <c r="C2872" s="1" t="s">
        <v>37</v>
      </c>
      <c r="D2872" s="1" t="s">
        <v>842</v>
      </c>
      <c r="E2872" s="1">
        <v>0.0</v>
      </c>
      <c r="F2872" s="1">
        <v>0.0</v>
      </c>
      <c r="G2872" s="1">
        <v>0.0</v>
      </c>
      <c r="I2872" s="1" t="str">
        <f t="shared" si="1"/>
        <v>Q5. Peppers, sweet, red, average of raw and cooked (boiled and sauted)</v>
      </c>
      <c r="J2872" s="1">
        <f t="shared" si="2"/>
        <v>10</v>
      </c>
      <c r="K2872" s="1" t="str">
        <f t="shared" si="3"/>
        <v>Q5. Peppers, sweet, red, average of raw and cooked (boiled and sauted)10</v>
      </c>
      <c r="L2872" s="1" t="str">
        <f t="shared" si="4"/>
        <v>Q5. Peppers, sweet, red, average of raw and cooked (boiled and sauted)Boiling, vegetables, with LPG stove, at consumer home (WFLDB)/GLO U</v>
      </c>
      <c r="M2872" s="1" t="str">
        <f t="array" ref="M2872">IF(A2871=$A$72,TEXT(A2872,"dd/mm/yyyy"),A2872)&amp;";"&amp;B2872&amp;";"&amp;IF(J2872=0,IFERROR(VLOOKUP(A2872,default!$B$17:$C$19,2,0),C2872),INDEX(default!$B$2:$B$12,Sheet2!J2872,0))&amp;";"&amp;D2872&amp;";"&amp;E2872&amp;";"&amp;F2872&amp;";"&amp;G2872&amp;";"&amp;H2872</f>
        <v>Boiling, vegetables, with LPG stove, at consumer home (WFLDB)/GLO U;p;boil*(1-USER_loss);Undefined;0;0;0;</v>
      </c>
    </row>
    <row r="2873" ht="15.75" customHeight="1">
      <c r="A2873" s="1" t="s">
        <v>130</v>
      </c>
      <c r="B2873" s="1" t="s">
        <v>849</v>
      </c>
      <c r="C2873" s="1" t="s">
        <v>38</v>
      </c>
      <c r="D2873" s="1" t="s">
        <v>842</v>
      </c>
      <c r="E2873" s="1">
        <v>0.0</v>
      </c>
      <c r="F2873" s="1">
        <v>0.0</v>
      </c>
      <c r="G2873" s="1">
        <v>0.0</v>
      </c>
      <c r="I2873" s="1" t="str">
        <f t="shared" si="1"/>
        <v>Q5. Peppers, sweet, red, average of raw and cooked (boiled and sauted)</v>
      </c>
      <c r="J2873" s="1">
        <f t="shared" si="2"/>
        <v>11</v>
      </c>
      <c r="K2873" s="1" t="str">
        <f t="shared" si="3"/>
        <v>Q5. Peppers, sweet, red, average of raw and cooked (boiled and sauted)11</v>
      </c>
      <c r="L2873" s="1" t="str">
        <f t="shared" si="4"/>
        <v>Q5. Peppers, sweet, red, average of raw and cooked (boiled and sauted)Frying, vegetables, with LPG stove, at consumer home (WFLDB)/GLO U</v>
      </c>
      <c r="M2873" s="1" t="str">
        <f t="array" ref="M2873">IF(A2872=$A$72,TEXT(A2873,"dd/mm/yyyy"),A2873)&amp;";"&amp;B2873&amp;";"&amp;IF(J2873=0,IFERROR(VLOOKUP(A2873,default!$B$17:$C$19,2,0),C2873),INDEX(default!$B$2:$B$12,Sheet2!J2873,0))&amp;";"&amp;D2873&amp;";"&amp;E2873&amp;";"&amp;F2873&amp;";"&amp;G2873&amp;";"&amp;H2873</f>
        <v>Frying, vegetables, with LPG stove, at consumer home (WFLDB)/GLO U;p;fry*(1-USER_loss);Undefined;0;0;0;</v>
      </c>
    </row>
    <row r="2874" ht="15.75" customHeight="1">
      <c r="I2874" s="1" t="str">
        <f t="shared" si="1"/>
        <v>Q5. Peppers, sweet, red, average of raw and cooked (boiled and sauted)</v>
      </c>
      <c r="J2874" s="1">
        <f t="shared" si="2"/>
        <v>0</v>
      </c>
      <c r="K2874" s="1" t="str">
        <f t="shared" si="3"/>
        <v>Q5. Peppers, sweet, red, average of raw and cooked (boiled and sauted)0</v>
      </c>
      <c r="L2874" s="1" t="str">
        <f t="shared" si="4"/>
        <v>Q5. Peppers, sweet, red, average of raw and cooked (boiled and sauted)</v>
      </c>
      <c r="M2874" s="1" t="str">
        <f t="array" ref="M2874">IF(A2873=$A$72,TEXT(A2874,"dd/mm/yyyy"),A2874)&amp;";"&amp;B2874&amp;";"&amp;IF(J2874=0,IFERROR(VLOOKUP(A2874,default!$B$17:$C$19,2,0),C2874),INDEX(default!$B$2:$B$12,Sheet2!J2874,0))&amp;";"&amp;D2874&amp;";"&amp;E2874&amp;";"&amp;F2874&amp;";"&amp;G2874&amp;";"&amp;H2874</f>
        <v>;;;;;;;</v>
      </c>
    </row>
    <row r="2875" ht="15.75" customHeight="1">
      <c r="A2875" s="1" t="s">
        <v>852</v>
      </c>
      <c r="I2875" s="1" t="str">
        <f t="shared" si="1"/>
        <v>Q5. Peppers, sweet, red, average of raw and cooked (boiled and sauted)</v>
      </c>
      <c r="J2875" s="1">
        <f t="shared" si="2"/>
        <v>0</v>
      </c>
      <c r="K2875" s="1" t="str">
        <f t="shared" si="3"/>
        <v>Q5. Peppers, sweet, red, average of raw and cooked (boiled and sauted)0</v>
      </c>
      <c r="L2875" s="1" t="str">
        <f t="shared" si="4"/>
        <v>Q5. Peppers, sweet, red, average of raw and cooked (boiled and sauted)Electricity/heat</v>
      </c>
      <c r="M2875" s="1" t="str">
        <f t="array" ref="M2875">IF(A2874=$A$72,TEXT(A2875,"dd/mm/yyyy"),A2875)&amp;";"&amp;B2875&amp;";"&amp;IF(J2875=0,IFERROR(VLOOKUP(A2875,default!$B$17:$C$19,2,0),C2875),INDEX(default!$B$2:$B$12,Sheet2!J2875,0))&amp;";"&amp;D2875&amp;";"&amp;E2875&amp;";"&amp;F2875&amp;";"&amp;G2875&amp;";"&amp;H2875</f>
        <v>Electricity/heat;;;;;;;</v>
      </c>
    </row>
    <row r="2876" ht="15.75" customHeight="1">
      <c r="I2876" s="1" t="str">
        <f t="shared" si="1"/>
        <v>Q5. Peppers, sweet, red, average of raw and cooked (boiled and sauted)</v>
      </c>
      <c r="J2876" s="1">
        <f t="shared" si="2"/>
        <v>0</v>
      </c>
      <c r="K2876" s="1" t="str">
        <f t="shared" si="3"/>
        <v>Q5. Peppers, sweet, red, average of raw and cooked (boiled and sauted)0</v>
      </c>
      <c r="L2876" s="1" t="str">
        <f t="shared" si="4"/>
        <v>Q5. Peppers, sweet, red, average of raw and cooked (boiled and sauted)</v>
      </c>
      <c r="M2876" s="1" t="str">
        <f t="array" ref="M2876">IF(A2875=$A$72,TEXT(A2876,"dd/mm/yyyy"),A2876)&amp;";"&amp;B2876&amp;";"&amp;IF(J2876=0,IFERROR(VLOOKUP(A2876,default!$B$17:$C$19,2,0),C2876),INDEX(default!$B$2:$B$12,Sheet2!J2876,0))&amp;";"&amp;D2876&amp;";"&amp;E2876&amp;";"&amp;F2876&amp;";"&amp;G2876&amp;";"&amp;H2876</f>
        <v>;;;;;;;</v>
      </c>
    </row>
    <row r="2877" ht="15.75" customHeight="1">
      <c r="A2877" s="1" t="s">
        <v>853</v>
      </c>
      <c r="I2877" s="1" t="str">
        <f t="shared" si="1"/>
        <v>Q5. Peppers, sweet, red, average of raw and cooked (boiled and sauted)</v>
      </c>
      <c r="J2877" s="1">
        <f t="shared" si="2"/>
        <v>0</v>
      </c>
      <c r="K2877" s="1" t="str">
        <f t="shared" si="3"/>
        <v>Q5. Peppers, sweet, red, average of raw and cooked (boiled and sauted)0</v>
      </c>
      <c r="L2877" s="1" t="str">
        <f t="shared" si="4"/>
        <v>Q5. Peppers, sweet, red, average of raw and cooked (boiled and sauted)Emissions to air</v>
      </c>
      <c r="M2877" s="1" t="str">
        <f t="array" ref="M2877">IF(A2876=$A$72,TEXT(A2877,"dd/mm/yyyy"),A2877)&amp;";"&amp;B2877&amp;";"&amp;IF(J2877=0,IFERROR(VLOOKUP(A2877,default!$B$17:$C$19,2,0),C2877),INDEX(default!$B$2:$B$12,Sheet2!J2877,0))&amp;";"&amp;D2877&amp;";"&amp;E2877&amp;";"&amp;F2877&amp;";"&amp;G2877&amp;";"&amp;H2877</f>
        <v>Emissions to air;;;;;;;</v>
      </c>
    </row>
    <row r="2878" ht="15.75" customHeight="1">
      <c r="I2878" s="1" t="str">
        <f t="shared" si="1"/>
        <v>Q5. Peppers, sweet, red, average of raw and cooked (boiled and sauted)</v>
      </c>
      <c r="J2878" s="1">
        <f t="shared" si="2"/>
        <v>0</v>
      </c>
      <c r="K2878" s="1" t="str">
        <f t="shared" si="3"/>
        <v>Q5. Peppers, sweet, red, average of raw and cooked (boiled and sauted)0</v>
      </c>
      <c r="L2878" s="1" t="str">
        <f t="shared" si="4"/>
        <v>Q5. Peppers, sweet, red, average of raw and cooked (boiled and sauted)</v>
      </c>
      <c r="M2878" s="1" t="str">
        <f t="array" ref="M2878">IF(A2877=$A$72,TEXT(A2878,"dd/mm/yyyy"),A2878)&amp;";"&amp;B2878&amp;";"&amp;IF(J2878=0,IFERROR(VLOOKUP(A2878,default!$B$17:$C$19,2,0),C2878),INDEX(default!$B$2:$B$12,Sheet2!J2878,0))&amp;";"&amp;D2878&amp;";"&amp;E2878&amp;";"&amp;F2878&amp;";"&amp;G2878&amp;";"&amp;H2878</f>
        <v>;;;;;;;</v>
      </c>
    </row>
    <row r="2879" ht="15.75" customHeight="1">
      <c r="A2879" s="1" t="s">
        <v>854</v>
      </c>
      <c r="I2879" s="1" t="str">
        <f t="shared" si="1"/>
        <v>Q5. Peppers, sweet, red, average of raw and cooked (boiled and sauted)</v>
      </c>
      <c r="J2879" s="1">
        <f t="shared" si="2"/>
        <v>0</v>
      </c>
      <c r="K2879" s="1" t="str">
        <f t="shared" si="3"/>
        <v>Q5. Peppers, sweet, red, average of raw and cooked (boiled and sauted)0</v>
      </c>
      <c r="L2879" s="1" t="str">
        <f t="shared" si="4"/>
        <v>Q5. Peppers, sweet, red, average of raw and cooked (boiled and sauted)Emissions to water</v>
      </c>
      <c r="M2879" s="1" t="str">
        <f t="array" ref="M2879">IF(A2878=$A$72,TEXT(A2879,"dd/mm/yyyy"),A2879)&amp;";"&amp;B2879&amp;";"&amp;IF(J2879=0,IFERROR(VLOOKUP(A2879,default!$B$17:$C$19,2,0),C2879),INDEX(default!$B$2:$B$12,Sheet2!J2879,0))&amp;";"&amp;D2879&amp;";"&amp;E2879&amp;";"&amp;F2879&amp;";"&amp;G2879&amp;";"&amp;H2879</f>
        <v>Emissions to water;;;;;;;</v>
      </c>
    </row>
    <row r="2880" ht="15.75" customHeight="1">
      <c r="I2880" s="1" t="str">
        <f t="shared" si="1"/>
        <v>Q5. Peppers, sweet, red, average of raw and cooked (boiled and sauted)</v>
      </c>
      <c r="J2880" s="1">
        <f t="shared" si="2"/>
        <v>0</v>
      </c>
      <c r="K2880" s="1" t="str">
        <f t="shared" si="3"/>
        <v>Q5. Peppers, sweet, red, average of raw and cooked (boiled and sauted)0</v>
      </c>
      <c r="L2880" s="1" t="str">
        <f t="shared" si="4"/>
        <v>Q5. Peppers, sweet, red, average of raw and cooked (boiled and sauted)</v>
      </c>
      <c r="M2880" s="1" t="str">
        <f t="array" ref="M2880">IF(A2879=$A$72,TEXT(A2880,"dd/mm/yyyy"),A2880)&amp;";"&amp;B2880&amp;";"&amp;IF(J2880=0,IFERROR(VLOOKUP(A2880,default!$B$17:$C$19,2,0),C2880),INDEX(default!$B$2:$B$12,Sheet2!J2880,0))&amp;";"&amp;D2880&amp;";"&amp;E2880&amp;";"&amp;F2880&amp;";"&amp;G2880&amp;";"&amp;H2880</f>
        <v>;;;;;;;</v>
      </c>
    </row>
    <row r="2881" ht="15.75" customHeight="1">
      <c r="A2881" s="1" t="s">
        <v>855</v>
      </c>
      <c r="I2881" s="1" t="str">
        <f t="shared" si="1"/>
        <v>Q5. Peppers, sweet, red, average of raw and cooked (boiled and sauted)</v>
      </c>
      <c r="J2881" s="1">
        <f t="shared" si="2"/>
        <v>0</v>
      </c>
      <c r="K2881" s="1" t="str">
        <f t="shared" si="3"/>
        <v>Q5. Peppers, sweet, red, average of raw and cooked (boiled and sauted)0</v>
      </c>
      <c r="L2881" s="1" t="str">
        <f t="shared" si="4"/>
        <v>Q5. Peppers, sweet, red, average of raw and cooked (boiled and sauted)Emissions to soil</v>
      </c>
      <c r="M2881" s="1" t="str">
        <f t="array" ref="M2881">IF(A2880=$A$72,TEXT(A2881,"dd/mm/yyyy"),A2881)&amp;";"&amp;B2881&amp;";"&amp;IF(J2881=0,IFERROR(VLOOKUP(A2881,default!$B$17:$C$19,2,0),C2881),INDEX(default!$B$2:$B$12,Sheet2!J2881,0))&amp;";"&amp;D2881&amp;";"&amp;E2881&amp;";"&amp;F2881&amp;";"&amp;G2881&amp;";"&amp;H2881</f>
        <v>Emissions to soil;;;;;;;</v>
      </c>
    </row>
    <row r="2882" ht="15.75" customHeight="1">
      <c r="I2882" s="1" t="str">
        <f t="shared" si="1"/>
        <v>Q5. Peppers, sweet, red, average of raw and cooked (boiled and sauted)</v>
      </c>
      <c r="J2882" s="1">
        <f t="shared" si="2"/>
        <v>0</v>
      </c>
      <c r="K2882" s="1" t="str">
        <f t="shared" si="3"/>
        <v>Q5. Peppers, sweet, red, average of raw and cooked (boiled and sauted)0</v>
      </c>
      <c r="L2882" s="1" t="str">
        <f t="shared" si="4"/>
        <v>Q5. Peppers, sweet, red, average of raw and cooked (boiled and sauted)</v>
      </c>
      <c r="M2882" s="1" t="str">
        <f t="array" ref="M2882">IF(A2881=$A$72,TEXT(A2882,"dd/mm/yyyy"),A2882)&amp;";"&amp;B2882&amp;";"&amp;IF(J2882=0,IFERROR(VLOOKUP(A2882,default!$B$17:$C$19,2,0),C2882),INDEX(default!$B$2:$B$12,Sheet2!J2882,0))&amp;";"&amp;D2882&amp;";"&amp;E2882&amp;";"&amp;F2882&amp;";"&amp;G2882&amp;";"&amp;H2882</f>
        <v>;;;;;;;</v>
      </c>
    </row>
    <row r="2883" ht="15.75" customHeight="1">
      <c r="A2883" s="1" t="s">
        <v>856</v>
      </c>
      <c r="I2883" s="1" t="str">
        <f t="shared" si="1"/>
        <v>Q5. Peppers, sweet, red, average of raw and cooked (boiled and sauted)</v>
      </c>
      <c r="J2883" s="1">
        <f t="shared" si="2"/>
        <v>0</v>
      </c>
      <c r="K2883" s="1" t="str">
        <f t="shared" si="3"/>
        <v>Q5. Peppers, sweet, red, average of raw and cooked (boiled and sauted)0</v>
      </c>
      <c r="L2883" s="1" t="str">
        <f t="shared" si="4"/>
        <v>Q5. Peppers, sweet, red, average of raw and cooked (boiled and sauted)Final waste flows</v>
      </c>
      <c r="M2883" s="1" t="str">
        <f t="array" ref="M2883">IF(A2882=$A$72,TEXT(A2883,"dd/mm/yyyy"),A2883)&amp;";"&amp;B2883&amp;";"&amp;IF(J2883=0,IFERROR(VLOOKUP(A2883,default!$B$17:$C$19,2,0),C2883),INDEX(default!$B$2:$B$12,Sheet2!J2883,0))&amp;";"&amp;D2883&amp;";"&amp;E2883&amp;";"&amp;F2883&amp;";"&amp;G2883&amp;";"&amp;H2883</f>
        <v>Final waste flows;;;;;;;</v>
      </c>
    </row>
    <row r="2884" ht="15.75" customHeight="1">
      <c r="I2884" s="1" t="str">
        <f t="shared" si="1"/>
        <v>Q5. Peppers, sweet, red, average of raw and cooked (boiled and sauted)</v>
      </c>
      <c r="J2884" s="1">
        <f t="shared" si="2"/>
        <v>0</v>
      </c>
      <c r="K2884" s="1" t="str">
        <f t="shared" si="3"/>
        <v>Q5. Peppers, sweet, red, average of raw and cooked (boiled and sauted)0</v>
      </c>
      <c r="L2884" s="1" t="str">
        <f t="shared" si="4"/>
        <v>Q5. Peppers, sweet, red, average of raw and cooked (boiled and sauted)</v>
      </c>
      <c r="M2884" s="1" t="str">
        <f t="array" ref="M2884">IF(A2883=$A$72,TEXT(A2884,"dd/mm/yyyy"),A2884)&amp;";"&amp;B2884&amp;";"&amp;IF(J2884=0,IFERROR(VLOOKUP(A2884,default!$B$17:$C$19,2,0),C2884),INDEX(default!$B$2:$B$12,Sheet2!J2884,0))&amp;";"&amp;D2884&amp;";"&amp;E2884&amp;";"&amp;F2884&amp;";"&amp;G2884&amp;";"&amp;H2884</f>
        <v>;;;;;;;</v>
      </c>
    </row>
    <row r="2885" ht="15.75" customHeight="1">
      <c r="A2885" s="1" t="s">
        <v>857</v>
      </c>
      <c r="I2885" s="1" t="str">
        <f t="shared" si="1"/>
        <v>Q5. Peppers, sweet, red, average of raw and cooked (boiled and sauted)</v>
      </c>
      <c r="J2885" s="1">
        <f t="shared" si="2"/>
        <v>0</v>
      </c>
      <c r="K2885" s="1" t="str">
        <f t="shared" si="3"/>
        <v>Q5. Peppers, sweet, red, average of raw and cooked (boiled and sauted)0</v>
      </c>
      <c r="L2885" s="1" t="str">
        <f t="shared" si="4"/>
        <v>Q5. Peppers, sweet, red, average of raw and cooked (boiled and sauted)Non material emissions</v>
      </c>
      <c r="M2885" s="1" t="str">
        <f t="array" ref="M2885">IF(A2884=$A$72,TEXT(A2885,"dd/mm/yyyy"),A2885)&amp;";"&amp;B2885&amp;";"&amp;IF(J2885=0,IFERROR(VLOOKUP(A2885,default!$B$17:$C$19,2,0),C2885),INDEX(default!$B$2:$B$12,Sheet2!J2885,0))&amp;";"&amp;D2885&amp;";"&amp;E2885&amp;";"&amp;F2885&amp;";"&amp;G2885&amp;";"&amp;H2885</f>
        <v>Non material emissions;;;;;;;</v>
      </c>
    </row>
    <row r="2886" ht="15.75" customHeight="1">
      <c r="I2886" s="1" t="str">
        <f t="shared" si="1"/>
        <v>Q5. Peppers, sweet, red, average of raw and cooked (boiled and sauted)</v>
      </c>
      <c r="J2886" s="1">
        <f t="shared" si="2"/>
        <v>0</v>
      </c>
      <c r="K2886" s="1" t="str">
        <f t="shared" si="3"/>
        <v>Q5. Peppers, sweet, red, average of raw and cooked (boiled and sauted)0</v>
      </c>
      <c r="L2886" s="1" t="str">
        <f t="shared" si="4"/>
        <v>Q5. Peppers, sweet, red, average of raw and cooked (boiled and sauted)</v>
      </c>
      <c r="M2886" s="1" t="str">
        <f t="array" ref="M2886">IF(A2885=$A$72,TEXT(A2886,"dd/mm/yyyy"),A2886)&amp;";"&amp;B2886&amp;";"&amp;IF(J2886=0,IFERROR(VLOOKUP(A2886,default!$B$17:$C$19,2,0),C2886),INDEX(default!$B$2:$B$12,Sheet2!J2886,0))&amp;";"&amp;D2886&amp;";"&amp;E2886&amp;";"&amp;F2886&amp;";"&amp;G2886&amp;";"&amp;H2886</f>
        <v>;;;;;;;</v>
      </c>
    </row>
    <row r="2887" ht="15.75" customHeight="1">
      <c r="A2887" s="1" t="s">
        <v>858</v>
      </c>
      <c r="I2887" s="1" t="str">
        <f t="shared" si="1"/>
        <v>Q5. Peppers, sweet, red, average of raw and cooked (boiled and sauted)</v>
      </c>
      <c r="J2887" s="1">
        <f t="shared" si="2"/>
        <v>0</v>
      </c>
      <c r="K2887" s="1" t="str">
        <f t="shared" si="3"/>
        <v>Q5. Peppers, sweet, red, average of raw and cooked (boiled and sauted)0</v>
      </c>
      <c r="L2887" s="1" t="str">
        <f t="shared" si="4"/>
        <v>Q5. Peppers, sweet, red, average of raw and cooked (boiled and sauted)Social issues</v>
      </c>
      <c r="M2887" s="1" t="str">
        <f t="array" ref="M2887">IF(A2886=$A$72,TEXT(A2887,"dd/mm/yyyy"),A2887)&amp;";"&amp;B2887&amp;";"&amp;IF(J2887=0,IFERROR(VLOOKUP(A2887,default!$B$17:$C$19,2,0),C2887),INDEX(default!$B$2:$B$12,Sheet2!J2887,0))&amp;";"&amp;D2887&amp;";"&amp;E2887&amp;";"&amp;F2887&amp;";"&amp;G2887&amp;";"&amp;H2887</f>
        <v>Social issues;;;;;;;</v>
      </c>
    </row>
    <row r="2888" ht="15.75" customHeight="1">
      <c r="I2888" s="1" t="str">
        <f t="shared" si="1"/>
        <v>Q5. Peppers, sweet, red, average of raw and cooked (boiled and sauted)</v>
      </c>
      <c r="J2888" s="1">
        <f t="shared" si="2"/>
        <v>0</v>
      </c>
      <c r="K2888" s="1" t="str">
        <f t="shared" si="3"/>
        <v>Q5. Peppers, sweet, red, average of raw and cooked (boiled and sauted)0</v>
      </c>
      <c r="L2888" s="1" t="str">
        <f t="shared" si="4"/>
        <v>Q5. Peppers, sweet, red, average of raw and cooked (boiled and sauted)</v>
      </c>
      <c r="M2888" s="1" t="str">
        <f t="array" ref="M2888">IF(A2887=$A$72,TEXT(A2888,"dd/mm/yyyy"),A2888)&amp;";"&amp;B2888&amp;";"&amp;IF(J2888=0,IFERROR(VLOOKUP(A2888,default!$B$17:$C$19,2,0),C2888),INDEX(default!$B$2:$B$12,Sheet2!J2888,0))&amp;";"&amp;D2888&amp;";"&amp;E2888&amp;";"&amp;F2888&amp;";"&amp;G2888&amp;";"&amp;H2888</f>
        <v>;;;;;;;</v>
      </c>
    </row>
    <row r="2889" ht="15.75" customHeight="1">
      <c r="A2889" s="1" t="s">
        <v>859</v>
      </c>
      <c r="I2889" s="1" t="str">
        <f t="shared" si="1"/>
        <v>Q5. Peppers, sweet, red, average of raw and cooked (boiled and sauted)</v>
      </c>
      <c r="J2889" s="1">
        <f t="shared" si="2"/>
        <v>0</v>
      </c>
      <c r="K2889" s="1" t="str">
        <f t="shared" si="3"/>
        <v>Q5. Peppers, sweet, red, average of raw and cooked (boiled and sauted)0</v>
      </c>
      <c r="L2889" s="1" t="str">
        <f t="shared" si="4"/>
        <v>Q5. Peppers, sweet, red, average of raw and cooked (boiled and sauted)Economic issues</v>
      </c>
      <c r="M2889" s="1" t="str">
        <f t="array" ref="M2889">IF(A2888=$A$72,TEXT(A2889,"dd/mm/yyyy"),A2889)&amp;";"&amp;B2889&amp;";"&amp;IF(J2889=0,IFERROR(VLOOKUP(A2889,default!$B$17:$C$19,2,0),C2889),INDEX(default!$B$2:$B$12,Sheet2!J2889,0))&amp;";"&amp;D2889&amp;";"&amp;E2889&amp;";"&amp;F2889&amp;";"&amp;G2889&amp;";"&amp;H2889</f>
        <v>Economic issues;;;;;;;</v>
      </c>
    </row>
    <row r="2890" ht="15.75" customHeight="1">
      <c r="I2890" s="1" t="str">
        <f t="shared" si="1"/>
        <v>Q5. Peppers, sweet, red, average of raw and cooked (boiled and sauted)</v>
      </c>
      <c r="J2890" s="1">
        <f t="shared" si="2"/>
        <v>0</v>
      </c>
      <c r="K2890" s="1" t="str">
        <f t="shared" si="3"/>
        <v>Q5. Peppers, sweet, red, average of raw and cooked (boiled and sauted)0</v>
      </c>
      <c r="L2890" s="1" t="str">
        <f t="shared" si="4"/>
        <v>Q5. Peppers, sweet, red, average of raw and cooked (boiled and sauted)</v>
      </c>
      <c r="M2890" s="1" t="str">
        <f t="array" ref="M2890">IF(A2889=$A$72,TEXT(A2890,"dd/mm/yyyy"),A2890)&amp;";"&amp;B2890&amp;";"&amp;IF(J2890=0,IFERROR(VLOOKUP(A2890,default!$B$17:$C$19,2,0),C2890),INDEX(default!$B$2:$B$12,Sheet2!J2890,0))&amp;";"&amp;D2890&amp;";"&amp;E2890&amp;";"&amp;F2890&amp;";"&amp;G2890&amp;";"&amp;H2890</f>
        <v>;;;;;;;</v>
      </c>
    </row>
    <row r="2891" ht="15.75" customHeight="1">
      <c r="A2891" s="1" t="s">
        <v>860</v>
      </c>
      <c r="I2891" s="1" t="str">
        <f t="shared" si="1"/>
        <v>Q5. Peppers, sweet, red, average of raw and cooked (boiled and sauted)</v>
      </c>
      <c r="J2891" s="1">
        <f t="shared" si="2"/>
        <v>0</v>
      </c>
      <c r="K2891" s="1" t="str">
        <f t="shared" si="3"/>
        <v>Q5. Peppers, sweet, red, average of raw and cooked (boiled and sauted)0</v>
      </c>
      <c r="L2891" s="1" t="str">
        <f t="shared" si="4"/>
        <v>Q5. Peppers, sweet, red, average of raw and cooked (boiled and sauted)Waste to treatment</v>
      </c>
      <c r="M2891" s="1" t="str">
        <f t="array" ref="M2891">IF(A2890=$A$72,TEXT(A2891,"dd/mm/yyyy"),A2891)&amp;";"&amp;B2891&amp;";"&amp;IF(J2891=0,IFERROR(VLOOKUP(A2891,default!$B$17:$C$19,2,0),C2891),INDEX(default!$B$2:$B$12,Sheet2!J2891,0))&amp;";"&amp;D2891&amp;";"&amp;E2891&amp;";"&amp;F2891&amp;";"&amp;G2891&amp;";"&amp;H2891</f>
        <v>Waste to treatment;;;;;;;</v>
      </c>
    </row>
    <row r="2892" ht="15.75" customHeight="1">
      <c r="A2892" s="1" t="s">
        <v>8</v>
      </c>
      <c r="B2892" s="1" t="s">
        <v>835</v>
      </c>
      <c r="C2892" s="1" t="s">
        <v>1112</v>
      </c>
      <c r="D2892" s="1" t="s">
        <v>842</v>
      </c>
      <c r="E2892" s="1">
        <v>0.0</v>
      </c>
      <c r="F2892" s="1">
        <v>0.0</v>
      </c>
      <c r="G2892" s="1">
        <v>0.0</v>
      </c>
      <c r="I2892" s="1" t="str">
        <f t="shared" si="1"/>
        <v>Q5. Peppers, sweet, red, average of raw and cooked (boiled and sauted)</v>
      </c>
      <c r="J2892" s="1">
        <f t="shared" si="2"/>
        <v>0</v>
      </c>
      <c r="K2892" s="1" t="str">
        <f t="shared" si="3"/>
        <v>Q5. Peppers, sweet, red, average of raw and cooked (boiled and sauted)0</v>
      </c>
      <c r="L2892" s="1" t="str">
        <f t="shared" si="4"/>
        <v>Q5. Peppers, sweet, red, average of raw and cooked (boiled and sauted)Municipal solid waste {RoW}| treatment of municipal solid waste, sanitary landfill | Cut-off, S</v>
      </c>
      <c r="M2892" s="1" t="str">
        <f t="array" ref="M2892">IF(A2891=$A$72,TEXT(A2892,"dd/mm/yyyy"),A2892)&amp;";"&amp;B2892&amp;";"&amp;IF(J2892=0,IFERROR(VLOOKUP(A2892,default!$B$17:$C$19,2,0),C2892),INDEX(default!$B$2:$B$12,Sheet2!J2892,0))&amp;";"&amp;D2892&amp;";"&amp;E2892&amp;";"&amp;F2892&amp;";"&amp;G2892&amp;";"&amp;H2892</f>
        <v>Municipal solid waste {RoW}| treatment of municipal solid waste, sanitary landfill | Cut-off, S;kg;(packwt*packaging*(1+TRAN_loss_PNS+RET_loss_PNS)+PHAR_loss_PNS+PROC_loss_PNS+TRAN_loss_PNS+RET_loss_PNS+USER_loss)*landfill;Undefined;0;0;0;</v>
      </c>
    </row>
    <row r="2893" ht="15.75" customHeight="1">
      <c r="A2893" s="1" t="s">
        <v>9</v>
      </c>
      <c r="B2893" s="1" t="s">
        <v>835</v>
      </c>
      <c r="C2893" s="1" t="s">
        <v>1113</v>
      </c>
      <c r="D2893" s="1" t="s">
        <v>842</v>
      </c>
      <c r="E2893" s="1">
        <v>0.0</v>
      </c>
      <c r="F2893" s="1">
        <v>0.0</v>
      </c>
      <c r="G2893" s="1">
        <v>0.0</v>
      </c>
      <c r="I2893" s="1" t="str">
        <f t="shared" si="1"/>
        <v>Q5. Peppers, sweet, red, average of raw and cooked (boiled and sauted)</v>
      </c>
      <c r="J2893" s="1">
        <f t="shared" si="2"/>
        <v>0</v>
      </c>
      <c r="K2893" s="1" t="str">
        <f t="shared" si="3"/>
        <v>Q5. Peppers, sweet, red, average of raw and cooked (boiled and sauted)0</v>
      </c>
      <c r="L2893" s="1" t="str">
        <f t="shared" si="4"/>
        <v>Q5. Peppers, sweet, red, average of raw and cooked (boiled and sauted)Municipal solid waste {GLO}| treatment of municipal solid waste, open dump, wet infiltration class (500mm) | Cut-off, S</v>
      </c>
      <c r="M2893" s="1" t="str">
        <f t="array" ref="M2893">IF(A2892=$A$72,TEXT(A2893,"dd/mm/yyyy"),A2893)&amp;";"&amp;B2893&amp;";"&amp;IF(J2893=0,IFERROR(VLOOKUP(A2893,default!$B$17:$C$19,2,0),C2893),INDEX(default!$B$2:$B$12,Sheet2!J2893,0))&amp;";"&amp;D2893&amp;";"&amp;E2893&amp;";"&amp;F2893&amp;";"&amp;G2893&amp;";"&amp;H2893</f>
        <v>Municipal solid waste {GLO}| treatment of municipal solid waste, open dump, wet infiltration class (500mm) | Cut-off, S;kg;(packwt*packaging*(1+TRAN_loss_PNS+RET_loss_PNS)+PHAR_loss_PNS+PROC_loss_PNS+TRAN_loss_PNS+RET_loss_PNS+USER_loss)*opendump;Undefined;0;0;0;</v>
      </c>
    </row>
    <row r="2894" ht="15.75" customHeight="1">
      <c r="A2894" s="1" t="s">
        <v>10</v>
      </c>
      <c r="B2894" s="1" t="s">
        <v>835</v>
      </c>
      <c r="C2894" s="1" t="s">
        <v>1113</v>
      </c>
      <c r="D2894" s="1" t="s">
        <v>842</v>
      </c>
      <c r="E2894" s="1">
        <v>0.0</v>
      </c>
      <c r="F2894" s="1">
        <v>0.0</v>
      </c>
      <c r="G2894" s="1">
        <v>0.0</v>
      </c>
      <c r="I2894" s="1" t="str">
        <f t="shared" si="1"/>
        <v>Q5. Peppers, sweet, red, average of raw and cooked (boiled and sauted)</v>
      </c>
      <c r="J2894" s="1">
        <f t="shared" si="2"/>
        <v>0</v>
      </c>
      <c r="K2894" s="1" t="str">
        <f t="shared" si="3"/>
        <v>Q5. Peppers, sweet, red, average of raw and cooked (boiled and sauted)0</v>
      </c>
      <c r="L2894" s="1" t="str">
        <f t="shared" si="4"/>
        <v>Q5. Peppers, sweet, red, average of raw and cooked (boiled and sauted)Municipal solid waste {GLO}| treatment of municipal solid waste, open burning | Cut-off, S</v>
      </c>
      <c r="M2894" s="1" t="str">
        <f t="array" ref="M2894">IF(A2893=$A$72,TEXT(A2894,"dd/mm/yyyy"),A2894)&amp;";"&amp;B2894&amp;";"&amp;IF(J2894=0,IFERROR(VLOOKUP(A2894,default!$B$17:$C$19,2,0),C2894),INDEX(default!$B$2:$B$12,Sheet2!J2894,0))&amp;";"&amp;D2894&amp;";"&amp;E2894&amp;";"&amp;F2894&amp;";"&amp;G2894&amp;";"&amp;H2894</f>
        <v>Municipal solid waste {GLO}| treatment of municipal solid waste, open burning | Cut-off, S;kg;(packwt*packaging*(1+TRAN_loss_PNS+RET_loss_PNS)+PHAR_loss_PNS+PROC_loss_PNS+TRAN_loss_PNS+RET_loss_PNS+USER_loss)*openburn;Undefined;0;0;0;</v>
      </c>
    </row>
    <row r="2895" ht="15.75" customHeight="1">
      <c r="I2895" s="1" t="str">
        <f t="shared" si="1"/>
        <v>Q5. Peppers, sweet, red, average of raw and cooked (boiled and sauted)</v>
      </c>
      <c r="J2895" s="1">
        <f t="shared" si="2"/>
        <v>0</v>
      </c>
      <c r="K2895" s="1" t="str">
        <f t="shared" si="3"/>
        <v>Q5. Peppers, sweet, red, average of raw and cooked (boiled and sauted)0</v>
      </c>
      <c r="L2895" s="1" t="str">
        <f t="shared" si="4"/>
        <v>Q5. Peppers, sweet, red, average of raw and cooked (boiled and sauted)</v>
      </c>
      <c r="M2895" s="1" t="str">
        <f t="array" ref="M2895">IF(A2894=$A$72,TEXT(A2895,"dd/mm/yyyy"),A2895)&amp;";"&amp;B2895&amp;";"&amp;IF(J2895=0,IFERROR(VLOOKUP(A2895,default!$B$17:$C$19,2,0),C2895),INDEX(default!$B$2:$B$12,Sheet2!J2895,0))&amp;";"&amp;D2895&amp;";"&amp;E2895&amp;";"&amp;F2895&amp;";"&amp;G2895&amp;";"&amp;H2895</f>
        <v>;;;;;;;</v>
      </c>
    </row>
    <row r="2896" ht="15.75" customHeight="1">
      <c r="A2896" s="1" t="s">
        <v>865</v>
      </c>
      <c r="I2896" s="1" t="str">
        <f t="shared" si="1"/>
        <v>Q5. Peppers, sweet, red, average of raw and cooked (boiled and sauted)</v>
      </c>
      <c r="J2896" s="1">
        <f t="shared" si="2"/>
        <v>0</v>
      </c>
      <c r="K2896" s="1" t="str">
        <f t="shared" si="3"/>
        <v>Q5. Peppers, sweet, red, average of raw and cooked (boiled and sauted)0</v>
      </c>
      <c r="L2896" s="1" t="str">
        <f t="shared" si="4"/>
        <v>Q5. Peppers, sweet, red, average of raw and cooked (boiled and sauted)Input parameters</v>
      </c>
      <c r="M2896" s="1" t="str">
        <f t="array" ref="M2896">IF(A2895=$A$72,TEXT(A2896,"dd/mm/yyyy"),A2896)&amp;";"&amp;B2896&amp;";"&amp;IF(J2896=0,IFERROR(VLOOKUP(A2896,default!$B$17:$C$19,2,0),C2896),INDEX(default!$B$2:$B$12,Sheet2!J2896,0))&amp;";"&amp;D2896&amp;";"&amp;E2896&amp;";"&amp;F2896&amp;";"&amp;G2896&amp;";"&amp;H2896</f>
        <v>Input parameters;;;;;;;</v>
      </c>
    </row>
    <row r="2897" ht="15.75" customHeight="1">
      <c r="A2897" s="1" t="s">
        <v>31</v>
      </c>
      <c r="B2897" s="1">
        <v>1.0</v>
      </c>
      <c r="C2897" s="1" t="s">
        <v>866</v>
      </c>
      <c r="D2897" s="1">
        <v>1.11</v>
      </c>
      <c r="E2897" s="1">
        <v>0.0</v>
      </c>
      <c r="F2897" s="1">
        <v>0.0</v>
      </c>
      <c r="G2897" s="1" t="s">
        <v>832</v>
      </c>
      <c r="H2897" s="1" t="s">
        <v>134</v>
      </c>
      <c r="I2897" s="1" t="str">
        <f t="shared" si="1"/>
        <v>Q5. Peppers, sweet, red, average of raw and cooked (boiled and sauted)</v>
      </c>
      <c r="J2897" s="1">
        <f t="shared" si="2"/>
        <v>0</v>
      </c>
      <c r="K2897" s="1" t="str">
        <f t="shared" si="3"/>
        <v>Q5. Peppers, sweet, red, average of raw and cooked (boiled and sauted)0</v>
      </c>
      <c r="L2897" s="1" t="str">
        <f t="shared" si="4"/>
        <v>Q5. Peppers, sweet, red, average of raw and cooked (boiled and sauted)primary</v>
      </c>
      <c r="M2897" s="1" t="str">
        <f t="array" ref="M2897">IF(A2896=$A$72,TEXT(A2897,"dd/mm/yyyy"),A2897)&amp;";"&amp;B2897&amp;";"&amp;IF(J2897=0,IFERROR(VLOOKUP(A2897,default!$B$17:$C$19,2,0),C2897),INDEX(default!$B$2:$B$12,Sheet2!J2897,0))&amp;";"&amp;D2897&amp;";"&amp;E2897&amp;";"&amp;F2897&amp;";"&amp;G2897&amp;";"&amp;H2897</f>
        <v>primary;1;Lognormal;1,11;0;0;No;(2,3,2,2,2,na)_x007f_</v>
      </c>
    </row>
    <row r="2898" ht="15.75" customHeight="1">
      <c r="A2898" s="1" t="s">
        <v>23</v>
      </c>
      <c r="B2898" s="1">
        <v>1.0</v>
      </c>
      <c r="C2898" s="1" t="s">
        <v>866</v>
      </c>
      <c r="D2898" s="1">
        <v>1.25</v>
      </c>
      <c r="E2898" s="1">
        <v>0.0</v>
      </c>
      <c r="F2898" s="1">
        <v>0.0</v>
      </c>
      <c r="G2898" s="1" t="s">
        <v>832</v>
      </c>
      <c r="H2898" s="1" t="s">
        <v>131</v>
      </c>
      <c r="I2898" s="1" t="str">
        <f t="shared" si="1"/>
        <v>Q5. Peppers, sweet, red, average of raw and cooked (boiled and sauted)</v>
      </c>
      <c r="J2898" s="1">
        <f t="shared" si="2"/>
        <v>0</v>
      </c>
      <c r="K2898" s="1" t="str">
        <f t="shared" si="3"/>
        <v>Q5. Peppers, sweet, red, average of raw and cooked (boiled and sauted)0</v>
      </c>
      <c r="L2898" s="1" t="str">
        <f t="shared" si="4"/>
        <v>Q5. Peppers, sweet, red, average of raw and cooked (boiled and sauted)packaging</v>
      </c>
      <c r="M2898" s="1" t="str">
        <f t="array" ref="M2898">IF(A2897=$A$72,TEXT(A2898,"dd/mm/yyyy"),A2898)&amp;";"&amp;B2898&amp;";"&amp;IF(J2898=0,IFERROR(VLOOKUP(A2898,default!$B$17:$C$19,2,0),C2898),INDEX(default!$B$2:$B$12,Sheet2!J2898,0))&amp;";"&amp;D2898&amp;";"&amp;E2898&amp;";"&amp;F2898&amp;";"&amp;G2898&amp;";"&amp;H2898</f>
        <v>packaging;1;Lognormal;1,25;0;0;No;(2,4,2,4,3,na)_x007f_</v>
      </c>
    </row>
    <row r="2899" ht="15.75" customHeight="1">
      <c r="A2899" s="1" t="s">
        <v>32</v>
      </c>
      <c r="B2899" s="1">
        <v>1.0</v>
      </c>
      <c r="C2899" s="1" t="s">
        <v>866</v>
      </c>
      <c r="D2899" s="1">
        <v>1.23</v>
      </c>
      <c r="E2899" s="1">
        <v>0.0</v>
      </c>
      <c r="F2899" s="1">
        <v>0.0</v>
      </c>
      <c r="G2899" s="1" t="s">
        <v>832</v>
      </c>
      <c r="H2899" s="1" t="s">
        <v>132</v>
      </c>
      <c r="I2899" s="1" t="str">
        <f t="shared" si="1"/>
        <v>Q5. Peppers, sweet, red, average of raw and cooked (boiled and sauted)</v>
      </c>
      <c r="J2899" s="1">
        <f t="shared" si="2"/>
        <v>0</v>
      </c>
      <c r="K2899" s="1" t="str">
        <f t="shared" si="3"/>
        <v>Q5. Peppers, sweet, red, average of raw and cooked (boiled and sauted)0</v>
      </c>
      <c r="L2899" s="1" t="str">
        <f t="shared" si="4"/>
        <v>Q5. Peppers, sweet, red, average of raw and cooked (boiled and sauted)distrib</v>
      </c>
      <c r="M2899" s="1" t="str">
        <f t="array" ref="M2899">IF(A2898=$A$72,TEXT(A2899,"dd/mm/yyyy"),A2899)&amp;";"&amp;B2899&amp;";"&amp;IF(J2899=0,IFERROR(VLOOKUP(A2899,default!$B$17:$C$19,2,0),C2899),INDEX(default!$B$2:$B$12,Sheet2!J2899,0))&amp;";"&amp;D2899&amp;";"&amp;E2899&amp;";"&amp;F2899&amp;";"&amp;G2899&amp;";"&amp;H2899</f>
        <v>distrib;1;Lognormal;1,23;0;0;No;(2,3,2,4,3,na)_x007f_</v>
      </c>
    </row>
    <row r="2900" ht="15.75" customHeight="1">
      <c r="A2900" s="1" t="s">
        <v>33</v>
      </c>
      <c r="B2900" s="1">
        <v>0.0</v>
      </c>
      <c r="C2900" s="1" t="s">
        <v>866</v>
      </c>
      <c r="D2900" s="1">
        <v>1.12</v>
      </c>
      <c r="E2900" s="1">
        <v>0.0</v>
      </c>
      <c r="F2900" s="1">
        <v>0.0</v>
      </c>
      <c r="G2900" s="1" t="s">
        <v>832</v>
      </c>
      <c r="H2900" s="1" t="s">
        <v>133</v>
      </c>
      <c r="I2900" s="1" t="str">
        <f t="shared" si="1"/>
        <v>Q5. Peppers, sweet, red, average of raw and cooked (boiled and sauted)</v>
      </c>
      <c r="J2900" s="1">
        <f t="shared" si="2"/>
        <v>0</v>
      </c>
      <c r="K2900" s="1" t="str">
        <f t="shared" si="3"/>
        <v>Q5. Peppers, sweet, red, average of raw and cooked (boiled and sauted)0</v>
      </c>
      <c r="L2900" s="1" t="str">
        <f t="shared" si="4"/>
        <v>Q5. Peppers, sweet, red, average of raw and cooked (boiled and sauted)retail_cool</v>
      </c>
      <c r="M2900" s="1" t="str">
        <f t="array" ref="M2900">IF(A2899=$A$72,TEXT(A2900,"dd/mm/yyyy"),A2900)&amp;";"&amp;B2900&amp;";"&amp;IF(J2900=0,IFERROR(VLOOKUP(A2900,default!$B$17:$C$19,2,0),C2900),INDEX(default!$B$2:$B$12,Sheet2!J2900,0))&amp;";"&amp;D2900&amp;";"&amp;E2900&amp;";"&amp;F2900&amp;";"&amp;G2900&amp;";"&amp;H2900</f>
        <v>retail_cool;0;Lognormal;1,12;0;0;No;(2,3,2,4,2,na)_x007f_</v>
      </c>
    </row>
    <row r="2901" ht="15.75" customHeight="1">
      <c r="A2901" s="1" t="s">
        <v>34</v>
      </c>
      <c r="B2901" s="1">
        <v>0.0</v>
      </c>
      <c r="C2901" s="1" t="s">
        <v>866</v>
      </c>
      <c r="D2901" s="1">
        <v>1.12</v>
      </c>
      <c r="E2901" s="1">
        <v>0.0</v>
      </c>
      <c r="F2901" s="1">
        <v>0.0</v>
      </c>
      <c r="G2901" s="1" t="s">
        <v>832</v>
      </c>
      <c r="H2901" s="1" t="s">
        <v>133</v>
      </c>
      <c r="I2901" s="1" t="str">
        <f t="shared" si="1"/>
        <v>Q5. Peppers, sweet, red, average of raw and cooked (boiled and sauted)</v>
      </c>
      <c r="J2901" s="1">
        <f t="shared" si="2"/>
        <v>0</v>
      </c>
      <c r="K2901" s="1" t="str">
        <f t="shared" si="3"/>
        <v>Q5. Peppers, sweet, red, average of raw and cooked (boiled and sauted)0</v>
      </c>
      <c r="L2901" s="1" t="str">
        <f t="shared" si="4"/>
        <v>Q5. Peppers, sweet, red, average of raw and cooked (boiled and sauted)retail_freez</v>
      </c>
      <c r="M2901" s="1" t="str">
        <f t="array" ref="M2901">IF(A2900=$A$72,TEXT(A2901,"dd/mm/yyyy"),A2901)&amp;";"&amp;B2901&amp;";"&amp;IF(J2901=0,IFERROR(VLOOKUP(A2901,default!$B$17:$C$19,2,0),C2901),INDEX(default!$B$2:$B$12,Sheet2!J2901,0))&amp;";"&amp;D2901&amp;";"&amp;E2901&amp;";"&amp;F2901&amp;";"&amp;G2901&amp;";"&amp;H2901</f>
        <v>retail_freez;0;Lognormal;1,12;0;0;No;(2,3,2,4,2,na)_x007f_</v>
      </c>
    </row>
    <row r="2902" ht="15.75" customHeight="1">
      <c r="A2902" s="1" t="s">
        <v>35</v>
      </c>
      <c r="B2902" s="1">
        <v>0.0</v>
      </c>
      <c r="C2902" s="1" t="s">
        <v>866</v>
      </c>
      <c r="D2902" s="1">
        <v>1.12</v>
      </c>
      <c r="E2902" s="1">
        <v>0.0</v>
      </c>
      <c r="F2902" s="1">
        <v>0.0</v>
      </c>
      <c r="G2902" s="1" t="s">
        <v>832</v>
      </c>
      <c r="H2902" s="1" t="s">
        <v>133</v>
      </c>
      <c r="I2902" s="1" t="str">
        <f t="shared" si="1"/>
        <v>Q5. Peppers, sweet, red, average of raw and cooked (boiled and sauted)</v>
      </c>
      <c r="J2902" s="1">
        <f t="shared" si="2"/>
        <v>0</v>
      </c>
      <c r="K2902" s="1" t="str">
        <f t="shared" si="3"/>
        <v>Q5. Peppers, sweet, red, average of raw and cooked (boiled and sauted)0</v>
      </c>
      <c r="L2902" s="1" t="str">
        <f t="shared" si="4"/>
        <v>Q5. Peppers, sweet, red, average of raw and cooked (boiled and sauted)home_cool</v>
      </c>
      <c r="M2902" s="1" t="str">
        <f t="array" ref="M2902">IF(A2901=$A$72,TEXT(A2902,"dd/mm/yyyy"),A2902)&amp;";"&amp;B2902&amp;";"&amp;IF(J2902=0,IFERROR(VLOOKUP(A2902,default!$B$17:$C$19,2,0),C2902),INDEX(default!$B$2:$B$12,Sheet2!J2902,0))&amp;";"&amp;D2902&amp;";"&amp;E2902&amp;";"&amp;F2902&amp;";"&amp;G2902&amp;";"&amp;H2902</f>
        <v>home_cool;0;Lognormal;1,12;0;0;No;(2,3,2,4,2,na)_x007f_</v>
      </c>
    </row>
    <row r="2903" ht="15.75" customHeight="1">
      <c r="A2903" s="1" t="s">
        <v>36</v>
      </c>
      <c r="B2903" s="1">
        <v>0.0</v>
      </c>
      <c r="C2903" s="1" t="s">
        <v>866</v>
      </c>
      <c r="D2903" s="1">
        <v>1.12</v>
      </c>
      <c r="E2903" s="1">
        <v>0.0</v>
      </c>
      <c r="F2903" s="1">
        <v>0.0</v>
      </c>
      <c r="G2903" s="1" t="s">
        <v>832</v>
      </c>
      <c r="H2903" s="1" t="s">
        <v>133</v>
      </c>
      <c r="I2903" s="1" t="str">
        <f t="shared" si="1"/>
        <v>Q5. Peppers, sweet, red, average of raw and cooked (boiled and sauted)</v>
      </c>
      <c r="J2903" s="1">
        <f t="shared" si="2"/>
        <v>0</v>
      </c>
      <c r="K2903" s="1" t="str">
        <f t="shared" si="3"/>
        <v>Q5. Peppers, sweet, red, average of raw and cooked (boiled and sauted)0</v>
      </c>
      <c r="L2903" s="1" t="str">
        <f t="shared" si="4"/>
        <v>Q5. Peppers, sweet, red, average of raw and cooked (boiled and sauted)home_freez</v>
      </c>
      <c r="M2903" s="1" t="str">
        <f t="array" ref="M2903">IF(A2902=$A$72,TEXT(A2903,"dd/mm/yyyy"),A2903)&amp;";"&amp;B2903&amp;";"&amp;IF(J2903=0,IFERROR(VLOOKUP(A2903,default!$B$17:$C$19,2,0),C2903),INDEX(default!$B$2:$B$12,Sheet2!J2903,0))&amp;";"&amp;D2903&amp;";"&amp;E2903&amp;";"&amp;F2903&amp;";"&amp;G2903&amp;";"&amp;H2903</f>
        <v>home_freez;0;Lognormal;1,12;0;0;No;(2,3,2,4,2,na)_x007f_</v>
      </c>
    </row>
    <row r="2904" ht="15.75" customHeight="1">
      <c r="A2904" s="1" t="s">
        <v>37</v>
      </c>
      <c r="B2904" s="1">
        <v>2.0</v>
      </c>
      <c r="C2904" s="1" t="s">
        <v>866</v>
      </c>
      <c r="D2904" s="1">
        <v>1.11</v>
      </c>
      <c r="E2904" s="1">
        <v>0.0</v>
      </c>
      <c r="F2904" s="1">
        <v>0.0</v>
      </c>
      <c r="G2904" s="1" t="s">
        <v>832</v>
      </c>
      <c r="H2904" s="1" t="s">
        <v>134</v>
      </c>
      <c r="I2904" s="1" t="str">
        <f t="shared" si="1"/>
        <v>Q5. Peppers, sweet, red, average of raw and cooked (boiled and sauted)</v>
      </c>
      <c r="J2904" s="1">
        <f t="shared" si="2"/>
        <v>0</v>
      </c>
      <c r="K2904" s="1" t="str">
        <f t="shared" si="3"/>
        <v>Q5. Peppers, sweet, red, average of raw and cooked (boiled and sauted)0</v>
      </c>
      <c r="L2904" s="1" t="str">
        <f t="shared" si="4"/>
        <v>Q5. Peppers, sweet, red, average of raw and cooked (boiled and sauted)boil</v>
      </c>
      <c r="M2904" s="1" t="str">
        <f t="array" ref="M2904">IF(A2903=$A$72,TEXT(A2904,"dd/mm/yyyy"),A2904)&amp;";"&amp;B2904&amp;";"&amp;IF(J2904=0,IFERROR(VLOOKUP(A2904,default!$B$17:$C$19,2,0),C2904),INDEX(default!$B$2:$B$12,Sheet2!J2904,0))&amp;";"&amp;D2904&amp;";"&amp;E2904&amp;";"&amp;F2904&amp;";"&amp;G2904&amp;";"&amp;H2904</f>
        <v>boil;2;Lognormal;1,11;0;0;No;(2,3,2,2,2,na)_x007f_</v>
      </c>
    </row>
    <row r="2905" ht="15.75" customHeight="1">
      <c r="A2905" s="1" t="s">
        <v>38</v>
      </c>
      <c r="B2905" s="1">
        <v>0.0</v>
      </c>
      <c r="C2905" s="1" t="s">
        <v>866</v>
      </c>
      <c r="D2905" s="1">
        <v>1.11</v>
      </c>
      <c r="E2905" s="1">
        <v>0.0</v>
      </c>
      <c r="F2905" s="1">
        <v>0.0</v>
      </c>
      <c r="G2905" s="1" t="s">
        <v>832</v>
      </c>
      <c r="H2905" s="1" t="s">
        <v>134</v>
      </c>
      <c r="I2905" s="1" t="str">
        <f t="shared" si="1"/>
        <v>Q5. Peppers, sweet, red, average of raw and cooked (boiled and sauted)</v>
      </c>
      <c r="J2905" s="1">
        <f t="shared" si="2"/>
        <v>0</v>
      </c>
      <c r="K2905" s="1" t="str">
        <f t="shared" si="3"/>
        <v>Q5. Peppers, sweet, red, average of raw and cooked (boiled and sauted)0</v>
      </c>
      <c r="L2905" s="1" t="str">
        <f t="shared" si="4"/>
        <v>Q5. Peppers, sweet, red, average of raw and cooked (boiled and sauted)fry</v>
      </c>
      <c r="M2905" s="1" t="str">
        <f t="array" ref="M2905">IF(A2904=$A$72,TEXT(A2905,"dd/mm/yyyy"),A2905)&amp;";"&amp;B2905&amp;";"&amp;IF(J2905=0,IFERROR(VLOOKUP(A2905,default!$B$17:$C$19,2,0),C2905),INDEX(default!$B$2:$B$12,Sheet2!J2905,0))&amp;";"&amp;D2905&amp;";"&amp;E2905&amp;";"&amp;F2905&amp;";"&amp;G2905&amp;";"&amp;H2905</f>
        <v>fry;0;Lognormal;1,11;0;0;No;(2,3,2,2,2,na)_x007f_</v>
      </c>
    </row>
    <row r="2906" ht="15.75" customHeight="1">
      <c r="A2906" s="1" t="s">
        <v>22</v>
      </c>
      <c r="B2906" s="1">
        <v>1.0</v>
      </c>
      <c r="C2906" s="1" t="s">
        <v>842</v>
      </c>
      <c r="D2906" s="1">
        <v>1.0</v>
      </c>
      <c r="E2906" s="1">
        <v>0.0</v>
      </c>
      <c r="F2906" s="1">
        <v>0.0</v>
      </c>
      <c r="G2906" s="1" t="s">
        <v>832</v>
      </c>
      <c r="I2906" s="1" t="str">
        <f t="shared" si="1"/>
        <v>Q5. Peppers, sweet, red, average of raw and cooked (boiled and sauted)</v>
      </c>
      <c r="J2906" s="1">
        <f t="shared" si="2"/>
        <v>0</v>
      </c>
      <c r="K2906" s="1" t="str">
        <f t="shared" si="3"/>
        <v>Q5. Peppers, sweet, red, average of raw and cooked (boiled and sauted)0</v>
      </c>
      <c r="L2906" s="1" t="str">
        <f t="shared" si="4"/>
        <v>Q5. Peppers, sweet, red, average of raw and cooked (boiled and sauted)processing</v>
      </c>
      <c r="M2906" s="1" t="str">
        <f t="array" ref="M2906">IF(A2905=$A$72,TEXT(A2906,"dd/mm/yyyy"),A2906)&amp;";"&amp;B2906&amp;";"&amp;IF(J2906=0,IFERROR(VLOOKUP(A2906,default!$B$17:$C$19,2,0),C2906),INDEX(default!$B$2:$B$12,Sheet2!J2906,0))&amp;";"&amp;D2906&amp;";"&amp;E2906&amp;";"&amp;F2906&amp;";"&amp;G2906&amp;";"&amp;H2906</f>
        <v>processing;1;Undefined;1;0;0;No;</v>
      </c>
    </row>
    <row r="2907" ht="15.75" customHeight="1">
      <c r="A2907" s="1" t="s">
        <v>39</v>
      </c>
      <c r="B2907" s="1">
        <v>0.05</v>
      </c>
      <c r="C2907" s="1" t="s">
        <v>842</v>
      </c>
      <c r="D2907" s="1">
        <v>1.0</v>
      </c>
      <c r="E2907" s="1">
        <v>0.0</v>
      </c>
      <c r="F2907" s="1">
        <v>0.0</v>
      </c>
      <c r="G2907" s="1" t="s">
        <v>832</v>
      </c>
      <c r="I2907" s="1" t="str">
        <f t="shared" si="1"/>
        <v>Q5. Peppers, sweet, red, average of raw and cooked (boiled and sauted)</v>
      </c>
      <c r="J2907" s="1">
        <f t="shared" si="2"/>
        <v>0</v>
      </c>
      <c r="K2907" s="1" t="str">
        <f t="shared" si="3"/>
        <v>Q5. Peppers, sweet, red, average of raw and cooked (boiled and sauted)0</v>
      </c>
      <c r="L2907" s="1" t="str">
        <f t="shared" si="4"/>
        <v>Q5. Peppers, sweet, red, average of raw and cooked (boiled and sauted)packwt</v>
      </c>
      <c r="M2907" s="1" t="str">
        <f t="array" ref="M2907">IF(A2906=$A$72,TEXT(A2907,"dd/mm/yyyy"),A2907)&amp;";"&amp;B2907&amp;";"&amp;IF(J2907=0,IFERROR(VLOOKUP(A2907,default!$B$17:$C$19,2,0),C2907),INDEX(default!$B$2:$B$12,Sheet2!J2907,0))&amp;";"&amp;D2907&amp;";"&amp;E2907&amp;";"&amp;F2907&amp;";"&amp;G2907&amp;";"&amp;H2907</f>
        <v>packwt;0,05;Undefined;1;0;0;No;</v>
      </c>
    </row>
    <row r="2908" ht="15.75" customHeight="1">
      <c r="A2908" s="1" t="s">
        <v>40</v>
      </c>
      <c r="B2908" s="1">
        <v>0.0</v>
      </c>
      <c r="C2908" s="1" t="s">
        <v>842</v>
      </c>
      <c r="D2908" s="1">
        <v>1.0</v>
      </c>
      <c r="E2908" s="1">
        <v>0.0</v>
      </c>
      <c r="F2908" s="1">
        <v>0.0</v>
      </c>
      <c r="G2908" s="1" t="s">
        <v>832</v>
      </c>
      <c r="I2908" s="1" t="str">
        <f t="shared" si="1"/>
        <v>Q5. Peppers, sweet, red, average of raw and cooked (boiled and sauted)</v>
      </c>
      <c r="J2908" s="1">
        <f t="shared" si="2"/>
        <v>0</v>
      </c>
      <c r="K2908" s="1" t="str">
        <f t="shared" si="3"/>
        <v>Q5. Peppers, sweet, red, average of raw and cooked (boiled and sauted)0</v>
      </c>
      <c r="L2908" s="1" t="str">
        <f t="shared" si="4"/>
        <v>Q5. Peppers, sweet, red, average of raw and cooked (boiled and sauted)USER_loss</v>
      </c>
      <c r="M2908" s="1" t="str">
        <f t="array" ref="M2908">IF(A2907=$A$72,TEXT(A2908,"dd/mm/yyyy"),A2908)&amp;";"&amp;B2908&amp;";"&amp;IF(J2908=0,IFERROR(VLOOKUP(A2908,default!$B$17:$C$19,2,0),C2908),INDEX(default!$B$2:$B$12,Sheet2!J2908,0))&amp;";"&amp;D2908&amp;";"&amp;E2908&amp;";"&amp;F2908&amp;";"&amp;G2908&amp;";"&amp;H2908</f>
        <v>USER_loss;0;Undefined;1;0;0;No;</v>
      </c>
    </row>
    <row r="2909" ht="15.75" customHeight="1">
      <c r="I2909" s="1" t="str">
        <f t="shared" si="1"/>
        <v>Q5. Peppers, sweet, red, average of raw and cooked (boiled and sauted)</v>
      </c>
      <c r="J2909" s="1">
        <f t="shared" si="2"/>
        <v>0</v>
      </c>
      <c r="K2909" s="1" t="str">
        <f t="shared" si="3"/>
        <v>Q5. Peppers, sweet, red, average of raw and cooked (boiled and sauted)0</v>
      </c>
      <c r="L2909" s="1" t="str">
        <f t="shared" si="4"/>
        <v>Q5. Peppers, sweet, red, average of raw and cooked (boiled and sauted)</v>
      </c>
      <c r="M2909" s="1" t="str">
        <f t="array" ref="M2909">IF(A2908=$A$72,TEXT(A2909,"dd/mm/yyyy"),A2909)&amp;";"&amp;B2909&amp;";"&amp;IF(J2909=0,IFERROR(VLOOKUP(A2909,default!$B$17:$C$19,2,0),C2909),INDEX(default!$B$2:$B$12,Sheet2!J2909,0))&amp;";"&amp;D2909&amp;";"&amp;E2909&amp;";"&amp;F2909&amp;";"&amp;G2909&amp;";"&amp;H2909</f>
        <v>;;;;;;;</v>
      </c>
    </row>
    <row r="2910" ht="15.75" customHeight="1">
      <c r="A2910" s="1" t="s">
        <v>867</v>
      </c>
      <c r="I2910" s="1" t="str">
        <f t="shared" si="1"/>
        <v>Q5. Peppers, sweet, red, average of raw and cooked (boiled and sauted)</v>
      </c>
      <c r="J2910" s="1">
        <f t="shared" si="2"/>
        <v>0</v>
      </c>
      <c r="K2910" s="1" t="str">
        <f t="shared" si="3"/>
        <v>Q5. Peppers, sweet, red, average of raw and cooked (boiled and sauted)0</v>
      </c>
      <c r="L2910" s="1" t="str">
        <f t="shared" si="4"/>
        <v>Q5. Peppers, sweet, red, average of raw and cooked (boiled and sauted)End</v>
      </c>
      <c r="M2910" s="1" t="str">
        <f t="array" ref="M2910">IF(A2909=$A$72,TEXT(A2910,"dd/mm/yyyy"),A2910)&amp;";"&amp;B2910&amp;";"&amp;IF(J2910=0,IFERROR(VLOOKUP(A2910,default!$B$17:$C$19,2,0),C2910),INDEX(default!$B$2:$B$12,Sheet2!J2910,0))&amp;";"&amp;D2910&amp;";"&amp;E2910&amp;";"&amp;F2910&amp;";"&amp;G2910&amp;";"&amp;H2910</f>
        <v>End;;;;;;;</v>
      </c>
    </row>
    <row r="2911" ht="15.75" customHeight="1">
      <c r="I2911" s="1" t="str">
        <f t="shared" si="1"/>
        <v>Q5. Peppers, sweet, red, average of raw and cooked (boiled and sauted)</v>
      </c>
      <c r="J2911" s="1">
        <f t="shared" si="2"/>
        <v>0</v>
      </c>
      <c r="K2911" s="1" t="str">
        <f t="shared" si="3"/>
        <v>Q5. Peppers, sweet, red, average of raw and cooked (boiled and sauted)0</v>
      </c>
      <c r="L2911" s="1" t="str">
        <f t="shared" si="4"/>
        <v>Q5. Peppers, sweet, red, average of raw and cooked (boiled and sauted)</v>
      </c>
      <c r="M2911" s="1" t="str">
        <f t="array" ref="M2911">IF(A2910=$A$72,TEXT(A2911,"dd/mm/yyyy"),A2911)&amp;";"&amp;B2911&amp;";"&amp;IF(J2911=0,IFERROR(VLOOKUP(A2911,default!$B$17:$C$19,2,0),C2911),INDEX(default!$B$2:$B$12,Sheet2!J2911,0))&amp;";"&amp;D2911&amp;";"&amp;E2911&amp;";"&amp;F2911&amp;";"&amp;G2911&amp;";"&amp;H2911</f>
        <v>;;;;;;;</v>
      </c>
    </row>
    <row r="2912" ht="15.75" customHeight="1">
      <c r="A2912" s="1" t="s">
        <v>814</v>
      </c>
      <c r="I2912" s="1" t="str">
        <f t="shared" si="1"/>
        <v>Q5. Peppers, sweet, red, average of raw and cooked (boiled and sauted)</v>
      </c>
      <c r="J2912" s="1">
        <f t="shared" si="2"/>
        <v>0</v>
      </c>
      <c r="K2912" s="1" t="str">
        <f t="shared" si="3"/>
        <v>Q5. Peppers, sweet, red, average of raw and cooked (boiled and sauted)0</v>
      </c>
      <c r="L2912" s="1" t="str">
        <f t="shared" si="4"/>
        <v>Q5. Peppers, sweet, red, average of raw and cooked (boiled and sauted)Process</v>
      </c>
      <c r="M2912" s="1" t="str">
        <f t="array" ref="M2912">IF(A2911=$A$72,TEXT(A2912,"dd/mm/yyyy"),A2912)&amp;";"&amp;B2912&amp;";"&amp;IF(J2912=0,IFERROR(VLOOKUP(A2912,default!$B$17:$C$19,2,0),C2912),INDEX(default!$B$2:$B$12,Sheet2!J2912,0))&amp;";"&amp;D2912&amp;";"&amp;E2912&amp;";"&amp;F2912&amp;";"&amp;G2912&amp;";"&amp;H2912</f>
        <v>Process;;;;;;;</v>
      </c>
    </row>
    <row r="2913" ht="15.75" customHeight="1">
      <c r="I2913" s="1" t="str">
        <f t="shared" si="1"/>
        <v>Q5. Peppers, sweet, red, average of raw and cooked (boiled and sauted)</v>
      </c>
      <c r="J2913" s="1">
        <f t="shared" si="2"/>
        <v>0</v>
      </c>
      <c r="K2913" s="1" t="str">
        <f t="shared" si="3"/>
        <v>Q5. Peppers, sweet, red, average of raw and cooked (boiled and sauted)0</v>
      </c>
      <c r="L2913" s="1" t="str">
        <f t="shared" si="4"/>
        <v>Q5. Peppers, sweet, red, average of raw and cooked (boiled and sauted)</v>
      </c>
      <c r="M2913" s="1" t="str">
        <f t="array" ref="M2913">IF(A2912=$A$72,TEXT(A2913,"dd/mm/yyyy"),A2913)&amp;";"&amp;B2913&amp;";"&amp;IF(J2913=0,IFERROR(VLOOKUP(A2913,default!$B$17:$C$19,2,0),C2913),INDEX(default!$B$2:$B$12,Sheet2!J2913,0))&amp;";"&amp;D2913&amp;";"&amp;E2913&amp;";"&amp;F2913&amp;";"&amp;G2913&amp;";"&amp;H2913</f>
        <v>;;;;;;;</v>
      </c>
    </row>
    <row r="2914" ht="15.75" customHeight="1">
      <c r="A2914" s="1" t="s">
        <v>815</v>
      </c>
      <c r="I2914" s="1" t="str">
        <f t="shared" si="1"/>
        <v>Q5. Peppers, sweet, red, average of raw and cooked (boiled and sauted)</v>
      </c>
      <c r="J2914" s="1">
        <f t="shared" si="2"/>
        <v>0</v>
      </c>
      <c r="K2914" s="1" t="str">
        <f t="shared" si="3"/>
        <v>Q5. Peppers, sweet, red, average of raw and cooked (boiled and sauted)0</v>
      </c>
      <c r="L2914" s="1" t="str">
        <f t="shared" si="4"/>
        <v>Q5. Peppers, sweet, red, average of raw and cooked (boiled and sauted)Category type</v>
      </c>
      <c r="M2914" s="1" t="str">
        <f t="array" ref="M2914">IF(A2913=$A$72,TEXT(A2914,"dd/mm/yyyy"),A2914)&amp;";"&amp;B2914&amp;";"&amp;IF(J2914=0,IFERROR(VLOOKUP(A2914,default!$B$17:$C$19,2,0),C2914),INDEX(default!$B$2:$B$12,Sheet2!J2914,0))&amp;";"&amp;D2914&amp;";"&amp;E2914&amp;";"&amp;F2914&amp;";"&amp;G2914&amp;";"&amp;H2914</f>
        <v>Category type;;;;;;;</v>
      </c>
    </row>
    <row r="2915" ht="15.75" customHeight="1">
      <c r="A2915" s="1" t="s">
        <v>816</v>
      </c>
      <c r="I2915" s="1" t="str">
        <f t="shared" si="1"/>
        <v>Q5. Peppers, sweet, red, average of raw and cooked (boiled and sauted)</v>
      </c>
      <c r="J2915" s="1">
        <f t="shared" si="2"/>
        <v>0</v>
      </c>
      <c r="K2915" s="1" t="str">
        <f t="shared" si="3"/>
        <v>Q5. Peppers, sweet, red, average of raw and cooked (boiled and sauted)0</v>
      </c>
      <c r="L2915" s="1" t="str">
        <f t="shared" si="4"/>
        <v>Q5. Peppers, sweet, red, average of raw and cooked (boiled and sauted)material</v>
      </c>
      <c r="M2915" s="1" t="str">
        <f t="array" ref="M2915">IF(A2914=$A$72,TEXT(A2915,"dd/mm/yyyy"),A2915)&amp;";"&amp;B2915&amp;";"&amp;IF(J2915=0,IFERROR(VLOOKUP(A2915,default!$B$17:$C$19,2,0),C2915),INDEX(default!$B$2:$B$12,Sheet2!J2915,0))&amp;";"&amp;D2915&amp;";"&amp;E2915&amp;";"&amp;F2915&amp;";"&amp;G2915&amp;";"&amp;H2915</f>
        <v>material;;;;;;;</v>
      </c>
    </row>
    <row r="2916" ht="15.75" customHeight="1">
      <c r="I2916" s="1" t="str">
        <f t="shared" si="1"/>
        <v>Q5. Peppers, sweet, red, average of raw and cooked (boiled and sauted)</v>
      </c>
      <c r="J2916" s="1">
        <f t="shared" si="2"/>
        <v>0</v>
      </c>
      <c r="K2916" s="1" t="str">
        <f t="shared" si="3"/>
        <v>Q5. Peppers, sweet, red, average of raw and cooked (boiled and sauted)0</v>
      </c>
      <c r="L2916" s="1" t="str">
        <f t="shared" si="4"/>
        <v>Q5. Peppers, sweet, red, average of raw and cooked (boiled and sauted)</v>
      </c>
      <c r="M2916" s="1" t="str">
        <f t="array" ref="M2916">IF(A2915=$A$72,TEXT(A2916,"dd/mm/yyyy"),A2916)&amp;";"&amp;B2916&amp;";"&amp;IF(J2916=0,IFERROR(VLOOKUP(A2916,default!$B$17:$C$19,2,0),C2916),INDEX(default!$B$2:$B$12,Sheet2!J2916,0))&amp;";"&amp;D2916&amp;";"&amp;E2916&amp;";"&amp;F2916&amp;";"&amp;G2916&amp;";"&amp;H2916</f>
        <v>;;;;;;;</v>
      </c>
    </row>
    <row r="2917" ht="15.75" customHeight="1">
      <c r="A2917" s="1" t="s">
        <v>817</v>
      </c>
      <c r="I2917" s="1" t="str">
        <f t="shared" si="1"/>
        <v>Q5. Peppers, sweet, red, average of raw and cooked (boiled and sauted)</v>
      </c>
      <c r="J2917" s="1">
        <f t="shared" si="2"/>
        <v>0</v>
      </c>
      <c r="K2917" s="1" t="str">
        <f t="shared" si="3"/>
        <v>Q5. Peppers, sweet, red, average of raw and cooked (boiled and sauted)0</v>
      </c>
      <c r="L2917" s="1" t="str">
        <f t="shared" si="4"/>
        <v>Q5. Peppers, sweet, red, average of raw and cooked (boiled and sauted)Process identifier</v>
      </c>
      <c r="M2917" s="1" t="str">
        <f t="array" ref="M2917">IF(A2916=$A$72,TEXT(A2917,"dd/mm/yyyy"),A2917)&amp;";"&amp;B2917&amp;";"&amp;IF(J2917=0,IFERROR(VLOOKUP(A2917,default!$B$17:$C$19,2,0),C2917),INDEX(default!$B$2:$B$12,Sheet2!J2917,0))&amp;";"&amp;D2917&amp;";"&amp;E2917&amp;";"&amp;F2917&amp;";"&amp;G2917&amp;";"&amp;H2917</f>
        <v>Process identifier;;;;;;;</v>
      </c>
    </row>
    <row r="2918" ht="15.75" customHeight="1">
      <c r="A2918" s="1" t="s">
        <v>1144</v>
      </c>
      <c r="I2918" s="1" t="str">
        <f t="shared" si="1"/>
        <v>Q5. Peppers, sweet, red, average of raw and cooked (boiled and sauted)</v>
      </c>
      <c r="J2918" s="1">
        <f t="shared" si="2"/>
        <v>0</v>
      </c>
      <c r="K2918" s="1" t="str">
        <f t="shared" si="3"/>
        <v>Q5. Peppers, sweet, red, average of raw and cooked (boiled and sauted)0</v>
      </c>
      <c r="L2918" s="1" t="str">
        <f t="shared" si="4"/>
        <v>Q5. Peppers, sweet, red, average of raw and cooked (boiled and sauted)FootPrin000108900800259</v>
      </c>
      <c r="M2918" s="1" t="str">
        <f t="array" ref="M2918">IF(A2917=$A$72,TEXT(A2918,"dd/mm/yyyy"),A2918)&amp;";"&amp;B2918&amp;";"&amp;IF(J2918=0,IFERROR(VLOOKUP(A2918,default!$B$17:$C$19,2,0),C2918),INDEX(default!$B$2:$B$12,Sheet2!J2918,0))&amp;";"&amp;D2918&amp;";"&amp;E2918&amp;";"&amp;F2918&amp;";"&amp;G2918&amp;";"&amp;H2918</f>
        <v>FootPrin000108900800259;;;;;;;</v>
      </c>
    </row>
    <row r="2919" ht="15.75" customHeight="1">
      <c r="I2919" s="1" t="str">
        <f t="shared" si="1"/>
        <v>Q5. Peppers, sweet, red, average of raw and cooked (boiled and sauted)</v>
      </c>
      <c r="J2919" s="1">
        <f t="shared" si="2"/>
        <v>0</v>
      </c>
      <c r="K2919" s="1" t="str">
        <f t="shared" si="3"/>
        <v>Q5. Peppers, sweet, red, average of raw and cooked (boiled and sauted)0</v>
      </c>
      <c r="L2919" s="1" t="str">
        <f t="shared" si="4"/>
        <v>Q5. Peppers, sweet, red, average of raw and cooked (boiled and sauted)</v>
      </c>
      <c r="M2919" s="1" t="str">
        <f t="array" ref="M2919">IF(A2918=$A$72,TEXT(A2919,"dd/mm/yyyy"),A2919)&amp;";"&amp;B2919&amp;";"&amp;IF(J2919=0,IFERROR(VLOOKUP(A2919,default!$B$17:$C$19,2,0),C2919),INDEX(default!$B$2:$B$12,Sheet2!J2919,0))&amp;";"&amp;D2919&amp;";"&amp;E2919&amp;";"&amp;F2919&amp;";"&amp;G2919&amp;";"&amp;H2919</f>
        <v>;;;;;;;</v>
      </c>
    </row>
    <row r="2920" ht="15.75" customHeight="1">
      <c r="A2920" s="1" t="s">
        <v>819</v>
      </c>
      <c r="I2920" s="1" t="str">
        <f t="shared" si="1"/>
        <v>Q5. Peppers, sweet, red, average of raw and cooked (boiled and sauted)</v>
      </c>
      <c r="J2920" s="1">
        <f t="shared" si="2"/>
        <v>0</v>
      </c>
      <c r="K2920" s="1" t="str">
        <f t="shared" si="3"/>
        <v>Q5. Peppers, sweet, red, average of raw and cooked (boiled and sauted)0</v>
      </c>
      <c r="L2920" s="1" t="str">
        <f t="shared" si="4"/>
        <v>Q5. Peppers, sweet, red, average of raw and cooked (boiled and sauted)Type</v>
      </c>
      <c r="M2920" s="1" t="str">
        <f t="array" ref="M2920">IF(A2919=$A$72,TEXT(A2920,"dd/mm/yyyy"),A2920)&amp;";"&amp;B2920&amp;";"&amp;IF(J2920=0,IFERROR(VLOOKUP(A2920,default!$B$17:$C$19,2,0),C2920),INDEX(default!$B$2:$B$12,Sheet2!J2920,0))&amp;";"&amp;D2920&amp;";"&amp;E2920&amp;";"&amp;F2920&amp;";"&amp;G2920&amp;";"&amp;H2920</f>
        <v>Type;;;;;;;</v>
      </c>
    </row>
    <row r="2921" ht="15.75" customHeight="1">
      <c r="I2921" s="1" t="str">
        <f t="shared" si="1"/>
        <v>Q5. Peppers, sweet, red, average of raw and cooked (boiled and sauted)</v>
      </c>
      <c r="J2921" s="1">
        <f t="shared" si="2"/>
        <v>0</v>
      </c>
      <c r="K2921" s="1" t="str">
        <f t="shared" si="3"/>
        <v>Q5. Peppers, sweet, red, average of raw and cooked (boiled and sauted)0</v>
      </c>
      <c r="L2921" s="1" t="str">
        <f t="shared" si="4"/>
        <v>Q5. Peppers, sweet, red, average of raw and cooked (boiled and sauted)</v>
      </c>
      <c r="M2921" s="1" t="str">
        <f t="array" ref="M2921">IF(A2920=$A$72,TEXT(A2921,"dd/mm/yyyy"),A2921)&amp;";"&amp;B2921&amp;";"&amp;IF(J2921=0,IFERROR(VLOOKUP(A2921,default!$B$17:$C$19,2,0),C2921),INDEX(default!$B$2:$B$12,Sheet2!J2921,0))&amp;";"&amp;D2921&amp;";"&amp;E2921&amp;";"&amp;F2921&amp;";"&amp;G2921&amp;";"&amp;H2921</f>
        <v>;;;;;;;</v>
      </c>
    </row>
    <row r="2922" ht="15.75" customHeight="1">
      <c r="I2922" s="1" t="str">
        <f t="shared" si="1"/>
        <v>Q5. Peppers, sweet, red, average of raw and cooked (boiled and sauted)</v>
      </c>
      <c r="J2922" s="1">
        <f t="shared" si="2"/>
        <v>0</v>
      </c>
      <c r="K2922" s="1" t="str">
        <f t="shared" si="3"/>
        <v>Q5. Peppers, sweet, red, average of raw and cooked (boiled and sauted)0</v>
      </c>
      <c r="L2922" s="1" t="str">
        <f t="shared" si="4"/>
        <v>Q5. Peppers, sweet, red, average of raw and cooked (boiled and sauted)</v>
      </c>
      <c r="M2922" s="1" t="str">
        <f t="array" ref="M2922">IF(A2921=$A$72,TEXT(A2922,"dd/mm/yyyy"),A2922)&amp;";"&amp;B2922&amp;";"&amp;IF(J2922=0,IFERROR(VLOOKUP(A2922,default!$B$17:$C$19,2,0),C2922),INDEX(default!$B$2:$B$12,Sheet2!J2922,0))&amp;";"&amp;D2922&amp;";"&amp;E2922&amp;";"&amp;F2922&amp;";"&amp;G2922&amp;";"&amp;H2922</f>
        <v>;;;;;;;</v>
      </c>
    </row>
    <row r="2923" ht="15.75" customHeight="1">
      <c r="A2923" s="1" t="s">
        <v>820</v>
      </c>
      <c r="I2923" s="1" t="str">
        <f t="shared" si="1"/>
        <v>Q5. Peppers, sweet, red, average of raw and cooked (boiled and sauted)</v>
      </c>
      <c r="J2923" s="1">
        <f t="shared" si="2"/>
        <v>0</v>
      </c>
      <c r="K2923" s="1" t="str">
        <f t="shared" si="3"/>
        <v>Q5. Peppers, sweet, red, average of raw and cooked (boiled and sauted)0</v>
      </c>
      <c r="L2923" s="1" t="str">
        <f t="shared" si="4"/>
        <v>Q5. Peppers, sweet, red, average of raw and cooked (boiled and sauted)Status</v>
      </c>
      <c r="M2923" s="1" t="str">
        <f t="array" ref="M2923">IF(A2922=$A$72,TEXT(A2923,"dd/mm/yyyy"),A2923)&amp;";"&amp;B2923&amp;";"&amp;IF(J2923=0,IFERROR(VLOOKUP(A2923,default!$B$17:$C$19,2,0),C2923),INDEX(default!$B$2:$B$12,Sheet2!J2923,0))&amp;";"&amp;D2923&amp;";"&amp;E2923&amp;";"&amp;F2923&amp;";"&amp;G2923&amp;";"&amp;H2923</f>
        <v>Status;;;;;;;</v>
      </c>
    </row>
    <row r="2924" ht="15.75" customHeight="1">
      <c r="I2924" s="1" t="str">
        <f t="shared" si="1"/>
        <v>Q5. Peppers, sweet, red, average of raw and cooked (boiled and sauted)</v>
      </c>
      <c r="J2924" s="1">
        <f t="shared" si="2"/>
        <v>0</v>
      </c>
      <c r="K2924" s="1" t="str">
        <f t="shared" si="3"/>
        <v>Q5. Peppers, sweet, red, average of raw and cooked (boiled and sauted)0</v>
      </c>
      <c r="L2924" s="1" t="str">
        <f t="shared" si="4"/>
        <v>Q5. Peppers, sweet, red, average of raw and cooked (boiled and sauted)</v>
      </c>
      <c r="M2924" s="1" t="str">
        <f t="array" ref="M2924">IF(A2923=$A$72,TEXT(A2924,"dd/mm/yyyy"),A2924)&amp;";"&amp;B2924&amp;";"&amp;IF(J2924=0,IFERROR(VLOOKUP(A2924,default!$B$17:$C$19,2,0),C2924),INDEX(default!$B$2:$B$12,Sheet2!J2924,0))&amp;";"&amp;D2924&amp;";"&amp;E2924&amp;";"&amp;F2924&amp;";"&amp;G2924&amp;";"&amp;H2924</f>
        <v>;;;;;;;</v>
      </c>
    </row>
    <row r="2925" ht="15.75" customHeight="1">
      <c r="I2925" s="1" t="str">
        <f t="shared" si="1"/>
        <v>Q5. Peppers, sweet, red, average of raw and cooked (boiled and sauted)</v>
      </c>
      <c r="J2925" s="1">
        <f t="shared" si="2"/>
        <v>0</v>
      </c>
      <c r="K2925" s="1" t="str">
        <f t="shared" si="3"/>
        <v>Q5. Peppers, sweet, red, average of raw and cooked (boiled and sauted)0</v>
      </c>
      <c r="L2925" s="1" t="str">
        <f t="shared" si="4"/>
        <v>Q5. Peppers, sweet, red, average of raw and cooked (boiled and sauted)</v>
      </c>
      <c r="M2925" s="1" t="str">
        <f t="array" ref="M2925">IF(A2924=$A$72,TEXT(A2925,"dd/mm/yyyy"),A2925)&amp;";"&amp;B2925&amp;";"&amp;IF(J2925=0,IFERROR(VLOOKUP(A2925,default!$B$17:$C$19,2,0),C2925),INDEX(default!$B$2:$B$12,Sheet2!J2925,0))&amp;";"&amp;D2925&amp;";"&amp;E2925&amp;";"&amp;F2925&amp;";"&amp;G2925&amp;";"&amp;H2925</f>
        <v>;;;;;;;</v>
      </c>
    </row>
    <row r="2926" ht="15.75" customHeight="1">
      <c r="A2926" s="1" t="s">
        <v>821</v>
      </c>
      <c r="I2926" s="1" t="str">
        <f t="shared" si="1"/>
        <v>Q5. Peppers, sweet, red, average of raw and cooked (boiled and sauted)</v>
      </c>
      <c r="J2926" s="1">
        <f t="shared" si="2"/>
        <v>0</v>
      </c>
      <c r="K2926" s="1" t="str">
        <f t="shared" si="3"/>
        <v>Q5. Peppers, sweet, red, average of raw and cooked (boiled and sauted)0</v>
      </c>
      <c r="L2926" s="1" t="str">
        <f t="shared" si="4"/>
        <v>Q5. Peppers, sweet, red, average of raw and cooked (boiled and sauted)Time period</v>
      </c>
      <c r="M2926" s="1" t="str">
        <f t="array" ref="M2926">IF(A2925=$A$72,TEXT(A2926,"dd/mm/yyyy"),A2926)&amp;";"&amp;B2926&amp;";"&amp;IF(J2926=0,IFERROR(VLOOKUP(A2926,default!$B$17:$C$19,2,0),C2926),INDEX(default!$B$2:$B$12,Sheet2!J2926,0))&amp;";"&amp;D2926&amp;";"&amp;E2926&amp;";"&amp;F2926&amp;";"&amp;G2926&amp;";"&amp;H2926</f>
        <v>Time period;;;;;;;</v>
      </c>
    </row>
    <row r="2927" ht="15.75" customHeight="1">
      <c r="A2927" s="1" t="s">
        <v>822</v>
      </c>
      <c r="I2927" s="1" t="str">
        <f t="shared" si="1"/>
        <v>Q5. Peppers, sweet, red, average of raw and cooked (boiled and sauted)</v>
      </c>
      <c r="J2927" s="1">
        <f t="shared" si="2"/>
        <v>0</v>
      </c>
      <c r="K2927" s="1" t="str">
        <f t="shared" si="3"/>
        <v>Q5. Peppers, sweet, red, average of raw and cooked (boiled and sauted)0</v>
      </c>
      <c r="L2927" s="1" t="str">
        <f t="shared" si="4"/>
        <v>Q5. Peppers, sweet, red, average of raw and cooked (boiled and sauted)Unspecified</v>
      </c>
      <c r="M2927" s="1" t="str">
        <f t="array" ref="M2927">IF(A2926=$A$72,TEXT(A2927,"dd/mm/yyyy"),A2927)&amp;";"&amp;B2927&amp;";"&amp;IF(J2927=0,IFERROR(VLOOKUP(A2927,default!$B$17:$C$19,2,0),C2927),INDEX(default!$B$2:$B$12,Sheet2!J2927,0))&amp;";"&amp;D2927&amp;";"&amp;E2927&amp;";"&amp;F2927&amp;";"&amp;G2927&amp;";"&amp;H2927</f>
        <v>Unspecified;;;;;;;</v>
      </c>
    </row>
    <row r="2928" ht="15.75" customHeight="1">
      <c r="I2928" s="1" t="str">
        <f t="shared" si="1"/>
        <v>Q5. Peppers, sweet, red, average of raw and cooked (boiled and sauted)</v>
      </c>
      <c r="J2928" s="1">
        <f t="shared" si="2"/>
        <v>0</v>
      </c>
      <c r="K2928" s="1" t="str">
        <f t="shared" si="3"/>
        <v>Q5. Peppers, sweet, red, average of raw and cooked (boiled and sauted)0</v>
      </c>
      <c r="L2928" s="1" t="str">
        <f t="shared" si="4"/>
        <v>Q5. Peppers, sweet, red, average of raw and cooked (boiled and sauted)</v>
      </c>
      <c r="M2928" s="1" t="str">
        <f t="array" ref="M2928">IF(A2927=$A$72,TEXT(A2928,"dd/mm/yyyy"),A2928)&amp;";"&amp;B2928&amp;";"&amp;IF(J2928=0,IFERROR(VLOOKUP(A2928,default!$B$17:$C$19,2,0),C2928),INDEX(default!$B$2:$B$12,Sheet2!J2928,0))&amp;";"&amp;D2928&amp;";"&amp;E2928&amp;";"&amp;F2928&amp;";"&amp;G2928&amp;";"&amp;H2928</f>
        <v>;;;;;;;</v>
      </c>
    </row>
    <row r="2929" ht="15.75" customHeight="1">
      <c r="A2929" s="1" t="s">
        <v>823</v>
      </c>
      <c r="I2929" s="1" t="str">
        <f t="shared" si="1"/>
        <v>Q5. Peppers, sweet, red, average of raw and cooked (boiled and sauted)</v>
      </c>
      <c r="J2929" s="1">
        <f t="shared" si="2"/>
        <v>0</v>
      </c>
      <c r="K2929" s="1" t="str">
        <f t="shared" si="3"/>
        <v>Q5. Peppers, sweet, red, average of raw and cooked (boiled and sauted)0</v>
      </c>
      <c r="L2929" s="1" t="str">
        <f t="shared" si="4"/>
        <v>Q5. Peppers, sweet, red, average of raw and cooked (boiled and sauted)Geography</v>
      </c>
      <c r="M2929" s="1" t="str">
        <f t="array" ref="M2929">IF(A2928=$A$72,TEXT(A2929,"dd/mm/yyyy"),A2929)&amp;";"&amp;B2929&amp;";"&amp;IF(J2929=0,IFERROR(VLOOKUP(A2929,default!$B$17:$C$19,2,0),C2929),INDEX(default!$B$2:$B$12,Sheet2!J2929,0))&amp;";"&amp;D2929&amp;";"&amp;E2929&amp;";"&amp;F2929&amp;";"&amp;G2929&amp;";"&amp;H2929</f>
        <v>Geography;;;;;;;</v>
      </c>
    </row>
    <row r="2930" ht="15.75" customHeight="1">
      <c r="A2930" s="1" t="s">
        <v>822</v>
      </c>
      <c r="I2930" s="1" t="str">
        <f t="shared" si="1"/>
        <v>Q5. Peppers, sweet, red, average of raw and cooked (boiled and sauted)</v>
      </c>
      <c r="J2930" s="1">
        <f t="shared" si="2"/>
        <v>0</v>
      </c>
      <c r="K2930" s="1" t="str">
        <f t="shared" si="3"/>
        <v>Q5. Peppers, sweet, red, average of raw and cooked (boiled and sauted)0</v>
      </c>
      <c r="L2930" s="1" t="str">
        <f t="shared" si="4"/>
        <v>Q5. Peppers, sweet, red, average of raw and cooked (boiled and sauted)Unspecified</v>
      </c>
      <c r="M2930" s="1" t="str">
        <f t="array" ref="M2930">IF(A2929=$A$72,TEXT(A2930,"dd/mm/yyyy"),A2930)&amp;";"&amp;B2930&amp;";"&amp;IF(J2930=0,IFERROR(VLOOKUP(A2930,default!$B$17:$C$19,2,0),C2930),INDEX(default!$B$2:$B$12,Sheet2!J2930,0))&amp;";"&amp;D2930&amp;";"&amp;E2930&amp;";"&amp;F2930&amp;";"&amp;G2930&amp;";"&amp;H2930</f>
        <v>Unspecified;;;;;;;</v>
      </c>
    </row>
    <row r="2931" ht="15.75" customHeight="1">
      <c r="I2931" s="1" t="str">
        <f t="shared" si="1"/>
        <v>Q5. Peppers, sweet, red, average of raw and cooked (boiled and sauted)</v>
      </c>
      <c r="J2931" s="1">
        <f t="shared" si="2"/>
        <v>0</v>
      </c>
      <c r="K2931" s="1" t="str">
        <f t="shared" si="3"/>
        <v>Q5. Peppers, sweet, red, average of raw and cooked (boiled and sauted)0</v>
      </c>
      <c r="L2931" s="1" t="str">
        <f t="shared" si="4"/>
        <v>Q5. Peppers, sweet, red, average of raw and cooked (boiled and sauted)</v>
      </c>
      <c r="M2931" s="1" t="str">
        <f t="array" ref="M2931">IF(A2930=$A$72,TEXT(A2931,"dd/mm/yyyy"),A2931)&amp;";"&amp;B2931&amp;";"&amp;IF(J2931=0,IFERROR(VLOOKUP(A2931,default!$B$17:$C$19,2,0),C2931),INDEX(default!$B$2:$B$12,Sheet2!J2931,0))&amp;";"&amp;D2931&amp;";"&amp;E2931&amp;";"&amp;F2931&amp;";"&amp;G2931&amp;";"&amp;H2931</f>
        <v>;;;;;;;</v>
      </c>
    </row>
    <row r="2932" ht="15.75" customHeight="1">
      <c r="A2932" s="1" t="s">
        <v>824</v>
      </c>
      <c r="I2932" s="1" t="str">
        <f t="shared" si="1"/>
        <v>Q5. Peppers, sweet, red, average of raw and cooked (boiled and sauted)</v>
      </c>
      <c r="J2932" s="1">
        <f t="shared" si="2"/>
        <v>0</v>
      </c>
      <c r="K2932" s="1" t="str">
        <f t="shared" si="3"/>
        <v>Q5. Peppers, sweet, red, average of raw and cooked (boiled and sauted)0</v>
      </c>
      <c r="L2932" s="1" t="str">
        <f t="shared" si="4"/>
        <v>Q5. Peppers, sweet, red, average of raw and cooked (boiled and sauted)Technology</v>
      </c>
      <c r="M2932" s="1" t="str">
        <f t="array" ref="M2932">IF(A2931=$A$72,TEXT(A2932,"dd/mm/yyyy"),A2932)&amp;";"&amp;B2932&amp;";"&amp;IF(J2932=0,IFERROR(VLOOKUP(A2932,default!$B$17:$C$19,2,0),C2932),INDEX(default!$B$2:$B$12,Sheet2!J2932,0))&amp;";"&amp;D2932&amp;";"&amp;E2932&amp;";"&amp;F2932&amp;";"&amp;G2932&amp;";"&amp;H2932</f>
        <v>Technology;;;;;;;</v>
      </c>
    </row>
    <row r="2933" ht="15.75" customHeight="1">
      <c r="A2933" s="1" t="s">
        <v>822</v>
      </c>
      <c r="I2933" s="1" t="str">
        <f t="shared" si="1"/>
        <v>Q5. Peppers, sweet, red, average of raw and cooked (boiled and sauted)</v>
      </c>
      <c r="J2933" s="1">
        <f t="shared" si="2"/>
        <v>0</v>
      </c>
      <c r="K2933" s="1" t="str">
        <f t="shared" si="3"/>
        <v>Q5. Peppers, sweet, red, average of raw and cooked (boiled and sauted)0</v>
      </c>
      <c r="L2933" s="1" t="str">
        <f t="shared" si="4"/>
        <v>Q5. Peppers, sweet, red, average of raw and cooked (boiled and sauted)Unspecified</v>
      </c>
      <c r="M2933" s="1" t="str">
        <f t="array" ref="M2933">IF(A2932=$A$72,TEXT(A2933,"dd/mm/yyyy"),A2933)&amp;";"&amp;B2933&amp;";"&amp;IF(J2933=0,IFERROR(VLOOKUP(A2933,default!$B$17:$C$19,2,0),C2933),INDEX(default!$B$2:$B$12,Sheet2!J2933,0))&amp;";"&amp;D2933&amp;";"&amp;E2933&amp;";"&amp;F2933&amp;";"&amp;G2933&amp;";"&amp;H2933</f>
        <v>Unspecified;;;;;;;</v>
      </c>
    </row>
    <row r="2934" ht="15.75" customHeight="1">
      <c r="I2934" s="1" t="str">
        <f t="shared" si="1"/>
        <v>Q5. Peppers, sweet, red, average of raw and cooked (boiled and sauted)</v>
      </c>
      <c r="J2934" s="1">
        <f t="shared" si="2"/>
        <v>0</v>
      </c>
      <c r="K2934" s="1" t="str">
        <f t="shared" si="3"/>
        <v>Q5. Peppers, sweet, red, average of raw and cooked (boiled and sauted)0</v>
      </c>
      <c r="L2934" s="1" t="str">
        <f t="shared" si="4"/>
        <v>Q5. Peppers, sweet, red, average of raw and cooked (boiled and sauted)</v>
      </c>
      <c r="M2934" s="1" t="str">
        <f t="array" ref="M2934">IF(A2933=$A$72,TEXT(A2934,"dd/mm/yyyy"),A2934)&amp;";"&amp;B2934&amp;";"&amp;IF(J2934=0,IFERROR(VLOOKUP(A2934,default!$B$17:$C$19,2,0),C2934),INDEX(default!$B$2:$B$12,Sheet2!J2934,0))&amp;";"&amp;D2934&amp;";"&amp;E2934&amp;";"&amp;F2934&amp;";"&amp;G2934&amp;";"&amp;H2934</f>
        <v>;;;;;;;</v>
      </c>
    </row>
    <row r="2935" ht="15.75" customHeight="1">
      <c r="A2935" s="1" t="s">
        <v>825</v>
      </c>
      <c r="I2935" s="1" t="str">
        <f t="shared" si="1"/>
        <v>Q5. Peppers, sweet, red, average of raw and cooked (boiled and sauted)</v>
      </c>
      <c r="J2935" s="1">
        <f t="shared" si="2"/>
        <v>0</v>
      </c>
      <c r="K2935" s="1" t="str">
        <f t="shared" si="3"/>
        <v>Q5. Peppers, sweet, red, average of raw and cooked (boiled and sauted)0</v>
      </c>
      <c r="L2935" s="1" t="str">
        <f t="shared" si="4"/>
        <v>Q5. Peppers, sweet, red, average of raw and cooked (boiled and sauted)Representativeness</v>
      </c>
      <c r="M2935" s="1" t="str">
        <f t="array" ref="M2935">IF(A2934=$A$72,TEXT(A2935,"dd/mm/yyyy"),A2935)&amp;";"&amp;B2935&amp;";"&amp;IF(J2935=0,IFERROR(VLOOKUP(A2935,default!$B$17:$C$19,2,0),C2935),INDEX(default!$B$2:$B$12,Sheet2!J2935,0))&amp;";"&amp;D2935&amp;";"&amp;E2935&amp;";"&amp;F2935&amp;";"&amp;G2935&amp;";"&amp;H2935</f>
        <v>Representativeness;;;;;;;</v>
      </c>
    </row>
    <row r="2936" ht="15.75" customHeight="1">
      <c r="A2936" s="1" t="s">
        <v>822</v>
      </c>
      <c r="I2936" s="1" t="str">
        <f t="shared" si="1"/>
        <v>Q5. Peppers, sweet, red, average of raw and cooked (boiled and sauted)</v>
      </c>
      <c r="J2936" s="1">
        <f t="shared" si="2"/>
        <v>0</v>
      </c>
      <c r="K2936" s="1" t="str">
        <f t="shared" si="3"/>
        <v>Q5. Peppers, sweet, red, average of raw and cooked (boiled and sauted)0</v>
      </c>
      <c r="L2936" s="1" t="str">
        <f t="shared" si="4"/>
        <v>Q5. Peppers, sweet, red, average of raw and cooked (boiled and sauted)Unspecified</v>
      </c>
      <c r="M2936" s="1" t="str">
        <f t="array" ref="M2936">IF(A2935=$A$72,TEXT(A2936,"dd/mm/yyyy"),A2936)&amp;";"&amp;B2936&amp;";"&amp;IF(J2936=0,IFERROR(VLOOKUP(A2936,default!$B$17:$C$19,2,0),C2936),INDEX(default!$B$2:$B$12,Sheet2!J2936,0))&amp;";"&amp;D2936&amp;";"&amp;E2936&amp;";"&amp;F2936&amp;";"&amp;G2936&amp;";"&amp;H2936</f>
        <v>Unspecified;;;;;;;</v>
      </c>
    </row>
    <row r="2937" ht="15.75" customHeight="1">
      <c r="I2937" s="1" t="str">
        <f t="shared" si="1"/>
        <v>Q5. Peppers, sweet, red, average of raw and cooked (boiled and sauted)</v>
      </c>
      <c r="J2937" s="1">
        <f t="shared" si="2"/>
        <v>0</v>
      </c>
      <c r="K2937" s="1" t="str">
        <f t="shared" si="3"/>
        <v>Q5. Peppers, sweet, red, average of raw and cooked (boiled and sauted)0</v>
      </c>
      <c r="L2937" s="1" t="str">
        <f t="shared" si="4"/>
        <v>Q5. Peppers, sweet, red, average of raw and cooked (boiled and sauted)</v>
      </c>
      <c r="M2937" s="1" t="str">
        <f t="array" ref="M2937">IF(A2936=$A$72,TEXT(A2937,"dd/mm/yyyy"),A2937)&amp;";"&amp;B2937&amp;";"&amp;IF(J2937=0,IFERROR(VLOOKUP(A2937,default!$B$17:$C$19,2,0),C2937),INDEX(default!$B$2:$B$12,Sheet2!J2937,0))&amp;";"&amp;D2937&amp;";"&amp;E2937&amp;";"&amp;F2937&amp;";"&amp;G2937&amp;";"&amp;H2937</f>
        <v>;;;;;;;</v>
      </c>
    </row>
    <row r="2938" ht="15.75" customHeight="1">
      <c r="A2938" s="1" t="s">
        <v>826</v>
      </c>
      <c r="I2938" s="1" t="str">
        <f t="shared" si="1"/>
        <v>Q5. Peppers, sweet, red, average of raw and cooked (boiled and sauted)</v>
      </c>
      <c r="J2938" s="1">
        <f t="shared" si="2"/>
        <v>0</v>
      </c>
      <c r="K2938" s="1" t="str">
        <f t="shared" si="3"/>
        <v>Q5. Peppers, sweet, red, average of raw and cooked (boiled and sauted)0</v>
      </c>
      <c r="L2938" s="1" t="str">
        <f t="shared" si="4"/>
        <v>Q5. Peppers, sweet, red, average of raw and cooked (boiled and sauted)Multiple output allocation</v>
      </c>
      <c r="M2938" s="1" t="str">
        <f t="array" ref="M2938">IF(A2937=$A$72,TEXT(A2938,"dd/mm/yyyy"),A2938)&amp;";"&amp;B2938&amp;";"&amp;IF(J2938=0,IFERROR(VLOOKUP(A2938,default!$B$17:$C$19,2,0),C2938),INDEX(default!$B$2:$B$12,Sheet2!J2938,0))&amp;";"&amp;D2938&amp;";"&amp;E2938&amp;";"&amp;F2938&amp;";"&amp;G2938&amp;";"&amp;H2938</f>
        <v>Multiple output allocation;;;;;;;</v>
      </c>
    </row>
    <row r="2939" ht="15.75" customHeight="1">
      <c r="A2939" s="1" t="s">
        <v>822</v>
      </c>
      <c r="I2939" s="1" t="str">
        <f t="shared" si="1"/>
        <v>Q5. Peppers, sweet, red, average of raw and cooked (boiled and sauted)</v>
      </c>
      <c r="J2939" s="1">
        <f t="shared" si="2"/>
        <v>0</v>
      </c>
      <c r="K2939" s="1" t="str">
        <f t="shared" si="3"/>
        <v>Q5. Peppers, sweet, red, average of raw and cooked (boiled and sauted)0</v>
      </c>
      <c r="L2939" s="1" t="str">
        <f t="shared" si="4"/>
        <v>Q5. Peppers, sweet, red, average of raw and cooked (boiled and sauted)Unspecified</v>
      </c>
      <c r="M2939" s="1" t="str">
        <f t="array" ref="M2939">IF(A2938=$A$72,TEXT(A2939,"dd/mm/yyyy"),A2939)&amp;";"&amp;B2939&amp;";"&amp;IF(J2939=0,IFERROR(VLOOKUP(A2939,default!$B$17:$C$19,2,0),C2939),INDEX(default!$B$2:$B$12,Sheet2!J2939,0))&amp;";"&amp;D2939&amp;";"&amp;E2939&amp;";"&amp;F2939&amp;";"&amp;G2939&amp;";"&amp;H2939</f>
        <v>Unspecified;;;;;;;</v>
      </c>
    </row>
    <row r="2940" ht="15.75" customHeight="1">
      <c r="I2940" s="1" t="str">
        <f t="shared" si="1"/>
        <v>Q5. Peppers, sweet, red, average of raw and cooked (boiled and sauted)</v>
      </c>
      <c r="J2940" s="1">
        <f t="shared" si="2"/>
        <v>0</v>
      </c>
      <c r="K2940" s="1" t="str">
        <f t="shared" si="3"/>
        <v>Q5. Peppers, sweet, red, average of raw and cooked (boiled and sauted)0</v>
      </c>
      <c r="L2940" s="1" t="str">
        <f t="shared" si="4"/>
        <v>Q5. Peppers, sweet, red, average of raw and cooked (boiled and sauted)</v>
      </c>
      <c r="M2940" s="1" t="str">
        <f t="array" ref="M2940">IF(A2939=$A$72,TEXT(A2940,"dd/mm/yyyy"),A2940)&amp;";"&amp;B2940&amp;";"&amp;IF(J2940=0,IFERROR(VLOOKUP(A2940,default!$B$17:$C$19,2,0),C2940),INDEX(default!$B$2:$B$12,Sheet2!J2940,0))&amp;";"&amp;D2940&amp;";"&amp;E2940&amp;";"&amp;F2940&amp;";"&amp;G2940&amp;";"&amp;H2940</f>
        <v>;;;;;;;</v>
      </c>
    </row>
    <row r="2941" ht="15.75" customHeight="1">
      <c r="A2941" s="1" t="s">
        <v>827</v>
      </c>
      <c r="I2941" s="1" t="str">
        <f t="shared" si="1"/>
        <v>Q5. Peppers, sweet, red, average of raw and cooked (boiled and sauted)</v>
      </c>
      <c r="J2941" s="1">
        <f t="shared" si="2"/>
        <v>0</v>
      </c>
      <c r="K2941" s="1" t="str">
        <f t="shared" si="3"/>
        <v>Q5. Peppers, sweet, red, average of raw and cooked (boiled and sauted)0</v>
      </c>
      <c r="L2941" s="1" t="str">
        <f t="shared" si="4"/>
        <v>Q5. Peppers, sweet, red, average of raw and cooked (boiled and sauted)Substitution allocation</v>
      </c>
      <c r="M2941" s="1" t="str">
        <f t="array" ref="M2941">IF(A2940=$A$72,TEXT(A2941,"dd/mm/yyyy"),A2941)&amp;";"&amp;B2941&amp;";"&amp;IF(J2941=0,IFERROR(VLOOKUP(A2941,default!$B$17:$C$19,2,0),C2941),INDEX(default!$B$2:$B$12,Sheet2!J2941,0))&amp;";"&amp;D2941&amp;";"&amp;E2941&amp;";"&amp;F2941&amp;";"&amp;G2941&amp;";"&amp;H2941</f>
        <v>Substitution allocation;;;;;;;</v>
      </c>
    </row>
    <row r="2942" ht="15.75" customHeight="1">
      <c r="A2942" s="1" t="s">
        <v>822</v>
      </c>
      <c r="I2942" s="1" t="str">
        <f t="shared" si="1"/>
        <v>Q5. Peppers, sweet, red, average of raw and cooked (boiled and sauted)</v>
      </c>
      <c r="J2942" s="1">
        <f t="shared" si="2"/>
        <v>0</v>
      </c>
      <c r="K2942" s="1" t="str">
        <f t="shared" si="3"/>
        <v>Q5. Peppers, sweet, red, average of raw and cooked (boiled and sauted)0</v>
      </c>
      <c r="L2942" s="1" t="str">
        <f t="shared" si="4"/>
        <v>Q5. Peppers, sweet, red, average of raw and cooked (boiled and sauted)Unspecified</v>
      </c>
      <c r="M2942" s="1" t="str">
        <f t="array" ref="M2942">IF(A2941=$A$72,TEXT(A2942,"dd/mm/yyyy"),A2942)&amp;";"&amp;B2942&amp;";"&amp;IF(J2942=0,IFERROR(VLOOKUP(A2942,default!$B$17:$C$19,2,0),C2942),INDEX(default!$B$2:$B$12,Sheet2!J2942,0))&amp;";"&amp;D2942&amp;";"&amp;E2942&amp;";"&amp;F2942&amp;";"&amp;G2942&amp;";"&amp;H2942</f>
        <v>Unspecified;;;;;;;</v>
      </c>
    </row>
    <row r="2943" ht="15.75" customHeight="1">
      <c r="I2943" s="1" t="str">
        <f t="shared" si="1"/>
        <v>Q5. Peppers, sweet, red, average of raw and cooked (boiled and sauted)</v>
      </c>
      <c r="J2943" s="1">
        <f t="shared" si="2"/>
        <v>0</v>
      </c>
      <c r="K2943" s="1" t="str">
        <f t="shared" si="3"/>
        <v>Q5. Peppers, sweet, red, average of raw and cooked (boiled and sauted)0</v>
      </c>
      <c r="L2943" s="1" t="str">
        <f t="shared" si="4"/>
        <v>Q5. Peppers, sweet, red, average of raw and cooked (boiled and sauted)</v>
      </c>
      <c r="M2943" s="1" t="str">
        <f t="array" ref="M2943">IF(A2942=$A$72,TEXT(A2943,"dd/mm/yyyy"),A2943)&amp;";"&amp;B2943&amp;";"&amp;IF(J2943=0,IFERROR(VLOOKUP(A2943,default!$B$17:$C$19,2,0),C2943),INDEX(default!$B$2:$B$12,Sheet2!J2943,0))&amp;";"&amp;D2943&amp;";"&amp;E2943&amp;";"&amp;F2943&amp;";"&amp;G2943&amp;";"&amp;H2943</f>
        <v>;;;;;;;</v>
      </c>
    </row>
    <row r="2944" ht="15.75" customHeight="1">
      <c r="A2944" s="1" t="s">
        <v>828</v>
      </c>
      <c r="I2944" s="1" t="str">
        <f t="shared" si="1"/>
        <v>Q5. Peppers, sweet, red, average of raw and cooked (boiled and sauted)</v>
      </c>
      <c r="J2944" s="1">
        <f t="shared" si="2"/>
        <v>0</v>
      </c>
      <c r="K2944" s="1" t="str">
        <f t="shared" si="3"/>
        <v>Q5. Peppers, sweet, red, average of raw and cooked (boiled and sauted)0</v>
      </c>
      <c r="L2944" s="1" t="str">
        <f t="shared" si="4"/>
        <v>Q5. Peppers, sweet, red, average of raw and cooked (boiled and sauted)Cut off rules</v>
      </c>
      <c r="M2944" s="1" t="str">
        <f t="array" ref="M2944">IF(A2943=$A$72,TEXT(A2944,"dd/mm/yyyy"),A2944)&amp;";"&amp;B2944&amp;";"&amp;IF(J2944=0,IFERROR(VLOOKUP(A2944,default!$B$17:$C$19,2,0),C2944),INDEX(default!$B$2:$B$12,Sheet2!J2944,0))&amp;";"&amp;D2944&amp;";"&amp;E2944&amp;";"&amp;F2944&amp;";"&amp;G2944&amp;";"&amp;H2944</f>
        <v>Cut off rules;;;;;;;</v>
      </c>
    </row>
    <row r="2945" ht="15.75" customHeight="1">
      <c r="A2945" s="1" t="s">
        <v>822</v>
      </c>
      <c r="I2945" s="1" t="str">
        <f t="shared" si="1"/>
        <v>Q5. Peppers, sweet, red, average of raw and cooked (boiled and sauted)</v>
      </c>
      <c r="J2945" s="1">
        <f t="shared" si="2"/>
        <v>0</v>
      </c>
      <c r="K2945" s="1" t="str">
        <f t="shared" si="3"/>
        <v>Q5. Peppers, sweet, red, average of raw and cooked (boiled and sauted)0</v>
      </c>
      <c r="L2945" s="1" t="str">
        <f t="shared" si="4"/>
        <v>Q5. Peppers, sweet, red, average of raw and cooked (boiled and sauted)Unspecified</v>
      </c>
      <c r="M2945" s="1" t="str">
        <f t="array" ref="M2945">IF(A2944=$A$72,TEXT(A2945,"dd/mm/yyyy"),A2945)&amp;";"&amp;B2945&amp;";"&amp;IF(J2945=0,IFERROR(VLOOKUP(A2945,default!$B$17:$C$19,2,0),C2945),INDEX(default!$B$2:$B$12,Sheet2!J2945,0))&amp;";"&amp;D2945&amp;";"&amp;E2945&amp;";"&amp;F2945&amp;";"&amp;G2945&amp;";"&amp;H2945</f>
        <v>Unspecified;;;;;;;</v>
      </c>
    </row>
    <row r="2946" ht="15.75" customHeight="1">
      <c r="I2946" s="1" t="str">
        <f t="shared" si="1"/>
        <v>Q5. Peppers, sweet, red, average of raw and cooked (boiled and sauted)</v>
      </c>
      <c r="J2946" s="1">
        <f t="shared" si="2"/>
        <v>0</v>
      </c>
      <c r="K2946" s="1" t="str">
        <f t="shared" si="3"/>
        <v>Q5. Peppers, sweet, red, average of raw and cooked (boiled and sauted)0</v>
      </c>
      <c r="L2946" s="1" t="str">
        <f t="shared" si="4"/>
        <v>Q5. Peppers, sweet, red, average of raw and cooked (boiled and sauted)</v>
      </c>
      <c r="M2946" s="1" t="str">
        <f t="array" ref="M2946">IF(A2945=$A$72,TEXT(A2946,"dd/mm/yyyy"),A2946)&amp;";"&amp;B2946&amp;";"&amp;IF(J2946=0,IFERROR(VLOOKUP(A2946,default!$B$17:$C$19,2,0),C2946),INDEX(default!$B$2:$B$12,Sheet2!J2946,0))&amp;";"&amp;D2946&amp;";"&amp;E2946&amp;";"&amp;F2946&amp;";"&amp;G2946&amp;";"&amp;H2946</f>
        <v>;;;;;;;</v>
      </c>
    </row>
    <row r="2947" ht="15.75" customHeight="1">
      <c r="A2947" s="49" t="s">
        <v>829</v>
      </c>
      <c r="I2947" s="1" t="str">
        <f t="shared" si="1"/>
        <v>Q5. Peppers, sweet, red, average of raw and cooked (boiled and sauted)</v>
      </c>
      <c r="J2947" s="1">
        <f t="shared" si="2"/>
        <v>0</v>
      </c>
      <c r="K2947" s="1" t="str">
        <f t="shared" si="3"/>
        <v>Q5. Peppers, sweet, red, average of raw and cooked (boiled and sauted)0</v>
      </c>
      <c r="L2947" s="1" t="str">
        <f t="shared" si="4"/>
        <v>Q5. Peppers, sweet, red, average of raw and cooked (boiled and sauted)Capital goods</v>
      </c>
      <c r="M2947" s="1" t="str">
        <f t="array" ref="M2947">IF(A2946=$A$72,TEXT(A2947,"dd/mm/yyyy"),A2947)&amp;";"&amp;B2947&amp;";"&amp;IF(J2947=0,IFERROR(VLOOKUP(A2947,default!$B$17:$C$19,2,0),C2947),INDEX(default!$B$2:$B$12,Sheet2!J2947,0))&amp;";"&amp;D2947&amp;";"&amp;E2947&amp;";"&amp;F2947&amp;";"&amp;G2947&amp;";"&amp;H2947</f>
        <v>Capital goods;;;;;;;</v>
      </c>
    </row>
    <row r="2948" ht="15.75" customHeight="1">
      <c r="A2948" s="1" t="s">
        <v>822</v>
      </c>
      <c r="I2948" s="1" t="str">
        <f t="shared" si="1"/>
        <v>Q5. Peppers, sweet, red, average of raw and cooked (boiled and sauted)</v>
      </c>
      <c r="J2948" s="1">
        <f t="shared" si="2"/>
        <v>0</v>
      </c>
      <c r="K2948" s="1" t="str">
        <f t="shared" si="3"/>
        <v>Q5. Peppers, sweet, red, average of raw and cooked (boiled and sauted)0</v>
      </c>
      <c r="L2948" s="1" t="str">
        <f t="shared" si="4"/>
        <v>Q5. Peppers, sweet, red, average of raw and cooked (boiled and sauted)Unspecified</v>
      </c>
      <c r="M2948" s="1" t="str">
        <f t="array" ref="M2948">IF(A2947=$A$72,TEXT(A2948,"dd/mm/yyyy"),A2948)&amp;";"&amp;B2948&amp;";"&amp;IF(J2948=0,IFERROR(VLOOKUP(A2948,default!$B$17:$C$19,2,0),C2948),INDEX(default!$B$2:$B$12,Sheet2!J2948,0))&amp;";"&amp;D2948&amp;";"&amp;E2948&amp;";"&amp;F2948&amp;";"&amp;G2948&amp;";"&amp;H2948</f>
        <v>Unspecified;;;;;;;</v>
      </c>
    </row>
    <row r="2949" ht="15.75" customHeight="1">
      <c r="I2949" s="1" t="str">
        <f t="shared" si="1"/>
        <v>Q5. Peppers, sweet, red, average of raw and cooked (boiled and sauted)</v>
      </c>
      <c r="J2949" s="1">
        <f t="shared" si="2"/>
        <v>0</v>
      </c>
      <c r="K2949" s="1" t="str">
        <f t="shared" si="3"/>
        <v>Q5. Peppers, sweet, red, average of raw and cooked (boiled and sauted)0</v>
      </c>
      <c r="L2949" s="1" t="str">
        <f t="shared" si="4"/>
        <v>Q5. Peppers, sweet, red, average of raw and cooked (boiled and sauted)</v>
      </c>
      <c r="M2949" s="1" t="str">
        <f t="array" ref="M2949">IF(A2948=$A$72,TEXT(A2949,"dd/mm/yyyy"),A2949)&amp;";"&amp;B2949&amp;";"&amp;IF(J2949=0,IFERROR(VLOOKUP(A2949,default!$B$17:$C$19,2,0),C2949),INDEX(default!$B$2:$B$12,Sheet2!J2949,0))&amp;";"&amp;D2949&amp;";"&amp;E2949&amp;";"&amp;F2949&amp;";"&amp;G2949&amp;";"&amp;H2949</f>
        <v>;;;;;;;</v>
      </c>
    </row>
    <row r="2950" ht="15.75" customHeight="1">
      <c r="A2950" s="1" t="s">
        <v>830</v>
      </c>
      <c r="I2950" s="1" t="str">
        <f t="shared" si="1"/>
        <v>Q5. Peppers, sweet, red, average of raw and cooked (boiled and sauted)</v>
      </c>
      <c r="J2950" s="1">
        <f t="shared" si="2"/>
        <v>0</v>
      </c>
      <c r="K2950" s="1" t="str">
        <f t="shared" si="3"/>
        <v>Q5. Peppers, sweet, red, average of raw and cooked (boiled and sauted)0</v>
      </c>
      <c r="L2950" s="1" t="str">
        <f t="shared" si="4"/>
        <v>Q5. Peppers, sweet, red, average of raw and cooked (boiled and sauted)Boundary with nature</v>
      </c>
      <c r="M2950" s="1" t="str">
        <f t="array" ref="M2950">IF(A2949=$A$72,TEXT(A2950,"dd/mm/yyyy"),A2950)&amp;";"&amp;B2950&amp;";"&amp;IF(J2950=0,IFERROR(VLOOKUP(A2950,default!$B$17:$C$19,2,0),C2950),INDEX(default!$B$2:$B$12,Sheet2!J2950,0))&amp;";"&amp;D2950&amp;";"&amp;E2950&amp;";"&amp;F2950&amp;";"&amp;G2950&amp;";"&amp;H2950</f>
        <v>Boundary with nature;;;;;;;</v>
      </c>
    </row>
    <row r="2951" ht="15.75" customHeight="1">
      <c r="A2951" s="1" t="s">
        <v>822</v>
      </c>
      <c r="I2951" s="1" t="str">
        <f t="shared" si="1"/>
        <v>Q5. Peppers, sweet, red, average of raw and cooked (boiled and sauted)</v>
      </c>
      <c r="J2951" s="1">
        <f t="shared" si="2"/>
        <v>0</v>
      </c>
      <c r="K2951" s="1" t="str">
        <f t="shared" si="3"/>
        <v>Q5. Peppers, sweet, red, average of raw and cooked (boiled and sauted)0</v>
      </c>
      <c r="L2951" s="1" t="str">
        <f t="shared" si="4"/>
        <v>Q5. Peppers, sweet, red, average of raw and cooked (boiled and sauted)Unspecified</v>
      </c>
      <c r="M2951" s="1" t="str">
        <f t="array" ref="M2951">IF(A2950=$A$72,TEXT(A2951,"dd/mm/yyyy"),A2951)&amp;";"&amp;B2951&amp;";"&amp;IF(J2951=0,IFERROR(VLOOKUP(A2951,default!$B$17:$C$19,2,0),C2951),INDEX(default!$B$2:$B$12,Sheet2!J2951,0))&amp;";"&amp;D2951&amp;";"&amp;E2951&amp;";"&amp;F2951&amp;";"&amp;G2951&amp;";"&amp;H2951</f>
        <v>Unspecified;;;;;;;</v>
      </c>
    </row>
    <row r="2952" ht="15.75" customHeight="1">
      <c r="I2952" s="1" t="str">
        <f t="shared" si="1"/>
        <v>Q5. Peppers, sweet, red, average of raw and cooked (boiled and sauted)</v>
      </c>
      <c r="J2952" s="1">
        <f t="shared" si="2"/>
        <v>0</v>
      </c>
      <c r="K2952" s="1" t="str">
        <f t="shared" si="3"/>
        <v>Q5. Peppers, sweet, red, average of raw and cooked (boiled and sauted)0</v>
      </c>
      <c r="L2952" s="1" t="str">
        <f t="shared" si="4"/>
        <v>Q5. Peppers, sweet, red, average of raw and cooked (boiled and sauted)</v>
      </c>
      <c r="M2952" s="1" t="str">
        <f t="array" ref="M2952">IF(A2951=$A$72,TEXT(A2952,"dd/mm/yyyy"),A2952)&amp;";"&amp;B2952&amp;";"&amp;IF(J2952=0,IFERROR(VLOOKUP(A2952,default!$B$17:$C$19,2,0),C2952),INDEX(default!$B$2:$B$12,Sheet2!J2952,0))&amp;";"&amp;D2952&amp;";"&amp;E2952&amp;";"&amp;F2952&amp;";"&amp;G2952&amp;";"&amp;H2952</f>
        <v>;;;;;;;</v>
      </c>
    </row>
    <row r="2953" ht="15.75" customHeight="1">
      <c r="A2953" s="1" t="s">
        <v>831</v>
      </c>
      <c r="I2953" s="1" t="str">
        <f t="shared" si="1"/>
        <v>Q5. Peppers, sweet, red, average of raw and cooked (boiled and sauted)</v>
      </c>
      <c r="J2953" s="1">
        <f t="shared" si="2"/>
        <v>0</v>
      </c>
      <c r="K2953" s="1" t="str">
        <f t="shared" si="3"/>
        <v>Q5. Peppers, sweet, red, average of raw and cooked (boiled and sauted)0</v>
      </c>
      <c r="L2953" s="1" t="str">
        <f t="shared" si="4"/>
        <v>Q5. Peppers, sweet, red, average of raw and cooked (boiled and sauted)Infrastructure</v>
      </c>
      <c r="M2953" s="1" t="str">
        <f t="array" ref="M2953">IF(A2952=$A$72,TEXT(A2953,"dd/mm/yyyy"),A2953)&amp;";"&amp;B2953&amp;";"&amp;IF(J2953=0,IFERROR(VLOOKUP(A2953,default!$B$17:$C$19,2,0),C2953),INDEX(default!$B$2:$B$12,Sheet2!J2953,0))&amp;";"&amp;D2953&amp;";"&amp;E2953&amp;";"&amp;F2953&amp;";"&amp;G2953&amp;";"&amp;H2953</f>
        <v>Infrastructure;;;;;;;</v>
      </c>
    </row>
    <row r="2954" ht="15.75" customHeight="1">
      <c r="A2954" s="1" t="s">
        <v>832</v>
      </c>
      <c r="I2954" s="1" t="str">
        <f t="shared" si="1"/>
        <v>Q5. Peppers, sweet, red, average of raw and cooked (boiled and sauted)</v>
      </c>
      <c r="J2954" s="1">
        <f t="shared" si="2"/>
        <v>0</v>
      </c>
      <c r="K2954" s="1" t="str">
        <f t="shared" si="3"/>
        <v>Q5. Peppers, sweet, red, average of raw and cooked (boiled and sauted)0</v>
      </c>
      <c r="L2954" s="1" t="str">
        <f t="shared" si="4"/>
        <v>Q5. Peppers, sweet, red, average of raw and cooked (boiled and sauted)No</v>
      </c>
      <c r="M2954" s="1" t="str">
        <f t="array" ref="M2954">IF(A2953=$A$72,TEXT(A2954,"dd/mm/yyyy"),A2954)&amp;";"&amp;B2954&amp;";"&amp;IF(J2954=0,IFERROR(VLOOKUP(A2954,default!$B$17:$C$19,2,0),C2954),INDEX(default!$B$2:$B$12,Sheet2!J2954,0))&amp;";"&amp;D2954&amp;";"&amp;E2954&amp;";"&amp;F2954&amp;";"&amp;G2954&amp;";"&amp;H2954</f>
        <v>No;;;;;;;</v>
      </c>
    </row>
    <row r="2955" ht="15.75" customHeight="1">
      <c r="I2955" s="1" t="str">
        <f t="shared" si="1"/>
        <v>Q5. Peppers, sweet, red, average of raw and cooked (boiled and sauted)</v>
      </c>
      <c r="J2955" s="1">
        <f t="shared" si="2"/>
        <v>0</v>
      </c>
      <c r="K2955" s="1" t="str">
        <f t="shared" si="3"/>
        <v>Q5. Peppers, sweet, red, average of raw and cooked (boiled and sauted)0</v>
      </c>
      <c r="L2955" s="1" t="str">
        <f t="shared" si="4"/>
        <v>Q5. Peppers, sweet, red, average of raw and cooked (boiled and sauted)</v>
      </c>
      <c r="M2955" s="1" t="str">
        <f t="array" ref="M2955">IF(A2954=$A$72,TEXT(A2955,"dd/mm/yyyy"),A2955)&amp;";"&amp;B2955&amp;";"&amp;IF(J2955=0,IFERROR(VLOOKUP(A2955,default!$B$17:$C$19,2,0),C2955),INDEX(default!$B$2:$B$12,Sheet2!J2955,0))&amp;";"&amp;D2955&amp;";"&amp;E2955&amp;";"&amp;F2955&amp;";"&amp;G2955&amp;";"&amp;H2955</f>
        <v>;;;;;;;</v>
      </c>
    </row>
    <row r="2956" ht="15.75" customHeight="1">
      <c r="A2956" s="1" t="s">
        <v>833</v>
      </c>
      <c r="I2956" s="1" t="str">
        <f t="shared" si="1"/>
        <v>Q5. Peppers, sweet, red, average of raw and cooked (boiled and sauted)</v>
      </c>
      <c r="J2956" s="1">
        <f t="shared" si="2"/>
        <v>0</v>
      </c>
      <c r="K2956" s="1" t="str">
        <f t="shared" si="3"/>
        <v>Q5. Peppers, sweet, red, average of raw and cooked (boiled and sauted)0</v>
      </c>
      <c r="L2956" s="1" t="str">
        <f t="shared" si="4"/>
        <v>Q5. Peppers, sweet, red, average of raw and cooked (boiled and sauted)Date</v>
      </c>
      <c r="M2956" s="1" t="str">
        <f t="array" ref="M2956">IF(A2955=$A$72,TEXT(A2956,"dd/mm/yyyy"),A2956)&amp;";"&amp;B2956&amp;";"&amp;IF(J2956=0,IFERROR(VLOOKUP(A2956,default!$B$17:$C$19,2,0),C2956),INDEX(default!$B$2:$B$12,Sheet2!J2956,0))&amp;";"&amp;D2956&amp;";"&amp;E2956&amp;";"&amp;F2956&amp;";"&amp;G2956&amp;";"&amp;H2956</f>
        <v>Date;;;;;;;</v>
      </c>
    </row>
    <row r="2957" ht="15.75" customHeight="1">
      <c r="A2957" s="49">
        <v>45119.0</v>
      </c>
      <c r="I2957" s="1" t="str">
        <f t="shared" si="1"/>
        <v>Q5. Peppers, sweet, red, average of raw and cooked (boiled and sauted)</v>
      </c>
      <c r="J2957" s="1">
        <f t="shared" si="2"/>
        <v>0</v>
      </c>
      <c r="K2957" s="1" t="str">
        <f t="shared" si="3"/>
        <v>Q5. Peppers, sweet, red, average of raw and cooked (boiled and sauted)0</v>
      </c>
      <c r="L2957" s="1" t="str">
        <f t="shared" si="4"/>
        <v>Q5. Peppers, sweet, red, average of raw and cooked (boiled and sauted)45119</v>
      </c>
      <c r="M2957" s="1" t="str">
        <f t="array" ref="M2957">IF(A2956=$A$72,TEXT(A2957,"dd/mm/yyyy"),A2957)&amp;";"&amp;B2957&amp;";"&amp;IF(J2957=0,IFERROR(VLOOKUP(A2957,default!$B$17:$C$19,2,0),C2957),INDEX(default!$B$2:$B$12,Sheet2!J2957,0))&amp;";"&amp;D2957&amp;";"&amp;E2957&amp;";"&amp;F2957&amp;";"&amp;G2957&amp;";"&amp;H2957</f>
        <v>12/07/2023;;;;;;;</v>
      </c>
    </row>
    <row r="2958" ht="15.75" customHeight="1">
      <c r="I2958" s="1" t="str">
        <f t="shared" si="1"/>
        <v>Q5. Peppers, sweet, red, average of raw and cooked (boiled and sauted)</v>
      </c>
      <c r="J2958" s="1">
        <f t="shared" si="2"/>
        <v>0</v>
      </c>
      <c r="K2958" s="1" t="str">
        <f t="shared" si="3"/>
        <v>Q5. Peppers, sweet, red, average of raw and cooked (boiled and sauted)0</v>
      </c>
      <c r="L2958" s="1" t="str">
        <f t="shared" si="4"/>
        <v>Q5. Peppers, sweet, red, average of raw and cooked (boiled and sauted)</v>
      </c>
      <c r="M2958" s="1" t="str">
        <f t="array" ref="M2958">IF(A2957=$A$72,TEXT(A2958,"dd/mm/yyyy"),A2958)&amp;";"&amp;B2958&amp;";"&amp;IF(J2958=0,IFERROR(VLOOKUP(A2958,default!$B$17:$C$19,2,0),C2958),INDEX(default!$B$2:$B$12,Sheet2!J2958,0))&amp;";"&amp;D2958&amp;";"&amp;E2958&amp;";"&amp;F2958&amp;";"&amp;G2958&amp;";"&amp;H2958</f>
        <v>;;;;;;;</v>
      </c>
    </row>
    <row r="2959" ht="15.75" customHeight="1">
      <c r="A2959" s="1" t="s">
        <v>1049</v>
      </c>
      <c r="I2959" s="1" t="str">
        <f t="shared" si="1"/>
        <v>Q5. Peppers, sweet, red, average of raw and cooked (boiled and sauted)</v>
      </c>
      <c r="J2959" s="1">
        <f t="shared" si="2"/>
        <v>0</v>
      </c>
      <c r="K2959" s="1" t="str">
        <f t="shared" si="3"/>
        <v>Q5. Peppers, sweet, red, average of raw and cooked (boiled and sauted)0</v>
      </c>
      <c r="L2959" s="1" t="str">
        <f t="shared" si="4"/>
        <v>Q5. Peppers, sweet, red, average of raw and cooked (boiled and sauted)Comment</v>
      </c>
      <c r="M2959" s="1" t="str">
        <f t="array" ref="M2959">IF(A2958=$A$72,TEXT(A2959,"dd/mm/yyyy"),A2959)&amp;";"&amp;B2959&amp;";"&amp;IF(J2959=0,IFERROR(VLOOKUP(A2959,default!$B$17:$C$19,2,0),C2959),INDEX(default!$B$2:$B$12,Sheet2!J2959,0))&amp;";"&amp;D2959&amp;";"&amp;E2959&amp;";"&amp;F2959&amp;";"&amp;G2959&amp;";"&amp;H2959</f>
        <v>Comment;;;;;;;</v>
      </c>
    </row>
    <row r="2960" ht="15.75" customHeight="1">
      <c r="A2960" s="1" t="s">
        <v>1050</v>
      </c>
      <c r="I2960" s="1" t="str">
        <f t="shared" si="1"/>
        <v>Q5. Peppers, sweet, red, average of raw and cooked (boiled and sauted)</v>
      </c>
      <c r="J2960" s="1">
        <f t="shared" si="2"/>
        <v>0</v>
      </c>
      <c r="K2960" s="1" t="str">
        <f t="shared" si="3"/>
        <v>Q5. Peppers, sweet, red, average of raw and cooked (boiled and sauted)0</v>
      </c>
      <c r="L2960" s="1" t="str">
        <f t="shared" si="4"/>
        <v>Q5. Peppers, sweet, red, average of raw and cooked (boiled and sauted)check_x007f_</v>
      </c>
      <c r="M2960" s="1" t="str">
        <f t="array" ref="M2960">IF(A2959=$A$72,TEXT(A2960,"dd/mm/yyyy"),A2960)&amp;";"&amp;B2960&amp;";"&amp;IF(J2960=0,IFERROR(VLOOKUP(A2960,default!$B$17:$C$19,2,0),C2960),INDEX(default!$B$2:$B$12,Sheet2!J2960,0))&amp;";"&amp;D2960&amp;";"&amp;E2960&amp;";"&amp;F2960&amp;";"&amp;G2960&amp;";"&amp;H2960</f>
        <v>check_x007f_;;;;;;;</v>
      </c>
    </row>
    <row r="2961" ht="15.75" customHeight="1">
      <c r="I2961" s="1" t="str">
        <f t="shared" si="1"/>
        <v>Q5. Peppers, sweet, red, average of raw and cooked (boiled and sauted)</v>
      </c>
      <c r="J2961" s="1">
        <f t="shared" si="2"/>
        <v>0</v>
      </c>
      <c r="K2961" s="1" t="str">
        <f t="shared" si="3"/>
        <v>Q5. Peppers, sweet, red, average of raw and cooked (boiled and sauted)0</v>
      </c>
      <c r="L2961" s="1" t="str">
        <f t="shared" si="4"/>
        <v>Q5. Peppers, sweet, red, average of raw and cooked (boiled and sauted)</v>
      </c>
      <c r="M2961" s="1" t="str">
        <f t="array" ref="M2961">IF(A2960=$A$72,TEXT(A2961,"dd/mm/yyyy"),A2961)&amp;";"&amp;B2961&amp;";"&amp;IF(J2961=0,IFERROR(VLOOKUP(A2961,default!$B$17:$C$19,2,0),C2961),INDEX(default!$B$2:$B$12,Sheet2!J2961,0))&amp;";"&amp;D2961&amp;";"&amp;E2961&amp;";"&amp;F2961&amp;";"&amp;G2961&amp;";"&amp;H2961</f>
        <v>;;;;;;;</v>
      </c>
    </row>
    <row r="2962" ht="15.75" customHeight="1">
      <c r="A2962" s="1" t="s">
        <v>834</v>
      </c>
      <c r="I2962" s="1" t="str">
        <f t="shared" si="1"/>
        <v>Q5. Peppers, sweet, red, average of raw and cooked (boiled and sauted)</v>
      </c>
      <c r="J2962" s="1">
        <f t="shared" si="2"/>
        <v>0</v>
      </c>
      <c r="K2962" s="1" t="str">
        <f t="shared" si="3"/>
        <v>Q5. Peppers, sweet, red, average of raw and cooked (boiled and sauted)0</v>
      </c>
      <c r="L2962" s="1" t="str">
        <f t="shared" si="4"/>
        <v>Q5. Peppers, sweet, red, average of raw and cooked (boiled and sauted)Products</v>
      </c>
      <c r="M2962" s="1" t="str">
        <f t="array" ref="M2962">IF(A2961=$A$72,TEXT(A2962,"dd/mm/yyyy"),A2962)&amp;";"&amp;B2962&amp;";"&amp;IF(J2962=0,IFERROR(VLOOKUP(A2962,default!$B$17:$C$19,2,0),C2962),INDEX(default!$B$2:$B$12,Sheet2!J2962,0))&amp;";"&amp;D2962&amp;";"&amp;E2962&amp;";"&amp;F2962&amp;";"&amp;G2962&amp;";"&amp;H2962</f>
        <v>Products;;;;;;;</v>
      </c>
    </row>
    <row r="2963" ht="15.75" customHeight="1">
      <c r="A2963" s="1" t="s">
        <v>1051</v>
      </c>
      <c r="B2963" s="1" t="s">
        <v>835</v>
      </c>
      <c r="C2963" s="1">
        <v>1.0</v>
      </c>
      <c r="D2963" s="1">
        <v>100.0</v>
      </c>
      <c r="E2963" s="1" t="s">
        <v>836</v>
      </c>
      <c r="F2963" s="1" t="s">
        <v>971</v>
      </c>
      <c r="I2963" s="1" t="str">
        <f t="shared" si="1"/>
        <v>Q5. Pumpkin, average of raw and cooked (boiled)</v>
      </c>
      <c r="J2963" s="1">
        <f t="shared" si="2"/>
        <v>0</v>
      </c>
      <c r="K2963" s="1" t="str">
        <f t="shared" si="3"/>
        <v>Q5. Pumpkin, average of raw and cooked (boiled)0</v>
      </c>
      <c r="L2963" s="1" t="str">
        <f t="shared" si="4"/>
        <v>Q5. Pumpkin, average of raw and cooked (boiled)Q5. Pumpkin, average of raw and cooked (boiled)</v>
      </c>
      <c r="M2963" s="1" t="str">
        <f t="array" ref="M2963">IF(A2962=$A$72,TEXT(A2963,"dd/mm/yyyy"),A2963)&amp;";"&amp;B2963&amp;";"&amp;IF(J2963=0,IFERROR(VLOOKUP(A2963,default!$B$17:$C$19,2,0),C2963),INDEX(default!$B$2:$B$12,Sheet2!J2963,0))&amp;";"&amp;D2963&amp;";"&amp;E2963&amp;";"&amp;F2963&amp;";"&amp;G2963&amp;";"&amp;H2963</f>
        <v>Q5. Pumpkin, average of raw and cooked (boiled);kg;1;100;not defined;!My project\0. Life cycles;;</v>
      </c>
    </row>
    <row r="2964" ht="15.75" customHeight="1">
      <c r="I2964" s="1" t="str">
        <f t="shared" si="1"/>
        <v>Q5. Pumpkin, average of raw and cooked (boiled)</v>
      </c>
      <c r="J2964" s="1">
        <f t="shared" si="2"/>
        <v>0</v>
      </c>
      <c r="K2964" s="1" t="str">
        <f t="shared" si="3"/>
        <v>Q5. Pumpkin, average of raw and cooked (boiled)0</v>
      </c>
      <c r="L2964" s="1" t="str">
        <f t="shared" si="4"/>
        <v>Q5. Pumpkin, average of raw and cooked (boiled)</v>
      </c>
      <c r="M2964" s="1" t="str">
        <f t="array" ref="M2964">IF(A2963=$A$72,TEXT(A2964,"dd/mm/yyyy"),A2964)&amp;";"&amp;B2964&amp;";"&amp;IF(J2964=0,IFERROR(VLOOKUP(A2964,default!$B$17:$C$19,2,0),C2964),INDEX(default!$B$2:$B$12,Sheet2!J2964,0))&amp;";"&amp;D2964&amp;";"&amp;E2964&amp;";"&amp;F2964&amp;";"&amp;G2964&amp;";"&amp;H2964</f>
        <v>;;;;;;;</v>
      </c>
    </row>
    <row r="2965" ht="15.75" customHeight="1">
      <c r="A2965" s="1" t="s">
        <v>838</v>
      </c>
      <c r="I2965" s="1" t="str">
        <f t="shared" si="1"/>
        <v>Q5. Pumpkin, average of raw and cooked (boiled)</v>
      </c>
      <c r="J2965" s="1">
        <f t="shared" si="2"/>
        <v>0</v>
      </c>
      <c r="K2965" s="1" t="str">
        <f t="shared" si="3"/>
        <v>Q5. Pumpkin, average of raw and cooked (boiled)0</v>
      </c>
      <c r="L2965" s="1" t="str">
        <f t="shared" si="4"/>
        <v>Q5. Pumpkin, average of raw and cooked (boiled)Avoided products</v>
      </c>
      <c r="M2965" s="1" t="str">
        <f t="array" ref="M2965">IF(A2964=$A$72,TEXT(A2965,"dd/mm/yyyy"),A2965)&amp;";"&amp;B2965&amp;";"&amp;IF(J2965=0,IFERROR(VLOOKUP(A2965,default!$B$17:$C$19,2,0),C2965),INDEX(default!$B$2:$B$12,Sheet2!J2965,0))&amp;";"&amp;D2965&amp;";"&amp;E2965&amp;";"&amp;F2965&amp;";"&amp;G2965&amp;";"&amp;H2965</f>
        <v>Avoided products;;;;;;;</v>
      </c>
    </row>
    <row r="2966" ht="15.75" customHeight="1">
      <c r="I2966" s="1" t="str">
        <f t="shared" si="1"/>
        <v>Q5. Pumpkin, average of raw and cooked (boiled)</v>
      </c>
      <c r="J2966" s="1">
        <f t="shared" si="2"/>
        <v>0</v>
      </c>
      <c r="K2966" s="1" t="str">
        <f t="shared" si="3"/>
        <v>Q5. Pumpkin, average of raw and cooked (boiled)0</v>
      </c>
      <c r="L2966" s="1" t="str">
        <f t="shared" si="4"/>
        <v>Q5. Pumpkin, average of raw and cooked (boiled)</v>
      </c>
      <c r="M2966" s="1" t="str">
        <f t="array" ref="M2966">IF(A2965=$A$72,TEXT(A2966,"dd/mm/yyyy"),A2966)&amp;";"&amp;B2966&amp;";"&amp;IF(J2966=0,IFERROR(VLOOKUP(A2966,default!$B$17:$C$19,2,0),C2966),INDEX(default!$B$2:$B$12,Sheet2!J2966,0))&amp;";"&amp;D2966&amp;";"&amp;E2966&amp;";"&amp;F2966&amp;";"&amp;G2966&amp;";"&amp;H2966</f>
        <v>;;;;;;;</v>
      </c>
    </row>
    <row r="2967" ht="15.75" customHeight="1">
      <c r="A2967" s="1" t="s">
        <v>839</v>
      </c>
      <c r="I2967" s="1" t="str">
        <f t="shared" si="1"/>
        <v>Q5. Pumpkin, average of raw and cooked (boiled)</v>
      </c>
      <c r="J2967" s="1">
        <f t="shared" si="2"/>
        <v>0</v>
      </c>
      <c r="K2967" s="1" t="str">
        <f t="shared" si="3"/>
        <v>Q5. Pumpkin, average of raw and cooked (boiled)0</v>
      </c>
      <c r="L2967" s="1" t="str">
        <f t="shared" si="4"/>
        <v>Q5. Pumpkin, average of raw and cooked (boiled)Resources</v>
      </c>
      <c r="M2967" s="1" t="str">
        <f t="array" ref="M2967">IF(A2966=$A$72,TEXT(A2967,"dd/mm/yyyy"),A2967)&amp;";"&amp;B2967&amp;";"&amp;IF(J2967=0,IFERROR(VLOOKUP(A2967,default!$B$17:$C$19,2,0),C2967),INDEX(default!$B$2:$B$12,Sheet2!J2967,0))&amp;";"&amp;D2967&amp;";"&amp;E2967&amp;";"&amp;F2967&amp;";"&amp;G2967&amp;";"&amp;H2967</f>
        <v>Resources;;;;;;;</v>
      </c>
    </row>
    <row r="2968" ht="15.75" customHeight="1">
      <c r="I2968" s="1" t="str">
        <f t="shared" si="1"/>
        <v>Q5. Pumpkin, average of raw and cooked (boiled)</v>
      </c>
      <c r="J2968" s="1">
        <f t="shared" si="2"/>
        <v>0</v>
      </c>
      <c r="K2968" s="1" t="str">
        <f t="shared" si="3"/>
        <v>Q5. Pumpkin, average of raw and cooked (boiled)0</v>
      </c>
      <c r="L2968" s="1" t="str">
        <f t="shared" si="4"/>
        <v>Q5. Pumpkin, average of raw and cooked (boiled)</v>
      </c>
      <c r="M2968" s="1" t="str">
        <f t="array" ref="M2968">IF(A2967=$A$72,TEXT(A2968,"dd/mm/yyyy"),A2968)&amp;";"&amp;B2968&amp;";"&amp;IF(J2968=0,IFERROR(VLOOKUP(A2968,default!$B$17:$C$19,2,0),C2968),INDEX(default!$B$2:$B$12,Sheet2!J2968,0))&amp;";"&amp;D2968&amp;";"&amp;E2968&amp;";"&amp;F2968&amp;";"&amp;G2968&amp;";"&amp;H2968</f>
        <v>;;;;;;;</v>
      </c>
    </row>
    <row r="2969" ht="15.75" customHeight="1">
      <c r="A2969" s="1" t="s">
        <v>840</v>
      </c>
      <c r="I2969" s="1" t="str">
        <f t="shared" si="1"/>
        <v>Q5. Pumpkin, average of raw and cooked (boiled)</v>
      </c>
      <c r="J2969" s="1">
        <f t="shared" si="2"/>
        <v>1</v>
      </c>
      <c r="K2969" s="1" t="str">
        <f t="shared" si="3"/>
        <v>Q5. Pumpkin, average of raw and cooked (boiled)1</v>
      </c>
      <c r="L2969" s="1" t="str">
        <f t="shared" si="4"/>
        <v>Q5. Pumpkin, average of raw and cooked (boiled)Materials/fuels</v>
      </c>
      <c r="M2969" s="1" t="str">
        <f t="array" ref="M2969">IF(A2968=$A$72,TEXT(A2969,"dd/mm/yyyy"),A2969)&amp;";"&amp;B2969&amp;";"&amp;IF(J2969=0,IFERROR(VLOOKUP(A2969,default!$B$17:$C$19,2,0),C2969),INDEX(default!$B$2:$B$12,Sheet2!J2969,0))&amp;";"&amp;D2969&amp;";"&amp;E2969&amp;";"&amp;F2969&amp;";"&amp;G2969&amp;";"&amp;H2969</f>
        <v>Materials/fuels;;;;;;;</v>
      </c>
    </row>
    <row r="2970" ht="15.75" customHeight="1">
      <c r="A2970" s="1" t="s">
        <v>327</v>
      </c>
      <c r="B2970" s="1" t="s">
        <v>835</v>
      </c>
      <c r="C2970" s="1" t="s">
        <v>1013</v>
      </c>
      <c r="D2970" s="1" t="s">
        <v>842</v>
      </c>
      <c r="E2970" s="1">
        <v>0.0</v>
      </c>
      <c r="F2970" s="1">
        <v>0.0</v>
      </c>
      <c r="G2970" s="1">
        <v>0.0</v>
      </c>
      <c r="I2970" s="1" t="str">
        <f t="shared" si="1"/>
        <v>Q5. Pumpkin, average of raw and cooked (boiled)</v>
      </c>
      <c r="J2970" s="1">
        <f t="shared" si="2"/>
        <v>2</v>
      </c>
      <c r="K2970" s="1" t="str">
        <f t="shared" si="3"/>
        <v>Q5. Pumpkin, average of raw and cooked (boiled)2</v>
      </c>
      <c r="L2970" s="1" t="str">
        <f t="shared" si="4"/>
        <v>Q5. Pumpkin, average of raw and cooked (boiled)Kaboca (Sweet pumpkin) , at farm {ID} | GAIN LCA food basket</v>
      </c>
      <c r="M2970" s="1" t="str">
        <f t="array" ref="M2970">IF(A2969=$A$72,TEXT(A2970,"dd/mm/yyyy"),A2970)&amp;";"&amp;B2970&amp;";"&amp;IF(J2970=0,IFERROR(VLOOKUP(A2970,default!$B$17:$C$19,2,0),C2970),INDEX(default!$B$2:$B$12,Sheet2!J2970,0))&amp;";"&amp;D2970&amp;";"&amp;E2970&amp;";"&amp;F2970&amp;";"&amp;G2970&amp;";"&amp;H2970</f>
        <v>Kaboca (Sweet pumpkin) , at farm {ID} | GAIN LCA food basket;kg;primary*(1+PHAR_loss_PNS+PROC_loss_PNS+TRAN_loss_PNS+RET_loss_PNS);Undefined;0;0;0;</v>
      </c>
    </row>
    <row r="2971" ht="15.75" customHeight="1">
      <c r="A2971" s="1" t="s">
        <v>122</v>
      </c>
      <c r="B2971" s="1" t="s">
        <v>835</v>
      </c>
      <c r="C2971" s="1">
        <v>0.0</v>
      </c>
      <c r="D2971" s="1" t="s">
        <v>842</v>
      </c>
      <c r="E2971" s="1">
        <v>0.0</v>
      </c>
      <c r="F2971" s="1">
        <v>0.0</v>
      </c>
      <c r="G2971" s="1">
        <v>0.0</v>
      </c>
      <c r="I2971" s="1" t="str">
        <f t="shared" si="1"/>
        <v>Q5. Pumpkin, average of raw and cooked (boiled)</v>
      </c>
      <c r="J2971" s="1">
        <f t="shared" si="2"/>
        <v>3</v>
      </c>
      <c r="K2971" s="1" t="str">
        <f t="shared" si="3"/>
        <v>Q5. Pumpkin, average of raw and cooked (boiled)3</v>
      </c>
      <c r="L2971" s="1" t="str">
        <f t="shared" si="4"/>
        <v>Q5. Pumpkin, average of raw and cooked (boiled)Processing dummy</v>
      </c>
      <c r="M2971" s="1" t="str">
        <f t="array" ref="M2971">IF(A2970=$A$72,TEXT(A2971,"dd/mm/yyyy"),A2971)&amp;";"&amp;B2971&amp;";"&amp;IF(J2971=0,IFERROR(VLOOKUP(A2971,default!$B$17:$C$19,2,0),C2971),INDEX(default!$B$2:$B$12,Sheet2!J2971,0))&amp;";"&amp;D2971&amp;";"&amp;E2971&amp;";"&amp;F2971&amp;";"&amp;G2971&amp;";"&amp;H2971</f>
        <v>Processing dummy;kg;processing*(1+PROC_loss_PNS+TRAN_loss_PNS+RET_loss_PNS);Undefined;0;0;0;</v>
      </c>
    </row>
    <row r="2972" ht="15.75" customHeight="1">
      <c r="A2972" s="1" t="s">
        <v>317</v>
      </c>
      <c r="B2972" s="1" t="s">
        <v>835</v>
      </c>
      <c r="C2972" s="1" t="s">
        <v>1111</v>
      </c>
      <c r="D2972" s="1" t="s">
        <v>842</v>
      </c>
      <c r="E2972" s="1">
        <v>0.0</v>
      </c>
      <c r="F2972" s="1">
        <v>0.0</v>
      </c>
      <c r="G2972" s="1">
        <v>0.0</v>
      </c>
      <c r="I2972" s="1" t="str">
        <f t="shared" si="1"/>
        <v>Q5. Pumpkin, average of raw and cooked (boiled)</v>
      </c>
      <c r="J2972" s="1">
        <f t="shared" si="2"/>
        <v>4</v>
      </c>
      <c r="K2972" s="1" t="str">
        <f t="shared" si="3"/>
        <v>Q5. Pumpkin, average of raw and cooked (boiled)4</v>
      </c>
      <c r="L2972" s="1" t="str">
        <f t="shared" si="4"/>
        <v>Q5. Pumpkin, average of raw and cooked (boiled)Packaging dummy</v>
      </c>
      <c r="M2972" s="1" t="str">
        <f t="array" ref="M2972">IF(A2971=$A$72,TEXT(A2972,"dd/mm/yyyy"),A2972)&amp;";"&amp;B2972&amp;";"&amp;IF(J2972=0,IFERROR(VLOOKUP(A2972,default!$B$17:$C$19,2,0),C2972),INDEX(default!$B$2:$B$12,Sheet2!J2972,0))&amp;";"&amp;D2972&amp;";"&amp;E2972&amp;";"&amp;F2972&amp;";"&amp;G2972&amp;";"&amp;H2972</f>
        <v>Packaging dummy;kg;packaging*(1+TRAN_loss_PNS+RET_loss_PNS);Undefined;0;0;0;</v>
      </c>
    </row>
    <row r="2973" ht="15.75" customHeight="1">
      <c r="A2973" s="1" t="s">
        <v>124</v>
      </c>
      <c r="B2973" s="1" t="s">
        <v>835</v>
      </c>
      <c r="C2973" s="1" t="s">
        <v>1015</v>
      </c>
      <c r="D2973" s="1" t="s">
        <v>842</v>
      </c>
      <c r="E2973" s="1">
        <v>0.0</v>
      </c>
      <c r="F2973" s="1">
        <v>0.0</v>
      </c>
      <c r="G2973" s="1">
        <v>0.0</v>
      </c>
      <c r="I2973" s="1" t="str">
        <f t="shared" si="1"/>
        <v>Q5. Pumpkin, average of raw and cooked (boiled)</v>
      </c>
      <c r="J2973" s="1">
        <f t="shared" si="2"/>
        <v>5</v>
      </c>
      <c r="K2973" s="1" t="str">
        <f t="shared" si="3"/>
        <v>Q5. Pumpkin, average of raw and cooked (boiled)5</v>
      </c>
      <c r="L2973" s="1" t="str">
        <f t="shared" si="4"/>
        <v>Q5. Pumpkin, average of raw and cooked (boiled)Domestic distribution {ID}| GAIN</v>
      </c>
      <c r="M2973" s="1" t="str">
        <f t="array" ref="M2973">IF(A2972=$A$72,TEXT(A2973,"dd/mm/yyyy"),A2973)&amp;";"&amp;B2973&amp;";"&amp;IF(J2973=0,IFERROR(VLOOKUP(A2973,default!$B$17:$C$19,2,0),C2973),INDEX(default!$B$2:$B$12,Sheet2!J2973,0))&amp;";"&amp;D2973&amp;";"&amp;E2973&amp;";"&amp;F2973&amp;";"&amp;G2973&amp;";"&amp;H2973</f>
        <v>Domestic distribution {ID}| GAIN;kg;distrib*(1+TRAN_loss_PNS+RET_loss_PNS);Undefined;0;0;0;</v>
      </c>
    </row>
    <row r="2974" ht="15.75" customHeight="1">
      <c r="A2974" s="1" t="s">
        <v>125</v>
      </c>
      <c r="B2974" s="1" t="s">
        <v>846</v>
      </c>
      <c r="C2974" s="1" t="s">
        <v>1016</v>
      </c>
      <c r="D2974" s="1" t="s">
        <v>842</v>
      </c>
      <c r="E2974" s="1">
        <v>0.0</v>
      </c>
      <c r="F2974" s="1">
        <v>0.0</v>
      </c>
      <c r="G2974" s="1">
        <v>0.0</v>
      </c>
      <c r="I2974" s="1" t="str">
        <f t="shared" si="1"/>
        <v>Q5. Pumpkin, average of raw and cooked (boiled)</v>
      </c>
      <c r="J2974" s="1">
        <f t="shared" si="2"/>
        <v>6</v>
      </c>
      <c r="K2974" s="1" t="str">
        <f t="shared" si="3"/>
        <v>Q5. Pumpkin, average of raw and cooked (boiled)6</v>
      </c>
      <c r="L2974" s="1" t="str">
        <f t="shared" si="4"/>
        <v>Q5. Pumpkin, average of raw and cooked (boiled)Storage, in closed refrigerator, at retail (WFLDB)/RER U {ID}| GAIN</v>
      </c>
      <c r="M2974" s="1" t="str">
        <f t="array" ref="M2974">IF(A2973=$A$72,TEXT(A2974,"dd/mm/yyyy"),A2974)&amp;";"&amp;B2974&amp;";"&amp;IF(J2974=0,IFERROR(VLOOKUP(A2974,default!$B$17:$C$19,2,0),C2974),INDEX(default!$B$2:$B$12,Sheet2!J2974,0))&amp;";"&amp;D2974&amp;";"&amp;E2974&amp;";"&amp;F2974&amp;";"&amp;G2974&amp;";"&amp;H2974</f>
        <v>Storage, in closed refrigerator, at retail (WFLDB)/RER U {ID}| GAIN;l*day;retail_cool*(1+RET_loss_PNS);Undefined;0;0;0;</v>
      </c>
    </row>
    <row r="2975" ht="15.75" customHeight="1">
      <c r="A2975" s="1" t="s">
        <v>126</v>
      </c>
      <c r="B2975" s="1" t="s">
        <v>846</v>
      </c>
      <c r="C2975" s="1" t="s">
        <v>1017</v>
      </c>
      <c r="D2975" s="1" t="s">
        <v>842</v>
      </c>
      <c r="E2975" s="1">
        <v>0.0</v>
      </c>
      <c r="F2975" s="1">
        <v>0.0</v>
      </c>
      <c r="G2975" s="1">
        <v>0.0</v>
      </c>
      <c r="I2975" s="1" t="str">
        <f t="shared" si="1"/>
        <v>Q5. Pumpkin, average of raw and cooked (boiled)</v>
      </c>
      <c r="J2975" s="1">
        <f t="shared" si="2"/>
        <v>7</v>
      </c>
      <c r="K2975" s="1" t="str">
        <f t="shared" si="3"/>
        <v>Q5. Pumpkin, average of raw and cooked (boiled)7</v>
      </c>
      <c r="L2975" s="1" t="str">
        <f t="shared" si="4"/>
        <v>Q5. Pumpkin, average of raw and cooked (boiled)Storage, in closed freezer, at retail (WFLDB)/RER U {ID}| GAIN</v>
      </c>
      <c r="M2975" s="1" t="str">
        <f t="array" ref="M2975">IF(A2974=$A$72,TEXT(A2975,"dd/mm/yyyy"),A2975)&amp;";"&amp;B2975&amp;";"&amp;IF(J2975=0,IFERROR(VLOOKUP(A2975,default!$B$17:$C$19,2,0),C2975),INDEX(default!$B$2:$B$12,Sheet2!J2975,0))&amp;";"&amp;D2975&amp;";"&amp;E2975&amp;";"&amp;F2975&amp;";"&amp;G2975&amp;";"&amp;H2975</f>
        <v>Storage, in closed freezer, at retail (WFLDB)/RER U {ID}| GAIN;l*day;retail_freez*(1+RET_loss_PNS);Undefined;0;0;0;</v>
      </c>
    </row>
    <row r="2976" ht="15.75" customHeight="1">
      <c r="A2976" s="1" t="s">
        <v>127</v>
      </c>
      <c r="B2976" s="1" t="s">
        <v>846</v>
      </c>
      <c r="C2976" s="1" t="s">
        <v>1018</v>
      </c>
      <c r="D2976" s="1" t="s">
        <v>842</v>
      </c>
      <c r="E2976" s="1">
        <v>0.0</v>
      </c>
      <c r="F2976" s="1">
        <v>0.0</v>
      </c>
      <c r="G2976" s="1">
        <v>0.0</v>
      </c>
      <c r="I2976" s="1" t="str">
        <f t="shared" si="1"/>
        <v>Q5. Pumpkin, average of raw and cooked (boiled)</v>
      </c>
      <c r="J2976" s="1">
        <f t="shared" si="2"/>
        <v>8</v>
      </c>
      <c r="K2976" s="1" t="str">
        <f t="shared" si="3"/>
        <v>Q5. Pumpkin, average of raw and cooked (boiled)8</v>
      </c>
      <c r="L2976" s="1" t="str">
        <f t="shared" si="4"/>
        <v>Q5. Pumpkin, average of raw and cooked (boiled)Storage, in refrigerator, at home (WFLDB)/RER U {ID}| GAIN</v>
      </c>
      <c r="M2976" s="1" t="str">
        <f t="array" ref="M2976">IF(A2975=$A$72,TEXT(A2976,"dd/mm/yyyy"),A2976)&amp;";"&amp;B2976&amp;";"&amp;IF(J2976=0,IFERROR(VLOOKUP(A2976,default!$B$17:$C$19,2,0),C2976),INDEX(default!$B$2:$B$12,Sheet2!J2976,0))&amp;";"&amp;D2976&amp;";"&amp;E2976&amp;";"&amp;F2976&amp;";"&amp;G2976&amp;";"&amp;H2976</f>
        <v>Storage, in refrigerator, at home (WFLDB)/RER U {ID}| GAIN;l*day;home_cool;Undefined;0;0;0;</v>
      </c>
    </row>
    <row r="2977" ht="15.75" customHeight="1">
      <c r="A2977" s="1" t="s">
        <v>128</v>
      </c>
      <c r="B2977" s="1" t="s">
        <v>846</v>
      </c>
      <c r="C2977" s="1" t="s">
        <v>1018</v>
      </c>
      <c r="D2977" s="1" t="s">
        <v>842</v>
      </c>
      <c r="E2977" s="1">
        <v>0.0</v>
      </c>
      <c r="F2977" s="1">
        <v>0.0</v>
      </c>
      <c r="G2977" s="1">
        <v>0.0</v>
      </c>
      <c r="I2977" s="1" t="str">
        <f t="shared" si="1"/>
        <v>Q5. Pumpkin, average of raw and cooked (boiled)</v>
      </c>
      <c r="J2977" s="1">
        <f t="shared" si="2"/>
        <v>9</v>
      </c>
      <c r="K2977" s="1" t="str">
        <f t="shared" si="3"/>
        <v>Q5. Pumpkin, average of raw and cooked (boiled)9</v>
      </c>
      <c r="L2977" s="1" t="str">
        <f t="shared" si="4"/>
        <v>Q5. Pumpkin, average of raw and cooked (boiled)Storage, in freezer, at home (WFLDB)/RER U {ID}| GAIN</v>
      </c>
      <c r="M2977" s="1" t="str">
        <f t="array" ref="M2977">IF(A2976=$A$72,TEXT(A2977,"dd/mm/yyyy"),A2977)&amp;";"&amp;B2977&amp;";"&amp;IF(J2977=0,IFERROR(VLOOKUP(A2977,default!$B$17:$C$19,2,0),C2977),INDEX(default!$B$2:$B$12,Sheet2!J2977,0))&amp;";"&amp;D2977&amp;";"&amp;E2977&amp;";"&amp;F2977&amp;";"&amp;G2977&amp;";"&amp;H2977</f>
        <v>Storage, in freezer, at home (WFLDB)/RER U {ID}| GAIN;l*day;home_freez;Undefined;0;0;0;</v>
      </c>
    </row>
    <row r="2978" ht="15.75" customHeight="1">
      <c r="A2978" s="1" t="s">
        <v>129</v>
      </c>
      <c r="B2978" s="1" t="s">
        <v>849</v>
      </c>
      <c r="C2978" s="1" t="s">
        <v>37</v>
      </c>
      <c r="D2978" s="1" t="s">
        <v>842</v>
      </c>
      <c r="E2978" s="1">
        <v>0.0</v>
      </c>
      <c r="F2978" s="1">
        <v>0.0</v>
      </c>
      <c r="G2978" s="1">
        <v>0.0</v>
      </c>
      <c r="I2978" s="1" t="str">
        <f t="shared" si="1"/>
        <v>Q5. Pumpkin, average of raw and cooked (boiled)</v>
      </c>
      <c r="J2978" s="1">
        <f t="shared" si="2"/>
        <v>10</v>
      </c>
      <c r="K2978" s="1" t="str">
        <f t="shared" si="3"/>
        <v>Q5. Pumpkin, average of raw and cooked (boiled)10</v>
      </c>
      <c r="L2978" s="1" t="str">
        <f t="shared" si="4"/>
        <v>Q5. Pumpkin, average of raw and cooked (boiled)Boiling, vegetables, with LPG stove, at consumer home (WFLDB)/GLO U</v>
      </c>
      <c r="M2978" s="1" t="str">
        <f t="array" ref="M2978">IF(A2977=$A$72,TEXT(A2978,"dd/mm/yyyy"),A2978)&amp;";"&amp;B2978&amp;";"&amp;IF(J2978=0,IFERROR(VLOOKUP(A2978,default!$B$17:$C$19,2,0),C2978),INDEX(default!$B$2:$B$12,Sheet2!J2978,0))&amp;";"&amp;D2978&amp;";"&amp;E2978&amp;";"&amp;F2978&amp;";"&amp;G2978&amp;";"&amp;H2978</f>
        <v>Boiling, vegetables, with LPG stove, at consumer home (WFLDB)/GLO U;p;boil*(1-USER_loss);Undefined;0;0;0;</v>
      </c>
    </row>
    <row r="2979" ht="15.75" customHeight="1">
      <c r="A2979" s="1" t="s">
        <v>130</v>
      </c>
      <c r="B2979" s="1" t="s">
        <v>849</v>
      </c>
      <c r="C2979" s="1" t="s">
        <v>38</v>
      </c>
      <c r="D2979" s="1" t="s">
        <v>842</v>
      </c>
      <c r="E2979" s="1">
        <v>0.0</v>
      </c>
      <c r="F2979" s="1">
        <v>0.0</v>
      </c>
      <c r="G2979" s="1">
        <v>0.0</v>
      </c>
      <c r="I2979" s="1" t="str">
        <f t="shared" si="1"/>
        <v>Q5. Pumpkin, average of raw and cooked (boiled)</v>
      </c>
      <c r="J2979" s="1">
        <f t="shared" si="2"/>
        <v>11</v>
      </c>
      <c r="K2979" s="1" t="str">
        <f t="shared" si="3"/>
        <v>Q5. Pumpkin, average of raw and cooked (boiled)11</v>
      </c>
      <c r="L2979" s="1" t="str">
        <f t="shared" si="4"/>
        <v>Q5. Pumpkin, average of raw and cooked (boiled)Frying, vegetables, with LPG stove, at consumer home (WFLDB)/GLO U</v>
      </c>
      <c r="M2979" s="1" t="str">
        <f t="array" ref="M2979">IF(A2978=$A$72,TEXT(A2979,"dd/mm/yyyy"),A2979)&amp;";"&amp;B2979&amp;";"&amp;IF(J2979=0,IFERROR(VLOOKUP(A2979,default!$B$17:$C$19,2,0),C2979),INDEX(default!$B$2:$B$12,Sheet2!J2979,0))&amp;";"&amp;D2979&amp;";"&amp;E2979&amp;";"&amp;F2979&amp;";"&amp;G2979&amp;";"&amp;H2979</f>
        <v>Frying, vegetables, with LPG stove, at consumer home (WFLDB)/GLO U;p;fry*(1-USER_loss);Undefined;0;0;0;</v>
      </c>
    </row>
    <row r="2980" ht="15.75" customHeight="1">
      <c r="I2980" s="1" t="str">
        <f t="shared" si="1"/>
        <v>Q5. Pumpkin, average of raw and cooked (boiled)</v>
      </c>
      <c r="J2980" s="1">
        <f t="shared" si="2"/>
        <v>0</v>
      </c>
      <c r="K2980" s="1" t="str">
        <f t="shared" si="3"/>
        <v>Q5. Pumpkin, average of raw and cooked (boiled)0</v>
      </c>
      <c r="L2980" s="1" t="str">
        <f t="shared" si="4"/>
        <v>Q5. Pumpkin, average of raw and cooked (boiled)</v>
      </c>
      <c r="M2980" s="1" t="str">
        <f t="array" ref="M2980">IF(A2979=$A$72,TEXT(A2980,"dd/mm/yyyy"),A2980)&amp;";"&amp;B2980&amp;";"&amp;IF(J2980=0,IFERROR(VLOOKUP(A2980,default!$B$17:$C$19,2,0),C2980),INDEX(default!$B$2:$B$12,Sheet2!J2980,0))&amp;";"&amp;D2980&amp;";"&amp;E2980&amp;";"&amp;F2980&amp;";"&amp;G2980&amp;";"&amp;H2980</f>
        <v>;;;;;;;</v>
      </c>
    </row>
    <row r="2981" ht="15.75" customHeight="1">
      <c r="A2981" s="1" t="s">
        <v>852</v>
      </c>
      <c r="I2981" s="1" t="str">
        <f t="shared" si="1"/>
        <v>Q5. Pumpkin, average of raw and cooked (boiled)</v>
      </c>
      <c r="J2981" s="1">
        <f t="shared" si="2"/>
        <v>0</v>
      </c>
      <c r="K2981" s="1" t="str">
        <f t="shared" si="3"/>
        <v>Q5. Pumpkin, average of raw and cooked (boiled)0</v>
      </c>
      <c r="L2981" s="1" t="str">
        <f t="shared" si="4"/>
        <v>Q5. Pumpkin, average of raw and cooked (boiled)Electricity/heat</v>
      </c>
      <c r="M2981" s="1" t="str">
        <f t="array" ref="M2981">IF(A2980=$A$72,TEXT(A2981,"dd/mm/yyyy"),A2981)&amp;";"&amp;B2981&amp;";"&amp;IF(J2981=0,IFERROR(VLOOKUP(A2981,default!$B$17:$C$19,2,0),C2981),INDEX(default!$B$2:$B$12,Sheet2!J2981,0))&amp;";"&amp;D2981&amp;";"&amp;E2981&amp;";"&amp;F2981&amp;";"&amp;G2981&amp;";"&amp;H2981</f>
        <v>Electricity/heat;;;;;;;</v>
      </c>
    </row>
    <row r="2982" ht="15.75" customHeight="1">
      <c r="I2982" s="1" t="str">
        <f t="shared" si="1"/>
        <v>Q5. Pumpkin, average of raw and cooked (boiled)</v>
      </c>
      <c r="J2982" s="1">
        <f t="shared" si="2"/>
        <v>0</v>
      </c>
      <c r="K2982" s="1" t="str">
        <f t="shared" si="3"/>
        <v>Q5. Pumpkin, average of raw and cooked (boiled)0</v>
      </c>
      <c r="L2982" s="1" t="str">
        <f t="shared" si="4"/>
        <v>Q5. Pumpkin, average of raw and cooked (boiled)</v>
      </c>
      <c r="M2982" s="1" t="str">
        <f t="array" ref="M2982">IF(A2981=$A$72,TEXT(A2982,"dd/mm/yyyy"),A2982)&amp;";"&amp;B2982&amp;";"&amp;IF(J2982=0,IFERROR(VLOOKUP(A2982,default!$B$17:$C$19,2,0),C2982),INDEX(default!$B$2:$B$12,Sheet2!J2982,0))&amp;";"&amp;D2982&amp;";"&amp;E2982&amp;";"&amp;F2982&amp;";"&amp;G2982&amp;";"&amp;H2982</f>
        <v>;;;;;;;</v>
      </c>
    </row>
    <row r="2983" ht="15.75" customHeight="1">
      <c r="A2983" s="1" t="s">
        <v>853</v>
      </c>
      <c r="I2983" s="1" t="str">
        <f t="shared" si="1"/>
        <v>Q5. Pumpkin, average of raw and cooked (boiled)</v>
      </c>
      <c r="J2983" s="1">
        <f t="shared" si="2"/>
        <v>0</v>
      </c>
      <c r="K2983" s="1" t="str">
        <f t="shared" si="3"/>
        <v>Q5. Pumpkin, average of raw and cooked (boiled)0</v>
      </c>
      <c r="L2983" s="1" t="str">
        <f t="shared" si="4"/>
        <v>Q5. Pumpkin, average of raw and cooked (boiled)Emissions to air</v>
      </c>
      <c r="M2983" s="1" t="str">
        <f t="array" ref="M2983">IF(A2982=$A$72,TEXT(A2983,"dd/mm/yyyy"),A2983)&amp;";"&amp;B2983&amp;";"&amp;IF(J2983=0,IFERROR(VLOOKUP(A2983,default!$B$17:$C$19,2,0),C2983),INDEX(default!$B$2:$B$12,Sheet2!J2983,0))&amp;";"&amp;D2983&amp;";"&amp;E2983&amp;";"&amp;F2983&amp;";"&amp;G2983&amp;";"&amp;H2983</f>
        <v>Emissions to air;;;;;;;</v>
      </c>
    </row>
    <row r="2984" ht="15.75" customHeight="1">
      <c r="I2984" s="1" t="str">
        <f t="shared" si="1"/>
        <v>Q5. Pumpkin, average of raw and cooked (boiled)</v>
      </c>
      <c r="J2984" s="1">
        <f t="shared" si="2"/>
        <v>0</v>
      </c>
      <c r="K2984" s="1" t="str">
        <f t="shared" si="3"/>
        <v>Q5. Pumpkin, average of raw and cooked (boiled)0</v>
      </c>
      <c r="L2984" s="1" t="str">
        <f t="shared" si="4"/>
        <v>Q5. Pumpkin, average of raw and cooked (boiled)</v>
      </c>
      <c r="M2984" s="1" t="str">
        <f t="array" ref="M2984">IF(A2983=$A$72,TEXT(A2984,"dd/mm/yyyy"),A2984)&amp;";"&amp;B2984&amp;";"&amp;IF(J2984=0,IFERROR(VLOOKUP(A2984,default!$B$17:$C$19,2,0),C2984),INDEX(default!$B$2:$B$12,Sheet2!J2984,0))&amp;";"&amp;D2984&amp;";"&amp;E2984&amp;";"&amp;F2984&amp;";"&amp;G2984&amp;";"&amp;H2984</f>
        <v>;;;;;;;</v>
      </c>
    </row>
    <row r="2985" ht="15.75" customHeight="1">
      <c r="A2985" s="1" t="s">
        <v>854</v>
      </c>
      <c r="I2985" s="1" t="str">
        <f t="shared" si="1"/>
        <v>Q5. Pumpkin, average of raw and cooked (boiled)</v>
      </c>
      <c r="J2985" s="1">
        <f t="shared" si="2"/>
        <v>0</v>
      </c>
      <c r="K2985" s="1" t="str">
        <f t="shared" si="3"/>
        <v>Q5. Pumpkin, average of raw and cooked (boiled)0</v>
      </c>
      <c r="L2985" s="1" t="str">
        <f t="shared" si="4"/>
        <v>Q5. Pumpkin, average of raw and cooked (boiled)Emissions to water</v>
      </c>
      <c r="M2985" s="1" t="str">
        <f t="array" ref="M2985">IF(A2984=$A$72,TEXT(A2985,"dd/mm/yyyy"),A2985)&amp;";"&amp;B2985&amp;";"&amp;IF(J2985=0,IFERROR(VLOOKUP(A2985,default!$B$17:$C$19,2,0),C2985),INDEX(default!$B$2:$B$12,Sheet2!J2985,0))&amp;";"&amp;D2985&amp;";"&amp;E2985&amp;";"&amp;F2985&amp;";"&amp;G2985&amp;";"&amp;H2985</f>
        <v>Emissions to water;;;;;;;</v>
      </c>
    </row>
    <row r="2986" ht="15.75" customHeight="1">
      <c r="I2986" s="1" t="str">
        <f t="shared" si="1"/>
        <v>Q5. Pumpkin, average of raw and cooked (boiled)</v>
      </c>
      <c r="J2986" s="1">
        <f t="shared" si="2"/>
        <v>0</v>
      </c>
      <c r="K2986" s="1" t="str">
        <f t="shared" si="3"/>
        <v>Q5. Pumpkin, average of raw and cooked (boiled)0</v>
      </c>
      <c r="L2986" s="1" t="str">
        <f t="shared" si="4"/>
        <v>Q5. Pumpkin, average of raw and cooked (boiled)</v>
      </c>
      <c r="M2986" s="1" t="str">
        <f t="array" ref="M2986">IF(A2985=$A$72,TEXT(A2986,"dd/mm/yyyy"),A2986)&amp;";"&amp;B2986&amp;";"&amp;IF(J2986=0,IFERROR(VLOOKUP(A2986,default!$B$17:$C$19,2,0),C2986),INDEX(default!$B$2:$B$12,Sheet2!J2986,0))&amp;";"&amp;D2986&amp;";"&amp;E2986&amp;";"&amp;F2986&amp;";"&amp;G2986&amp;";"&amp;H2986</f>
        <v>;;;;;;;</v>
      </c>
    </row>
    <row r="2987" ht="15.75" customHeight="1">
      <c r="A2987" s="1" t="s">
        <v>855</v>
      </c>
      <c r="I2987" s="1" t="str">
        <f t="shared" si="1"/>
        <v>Q5. Pumpkin, average of raw and cooked (boiled)</v>
      </c>
      <c r="J2987" s="1">
        <f t="shared" si="2"/>
        <v>0</v>
      </c>
      <c r="K2987" s="1" t="str">
        <f t="shared" si="3"/>
        <v>Q5. Pumpkin, average of raw and cooked (boiled)0</v>
      </c>
      <c r="L2987" s="1" t="str">
        <f t="shared" si="4"/>
        <v>Q5. Pumpkin, average of raw and cooked (boiled)Emissions to soil</v>
      </c>
      <c r="M2987" s="1" t="str">
        <f t="array" ref="M2987">IF(A2986=$A$72,TEXT(A2987,"dd/mm/yyyy"),A2987)&amp;";"&amp;B2987&amp;";"&amp;IF(J2987=0,IFERROR(VLOOKUP(A2987,default!$B$17:$C$19,2,0),C2987),INDEX(default!$B$2:$B$12,Sheet2!J2987,0))&amp;";"&amp;D2987&amp;";"&amp;E2987&amp;";"&amp;F2987&amp;";"&amp;G2987&amp;";"&amp;H2987</f>
        <v>Emissions to soil;;;;;;;</v>
      </c>
    </row>
    <row r="2988" ht="15.75" customHeight="1">
      <c r="I2988" s="1" t="str">
        <f t="shared" si="1"/>
        <v>Q5. Pumpkin, average of raw and cooked (boiled)</v>
      </c>
      <c r="J2988" s="1">
        <f t="shared" si="2"/>
        <v>0</v>
      </c>
      <c r="K2988" s="1" t="str">
        <f t="shared" si="3"/>
        <v>Q5. Pumpkin, average of raw and cooked (boiled)0</v>
      </c>
      <c r="L2988" s="1" t="str">
        <f t="shared" si="4"/>
        <v>Q5. Pumpkin, average of raw and cooked (boiled)</v>
      </c>
      <c r="M2988" s="1" t="str">
        <f t="array" ref="M2988">IF(A2987=$A$72,TEXT(A2988,"dd/mm/yyyy"),A2988)&amp;";"&amp;B2988&amp;";"&amp;IF(J2988=0,IFERROR(VLOOKUP(A2988,default!$B$17:$C$19,2,0),C2988),INDEX(default!$B$2:$B$12,Sheet2!J2988,0))&amp;";"&amp;D2988&amp;";"&amp;E2988&amp;";"&amp;F2988&amp;";"&amp;G2988&amp;";"&amp;H2988</f>
        <v>;;;;;;;</v>
      </c>
    </row>
    <row r="2989" ht="15.75" customHeight="1">
      <c r="A2989" s="1" t="s">
        <v>856</v>
      </c>
      <c r="I2989" s="1" t="str">
        <f t="shared" si="1"/>
        <v>Q5. Pumpkin, average of raw and cooked (boiled)</v>
      </c>
      <c r="J2989" s="1">
        <f t="shared" si="2"/>
        <v>0</v>
      </c>
      <c r="K2989" s="1" t="str">
        <f t="shared" si="3"/>
        <v>Q5. Pumpkin, average of raw and cooked (boiled)0</v>
      </c>
      <c r="L2989" s="1" t="str">
        <f t="shared" si="4"/>
        <v>Q5. Pumpkin, average of raw and cooked (boiled)Final waste flows</v>
      </c>
      <c r="M2989" s="1" t="str">
        <f t="array" ref="M2989">IF(A2988=$A$72,TEXT(A2989,"dd/mm/yyyy"),A2989)&amp;";"&amp;B2989&amp;";"&amp;IF(J2989=0,IFERROR(VLOOKUP(A2989,default!$B$17:$C$19,2,0),C2989),INDEX(default!$B$2:$B$12,Sheet2!J2989,0))&amp;";"&amp;D2989&amp;";"&amp;E2989&amp;";"&amp;F2989&amp;";"&amp;G2989&amp;";"&amp;H2989</f>
        <v>Final waste flows;;;;;;;</v>
      </c>
    </row>
    <row r="2990" ht="15.75" customHeight="1">
      <c r="I2990" s="1" t="str">
        <f t="shared" si="1"/>
        <v>Q5. Pumpkin, average of raw and cooked (boiled)</v>
      </c>
      <c r="J2990" s="1">
        <f t="shared" si="2"/>
        <v>0</v>
      </c>
      <c r="K2990" s="1" t="str">
        <f t="shared" si="3"/>
        <v>Q5. Pumpkin, average of raw and cooked (boiled)0</v>
      </c>
      <c r="L2990" s="1" t="str">
        <f t="shared" si="4"/>
        <v>Q5. Pumpkin, average of raw and cooked (boiled)</v>
      </c>
      <c r="M2990" s="1" t="str">
        <f t="array" ref="M2990">IF(A2989=$A$72,TEXT(A2990,"dd/mm/yyyy"),A2990)&amp;";"&amp;B2990&amp;";"&amp;IF(J2990=0,IFERROR(VLOOKUP(A2990,default!$B$17:$C$19,2,0),C2990),INDEX(default!$B$2:$B$12,Sheet2!J2990,0))&amp;";"&amp;D2990&amp;";"&amp;E2990&amp;";"&amp;F2990&amp;";"&amp;G2990&amp;";"&amp;H2990</f>
        <v>;;;;;;;</v>
      </c>
    </row>
    <row r="2991" ht="15.75" customHeight="1">
      <c r="A2991" s="1" t="s">
        <v>857</v>
      </c>
      <c r="I2991" s="1" t="str">
        <f t="shared" si="1"/>
        <v>Q5. Pumpkin, average of raw and cooked (boiled)</v>
      </c>
      <c r="J2991" s="1">
        <f t="shared" si="2"/>
        <v>0</v>
      </c>
      <c r="K2991" s="1" t="str">
        <f t="shared" si="3"/>
        <v>Q5. Pumpkin, average of raw and cooked (boiled)0</v>
      </c>
      <c r="L2991" s="1" t="str">
        <f t="shared" si="4"/>
        <v>Q5. Pumpkin, average of raw and cooked (boiled)Non material emissions</v>
      </c>
      <c r="M2991" s="1" t="str">
        <f t="array" ref="M2991">IF(A2990=$A$72,TEXT(A2991,"dd/mm/yyyy"),A2991)&amp;";"&amp;B2991&amp;";"&amp;IF(J2991=0,IFERROR(VLOOKUP(A2991,default!$B$17:$C$19,2,0),C2991),INDEX(default!$B$2:$B$12,Sheet2!J2991,0))&amp;";"&amp;D2991&amp;";"&amp;E2991&amp;";"&amp;F2991&amp;";"&amp;G2991&amp;";"&amp;H2991</f>
        <v>Non material emissions;;;;;;;</v>
      </c>
    </row>
    <row r="2992" ht="15.75" customHeight="1">
      <c r="I2992" s="1" t="str">
        <f t="shared" si="1"/>
        <v>Q5. Pumpkin, average of raw and cooked (boiled)</v>
      </c>
      <c r="J2992" s="1">
        <f t="shared" si="2"/>
        <v>0</v>
      </c>
      <c r="K2992" s="1" t="str">
        <f t="shared" si="3"/>
        <v>Q5. Pumpkin, average of raw and cooked (boiled)0</v>
      </c>
      <c r="L2992" s="1" t="str">
        <f t="shared" si="4"/>
        <v>Q5. Pumpkin, average of raw and cooked (boiled)</v>
      </c>
      <c r="M2992" s="1" t="str">
        <f t="array" ref="M2992">IF(A2991=$A$72,TEXT(A2992,"dd/mm/yyyy"),A2992)&amp;";"&amp;B2992&amp;";"&amp;IF(J2992=0,IFERROR(VLOOKUP(A2992,default!$B$17:$C$19,2,0),C2992),INDEX(default!$B$2:$B$12,Sheet2!J2992,0))&amp;";"&amp;D2992&amp;";"&amp;E2992&amp;";"&amp;F2992&amp;";"&amp;G2992&amp;";"&amp;H2992</f>
        <v>;;;;;;;</v>
      </c>
    </row>
    <row r="2993" ht="15.75" customHeight="1">
      <c r="A2993" s="1" t="s">
        <v>858</v>
      </c>
      <c r="I2993" s="1" t="str">
        <f t="shared" si="1"/>
        <v>Q5. Pumpkin, average of raw and cooked (boiled)</v>
      </c>
      <c r="J2993" s="1">
        <f t="shared" si="2"/>
        <v>0</v>
      </c>
      <c r="K2993" s="1" t="str">
        <f t="shared" si="3"/>
        <v>Q5. Pumpkin, average of raw and cooked (boiled)0</v>
      </c>
      <c r="L2993" s="1" t="str">
        <f t="shared" si="4"/>
        <v>Q5. Pumpkin, average of raw and cooked (boiled)Social issues</v>
      </c>
      <c r="M2993" s="1" t="str">
        <f t="array" ref="M2993">IF(A2992=$A$72,TEXT(A2993,"dd/mm/yyyy"),A2993)&amp;";"&amp;B2993&amp;";"&amp;IF(J2993=0,IFERROR(VLOOKUP(A2993,default!$B$17:$C$19,2,0),C2993),INDEX(default!$B$2:$B$12,Sheet2!J2993,0))&amp;";"&amp;D2993&amp;";"&amp;E2993&amp;";"&amp;F2993&amp;";"&amp;G2993&amp;";"&amp;H2993</f>
        <v>Social issues;;;;;;;</v>
      </c>
    </row>
    <row r="2994" ht="15.75" customHeight="1">
      <c r="I2994" s="1" t="str">
        <f t="shared" si="1"/>
        <v>Q5. Pumpkin, average of raw and cooked (boiled)</v>
      </c>
      <c r="J2994" s="1">
        <f t="shared" si="2"/>
        <v>0</v>
      </c>
      <c r="K2994" s="1" t="str">
        <f t="shared" si="3"/>
        <v>Q5. Pumpkin, average of raw and cooked (boiled)0</v>
      </c>
      <c r="L2994" s="1" t="str">
        <f t="shared" si="4"/>
        <v>Q5. Pumpkin, average of raw and cooked (boiled)</v>
      </c>
      <c r="M2994" s="1" t="str">
        <f t="array" ref="M2994">IF(A2993=$A$72,TEXT(A2994,"dd/mm/yyyy"),A2994)&amp;";"&amp;B2994&amp;";"&amp;IF(J2994=0,IFERROR(VLOOKUP(A2994,default!$B$17:$C$19,2,0),C2994),INDEX(default!$B$2:$B$12,Sheet2!J2994,0))&amp;";"&amp;D2994&amp;";"&amp;E2994&amp;";"&amp;F2994&amp;";"&amp;G2994&amp;";"&amp;H2994</f>
        <v>;;;;;;;</v>
      </c>
    </row>
    <row r="2995" ht="15.75" customHeight="1">
      <c r="A2995" s="1" t="s">
        <v>859</v>
      </c>
      <c r="I2995" s="1" t="str">
        <f t="shared" si="1"/>
        <v>Q5. Pumpkin, average of raw and cooked (boiled)</v>
      </c>
      <c r="J2995" s="1">
        <f t="shared" si="2"/>
        <v>0</v>
      </c>
      <c r="K2995" s="1" t="str">
        <f t="shared" si="3"/>
        <v>Q5. Pumpkin, average of raw and cooked (boiled)0</v>
      </c>
      <c r="L2995" s="1" t="str">
        <f t="shared" si="4"/>
        <v>Q5. Pumpkin, average of raw and cooked (boiled)Economic issues</v>
      </c>
      <c r="M2995" s="1" t="str">
        <f t="array" ref="M2995">IF(A2994=$A$72,TEXT(A2995,"dd/mm/yyyy"),A2995)&amp;";"&amp;B2995&amp;";"&amp;IF(J2995=0,IFERROR(VLOOKUP(A2995,default!$B$17:$C$19,2,0),C2995),INDEX(default!$B$2:$B$12,Sheet2!J2995,0))&amp;";"&amp;D2995&amp;";"&amp;E2995&amp;";"&amp;F2995&amp;";"&amp;G2995&amp;";"&amp;H2995</f>
        <v>Economic issues;;;;;;;</v>
      </c>
    </row>
    <row r="2996" ht="15.75" customHeight="1">
      <c r="I2996" s="1" t="str">
        <f t="shared" si="1"/>
        <v>Q5. Pumpkin, average of raw and cooked (boiled)</v>
      </c>
      <c r="J2996" s="1">
        <f t="shared" si="2"/>
        <v>0</v>
      </c>
      <c r="K2996" s="1" t="str">
        <f t="shared" si="3"/>
        <v>Q5. Pumpkin, average of raw and cooked (boiled)0</v>
      </c>
      <c r="L2996" s="1" t="str">
        <f t="shared" si="4"/>
        <v>Q5. Pumpkin, average of raw and cooked (boiled)</v>
      </c>
      <c r="M2996" s="1" t="str">
        <f t="array" ref="M2996">IF(A2995=$A$72,TEXT(A2996,"dd/mm/yyyy"),A2996)&amp;";"&amp;B2996&amp;";"&amp;IF(J2996=0,IFERROR(VLOOKUP(A2996,default!$B$17:$C$19,2,0),C2996),INDEX(default!$B$2:$B$12,Sheet2!J2996,0))&amp;";"&amp;D2996&amp;";"&amp;E2996&amp;";"&amp;F2996&amp;";"&amp;G2996&amp;";"&amp;H2996</f>
        <v>;;;;;;;</v>
      </c>
    </row>
    <row r="2997" ht="15.75" customHeight="1">
      <c r="A2997" s="1" t="s">
        <v>860</v>
      </c>
      <c r="I2997" s="1" t="str">
        <f t="shared" si="1"/>
        <v>Q5. Pumpkin, average of raw and cooked (boiled)</v>
      </c>
      <c r="J2997" s="1">
        <f t="shared" si="2"/>
        <v>0</v>
      </c>
      <c r="K2997" s="1" t="str">
        <f t="shared" si="3"/>
        <v>Q5. Pumpkin, average of raw and cooked (boiled)0</v>
      </c>
      <c r="L2997" s="1" t="str">
        <f t="shared" si="4"/>
        <v>Q5. Pumpkin, average of raw and cooked (boiled)Waste to treatment</v>
      </c>
      <c r="M2997" s="1" t="str">
        <f t="array" ref="M2997">IF(A2996=$A$72,TEXT(A2997,"dd/mm/yyyy"),A2997)&amp;";"&amp;B2997&amp;";"&amp;IF(J2997=0,IFERROR(VLOOKUP(A2997,default!$B$17:$C$19,2,0),C2997),INDEX(default!$B$2:$B$12,Sheet2!J2997,0))&amp;";"&amp;D2997&amp;";"&amp;E2997&amp;";"&amp;F2997&amp;";"&amp;G2997&amp;";"&amp;H2997</f>
        <v>Waste to treatment;;;;;;;</v>
      </c>
    </row>
    <row r="2998" ht="15.75" customHeight="1">
      <c r="A2998" s="1" t="s">
        <v>8</v>
      </c>
      <c r="B2998" s="1" t="s">
        <v>835</v>
      </c>
      <c r="C2998" s="1" t="s">
        <v>1112</v>
      </c>
      <c r="D2998" s="1" t="s">
        <v>842</v>
      </c>
      <c r="E2998" s="1">
        <v>0.0</v>
      </c>
      <c r="F2998" s="1">
        <v>0.0</v>
      </c>
      <c r="G2998" s="1">
        <v>0.0</v>
      </c>
      <c r="I2998" s="1" t="str">
        <f t="shared" si="1"/>
        <v>Q5. Pumpkin, average of raw and cooked (boiled)</v>
      </c>
      <c r="J2998" s="1">
        <f t="shared" si="2"/>
        <v>0</v>
      </c>
      <c r="K2998" s="1" t="str">
        <f t="shared" si="3"/>
        <v>Q5. Pumpkin, average of raw and cooked (boiled)0</v>
      </c>
      <c r="L2998" s="1" t="str">
        <f t="shared" si="4"/>
        <v>Q5. Pumpkin, average of raw and cooked (boiled)Municipal solid waste {RoW}| treatment of municipal solid waste, sanitary landfill | Cut-off, S</v>
      </c>
      <c r="M2998" s="1" t="str">
        <f t="array" ref="M2998">IF(A2997=$A$72,TEXT(A2998,"dd/mm/yyyy"),A2998)&amp;";"&amp;B2998&amp;";"&amp;IF(J2998=0,IFERROR(VLOOKUP(A2998,default!$B$17:$C$19,2,0),C2998),INDEX(default!$B$2:$B$12,Sheet2!J2998,0))&amp;";"&amp;D2998&amp;";"&amp;E2998&amp;";"&amp;F2998&amp;";"&amp;G2998&amp;";"&amp;H2998</f>
        <v>Municipal solid waste {RoW}| treatment of municipal solid waste, sanitary landfill | Cut-off, S;kg;(packwt*packaging*(1+TRAN_loss_PNS+RET_loss_PNS)+PHAR_loss_PNS+PROC_loss_PNS+TRAN_loss_PNS+RET_loss_PNS+USER_loss)*landfill;Undefined;0;0;0;</v>
      </c>
    </row>
    <row r="2999" ht="15.75" customHeight="1">
      <c r="A2999" s="1" t="s">
        <v>9</v>
      </c>
      <c r="B2999" s="1" t="s">
        <v>835</v>
      </c>
      <c r="C2999" s="1" t="s">
        <v>1113</v>
      </c>
      <c r="D2999" s="1" t="s">
        <v>842</v>
      </c>
      <c r="E2999" s="1">
        <v>0.0</v>
      </c>
      <c r="F2999" s="1">
        <v>0.0</v>
      </c>
      <c r="G2999" s="1">
        <v>0.0</v>
      </c>
      <c r="I2999" s="1" t="str">
        <f t="shared" si="1"/>
        <v>Q5. Pumpkin, average of raw and cooked (boiled)</v>
      </c>
      <c r="J2999" s="1">
        <f t="shared" si="2"/>
        <v>0</v>
      </c>
      <c r="K2999" s="1" t="str">
        <f t="shared" si="3"/>
        <v>Q5. Pumpkin, average of raw and cooked (boiled)0</v>
      </c>
      <c r="L2999" s="1" t="str">
        <f t="shared" si="4"/>
        <v>Q5. Pumpkin, average of raw and cooked (boiled)Municipal solid waste {GLO}| treatment of municipal solid waste, open dump, wet infiltration class (500mm) | Cut-off, S</v>
      </c>
      <c r="M2999" s="1" t="str">
        <f t="array" ref="M2999">IF(A2998=$A$72,TEXT(A2999,"dd/mm/yyyy"),A2999)&amp;";"&amp;B2999&amp;";"&amp;IF(J2999=0,IFERROR(VLOOKUP(A2999,default!$B$17:$C$19,2,0),C2999),INDEX(default!$B$2:$B$12,Sheet2!J2999,0))&amp;";"&amp;D2999&amp;";"&amp;E2999&amp;";"&amp;F2999&amp;";"&amp;G2999&amp;";"&amp;H2999</f>
        <v>Municipal solid waste {GLO}| treatment of municipal solid waste, open dump, wet infiltration class (500mm) | Cut-off, S;kg;(packwt*packaging*(1+TRAN_loss_PNS+RET_loss_PNS)+PHAR_loss_PNS+PROC_loss_PNS+TRAN_loss_PNS+RET_loss_PNS+USER_loss)*opendump;Undefined;0;0;0;</v>
      </c>
    </row>
    <row r="3000" ht="15.75" customHeight="1">
      <c r="A3000" s="1" t="s">
        <v>10</v>
      </c>
      <c r="B3000" s="1" t="s">
        <v>835</v>
      </c>
      <c r="C3000" s="1" t="s">
        <v>1113</v>
      </c>
      <c r="D3000" s="1" t="s">
        <v>842</v>
      </c>
      <c r="E3000" s="1">
        <v>0.0</v>
      </c>
      <c r="F3000" s="1">
        <v>0.0</v>
      </c>
      <c r="G3000" s="1">
        <v>0.0</v>
      </c>
      <c r="I3000" s="1" t="str">
        <f t="shared" si="1"/>
        <v>Q5. Pumpkin, average of raw and cooked (boiled)</v>
      </c>
      <c r="J3000" s="1">
        <f t="shared" si="2"/>
        <v>0</v>
      </c>
      <c r="K3000" s="1" t="str">
        <f t="shared" si="3"/>
        <v>Q5. Pumpkin, average of raw and cooked (boiled)0</v>
      </c>
      <c r="L3000" s="1" t="str">
        <f t="shared" si="4"/>
        <v>Q5. Pumpkin, average of raw and cooked (boiled)Municipal solid waste {GLO}| treatment of municipal solid waste, open burning | Cut-off, S</v>
      </c>
      <c r="M3000" s="1" t="str">
        <f t="array" ref="M3000">IF(A2999=$A$72,TEXT(A3000,"dd/mm/yyyy"),A3000)&amp;";"&amp;B3000&amp;";"&amp;IF(J3000=0,IFERROR(VLOOKUP(A3000,default!$B$17:$C$19,2,0),C3000),INDEX(default!$B$2:$B$12,Sheet2!J3000,0))&amp;";"&amp;D3000&amp;";"&amp;E3000&amp;";"&amp;F3000&amp;";"&amp;G3000&amp;";"&amp;H3000</f>
        <v>Municipal solid waste {GLO}| treatment of municipal solid waste, open burning | Cut-off, S;kg;(packwt*packaging*(1+TRAN_loss_PNS+RET_loss_PNS)+PHAR_loss_PNS+PROC_loss_PNS+TRAN_loss_PNS+RET_loss_PNS+USER_loss)*openburn;Undefined;0;0;0;</v>
      </c>
    </row>
    <row r="3001" ht="15.75" customHeight="1">
      <c r="I3001" s="1" t="str">
        <f t="shared" si="1"/>
        <v>Q5. Pumpkin, average of raw and cooked (boiled)</v>
      </c>
      <c r="J3001" s="1">
        <f t="shared" si="2"/>
        <v>0</v>
      </c>
      <c r="K3001" s="1" t="str">
        <f t="shared" si="3"/>
        <v>Q5. Pumpkin, average of raw and cooked (boiled)0</v>
      </c>
      <c r="L3001" s="1" t="str">
        <f t="shared" si="4"/>
        <v>Q5. Pumpkin, average of raw and cooked (boiled)</v>
      </c>
      <c r="M3001" s="1" t="str">
        <f t="array" ref="M3001">IF(A3000=$A$72,TEXT(A3001,"dd/mm/yyyy"),A3001)&amp;";"&amp;B3001&amp;";"&amp;IF(J3001=0,IFERROR(VLOOKUP(A3001,default!$B$17:$C$19,2,0),C3001),INDEX(default!$B$2:$B$12,Sheet2!J3001,0))&amp;";"&amp;D3001&amp;";"&amp;E3001&amp;";"&amp;F3001&amp;";"&amp;G3001&amp;";"&amp;H3001</f>
        <v>;;;;;;;</v>
      </c>
    </row>
    <row r="3002" ht="15.75" customHeight="1">
      <c r="A3002" s="1" t="s">
        <v>865</v>
      </c>
      <c r="I3002" s="1" t="str">
        <f t="shared" si="1"/>
        <v>Q5. Pumpkin, average of raw and cooked (boiled)</v>
      </c>
      <c r="J3002" s="1">
        <f t="shared" si="2"/>
        <v>0</v>
      </c>
      <c r="K3002" s="1" t="str">
        <f t="shared" si="3"/>
        <v>Q5. Pumpkin, average of raw and cooked (boiled)0</v>
      </c>
      <c r="L3002" s="1" t="str">
        <f t="shared" si="4"/>
        <v>Q5. Pumpkin, average of raw and cooked (boiled)Input parameters</v>
      </c>
      <c r="M3002" s="1" t="str">
        <f t="array" ref="M3002">IF(A3001=$A$72,TEXT(A3002,"dd/mm/yyyy"),A3002)&amp;";"&amp;B3002&amp;";"&amp;IF(J3002=0,IFERROR(VLOOKUP(A3002,default!$B$17:$C$19,2,0),C3002),INDEX(default!$B$2:$B$12,Sheet2!J3002,0))&amp;";"&amp;D3002&amp;";"&amp;E3002&amp;";"&amp;F3002&amp;";"&amp;G3002&amp;";"&amp;H3002</f>
        <v>Input parameters;;;;;;;</v>
      </c>
    </row>
    <row r="3003" ht="15.75" customHeight="1">
      <c r="A3003" s="1" t="s">
        <v>31</v>
      </c>
      <c r="B3003" s="1">
        <v>1.0</v>
      </c>
      <c r="C3003" s="1" t="s">
        <v>866</v>
      </c>
      <c r="D3003" s="1">
        <v>1.11</v>
      </c>
      <c r="E3003" s="1">
        <v>0.0</v>
      </c>
      <c r="F3003" s="1">
        <v>0.0</v>
      </c>
      <c r="G3003" s="1" t="s">
        <v>832</v>
      </c>
      <c r="H3003" s="1" t="s">
        <v>134</v>
      </c>
      <c r="I3003" s="1" t="str">
        <f t="shared" si="1"/>
        <v>Q5. Pumpkin, average of raw and cooked (boiled)</v>
      </c>
      <c r="J3003" s="1">
        <f t="shared" si="2"/>
        <v>0</v>
      </c>
      <c r="K3003" s="1" t="str">
        <f t="shared" si="3"/>
        <v>Q5. Pumpkin, average of raw and cooked (boiled)0</v>
      </c>
      <c r="L3003" s="1" t="str">
        <f t="shared" si="4"/>
        <v>Q5. Pumpkin, average of raw and cooked (boiled)primary</v>
      </c>
      <c r="M3003" s="1" t="str">
        <f t="array" ref="M3003">IF(A3002=$A$72,TEXT(A3003,"dd/mm/yyyy"),A3003)&amp;";"&amp;B3003&amp;";"&amp;IF(J3003=0,IFERROR(VLOOKUP(A3003,default!$B$17:$C$19,2,0),C3003),INDEX(default!$B$2:$B$12,Sheet2!J3003,0))&amp;";"&amp;D3003&amp;";"&amp;E3003&amp;";"&amp;F3003&amp;";"&amp;G3003&amp;";"&amp;H3003</f>
        <v>primary;1;Lognormal;1,11;0;0;No;(2,3,2,2,2,na)_x007f_</v>
      </c>
    </row>
    <row r="3004" ht="15.75" customHeight="1">
      <c r="A3004" s="1" t="s">
        <v>23</v>
      </c>
      <c r="B3004" s="1">
        <v>1.0</v>
      </c>
      <c r="C3004" s="1" t="s">
        <v>866</v>
      </c>
      <c r="D3004" s="1">
        <v>1.25</v>
      </c>
      <c r="E3004" s="1">
        <v>0.0</v>
      </c>
      <c r="F3004" s="1">
        <v>0.0</v>
      </c>
      <c r="G3004" s="1" t="s">
        <v>832</v>
      </c>
      <c r="H3004" s="1" t="s">
        <v>131</v>
      </c>
      <c r="I3004" s="1" t="str">
        <f t="shared" si="1"/>
        <v>Q5. Pumpkin, average of raw and cooked (boiled)</v>
      </c>
      <c r="J3004" s="1">
        <f t="shared" si="2"/>
        <v>0</v>
      </c>
      <c r="K3004" s="1" t="str">
        <f t="shared" si="3"/>
        <v>Q5. Pumpkin, average of raw and cooked (boiled)0</v>
      </c>
      <c r="L3004" s="1" t="str">
        <f t="shared" si="4"/>
        <v>Q5. Pumpkin, average of raw and cooked (boiled)packaging</v>
      </c>
      <c r="M3004" s="1" t="str">
        <f t="array" ref="M3004">IF(A3003=$A$72,TEXT(A3004,"dd/mm/yyyy"),A3004)&amp;";"&amp;B3004&amp;";"&amp;IF(J3004=0,IFERROR(VLOOKUP(A3004,default!$B$17:$C$19,2,0),C3004),INDEX(default!$B$2:$B$12,Sheet2!J3004,0))&amp;";"&amp;D3004&amp;";"&amp;E3004&amp;";"&amp;F3004&amp;";"&amp;G3004&amp;";"&amp;H3004</f>
        <v>packaging;1;Lognormal;1,25;0;0;No;(2,4,2,4,3,na)_x007f_</v>
      </c>
    </row>
    <row r="3005" ht="15.75" customHeight="1">
      <c r="A3005" s="1" t="s">
        <v>32</v>
      </c>
      <c r="B3005" s="1">
        <v>1.0</v>
      </c>
      <c r="C3005" s="1" t="s">
        <v>866</v>
      </c>
      <c r="D3005" s="1">
        <v>1.23</v>
      </c>
      <c r="E3005" s="1">
        <v>0.0</v>
      </c>
      <c r="F3005" s="1">
        <v>0.0</v>
      </c>
      <c r="G3005" s="1" t="s">
        <v>832</v>
      </c>
      <c r="H3005" s="1" t="s">
        <v>132</v>
      </c>
      <c r="I3005" s="1" t="str">
        <f t="shared" si="1"/>
        <v>Q5. Pumpkin, average of raw and cooked (boiled)</v>
      </c>
      <c r="J3005" s="1">
        <f t="shared" si="2"/>
        <v>0</v>
      </c>
      <c r="K3005" s="1" t="str">
        <f t="shared" si="3"/>
        <v>Q5. Pumpkin, average of raw and cooked (boiled)0</v>
      </c>
      <c r="L3005" s="1" t="str">
        <f t="shared" si="4"/>
        <v>Q5. Pumpkin, average of raw and cooked (boiled)distrib</v>
      </c>
      <c r="M3005" s="1" t="str">
        <f t="array" ref="M3005">IF(A3004=$A$72,TEXT(A3005,"dd/mm/yyyy"),A3005)&amp;";"&amp;B3005&amp;";"&amp;IF(J3005=0,IFERROR(VLOOKUP(A3005,default!$B$17:$C$19,2,0),C3005),INDEX(default!$B$2:$B$12,Sheet2!J3005,0))&amp;";"&amp;D3005&amp;";"&amp;E3005&amp;";"&amp;F3005&amp;";"&amp;G3005&amp;";"&amp;H3005</f>
        <v>distrib;1;Lognormal;1,23;0;0;No;(2,3,2,4,3,na)_x007f_</v>
      </c>
    </row>
    <row r="3006" ht="15.75" customHeight="1">
      <c r="A3006" s="1" t="s">
        <v>33</v>
      </c>
      <c r="B3006" s="1">
        <v>0.0</v>
      </c>
      <c r="C3006" s="1" t="s">
        <v>866</v>
      </c>
      <c r="D3006" s="1">
        <v>1.12</v>
      </c>
      <c r="E3006" s="1">
        <v>0.0</v>
      </c>
      <c r="F3006" s="1">
        <v>0.0</v>
      </c>
      <c r="G3006" s="1" t="s">
        <v>832</v>
      </c>
      <c r="H3006" s="1" t="s">
        <v>133</v>
      </c>
      <c r="I3006" s="1" t="str">
        <f t="shared" si="1"/>
        <v>Q5. Pumpkin, average of raw and cooked (boiled)</v>
      </c>
      <c r="J3006" s="1">
        <f t="shared" si="2"/>
        <v>0</v>
      </c>
      <c r="K3006" s="1" t="str">
        <f t="shared" si="3"/>
        <v>Q5. Pumpkin, average of raw and cooked (boiled)0</v>
      </c>
      <c r="L3006" s="1" t="str">
        <f t="shared" si="4"/>
        <v>Q5. Pumpkin, average of raw and cooked (boiled)retail_cool</v>
      </c>
      <c r="M3006" s="1" t="str">
        <f t="array" ref="M3006">IF(A3005=$A$72,TEXT(A3006,"dd/mm/yyyy"),A3006)&amp;";"&amp;B3006&amp;";"&amp;IF(J3006=0,IFERROR(VLOOKUP(A3006,default!$B$17:$C$19,2,0),C3006),INDEX(default!$B$2:$B$12,Sheet2!J3006,0))&amp;";"&amp;D3006&amp;";"&amp;E3006&amp;";"&amp;F3006&amp;";"&amp;G3006&amp;";"&amp;H3006</f>
        <v>retail_cool;0;Lognormal;1,12;0;0;No;(2,3,2,4,2,na)_x007f_</v>
      </c>
    </row>
    <row r="3007" ht="15.75" customHeight="1">
      <c r="A3007" s="1" t="s">
        <v>34</v>
      </c>
      <c r="B3007" s="1">
        <v>0.0</v>
      </c>
      <c r="C3007" s="1" t="s">
        <v>866</v>
      </c>
      <c r="D3007" s="1">
        <v>1.12</v>
      </c>
      <c r="E3007" s="1">
        <v>0.0</v>
      </c>
      <c r="F3007" s="1">
        <v>0.0</v>
      </c>
      <c r="G3007" s="1" t="s">
        <v>832</v>
      </c>
      <c r="H3007" s="1" t="s">
        <v>133</v>
      </c>
      <c r="I3007" s="1" t="str">
        <f t="shared" si="1"/>
        <v>Q5. Pumpkin, average of raw and cooked (boiled)</v>
      </c>
      <c r="J3007" s="1">
        <f t="shared" si="2"/>
        <v>0</v>
      </c>
      <c r="K3007" s="1" t="str">
        <f t="shared" si="3"/>
        <v>Q5. Pumpkin, average of raw and cooked (boiled)0</v>
      </c>
      <c r="L3007" s="1" t="str">
        <f t="shared" si="4"/>
        <v>Q5. Pumpkin, average of raw and cooked (boiled)retail_freez</v>
      </c>
      <c r="M3007" s="1" t="str">
        <f t="array" ref="M3007">IF(A3006=$A$72,TEXT(A3007,"dd/mm/yyyy"),A3007)&amp;";"&amp;B3007&amp;";"&amp;IF(J3007=0,IFERROR(VLOOKUP(A3007,default!$B$17:$C$19,2,0),C3007),INDEX(default!$B$2:$B$12,Sheet2!J3007,0))&amp;";"&amp;D3007&amp;";"&amp;E3007&amp;";"&amp;F3007&amp;";"&amp;G3007&amp;";"&amp;H3007</f>
        <v>retail_freez;0;Lognormal;1,12;0;0;No;(2,3,2,4,2,na)_x007f_</v>
      </c>
    </row>
    <row r="3008" ht="15.75" customHeight="1">
      <c r="A3008" s="1" t="s">
        <v>35</v>
      </c>
      <c r="B3008" s="1">
        <v>0.0</v>
      </c>
      <c r="C3008" s="1" t="s">
        <v>866</v>
      </c>
      <c r="D3008" s="1">
        <v>1.12</v>
      </c>
      <c r="E3008" s="1">
        <v>0.0</v>
      </c>
      <c r="F3008" s="1">
        <v>0.0</v>
      </c>
      <c r="G3008" s="1" t="s">
        <v>832</v>
      </c>
      <c r="H3008" s="1" t="s">
        <v>133</v>
      </c>
      <c r="I3008" s="1" t="str">
        <f t="shared" si="1"/>
        <v>Q5. Pumpkin, average of raw and cooked (boiled)</v>
      </c>
      <c r="J3008" s="1">
        <f t="shared" si="2"/>
        <v>0</v>
      </c>
      <c r="K3008" s="1" t="str">
        <f t="shared" si="3"/>
        <v>Q5. Pumpkin, average of raw and cooked (boiled)0</v>
      </c>
      <c r="L3008" s="1" t="str">
        <f t="shared" si="4"/>
        <v>Q5. Pumpkin, average of raw and cooked (boiled)home_cool</v>
      </c>
      <c r="M3008" s="1" t="str">
        <f t="array" ref="M3008">IF(A3007=$A$72,TEXT(A3008,"dd/mm/yyyy"),A3008)&amp;";"&amp;B3008&amp;";"&amp;IF(J3008=0,IFERROR(VLOOKUP(A3008,default!$B$17:$C$19,2,0),C3008),INDEX(default!$B$2:$B$12,Sheet2!J3008,0))&amp;";"&amp;D3008&amp;";"&amp;E3008&amp;";"&amp;F3008&amp;";"&amp;G3008&amp;";"&amp;H3008</f>
        <v>home_cool;0;Lognormal;1,12;0;0;No;(2,3,2,4,2,na)_x007f_</v>
      </c>
    </row>
    <row r="3009" ht="15.75" customHeight="1">
      <c r="A3009" s="1" t="s">
        <v>36</v>
      </c>
      <c r="B3009" s="1">
        <v>0.0</v>
      </c>
      <c r="C3009" s="1" t="s">
        <v>866</v>
      </c>
      <c r="D3009" s="1">
        <v>1.12</v>
      </c>
      <c r="E3009" s="1">
        <v>0.0</v>
      </c>
      <c r="F3009" s="1">
        <v>0.0</v>
      </c>
      <c r="G3009" s="1" t="s">
        <v>832</v>
      </c>
      <c r="H3009" s="1" t="s">
        <v>133</v>
      </c>
      <c r="I3009" s="1" t="str">
        <f t="shared" si="1"/>
        <v>Q5. Pumpkin, average of raw and cooked (boiled)</v>
      </c>
      <c r="J3009" s="1">
        <f t="shared" si="2"/>
        <v>0</v>
      </c>
      <c r="K3009" s="1" t="str">
        <f t="shared" si="3"/>
        <v>Q5. Pumpkin, average of raw and cooked (boiled)0</v>
      </c>
      <c r="L3009" s="1" t="str">
        <f t="shared" si="4"/>
        <v>Q5. Pumpkin, average of raw and cooked (boiled)home_freez</v>
      </c>
      <c r="M3009" s="1" t="str">
        <f t="array" ref="M3009">IF(A3008=$A$72,TEXT(A3009,"dd/mm/yyyy"),A3009)&amp;";"&amp;B3009&amp;";"&amp;IF(J3009=0,IFERROR(VLOOKUP(A3009,default!$B$17:$C$19,2,0),C3009),INDEX(default!$B$2:$B$12,Sheet2!J3009,0))&amp;";"&amp;D3009&amp;";"&amp;E3009&amp;";"&amp;F3009&amp;";"&amp;G3009&amp;";"&amp;H3009</f>
        <v>home_freez;0;Lognormal;1,12;0;0;No;(2,3,2,4,2,na)_x007f_</v>
      </c>
    </row>
    <row r="3010" ht="15.75" customHeight="1">
      <c r="A3010" s="1" t="s">
        <v>37</v>
      </c>
      <c r="B3010" s="1">
        <v>1.0</v>
      </c>
      <c r="C3010" s="1" t="s">
        <v>866</v>
      </c>
      <c r="D3010" s="1">
        <v>1.11</v>
      </c>
      <c r="E3010" s="1">
        <v>0.0</v>
      </c>
      <c r="F3010" s="1">
        <v>0.0</v>
      </c>
      <c r="G3010" s="1" t="s">
        <v>832</v>
      </c>
      <c r="H3010" s="1" t="s">
        <v>134</v>
      </c>
      <c r="I3010" s="1" t="str">
        <f t="shared" si="1"/>
        <v>Q5. Pumpkin, average of raw and cooked (boiled)</v>
      </c>
      <c r="J3010" s="1">
        <f t="shared" si="2"/>
        <v>0</v>
      </c>
      <c r="K3010" s="1" t="str">
        <f t="shared" si="3"/>
        <v>Q5. Pumpkin, average of raw and cooked (boiled)0</v>
      </c>
      <c r="L3010" s="1" t="str">
        <f t="shared" si="4"/>
        <v>Q5. Pumpkin, average of raw and cooked (boiled)boil</v>
      </c>
      <c r="M3010" s="1" t="str">
        <f t="array" ref="M3010">IF(A3009=$A$72,TEXT(A3010,"dd/mm/yyyy"),A3010)&amp;";"&amp;B3010&amp;";"&amp;IF(J3010=0,IFERROR(VLOOKUP(A3010,default!$B$17:$C$19,2,0),C3010),INDEX(default!$B$2:$B$12,Sheet2!J3010,0))&amp;";"&amp;D3010&amp;";"&amp;E3010&amp;";"&amp;F3010&amp;";"&amp;G3010&amp;";"&amp;H3010</f>
        <v>boil;1;Lognormal;1,11;0;0;No;(2,3,2,2,2,na)_x007f_</v>
      </c>
    </row>
    <row r="3011" ht="15.75" customHeight="1">
      <c r="A3011" s="1" t="s">
        <v>38</v>
      </c>
      <c r="B3011" s="1">
        <v>0.0</v>
      </c>
      <c r="C3011" s="1" t="s">
        <v>866</v>
      </c>
      <c r="D3011" s="1">
        <v>1.11</v>
      </c>
      <c r="E3011" s="1">
        <v>0.0</v>
      </c>
      <c r="F3011" s="1">
        <v>0.0</v>
      </c>
      <c r="G3011" s="1" t="s">
        <v>832</v>
      </c>
      <c r="H3011" s="1" t="s">
        <v>134</v>
      </c>
      <c r="I3011" s="1" t="str">
        <f t="shared" si="1"/>
        <v>Q5. Pumpkin, average of raw and cooked (boiled)</v>
      </c>
      <c r="J3011" s="1">
        <f t="shared" si="2"/>
        <v>0</v>
      </c>
      <c r="K3011" s="1" t="str">
        <f t="shared" si="3"/>
        <v>Q5. Pumpkin, average of raw and cooked (boiled)0</v>
      </c>
      <c r="L3011" s="1" t="str">
        <f t="shared" si="4"/>
        <v>Q5. Pumpkin, average of raw and cooked (boiled)fry</v>
      </c>
      <c r="M3011" s="1" t="str">
        <f t="array" ref="M3011">IF(A3010=$A$72,TEXT(A3011,"dd/mm/yyyy"),A3011)&amp;";"&amp;B3011&amp;";"&amp;IF(J3011=0,IFERROR(VLOOKUP(A3011,default!$B$17:$C$19,2,0),C3011),INDEX(default!$B$2:$B$12,Sheet2!J3011,0))&amp;";"&amp;D3011&amp;";"&amp;E3011&amp;";"&amp;F3011&amp;";"&amp;G3011&amp;";"&amp;H3011</f>
        <v>fry;0;Lognormal;1,11;0;0;No;(2,3,2,2,2,na)_x007f_</v>
      </c>
    </row>
    <row r="3012" ht="15.75" customHeight="1">
      <c r="A3012" s="1" t="s">
        <v>22</v>
      </c>
      <c r="B3012" s="1">
        <v>1.0</v>
      </c>
      <c r="C3012" s="1" t="s">
        <v>842</v>
      </c>
      <c r="D3012" s="1">
        <v>1.0</v>
      </c>
      <c r="E3012" s="1">
        <v>0.0</v>
      </c>
      <c r="F3012" s="1">
        <v>0.0</v>
      </c>
      <c r="G3012" s="1" t="s">
        <v>832</v>
      </c>
      <c r="I3012" s="1" t="str">
        <f t="shared" si="1"/>
        <v>Q5. Pumpkin, average of raw and cooked (boiled)</v>
      </c>
      <c r="J3012" s="1">
        <f t="shared" si="2"/>
        <v>0</v>
      </c>
      <c r="K3012" s="1" t="str">
        <f t="shared" si="3"/>
        <v>Q5. Pumpkin, average of raw and cooked (boiled)0</v>
      </c>
      <c r="L3012" s="1" t="str">
        <f t="shared" si="4"/>
        <v>Q5. Pumpkin, average of raw and cooked (boiled)processing</v>
      </c>
      <c r="M3012" s="1" t="str">
        <f t="array" ref="M3012">IF(A3011=$A$72,TEXT(A3012,"dd/mm/yyyy"),A3012)&amp;";"&amp;B3012&amp;";"&amp;IF(J3012=0,IFERROR(VLOOKUP(A3012,default!$B$17:$C$19,2,0),C3012),INDEX(default!$B$2:$B$12,Sheet2!J3012,0))&amp;";"&amp;D3012&amp;";"&amp;E3012&amp;";"&amp;F3012&amp;";"&amp;G3012&amp;";"&amp;H3012</f>
        <v>processing;1;Undefined;1;0;0;No;</v>
      </c>
    </row>
    <row r="3013" ht="15.75" customHeight="1">
      <c r="A3013" s="1" t="s">
        <v>39</v>
      </c>
      <c r="B3013" s="1">
        <v>0.05</v>
      </c>
      <c r="C3013" s="1" t="s">
        <v>842</v>
      </c>
      <c r="D3013" s="1">
        <v>1.0</v>
      </c>
      <c r="E3013" s="1">
        <v>0.0</v>
      </c>
      <c r="F3013" s="1">
        <v>0.0</v>
      </c>
      <c r="G3013" s="1" t="s">
        <v>832</v>
      </c>
      <c r="I3013" s="1" t="str">
        <f t="shared" si="1"/>
        <v>Q5. Pumpkin, average of raw and cooked (boiled)</v>
      </c>
      <c r="J3013" s="1">
        <f t="shared" si="2"/>
        <v>0</v>
      </c>
      <c r="K3013" s="1" t="str">
        <f t="shared" si="3"/>
        <v>Q5. Pumpkin, average of raw and cooked (boiled)0</v>
      </c>
      <c r="L3013" s="1" t="str">
        <f t="shared" si="4"/>
        <v>Q5. Pumpkin, average of raw and cooked (boiled)packwt</v>
      </c>
      <c r="M3013" s="1" t="str">
        <f t="array" ref="M3013">IF(A3012=$A$72,TEXT(A3013,"dd/mm/yyyy"),A3013)&amp;";"&amp;B3013&amp;";"&amp;IF(J3013=0,IFERROR(VLOOKUP(A3013,default!$B$17:$C$19,2,0),C3013),INDEX(default!$B$2:$B$12,Sheet2!J3013,0))&amp;";"&amp;D3013&amp;";"&amp;E3013&amp;";"&amp;F3013&amp;";"&amp;G3013&amp;";"&amp;H3013</f>
        <v>packwt;0,05;Undefined;1;0;0;No;</v>
      </c>
    </row>
    <row r="3014" ht="15.75" customHeight="1">
      <c r="A3014" s="1" t="s">
        <v>40</v>
      </c>
      <c r="B3014" s="1">
        <v>0.0</v>
      </c>
      <c r="C3014" s="1" t="s">
        <v>842</v>
      </c>
      <c r="D3014" s="1">
        <v>1.0</v>
      </c>
      <c r="E3014" s="1">
        <v>0.0</v>
      </c>
      <c r="F3014" s="1">
        <v>0.0</v>
      </c>
      <c r="G3014" s="1" t="s">
        <v>832</v>
      </c>
      <c r="I3014" s="1" t="str">
        <f t="shared" si="1"/>
        <v>Q5. Pumpkin, average of raw and cooked (boiled)</v>
      </c>
      <c r="J3014" s="1">
        <f t="shared" si="2"/>
        <v>0</v>
      </c>
      <c r="K3014" s="1" t="str">
        <f t="shared" si="3"/>
        <v>Q5. Pumpkin, average of raw and cooked (boiled)0</v>
      </c>
      <c r="L3014" s="1" t="str">
        <f t="shared" si="4"/>
        <v>Q5. Pumpkin, average of raw and cooked (boiled)USER_loss</v>
      </c>
      <c r="M3014" s="1" t="str">
        <f t="array" ref="M3014">IF(A3013=$A$72,TEXT(A3014,"dd/mm/yyyy"),A3014)&amp;";"&amp;B3014&amp;";"&amp;IF(J3014=0,IFERROR(VLOOKUP(A3014,default!$B$17:$C$19,2,0),C3014),INDEX(default!$B$2:$B$12,Sheet2!J3014,0))&amp;";"&amp;D3014&amp;";"&amp;E3014&amp;";"&amp;F3014&amp;";"&amp;G3014&amp;";"&amp;H3014</f>
        <v>USER_loss;0;Undefined;1;0;0;No;</v>
      </c>
    </row>
    <row r="3015" ht="15.75" customHeight="1">
      <c r="I3015" s="1" t="str">
        <f t="shared" si="1"/>
        <v>Q5. Pumpkin, average of raw and cooked (boiled)</v>
      </c>
      <c r="J3015" s="1">
        <f t="shared" si="2"/>
        <v>0</v>
      </c>
      <c r="K3015" s="1" t="str">
        <f t="shared" si="3"/>
        <v>Q5. Pumpkin, average of raw and cooked (boiled)0</v>
      </c>
      <c r="L3015" s="1" t="str">
        <f t="shared" si="4"/>
        <v>Q5. Pumpkin, average of raw and cooked (boiled)</v>
      </c>
      <c r="M3015" s="1" t="str">
        <f t="array" ref="M3015">IF(A3014=$A$72,TEXT(A3015,"dd/mm/yyyy"),A3015)&amp;";"&amp;B3015&amp;";"&amp;IF(J3015=0,IFERROR(VLOOKUP(A3015,default!$B$17:$C$19,2,0),C3015),INDEX(default!$B$2:$B$12,Sheet2!J3015,0))&amp;";"&amp;D3015&amp;";"&amp;E3015&amp;";"&amp;F3015&amp;";"&amp;G3015&amp;";"&amp;H3015</f>
        <v>;;;;;;;</v>
      </c>
    </row>
    <row r="3016" ht="15.75" customHeight="1">
      <c r="A3016" s="1" t="s">
        <v>867</v>
      </c>
      <c r="I3016" s="1" t="str">
        <f t="shared" si="1"/>
        <v>Q5. Pumpkin, average of raw and cooked (boiled)</v>
      </c>
      <c r="J3016" s="1">
        <f t="shared" si="2"/>
        <v>0</v>
      </c>
      <c r="K3016" s="1" t="str">
        <f t="shared" si="3"/>
        <v>Q5. Pumpkin, average of raw and cooked (boiled)0</v>
      </c>
      <c r="L3016" s="1" t="str">
        <f t="shared" si="4"/>
        <v>Q5. Pumpkin, average of raw and cooked (boiled)End</v>
      </c>
      <c r="M3016" s="1" t="str">
        <f t="array" ref="M3016">IF(A3015=$A$72,TEXT(A3016,"dd/mm/yyyy"),A3016)&amp;";"&amp;B3016&amp;";"&amp;IF(J3016=0,IFERROR(VLOOKUP(A3016,default!$B$17:$C$19,2,0),C3016),INDEX(default!$B$2:$B$12,Sheet2!J3016,0))&amp;";"&amp;D3016&amp;";"&amp;E3016&amp;";"&amp;F3016&amp;";"&amp;G3016&amp;";"&amp;H3016</f>
        <v>End;;;;;;;</v>
      </c>
    </row>
    <row r="3017" ht="15.75" customHeight="1">
      <c r="I3017" s="1" t="str">
        <f t="shared" si="1"/>
        <v>Q5. Pumpkin, average of raw and cooked (boiled)</v>
      </c>
      <c r="J3017" s="1">
        <f t="shared" si="2"/>
        <v>0</v>
      </c>
      <c r="K3017" s="1" t="str">
        <f t="shared" si="3"/>
        <v>Q5. Pumpkin, average of raw and cooked (boiled)0</v>
      </c>
      <c r="L3017" s="1" t="str">
        <f t="shared" si="4"/>
        <v>Q5. Pumpkin, average of raw and cooked (boiled)</v>
      </c>
      <c r="M3017" s="1" t="str">
        <f t="array" ref="M3017">IF(A3016=$A$72,TEXT(A3017,"dd/mm/yyyy"),A3017)&amp;";"&amp;B3017&amp;";"&amp;IF(J3017=0,IFERROR(VLOOKUP(A3017,default!$B$17:$C$19,2,0),C3017),INDEX(default!$B$2:$B$12,Sheet2!J3017,0))&amp;";"&amp;D3017&amp;";"&amp;E3017&amp;";"&amp;F3017&amp;";"&amp;G3017&amp;";"&amp;H3017</f>
        <v>;;;;;;;</v>
      </c>
    </row>
    <row r="3018" ht="15.75" customHeight="1">
      <c r="A3018" s="1" t="s">
        <v>814</v>
      </c>
      <c r="I3018" s="1" t="str">
        <f t="shared" si="1"/>
        <v>Q5. Pumpkin, average of raw and cooked (boiled)</v>
      </c>
      <c r="J3018" s="1">
        <f t="shared" si="2"/>
        <v>0</v>
      </c>
      <c r="K3018" s="1" t="str">
        <f t="shared" si="3"/>
        <v>Q5. Pumpkin, average of raw and cooked (boiled)0</v>
      </c>
      <c r="L3018" s="1" t="str">
        <f t="shared" si="4"/>
        <v>Q5. Pumpkin, average of raw and cooked (boiled)Process</v>
      </c>
      <c r="M3018" s="1" t="str">
        <f t="array" ref="M3018">IF(A3017=$A$72,TEXT(A3018,"dd/mm/yyyy"),A3018)&amp;";"&amp;B3018&amp;";"&amp;IF(J3018=0,IFERROR(VLOOKUP(A3018,default!$B$17:$C$19,2,0),C3018),INDEX(default!$B$2:$B$12,Sheet2!J3018,0))&amp;";"&amp;D3018&amp;";"&amp;E3018&amp;";"&amp;F3018&amp;";"&amp;G3018&amp;";"&amp;H3018</f>
        <v>Process;;;;;;;</v>
      </c>
    </row>
    <row r="3019" ht="15.75" customHeight="1">
      <c r="I3019" s="1" t="str">
        <f t="shared" si="1"/>
        <v>Q5. Pumpkin, average of raw and cooked (boiled)</v>
      </c>
      <c r="J3019" s="1">
        <f t="shared" si="2"/>
        <v>0</v>
      </c>
      <c r="K3019" s="1" t="str">
        <f t="shared" si="3"/>
        <v>Q5. Pumpkin, average of raw and cooked (boiled)0</v>
      </c>
      <c r="L3019" s="1" t="str">
        <f t="shared" si="4"/>
        <v>Q5. Pumpkin, average of raw and cooked (boiled)</v>
      </c>
      <c r="M3019" s="1" t="str">
        <f t="array" ref="M3019">IF(A3018=$A$72,TEXT(A3019,"dd/mm/yyyy"),A3019)&amp;";"&amp;B3019&amp;";"&amp;IF(J3019=0,IFERROR(VLOOKUP(A3019,default!$B$17:$C$19,2,0),C3019),INDEX(default!$B$2:$B$12,Sheet2!J3019,0))&amp;";"&amp;D3019&amp;";"&amp;E3019&amp;";"&amp;F3019&amp;";"&amp;G3019&amp;";"&amp;H3019</f>
        <v>;;;;;;;</v>
      </c>
    </row>
    <row r="3020" ht="15.75" customHeight="1">
      <c r="A3020" s="1" t="s">
        <v>815</v>
      </c>
      <c r="I3020" s="1" t="str">
        <f t="shared" si="1"/>
        <v>Q5. Pumpkin, average of raw and cooked (boiled)</v>
      </c>
      <c r="J3020" s="1">
        <f t="shared" si="2"/>
        <v>0</v>
      </c>
      <c r="K3020" s="1" t="str">
        <f t="shared" si="3"/>
        <v>Q5. Pumpkin, average of raw and cooked (boiled)0</v>
      </c>
      <c r="L3020" s="1" t="str">
        <f t="shared" si="4"/>
        <v>Q5. Pumpkin, average of raw and cooked (boiled)Category type</v>
      </c>
      <c r="M3020" s="1" t="str">
        <f t="array" ref="M3020">IF(A3019=$A$72,TEXT(A3020,"dd/mm/yyyy"),A3020)&amp;";"&amp;B3020&amp;";"&amp;IF(J3020=0,IFERROR(VLOOKUP(A3020,default!$B$17:$C$19,2,0),C3020),INDEX(default!$B$2:$B$12,Sheet2!J3020,0))&amp;";"&amp;D3020&amp;";"&amp;E3020&amp;";"&amp;F3020&amp;";"&amp;G3020&amp;";"&amp;H3020</f>
        <v>Category type;;;;;;;</v>
      </c>
    </row>
    <row r="3021" ht="15.75" customHeight="1">
      <c r="A3021" s="1" t="s">
        <v>816</v>
      </c>
      <c r="I3021" s="1" t="str">
        <f t="shared" si="1"/>
        <v>Q5. Pumpkin, average of raw and cooked (boiled)</v>
      </c>
      <c r="J3021" s="1">
        <f t="shared" si="2"/>
        <v>0</v>
      </c>
      <c r="K3021" s="1" t="str">
        <f t="shared" si="3"/>
        <v>Q5. Pumpkin, average of raw and cooked (boiled)0</v>
      </c>
      <c r="L3021" s="1" t="str">
        <f t="shared" si="4"/>
        <v>Q5. Pumpkin, average of raw and cooked (boiled)material</v>
      </c>
      <c r="M3021" s="1" t="str">
        <f t="array" ref="M3021">IF(A3020=$A$72,TEXT(A3021,"dd/mm/yyyy"),A3021)&amp;";"&amp;B3021&amp;";"&amp;IF(J3021=0,IFERROR(VLOOKUP(A3021,default!$B$17:$C$19,2,0),C3021),INDEX(default!$B$2:$B$12,Sheet2!J3021,0))&amp;";"&amp;D3021&amp;";"&amp;E3021&amp;";"&amp;F3021&amp;";"&amp;G3021&amp;";"&amp;H3021</f>
        <v>material;;;;;;;</v>
      </c>
    </row>
    <row r="3022" ht="15.75" customHeight="1">
      <c r="I3022" s="1" t="str">
        <f t="shared" si="1"/>
        <v>Q5. Pumpkin, average of raw and cooked (boiled)</v>
      </c>
      <c r="J3022" s="1">
        <f t="shared" si="2"/>
        <v>0</v>
      </c>
      <c r="K3022" s="1" t="str">
        <f t="shared" si="3"/>
        <v>Q5. Pumpkin, average of raw and cooked (boiled)0</v>
      </c>
      <c r="L3022" s="1" t="str">
        <f t="shared" si="4"/>
        <v>Q5. Pumpkin, average of raw and cooked (boiled)</v>
      </c>
      <c r="M3022" s="1" t="str">
        <f t="array" ref="M3022">IF(A3021=$A$72,TEXT(A3022,"dd/mm/yyyy"),A3022)&amp;";"&amp;B3022&amp;";"&amp;IF(J3022=0,IFERROR(VLOOKUP(A3022,default!$B$17:$C$19,2,0),C3022),INDEX(default!$B$2:$B$12,Sheet2!J3022,0))&amp;";"&amp;D3022&amp;";"&amp;E3022&amp;";"&amp;F3022&amp;";"&amp;G3022&amp;";"&amp;H3022</f>
        <v>;;;;;;;</v>
      </c>
    </row>
    <row r="3023" ht="15.75" customHeight="1">
      <c r="A3023" s="1" t="s">
        <v>817</v>
      </c>
      <c r="I3023" s="1" t="str">
        <f t="shared" si="1"/>
        <v>Q5. Pumpkin, average of raw and cooked (boiled)</v>
      </c>
      <c r="J3023" s="1">
        <f t="shared" si="2"/>
        <v>0</v>
      </c>
      <c r="K3023" s="1" t="str">
        <f t="shared" si="3"/>
        <v>Q5. Pumpkin, average of raw and cooked (boiled)0</v>
      </c>
      <c r="L3023" s="1" t="str">
        <f t="shared" si="4"/>
        <v>Q5. Pumpkin, average of raw and cooked (boiled)Process identifier</v>
      </c>
      <c r="M3023" s="1" t="str">
        <f t="array" ref="M3023">IF(A3022=$A$72,TEXT(A3023,"dd/mm/yyyy"),A3023)&amp;";"&amp;B3023&amp;";"&amp;IF(J3023=0,IFERROR(VLOOKUP(A3023,default!$B$17:$C$19,2,0),C3023),INDEX(default!$B$2:$B$12,Sheet2!J3023,0))&amp;";"&amp;D3023&amp;";"&amp;E3023&amp;";"&amp;F3023&amp;";"&amp;G3023&amp;";"&amp;H3023</f>
        <v>Process identifier;;;;;;;</v>
      </c>
    </row>
    <row r="3024" ht="15.75" customHeight="1">
      <c r="A3024" s="1" t="s">
        <v>1145</v>
      </c>
      <c r="I3024" s="1" t="str">
        <f t="shared" si="1"/>
        <v>Q5. Pumpkin, average of raw and cooked (boiled)</v>
      </c>
      <c r="J3024" s="1">
        <f t="shared" si="2"/>
        <v>0</v>
      </c>
      <c r="K3024" s="1" t="str">
        <f t="shared" si="3"/>
        <v>Q5. Pumpkin, average of raw and cooked (boiled)0</v>
      </c>
      <c r="L3024" s="1" t="str">
        <f t="shared" si="4"/>
        <v>Q5. Pumpkin, average of raw and cooked (boiled)FootPrin000108900800260</v>
      </c>
      <c r="M3024" s="1" t="str">
        <f t="array" ref="M3024">IF(A3023=$A$72,TEXT(A3024,"dd/mm/yyyy"),A3024)&amp;";"&amp;B3024&amp;";"&amp;IF(J3024=0,IFERROR(VLOOKUP(A3024,default!$B$17:$C$19,2,0),C3024),INDEX(default!$B$2:$B$12,Sheet2!J3024,0))&amp;";"&amp;D3024&amp;";"&amp;E3024&amp;";"&amp;F3024&amp;";"&amp;G3024&amp;";"&amp;H3024</f>
        <v>FootPrin000108900800260;;;;;;;</v>
      </c>
    </row>
    <row r="3025" ht="15.75" customHeight="1">
      <c r="I3025" s="1" t="str">
        <f t="shared" si="1"/>
        <v>Q5. Pumpkin, average of raw and cooked (boiled)</v>
      </c>
      <c r="J3025" s="1">
        <f t="shared" si="2"/>
        <v>0</v>
      </c>
      <c r="K3025" s="1" t="str">
        <f t="shared" si="3"/>
        <v>Q5. Pumpkin, average of raw and cooked (boiled)0</v>
      </c>
      <c r="L3025" s="1" t="str">
        <f t="shared" si="4"/>
        <v>Q5. Pumpkin, average of raw and cooked (boiled)</v>
      </c>
      <c r="M3025" s="1" t="str">
        <f t="array" ref="M3025">IF(A3024=$A$72,TEXT(A3025,"dd/mm/yyyy"),A3025)&amp;";"&amp;B3025&amp;";"&amp;IF(J3025=0,IFERROR(VLOOKUP(A3025,default!$B$17:$C$19,2,0),C3025),INDEX(default!$B$2:$B$12,Sheet2!J3025,0))&amp;";"&amp;D3025&amp;";"&amp;E3025&amp;";"&amp;F3025&amp;";"&amp;G3025&amp;";"&amp;H3025</f>
        <v>;;;;;;;</v>
      </c>
    </row>
    <row r="3026" ht="15.75" customHeight="1">
      <c r="A3026" s="1" t="s">
        <v>819</v>
      </c>
      <c r="I3026" s="1" t="str">
        <f t="shared" si="1"/>
        <v>Q5. Pumpkin, average of raw and cooked (boiled)</v>
      </c>
      <c r="J3026" s="1">
        <f t="shared" si="2"/>
        <v>0</v>
      </c>
      <c r="K3026" s="1" t="str">
        <f t="shared" si="3"/>
        <v>Q5. Pumpkin, average of raw and cooked (boiled)0</v>
      </c>
      <c r="L3026" s="1" t="str">
        <f t="shared" si="4"/>
        <v>Q5. Pumpkin, average of raw and cooked (boiled)Type</v>
      </c>
      <c r="M3026" s="1" t="str">
        <f t="array" ref="M3026">IF(A3025=$A$72,TEXT(A3026,"dd/mm/yyyy"),A3026)&amp;";"&amp;B3026&amp;";"&amp;IF(J3026=0,IFERROR(VLOOKUP(A3026,default!$B$17:$C$19,2,0),C3026),INDEX(default!$B$2:$B$12,Sheet2!J3026,0))&amp;";"&amp;D3026&amp;";"&amp;E3026&amp;";"&amp;F3026&amp;";"&amp;G3026&amp;";"&amp;H3026</f>
        <v>Type;;;;;;;</v>
      </c>
    </row>
    <row r="3027" ht="15.75" customHeight="1">
      <c r="I3027" s="1" t="str">
        <f t="shared" si="1"/>
        <v>Q5. Pumpkin, average of raw and cooked (boiled)</v>
      </c>
      <c r="J3027" s="1">
        <f t="shared" si="2"/>
        <v>0</v>
      </c>
      <c r="K3027" s="1" t="str">
        <f t="shared" si="3"/>
        <v>Q5. Pumpkin, average of raw and cooked (boiled)0</v>
      </c>
      <c r="L3027" s="1" t="str">
        <f t="shared" si="4"/>
        <v>Q5. Pumpkin, average of raw and cooked (boiled)</v>
      </c>
      <c r="M3027" s="1" t="str">
        <f t="array" ref="M3027">IF(A3026=$A$72,TEXT(A3027,"dd/mm/yyyy"),A3027)&amp;";"&amp;B3027&amp;";"&amp;IF(J3027=0,IFERROR(VLOOKUP(A3027,default!$B$17:$C$19,2,0),C3027),INDEX(default!$B$2:$B$12,Sheet2!J3027,0))&amp;";"&amp;D3027&amp;";"&amp;E3027&amp;";"&amp;F3027&amp;";"&amp;G3027&amp;";"&amp;H3027</f>
        <v>;;;;;;;</v>
      </c>
    </row>
    <row r="3028" ht="15.75" customHeight="1">
      <c r="I3028" s="1" t="str">
        <f t="shared" si="1"/>
        <v>Q5. Pumpkin, average of raw and cooked (boiled)</v>
      </c>
      <c r="J3028" s="1">
        <f t="shared" si="2"/>
        <v>0</v>
      </c>
      <c r="K3028" s="1" t="str">
        <f t="shared" si="3"/>
        <v>Q5. Pumpkin, average of raw and cooked (boiled)0</v>
      </c>
      <c r="L3028" s="1" t="str">
        <f t="shared" si="4"/>
        <v>Q5. Pumpkin, average of raw and cooked (boiled)</v>
      </c>
      <c r="M3028" s="1" t="str">
        <f t="array" ref="M3028">IF(A3027=$A$72,TEXT(A3028,"dd/mm/yyyy"),A3028)&amp;";"&amp;B3028&amp;";"&amp;IF(J3028=0,IFERROR(VLOOKUP(A3028,default!$B$17:$C$19,2,0),C3028),INDEX(default!$B$2:$B$12,Sheet2!J3028,0))&amp;";"&amp;D3028&amp;";"&amp;E3028&amp;";"&amp;F3028&amp;";"&amp;G3028&amp;";"&amp;H3028</f>
        <v>;;;;;;;</v>
      </c>
    </row>
    <row r="3029" ht="15.75" customHeight="1">
      <c r="A3029" s="1" t="s">
        <v>820</v>
      </c>
      <c r="I3029" s="1" t="str">
        <f t="shared" si="1"/>
        <v>Q5. Pumpkin, average of raw and cooked (boiled)</v>
      </c>
      <c r="J3029" s="1">
        <f t="shared" si="2"/>
        <v>0</v>
      </c>
      <c r="K3029" s="1" t="str">
        <f t="shared" si="3"/>
        <v>Q5. Pumpkin, average of raw and cooked (boiled)0</v>
      </c>
      <c r="L3029" s="1" t="str">
        <f t="shared" si="4"/>
        <v>Q5. Pumpkin, average of raw and cooked (boiled)Status</v>
      </c>
      <c r="M3029" s="1" t="str">
        <f t="array" ref="M3029">IF(A3028=$A$72,TEXT(A3029,"dd/mm/yyyy"),A3029)&amp;";"&amp;B3029&amp;";"&amp;IF(J3029=0,IFERROR(VLOOKUP(A3029,default!$B$17:$C$19,2,0),C3029),INDEX(default!$B$2:$B$12,Sheet2!J3029,0))&amp;";"&amp;D3029&amp;";"&amp;E3029&amp;";"&amp;F3029&amp;";"&amp;G3029&amp;";"&amp;H3029</f>
        <v>Status;;;;;;;</v>
      </c>
    </row>
    <row r="3030" ht="15.75" customHeight="1">
      <c r="I3030" s="1" t="str">
        <f t="shared" si="1"/>
        <v>Q5. Pumpkin, average of raw and cooked (boiled)</v>
      </c>
      <c r="J3030" s="1">
        <f t="shared" si="2"/>
        <v>0</v>
      </c>
      <c r="K3030" s="1" t="str">
        <f t="shared" si="3"/>
        <v>Q5. Pumpkin, average of raw and cooked (boiled)0</v>
      </c>
      <c r="L3030" s="1" t="str">
        <f t="shared" si="4"/>
        <v>Q5. Pumpkin, average of raw and cooked (boiled)</v>
      </c>
      <c r="M3030" s="1" t="str">
        <f t="array" ref="M3030">IF(A3029=$A$72,TEXT(A3030,"dd/mm/yyyy"),A3030)&amp;";"&amp;B3030&amp;";"&amp;IF(J3030=0,IFERROR(VLOOKUP(A3030,default!$B$17:$C$19,2,0),C3030),INDEX(default!$B$2:$B$12,Sheet2!J3030,0))&amp;";"&amp;D3030&amp;";"&amp;E3030&amp;";"&amp;F3030&amp;";"&amp;G3030&amp;";"&amp;H3030</f>
        <v>;;;;;;;</v>
      </c>
    </row>
    <row r="3031" ht="15.75" customHeight="1">
      <c r="I3031" s="1" t="str">
        <f t="shared" si="1"/>
        <v>Q5. Pumpkin, average of raw and cooked (boiled)</v>
      </c>
      <c r="J3031" s="1">
        <f t="shared" si="2"/>
        <v>0</v>
      </c>
      <c r="K3031" s="1" t="str">
        <f t="shared" si="3"/>
        <v>Q5. Pumpkin, average of raw and cooked (boiled)0</v>
      </c>
      <c r="L3031" s="1" t="str">
        <f t="shared" si="4"/>
        <v>Q5. Pumpkin, average of raw and cooked (boiled)</v>
      </c>
      <c r="M3031" s="1" t="str">
        <f t="array" ref="M3031">IF(A3030=$A$72,TEXT(A3031,"dd/mm/yyyy"),A3031)&amp;";"&amp;B3031&amp;";"&amp;IF(J3031=0,IFERROR(VLOOKUP(A3031,default!$B$17:$C$19,2,0),C3031),INDEX(default!$B$2:$B$12,Sheet2!J3031,0))&amp;";"&amp;D3031&amp;";"&amp;E3031&amp;";"&amp;F3031&amp;";"&amp;G3031&amp;";"&amp;H3031</f>
        <v>;;;;;;;</v>
      </c>
    </row>
    <row r="3032" ht="15.75" customHeight="1">
      <c r="A3032" s="1" t="s">
        <v>821</v>
      </c>
      <c r="I3032" s="1" t="str">
        <f t="shared" si="1"/>
        <v>Q5. Pumpkin, average of raw and cooked (boiled)</v>
      </c>
      <c r="J3032" s="1">
        <f t="shared" si="2"/>
        <v>0</v>
      </c>
      <c r="K3032" s="1" t="str">
        <f t="shared" si="3"/>
        <v>Q5. Pumpkin, average of raw and cooked (boiled)0</v>
      </c>
      <c r="L3032" s="1" t="str">
        <f t="shared" si="4"/>
        <v>Q5. Pumpkin, average of raw and cooked (boiled)Time period</v>
      </c>
      <c r="M3032" s="1" t="str">
        <f t="array" ref="M3032">IF(A3031=$A$72,TEXT(A3032,"dd/mm/yyyy"),A3032)&amp;";"&amp;B3032&amp;";"&amp;IF(J3032=0,IFERROR(VLOOKUP(A3032,default!$B$17:$C$19,2,0),C3032),INDEX(default!$B$2:$B$12,Sheet2!J3032,0))&amp;";"&amp;D3032&amp;";"&amp;E3032&amp;";"&amp;F3032&amp;";"&amp;G3032&amp;";"&amp;H3032</f>
        <v>Time period;;;;;;;</v>
      </c>
    </row>
    <row r="3033" ht="15.75" customHeight="1">
      <c r="A3033" s="1" t="s">
        <v>822</v>
      </c>
      <c r="I3033" s="1" t="str">
        <f t="shared" si="1"/>
        <v>Q5. Pumpkin, average of raw and cooked (boiled)</v>
      </c>
      <c r="J3033" s="1">
        <f t="shared" si="2"/>
        <v>0</v>
      </c>
      <c r="K3033" s="1" t="str">
        <f t="shared" si="3"/>
        <v>Q5. Pumpkin, average of raw and cooked (boiled)0</v>
      </c>
      <c r="L3033" s="1" t="str">
        <f t="shared" si="4"/>
        <v>Q5. Pumpkin, average of raw and cooked (boiled)Unspecified</v>
      </c>
      <c r="M3033" s="1" t="str">
        <f t="array" ref="M3033">IF(A3032=$A$72,TEXT(A3033,"dd/mm/yyyy"),A3033)&amp;";"&amp;B3033&amp;";"&amp;IF(J3033=0,IFERROR(VLOOKUP(A3033,default!$B$17:$C$19,2,0),C3033),INDEX(default!$B$2:$B$12,Sheet2!J3033,0))&amp;";"&amp;D3033&amp;";"&amp;E3033&amp;";"&amp;F3033&amp;";"&amp;G3033&amp;";"&amp;H3033</f>
        <v>Unspecified;;;;;;;</v>
      </c>
    </row>
    <row r="3034" ht="15.75" customHeight="1">
      <c r="I3034" s="1" t="str">
        <f t="shared" si="1"/>
        <v>Q5. Pumpkin, average of raw and cooked (boiled)</v>
      </c>
      <c r="J3034" s="1">
        <f t="shared" si="2"/>
        <v>0</v>
      </c>
      <c r="K3034" s="1" t="str">
        <f t="shared" si="3"/>
        <v>Q5. Pumpkin, average of raw and cooked (boiled)0</v>
      </c>
      <c r="L3034" s="1" t="str">
        <f t="shared" si="4"/>
        <v>Q5. Pumpkin, average of raw and cooked (boiled)</v>
      </c>
      <c r="M3034" s="1" t="str">
        <f t="array" ref="M3034">IF(A3033=$A$72,TEXT(A3034,"dd/mm/yyyy"),A3034)&amp;";"&amp;B3034&amp;";"&amp;IF(J3034=0,IFERROR(VLOOKUP(A3034,default!$B$17:$C$19,2,0),C3034),INDEX(default!$B$2:$B$12,Sheet2!J3034,0))&amp;";"&amp;D3034&amp;";"&amp;E3034&amp;";"&amp;F3034&amp;";"&amp;G3034&amp;";"&amp;H3034</f>
        <v>;;;;;;;</v>
      </c>
    </row>
    <row r="3035" ht="15.75" customHeight="1">
      <c r="A3035" s="1" t="s">
        <v>823</v>
      </c>
      <c r="I3035" s="1" t="str">
        <f t="shared" si="1"/>
        <v>Q5. Pumpkin, average of raw and cooked (boiled)</v>
      </c>
      <c r="J3035" s="1">
        <f t="shared" si="2"/>
        <v>0</v>
      </c>
      <c r="K3035" s="1" t="str">
        <f t="shared" si="3"/>
        <v>Q5. Pumpkin, average of raw and cooked (boiled)0</v>
      </c>
      <c r="L3035" s="1" t="str">
        <f t="shared" si="4"/>
        <v>Q5. Pumpkin, average of raw and cooked (boiled)Geography</v>
      </c>
      <c r="M3035" s="1" t="str">
        <f t="array" ref="M3035">IF(A3034=$A$72,TEXT(A3035,"dd/mm/yyyy"),A3035)&amp;";"&amp;B3035&amp;";"&amp;IF(J3035=0,IFERROR(VLOOKUP(A3035,default!$B$17:$C$19,2,0),C3035),INDEX(default!$B$2:$B$12,Sheet2!J3035,0))&amp;";"&amp;D3035&amp;";"&amp;E3035&amp;";"&amp;F3035&amp;";"&amp;G3035&amp;";"&amp;H3035</f>
        <v>Geography;;;;;;;</v>
      </c>
    </row>
    <row r="3036" ht="15.75" customHeight="1">
      <c r="A3036" s="1" t="s">
        <v>822</v>
      </c>
      <c r="I3036" s="1" t="str">
        <f t="shared" si="1"/>
        <v>Q5. Pumpkin, average of raw and cooked (boiled)</v>
      </c>
      <c r="J3036" s="1">
        <f t="shared" si="2"/>
        <v>0</v>
      </c>
      <c r="K3036" s="1" t="str">
        <f t="shared" si="3"/>
        <v>Q5. Pumpkin, average of raw and cooked (boiled)0</v>
      </c>
      <c r="L3036" s="1" t="str">
        <f t="shared" si="4"/>
        <v>Q5. Pumpkin, average of raw and cooked (boiled)Unspecified</v>
      </c>
      <c r="M3036" s="1" t="str">
        <f t="array" ref="M3036">IF(A3035=$A$72,TEXT(A3036,"dd/mm/yyyy"),A3036)&amp;";"&amp;B3036&amp;";"&amp;IF(J3036=0,IFERROR(VLOOKUP(A3036,default!$B$17:$C$19,2,0),C3036),INDEX(default!$B$2:$B$12,Sheet2!J3036,0))&amp;";"&amp;D3036&amp;";"&amp;E3036&amp;";"&amp;F3036&amp;";"&amp;G3036&amp;";"&amp;H3036</f>
        <v>Unspecified;;;;;;;</v>
      </c>
    </row>
    <row r="3037" ht="15.75" customHeight="1">
      <c r="I3037" s="1" t="str">
        <f t="shared" si="1"/>
        <v>Q5. Pumpkin, average of raw and cooked (boiled)</v>
      </c>
      <c r="J3037" s="1">
        <f t="shared" si="2"/>
        <v>0</v>
      </c>
      <c r="K3037" s="1" t="str">
        <f t="shared" si="3"/>
        <v>Q5. Pumpkin, average of raw and cooked (boiled)0</v>
      </c>
      <c r="L3037" s="1" t="str">
        <f t="shared" si="4"/>
        <v>Q5. Pumpkin, average of raw and cooked (boiled)</v>
      </c>
      <c r="M3037" s="1" t="str">
        <f t="array" ref="M3037">IF(A3036=$A$72,TEXT(A3037,"dd/mm/yyyy"),A3037)&amp;";"&amp;B3037&amp;";"&amp;IF(J3037=0,IFERROR(VLOOKUP(A3037,default!$B$17:$C$19,2,0),C3037),INDEX(default!$B$2:$B$12,Sheet2!J3037,0))&amp;";"&amp;D3037&amp;";"&amp;E3037&amp;";"&amp;F3037&amp;";"&amp;G3037&amp;";"&amp;H3037</f>
        <v>;;;;;;;</v>
      </c>
    </row>
    <row r="3038" ht="15.75" customHeight="1">
      <c r="A3038" s="1" t="s">
        <v>824</v>
      </c>
      <c r="I3038" s="1" t="str">
        <f t="shared" si="1"/>
        <v>Q5. Pumpkin, average of raw and cooked (boiled)</v>
      </c>
      <c r="J3038" s="1">
        <f t="shared" si="2"/>
        <v>0</v>
      </c>
      <c r="K3038" s="1" t="str">
        <f t="shared" si="3"/>
        <v>Q5. Pumpkin, average of raw and cooked (boiled)0</v>
      </c>
      <c r="L3038" s="1" t="str">
        <f t="shared" si="4"/>
        <v>Q5. Pumpkin, average of raw and cooked (boiled)Technology</v>
      </c>
      <c r="M3038" s="1" t="str">
        <f t="array" ref="M3038">IF(A3037=$A$72,TEXT(A3038,"dd/mm/yyyy"),A3038)&amp;";"&amp;B3038&amp;";"&amp;IF(J3038=0,IFERROR(VLOOKUP(A3038,default!$B$17:$C$19,2,0),C3038),INDEX(default!$B$2:$B$12,Sheet2!J3038,0))&amp;";"&amp;D3038&amp;";"&amp;E3038&amp;";"&amp;F3038&amp;";"&amp;G3038&amp;";"&amp;H3038</f>
        <v>Technology;;;;;;;</v>
      </c>
    </row>
    <row r="3039" ht="15.75" customHeight="1">
      <c r="A3039" s="1" t="s">
        <v>822</v>
      </c>
      <c r="I3039" s="1" t="str">
        <f t="shared" si="1"/>
        <v>Q5. Pumpkin, average of raw and cooked (boiled)</v>
      </c>
      <c r="J3039" s="1">
        <f t="shared" si="2"/>
        <v>0</v>
      </c>
      <c r="K3039" s="1" t="str">
        <f t="shared" si="3"/>
        <v>Q5. Pumpkin, average of raw and cooked (boiled)0</v>
      </c>
      <c r="L3039" s="1" t="str">
        <f t="shared" si="4"/>
        <v>Q5. Pumpkin, average of raw and cooked (boiled)Unspecified</v>
      </c>
      <c r="M3039" s="1" t="str">
        <f t="array" ref="M3039">IF(A3038=$A$72,TEXT(A3039,"dd/mm/yyyy"),A3039)&amp;";"&amp;B3039&amp;";"&amp;IF(J3039=0,IFERROR(VLOOKUP(A3039,default!$B$17:$C$19,2,0),C3039),INDEX(default!$B$2:$B$12,Sheet2!J3039,0))&amp;";"&amp;D3039&amp;";"&amp;E3039&amp;";"&amp;F3039&amp;";"&amp;G3039&amp;";"&amp;H3039</f>
        <v>Unspecified;;;;;;;</v>
      </c>
    </row>
    <row r="3040" ht="15.75" customHeight="1">
      <c r="I3040" s="1" t="str">
        <f t="shared" si="1"/>
        <v>Q5. Pumpkin, average of raw and cooked (boiled)</v>
      </c>
      <c r="J3040" s="1">
        <f t="shared" si="2"/>
        <v>0</v>
      </c>
      <c r="K3040" s="1" t="str">
        <f t="shared" si="3"/>
        <v>Q5. Pumpkin, average of raw and cooked (boiled)0</v>
      </c>
      <c r="L3040" s="1" t="str">
        <f t="shared" si="4"/>
        <v>Q5. Pumpkin, average of raw and cooked (boiled)</v>
      </c>
      <c r="M3040" s="1" t="str">
        <f t="array" ref="M3040">IF(A3039=$A$72,TEXT(A3040,"dd/mm/yyyy"),A3040)&amp;";"&amp;B3040&amp;";"&amp;IF(J3040=0,IFERROR(VLOOKUP(A3040,default!$B$17:$C$19,2,0),C3040),INDEX(default!$B$2:$B$12,Sheet2!J3040,0))&amp;";"&amp;D3040&amp;";"&amp;E3040&amp;";"&amp;F3040&amp;";"&amp;G3040&amp;";"&amp;H3040</f>
        <v>;;;;;;;</v>
      </c>
    </row>
    <row r="3041" ht="15.75" customHeight="1">
      <c r="A3041" s="1" t="s">
        <v>825</v>
      </c>
      <c r="I3041" s="1" t="str">
        <f t="shared" si="1"/>
        <v>Q5. Pumpkin, average of raw and cooked (boiled)</v>
      </c>
      <c r="J3041" s="1">
        <f t="shared" si="2"/>
        <v>0</v>
      </c>
      <c r="K3041" s="1" t="str">
        <f t="shared" si="3"/>
        <v>Q5. Pumpkin, average of raw and cooked (boiled)0</v>
      </c>
      <c r="L3041" s="1" t="str">
        <f t="shared" si="4"/>
        <v>Q5. Pumpkin, average of raw and cooked (boiled)Representativeness</v>
      </c>
      <c r="M3041" s="1" t="str">
        <f t="array" ref="M3041">IF(A3040=$A$72,TEXT(A3041,"dd/mm/yyyy"),A3041)&amp;";"&amp;B3041&amp;";"&amp;IF(J3041=0,IFERROR(VLOOKUP(A3041,default!$B$17:$C$19,2,0),C3041),INDEX(default!$B$2:$B$12,Sheet2!J3041,0))&amp;";"&amp;D3041&amp;";"&amp;E3041&amp;";"&amp;F3041&amp;";"&amp;G3041&amp;";"&amp;H3041</f>
        <v>Representativeness;;;;;;;</v>
      </c>
    </row>
    <row r="3042" ht="15.75" customHeight="1">
      <c r="A3042" s="1" t="s">
        <v>822</v>
      </c>
      <c r="I3042" s="1" t="str">
        <f t="shared" si="1"/>
        <v>Q5. Pumpkin, average of raw and cooked (boiled)</v>
      </c>
      <c r="J3042" s="1">
        <f t="shared" si="2"/>
        <v>0</v>
      </c>
      <c r="K3042" s="1" t="str">
        <f t="shared" si="3"/>
        <v>Q5. Pumpkin, average of raw and cooked (boiled)0</v>
      </c>
      <c r="L3042" s="1" t="str">
        <f t="shared" si="4"/>
        <v>Q5. Pumpkin, average of raw and cooked (boiled)Unspecified</v>
      </c>
      <c r="M3042" s="1" t="str">
        <f t="array" ref="M3042">IF(A3041=$A$72,TEXT(A3042,"dd/mm/yyyy"),A3042)&amp;";"&amp;B3042&amp;";"&amp;IF(J3042=0,IFERROR(VLOOKUP(A3042,default!$B$17:$C$19,2,0),C3042),INDEX(default!$B$2:$B$12,Sheet2!J3042,0))&amp;";"&amp;D3042&amp;";"&amp;E3042&amp;";"&amp;F3042&amp;";"&amp;G3042&amp;";"&amp;H3042</f>
        <v>Unspecified;;;;;;;</v>
      </c>
    </row>
    <row r="3043" ht="15.75" customHeight="1">
      <c r="I3043" s="1" t="str">
        <f t="shared" si="1"/>
        <v>Q5. Pumpkin, average of raw and cooked (boiled)</v>
      </c>
      <c r="J3043" s="1">
        <f t="shared" si="2"/>
        <v>0</v>
      </c>
      <c r="K3043" s="1" t="str">
        <f t="shared" si="3"/>
        <v>Q5. Pumpkin, average of raw and cooked (boiled)0</v>
      </c>
      <c r="L3043" s="1" t="str">
        <f t="shared" si="4"/>
        <v>Q5. Pumpkin, average of raw and cooked (boiled)</v>
      </c>
      <c r="M3043" s="1" t="str">
        <f t="array" ref="M3043">IF(A3042=$A$72,TEXT(A3043,"dd/mm/yyyy"),A3043)&amp;";"&amp;B3043&amp;";"&amp;IF(J3043=0,IFERROR(VLOOKUP(A3043,default!$B$17:$C$19,2,0),C3043),INDEX(default!$B$2:$B$12,Sheet2!J3043,0))&amp;";"&amp;D3043&amp;";"&amp;E3043&amp;";"&amp;F3043&amp;";"&amp;G3043&amp;";"&amp;H3043</f>
        <v>;;;;;;;</v>
      </c>
    </row>
    <row r="3044" ht="15.75" customHeight="1">
      <c r="A3044" s="1" t="s">
        <v>826</v>
      </c>
      <c r="I3044" s="1" t="str">
        <f t="shared" si="1"/>
        <v>Q5. Pumpkin, average of raw and cooked (boiled)</v>
      </c>
      <c r="J3044" s="1">
        <f t="shared" si="2"/>
        <v>0</v>
      </c>
      <c r="K3044" s="1" t="str">
        <f t="shared" si="3"/>
        <v>Q5. Pumpkin, average of raw and cooked (boiled)0</v>
      </c>
      <c r="L3044" s="1" t="str">
        <f t="shared" si="4"/>
        <v>Q5. Pumpkin, average of raw and cooked (boiled)Multiple output allocation</v>
      </c>
      <c r="M3044" s="1" t="str">
        <f t="array" ref="M3044">IF(A3043=$A$72,TEXT(A3044,"dd/mm/yyyy"),A3044)&amp;";"&amp;B3044&amp;";"&amp;IF(J3044=0,IFERROR(VLOOKUP(A3044,default!$B$17:$C$19,2,0),C3044),INDEX(default!$B$2:$B$12,Sheet2!J3044,0))&amp;";"&amp;D3044&amp;";"&amp;E3044&amp;";"&amp;F3044&amp;";"&amp;G3044&amp;";"&amp;H3044</f>
        <v>Multiple output allocation;;;;;;;</v>
      </c>
    </row>
    <row r="3045" ht="15.75" customHeight="1">
      <c r="A3045" s="1" t="s">
        <v>822</v>
      </c>
      <c r="I3045" s="1" t="str">
        <f t="shared" si="1"/>
        <v>Q5. Pumpkin, average of raw and cooked (boiled)</v>
      </c>
      <c r="J3045" s="1">
        <f t="shared" si="2"/>
        <v>0</v>
      </c>
      <c r="K3045" s="1" t="str">
        <f t="shared" si="3"/>
        <v>Q5. Pumpkin, average of raw and cooked (boiled)0</v>
      </c>
      <c r="L3045" s="1" t="str">
        <f t="shared" si="4"/>
        <v>Q5. Pumpkin, average of raw and cooked (boiled)Unspecified</v>
      </c>
      <c r="M3045" s="1" t="str">
        <f t="array" ref="M3045">IF(A3044=$A$72,TEXT(A3045,"dd/mm/yyyy"),A3045)&amp;";"&amp;B3045&amp;";"&amp;IF(J3045=0,IFERROR(VLOOKUP(A3045,default!$B$17:$C$19,2,0),C3045),INDEX(default!$B$2:$B$12,Sheet2!J3045,0))&amp;";"&amp;D3045&amp;";"&amp;E3045&amp;";"&amp;F3045&amp;";"&amp;G3045&amp;";"&amp;H3045</f>
        <v>Unspecified;;;;;;;</v>
      </c>
    </row>
    <row r="3046" ht="15.75" customHeight="1">
      <c r="I3046" s="1" t="str">
        <f t="shared" si="1"/>
        <v>Q5. Pumpkin, average of raw and cooked (boiled)</v>
      </c>
      <c r="J3046" s="1">
        <f t="shared" si="2"/>
        <v>0</v>
      </c>
      <c r="K3046" s="1" t="str">
        <f t="shared" si="3"/>
        <v>Q5. Pumpkin, average of raw and cooked (boiled)0</v>
      </c>
      <c r="L3046" s="1" t="str">
        <f t="shared" si="4"/>
        <v>Q5. Pumpkin, average of raw and cooked (boiled)</v>
      </c>
      <c r="M3046" s="1" t="str">
        <f t="array" ref="M3046">IF(A3045=$A$72,TEXT(A3046,"dd/mm/yyyy"),A3046)&amp;";"&amp;B3046&amp;";"&amp;IF(J3046=0,IFERROR(VLOOKUP(A3046,default!$B$17:$C$19,2,0),C3046),INDEX(default!$B$2:$B$12,Sheet2!J3046,0))&amp;";"&amp;D3046&amp;";"&amp;E3046&amp;";"&amp;F3046&amp;";"&amp;G3046&amp;";"&amp;H3046</f>
        <v>;;;;;;;</v>
      </c>
    </row>
    <row r="3047" ht="15.75" customHeight="1">
      <c r="A3047" s="1" t="s">
        <v>827</v>
      </c>
      <c r="I3047" s="1" t="str">
        <f t="shared" si="1"/>
        <v>Q5. Pumpkin, average of raw and cooked (boiled)</v>
      </c>
      <c r="J3047" s="1">
        <f t="shared" si="2"/>
        <v>0</v>
      </c>
      <c r="K3047" s="1" t="str">
        <f t="shared" si="3"/>
        <v>Q5. Pumpkin, average of raw and cooked (boiled)0</v>
      </c>
      <c r="L3047" s="1" t="str">
        <f t="shared" si="4"/>
        <v>Q5. Pumpkin, average of raw and cooked (boiled)Substitution allocation</v>
      </c>
      <c r="M3047" s="1" t="str">
        <f t="array" ref="M3047">IF(A3046=$A$72,TEXT(A3047,"dd/mm/yyyy"),A3047)&amp;";"&amp;B3047&amp;";"&amp;IF(J3047=0,IFERROR(VLOOKUP(A3047,default!$B$17:$C$19,2,0),C3047),INDEX(default!$B$2:$B$12,Sheet2!J3047,0))&amp;";"&amp;D3047&amp;";"&amp;E3047&amp;";"&amp;F3047&amp;";"&amp;G3047&amp;";"&amp;H3047</f>
        <v>Substitution allocation;;;;;;;</v>
      </c>
    </row>
    <row r="3048" ht="15.75" customHeight="1">
      <c r="A3048" s="1" t="s">
        <v>822</v>
      </c>
      <c r="I3048" s="1" t="str">
        <f t="shared" si="1"/>
        <v>Q5. Pumpkin, average of raw and cooked (boiled)</v>
      </c>
      <c r="J3048" s="1">
        <f t="shared" si="2"/>
        <v>0</v>
      </c>
      <c r="K3048" s="1" t="str">
        <f t="shared" si="3"/>
        <v>Q5. Pumpkin, average of raw and cooked (boiled)0</v>
      </c>
      <c r="L3048" s="1" t="str">
        <f t="shared" si="4"/>
        <v>Q5. Pumpkin, average of raw and cooked (boiled)Unspecified</v>
      </c>
      <c r="M3048" s="1" t="str">
        <f t="array" ref="M3048">IF(A3047=$A$72,TEXT(A3048,"dd/mm/yyyy"),A3048)&amp;";"&amp;B3048&amp;";"&amp;IF(J3048=0,IFERROR(VLOOKUP(A3048,default!$B$17:$C$19,2,0),C3048),INDEX(default!$B$2:$B$12,Sheet2!J3048,0))&amp;";"&amp;D3048&amp;";"&amp;E3048&amp;";"&amp;F3048&amp;";"&amp;G3048&amp;";"&amp;H3048</f>
        <v>Unspecified;;;;;;;</v>
      </c>
    </row>
    <row r="3049" ht="15.75" customHeight="1">
      <c r="I3049" s="1" t="str">
        <f t="shared" si="1"/>
        <v>Q5. Pumpkin, average of raw and cooked (boiled)</v>
      </c>
      <c r="J3049" s="1">
        <f t="shared" si="2"/>
        <v>0</v>
      </c>
      <c r="K3049" s="1" t="str">
        <f t="shared" si="3"/>
        <v>Q5. Pumpkin, average of raw and cooked (boiled)0</v>
      </c>
      <c r="L3049" s="1" t="str">
        <f t="shared" si="4"/>
        <v>Q5. Pumpkin, average of raw and cooked (boiled)</v>
      </c>
      <c r="M3049" s="1" t="str">
        <f t="array" ref="M3049">IF(A3048=$A$72,TEXT(A3049,"dd/mm/yyyy"),A3049)&amp;";"&amp;B3049&amp;";"&amp;IF(J3049=0,IFERROR(VLOOKUP(A3049,default!$B$17:$C$19,2,0),C3049),INDEX(default!$B$2:$B$12,Sheet2!J3049,0))&amp;";"&amp;D3049&amp;";"&amp;E3049&amp;";"&amp;F3049&amp;";"&amp;G3049&amp;";"&amp;H3049</f>
        <v>;;;;;;;</v>
      </c>
    </row>
    <row r="3050" ht="15.75" customHeight="1">
      <c r="A3050" s="1" t="s">
        <v>828</v>
      </c>
      <c r="I3050" s="1" t="str">
        <f t="shared" si="1"/>
        <v>Q5. Pumpkin, average of raw and cooked (boiled)</v>
      </c>
      <c r="J3050" s="1">
        <f t="shared" si="2"/>
        <v>0</v>
      </c>
      <c r="K3050" s="1" t="str">
        <f t="shared" si="3"/>
        <v>Q5. Pumpkin, average of raw and cooked (boiled)0</v>
      </c>
      <c r="L3050" s="1" t="str">
        <f t="shared" si="4"/>
        <v>Q5. Pumpkin, average of raw and cooked (boiled)Cut off rules</v>
      </c>
      <c r="M3050" s="1" t="str">
        <f t="array" ref="M3050">IF(A3049=$A$72,TEXT(A3050,"dd/mm/yyyy"),A3050)&amp;";"&amp;B3050&amp;";"&amp;IF(J3050=0,IFERROR(VLOOKUP(A3050,default!$B$17:$C$19,2,0),C3050),INDEX(default!$B$2:$B$12,Sheet2!J3050,0))&amp;";"&amp;D3050&amp;";"&amp;E3050&amp;";"&amp;F3050&amp;";"&amp;G3050&amp;";"&amp;H3050</f>
        <v>Cut off rules;;;;;;;</v>
      </c>
    </row>
    <row r="3051" ht="15.75" customHeight="1">
      <c r="A3051" s="1" t="s">
        <v>822</v>
      </c>
      <c r="I3051" s="1" t="str">
        <f t="shared" si="1"/>
        <v>Q5. Pumpkin, average of raw and cooked (boiled)</v>
      </c>
      <c r="J3051" s="1">
        <f t="shared" si="2"/>
        <v>0</v>
      </c>
      <c r="K3051" s="1" t="str">
        <f t="shared" si="3"/>
        <v>Q5. Pumpkin, average of raw and cooked (boiled)0</v>
      </c>
      <c r="L3051" s="1" t="str">
        <f t="shared" si="4"/>
        <v>Q5. Pumpkin, average of raw and cooked (boiled)Unspecified</v>
      </c>
      <c r="M3051" s="1" t="str">
        <f t="array" ref="M3051">IF(A3050=$A$72,TEXT(A3051,"dd/mm/yyyy"),A3051)&amp;";"&amp;B3051&amp;";"&amp;IF(J3051=0,IFERROR(VLOOKUP(A3051,default!$B$17:$C$19,2,0),C3051),INDEX(default!$B$2:$B$12,Sheet2!J3051,0))&amp;";"&amp;D3051&amp;";"&amp;E3051&amp;";"&amp;F3051&amp;";"&amp;G3051&amp;";"&amp;H3051</f>
        <v>Unspecified;;;;;;;</v>
      </c>
    </row>
    <row r="3052" ht="15.75" customHeight="1">
      <c r="I3052" s="1" t="str">
        <f t="shared" si="1"/>
        <v>Q5. Pumpkin, average of raw and cooked (boiled)</v>
      </c>
      <c r="J3052" s="1">
        <f t="shared" si="2"/>
        <v>0</v>
      </c>
      <c r="K3052" s="1" t="str">
        <f t="shared" si="3"/>
        <v>Q5. Pumpkin, average of raw and cooked (boiled)0</v>
      </c>
      <c r="L3052" s="1" t="str">
        <f t="shared" si="4"/>
        <v>Q5. Pumpkin, average of raw and cooked (boiled)</v>
      </c>
      <c r="M3052" s="1" t="str">
        <f t="array" ref="M3052">IF(A3051=$A$72,TEXT(A3052,"dd/mm/yyyy"),A3052)&amp;";"&amp;B3052&amp;";"&amp;IF(J3052=0,IFERROR(VLOOKUP(A3052,default!$B$17:$C$19,2,0),C3052),INDEX(default!$B$2:$B$12,Sheet2!J3052,0))&amp;";"&amp;D3052&amp;";"&amp;E3052&amp;";"&amp;F3052&amp;";"&amp;G3052&amp;";"&amp;H3052</f>
        <v>;;;;;;;</v>
      </c>
    </row>
    <row r="3053" ht="15.75" customHeight="1">
      <c r="A3053" s="49" t="s">
        <v>829</v>
      </c>
      <c r="I3053" s="1" t="str">
        <f t="shared" si="1"/>
        <v>Q5. Pumpkin, average of raw and cooked (boiled)</v>
      </c>
      <c r="J3053" s="1">
        <f t="shared" si="2"/>
        <v>0</v>
      </c>
      <c r="K3053" s="1" t="str">
        <f t="shared" si="3"/>
        <v>Q5. Pumpkin, average of raw and cooked (boiled)0</v>
      </c>
      <c r="L3053" s="1" t="str">
        <f t="shared" si="4"/>
        <v>Q5. Pumpkin, average of raw and cooked (boiled)Capital goods</v>
      </c>
      <c r="M3053" s="1" t="str">
        <f t="array" ref="M3053">IF(A3052=$A$72,TEXT(A3053,"dd/mm/yyyy"),A3053)&amp;";"&amp;B3053&amp;";"&amp;IF(J3053=0,IFERROR(VLOOKUP(A3053,default!$B$17:$C$19,2,0),C3053),INDEX(default!$B$2:$B$12,Sheet2!J3053,0))&amp;";"&amp;D3053&amp;";"&amp;E3053&amp;";"&amp;F3053&amp;";"&amp;G3053&amp;";"&amp;H3053</f>
        <v>Capital goods;;;;;;;</v>
      </c>
    </row>
    <row r="3054" ht="15.75" customHeight="1">
      <c r="A3054" s="1" t="s">
        <v>822</v>
      </c>
      <c r="I3054" s="1" t="str">
        <f t="shared" si="1"/>
        <v>Q5. Pumpkin, average of raw and cooked (boiled)</v>
      </c>
      <c r="J3054" s="1">
        <f t="shared" si="2"/>
        <v>0</v>
      </c>
      <c r="K3054" s="1" t="str">
        <f t="shared" si="3"/>
        <v>Q5. Pumpkin, average of raw and cooked (boiled)0</v>
      </c>
      <c r="L3054" s="1" t="str">
        <f t="shared" si="4"/>
        <v>Q5. Pumpkin, average of raw and cooked (boiled)Unspecified</v>
      </c>
      <c r="M3054" s="1" t="str">
        <f t="array" ref="M3054">IF(A3053=$A$72,TEXT(A3054,"dd/mm/yyyy"),A3054)&amp;";"&amp;B3054&amp;";"&amp;IF(J3054=0,IFERROR(VLOOKUP(A3054,default!$B$17:$C$19,2,0),C3054),INDEX(default!$B$2:$B$12,Sheet2!J3054,0))&amp;";"&amp;D3054&amp;";"&amp;E3054&amp;";"&amp;F3054&amp;";"&amp;G3054&amp;";"&amp;H3054</f>
        <v>Unspecified;;;;;;;</v>
      </c>
    </row>
    <row r="3055" ht="15.75" customHeight="1">
      <c r="I3055" s="1" t="str">
        <f t="shared" si="1"/>
        <v>Q5. Pumpkin, average of raw and cooked (boiled)</v>
      </c>
      <c r="J3055" s="1">
        <f t="shared" si="2"/>
        <v>0</v>
      </c>
      <c r="K3055" s="1" t="str">
        <f t="shared" si="3"/>
        <v>Q5. Pumpkin, average of raw and cooked (boiled)0</v>
      </c>
      <c r="L3055" s="1" t="str">
        <f t="shared" si="4"/>
        <v>Q5. Pumpkin, average of raw and cooked (boiled)</v>
      </c>
      <c r="M3055" s="1" t="str">
        <f t="array" ref="M3055">IF(A3054=$A$72,TEXT(A3055,"dd/mm/yyyy"),A3055)&amp;";"&amp;B3055&amp;";"&amp;IF(J3055=0,IFERROR(VLOOKUP(A3055,default!$B$17:$C$19,2,0),C3055),INDEX(default!$B$2:$B$12,Sheet2!J3055,0))&amp;";"&amp;D3055&amp;";"&amp;E3055&amp;";"&amp;F3055&amp;";"&amp;G3055&amp;";"&amp;H3055</f>
        <v>;;;;;;;</v>
      </c>
    </row>
    <row r="3056" ht="15.75" customHeight="1">
      <c r="A3056" s="1" t="s">
        <v>830</v>
      </c>
      <c r="I3056" s="1" t="str">
        <f t="shared" si="1"/>
        <v>Q5. Pumpkin, average of raw and cooked (boiled)</v>
      </c>
      <c r="J3056" s="1">
        <f t="shared" si="2"/>
        <v>0</v>
      </c>
      <c r="K3056" s="1" t="str">
        <f t="shared" si="3"/>
        <v>Q5. Pumpkin, average of raw and cooked (boiled)0</v>
      </c>
      <c r="L3056" s="1" t="str">
        <f t="shared" si="4"/>
        <v>Q5. Pumpkin, average of raw and cooked (boiled)Boundary with nature</v>
      </c>
      <c r="M3056" s="1" t="str">
        <f t="array" ref="M3056">IF(A3055=$A$72,TEXT(A3056,"dd/mm/yyyy"),A3056)&amp;";"&amp;B3056&amp;";"&amp;IF(J3056=0,IFERROR(VLOOKUP(A3056,default!$B$17:$C$19,2,0),C3056),INDEX(default!$B$2:$B$12,Sheet2!J3056,0))&amp;";"&amp;D3056&amp;";"&amp;E3056&amp;";"&amp;F3056&amp;";"&amp;G3056&amp;";"&amp;H3056</f>
        <v>Boundary with nature;;;;;;;</v>
      </c>
    </row>
    <row r="3057" ht="15.75" customHeight="1">
      <c r="A3057" s="1" t="s">
        <v>822</v>
      </c>
      <c r="I3057" s="1" t="str">
        <f t="shared" si="1"/>
        <v>Q5. Pumpkin, average of raw and cooked (boiled)</v>
      </c>
      <c r="J3057" s="1">
        <f t="shared" si="2"/>
        <v>0</v>
      </c>
      <c r="K3057" s="1" t="str">
        <f t="shared" si="3"/>
        <v>Q5. Pumpkin, average of raw and cooked (boiled)0</v>
      </c>
      <c r="L3057" s="1" t="str">
        <f t="shared" si="4"/>
        <v>Q5. Pumpkin, average of raw and cooked (boiled)Unspecified</v>
      </c>
      <c r="M3057" s="1" t="str">
        <f t="array" ref="M3057">IF(A3056=$A$72,TEXT(A3057,"dd/mm/yyyy"),A3057)&amp;";"&amp;B3057&amp;";"&amp;IF(J3057=0,IFERROR(VLOOKUP(A3057,default!$B$17:$C$19,2,0),C3057),INDEX(default!$B$2:$B$12,Sheet2!J3057,0))&amp;";"&amp;D3057&amp;";"&amp;E3057&amp;";"&amp;F3057&amp;";"&amp;G3057&amp;";"&amp;H3057</f>
        <v>Unspecified;;;;;;;</v>
      </c>
    </row>
    <row r="3058" ht="15.75" customHeight="1">
      <c r="I3058" s="1" t="str">
        <f t="shared" si="1"/>
        <v>Q5. Pumpkin, average of raw and cooked (boiled)</v>
      </c>
      <c r="J3058" s="1">
        <f t="shared" si="2"/>
        <v>0</v>
      </c>
      <c r="K3058" s="1" t="str">
        <f t="shared" si="3"/>
        <v>Q5. Pumpkin, average of raw and cooked (boiled)0</v>
      </c>
      <c r="L3058" s="1" t="str">
        <f t="shared" si="4"/>
        <v>Q5. Pumpkin, average of raw and cooked (boiled)</v>
      </c>
      <c r="M3058" s="1" t="str">
        <f t="array" ref="M3058">IF(A3057=$A$72,TEXT(A3058,"dd/mm/yyyy"),A3058)&amp;";"&amp;B3058&amp;";"&amp;IF(J3058=0,IFERROR(VLOOKUP(A3058,default!$B$17:$C$19,2,0),C3058),INDEX(default!$B$2:$B$12,Sheet2!J3058,0))&amp;";"&amp;D3058&amp;";"&amp;E3058&amp;";"&amp;F3058&amp;";"&amp;G3058&amp;";"&amp;H3058</f>
        <v>;;;;;;;</v>
      </c>
    </row>
    <row r="3059" ht="15.75" customHeight="1">
      <c r="A3059" s="1" t="s">
        <v>831</v>
      </c>
      <c r="I3059" s="1" t="str">
        <f t="shared" si="1"/>
        <v>Q5. Pumpkin, average of raw and cooked (boiled)</v>
      </c>
      <c r="J3059" s="1">
        <f t="shared" si="2"/>
        <v>0</v>
      </c>
      <c r="K3059" s="1" t="str">
        <f t="shared" si="3"/>
        <v>Q5. Pumpkin, average of raw and cooked (boiled)0</v>
      </c>
      <c r="L3059" s="1" t="str">
        <f t="shared" si="4"/>
        <v>Q5. Pumpkin, average of raw and cooked (boiled)Infrastructure</v>
      </c>
      <c r="M3059" s="1" t="str">
        <f t="array" ref="M3059">IF(A3058=$A$72,TEXT(A3059,"dd/mm/yyyy"),A3059)&amp;";"&amp;B3059&amp;";"&amp;IF(J3059=0,IFERROR(VLOOKUP(A3059,default!$B$17:$C$19,2,0),C3059),INDEX(default!$B$2:$B$12,Sheet2!J3059,0))&amp;";"&amp;D3059&amp;";"&amp;E3059&amp;";"&amp;F3059&amp;";"&amp;G3059&amp;";"&amp;H3059</f>
        <v>Infrastructure;;;;;;;</v>
      </c>
    </row>
    <row r="3060" ht="15.75" customHeight="1">
      <c r="A3060" s="1" t="s">
        <v>832</v>
      </c>
      <c r="I3060" s="1" t="str">
        <f t="shared" si="1"/>
        <v>Q5. Pumpkin, average of raw and cooked (boiled)</v>
      </c>
      <c r="J3060" s="1">
        <f t="shared" si="2"/>
        <v>0</v>
      </c>
      <c r="K3060" s="1" t="str">
        <f t="shared" si="3"/>
        <v>Q5. Pumpkin, average of raw and cooked (boiled)0</v>
      </c>
      <c r="L3060" s="1" t="str">
        <f t="shared" si="4"/>
        <v>Q5. Pumpkin, average of raw and cooked (boiled)No</v>
      </c>
      <c r="M3060" s="1" t="str">
        <f t="array" ref="M3060">IF(A3059=$A$72,TEXT(A3060,"dd/mm/yyyy"),A3060)&amp;";"&amp;B3060&amp;";"&amp;IF(J3060=0,IFERROR(VLOOKUP(A3060,default!$B$17:$C$19,2,0),C3060),INDEX(default!$B$2:$B$12,Sheet2!J3060,0))&amp;";"&amp;D3060&amp;";"&amp;E3060&amp;";"&amp;F3060&amp;";"&amp;G3060&amp;";"&amp;H3060</f>
        <v>No;;;;;;;</v>
      </c>
    </row>
    <row r="3061" ht="15.75" customHeight="1">
      <c r="I3061" s="1" t="str">
        <f t="shared" si="1"/>
        <v>Q5. Pumpkin, average of raw and cooked (boiled)</v>
      </c>
      <c r="J3061" s="1">
        <f t="shared" si="2"/>
        <v>0</v>
      </c>
      <c r="K3061" s="1" t="str">
        <f t="shared" si="3"/>
        <v>Q5. Pumpkin, average of raw and cooked (boiled)0</v>
      </c>
      <c r="L3061" s="1" t="str">
        <f t="shared" si="4"/>
        <v>Q5. Pumpkin, average of raw and cooked (boiled)</v>
      </c>
      <c r="M3061" s="1" t="str">
        <f t="array" ref="M3061">IF(A3060=$A$72,TEXT(A3061,"dd/mm/yyyy"),A3061)&amp;";"&amp;B3061&amp;";"&amp;IF(J3061=0,IFERROR(VLOOKUP(A3061,default!$B$17:$C$19,2,0),C3061),INDEX(default!$B$2:$B$12,Sheet2!J3061,0))&amp;";"&amp;D3061&amp;";"&amp;E3061&amp;";"&amp;F3061&amp;";"&amp;G3061&amp;";"&amp;H3061</f>
        <v>;;;;;;;</v>
      </c>
    </row>
    <row r="3062" ht="15.75" customHeight="1">
      <c r="A3062" s="1" t="s">
        <v>833</v>
      </c>
      <c r="I3062" s="1" t="str">
        <f t="shared" si="1"/>
        <v>Q5. Pumpkin, average of raw and cooked (boiled)</v>
      </c>
      <c r="J3062" s="1">
        <f t="shared" si="2"/>
        <v>0</v>
      </c>
      <c r="K3062" s="1" t="str">
        <f t="shared" si="3"/>
        <v>Q5. Pumpkin, average of raw and cooked (boiled)0</v>
      </c>
      <c r="L3062" s="1" t="str">
        <f t="shared" si="4"/>
        <v>Q5. Pumpkin, average of raw and cooked (boiled)Date</v>
      </c>
      <c r="M3062" s="1" t="str">
        <f t="array" ref="M3062">IF(A3061=$A$72,TEXT(A3062,"dd/mm/yyyy"),A3062)&amp;";"&amp;B3062&amp;";"&amp;IF(J3062=0,IFERROR(VLOOKUP(A3062,default!$B$17:$C$19,2,0),C3062),INDEX(default!$B$2:$B$12,Sheet2!J3062,0))&amp;";"&amp;D3062&amp;";"&amp;E3062&amp;";"&amp;F3062&amp;";"&amp;G3062&amp;";"&amp;H3062</f>
        <v>Date;;;;;;;</v>
      </c>
    </row>
    <row r="3063" ht="15.75" customHeight="1">
      <c r="A3063" s="49">
        <v>45119.0</v>
      </c>
      <c r="I3063" s="1" t="str">
        <f t="shared" si="1"/>
        <v>Q5. Pumpkin, average of raw and cooked (boiled)</v>
      </c>
      <c r="J3063" s="1">
        <f t="shared" si="2"/>
        <v>0</v>
      </c>
      <c r="K3063" s="1" t="str">
        <f t="shared" si="3"/>
        <v>Q5. Pumpkin, average of raw and cooked (boiled)0</v>
      </c>
      <c r="L3063" s="1" t="str">
        <f t="shared" si="4"/>
        <v>Q5. Pumpkin, average of raw and cooked (boiled)45119</v>
      </c>
      <c r="M3063" s="1" t="str">
        <f t="array" ref="M3063">IF(A3062=$A$72,TEXT(A3063,"dd/mm/yyyy"),A3063)&amp;";"&amp;B3063&amp;";"&amp;IF(J3063=0,IFERROR(VLOOKUP(A3063,default!$B$17:$C$19,2,0),C3063),INDEX(default!$B$2:$B$12,Sheet2!J3063,0))&amp;";"&amp;D3063&amp;";"&amp;E3063&amp;";"&amp;F3063&amp;";"&amp;G3063&amp;";"&amp;H3063</f>
        <v>12/07/2023;;;;;;;</v>
      </c>
    </row>
    <row r="3064" ht="15.75" customHeight="1">
      <c r="I3064" s="1" t="str">
        <f t="shared" si="1"/>
        <v>Q5. Pumpkin, average of raw and cooked (boiled)</v>
      </c>
      <c r="J3064" s="1">
        <f t="shared" si="2"/>
        <v>0</v>
      </c>
      <c r="K3064" s="1" t="str">
        <f t="shared" si="3"/>
        <v>Q5. Pumpkin, average of raw and cooked (boiled)0</v>
      </c>
      <c r="L3064" s="1" t="str">
        <f t="shared" si="4"/>
        <v>Q5. Pumpkin, average of raw and cooked (boiled)</v>
      </c>
      <c r="M3064" s="1" t="str">
        <f t="array" ref="M3064">IF(A3063=$A$72,TEXT(A3064,"dd/mm/yyyy"),A3064)&amp;";"&amp;B3064&amp;";"&amp;IF(J3064=0,IFERROR(VLOOKUP(A3064,default!$B$17:$C$19,2,0),C3064),INDEX(default!$B$2:$B$12,Sheet2!J3064,0))&amp;";"&amp;D3064&amp;";"&amp;E3064&amp;";"&amp;F3064&amp;";"&amp;G3064&amp;";"&amp;H3064</f>
        <v>;;;;;;;</v>
      </c>
    </row>
    <row r="3065" ht="15.75" customHeight="1">
      <c r="A3065" s="1" t="s">
        <v>834</v>
      </c>
      <c r="I3065" s="1" t="str">
        <f t="shared" si="1"/>
        <v>Q5. Pumpkin, average of raw and cooked (boiled)</v>
      </c>
      <c r="J3065" s="1">
        <f t="shared" si="2"/>
        <v>0</v>
      </c>
      <c r="K3065" s="1" t="str">
        <f t="shared" si="3"/>
        <v>Q5. Pumpkin, average of raw and cooked (boiled)0</v>
      </c>
      <c r="L3065" s="1" t="str">
        <f t="shared" si="4"/>
        <v>Q5. Pumpkin, average of raw and cooked (boiled)Products</v>
      </c>
      <c r="M3065" s="1" t="str">
        <f t="array" ref="M3065">IF(A3064=$A$72,TEXT(A3065,"dd/mm/yyyy"),A3065)&amp;";"&amp;B3065&amp;";"&amp;IF(J3065=0,IFERROR(VLOOKUP(A3065,default!$B$17:$C$19,2,0),C3065),INDEX(default!$B$2:$B$12,Sheet2!J3065,0))&amp;";"&amp;D3065&amp;";"&amp;E3065&amp;";"&amp;F3065&amp;";"&amp;G3065&amp;";"&amp;H3065</f>
        <v>Products;;;;;;;</v>
      </c>
    </row>
    <row r="3066" ht="15.75" customHeight="1">
      <c r="A3066" s="1" t="s">
        <v>1053</v>
      </c>
      <c r="B3066" s="1" t="s">
        <v>835</v>
      </c>
      <c r="C3066" s="1">
        <v>1.0</v>
      </c>
      <c r="D3066" s="1">
        <v>100.0</v>
      </c>
      <c r="E3066" s="1" t="s">
        <v>836</v>
      </c>
      <c r="F3066" s="1" t="s">
        <v>971</v>
      </c>
      <c r="I3066" s="1" t="str">
        <f t="shared" si="1"/>
        <v>Q6.1. Broccoli, average of raw and cooked (boiled)</v>
      </c>
      <c r="J3066" s="1">
        <f t="shared" si="2"/>
        <v>0</v>
      </c>
      <c r="K3066" s="1" t="str">
        <f t="shared" si="3"/>
        <v>Q6.1. Broccoli, average of raw and cooked (boiled)0</v>
      </c>
      <c r="L3066" s="1" t="str">
        <f t="shared" si="4"/>
        <v>Q6.1. Broccoli, average of raw and cooked (boiled)Q6.1. Broccoli, average of raw and cooked (boiled)</v>
      </c>
      <c r="M3066" s="1" t="str">
        <f t="array" ref="M3066">IF(A3065=$A$72,TEXT(A3066,"dd/mm/yyyy"),A3066)&amp;";"&amp;B3066&amp;";"&amp;IF(J3066=0,IFERROR(VLOOKUP(A3066,default!$B$17:$C$19,2,0),C3066),INDEX(default!$B$2:$B$12,Sheet2!J3066,0))&amp;";"&amp;D3066&amp;";"&amp;E3066&amp;";"&amp;F3066&amp;";"&amp;G3066&amp;";"&amp;H3066</f>
        <v>Q6.1. Broccoli, average of raw and cooked (boiled);kg;1;100;not defined;!My project\0. Life cycles;;</v>
      </c>
    </row>
    <row r="3067" ht="15.75" customHeight="1">
      <c r="I3067" s="1" t="str">
        <f t="shared" si="1"/>
        <v>Q6.1. Broccoli, average of raw and cooked (boiled)</v>
      </c>
      <c r="J3067" s="1">
        <f t="shared" si="2"/>
        <v>0</v>
      </c>
      <c r="K3067" s="1" t="str">
        <f t="shared" si="3"/>
        <v>Q6.1. Broccoli, average of raw and cooked (boiled)0</v>
      </c>
      <c r="L3067" s="1" t="str">
        <f t="shared" si="4"/>
        <v>Q6.1. Broccoli, average of raw and cooked (boiled)</v>
      </c>
      <c r="M3067" s="1" t="str">
        <f t="array" ref="M3067">IF(A3066=$A$72,TEXT(A3067,"dd/mm/yyyy"),A3067)&amp;";"&amp;B3067&amp;";"&amp;IF(J3067=0,IFERROR(VLOOKUP(A3067,default!$B$17:$C$19,2,0),C3067),INDEX(default!$B$2:$B$12,Sheet2!J3067,0))&amp;";"&amp;D3067&amp;";"&amp;E3067&amp;";"&amp;F3067&amp;";"&amp;G3067&amp;";"&amp;H3067</f>
        <v>;;;;;;;</v>
      </c>
    </row>
    <row r="3068" ht="15.75" customHeight="1">
      <c r="A3068" s="1" t="s">
        <v>838</v>
      </c>
      <c r="I3068" s="1" t="str">
        <f t="shared" si="1"/>
        <v>Q6.1. Broccoli, average of raw and cooked (boiled)</v>
      </c>
      <c r="J3068" s="1">
        <f t="shared" si="2"/>
        <v>0</v>
      </c>
      <c r="K3068" s="1" t="str">
        <f t="shared" si="3"/>
        <v>Q6.1. Broccoli, average of raw and cooked (boiled)0</v>
      </c>
      <c r="L3068" s="1" t="str">
        <f t="shared" si="4"/>
        <v>Q6.1. Broccoli, average of raw and cooked (boiled)Avoided products</v>
      </c>
      <c r="M3068" s="1" t="str">
        <f t="array" ref="M3068">IF(A3067=$A$72,TEXT(A3068,"dd/mm/yyyy"),A3068)&amp;";"&amp;B3068&amp;";"&amp;IF(J3068=0,IFERROR(VLOOKUP(A3068,default!$B$17:$C$19,2,0),C3068),INDEX(default!$B$2:$B$12,Sheet2!J3068,0))&amp;";"&amp;D3068&amp;";"&amp;E3068&amp;";"&amp;F3068&amp;";"&amp;G3068&amp;";"&amp;H3068</f>
        <v>Avoided products;;;;;;;</v>
      </c>
    </row>
    <row r="3069" ht="15.75" customHeight="1">
      <c r="I3069" s="1" t="str">
        <f t="shared" si="1"/>
        <v>Q6.1. Broccoli, average of raw and cooked (boiled)</v>
      </c>
      <c r="J3069" s="1">
        <f t="shared" si="2"/>
        <v>0</v>
      </c>
      <c r="K3069" s="1" t="str">
        <f t="shared" si="3"/>
        <v>Q6.1. Broccoli, average of raw and cooked (boiled)0</v>
      </c>
      <c r="L3069" s="1" t="str">
        <f t="shared" si="4"/>
        <v>Q6.1. Broccoli, average of raw and cooked (boiled)</v>
      </c>
      <c r="M3069" s="1" t="str">
        <f t="array" ref="M3069">IF(A3068=$A$72,TEXT(A3069,"dd/mm/yyyy"),A3069)&amp;";"&amp;B3069&amp;";"&amp;IF(J3069=0,IFERROR(VLOOKUP(A3069,default!$B$17:$C$19,2,0),C3069),INDEX(default!$B$2:$B$12,Sheet2!J3069,0))&amp;";"&amp;D3069&amp;";"&amp;E3069&amp;";"&amp;F3069&amp;";"&amp;G3069&amp;";"&amp;H3069</f>
        <v>;;;;;;;</v>
      </c>
    </row>
    <row r="3070" ht="15.75" customHeight="1">
      <c r="A3070" s="1" t="s">
        <v>839</v>
      </c>
      <c r="I3070" s="1" t="str">
        <f t="shared" si="1"/>
        <v>Q6.1. Broccoli, average of raw and cooked (boiled)</v>
      </c>
      <c r="J3070" s="1">
        <f t="shared" si="2"/>
        <v>0</v>
      </c>
      <c r="K3070" s="1" t="str">
        <f t="shared" si="3"/>
        <v>Q6.1. Broccoli, average of raw and cooked (boiled)0</v>
      </c>
      <c r="L3070" s="1" t="str">
        <f t="shared" si="4"/>
        <v>Q6.1. Broccoli, average of raw and cooked (boiled)Resources</v>
      </c>
      <c r="M3070" s="1" t="str">
        <f t="array" ref="M3070">IF(A3069=$A$72,TEXT(A3070,"dd/mm/yyyy"),A3070)&amp;";"&amp;B3070&amp;";"&amp;IF(J3070=0,IFERROR(VLOOKUP(A3070,default!$B$17:$C$19,2,0),C3070),INDEX(default!$B$2:$B$12,Sheet2!J3070,0))&amp;";"&amp;D3070&amp;";"&amp;E3070&amp;";"&amp;F3070&amp;";"&amp;G3070&amp;";"&amp;H3070</f>
        <v>Resources;;;;;;;</v>
      </c>
    </row>
    <row r="3071" ht="15.75" customHeight="1">
      <c r="I3071" s="1" t="str">
        <f t="shared" si="1"/>
        <v>Q6.1. Broccoli, average of raw and cooked (boiled)</v>
      </c>
      <c r="J3071" s="1">
        <f t="shared" si="2"/>
        <v>0</v>
      </c>
      <c r="K3071" s="1" t="str">
        <f t="shared" si="3"/>
        <v>Q6.1. Broccoli, average of raw and cooked (boiled)0</v>
      </c>
      <c r="L3071" s="1" t="str">
        <f t="shared" si="4"/>
        <v>Q6.1. Broccoli, average of raw and cooked (boiled)</v>
      </c>
      <c r="M3071" s="1" t="str">
        <f t="array" ref="M3071">IF(A3070=$A$72,TEXT(A3071,"dd/mm/yyyy"),A3071)&amp;";"&amp;B3071&amp;";"&amp;IF(J3071=0,IFERROR(VLOOKUP(A3071,default!$B$17:$C$19,2,0),C3071),INDEX(default!$B$2:$B$12,Sheet2!J3071,0))&amp;";"&amp;D3071&amp;";"&amp;E3071&amp;";"&amp;F3071&amp;";"&amp;G3071&amp;";"&amp;H3071</f>
        <v>;;;;;;;</v>
      </c>
    </row>
    <row r="3072" ht="15.75" customHeight="1">
      <c r="A3072" s="1" t="s">
        <v>840</v>
      </c>
      <c r="I3072" s="1" t="str">
        <f t="shared" si="1"/>
        <v>Q6.1. Broccoli, average of raw and cooked (boiled)</v>
      </c>
      <c r="J3072" s="1">
        <f t="shared" si="2"/>
        <v>1</v>
      </c>
      <c r="K3072" s="1" t="str">
        <f t="shared" si="3"/>
        <v>Q6.1. Broccoli, average of raw and cooked (boiled)1</v>
      </c>
      <c r="L3072" s="1" t="str">
        <f t="shared" si="4"/>
        <v>Q6.1. Broccoli, average of raw and cooked (boiled)Materials/fuels</v>
      </c>
      <c r="M3072" s="1" t="str">
        <f t="array" ref="M3072">IF(A3071=$A$72,TEXT(A3072,"dd/mm/yyyy"),A3072)&amp;";"&amp;B3072&amp;";"&amp;IF(J3072=0,IFERROR(VLOOKUP(A3072,default!$B$17:$C$19,2,0),C3072),INDEX(default!$B$2:$B$12,Sheet2!J3072,0))&amp;";"&amp;D3072&amp;";"&amp;E3072&amp;";"&amp;F3072&amp;";"&amp;G3072&amp;";"&amp;H3072</f>
        <v>Materials/fuels;;;;;;;</v>
      </c>
    </row>
    <row r="3073" ht="15.75" customHeight="1">
      <c r="A3073" s="1" t="s">
        <v>331</v>
      </c>
      <c r="B3073" s="1" t="s">
        <v>835</v>
      </c>
      <c r="C3073" s="1" t="s">
        <v>1013</v>
      </c>
      <c r="D3073" s="1" t="s">
        <v>842</v>
      </c>
      <c r="E3073" s="1">
        <v>0.0</v>
      </c>
      <c r="F3073" s="1">
        <v>0.0</v>
      </c>
      <c r="G3073" s="1">
        <v>0.0</v>
      </c>
      <c r="I3073" s="1" t="str">
        <f t="shared" si="1"/>
        <v>Q6.1. Broccoli, average of raw and cooked (boiled)</v>
      </c>
      <c r="J3073" s="1">
        <f t="shared" si="2"/>
        <v>2</v>
      </c>
      <c r="K3073" s="1" t="str">
        <f t="shared" si="3"/>
        <v>Q6.1. Broccoli, average of raw and cooked (boiled)2</v>
      </c>
      <c r="L3073" s="1" t="str">
        <f t="shared" si="4"/>
        <v>Q6.1. Broccoli, average of raw and cooked (boiled)Broccoli , at farm {ID} | GAIN LCA food basket</v>
      </c>
      <c r="M3073" s="1" t="str">
        <f t="array" ref="M3073">IF(A3072=$A$72,TEXT(A3073,"dd/mm/yyyy"),A3073)&amp;";"&amp;B3073&amp;";"&amp;IF(J3073=0,IFERROR(VLOOKUP(A3073,default!$B$17:$C$19,2,0),C3073),INDEX(default!$B$2:$B$12,Sheet2!J3073,0))&amp;";"&amp;D3073&amp;";"&amp;E3073&amp;";"&amp;F3073&amp;";"&amp;G3073&amp;";"&amp;H3073</f>
        <v>Broccoli , at farm {ID} | GAIN LCA food basket;kg;primary*(1+PHAR_loss_PNS+PROC_loss_PNS+TRAN_loss_PNS+RET_loss_PNS);Undefined;0;0;0;</v>
      </c>
    </row>
    <row r="3074" ht="15.75" customHeight="1">
      <c r="A3074" s="1" t="s">
        <v>122</v>
      </c>
      <c r="B3074" s="1" t="s">
        <v>835</v>
      </c>
      <c r="C3074" s="1">
        <v>0.0</v>
      </c>
      <c r="D3074" s="1" t="s">
        <v>842</v>
      </c>
      <c r="E3074" s="1">
        <v>0.0</v>
      </c>
      <c r="F3074" s="1">
        <v>0.0</v>
      </c>
      <c r="G3074" s="1">
        <v>0.0</v>
      </c>
      <c r="I3074" s="1" t="str">
        <f t="shared" si="1"/>
        <v>Q6.1. Broccoli, average of raw and cooked (boiled)</v>
      </c>
      <c r="J3074" s="1">
        <f t="shared" si="2"/>
        <v>3</v>
      </c>
      <c r="K3074" s="1" t="str">
        <f t="shared" si="3"/>
        <v>Q6.1. Broccoli, average of raw and cooked (boiled)3</v>
      </c>
      <c r="L3074" s="1" t="str">
        <f t="shared" si="4"/>
        <v>Q6.1. Broccoli, average of raw and cooked (boiled)Processing dummy</v>
      </c>
      <c r="M3074" s="1" t="str">
        <f t="array" ref="M3074">IF(A3073=$A$72,TEXT(A3074,"dd/mm/yyyy"),A3074)&amp;";"&amp;B3074&amp;";"&amp;IF(J3074=0,IFERROR(VLOOKUP(A3074,default!$B$17:$C$19,2,0),C3074),INDEX(default!$B$2:$B$12,Sheet2!J3074,0))&amp;";"&amp;D3074&amp;";"&amp;E3074&amp;";"&amp;F3074&amp;";"&amp;G3074&amp;";"&amp;H3074</f>
        <v>Processing dummy;kg;processing*(1+PROC_loss_PNS+TRAN_loss_PNS+RET_loss_PNS);Undefined;0;0;0;</v>
      </c>
    </row>
    <row r="3075" ht="15.75" customHeight="1">
      <c r="A3075" s="1" t="s">
        <v>317</v>
      </c>
      <c r="B3075" s="1" t="s">
        <v>835</v>
      </c>
      <c r="C3075" s="1" t="s">
        <v>1111</v>
      </c>
      <c r="D3075" s="1" t="s">
        <v>842</v>
      </c>
      <c r="E3075" s="1">
        <v>0.0</v>
      </c>
      <c r="F3075" s="1">
        <v>0.0</v>
      </c>
      <c r="G3075" s="1">
        <v>0.0</v>
      </c>
      <c r="I3075" s="1" t="str">
        <f t="shared" si="1"/>
        <v>Q6.1. Broccoli, average of raw and cooked (boiled)</v>
      </c>
      <c r="J3075" s="1">
        <f t="shared" si="2"/>
        <v>4</v>
      </c>
      <c r="K3075" s="1" t="str">
        <f t="shared" si="3"/>
        <v>Q6.1. Broccoli, average of raw and cooked (boiled)4</v>
      </c>
      <c r="L3075" s="1" t="str">
        <f t="shared" si="4"/>
        <v>Q6.1. Broccoli, average of raw and cooked (boiled)Packaging dummy</v>
      </c>
      <c r="M3075" s="1" t="str">
        <f t="array" ref="M3075">IF(A3074=$A$72,TEXT(A3075,"dd/mm/yyyy"),A3075)&amp;";"&amp;B3075&amp;";"&amp;IF(J3075=0,IFERROR(VLOOKUP(A3075,default!$B$17:$C$19,2,0),C3075),INDEX(default!$B$2:$B$12,Sheet2!J3075,0))&amp;";"&amp;D3075&amp;";"&amp;E3075&amp;";"&amp;F3075&amp;";"&amp;G3075&amp;";"&amp;H3075</f>
        <v>Packaging dummy;kg;packaging*(1+TRAN_loss_PNS+RET_loss_PNS);Undefined;0;0;0;</v>
      </c>
    </row>
    <row r="3076" ht="15.75" customHeight="1">
      <c r="A3076" s="1" t="s">
        <v>124</v>
      </c>
      <c r="B3076" s="1" t="s">
        <v>835</v>
      </c>
      <c r="C3076" s="1" t="s">
        <v>1015</v>
      </c>
      <c r="D3076" s="1" t="s">
        <v>842</v>
      </c>
      <c r="E3076" s="1">
        <v>0.0</v>
      </c>
      <c r="F3076" s="1">
        <v>0.0</v>
      </c>
      <c r="G3076" s="1">
        <v>0.0</v>
      </c>
      <c r="I3076" s="1" t="str">
        <f t="shared" si="1"/>
        <v>Q6.1. Broccoli, average of raw and cooked (boiled)</v>
      </c>
      <c r="J3076" s="1">
        <f t="shared" si="2"/>
        <v>5</v>
      </c>
      <c r="K3076" s="1" t="str">
        <f t="shared" si="3"/>
        <v>Q6.1. Broccoli, average of raw and cooked (boiled)5</v>
      </c>
      <c r="L3076" s="1" t="str">
        <f t="shared" si="4"/>
        <v>Q6.1. Broccoli, average of raw and cooked (boiled)Domestic distribution {ID}| GAIN</v>
      </c>
      <c r="M3076" s="1" t="str">
        <f t="array" ref="M3076">IF(A3075=$A$72,TEXT(A3076,"dd/mm/yyyy"),A3076)&amp;";"&amp;B3076&amp;";"&amp;IF(J3076=0,IFERROR(VLOOKUP(A3076,default!$B$17:$C$19,2,0),C3076),INDEX(default!$B$2:$B$12,Sheet2!J3076,0))&amp;";"&amp;D3076&amp;";"&amp;E3076&amp;";"&amp;F3076&amp;";"&amp;G3076&amp;";"&amp;H3076</f>
        <v>Domestic distribution {ID}| GAIN;kg;distrib*(1+TRAN_loss_PNS+RET_loss_PNS);Undefined;0;0;0;</v>
      </c>
    </row>
    <row r="3077" ht="15.75" customHeight="1">
      <c r="A3077" s="1" t="s">
        <v>125</v>
      </c>
      <c r="B3077" s="1" t="s">
        <v>846</v>
      </c>
      <c r="C3077" s="1" t="s">
        <v>1016</v>
      </c>
      <c r="D3077" s="1" t="s">
        <v>842</v>
      </c>
      <c r="E3077" s="1">
        <v>0.0</v>
      </c>
      <c r="F3077" s="1">
        <v>0.0</v>
      </c>
      <c r="G3077" s="1">
        <v>0.0</v>
      </c>
      <c r="I3077" s="1" t="str">
        <f t="shared" si="1"/>
        <v>Q6.1. Broccoli, average of raw and cooked (boiled)</v>
      </c>
      <c r="J3077" s="1">
        <f t="shared" si="2"/>
        <v>6</v>
      </c>
      <c r="K3077" s="1" t="str">
        <f t="shared" si="3"/>
        <v>Q6.1. Broccoli, average of raw and cooked (boiled)6</v>
      </c>
      <c r="L3077" s="1" t="str">
        <f t="shared" si="4"/>
        <v>Q6.1. Broccoli, average of raw and cooked (boiled)Storage, in closed refrigerator, at retail (WFLDB)/RER U {ID}| GAIN</v>
      </c>
      <c r="M3077" s="1" t="str">
        <f t="array" ref="M3077">IF(A3076=$A$72,TEXT(A3077,"dd/mm/yyyy"),A3077)&amp;";"&amp;B3077&amp;";"&amp;IF(J3077=0,IFERROR(VLOOKUP(A3077,default!$B$17:$C$19,2,0),C3077),INDEX(default!$B$2:$B$12,Sheet2!J3077,0))&amp;";"&amp;D3077&amp;";"&amp;E3077&amp;";"&amp;F3077&amp;";"&amp;G3077&amp;";"&amp;H3077</f>
        <v>Storage, in closed refrigerator, at retail (WFLDB)/RER U {ID}| GAIN;l*day;retail_cool*(1+RET_loss_PNS);Undefined;0;0;0;</v>
      </c>
    </row>
    <row r="3078" ht="15.75" customHeight="1">
      <c r="A3078" s="1" t="s">
        <v>126</v>
      </c>
      <c r="B3078" s="1" t="s">
        <v>846</v>
      </c>
      <c r="C3078" s="1" t="s">
        <v>1017</v>
      </c>
      <c r="D3078" s="1" t="s">
        <v>842</v>
      </c>
      <c r="E3078" s="1">
        <v>0.0</v>
      </c>
      <c r="F3078" s="1">
        <v>0.0</v>
      </c>
      <c r="G3078" s="1">
        <v>0.0</v>
      </c>
      <c r="I3078" s="1" t="str">
        <f t="shared" si="1"/>
        <v>Q6.1. Broccoli, average of raw and cooked (boiled)</v>
      </c>
      <c r="J3078" s="1">
        <f t="shared" si="2"/>
        <v>7</v>
      </c>
      <c r="K3078" s="1" t="str">
        <f t="shared" si="3"/>
        <v>Q6.1. Broccoli, average of raw and cooked (boiled)7</v>
      </c>
      <c r="L3078" s="1" t="str">
        <f t="shared" si="4"/>
        <v>Q6.1. Broccoli, average of raw and cooked (boiled)Storage, in closed freezer, at retail (WFLDB)/RER U {ID}| GAIN</v>
      </c>
      <c r="M3078" s="1" t="str">
        <f t="array" ref="M3078">IF(A3077=$A$72,TEXT(A3078,"dd/mm/yyyy"),A3078)&amp;";"&amp;B3078&amp;";"&amp;IF(J3078=0,IFERROR(VLOOKUP(A3078,default!$B$17:$C$19,2,0),C3078),INDEX(default!$B$2:$B$12,Sheet2!J3078,0))&amp;";"&amp;D3078&amp;";"&amp;E3078&amp;";"&amp;F3078&amp;";"&amp;G3078&amp;";"&amp;H3078</f>
        <v>Storage, in closed freezer, at retail (WFLDB)/RER U {ID}| GAIN;l*day;retail_freez*(1+RET_loss_PNS);Undefined;0;0;0;</v>
      </c>
    </row>
    <row r="3079" ht="15.75" customHeight="1">
      <c r="A3079" s="1" t="s">
        <v>127</v>
      </c>
      <c r="B3079" s="1" t="s">
        <v>846</v>
      </c>
      <c r="C3079" s="1" t="s">
        <v>1018</v>
      </c>
      <c r="D3079" s="1" t="s">
        <v>842</v>
      </c>
      <c r="E3079" s="1">
        <v>0.0</v>
      </c>
      <c r="F3079" s="1">
        <v>0.0</v>
      </c>
      <c r="G3079" s="1">
        <v>0.0</v>
      </c>
      <c r="I3079" s="1" t="str">
        <f t="shared" si="1"/>
        <v>Q6.1. Broccoli, average of raw and cooked (boiled)</v>
      </c>
      <c r="J3079" s="1">
        <f t="shared" si="2"/>
        <v>8</v>
      </c>
      <c r="K3079" s="1" t="str">
        <f t="shared" si="3"/>
        <v>Q6.1. Broccoli, average of raw and cooked (boiled)8</v>
      </c>
      <c r="L3079" s="1" t="str">
        <f t="shared" si="4"/>
        <v>Q6.1. Broccoli, average of raw and cooked (boiled)Storage, in refrigerator, at home (WFLDB)/RER U {ID}| GAIN</v>
      </c>
      <c r="M3079" s="1" t="str">
        <f t="array" ref="M3079">IF(A3078=$A$72,TEXT(A3079,"dd/mm/yyyy"),A3079)&amp;";"&amp;B3079&amp;";"&amp;IF(J3079=0,IFERROR(VLOOKUP(A3079,default!$B$17:$C$19,2,0),C3079),INDEX(default!$B$2:$B$12,Sheet2!J3079,0))&amp;";"&amp;D3079&amp;";"&amp;E3079&amp;";"&amp;F3079&amp;";"&amp;G3079&amp;";"&amp;H3079</f>
        <v>Storage, in refrigerator, at home (WFLDB)/RER U {ID}| GAIN;l*day;home_cool;Undefined;0;0;0;</v>
      </c>
    </row>
    <row r="3080" ht="15.75" customHeight="1">
      <c r="A3080" s="1" t="s">
        <v>128</v>
      </c>
      <c r="B3080" s="1" t="s">
        <v>846</v>
      </c>
      <c r="C3080" s="1" t="s">
        <v>1018</v>
      </c>
      <c r="D3080" s="1" t="s">
        <v>842</v>
      </c>
      <c r="E3080" s="1">
        <v>0.0</v>
      </c>
      <c r="F3080" s="1">
        <v>0.0</v>
      </c>
      <c r="G3080" s="1">
        <v>0.0</v>
      </c>
      <c r="I3080" s="1" t="str">
        <f t="shared" si="1"/>
        <v>Q6.1. Broccoli, average of raw and cooked (boiled)</v>
      </c>
      <c r="J3080" s="1">
        <f t="shared" si="2"/>
        <v>9</v>
      </c>
      <c r="K3080" s="1" t="str">
        <f t="shared" si="3"/>
        <v>Q6.1. Broccoli, average of raw and cooked (boiled)9</v>
      </c>
      <c r="L3080" s="1" t="str">
        <f t="shared" si="4"/>
        <v>Q6.1. Broccoli, average of raw and cooked (boiled)Storage, in freezer, at home (WFLDB)/RER U {ID}| GAIN</v>
      </c>
      <c r="M3080" s="1" t="str">
        <f t="array" ref="M3080">IF(A3079=$A$72,TEXT(A3080,"dd/mm/yyyy"),A3080)&amp;";"&amp;B3080&amp;";"&amp;IF(J3080=0,IFERROR(VLOOKUP(A3080,default!$B$17:$C$19,2,0),C3080),INDEX(default!$B$2:$B$12,Sheet2!J3080,0))&amp;";"&amp;D3080&amp;";"&amp;E3080&amp;";"&amp;F3080&amp;";"&amp;G3080&amp;";"&amp;H3080</f>
        <v>Storage, in freezer, at home (WFLDB)/RER U {ID}| GAIN;l*day;home_freez;Undefined;0;0;0;</v>
      </c>
    </row>
    <row r="3081" ht="15.75" customHeight="1">
      <c r="A3081" s="1" t="s">
        <v>129</v>
      </c>
      <c r="B3081" s="1" t="s">
        <v>849</v>
      </c>
      <c r="C3081" s="1" t="s">
        <v>37</v>
      </c>
      <c r="D3081" s="1" t="s">
        <v>842</v>
      </c>
      <c r="E3081" s="1">
        <v>0.0</v>
      </c>
      <c r="F3081" s="1">
        <v>0.0</v>
      </c>
      <c r="G3081" s="1">
        <v>0.0</v>
      </c>
      <c r="I3081" s="1" t="str">
        <f t="shared" si="1"/>
        <v>Q6.1. Broccoli, average of raw and cooked (boiled)</v>
      </c>
      <c r="J3081" s="1">
        <f t="shared" si="2"/>
        <v>10</v>
      </c>
      <c r="K3081" s="1" t="str">
        <f t="shared" si="3"/>
        <v>Q6.1. Broccoli, average of raw and cooked (boiled)10</v>
      </c>
      <c r="L3081" s="1" t="str">
        <f t="shared" si="4"/>
        <v>Q6.1. Broccoli, average of raw and cooked (boiled)Boiling, vegetables, with LPG stove, at consumer home (WFLDB)/GLO U</v>
      </c>
      <c r="M3081" s="1" t="str">
        <f t="array" ref="M3081">IF(A3080=$A$72,TEXT(A3081,"dd/mm/yyyy"),A3081)&amp;";"&amp;B3081&amp;";"&amp;IF(J3081=0,IFERROR(VLOOKUP(A3081,default!$B$17:$C$19,2,0),C3081),INDEX(default!$B$2:$B$12,Sheet2!J3081,0))&amp;";"&amp;D3081&amp;";"&amp;E3081&amp;";"&amp;F3081&amp;";"&amp;G3081&amp;";"&amp;H3081</f>
        <v>Boiling, vegetables, with LPG stove, at consumer home (WFLDB)/GLO U;p;boil*(1-USER_loss);Undefined;0;0;0;</v>
      </c>
    </row>
    <row r="3082" ht="15.75" customHeight="1">
      <c r="A3082" s="1" t="s">
        <v>130</v>
      </c>
      <c r="B3082" s="1" t="s">
        <v>849</v>
      </c>
      <c r="C3082" s="1" t="s">
        <v>38</v>
      </c>
      <c r="D3082" s="1" t="s">
        <v>842</v>
      </c>
      <c r="E3082" s="1">
        <v>0.0</v>
      </c>
      <c r="F3082" s="1">
        <v>0.0</v>
      </c>
      <c r="G3082" s="1">
        <v>0.0</v>
      </c>
      <c r="I3082" s="1" t="str">
        <f t="shared" si="1"/>
        <v>Q6.1. Broccoli, average of raw and cooked (boiled)</v>
      </c>
      <c r="J3082" s="1">
        <f t="shared" si="2"/>
        <v>11</v>
      </c>
      <c r="K3082" s="1" t="str">
        <f t="shared" si="3"/>
        <v>Q6.1. Broccoli, average of raw and cooked (boiled)11</v>
      </c>
      <c r="L3082" s="1" t="str">
        <f t="shared" si="4"/>
        <v>Q6.1. Broccoli, average of raw and cooked (boiled)Frying, vegetables, with LPG stove, at consumer home (WFLDB)/GLO U</v>
      </c>
      <c r="M3082" s="1" t="str">
        <f t="array" ref="M3082">IF(A3081=$A$72,TEXT(A3082,"dd/mm/yyyy"),A3082)&amp;";"&amp;B3082&amp;";"&amp;IF(J3082=0,IFERROR(VLOOKUP(A3082,default!$B$17:$C$19,2,0),C3082),INDEX(default!$B$2:$B$12,Sheet2!J3082,0))&amp;";"&amp;D3082&amp;";"&amp;E3082&amp;";"&amp;F3082&amp;";"&amp;G3082&amp;";"&amp;H3082</f>
        <v>Frying, vegetables, with LPG stove, at consumer home (WFLDB)/GLO U;p;fry*(1-USER_loss);Undefined;0;0;0;</v>
      </c>
    </row>
    <row r="3083" ht="15.75" customHeight="1">
      <c r="I3083" s="1" t="str">
        <f t="shared" si="1"/>
        <v>Q6.1. Broccoli, average of raw and cooked (boiled)</v>
      </c>
      <c r="J3083" s="1">
        <f t="shared" si="2"/>
        <v>0</v>
      </c>
      <c r="K3083" s="1" t="str">
        <f t="shared" si="3"/>
        <v>Q6.1. Broccoli, average of raw and cooked (boiled)0</v>
      </c>
      <c r="L3083" s="1" t="str">
        <f t="shared" si="4"/>
        <v>Q6.1. Broccoli, average of raw and cooked (boiled)</v>
      </c>
      <c r="M3083" s="1" t="str">
        <f t="array" ref="M3083">IF(A3082=$A$72,TEXT(A3083,"dd/mm/yyyy"),A3083)&amp;";"&amp;B3083&amp;";"&amp;IF(J3083=0,IFERROR(VLOOKUP(A3083,default!$B$17:$C$19,2,0),C3083),INDEX(default!$B$2:$B$12,Sheet2!J3083,0))&amp;";"&amp;D3083&amp;";"&amp;E3083&amp;";"&amp;F3083&amp;";"&amp;G3083&amp;";"&amp;H3083</f>
        <v>;;;;;;;</v>
      </c>
    </row>
    <row r="3084" ht="15.75" customHeight="1">
      <c r="A3084" s="1" t="s">
        <v>852</v>
      </c>
      <c r="I3084" s="1" t="str">
        <f t="shared" si="1"/>
        <v>Q6.1. Broccoli, average of raw and cooked (boiled)</v>
      </c>
      <c r="J3084" s="1">
        <f t="shared" si="2"/>
        <v>0</v>
      </c>
      <c r="K3084" s="1" t="str">
        <f t="shared" si="3"/>
        <v>Q6.1. Broccoli, average of raw and cooked (boiled)0</v>
      </c>
      <c r="L3084" s="1" t="str">
        <f t="shared" si="4"/>
        <v>Q6.1. Broccoli, average of raw and cooked (boiled)Electricity/heat</v>
      </c>
      <c r="M3084" s="1" t="str">
        <f t="array" ref="M3084">IF(A3083=$A$72,TEXT(A3084,"dd/mm/yyyy"),A3084)&amp;";"&amp;B3084&amp;";"&amp;IF(J3084=0,IFERROR(VLOOKUP(A3084,default!$B$17:$C$19,2,0),C3084),INDEX(default!$B$2:$B$12,Sheet2!J3084,0))&amp;";"&amp;D3084&amp;";"&amp;E3084&amp;";"&amp;F3084&amp;";"&amp;G3084&amp;";"&amp;H3084</f>
        <v>Electricity/heat;;;;;;;</v>
      </c>
    </row>
    <row r="3085" ht="15.75" customHeight="1">
      <c r="I3085" s="1" t="str">
        <f t="shared" si="1"/>
        <v>Q6.1. Broccoli, average of raw and cooked (boiled)</v>
      </c>
      <c r="J3085" s="1">
        <f t="shared" si="2"/>
        <v>0</v>
      </c>
      <c r="K3085" s="1" t="str">
        <f t="shared" si="3"/>
        <v>Q6.1. Broccoli, average of raw and cooked (boiled)0</v>
      </c>
      <c r="L3085" s="1" t="str">
        <f t="shared" si="4"/>
        <v>Q6.1. Broccoli, average of raw and cooked (boiled)</v>
      </c>
      <c r="M3085" s="1" t="str">
        <f t="array" ref="M3085">IF(A3084=$A$72,TEXT(A3085,"dd/mm/yyyy"),A3085)&amp;";"&amp;B3085&amp;";"&amp;IF(J3085=0,IFERROR(VLOOKUP(A3085,default!$B$17:$C$19,2,0),C3085),INDEX(default!$B$2:$B$12,Sheet2!J3085,0))&amp;";"&amp;D3085&amp;";"&amp;E3085&amp;";"&amp;F3085&amp;";"&amp;G3085&amp;";"&amp;H3085</f>
        <v>;;;;;;;</v>
      </c>
    </row>
    <row r="3086" ht="15.75" customHeight="1">
      <c r="A3086" s="1" t="s">
        <v>853</v>
      </c>
      <c r="I3086" s="1" t="str">
        <f t="shared" si="1"/>
        <v>Q6.1. Broccoli, average of raw and cooked (boiled)</v>
      </c>
      <c r="J3086" s="1">
        <f t="shared" si="2"/>
        <v>0</v>
      </c>
      <c r="K3086" s="1" t="str">
        <f t="shared" si="3"/>
        <v>Q6.1. Broccoli, average of raw and cooked (boiled)0</v>
      </c>
      <c r="L3086" s="1" t="str">
        <f t="shared" si="4"/>
        <v>Q6.1. Broccoli, average of raw and cooked (boiled)Emissions to air</v>
      </c>
      <c r="M3086" s="1" t="str">
        <f t="array" ref="M3086">IF(A3085=$A$72,TEXT(A3086,"dd/mm/yyyy"),A3086)&amp;";"&amp;B3086&amp;";"&amp;IF(J3086=0,IFERROR(VLOOKUP(A3086,default!$B$17:$C$19,2,0),C3086),INDEX(default!$B$2:$B$12,Sheet2!J3086,0))&amp;";"&amp;D3086&amp;";"&amp;E3086&amp;";"&amp;F3086&amp;";"&amp;G3086&amp;";"&amp;H3086</f>
        <v>Emissions to air;;;;;;;</v>
      </c>
    </row>
    <row r="3087" ht="15.75" customHeight="1">
      <c r="I3087" s="1" t="str">
        <f t="shared" si="1"/>
        <v>Q6.1. Broccoli, average of raw and cooked (boiled)</v>
      </c>
      <c r="J3087" s="1">
        <f t="shared" si="2"/>
        <v>0</v>
      </c>
      <c r="K3087" s="1" t="str">
        <f t="shared" si="3"/>
        <v>Q6.1. Broccoli, average of raw and cooked (boiled)0</v>
      </c>
      <c r="L3087" s="1" t="str">
        <f t="shared" si="4"/>
        <v>Q6.1. Broccoli, average of raw and cooked (boiled)</v>
      </c>
      <c r="M3087" s="1" t="str">
        <f t="array" ref="M3087">IF(A3086=$A$72,TEXT(A3087,"dd/mm/yyyy"),A3087)&amp;";"&amp;B3087&amp;";"&amp;IF(J3087=0,IFERROR(VLOOKUP(A3087,default!$B$17:$C$19,2,0),C3087),INDEX(default!$B$2:$B$12,Sheet2!J3087,0))&amp;";"&amp;D3087&amp;";"&amp;E3087&amp;";"&amp;F3087&amp;";"&amp;G3087&amp;";"&amp;H3087</f>
        <v>;;;;;;;</v>
      </c>
    </row>
    <row r="3088" ht="15.75" customHeight="1">
      <c r="A3088" s="1" t="s">
        <v>854</v>
      </c>
      <c r="I3088" s="1" t="str">
        <f t="shared" si="1"/>
        <v>Q6.1. Broccoli, average of raw and cooked (boiled)</v>
      </c>
      <c r="J3088" s="1">
        <f t="shared" si="2"/>
        <v>0</v>
      </c>
      <c r="K3088" s="1" t="str">
        <f t="shared" si="3"/>
        <v>Q6.1. Broccoli, average of raw and cooked (boiled)0</v>
      </c>
      <c r="L3088" s="1" t="str">
        <f t="shared" si="4"/>
        <v>Q6.1. Broccoli, average of raw and cooked (boiled)Emissions to water</v>
      </c>
      <c r="M3088" s="1" t="str">
        <f t="array" ref="M3088">IF(A3087=$A$72,TEXT(A3088,"dd/mm/yyyy"),A3088)&amp;";"&amp;B3088&amp;";"&amp;IF(J3088=0,IFERROR(VLOOKUP(A3088,default!$B$17:$C$19,2,0),C3088),INDEX(default!$B$2:$B$12,Sheet2!J3088,0))&amp;";"&amp;D3088&amp;";"&amp;E3088&amp;";"&amp;F3088&amp;";"&amp;G3088&amp;";"&amp;H3088</f>
        <v>Emissions to water;;;;;;;</v>
      </c>
    </row>
    <row r="3089" ht="15.75" customHeight="1">
      <c r="I3089" s="1" t="str">
        <f t="shared" si="1"/>
        <v>Q6.1. Broccoli, average of raw and cooked (boiled)</v>
      </c>
      <c r="J3089" s="1">
        <f t="shared" si="2"/>
        <v>0</v>
      </c>
      <c r="K3089" s="1" t="str">
        <f t="shared" si="3"/>
        <v>Q6.1. Broccoli, average of raw and cooked (boiled)0</v>
      </c>
      <c r="L3089" s="1" t="str">
        <f t="shared" si="4"/>
        <v>Q6.1. Broccoli, average of raw and cooked (boiled)</v>
      </c>
      <c r="M3089" s="1" t="str">
        <f t="array" ref="M3089">IF(A3088=$A$72,TEXT(A3089,"dd/mm/yyyy"),A3089)&amp;";"&amp;B3089&amp;";"&amp;IF(J3089=0,IFERROR(VLOOKUP(A3089,default!$B$17:$C$19,2,0),C3089),INDEX(default!$B$2:$B$12,Sheet2!J3089,0))&amp;";"&amp;D3089&amp;";"&amp;E3089&amp;";"&amp;F3089&amp;";"&amp;G3089&amp;";"&amp;H3089</f>
        <v>;;;;;;;</v>
      </c>
    </row>
    <row r="3090" ht="15.75" customHeight="1">
      <c r="A3090" s="1" t="s">
        <v>855</v>
      </c>
      <c r="I3090" s="1" t="str">
        <f t="shared" si="1"/>
        <v>Q6.1. Broccoli, average of raw and cooked (boiled)</v>
      </c>
      <c r="J3090" s="1">
        <f t="shared" si="2"/>
        <v>0</v>
      </c>
      <c r="K3090" s="1" t="str">
        <f t="shared" si="3"/>
        <v>Q6.1. Broccoli, average of raw and cooked (boiled)0</v>
      </c>
      <c r="L3090" s="1" t="str">
        <f t="shared" si="4"/>
        <v>Q6.1. Broccoli, average of raw and cooked (boiled)Emissions to soil</v>
      </c>
      <c r="M3090" s="1" t="str">
        <f t="array" ref="M3090">IF(A3089=$A$72,TEXT(A3090,"dd/mm/yyyy"),A3090)&amp;";"&amp;B3090&amp;";"&amp;IF(J3090=0,IFERROR(VLOOKUP(A3090,default!$B$17:$C$19,2,0),C3090),INDEX(default!$B$2:$B$12,Sheet2!J3090,0))&amp;";"&amp;D3090&amp;";"&amp;E3090&amp;";"&amp;F3090&amp;";"&amp;G3090&amp;";"&amp;H3090</f>
        <v>Emissions to soil;;;;;;;</v>
      </c>
    </row>
    <row r="3091" ht="15.75" customHeight="1">
      <c r="I3091" s="1" t="str">
        <f t="shared" si="1"/>
        <v>Q6.1. Broccoli, average of raw and cooked (boiled)</v>
      </c>
      <c r="J3091" s="1">
        <f t="shared" si="2"/>
        <v>0</v>
      </c>
      <c r="K3091" s="1" t="str">
        <f t="shared" si="3"/>
        <v>Q6.1. Broccoli, average of raw and cooked (boiled)0</v>
      </c>
      <c r="L3091" s="1" t="str">
        <f t="shared" si="4"/>
        <v>Q6.1. Broccoli, average of raw and cooked (boiled)</v>
      </c>
      <c r="M3091" s="1" t="str">
        <f t="array" ref="M3091">IF(A3090=$A$72,TEXT(A3091,"dd/mm/yyyy"),A3091)&amp;";"&amp;B3091&amp;";"&amp;IF(J3091=0,IFERROR(VLOOKUP(A3091,default!$B$17:$C$19,2,0),C3091),INDEX(default!$B$2:$B$12,Sheet2!J3091,0))&amp;";"&amp;D3091&amp;";"&amp;E3091&amp;";"&amp;F3091&amp;";"&amp;G3091&amp;";"&amp;H3091</f>
        <v>;;;;;;;</v>
      </c>
    </row>
    <row r="3092" ht="15.75" customHeight="1">
      <c r="A3092" s="1" t="s">
        <v>856</v>
      </c>
      <c r="I3092" s="1" t="str">
        <f t="shared" si="1"/>
        <v>Q6.1. Broccoli, average of raw and cooked (boiled)</v>
      </c>
      <c r="J3092" s="1">
        <f t="shared" si="2"/>
        <v>0</v>
      </c>
      <c r="K3092" s="1" t="str">
        <f t="shared" si="3"/>
        <v>Q6.1. Broccoli, average of raw and cooked (boiled)0</v>
      </c>
      <c r="L3092" s="1" t="str">
        <f t="shared" si="4"/>
        <v>Q6.1. Broccoli, average of raw and cooked (boiled)Final waste flows</v>
      </c>
      <c r="M3092" s="1" t="str">
        <f t="array" ref="M3092">IF(A3091=$A$72,TEXT(A3092,"dd/mm/yyyy"),A3092)&amp;";"&amp;B3092&amp;";"&amp;IF(J3092=0,IFERROR(VLOOKUP(A3092,default!$B$17:$C$19,2,0),C3092),INDEX(default!$B$2:$B$12,Sheet2!J3092,0))&amp;";"&amp;D3092&amp;";"&amp;E3092&amp;";"&amp;F3092&amp;";"&amp;G3092&amp;";"&amp;H3092</f>
        <v>Final waste flows;;;;;;;</v>
      </c>
    </row>
    <row r="3093" ht="15.75" customHeight="1">
      <c r="I3093" s="1" t="str">
        <f t="shared" si="1"/>
        <v>Q6.1. Broccoli, average of raw and cooked (boiled)</v>
      </c>
      <c r="J3093" s="1">
        <f t="shared" si="2"/>
        <v>0</v>
      </c>
      <c r="K3093" s="1" t="str">
        <f t="shared" si="3"/>
        <v>Q6.1. Broccoli, average of raw and cooked (boiled)0</v>
      </c>
      <c r="L3093" s="1" t="str">
        <f t="shared" si="4"/>
        <v>Q6.1. Broccoli, average of raw and cooked (boiled)</v>
      </c>
      <c r="M3093" s="1" t="str">
        <f t="array" ref="M3093">IF(A3092=$A$72,TEXT(A3093,"dd/mm/yyyy"),A3093)&amp;";"&amp;B3093&amp;";"&amp;IF(J3093=0,IFERROR(VLOOKUP(A3093,default!$B$17:$C$19,2,0),C3093),INDEX(default!$B$2:$B$12,Sheet2!J3093,0))&amp;";"&amp;D3093&amp;";"&amp;E3093&amp;";"&amp;F3093&amp;";"&amp;G3093&amp;";"&amp;H3093</f>
        <v>;;;;;;;</v>
      </c>
    </row>
    <row r="3094" ht="15.75" customHeight="1">
      <c r="A3094" s="1" t="s">
        <v>857</v>
      </c>
      <c r="I3094" s="1" t="str">
        <f t="shared" si="1"/>
        <v>Q6.1. Broccoli, average of raw and cooked (boiled)</v>
      </c>
      <c r="J3094" s="1">
        <f t="shared" si="2"/>
        <v>0</v>
      </c>
      <c r="K3094" s="1" t="str">
        <f t="shared" si="3"/>
        <v>Q6.1. Broccoli, average of raw and cooked (boiled)0</v>
      </c>
      <c r="L3094" s="1" t="str">
        <f t="shared" si="4"/>
        <v>Q6.1. Broccoli, average of raw and cooked (boiled)Non material emissions</v>
      </c>
      <c r="M3094" s="1" t="str">
        <f t="array" ref="M3094">IF(A3093=$A$72,TEXT(A3094,"dd/mm/yyyy"),A3094)&amp;";"&amp;B3094&amp;";"&amp;IF(J3094=0,IFERROR(VLOOKUP(A3094,default!$B$17:$C$19,2,0),C3094),INDEX(default!$B$2:$B$12,Sheet2!J3094,0))&amp;";"&amp;D3094&amp;";"&amp;E3094&amp;";"&amp;F3094&amp;";"&amp;G3094&amp;";"&amp;H3094</f>
        <v>Non material emissions;;;;;;;</v>
      </c>
    </row>
    <row r="3095" ht="15.75" customHeight="1">
      <c r="I3095" s="1" t="str">
        <f t="shared" si="1"/>
        <v>Q6.1. Broccoli, average of raw and cooked (boiled)</v>
      </c>
      <c r="J3095" s="1">
        <f t="shared" si="2"/>
        <v>0</v>
      </c>
      <c r="K3095" s="1" t="str">
        <f t="shared" si="3"/>
        <v>Q6.1. Broccoli, average of raw and cooked (boiled)0</v>
      </c>
      <c r="L3095" s="1" t="str">
        <f t="shared" si="4"/>
        <v>Q6.1. Broccoli, average of raw and cooked (boiled)</v>
      </c>
      <c r="M3095" s="1" t="str">
        <f t="array" ref="M3095">IF(A3094=$A$72,TEXT(A3095,"dd/mm/yyyy"),A3095)&amp;";"&amp;B3095&amp;";"&amp;IF(J3095=0,IFERROR(VLOOKUP(A3095,default!$B$17:$C$19,2,0),C3095),INDEX(default!$B$2:$B$12,Sheet2!J3095,0))&amp;";"&amp;D3095&amp;";"&amp;E3095&amp;";"&amp;F3095&amp;";"&amp;G3095&amp;";"&amp;H3095</f>
        <v>;;;;;;;</v>
      </c>
    </row>
    <row r="3096" ht="15.75" customHeight="1">
      <c r="A3096" s="1" t="s">
        <v>858</v>
      </c>
      <c r="I3096" s="1" t="str">
        <f t="shared" si="1"/>
        <v>Q6.1. Broccoli, average of raw and cooked (boiled)</v>
      </c>
      <c r="J3096" s="1">
        <f t="shared" si="2"/>
        <v>0</v>
      </c>
      <c r="K3096" s="1" t="str">
        <f t="shared" si="3"/>
        <v>Q6.1. Broccoli, average of raw and cooked (boiled)0</v>
      </c>
      <c r="L3096" s="1" t="str">
        <f t="shared" si="4"/>
        <v>Q6.1. Broccoli, average of raw and cooked (boiled)Social issues</v>
      </c>
      <c r="M3096" s="1" t="str">
        <f t="array" ref="M3096">IF(A3095=$A$72,TEXT(A3096,"dd/mm/yyyy"),A3096)&amp;";"&amp;B3096&amp;";"&amp;IF(J3096=0,IFERROR(VLOOKUP(A3096,default!$B$17:$C$19,2,0),C3096),INDEX(default!$B$2:$B$12,Sheet2!J3096,0))&amp;";"&amp;D3096&amp;";"&amp;E3096&amp;";"&amp;F3096&amp;";"&amp;G3096&amp;";"&amp;H3096</f>
        <v>Social issues;;;;;;;</v>
      </c>
    </row>
    <row r="3097" ht="15.75" customHeight="1">
      <c r="I3097" s="1" t="str">
        <f t="shared" si="1"/>
        <v>Q6.1. Broccoli, average of raw and cooked (boiled)</v>
      </c>
      <c r="J3097" s="1">
        <f t="shared" si="2"/>
        <v>0</v>
      </c>
      <c r="K3097" s="1" t="str">
        <f t="shared" si="3"/>
        <v>Q6.1. Broccoli, average of raw and cooked (boiled)0</v>
      </c>
      <c r="L3097" s="1" t="str">
        <f t="shared" si="4"/>
        <v>Q6.1. Broccoli, average of raw and cooked (boiled)</v>
      </c>
      <c r="M3097" s="1" t="str">
        <f t="array" ref="M3097">IF(A3096=$A$72,TEXT(A3097,"dd/mm/yyyy"),A3097)&amp;";"&amp;B3097&amp;";"&amp;IF(J3097=0,IFERROR(VLOOKUP(A3097,default!$B$17:$C$19,2,0),C3097),INDEX(default!$B$2:$B$12,Sheet2!J3097,0))&amp;";"&amp;D3097&amp;";"&amp;E3097&amp;";"&amp;F3097&amp;";"&amp;G3097&amp;";"&amp;H3097</f>
        <v>;;;;;;;</v>
      </c>
    </row>
    <row r="3098" ht="15.75" customHeight="1">
      <c r="A3098" s="1" t="s">
        <v>859</v>
      </c>
      <c r="I3098" s="1" t="str">
        <f t="shared" si="1"/>
        <v>Q6.1. Broccoli, average of raw and cooked (boiled)</v>
      </c>
      <c r="J3098" s="1">
        <f t="shared" si="2"/>
        <v>0</v>
      </c>
      <c r="K3098" s="1" t="str">
        <f t="shared" si="3"/>
        <v>Q6.1. Broccoli, average of raw and cooked (boiled)0</v>
      </c>
      <c r="L3098" s="1" t="str">
        <f t="shared" si="4"/>
        <v>Q6.1. Broccoli, average of raw and cooked (boiled)Economic issues</v>
      </c>
      <c r="M3098" s="1" t="str">
        <f t="array" ref="M3098">IF(A3097=$A$72,TEXT(A3098,"dd/mm/yyyy"),A3098)&amp;";"&amp;B3098&amp;";"&amp;IF(J3098=0,IFERROR(VLOOKUP(A3098,default!$B$17:$C$19,2,0),C3098),INDEX(default!$B$2:$B$12,Sheet2!J3098,0))&amp;";"&amp;D3098&amp;";"&amp;E3098&amp;";"&amp;F3098&amp;";"&amp;G3098&amp;";"&amp;H3098</f>
        <v>Economic issues;;;;;;;</v>
      </c>
    </row>
    <row r="3099" ht="15.75" customHeight="1">
      <c r="I3099" s="1" t="str">
        <f t="shared" si="1"/>
        <v>Q6.1. Broccoli, average of raw and cooked (boiled)</v>
      </c>
      <c r="J3099" s="1">
        <f t="shared" si="2"/>
        <v>0</v>
      </c>
      <c r="K3099" s="1" t="str">
        <f t="shared" si="3"/>
        <v>Q6.1. Broccoli, average of raw and cooked (boiled)0</v>
      </c>
      <c r="L3099" s="1" t="str">
        <f t="shared" si="4"/>
        <v>Q6.1. Broccoli, average of raw and cooked (boiled)</v>
      </c>
      <c r="M3099" s="1" t="str">
        <f t="array" ref="M3099">IF(A3098=$A$72,TEXT(A3099,"dd/mm/yyyy"),A3099)&amp;";"&amp;B3099&amp;";"&amp;IF(J3099=0,IFERROR(VLOOKUP(A3099,default!$B$17:$C$19,2,0),C3099),INDEX(default!$B$2:$B$12,Sheet2!J3099,0))&amp;";"&amp;D3099&amp;";"&amp;E3099&amp;";"&amp;F3099&amp;";"&amp;G3099&amp;";"&amp;H3099</f>
        <v>;;;;;;;</v>
      </c>
    </row>
    <row r="3100" ht="15.75" customHeight="1">
      <c r="A3100" s="1" t="s">
        <v>860</v>
      </c>
      <c r="I3100" s="1" t="str">
        <f t="shared" si="1"/>
        <v>Q6.1. Broccoli, average of raw and cooked (boiled)</v>
      </c>
      <c r="J3100" s="1">
        <f t="shared" si="2"/>
        <v>0</v>
      </c>
      <c r="K3100" s="1" t="str">
        <f t="shared" si="3"/>
        <v>Q6.1. Broccoli, average of raw and cooked (boiled)0</v>
      </c>
      <c r="L3100" s="1" t="str">
        <f t="shared" si="4"/>
        <v>Q6.1. Broccoli, average of raw and cooked (boiled)Waste to treatment</v>
      </c>
      <c r="M3100" s="1" t="str">
        <f t="array" ref="M3100">IF(A3099=$A$72,TEXT(A3100,"dd/mm/yyyy"),A3100)&amp;";"&amp;B3100&amp;";"&amp;IF(J3100=0,IFERROR(VLOOKUP(A3100,default!$B$17:$C$19,2,0),C3100),INDEX(default!$B$2:$B$12,Sheet2!J3100,0))&amp;";"&amp;D3100&amp;";"&amp;E3100&amp;";"&amp;F3100&amp;";"&amp;G3100&amp;";"&amp;H3100</f>
        <v>Waste to treatment;;;;;;;</v>
      </c>
    </row>
    <row r="3101" ht="15.75" customHeight="1">
      <c r="A3101" s="1" t="s">
        <v>8</v>
      </c>
      <c r="B3101" s="1" t="s">
        <v>835</v>
      </c>
      <c r="C3101" s="1" t="s">
        <v>1112</v>
      </c>
      <c r="D3101" s="1" t="s">
        <v>842</v>
      </c>
      <c r="E3101" s="1">
        <v>0.0</v>
      </c>
      <c r="F3101" s="1">
        <v>0.0</v>
      </c>
      <c r="G3101" s="1">
        <v>0.0</v>
      </c>
      <c r="I3101" s="1" t="str">
        <f t="shared" si="1"/>
        <v>Q6.1. Broccoli, average of raw and cooked (boiled)</v>
      </c>
      <c r="J3101" s="1">
        <f t="shared" si="2"/>
        <v>0</v>
      </c>
      <c r="K3101" s="1" t="str">
        <f t="shared" si="3"/>
        <v>Q6.1. Broccoli, average of raw and cooked (boiled)0</v>
      </c>
      <c r="L3101" s="1" t="str">
        <f t="shared" si="4"/>
        <v>Q6.1. Broccoli, average of raw and cooked (boiled)Municipal solid waste {RoW}| treatment of municipal solid waste, sanitary landfill | Cut-off, S</v>
      </c>
      <c r="M3101" s="1" t="str">
        <f t="array" ref="M3101">IF(A3100=$A$72,TEXT(A3101,"dd/mm/yyyy"),A3101)&amp;";"&amp;B3101&amp;";"&amp;IF(J3101=0,IFERROR(VLOOKUP(A3101,default!$B$17:$C$19,2,0),C3101),INDEX(default!$B$2:$B$12,Sheet2!J3101,0))&amp;";"&amp;D3101&amp;";"&amp;E3101&amp;";"&amp;F3101&amp;";"&amp;G3101&amp;";"&amp;H3101</f>
        <v>Municipal solid waste {RoW}| treatment of municipal solid waste, sanitary landfill | Cut-off, S;kg;(packwt*packaging*(1+TRAN_loss_PNS+RET_loss_PNS)+PHAR_loss_PNS+PROC_loss_PNS+TRAN_loss_PNS+RET_loss_PNS+USER_loss)*landfill;Undefined;0;0;0;</v>
      </c>
    </row>
    <row r="3102" ht="15.75" customHeight="1">
      <c r="A3102" s="1" t="s">
        <v>9</v>
      </c>
      <c r="B3102" s="1" t="s">
        <v>835</v>
      </c>
      <c r="C3102" s="1" t="s">
        <v>1113</v>
      </c>
      <c r="D3102" s="1" t="s">
        <v>842</v>
      </c>
      <c r="E3102" s="1">
        <v>0.0</v>
      </c>
      <c r="F3102" s="1">
        <v>0.0</v>
      </c>
      <c r="G3102" s="1">
        <v>0.0</v>
      </c>
      <c r="I3102" s="1" t="str">
        <f t="shared" si="1"/>
        <v>Q6.1. Broccoli, average of raw and cooked (boiled)</v>
      </c>
      <c r="J3102" s="1">
        <f t="shared" si="2"/>
        <v>0</v>
      </c>
      <c r="K3102" s="1" t="str">
        <f t="shared" si="3"/>
        <v>Q6.1. Broccoli, average of raw and cooked (boiled)0</v>
      </c>
      <c r="L3102" s="1" t="str">
        <f t="shared" si="4"/>
        <v>Q6.1. Broccoli, average of raw and cooked (boiled)Municipal solid waste {GLO}| treatment of municipal solid waste, open dump, wet infiltration class (500mm) | Cut-off, S</v>
      </c>
      <c r="M3102" s="1" t="str">
        <f t="array" ref="M3102">IF(A3101=$A$72,TEXT(A3102,"dd/mm/yyyy"),A3102)&amp;";"&amp;B3102&amp;";"&amp;IF(J3102=0,IFERROR(VLOOKUP(A3102,default!$B$17:$C$19,2,0),C3102),INDEX(default!$B$2:$B$12,Sheet2!J3102,0))&amp;";"&amp;D3102&amp;";"&amp;E3102&amp;";"&amp;F3102&amp;";"&amp;G3102&amp;";"&amp;H3102</f>
        <v>Municipal solid waste {GLO}| treatment of municipal solid waste, open dump, wet infiltration class (500mm) | Cut-off, S;kg;(packwt*packaging*(1+TRAN_loss_PNS+RET_loss_PNS)+PHAR_loss_PNS+PROC_loss_PNS+TRAN_loss_PNS+RET_loss_PNS+USER_loss)*opendump;Undefined;0;0;0;</v>
      </c>
    </row>
    <row r="3103" ht="15.75" customHeight="1">
      <c r="A3103" s="1" t="s">
        <v>10</v>
      </c>
      <c r="B3103" s="1" t="s">
        <v>835</v>
      </c>
      <c r="C3103" s="1" t="s">
        <v>1113</v>
      </c>
      <c r="D3103" s="1" t="s">
        <v>842</v>
      </c>
      <c r="E3103" s="1">
        <v>0.0</v>
      </c>
      <c r="F3103" s="1">
        <v>0.0</v>
      </c>
      <c r="G3103" s="1">
        <v>0.0</v>
      </c>
      <c r="I3103" s="1" t="str">
        <f t="shared" si="1"/>
        <v>Q6.1. Broccoli, average of raw and cooked (boiled)</v>
      </c>
      <c r="J3103" s="1">
        <f t="shared" si="2"/>
        <v>0</v>
      </c>
      <c r="K3103" s="1" t="str">
        <f t="shared" si="3"/>
        <v>Q6.1. Broccoli, average of raw and cooked (boiled)0</v>
      </c>
      <c r="L3103" s="1" t="str">
        <f t="shared" si="4"/>
        <v>Q6.1. Broccoli, average of raw and cooked (boiled)Municipal solid waste {GLO}| treatment of municipal solid waste, open burning | Cut-off, S</v>
      </c>
      <c r="M3103" s="1" t="str">
        <f t="array" ref="M3103">IF(A3102=$A$72,TEXT(A3103,"dd/mm/yyyy"),A3103)&amp;";"&amp;B3103&amp;";"&amp;IF(J3103=0,IFERROR(VLOOKUP(A3103,default!$B$17:$C$19,2,0),C3103),INDEX(default!$B$2:$B$12,Sheet2!J3103,0))&amp;";"&amp;D3103&amp;";"&amp;E3103&amp;";"&amp;F3103&amp;";"&amp;G3103&amp;";"&amp;H3103</f>
        <v>Municipal solid waste {GLO}| treatment of municipal solid waste, open burning | Cut-off, S;kg;(packwt*packaging*(1+TRAN_loss_PNS+RET_loss_PNS)+PHAR_loss_PNS+PROC_loss_PNS+TRAN_loss_PNS+RET_loss_PNS+USER_loss)*openburn;Undefined;0;0;0;</v>
      </c>
    </row>
    <row r="3104" ht="15.75" customHeight="1">
      <c r="I3104" s="1" t="str">
        <f t="shared" si="1"/>
        <v>Q6.1. Broccoli, average of raw and cooked (boiled)</v>
      </c>
      <c r="J3104" s="1">
        <f t="shared" si="2"/>
        <v>0</v>
      </c>
      <c r="K3104" s="1" t="str">
        <f t="shared" si="3"/>
        <v>Q6.1. Broccoli, average of raw and cooked (boiled)0</v>
      </c>
      <c r="L3104" s="1" t="str">
        <f t="shared" si="4"/>
        <v>Q6.1. Broccoli, average of raw and cooked (boiled)</v>
      </c>
      <c r="M3104" s="1" t="str">
        <f t="array" ref="M3104">IF(A3103=$A$72,TEXT(A3104,"dd/mm/yyyy"),A3104)&amp;";"&amp;B3104&amp;";"&amp;IF(J3104=0,IFERROR(VLOOKUP(A3104,default!$B$17:$C$19,2,0),C3104),INDEX(default!$B$2:$B$12,Sheet2!J3104,0))&amp;";"&amp;D3104&amp;";"&amp;E3104&amp;";"&amp;F3104&amp;";"&amp;G3104&amp;";"&amp;H3104</f>
        <v>;;;;;;;</v>
      </c>
    </row>
    <row r="3105" ht="15.75" customHeight="1">
      <c r="A3105" s="1" t="s">
        <v>865</v>
      </c>
      <c r="I3105" s="1" t="str">
        <f t="shared" si="1"/>
        <v>Q6.1. Broccoli, average of raw and cooked (boiled)</v>
      </c>
      <c r="J3105" s="1">
        <f t="shared" si="2"/>
        <v>0</v>
      </c>
      <c r="K3105" s="1" t="str">
        <f t="shared" si="3"/>
        <v>Q6.1. Broccoli, average of raw and cooked (boiled)0</v>
      </c>
      <c r="L3105" s="1" t="str">
        <f t="shared" si="4"/>
        <v>Q6.1. Broccoli, average of raw and cooked (boiled)Input parameters</v>
      </c>
      <c r="M3105" s="1" t="str">
        <f t="array" ref="M3105">IF(A3104=$A$72,TEXT(A3105,"dd/mm/yyyy"),A3105)&amp;";"&amp;B3105&amp;";"&amp;IF(J3105=0,IFERROR(VLOOKUP(A3105,default!$B$17:$C$19,2,0),C3105),INDEX(default!$B$2:$B$12,Sheet2!J3105,0))&amp;";"&amp;D3105&amp;";"&amp;E3105&amp;";"&amp;F3105&amp;";"&amp;G3105&amp;";"&amp;H3105</f>
        <v>Input parameters;;;;;;;</v>
      </c>
    </row>
    <row r="3106" ht="15.75" customHeight="1">
      <c r="A3106" s="1" t="s">
        <v>31</v>
      </c>
      <c r="B3106" s="1">
        <v>1.0</v>
      </c>
      <c r="C3106" s="1" t="s">
        <v>866</v>
      </c>
      <c r="D3106" s="1">
        <v>1.11</v>
      </c>
      <c r="E3106" s="1">
        <v>0.0</v>
      </c>
      <c r="F3106" s="1">
        <v>0.0</v>
      </c>
      <c r="G3106" s="1" t="s">
        <v>832</v>
      </c>
      <c r="H3106" s="1" t="s">
        <v>134</v>
      </c>
      <c r="I3106" s="1" t="str">
        <f t="shared" si="1"/>
        <v>Q6.1. Broccoli, average of raw and cooked (boiled)</v>
      </c>
      <c r="J3106" s="1">
        <f t="shared" si="2"/>
        <v>0</v>
      </c>
      <c r="K3106" s="1" t="str">
        <f t="shared" si="3"/>
        <v>Q6.1. Broccoli, average of raw and cooked (boiled)0</v>
      </c>
      <c r="L3106" s="1" t="str">
        <f t="shared" si="4"/>
        <v>Q6.1. Broccoli, average of raw and cooked (boiled)primary</v>
      </c>
      <c r="M3106" s="1" t="str">
        <f t="array" ref="M3106">IF(A3105=$A$72,TEXT(A3106,"dd/mm/yyyy"),A3106)&amp;";"&amp;B3106&amp;";"&amp;IF(J3106=0,IFERROR(VLOOKUP(A3106,default!$B$17:$C$19,2,0),C3106),INDEX(default!$B$2:$B$12,Sheet2!J3106,0))&amp;";"&amp;D3106&amp;";"&amp;E3106&amp;";"&amp;F3106&amp;";"&amp;G3106&amp;";"&amp;H3106</f>
        <v>primary;1;Lognormal;1,11;0;0;No;(2,3,2,2,2,na)_x007f_</v>
      </c>
    </row>
    <row r="3107" ht="15.75" customHeight="1">
      <c r="A3107" s="1" t="s">
        <v>23</v>
      </c>
      <c r="B3107" s="1">
        <v>1.0</v>
      </c>
      <c r="C3107" s="1" t="s">
        <v>866</v>
      </c>
      <c r="D3107" s="1">
        <v>1.25</v>
      </c>
      <c r="E3107" s="1">
        <v>0.0</v>
      </c>
      <c r="F3107" s="1">
        <v>0.0</v>
      </c>
      <c r="G3107" s="1" t="s">
        <v>832</v>
      </c>
      <c r="H3107" s="1" t="s">
        <v>131</v>
      </c>
      <c r="I3107" s="1" t="str">
        <f t="shared" si="1"/>
        <v>Q6.1. Broccoli, average of raw and cooked (boiled)</v>
      </c>
      <c r="J3107" s="1">
        <f t="shared" si="2"/>
        <v>0</v>
      </c>
      <c r="K3107" s="1" t="str">
        <f t="shared" si="3"/>
        <v>Q6.1. Broccoli, average of raw and cooked (boiled)0</v>
      </c>
      <c r="L3107" s="1" t="str">
        <f t="shared" si="4"/>
        <v>Q6.1. Broccoli, average of raw and cooked (boiled)packaging</v>
      </c>
      <c r="M3107" s="1" t="str">
        <f t="array" ref="M3107">IF(A3106=$A$72,TEXT(A3107,"dd/mm/yyyy"),A3107)&amp;";"&amp;B3107&amp;";"&amp;IF(J3107=0,IFERROR(VLOOKUP(A3107,default!$B$17:$C$19,2,0),C3107),INDEX(default!$B$2:$B$12,Sheet2!J3107,0))&amp;";"&amp;D3107&amp;";"&amp;E3107&amp;";"&amp;F3107&amp;";"&amp;G3107&amp;";"&amp;H3107</f>
        <v>packaging;1;Lognormal;1,25;0;0;No;(2,4,2,4,3,na)_x007f_</v>
      </c>
    </row>
    <row r="3108" ht="15.75" customHeight="1">
      <c r="A3108" s="1" t="s">
        <v>32</v>
      </c>
      <c r="B3108" s="1">
        <v>1.0</v>
      </c>
      <c r="C3108" s="1" t="s">
        <v>866</v>
      </c>
      <c r="D3108" s="1">
        <v>1.23</v>
      </c>
      <c r="E3108" s="1">
        <v>0.0</v>
      </c>
      <c r="F3108" s="1">
        <v>0.0</v>
      </c>
      <c r="G3108" s="1" t="s">
        <v>832</v>
      </c>
      <c r="H3108" s="1" t="s">
        <v>132</v>
      </c>
      <c r="I3108" s="1" t="str">
        <f t="shared" si="1"/>
        <v>Q6.1. Broccoli, average of raw and cooked (boiled)</v>
      </c>
      <c r="J3108" s="1">
        <f t="shared" si="2"/>
        <v>0</v>
      </c>
      <c r="K3108" s="1" t="str">
        <f t="shared" si="3"/>
        <v>Q6.1. Broccoli, average of raw and cooked (boiled)0</v>
      </c>
      <c r="L3108" s="1" t="str">
        <f t="shared" si="4"/>
        <v>Q6.1. Broccoli, average of raw and cooked (boiled)distrib</v>
      </c>
      <c r="M3108" s="1" t="str">
        <f t="array" ref="M3108">IF(A3107=$A$72,TEXT(A3108,"dd/mm/yyyy"),A3108)&amp;";"&amp;B3108&amp;";"&amp;IF(J3108=0,IFERROR(VLOOKUP(A3108,default!$B$17:$C$19,2,0),C3108),INDEX(default!$B$2:$B$12,Sheet2!J3108,0))&amp;";"&amp;D3108&amp;";"&amp;E3108&amp;";"&amp;F3108&amp;";"&amp;G3108&amp;";"&amp;H3108</f>
        <v>distrib;1;Lognormal;1,23;0;0;No;(2,3,2,4,3,na)_x007f_</v>
      </c>
    </row>
    <row r="3109" ht="15.75" customHeight="1">
      <c r="A3109" s="1" t="s">
        <v>33</v>
      </c>
      <c r="B3109" s="1">
        <v>0.0</v>
      </c>
      <c r="C3109" s="1" t="s">
        <v>866</v>
      </c>
      <c r="D3109" s="1">
        <v>1.12</v>
      </c>
      <c r="E3109" s="1">
        <v>0.0</v>
      </c>
      <c r="F3109" s="1">
        <v>0.0</v>
      </c>
      <c r="G3109" s="1" t="s">
        <v>832</v>
      </c>
      <c r="H3109" s="1" t="s">
        <v>133</v>
      </c>
      <c r="I3109" s="1" t="str">
        <f t="shared" si="1"/>
        <v>Q6.1. Broccoli, average of raw and cooked (boiled)</v>
      </c>
      <c r="J3109" s="1">
        <f t="shared" si="2"/>
        <v>0</v>
      </c>
      <c r="K3109" s="1" t="str">
        <f t="shared" si="3"/>
        <v>Q6.1. Broccoli, average of raw and cooked (boiled)0</v>
      </c>
      <c r="L3109" s="1" t="str">
        <f t="shared" si="4"/>
        <v>Q6.1. Broccoli, average of raw and cooked (boiled)retail_cool</v>
      </c>
      <c r="M3109" s="1" t="str">
        <f t="array" ref="M3109">IF(A3108=$A$72,TEXT(A3109,"dd/mm/yyyy"),A3109)&amp;";"&amp;B3109&amp;";"&amp;IF(J3109=0,IFERROR(VLOOKUP(A3109,default!$B$17:$C$19,2,0),C3109),INDEX(default!$B$2:$B$12,Sheet2!J3109,0))&amp;";"&amp;D3109&amp;";"&amp;E3109&amp;";"&amp;F3109&amp;";"&amp;G3109&amp;";"&amp;H3109</f>
        <v>retail_cool;0;Lognormal;1,12;0;0;No;(2,3,2,4,2,na)_x007f_</v>
      </c>
    </row>
    <row r="3110" ht="15.75" customHeight="1">
      <c r="A3110" s="1" t="s">
        <v>34</v>
      </c>
      <c r="B3110" s="1">
        <v>0.0</v>
      </c>
      <c r="C3110" s="1" t="s">
        <v>866</v>
      </c>
      <c r="D3110" s="1">
        <v>1.12</v>
      </c>
      <c r="E3110" s="1">
        <v>0.0</v>
      </c>
      <c r="F3110" s="1">
        <v>0.0</v>
      </c>
      <c r="G3110" s="1" t="s">
        <v>832</v>
      </c>
      <c r="H3110" s="1" t="s">
        <v>133</v>
      </c>
      <c r="I3110" s="1" t="str">
        <f t="shared" si="1"/>
        <v>Q6.1. Broccoli, average of raw and cooked (boiled)</v>
      </c>
      <c r="J3110" s="1">
        <f t="shared" si="2"/>
        <v>0</v>
      </c>
      <c r="K3110" s="1" t="str">
        <f t="shared" si="3"/>
        <v>Q6.1. Broccoli, average of raw and cooked (boiled)0</v>
      </c>
      <c r="L3110" s="1" t="str">
        <f t="shared" si="4"/>
        <v>Q6.1. Broccoli, average of raw and cooked (boiled)retail_freez</v>
      </c>
      <c r="M3110" s="1" t="str">
        <f t="array" ref="M3110">IF(A3109=$A$72,TEXT(A3110,"dd/mm/yyyy"),A3110)&amp;";"&amp;B3110&amp;";"&amp;IF(J3110=0,IFERROR(VLOOKUP(A3110,default!$B$17:$C$19,2,0),C3110),INDEX(default!$B$2:$B$12,Sheet2!J3110,0))&amp;";"&amp;D3110&amp;";"&amp;E3110&amp;";"&amp;F3110&amp;";"&amp;G3110&amp;";"&amp;H3110</f>
        <v>retail_freez;0;Lognormal;1,12;0;0;No;(2,3,2,4,2,na)_x007f_</v>
      </c>
    </row>
    <row r="3111" ht="15.75" customHeight="1">
      <c r="A3111" s="1" t="s">
        <v>35</v>
      </c>
      <c r="B3111" s="1">
        <v>0.0</v>
      </c>
      <c r="C3111" s="1" t="s">
        <v>866</v>
      </c>
      <c r="D3111" s="1">
        <v>1.12</v>
      </c>
      <c r="E3111" s="1">
        <v>0.0</v>
      </c>
      <c r="F3111" s="1">
        <v>0.0</v>
      </c>
      <c r="G3111" s="1" t="s">
        <v>832</v>
      </c>
      <c r="H3111" s="1" t="s">
        <v>133</v>
      </c>
      <c r="I3111" s="1" t="str">
        <f t="shared" si="1"/>
        <v>Q6.1. Broccoli, average of raw and cooked (boiled)</v>
      </c>
      <c r="J3111" s="1">
        <f t="shared" si="2"/>
        <v>0</v>
      </c>
      <c r="K3111" s="1" t="str">
        <f t="shared" si="3"/>
        <v>Q6.1. Broccoli, average of raw and cooked (boiled)0</v>
      </c>
      <c r="L3111" s="1" t="str">
        <f t="shared" si="4"/>
        <v>Q6.1. Broccoli, average of raw and cooked (boiled)home_cool</v>
      </c>
      <c r="M3111" s="1" t="str">
        <f t="array" ref="M3111">IF(A3110=$A$72,TEXT(A3111,"dd/mm/yyyy"),A3111)&amp;";"&amp;B3111&amp;";"&amp;IF(J3111=0,IFERROR(VLOOKUP(A3111,default!$B$17:$C$19,2,0),C3111),INDEX(default!$B$2:$B$12,Sheet2!J3111,0))&amp;";"&amp;D3111&amp;";"&amp;E3111&amp;";"&amp;F3111&amp;";"&amp;G3111&amp;";"&amp;H3111</f>
        <v>home_cool;0;Lognormal;1,12;0;0;No;(2,3,2,4,2,na)_x007f_</v>
      </c>
    </row>
    <row r="3112" ht="15.75" customHeight="1">
      <c r="A3112" s="1" t="s">
        <v>36</v>
      </c>
      <c r="B3112" s="1">
        <v>0.0</v>
      </c>
      <c r="C3112" s="1" t="s">
        <v>866</v>
      </c>
      <c r="D3112" s="1">
        <v>1.12</v>
      </c>
      <c r="E3112" s="1">
        <v>0.0</v>
      </c>
      <c r="F3112" s="1">
        <v>0.0</v>
      </c>
      <c r="G3112" s="1" t="s">
        <v>832</v>
      </c>
      <c r="H3112" s="1" t="s">
        <v>133</v>
      </c>
      <c r="I3112" s="1" t="str">
        <f t="shared" si="1"/>
        <v>Q6.1. Broccoli, average of raw and cooked (boiled)</v>
      </c>
      <c r="J3112" s="1">
        <f t="shared" si="2"/>
        <v>0</v>
      </c>
      <c r="K3112" s="1" t="str">
        <f t="shared" si="3"/>
        <v>Q6.1. Broccoli, average of raw and cooked (boiled)0</v>
      </c>
      <c r="L3112" s="1" t="str">
        <f t="shared" si="4"/>
        <v>Q6.1. Broccoli, average of raw and cooked (boiled)home_freez</v>
      </c>
      <c r="M3112" s="1" t="str">
        <f t="array" ref="M3112">IF(A3111=$A$72,TEXT(A3112,"dd/mm/yyyy"),A3112)&amp;";"&amp;B3112&amp;";"&amp;IF(J3112=0,IFERROR(VLOOKUP(A3112,default!$B$17:$C$19,2,0),C3112),INDEX(default!$B$2:$B$12,Sheet2!J3112,0))&amp;";"&amp;D3112&amp;";"&amp;E3112&amp;";"&amp;F3112&amp;";"&amp;G3112&amp;";"&amp;H3112</f>
        <v>home_freez;0;Lognormal;1,12;0;0;No;(2,3,2,4,2,na)_x007f_</v>
      </c>
    </row>
    <row r="3113" ht="15.75" customHeight="1">
      <c r="A3113" s="1" t="s">
        <v>37</v>
      </c>
      <c r="B3113" s="1">
        <v>1.0</v>
      </c>
      <c r="C3113" s="1" t="s">
        <v>866</v>
      </c>
      <c r="D3113" s="1">
        <v>1.11</v>
      </c>
      <c r="E3113" s="1">
        <v>0.0</v>
      </c>
      <c r="F3113" s="1">
        <v>0.0</v>
      </c>
      <c r="G3113" s="1" t="s">
        <v>832</v>
      </c>
      <c r="H3113" s="1" t="s">
        <v>134</v>
      </c>
      <c r="I3113" s="1" t="str">
        <f t="shared" si="1"/>
        <v>Q6.1. Broccoli, average of raw and cooked (boiled)</v>
      </c>
      <c r="J3113" s="1">
        <f t="shared" si="2"/>
        <v>0</v>
      </c>
      <c r="K3113" s="1" t="str">
        <f t="shared" si="3"/>
        <v>Q6.1. Broccoli, average of raw and cooked (boiled)0</v>
      </c>
      <c r="L3113" s="1" t="str">
        <f t="shared" si="4"/>
        <v>Q6.1. Broccoli, average of raw and cooked (boiled)boil</v>
      </c>
      <c r="M3113" s="1" t="str">
        <f t="array" ref="M3113">IF(A3112=$A$72,TEXT(A3113,"dd/mm/yyyy"),A3113)&amp;";"&amp;B3113&amp;";"&amp;IF(J3113=0,IFERROR(VLOOKUP(A3113,default!$B$17:$C$19,2,0),C3113),INDEX(default!$B$2:$B$12,Sheet2!J3113,0))&amp;";"&amp;D3113&amp;";"&amp;E3113&amp;";"&amp;F3113&amp;";"&amp;G3113&amp;";"&amp;H3113</f>
        <v>boil;1;Lognormal;1,11;0;0;No;(2,3,2,2,2,na)_x007f_</v>
      </c>
    </row>
    <row r="3114" ht="15.75" customHeight="1">
      <c r="A3114" s="1" t="s">
        <v>38</v>
      </c>
      <c r="B3114" s="1">
        <v>0.0</v>
      </c>
      <c r="C3114" s="1" t="s">
        <v>866</v>
      </c>
      <c r="D3114" s="1">
        <v>1.11</v>
      </c>
      <c r="E3114" s="1">
        <v>0.0</v>
      </c>
      <c r="F3114" s="1">
        <v>0.0</v>
      </c>
      <c r="G3114" s="1" t="s">
        <v>832</v>
      </c>
      <c r="H3114" s="1" t="s">
        <v>134</v>
      </c>
      <c r="I3114" s="1" t="str">
        <f t="shared" si="1"/>
        <v>Q6.1. Broccoli, average of raw and cooked (boiled)</v>
      </c>
      <c r="J3114" s="1">
        <f t="shared" si="2"/>
        <v>0</v>
      </c>
      <c r="K3114" s="1" t="str">
        <f t="shared" si="3"/>
        <v>Q6.1. Broccoli, average of raw and cooked (boiled)0</v>
      </c>
      <c r="L3114" s="1" t="str">
        <f t="shared" si="4"/>
        <v>Q6.1. Broccoli, average of raw and cooked (boiled)fry</v>
      </c>
      <c r="M3114" s="1" t="str">
        <f t="array" ref="M3114">IF(A3113=$A$72,TEXT(A3114,"dd/mm/yyyy"),A3114)&amp;";"&amp;B3114&amp;";"&amp;IF(J3114=0,IFERROR(VLOOKUP(A3114,default!$B$17:$C$19,2,0),C3114),INDEX(default!$B$2:$B$12,Sheet2!J3114,0))&amp;";"&amp;D3114&amp;";"&amp;E3114&amp;";"&amp;F3114&amp;";"&amp;G3114&amp;";"&amp;H3114</f>
        <v>fry;0;Lognormal;1,11;0;0;No;(2,3,2,2,2,na)_x007f_</v>
      </c>
    </row>
    <row r="3115" ht="15.75" customHeight="1">
      <c r="A3115" s="1" t="s">
        <v>22</v>
      </c>
      <c r="B3115" s="1">
        <v>1.0</v>
      </c>
      <c r="C3115" s="1" t="s">
        <v>842</v>
      </c>
      <c r="D3115" s="1">
        <v>1.0</v>
      </c>
      <c r="E3115" s="1">
        <v>0.0</v>
      </c>
      <c r="F3115" s="1">
        <v>0.0</v>
      </c>
      <c r="G3115" s="1" t="s">
        <v>832</v>
      </c>
      <c r="I3115" s="1" t="str">
        <f t="shared" si="1"/>
        <v>Q6.1. Broccoli, average of raw and cooked (boiled)</v>
      </c>
      <c r="J3115" s="1">
        <f t="shared" si="2"/>
        <v>0</v>
      </c>
      <c r="K3115" s="1" t="str">
        <f t="shared" si="3"/>
        <v>Q6.1. Broccoli, average of raw and cooked (boiled)0</v>
      </c>
      <c r="L3115" s="1" t="str">
        <f t="shared" si="4"/>
        <v>Q6.1. Broccoli, average of raw and cooked (boiled)processing</v>
      </c>
      <c r="M3115" s="1" t="str">
        <f t="array" ref="M3115">IF(A3114=$A$72,TEXT(A3115,"dd/mm/yyyy"),A3115)&amp;";"&amp;B3115&amp;";"&amp;IF(J3115=0,IFERROR(VLOOKUP(A3115,default!$B$17:$C$19,2,0),C3115),INDEX(default!$B$2:$B$12,Sheet2!J3115,0))&amp;";"&amp;D3115&amp;";"&amp;E3115&amp;";"&amp;F3115&amp;";"&amp;G3115&amp;";"&amp;H3115</f>
        <v>processing;1;Undefined;1;0;0;No;</v>
      </c>
    </row>
    <row r="3116" ht="15.75" customHeight="1">
      <c r="A3116" s="1" t="s">
        <v>39</v>
      </c>
      <c r="B3116" s="1">
        <v>0.05</v>
      </c>
      <c r="C3116" s="1" t="s">
        <v>842</v>
      </c>
      <c r="D3116" s="1">
        <v>1.0</v>
      </c>
      <c r="E3116" s="1">
        <v>0.0</v>
      </c>
      <c r="F3116" s="1">
        <v>0.0</v>
      </c>
      <c r="G3116" s="1" t="s">
        <v>832</v>
      </c>
      <c r="I3116" s="1" t="str">
        <f t="shared" si="1"/>
        <v>Q6.1. Broccoli, average of raw and cooked (boiled)</v>
      </c>
      <c r="J3116" s="1">
        <f t="shared" si="2"/>
        <v>0</v>
      </c>
      <c r="K3116" s="1" t="str">
        <f t="shared" si="3"/>
        <v>Q6.1. Broccoli, average of raw and cooked (boiled)0</v>
      </c>
      <c r="L3116" s="1" t="str">
        <f t="shared" si="4"/>
        <v>Q6.1. Broccoli, average of raw and cooked (boiled)packwt</v>
      </c>
      <c r="M3116" s="1" t="str">
        <f t="array" ref="M3116">IF(A3115=$A$72,TEXT(A3116,"dd/mm/yyyy"),A3116)&amp;";"&amp;B3116&amp;";"&amp;IF(J3116=0,IFERROR(VLOOKUP(A3116,default!$B$17:$C$19,2,0),C3116),INDEX(default!$B$2:$B$12,Sheet2!J3116,0))&amp;";"&amp;D3116&amp;";"&amp;E3116&amp;";"&amp;F3116&amp;";"&amp;G3116&amp;";"&amp;H3116</f>
        <v>packwt;0,05;Undefined;1;0;0;No;</v>
      </c>
    </row>
    <row r="3117" ht="15.75" customHeight="1">
      <c r="A3117" s="1" t="s">
        <v>40</v>
      </c>
      <c r="B3117" s="1">
        <v>0.0</v>
      </c>
      <c r="C3117" s="1" t="s">
        <v>842</v>
      </c>
      <c r="D3117" s="1">
        <v>1.0</v>
      </c>
      <c r="E3117" s="1">
        <v>0.0</v>
      </c>
      <c r="F3117" s="1">
        <v>0.0</v>
      </c>
      <c r="G3117" s="1" t="s">
        <v>832</v>
      </c>
      <c r="I3117" s="1" t="str">
        <f t="shared" si="1"/>
        <v>Q6.1. Broccoli, average of raw and cooked (boiled)</v>
      </c>
      <c r="J3117" s="1">
        <f t="shared" si="2"/>
        <v>0</v>
      </c>
      <c r="K3117" s="1" t="str">
        <f t="shared" si="3"/>
        <v>Q6.1. Broccoli, average of raw and cooked (boiled)0</v>
      </c>
      <c r="L3117" s="1" t="str">
        <f t="shared" si="4"/>
        <v>Q6.1. Broccoli, average of raw and cooked (boiled)USER_loss</v>
      </c>
      <c r="M3117" s="1" t="str">
        <f t="array" ref="M3117">IF(A3116=$A$72,TEXT(A3117,"dd/mm/yyyy"),A3117)&amp;";"&amp;B3117&amp;";"&amp;IF(J3117=0,IFERROR(VLOOKUP(A3117,default!$B$17:$C$19,2,0),C3117),INDEX(default!$B$2:$B$12,Sheet2!J3117,0))&amp;";"&amp;D3117&amp;";"&amp;E3117&amp;";"&amp;F3117&amp;";"&amp;G3117&amp;";"&amp;H3117</f>
        <v>USER_loss;0;Undefined;1;0;0;No;</v>
      </c>
    </row>
    <row r="3118" ht="15.75" customHeight="1">
      <c r="I3118" s="1" t="str">
        <f t="shared" si="1"/>
        <v>Q6.1. Broccoli, average of raw and cooked (boiled)</v>
      </c>
      <c r="J3118" s="1">
        <f t="shared" si="2"/>
        <v>0</v>
      </c>
      <c r="K3118" s="1" t="str">
        <f t="shared" si="3"/>
        <v>Q6.1. Broccoli, average of raw and cooked (boiled)0</v>
      </c>
      <c r="L3118" s="1" t="str">
        <f t="shared" si="4"/>
        <v>Q6.1. Broccoli, average of raw and cooked (boiled)</v>
      </c>
      <c r="M3118" s="1" t="str">
        <f t="array" ref="M3118">IF(A3117=$A$72,TEXT(A3118,"dd/mm/yyyy"),A3118)&amp;";"&amp;B3118&amp;";"&amp;IF(J3118=0,IFERROR(VLOOKUP(A3118,default!$B$17:$C$19,2,0),C3118),INDEX(default!$B$2:$B$12,Sheet2!J3118,0))&amp;";"&amp;D3118&amp;";"&amp;E3118&amp;";"&amp;F3118&amp;";"&amp;G3118&amp;";"&amp;H3118</f>
        <v>;;;;;;;</v>
      </c>
    </row>
    <row r="3119" ht="15.75" customHeight="1">
      <c r="A3119" s="1" t="s">
        <v>867</v>
      </c>
      <c r="I3119" s="1" t="str">
        <f t="shared" si="1"/>
        <v>Q6.1. Broccoli, average of raw and cooked (boiled)</v>
      </c>
      <c r="J3119" s="1">
        <f t="shared" si="2"/>
        <v>0</v>
      </c>
      <c r="K3119" s="1" t="str">
        <f t="shared" si="3"/>
        <v>Q6.1. Broccoli, average of raw and cooked (boiled)0</v>
      </c>
      <c r="L3119" s="1" t="str">
        <f t="shared" si="4"/>
        <v>Q6.1. Broccoli, average of raw and cooked (boiled)End</v>
      </c>
      <c r="M3119" s="1" t="str">
        <f t="array" ref="M3119">IF(A3118=$A$72,TEXT(A3119,"dd/mm/yyyy"),A3119)&amp;";"&amp;B3119&amp;";"&amp;IF(J3119=0,IFERROR(VLOOKUP(A3119,default!$B$17:$C$19,2,0),C3119),INDEX(default!$B$2:$B$12,Sheet2!J3119,0))&amp;";"&amp;D3119&amp;";"&amp;E3119&amp;";"&amp;F3119&amp;";"&amp;G3119&amp;";"&amp;H3119</f>
        <v>End;;;;;;;</v>
      </c>
    </row>
    <row r="3120" ht="15.75" customHeight="1">
      <c r="I3120" s="1" t="str">
        <f t="shared" si="1"/>
        <v>Q6.1. Broccoli, average of raw and cooked (boiled)</v>
      </c>
      <c r="J3120" s="1">
        <f t="shared" si="2"/>
        <v>0</v>
      </c>
      <c r="K3120" s="1" t="str">
        <f t="shared" si="3"/>
        <v>Q6.1. Broccoli, average of raw and cooked (boiled)0</v>
      </c>
      <c r="L3120" s="1" t="str">
        <f t="shared" si="4"/>
        <v>Q6.1. Broccoli, average of raw and cooked (boiled)</v>
      </c>
      <c r="M3120" s="1" t="str">
        <f t="array" ref="M3120">IF(A3119=$A$72,TEXT(A3120,"dd/mm/yyyy"),A3120)&amp;";"&amp;B3120&amp;";"&amp;IF(J3120=0,IFERROR(VLOOKUP(A3120,default!$B$17:$C$19,2,0),C3120),INDEX(default!$B$2:$B$12,Sheet2!J3120,0))&amp;";"&amp;D3120&amp;";"&amp;E3120&amp;";"&amp;F3120&amp;";"&amp;G3120&amp;";"&amp;H3120</f>
        <v>;;;;;;;</v>
      </c>
    </row>
    <row r="3121" ht="15.75" customHeight="1">
      <c r="A3121" s="1" t="s">
        <v>814</v>
      </c>
      <c r="I3121" s="1" t="str">
        <f t="shared" si="1"/>
        <v>Q6.1. Broccoli, average of raw and cooked (boiled)</v>
      </c>
      <c r="J3121" s="1">
        <f t="shared" si="2"/>
        <v>0</v>
      </c>
      <c r="K3121" s="1" t="str">
        <f t="shared" si="3"/>
        <v>Q6.1. Broccoli, average of raw and cooked (boiled)0</v>
      </c>
      <c r="L3121" s="1" t="str">
        <f t="shared" si="4"/>
        <v>Q6.1. Broccoli, average of raw and cooked (boiled)Process</v>
      </c>
      <c r="M3121" s="1" t="str">
        <f t="array" ref="M3121">IF(A3120=$A$72,TEXT(A3121,"dd/mm/yyyy"),A3121)&amp;";"&amp;B3121&amp;";"&amp;IF(J3121=0,IFERROR(VLOOKUP(A3121,default!$B$17:$C$19,2,0),C3121),INDEX(default!$B$2:$B$12,Sheet2!J3121,0))&amp;";"&amp;D3121&amp;";"&amp;E3121&amp;";"&amp;F3121&amp;";"&amp;G3121&amp;";"&amp;H3121</f>
        <v>Process;;;;;;;</v>
      </c>
    </row>
    <row r="3122" ht="15.75" customHeight="1">
      <c r="I3122" s="1" t="str">
        <f t="shared" si="1"/>
        <v>Q6.1. Broccoli, average of raw and cooked (boiled)</v>
      </c>
      <c r="J3122" s="1">
        <f t="shared" si="2"/>
        <v>0</v>
      </c>
      <c r="K3122" s="1" t="str">
        <f t="shared" si="3"/>
        <v>Q6.1. Broccoli, average of raw and cooked (boiled)0</v>
      </c>
      <c r="L3122" s="1" t="str">
        <f t="shared" si="4"/>
        <v>Q6.1. Broccoli, average of raw and cooked (boiled)</v>
      </c>
      <c r="M3122" s="1" t="str">
        <f t="array" ref="M3122">IF(A3121=$A$72,TEXT(A3122,"dd/mm/yyyy"),A3122)&amp;";"&amp;B3122&amp;";"&amp;IF(J3122=0,IFERROR(VLOOKUP(A3122,default!$B$17:$C$19,2,0),C3122),INDEX(default!$B$2:$B$12,Sheet2!J3122,0))&amp;";"&amp;D3122&amp;";"&amp;E3122&amp;";"&amp;F3122&amp;";"&amp;G3122&amp;";"&amp;H3122</f>
        <v>;;;;;;;</v>
      </c>
    </row>
    <row r="3123" ht="15.75" customHeight="1">
      <c r="A3123" s="1" t="s">
        <v>815</v>
      </c>
      <c r="I3123" s="1" t="str">
        <f t="shared" si="1"/>
        <v>Q6.1. Broccoli, average of raw and cooked (boiled)</v>
      </c>
      <c r="J3123" s="1">
        <f t="shared" si="2"/>
        <v>0</v>
      </c>
      <c r="K3123" s="1" t="str">
        <f t="shared" si="3"/>
        <v>Q6.1. Broccoli, average of raw and cooked (boiled)0</v>
      </c>
      <c r="L3123" s="1" t="str">
        <f t="shared" si="4"/>
        <v>Q6.1. Broccoli, average of raw and cooked (boiled)Category type</v>
      </c>
      <c r="M3123" s="1" t="str">
        <f t="array" ref="M3123">IF(A3122=$A$72,TEXT(A3123,"dd/mm/yyyy"),A3123)&amp;";"&amp;B3123&amp;";"&amp;IF(J3123=0,IFERROR(VLOOKUP(A3123,default!$B$17:$C$19,2,0),C3123),INDEX(default!$B$2:$B$12,Sheet2!J3123,0))&amp;";"&amp;D3123&amp;";"&amp;E3123&amp;";"&amp;F3123&amp;";"&amp;G3123&amp;";"&amp;H3123</f>
        <v>Category type;;;;;;;</v>
      </c>
    </row>
    <row r="3124" ht="15.75" customHeight="1">
      <c r="A3124" s="1" t="s">
        <v>816</v>
      </c>
      <c r="I3124" s="1" t="str">
        <f t="shared" si="1"/>
        <v>Q6.1. Broccoli, average of raw and cooked (boiled)</v>
      </c>
      <c r="J3124" s="1">
        <f t="shared" si="2"/>
        <v>0</v>
      </c>
      <c r="K3124" s="1" t="str">
        <f t="shared" si="3"/>
        <v>Q6.1. Broccoli, average of raw and cooked (boiled)0</v>
      </c>
      <c r="L3124" s="1" t="str">
        <f t="shared" si="4"/>
        <v>Q6.1. Broccoli, average of raw and cooked (boiled)material</v>
      </c>
      <c r="M3124" s="1" t="str">
        <f t="array" ref="M3124">IF(A3123=$A$72,TEXT(A3124,"dd/mm/yyyy"),A3124)&amp;";"&amp;B3124&amp;";"&amp;IF(J3124=0,IFERROR(VLOOKUP(A3124,default!$B$17:$C$19,2,0),C3124),INDEX(default!$B$2:$B$12,Sheet2!J3124,0))&amp;";"&amp;D3124&amp;";"&amp;E3124&amp;";"&amp;F3124&amp;";"&amp;G3124&amp;";"&amp;H3124</f>
        <v>material;;;;;;;</v>
      </c>
    </row>
    <row r="3125" ht="15.75" customHeight="1">
      <c r="I3125" s="1" t="str">
        <f t="shared" si="1"/>
        <v>Q6.1. Broccoli, average of raw and cooked (boiled)</v>
      </c>
      <c r="J3125" s="1">
        <f t="shared" si="2"/>
        <v>0</v>
      </c>
      <c r="K3125" s="1" t="str">
        <f t="shared" si="3"/>
        <v>Q6.1. Broccoli, average of raw and cooked (boiled)0</v>
      </c>
      <c r="L3125" s="1" t="str">
        <f t="shared" si="4"/>
        <v>Q6.1. Broccoli, average of raw and cooked (boiled)</v>
      </c>
      <c r="M3125" s="1" t="str">
        <f t="array" ref="M3125">IF(A3124=$A$72,TEXT(A3125,"dd/mm/yyyy"),A3125)&amp;";"&amp;B3125&amp;";"&amp;IF(J3125=0,IFERROR(VLOOKUP(A3125,default!$B$17:$C$19,2,0),C3125),INDEX(default!$B$2:$B$12,Sheet2!J3125,0))&amp;";"&amp;D3125&amp;";"&amp;E3125&amp;";"&amp;F3125&amp;";"&amp;G3125&amp;";"&amp;H3125</f>
        <v>;;;;;;;</v>
      </c>
    </row>
    <row r="3126" ht="15.75" customHeight="1">
      <c r="A3126" s="1" t="s">
        <v>817</v>
      </c>
      <c r="I3126" s="1" t="str">
        <f t="shared" si="1"/>
        <v>Q6.1. Broccoli, average of raw and cooked (boiled)</v>
      </c>
      <c r="J3126" s="1">
        <f t="shared" si="2"/>
        <v>0</v>
      </c>
      <c r="K3126" s="1" t="str">
        <f t="shared" si="3"/>
        <v>Q6.1. Broccoli, average of raw and cooked (boiled)0</v>
      </c>
      <c r="L3126" s="1" t="str">
        <f t="shared" si="4"/>
        <v>Q6.1. Broccoli, average of raw and cooked (boiled)Process identifier</v>
      </c>
      <c r="M3126" s="1" t="str">
        <f t="array" ref="M3126">IF(A3125=$A$72,TEXT(A3126,"dd/mm/yyyy"),A3126)&amp;";"&amp;B3126&amp;";"&amp;IF(J3126=0,IFERROR(VLOOKUP(A3126,default!$B$17:$C$19,2,0),C3126),INDEX(default!$B$2:$B$12,Sheet2!J3126,0))&amp;";"&amp;D3126&amp;";"&amp;E3126&amp;";"&amp;F3126&amp;";"&amp;G3126&amp;";"&amp;H3126</f>
        <v>Process identifier;;;;;;;</v>
      </c>
    </row>
    <row r="3127" ht="15.75" customHeight="1">
      <c r="A3127" s="1" t="s">
        <v>1146</v>
      </c>
      <c r="I3127" s="1" t="str">
        <f t="shared" si="1"/>
        <v>Q6.1. Broccoli, average of raw and cooked (boiled)</v>
      </c>
      <c r="J3127" s="1">
        <f t="shared" si="2"/>
        <v>0</v>
      </c>
      <c r="K3127" s="1" t="str">
        <f t="shared" si="3"/>
        <v>Q6.1. Broccoli, average of raw and cooked (boiled)0</v>
      </c>
      <c r="L3127" s="1" t="str">
        <f t="shared" si="4"/>
        <v>Q6.1. Broccoli, average of raw and cooked (boiled)FootPrin000108900800261</v>
      </c>
      <c r="M3127" s="1" t="str">
        <f t="array" ref="M3127">IF(A3126=$A$72,TEXT(A3127,"dd/mm/yyyy"),A3127)&amp;";"&amp;B3127&amp;";"&amp;IF(J3127=0,IFERROR(VLOOKUP(A3127,default!$B$17:$C$19,2,0),C3127),INDEX(default!$B$2:$B$12,Sheet2!J3127,0))&amp;";"&amp;D3127&amp;";"&amp;E3127&amp;";"&amp;F3127&amp;";"&amp;G3127&amp;";"&amp;H3127</f>
        <v>FootPrin000108900800261;;;;;;;</v>
      </c>
    </row>
    <row r="3128" ht="15.75" customHeight="1">
      <c r="I3128" s="1" t="str">
        <f t="shared" si="1"/>
        <v>Q6.1. Broccoli, average of raw and cooked (boiled)</v>
      </c>
      <c r="J3128" s="1">
        <f t="shared" si="2"/>
        <v>0</v>
      </c>
      <c r="K3128" s="1" t="str">
        <f t="shared" si="3"/>
        <v>Q6.1. Broccoli, average of raw and cooked (boiled)0</v>
      </c>
      <c r="L3128" s="1" t="str">
        <f t="shared" si="4"/>
        <v>Q6.1. Broccoli, average of raw and cooked (boiled)</v>
      </c>
      <c r="M3128" s="1" t="str">
        <f t="array" ref="M3128">IF(A3127=$A$72,TEXT(A3128,"dd/mm/yyyy"),A3128)&amp;";"&amp;B3128&amp;";"&amp;IF(J3128=0,IFERROR(VLOOKUP(A3128,default!$B$17:$C$19,2,0),C3128),INDEX(default!$B$2:$B$12,Sheet2!J3128,0))&amp;";"&amp;D3128&amp;";"&amp;E3128&amp;";"&amp;F3128&amp;";"&amp;G3128&amp;";"&amp;H3128</f>
        <v>;;;;;;;</v>
      </c>
    </row>
    <row r="3129" ht="15.75" customHeight="1">
      <c r="A3129" s="1" t="s">
        <v>819</v>
      </c>
      <c r="I3129" s="1" t="str">
        <f t="shared" si="1"/>
        <v>Q6.1. Broccoli, average of raw and cooked (boiled)</v>
      </c>
      <c r="J3129" s="1">
        <f t="shared" si="2"/>
        <v>0</v>
      </c>
      <c r="K3129" s="1" t="str">
        <f t="shared" si="3"/>
        <v>Q6.1. Broccoli, average of raw and cooked (boiled)0</v>
      </c>
      <c r="L3129" s="1" t="str">
        <f t="shared" si="4"/>
        <v>Q6.1. Broccoli, average of raw and cooked (boiled)Type</v>
      </c>
      <c r="M3129" s="1" t="str">
        <f t="array" ref="M3129">IF(A3128=$A$72,TEXT(A3129,"dd/mm/yyyy"),A3129)&amp;";"&amp;B3129&amp;";"&amp;IF(J3129=0,IFERROR(VLOOKUP(A3129,default!$B$17:$C$19,2,0),C3129),INDEX(default!$B$2:$B$12,Sheet2!J3129,0))&amp;";"&amp;D3129&amp;";"&amp;E3129&amp;";"&amp;F3129&amp;";"&amp;G3129&amp;";"&amp;H3129</f>
        <v>Type;;;;;;;</v>
      </c>
    </row>
    <row r="3130" ht="15.75" customHeight="1">
      <c r="I3130" s="1" t="str">
        <f t="shared" si="1"/>
        <v>Q6.1. Broccoli, average of raw and cooked (boiled)</v>
      </c>
      <c r="J3130" s="1">
        <f t="shared" si="2"/>
        <v>0</v>
      </c>
      <c r="K3130" s="1" t="str">
        <f t="shared" si="3"/>
        <v>Q6.1. Broccoli, average of raw and cooked (boiled)0</v>
      </c>
      <c r="L3130" s="1" t="str">
        <f t="shared" si="4"/>
        <v>Q6.1. Broccoli, average of raw and cooked (boiled)</v>
      </c>
      <c r="M3130" s="1" t="str">
        <f t="array" ref="M3130">IF(A3129=$A$72,TEXT(A3130,"dd/mm/yyyy"),A3130)&amp;";"&amp;B3130&amp;";"&amp;IF(J3130=0,IFERROR(VLOOKUP(A3130,default!$B$17:$C$19,2,0),C3130),INDEX(default!$B$2:$B$12,Sheet2!J3130,0))&amp;";"&amp;D3130&amp;";"&amp;E3130&amp;";"&amp;F3130&amp;";"&amp;G3130&amp;";"&amp;H3130</f>
        <v>;;;;;;;</v>
      </c>
    </row>
    <row r="3131" ht="15.75" customHeight="1">
      <c r="I3131" s="1" t="str">
        <f t="shared" si="1"/>
        <v>Q6.1. Broccoli, average of raw and cooked (boiled)</v>
      </c>
      <c r="J3131" s="1">
        <f t="shared" si="2"/>
        <v>0</v>
      </c>
      <c r="K3131" s="1" t="str">
        <f t="shared" si="3"/>
        <v>Q6.1. Broccoli, average of raw and cooked (boiled)0</v>
      </c>
      <c r="L3131" s="1" t="str">
        <f t="shared" si="4"/>
        <v>Q6.1. Broccoli, average of raw and cooked (boiled)</v>
      </c>
      <c r="M3131" s="1" t="str">
        <f t="array" ref="M3131">IF(A3130=$A$72,TEXT(A3131,"dd/mm/yyyy"),A3131)&amp;";"&amp;B3131&amp;";"&amp;IF(J3131=0,IFERROR(VLOOKUP(A3131,default!$B$17:$C$19,2,0),C3131),INDEX(default!$B$2:$B$12,Sheet2!J3131,0))&amp;";"&amp;D3131&amp;";"&amp;E3131&amp;";"&amp;F3131&amp;";"&amp;G3131&amp;";"&amp;H3131</f>
        <v>;;;;;;;</v>
      </c>
    </row>
    <row r="3132" ht="15.75" customHeight="1">
      <c r="A3132" s="1" t="s">
        <v>820</v>
      </c>
      <c r="I3132" s="1" t="str">
        <f t="shared" si="1"/>
        <v>Q6.1. Broccoli, average of raw and cooked (boiled)</v>
      </c>
      <c r="J3132" s="1">
        <f t="shared" si="2"/>
        <v>0</v>
      </c>
      <c r="K3132" s="1" t="str">
        <f t="shared" si="3"/>
        <v>Q6.1. Broccoli, average of raw and cooked (boiled)0</v>
      </c>
      <c r="L3132" s="1" t="str">
        <f t="shared" si="4"/>
        <v>Q6.1. Broccoli, average of raw and cooked (boiled)Status</v>
      </c>
      <c r="M3132" s="1" t="str">
        <f t="array" ref="M3132">IF(A3131=$A$72,TEXT(A3132,"dd/mm/yyyy"),A3132)&amp;";"&amp;B3132&amp;";"&amp;IF(J3132=0,IFERROR(VLOOKUP(A3132,default!$B$17:$C$19,2,0),C3132),INDEX(default!$B$2:$B$12,Sheet2!J3132,0))&amp;";"&amp;D3132&amp;";"&amp;E3132&amp;";"&amp;F3132&amp;";"&amp;G3132&amp;";"&amp;H3132</f>
        <v>Status;;;;;;;</v>
      </c>
    </row>
    <row r="3133" ht="15.75" customHeight="1">
      <c r="I3133" s="1" t="str">
        <f t="shared" si="1"/>
        <v>Q6.1. Broccoli, average of raw and cooked (boiled)</v>
      </c>
      <c r="J3133" s="1">
        <f t="shared" si="2"/>
        <v>0</v>
      </c>
      <c r="K3133" s="1" t="str">
        <f t="shared" si="3"/>
        <v>Q6.1. Broccoli, average of raw and cooked (boiled)0</v>
      </c>
      <c r="L3133" s="1" t="str">
        <f t="shared" si="4"/>
        <v>Q6.1. Broccoli, average of raw and cooked (boiled)</v>
      </c>
      <c r="M3133" s="1" t="str">
        <f t="array" ref="M3133">IF(A3132=$A$72,TEXT(A3133,"dd/mm/yyyy"),A3133)&amp;";"&amp;B3133&amp;";"&amp;IF(J3133=0,IFERROR(VLOOKUP(A3133,default!$B$17:$C$19,2,0),C3133),INDEX(default!$B$2:$B$12,Sheet2!J3133,0))&amp;";"&amp;D3133&amp;";"&amp;E3133&amp;";"&amp;F3133&amp;";"&amp;G3133&amp;";"&amp;H3133</f>
        <v>;;;;;;;</v>
      </c>
    </row>
    <row r="3134" ht="15.75" customHeight="1">
      <c r="I3134" s="1" t="str">
        <f t="shared" si="1"/>
        <v>Q6.1. Broccoli, average of raw and cooked (boiled)</v>
      </c>
      <c r="J3134" s="1">
        <f t="shared" si="2"/>
        <v>0</v>
      </c>
      <c r="K3134" s="1" t="str">
        <f t="shared" si="3"/>
        <v>Q6.1. Broccoli, average of raw and cooked (boiled)0</v>
      </c>
      <c r="L3134" s="1" t="str">
        <f t="shared" si="4"/>
        <v>Q6.1. Broccoli, average of raw and cooked (boiled)</v>
      </c>
      <c r="M3134" s="1" t="str">
        <f t="array" ref="M3134">IF(A3133=$A$72,TEXT(A3134,"dd/mm/yyyy"),A3134)&amp;";"&amp;B3134&amp;";"&amp;IF(J3134=0,IFERROR(VLOOKUP(A3134,default!$B$17:$C$19,2,0),C3134),INDEX(default!$B$2:$B$12,Sheet2!J3134,0))&amp;";"&amp;D3134&amp;";"&amp;E3134&amp;";"&amp;F3134&amp;";"&amp;G3134&amp;";"&amp;H3134</f>
        <v>;;;;;;;</v>
      </c>
    </row>
    <row r="3135" ht="15.75" customHeight="1">
      <c r="A3135" s="1" t="s">
        <v>821</v>
      </c>
      <c r="I3135" s="1" t="str">
        <f t="shared" si="1"/>
        <v>Q6.1. Broccoli, average of raw and cooked (boiled)</v>
      </c>
      <c r="J3135" s="1">
        <f t="shared" si="2"/>
        <v>0</v>
      </c>
      <c r="K3135" s="1" t="str">
        <f t="shared" si="3"/>
        <v>Q6.1. Broccoli, average of raw and cooked (boiled)0</v>
      </c>
      <c r="L3135" s="1" t="str">
        <f t="shared" si="4"/>
        <v>Q6.1. Broccoli, average of raw and cooked (boiled)Time period</v>
      </c>
      <c r="M3135" s="1" t="str">
        <f t="array" ref="M3135">IF(A3134=$A$72,TEXT(A3135,"dd/mm/yyyy"),A3135)&amp;";"&amp;B3135&amp;";"&amp;IF(J3135=0,IFERROR(VLOOKUP(A3135,default!$B$17:$C$19,2,0),C3135),INDEX(default!$B$2:$B$12,Sheet2!J3135,0))&amp;";"&amp;D3135&amp;";"&amp;E3135&amp;";"&amp;F3135&amp;";"&amp;G3135&amp;";"&amp;H3135</f>
        <v>Time period;;;;;;;</v>
      </c>
    </row>
    <row r="3136" ht="15.75" customHeight="1">
      <c r="A3136" s="1" t="s">
        <v>822</v>
      </c>
      <c r="I3136" s="1" t="str">
        <f t="shared" si="1"/>
        <v>Q6.1. Broccoli, average of raw and cooked (boiled)</v>
      </c>
      <c r="J3136" s="1">
        <f t="shared" si="2"/>
        <v>0</v>
      </c>
      <c r="K3136" s="1" t="str">
        <f t="shared" si="3"/>
        <v>Q6.1. Broccoli, average of raw and cooked (boiled)0</v>
      </c>
      <c r="L3136" s="1" t="str">
        <f t="shared" si="4"/>
        <v>Q6.1. Broccoli, average of raw and cooked (boiled)Unspecified</v>
      </c>
      <c r="M3136" s="1" t="str">
        <f t="array" ref="M3136">IF(A3135=$A$72,TEXT(A3136,"dd/mm/yyyy"),A3136)&amp;";"&amp;B3136&amp;";"&amp;IF(J3136=0,IFERROR(VLOOKUP(A3136,default!$B$17:$C$19,2,0),C3136),INDEX(default!$B$2:$B$12,Sheet2!J3136,0))&amp;";"&amp;D3136&amp;";"&amp;E3136&amp;";"&amp;F3136&amp;";"&amp;G3136&amp;";"&amp;H3136</f>
        <v>Unspecified;;;;;;;</v>
      </c>
    </row>
    <row r="3137" ht="15.75" customHeight="1">
      <c r="I3137" s="1" t="str">
        <f t="shared" si="1"/>
        <v>Q6.1. Broccoli, average of raw and cooked (boiled)</v>
      </c>
      <c r="J3137" s="1">
        <f t="shared" si="2"/>
        <v>0</v>
      </c>
      <c r="K3137" s="1" t="str">
        <f t="shared" si="3"/>
        <v>Q6.1. Broccoli, average of raw and cooked (boiled)0</v>
      </c>
      <c r="L3137" s="1" t="str">
        <f t="shared" si="4"/>
        <v>Q6.1. Broccoli, average of raw and cooked (boiled)</v>
      </c>
      <c r="M3137" s="1" t="str">
        <f t="array" ref="M3137">IF(A3136=$A$72,TEXT(A3137,"dd/mm/yyyy"),A3137)&amp;";"&amp;B3137&amp;";"&amp;IF(J3137=0,IFERROR(VLOOKUP(A3137,default!$B$17:$C$19,2,0),C3137),INDEX(default!$B$2:$B$12,Sheet2!J3137,0))&amp;";"&amp;D3137&amp;";"&amp;E3137&amp;";"&amp;F3137&amp;";"&amp;G3137&amp;";"&amp;H3137</f>
        <v>;;;;;;;</v>
      </c>
    </row>
    <row r="3138" ht="15.75" customHeight="1">
      <c r="A3138" s="1" t="s">
        <v>823</v>
      </c>
      <c r="I3138" s="1" t="str">
        <f t="shared" si="1"/>
        <v>Q6.1. Broccoli, average of raw and cooked (boiled)</v>
      </c>
      <c r="J3138" s="1">
        <f t="shared" si="2"/>
        <v>0</v>
      </c>
      <c r="K3138" s="1" t="str">
        <f t="shared" si="3"/>
        <v>Q6.1. Broccoli, average of raw and cooked (boiled)0</v>
      </c>
      <c r="L3138" s="1" t="str">
        <f t="shared" si="4"/>
        <v>Q6.1. Broccoli, average of raw and cooked (boiled)Geography</v>
      </c>
      <c r="M3138" s="1" t="str">
        <f t="array" ref="M3138">IF(A3137=$A$72,TEXT(A3138,"dd/mm/yyyy"),A3138)&amp;";"&amp;B3138&amp;";"&amp;IF(J3138=0,IFERROR(VLOOKUP(A3138,default!$B$17:$C$19,2,0),C3138),INDEX(default!$B$2:$B$12,Sheet2!J3138,0))&amp;";"&amp;D3138&amp;";"&amp;E3138&amp;";"&amp;F3138&amp;";"&amp;G3138&amp;";"&amp;H3138</f>
        <v>Geography;;;;;;;</v>
      </c>
    </row>
    <row r="3139" ht="15.75" customHeight="1">
      <c r="A3139" s="1" t="s">
        <v>822</v>
      </c>
      <c r="I3139" s="1" t="str">
        <f t="shared" si="1"/>
        <v>Q6.1. Broccoli, average of raw and cooked (boiled)</v>
      </c>
      <c r="J3139" s="1">
        <f t="shared" si="2"/>
        <v>0</v>
      </c>
      <c r="K3139" s="1" t="str">
        <f t="shared" si="3"/>
        <v>Q6.1. Broccoli, average of raw and cooked (boiled)0</v>
      </c>
      <c r="L3139" s="1" t="str">
        <f t="shared" si="4"/>
        <v>Q6.1. Broccoli, average of raw and cooked (boiled)Unspecified</v>
      </c>
      <c r="M3139" s="1" t="str">
        <f t="array" ref="M3139">IF(A3138=$A$72,TEXT(A3139,"dd/mm/yyyy"),A3139)&amp;";"&amp;B3139&amp;";"&amp;IF(J3139=0,IFERROR(VLOOKUP(A3139,default!$B$17:$C$19,2,0),C3139),INDEX(default!$B$2:$B$12,Sheet2!J3139,0))&amp;";"&amp;D3139&amp;";"&amp;E3139&amp;";"&amp;F3139&amp;";"&amp;G3139&amp;";"&amp;H3139</f>
        <v>Unspecified;;;;;;;</v>
      </c>
    </row>
    <row r="3140" ht="15.75" customHeight="1">
      <c r="I3140" s="1" t="str">
        <f t="shared" si="1"/>
        <v>Q6.1. Broccoli, average of raw and cooked (boiled)</v>
      </c>
      <c r="J3140" s="1">
        <f t="shared" si="2"/>
        <v>0</v>
      </c>
      <c r="K3140" s="1" t="str">
        <f t="shared" si="3"/>
        <v>Q6.1. Broccoli, average of raw and cooked (boiled)0</v>
      </c>
      <c r="L3140" s="1" t="str">
        <f t="shared" si="4"/>
        <v>Q6.1. Broccoli, average of raw and cooked (boiled)</v>
      </c>
      <c r="M3140" s="1" t="str">
        <f t="array" ref="M3140">IF(A3139=$A$72,TEXT(A3140,"dd/mm/yyyy"),A3140)&amp;";"&amp;B3140&amp;";"&amp;IF(J3140=0,IFERROR(VLOOKUP(A3140,default!$B$17:$C$19,2,0),C3140),INDEX(default!$B$2:$B$12,Sheet2!J3140,0))&amp;";"&amp;D3140&amp;";"&amp;E3140&amp;";"&amp;F3140&amp;";"&amp;G3140&amp;";"&amp;H3140</f>
        <v>;;;;;;;</v>
      </c>
    </row>
    <row r="3141" ht="15.75" customHeight="1">
      <c r="A3141" s="1" t="s">
        <v>824</v>
      </c>
      <c r="I3141" s="1" t="str">
        <f t="shared" si="1"/>
        <v>Q6.1. Broccoli, average of raw and cooked (boiled)</v>
      </c>
      <c r="J3141" s="1">
        <f t="shared" si="2"/>
        <v>0</v>
      </c>
      <c r="K3141" s="1" t="str">
        <f t="shared" si="3"/>
        <v>Q6.1. Broccoli, average of raw and cooked (boiled)0</v>
      </c>
      <c r="L3141" s="1" t="str">
        <f t="shared" si="4"/>
        <v>Q6.1. Broccoli, average of raw and cooked (boiled)Technology</v>
      </c>
      <c r="M3141" s="1" t="str">
        <f t="array" ref="M3141">IF(A3140=$A$72,TEXT(A3141,"dd/mm/yyyy"),A3141)&amp;";"&amp;B3141&amp;";"&amp;IF(J3141=0,IFERROR(VLOOKUP(A3141,default!$B$17:$C$19,2,0),C3141),INDEX(default!$B$2:$B$12,Sheet2!J3141,0))&amp;";"&amp;D3141&amp;";"&amp;E3141&amp;";"&amp;F3141&amp;";"&amp;G3141&amp;";"&amp;H3141</f>
        <v>Technology;;;;;;;</v>
      </c>
    </row>
    <row r="3142" ht="15.75" customHeight="1">
      <c r="A3142" s="1" t="s">
        <v>822</v>
      </c>
      <c r="I3142" s="1" t="str">
        <f t="shared" si="1"/>
        <v>Q6.1. Broccoli, average of raw and cooked (boiled)</v>
      </c>
      <c r="J3142" s="1">
        <f t="shared" si="2"/>
        <v>0</v>
      </c>
      <c r="K3142" s="1" t="str">
        <f t="shared" si="3"/>
        <v>Q6.1. Broccoli, average of raw and cooked (boiled)0</v>
      </c>
      <c r="L3142" s="1" t="str">
        <f t="shared" si="4"/>
        <v>Q6.1. Broccoli, average of raw and cooked (boiled)Unspecified</v>
      </c>
      <c r="M3142" s="1" t="str">
        <f t="array" ref="M3142">IF(A3141=$A$72,TEXT(A3142,"dd/mm/yyyy"),A3142)&amp;";"&amp;B3142&amp;";"&amp;IF(J3142=0,IFERROR(VLOOKUP(A3142,default!$B$17:$C$19,2,0),C3142),INDEX(default!$B$2:$B$12,Sheet2!J3142,0))&amp;";"&amp;D3142&amp;";"&amp;E3142&amp;";"&amp;F3142&amp;";"&amp;G3142&amp;";"&amp;H3142</f>
        <v>Unspecified;;;;;;;</v>
      </c>
    </row>
    <row r="3143" ht="15.75" customHeight="1">
      <c r="I3143" s="1" t="str">
        <f t="shared" si="1"/>
        <v>Q6.1. Broccoli, average of raw and cooked (boiled)</v>
      </c>
      <c r="J3143" s="1">
        <f t="shared" si="2"/>
        <v>0</v>
      </c>
      <c r="K3143" s="1" t="str">
        <f t="shared" si="3"/>
        <v>Q6.1. Broccoli, average of raw and cooked (boiled)0</v>
      </c>
      <c r="L3143" s="1" t="str">
        <f t="shared" si="4"/>
        <v>Q6.1. Broccoli, average of raw and cooked (boiled)</v>
      </c>
      <c r="M3143" s="1" t="str">
        <f t="array" ref="M3143">IF(A3142=$A$72,TEXT(A3143,"dd/mm/yyyy"),A3143)&amp;";"&amp;B3143&amp;";"&amp;IF(J3143=0,IFERROR(VLOOKUP(A3143,default!$B$17:$C$19,2,0),C3143),INDEX(default!$B$2:$B$12,Sheet2!J3143,0))&amp;";"&amp;D3143&amp;";"&amp;E3143&amp;";"&amp;F3143&amp;";"&amp;G3143&amp;";"&amp;H3143</f>
        <v>;;;;;;;</v>
      </c>
    </row>
    <row r="3144" ht="15.75" customHeight="1">
      <c r="A3144" s="1" t="s">
        <v>825</v>
      </c>
      <c r="I3144" s="1" t="str">
        <f t="shared" si="1"/>
        <v>Q6.1. Broccoli, average of raw and cooked (boiled)</v>
      </c>
      <c r="J3144" s="1">
        <f t="shared" si="2"/>
        <v>0</v>
      </c>
      <c r="K3144" s="1" t="str">
        <f t="shared" si="3"/>
        <v>Q6.1. Broccoli, average of raw and cooked (boiled)0</v>
      </c>
      <c r="L3144" s="1" t="str">
        <f t="shared" si="4"/>
        <v>Q6.1. Broccoli, average of raw and cooked (boiled)Representativeness</v>
      </c>
      <c r="M3144" s="1" t="str">
        <f t="array" ref="M3144">IF(A3143=$A$72,TEXT(A3144,"dd/mm/yyyy"),A3144)&amp;";"&amp;B3144&amp;";"&amp;IF(J3144=0,IFERROR(VLOOKUP(A3144,default!$B$17:$C$19,2,0),C3144),INDEX(default!$B$2:$B$12,Sheet2!J3144,0))&amp;";"&amp;D3144&amp;";"&amp;E3144&amp;";"&amp;F3144&amp;";"&amp;G3144&amp;";"&amp;H3144</f>
        <v>Representativeness;;;;;;;</v>
      </c>
    </row>
    <row r="3145" ht="15.75" customHeight="1">
      <c r="A3145" s="1" t="s">
        <v>822</v>
      </c>
      <c r="I3145" s="1" t="str">
        <f t="shared" si="1"/>
        <v>Q6.1. Broccoli, average of raw and cooked (boiled)</v>
      </c>
      <c r="J3145" s="1">
        <f t="shared" si="2"/>
        <v>0</v>
      </c>
      <c r="K3145" s="1" t="str">
        <f t="shared" si="3"/>
        <v>Q6.1. Broccoli, average of raw and cooked (boiled)0</v>
      </c>
      <c r="L3145" s="1" t="str">
        <f t="shared" si="4"/>
        <v>Q6.1. Broccoli, average of raw and cooked (boiled)Unspecified</v>
      </c>
      <c r="M3145" s="1" t="str">
        <f t="array" ref="M3145">IF(A3144=$A$72,TEXT(A3145,"dd/mm/yyyy"),A3145)&amp;";"&amp;B3145&amp;";"&amp;IF(J3145=0,IFERROR(VLOOKUP(A3145,default!$B$17:$C$19,2,0),C3145),INDEX(default!$B$2:$B$12,Sheet2!J3145,0))&amp;";"&amp;D3145&amp;";"&amp;E3145&amp;";"&amp;F3145&amp;";"&amp;G3145&amp;";"&amp;H3145</f>
        <v>Unspecified;;;;;;;</v>
      </c>
    </row>
    <row r="3146" ht="15.75" customHeight="1">
      <c r="I3146" s="1" t="str">
        <f t="shared" si="1"/>
        <v>Q6.1. Broccoli, average of raw and cooked (boiled)</v>
      </c>
      <c r="J3146" s="1">
        <f t="shared" si="2"/>
        <v>0</v>
      </c>
      <c r="K3146" s="1" t="str">
        <f t="shared" si="3"/>
        <v>Q6.1. Broccoli, average of raw and cooked (boiled)0</v>
      </c>
      <c r="L3146" s="1" t="str">
        <f t="shared" si="4"/>
        <v>Q6.1. Broccoli, average of raw and cooked (boiled)</v>
      </c>
      <c r="M3146" s="1" t="str">
        <f t="array" ref="M3146">IF(A3145=$A$72,TEXT(A3146,"dd/mm/yyyy"),A3146)&amp;";"&amp;B3146&amp;";"&amp;IF(J3146=0,IFERROR(VLOOKUP(A3146,default!$B$17:$C$19,2,0),C3146),INDEX(default!$B$2:$B$12,Sheet2!J3146,0))&amp;";"&amp;D3146&amp;";"&amp;E3146&amp;";"&amp;F3146&amp;";"&amp;G3146&amp;";"&amp;H3146</f>
        <v>;;;;;;;</v>
      </c>
    </row>
    <row r="3147" ht="15.75" customHeight="1">
      <c r="A3147" s="1" t="s">
        <v>826</v>
      </c>
      <c r="I3147" s="1" t="str">
        <f t="shared" si="1"/>
        <v>Q6.1. Broccoli, average of raw and cooked (boiled)</v>
      </c>
      <c r="J3147" s="1">
        <f t="shared" si="2"/>
        <v>0</v>
      </c>
      <c r="K3147" s="1" t="str">
        <f t="shared" si="3"/>
        <v>Q6.1. Broccoli, average of raw and cooked (boiled)0</v>
      </c>
      <c r="L3147" s="1" t="str">
        <f t="shared" si="4"/>
        <v>Q6.1. Broccoli, average of raw and cooked (boiled)Multiple output allocation</v>
      </c>
      <c r="M3147" s="1" t="str">
        <f t="array" ref="M3147">IF(A3146=$A$72,TEXT(A3147,"dd/mm/yyyy"),A3147)&amp;";"&amp;B3147&amp;";"&amp;IF(J3147=0,IFERROR(VLOOKUP(A3147,default!$B$17:$C$19,2,0),C3147),INDEX(default!$B$2:$B$12,Sheet2!J3147,0))&amp;";"&amp;D3147&amp;";"&amp;E3147&amp;";"&amp;F3147&amp;";"&amp;G3147&amp;";"&amp;H3147</f>
        <v>Multiple output allocation;;;;;;;</v>
      </c>
    </row>
    <row r="3148" ht="15.75" customHeight="1">
      <c r="A3148" s="1" t="s">
        <v>822</v>
      </c>
      <c r="I3148" s="1" t="str">
        <f t="shared" si="1"/>
        <v>Q6.1. Broccoli, average of raw and cooked (boiled)</v>
      </c>
      <c r="J3148" s="1">
        <f t="shared" si="2"/>
        <v>0</v>
      </c>
      <c r="K3148" s="1" t="str">
        <f t="shared" si="3"/>
        <v>Q6.1. Broccoli, average of raw and cooked (boiled)0</v>
      </c>
      <c r="L3148" s="1" t="str">
        <f t="shared" si="4"/>
        <v>Q6.1. Broccoli, average of raw and cooked (boiled)Unspecified</v>
      </c>
      <c r="M3148" s="1" t="str">
        <f t="array" ref="M3148">IF(A3147=$A$72,TEXT(A3148,"dd/mm/yyyy"),A3148)&amp;";"&amp;B3148&amp;";"&amp;IF(J3148=0,IFERROR(VLOOKUP(A3148,default!$B$17:$C$19,2,0),C3148),INDEX(default!$B$2:$B$12,Sheet2!J3148,0))&amp;";"&amp;D3148&amp;";"&amp;E3148&amp;";"&amp;F3148&amp;";"&amp;G3148&amp;";"&amp;H3148</f>
        <v>Unspecified;;;;;;;</v>
      </c>
    </row>
    <row r="3149" ht="15.75" customHeight="1">
      <c r="I3149" s="1" t="str">
        <f t="shared" si="1"/>
        <v>Q6.1. Broccoli, average of raw and cooked (boiled)</v>
      </c>
      <c r="J3149" s="1">
        <f t="shared" si="2"/>
        <v>0</v>
      </c>
      <c r="K3149" s="1" t="str">
        <f t="shared" si="3"/>
        <v>Q6.1. Broccoli, average of raw and cooked (boiled)0</v>
      </c>
      <c r="L3149" s="1" t="str">
        <f t="shared" si="4"/>
        <v>Q6.1. Broccoli, average of raw and cooked (boiled)</v>
      </c>
      <c r="M3149" s="1" t="str">
        <f t="array" ref="M3149">IF(A3148=$A$72,TEXT(A3149,"dd/mm/yyyy"),A3149)&amp;";"&amp;B3149&amp;";"&amp;IF(J3149=0,IFERROR(VLOOKUP(A3149,default!$B$17:$C$19,2,0),C3149),INDEX(default!$B$2:$B$12,Sheet2!J3149,0))&amp;";"&amp;D3149&amp;";"&amp;E3149&amp;";"&amp;F3149&amp;";"&amp;G3149&amp;";"&amp;H3149</f>
        <v>;;;;;;;</v>
      </c>
    </row>
    <row r="3150" ht="15.75" customHeight="1">
      <c r="A3150" s="1" t="s">
        <v>827</v>
      </c>
      <c r="I3150" s="1" t="str">
        <f t="shared" si="1"/>
        <v>Q6.1. Broccoli, average of raw and cooked (boiled)</v>
      </c>
      <c r="J3150" s="1">
        <f t="shared" si="2"/>
        <v>0</v>
      </c>
      <c r="K3150" s="1" t="str">
        <f t="shared" si="3"/>
        <v>Q6.1. Broccoli, average of raw and cooked (boiled)0</v>
      </c>
      <c r="L3150" s="1" t="str">
        <f t="shared" si="4"/>
        <v>Q6.1. Broccoli, average of raw and cooked (boiled)Substitution allocation</v>
      </c>
      <c r="M3150" s="1" t="str">
        <f t="array" ref="M3150">IF(A3149=$A$72,TEXT(A3150,"dd/mm/yyyy"),A3150)&amp;";"&amp;B3150&amp;";"&amp;IF(J3150=0,IFERROR(VLOOKUP(A3150,default!$B$17:$C$19,2,0),C3150),INDEX(default!$B$2:$B$12,Sheet2!J3150,0))&amp;";"&amp;D3150&amp;";"&amp;E3150&amp;";"&amp;F3150&amp;";"&amp;G3150&amp;";"&amp;H3150</f>
        <v>Substitution allocation;;;;;;;</v>
      </c>
    </row>
    <row r="3151" ht="15.75" customHeight="1">
      <c r="A3151" s="1" t="s">
        <v>822</v>
      </c>
      <c r="I3151" s="1" t="str">
        <f t="shared" si="1"/>
        <v>Q6.1. Broccoli, average of raw and cooked (boiled)</v>
      </c>
      <c r="J3151" s="1">
        <f t="shared" si="2"/>
        <v>0</v>
      </c>
      <c r="K3151" s="1" t="str">
        <f t="shared" si="3"/>
        <v>Q6.1. Broccoli, average of raw and cooked (boiled)0</v>
      </c>
      <c r="L3151" s="1" t="str">
        <f t="shared" si="4"/>
        <v>Q6.1. Broccoli, average of raw and cooked (boiled)Unspecified</v>
      </c>
      <c r="M3151" s="1" t="str">
        <f t="array" ref="M3151">IF(A3150=$A$72,TEXT(A3151,"dd/mm/yyyy"),A3151)&amp;";"&amp;B3151&amp;";"&amp;IF(J3151=0,IFERROR(VLOOKUP(A3151,default!$B$17:$C$19,2,0),C3151),INDEX(default!$B$2:$B$12,Sheet2!J3151,0))&amp;";"&amp;D3151&amp;";"&amp;E3151&amp;";"&amp;F3151&amp;";"&amp;G3151&amp;";"&amp;H3151</f>
        <v>Unspecified;;;;;;;</v>
      </c>
    </row>
    <row r="3152" ht="15.75" customHeight="1">
      <c r="I3152" s="1" t="str">
        <f t="shared" si="1"/>
        <v>Q6.1. Broccoli, average of raw and cooked (boiled)</v>
      </c>
      <c r="J3152" s="1">
        <f t="shared" si="2"/>
        <v>0</v>
      </c>
      <c r="K3152" s="1" t="str">
        <f t="shared" si="3"/>
        <v>Q6.1. Broccoli, average of raw and cooked (boiled)0</v>
      </c>
      <c r="L3152" s="1" t="str">
        <f t="shared" si="4"/>
        <v>Q6.1. Broccoli, average of raw and cooked (boiled)</v>
      </c>
      <c r="M3152" s="1" t="str">
        <f t="array" ref="M3152">IF(A3151=$A$72,TEXT(A3152,"dd/mm/yyyy"),A3152)&amp;";"&amp;B3152&amp;";"&amp;IF(J3152=0,IFERROR(VLOOKUP(A3152,default!$B$17:$C$19,2,0),C3152),INDEX(default!$B$2:$B$12,Sheet2!J3152,0))&amp;";"&amp;D3152&amp;";"&amp;E3152&amp;";"&amp;F3152&amp;";"&amp;G3152&amp;";"&amp;H3152</f>
        <v>;;;;;;;</v>
      </c>
    </row>
    <row r="3153" ht="15.75" customHeight="1">
      <c r="A3153" s="1" t="s">
        <v>828</v>
      </c>
      <c r="I3153" s="1" t="str">
        <f t="shared" si="1"/>
        <v>Q6.1. Broccoli, average of raw and cooked (boiled)</v>
      </c>
      <c r="J3153" s="1">
        <f t="shared" si="2"/>
        <v>0</v>
      </c>
      <c r="K3153" s="1" t="str">
        <f t="shared" si="3"/>
        <v>Q6.1. Broccoli, average of raw and cooked (boiled)0</v>
      </c>
      <c r="L3153" s="1" t="str">
        <f t="shared" si="4"/>
        <v>Q6.1. Broccoli, average of raw and cooked (boiled)Cut off rules</v>
      </c>
      <c r="M3153" s="1" t="str">
        <f t="array" ref="M3153">IF(A3152=$A$72,TEXT(A3153,"dd/mm/yyyy"),A3153)&amp;";"&amp;B3153&amp;";"&amp;IF(J3153=0,IFERROR(VLOOKUP(A3153,default!$B$17:$C$19,2,0),C3153),INDEX(default!$B$2:$B$12,Sheet2!J3153,0))&amp;";"&amp;D3153&amp;";"&amp;E3153&amp;";"&amp;F3153&amp;";"&amp;G3153&amp;";"&amp;H3153</f>
        <v>Cut off rules;;;;;;;</v>
      </c>
    </row>
    <row r="3154" ht="15.75" customHeight="1">
      <c r="A3154" s="1" t="s">
        <v>822</v>
      </c>
      <c r="I3154" s="1" t="str">
        <f t="shared" si="1"/>
        <v>Q6.1. Broccoli, average of raw and cooked (boiled)</v>
      </c>
      <c r="J3154" s="1">
        <f t="shared" si="2"/>
        <v>0</v>
      </c>
      <c r="K3154" s="1" t="str">
        <f t="shared" si="3"/>
        <v>Q6.1. Broccoli, average of raw and cooked (boiled)0</v>
      </c>
      <c r="L3154" s="1" t="str">
        <f t="shared" si="4"/>
        <v>Q6.1. Broccoli, average of raw and cooked (boiled)Unspecified</v>
      </c>
      <c r="M3154" s="1" t="str">
        <f t="array" ref="M3154">IF(A3153=$A$72,TEXT(A3154,"dd/mm/yyyy"),A3154)&amp;";"&amp;B3154&amp;";"&amp;IF(J3154=0,IFERROR(VLOOKUP(A3154,default!$B$17:$C$19,2,0),C3154),INDEX(default!$B$2:$B$12,Sheet2!J3154,0))&amp;";"&amp;D3154&amp;";"&amp;E3154&amp;";"&amp;F3154&amp;";"&amp;G3154&amp;";"&amp;H3154</f>
        <v>Unspecified;;;;;;;</v>
      </c>
    </row>
    <row r="3155" ht="15.75" customHeight="1">
      <c r="I3155" s="1" t="str">
        <f t="shared" si="1"/>
        <v>Q6.1. Broccoli, average of raw and cooked (boiled)</v>
      </c>
      <c r="J3155" s="1">
        <f t="shared" si="2"/>
        <v>0</v>
      </c>
      <c r="K3155" s="1" t="str">
        <f t="shared" si="3"/>
        <v>Q6.1. Broccoli, average of raw and cooked (boiled)0</v>
      </c>
      <c r="L3155" s="1" t="str">
        <f t="shared" si="4"/>
        <v>Q6.1. Broccoli, average of raw and cooked (boiled)</v>
      </c>
      <c r="M3155" s="1" t="str">
        <f t="array" ref="M3155">IF(A3154=$A$72,TEXT(A3155,"dd/mm/yyyy"),A3155)&amp;";"&amp;B3155&amp;";"&amp;IF(J3155=0,IFERROR(VLOOKUP(A3155,default!$B$17:$C$19,2,0),C3155),INDEX(default!$B$2:$B$12,Sheet2!J3155,0))&amp;";"&amp;D3155&amp;";"&amp;E3155&amp;";"&amp;F3155&amp;";"&amp;G3155&amp;";"&amp;H3155</f>
        <v>;;;;;;;</v>
      </c>
    </row>
    <row r="3156" ht="15.75" customHeight="1">
      <c r="A3156" s="49" t="s">
        <v>829</v>
      </c>
      <c r="I3156" s="1" t="str">
        <f t="shared" si="1"/>
        <v>Q6.1. Broccoli, average of raw and cooked (boiled)</v>
      </c>
      <c r="J3156" s="1">
        <f t="shared" si="2"/>
        <v>0</v>
      </c>
      <c r="K3156" s="1" t="str">
        <f t="shared" si="3"/>
        <v>Q6.1. Broccoli, average of raw and cooked (boiled)0</v>
      </c>
      <c r="L3156" s="1" t="str">
        <f t="shared" si="4"/>
        <v>Q6.1. Broccoli, average of raw and cooked (boiled)Capital goods</v>
      </c>
      <c r="M3156" s="1" t="str">
        <f t="array" ref="M3156">IF(A3155=$A$72,TEXT(A3156,"dd/mm/yyyy"),A3156)&amp;";"&amp;B3156&amp;";"&amp;IF(J3156=0,IFERROR(VLOOKUP(A3156,default!$B$17:$C$19,2,0),C3156),INDEX(default!$B$2:$B$12,Sheet2!J3156,0))&amp;";"&amp;D3156&amp;";"&amp;E3156&amp;";"&amp;F3156&amp;";"&amp;G3156&amp;";"&amp;H3156</f>
        <v>Capital goods;;;;;;;</v>
      </c>
    </row>
    <row r="3157" ht="15.75" customHeight="1">
      <c r="A3157" s="1" t="s">
        <v>822</v>
      </c>
      <c r="I3157" s="1" t="str">
        <f t="shared" si="1"/>
        <v>Q6.1. Broccoli, average of raw and cooked (boiled)</v>
      </c>
      <c r="J3157" s="1">
        <f t="shared" si="2"/>
        <v>0</v>
      </c>
      <c r="K3157" s="1" t="str">
        <f t="shared" si="3"/>
        <v>Q6.1. Broccoli, average of raw and cooked (boiled)0</v>
      </c>
      <c r="L3157" s="1" t="str">
        <f t="shared" si="4"/>
        <v>Q6.1. Broccoli, average of raw and cooked (boiled)Unspecified</v>
      </c>
      <c r="M3157" s="1" t="str">
        <f t="array" ref="M3157">IF(A3156=$A$72,TEXT(A3157,"dd/mm/yyyy"),A3157)&amp;";"&amp;B3157&amp;";"&amp;IF(J3157=0,IFERROR(VLOOKUP(A3157,default!$B$17:$C$19,2,0),C3157),INDEX(default!$B$2:$B$12,Sheet2!J3157,0))&amp;";"&amp;D3157&amp;";"&amp;E3157&amp;";"&amp;F3157&amp;";"&amp;G3157&amp;";"&amp;H3157</f>
        <v>Unspecified;;;;;;;</v>
      </c>
    </row>
    <row r="3158" ht="15.75" customHeight="1">
      <c r="I3158" s="1" t="str">
        <f t="shared" si="1"/>
        <v>Q6.1. Broccoli, average of raw and cooked (boiled)</v>
      </c>
      <c r="J3158" s="1">
        <f t="shared" si="2"/>
        <v>0</v>
      </c>
      <c r="K3158" s="1" t="str">
        <f t="shared" si="3"/>
        <v>Q6.1. Broccoli, average of raw and cooked (boiled)0</v>
      </c>
      <c r="L3158" s="1" t="str">
        <f t="shared" si="4"/>
        <v>Q6.1. Broccoli, average of raw and cooked (boiled)</v>
      </c>
      <c r="M3158" s="1" t="str">
        <f t="array" ref="M3158">IF(A3157=$A$72,TEXT(A3158,"dd/mm/yyyy"),A3158)&amp;";"&amp;B3158&amp;";"&amp;IF(J3158=0,IFERROR(VLOOKUP(A3158,default!$B$17:$C$19,2,0),C3158),INDEX(default!$B$2:$B$12,Sheet2!J3158,0))&amp;";"&amp;D3158&amp;";"&amp;E3158&amp;";"&amp;F3158&amp;";"&amp;G3158&amp;";"&amp;H3158</f>
        <v>;;;;;;;</v>
      </c>
    </row>
    <row r="3159" ht="15.75" customHeight="1">
      <c r="A3159" s="1" t="s">
        <v>830</v>
      </c>
      <c r="I3159" s="1" t="str">
        <f t="shared" si="1"/>
        <v>Q6.1. Broccoli, average of raw and cooked (boiled)</v>
      </c>
      <c r="J3159" s="1">
        <f t="shared" si="2"/>
        <v>0</v>
      </c>
      <c r="K3159" s="1" t="str">
        <f t="shared" si="3"/>
        <v>Q6.1. Broccoli, average of raw and cooked (boiled)0</v>
      </c>
      <c r="L3159" s="1" t="str">
        <f t="shared" si="4"/>
        <v>Q6.1. Broccoli, average of raw and cooked (boiled)Boundary with nature</v>
      </c>
      <c r="M3159" s="1" t="str">
        <f t="array" ref="M3159">IF(A3158=$A$72,TEXT(A3159,"dd/mm/yyyy"),A3159)&amp;";"&amp;B3159&amp;";"&amp;IF(J3159=0,IFERROR(VLOOKUP(A3159,default!$B$17:$C$19,2,0),C3159),INDEX(default!$B$2:$B$12,Sheet2!J3159,0))&amp;";"&amp;D3159&amp;";"&amp;E3159&amp;";"&amp;F3159&amp;";"&amp;G3159&amp;";"&amp;H3159</f>
        <v>Boundary with nature;;;;;;;</v>
      </c>
    </row>
    <row r="3160" ht="15.75" customHeight="1">
      <c r="A3160" s="1" t="s">
        <v>822</v>
      </c>
      <c r="I3160" s="1" t="str">
        <f t="shared" si="1"/>
        <v>Q6.1. Broccoli, average of raw and cooked (boiled)</v>
      </c>
      <c r="J3160" s="1">
        <f t="shared" si="2"/>
        <v>0</v>
      </c>
      <c r="K3160" s="1" t="str">
        <f t="shared" si="3"/>
        <v>Q6.1. Broccoli, average of raw and cooked (boiled)0</v>
      </c>
      <c r="L3160" s="1" t="str">
        <f t="shared" si="4"/>
        <v>Q6.1. Broccoli, average of raw and cooked (boiled)Unspecified</v>
      </c>
      <c r="M3160" s="1" t="str">
        <f t="array" ref="M3160">IF(A3159=$A$72,TEXT(A3160,"dd/mm/yyyy"),A3160)&amp;";"&amp;B3160&amp;";"&amp;IF(J3160=0,IFERROR(VLOOKUP(A3160,default!$B$17:$C$19,2,0),C3160),INDEX(default!$B$2:$B$12,Sheet2!J3160,0))&amp;";"&amp;D3160&amp;";"&amp;E3160&amp;";"&amp;F3160&amp;";"&amp;G3160&amp;";"&amp;H3160</f>
        <v>Unspecified;;;;;;;</v>
      </c>
    </row>
    <row r="3161" ht="15.75" customHeight="1">
      <c r="I3161" s="1" t="str">
        <f t="shared" si="1"/>
        <v>Q6.1. Broccoli, average of raw and cooked (boiled)</v>
      </c>
      <c r="J3161" s="1">
        <f t="shared" si="2"/>
        <v>0</v>
      </c>
      <c r="K3161" s="1" t="str">
        <f t="shared" si="3"/>
        <v>Q6.1. Broccoli, average of raw and cooked (boiled)0</v>
      </c>
      <c r="L3161" s="1" t="str">
        <f t="shared" si="4"/>
        <v>Q6.1. Broccoli, average of raw and cooked (boiled)</v>
      </c>
      <c r="M3161" s="1" t="str">
        <f t="array" ref="M3161">IF(A3160=$A$72,TEXT(A3161,"dd/mm/yyyy"),A3161)&amp;";"&amp;B3161&amp;";"&amp;IF(J3161=0,IFERROR(VLOOKUP(A3161,default!$B$17:$C$19,2,0),C3161),INDEX(default!$B$2:$B$12,Sheet2!J3161,0))&amp;";"&amp;D3161&amp;";"&amp;E3161&amp;";"&amp;F3161&amp;";"&amp;G3161&amp;";"&amp;H3161</f>
        <v>;;;;;;;</v>
      </c>
    </row>
    <row r="3162" ht="15.75" customHeight="1">
      <c r="A3162" s="1" t="s">
        <v>831</v>
      </c>
      <c r="I3162" s="1" t="str">
        <f t="shared" si="1"/>
        <v>Q6.1. Broccoli, average of raw and cooked (boiled)</v>
      </c>
      <c r="J3162" s="1">
        <f t="shared" si="2"/>
        <v>0</v>
      </c>
      <c r="K3162" s="1" t="str">
        <f t="shared" si="3"/>
        <v>Q6.1. Broccoli, average of raw and cooked (boiled)0</v>
      </c>
      <c r="L3162" s="1" t="str">
        <f t="shared" si="4"/>
        <v>Q6.1. Broccoli, average of raw and cooked (boiled)Infrastructure</v>
      </c>
      <c r="M3162" s="1" t="str">
        <f t="array" ref="M3162">IF(A3161=$A$72,TEXT(A3162,"dd/mm/yyyy"),A3162)&amp;";"&amp;B3162&amp;";"&amp;IF(J3162=0,IFERROR(VLOOKUP(A3162,default!$B$17:$C$19,2,0),C3162),INDEX(default!$B$2:$B$12,Sheet2!J3162,0))&amp;";"&amp;D3162&amp;";"&amp;E3162&amp;";"&amp;F3162&amp;";"&amp;G3162&amp;";"&amp;H3162</f>
        <v>Infrastructure;;;;;;;</v>
      </c>
    </row>
    <row r="3163" ht="15.75" customHeight="1">
      <c r="A3163" s="1" t="s">
        <v>832</v>
      </c>
      <c r="I3163" s="1" t="str">
        <f t="shared" si="1"/>
        <v>Q6.1. Broccoli, average of raw and cooked (boiled)</v>
      </c>
      <c r="J3163" s="1">
        <f t="shared" si="2"/>
        <v>0</v>
      </c>
      <c r="K3163" s="1" t="str">
        <f t="shared" si="3"/>
        <v>Q6.1. Broccoli, average of raw and cooked (boiled)0</v>
      </c>
      <c r="L3163" s="1" t="str">
        <f t="shared" si="4"/>
        <v>Q6.1. Broccoli, average of raw and cooked (boiled)No</v>
      </c>
      <c r="M3163" s="1" t="str">
        <f t="array" ref="M3163">IF(A3162=$A$72,TEXT(A3163,"dd/mm/yyyy"),A3163)&amp;";"&amp;B3163&amp;";"&amp;IF(J3163=0,IFERROR(VLOOKUP(A3163,default!$B$17:$C$19,2,0),C3163),INDEX(default!$B$2:$B$12,Sheet2!J3163,0))&amp;";"&amp;D3163&amp;";"&amp;E3163&amp;";"&amp;F3163&amp;";"&amp;G3163&amp;";"&amp;H3163</f>
        <v>No;;;;;;;</v>
      </c>
    </row>
    <row r="3164" ht="15.75" customHeight="1">
      <c r="I3164" s="1" t="str">
        <f t="shared" si="1"/>
        <v>Q6.1. Broccoli, average of raw and cooked (boiled)</v>
      </c>
      <c r="J3164" s="1">
        <f t="shared" si="2"/>
        <v>0</v>
      </c>
      <c r="K3164" s="1" t="str">
        <f t="shared" si="3"/>
        <v>Q6.1. Broccoli, average of raw and cooked (boiled)0</v>
      </c>
      <c r="L3164" s="1" t="str">
        <f t="shared" si="4"/>
        <v>Q6.1. Broccoli, average of raw and cooked (boiled)</v>
      </c>
      <c r="M3164" s="1" t="str">
        <f t="array" ref="M3164">IF(A3163=$A$72,TEXT(A3164,"dd/mm/yyyy"),A3164)&amp;";"&amp;B3164&amp;";"&amp;IF(J3164=0,IFERROR(VLOOKUP(A3164,default!$B$17:$C$19,2,0),C3164),INDEX(default!$B$2:$B$12,Sheet2!J3164,0))&amp;";"&amp;D3164&amp;";"&amp;E3164&amp;";"&amp;F3164&amp;";"&amp;G3164&amp;";"&amp;H3164</f>
        <v>;;;;;;;</v>
      </c>
    </row>
    <row r="3165" ht="15.75" customHeight="1">
      <c r="A3165" s="1" t="s">
        <v>833</v>
      </c>
      <c r="I3165" s="1" t="str">
        <f t="shared" si="1"/>
        <v>Q6.1. Broccoli, average of raw and cooked (boiled)</v>
      </c>
      <c r="J3165" s="1">
        <f t="shared" si="2"/>
        <v>0</v>
      </c>
      <c r="K3165" s="1" t="str">
        <f t="shared" si="3"/>
        <v>Q6.1. Broccoli, average of raw and cooked (boiled)0</v>
      </c>
      <c r="L3165" s="1" t="str">
        <f t="shared" si="4"/>
        <v>Q6.1. Broccoli, average of raw and cooked (boiled)Date</v>
      </c>
      <c r="M3165" s="1" t="str">
        <f t="array" ref="M3165">IF(A3164=$A$72,TEXT(A3165,"dd/mm/yyyy"),A3165)&amp;";"&amp;B3165&amp;";"&amp;IF(J3165=0,IFERROR(VLOOKUP(A3165,default!$B$17:$C$19,2,0),C3165),INDEX(default!$B$2:$B$12,Sheet2!J3165,0))&amp;";"&amp;D3165&amp;";"&amp;E3165&amp;";"&amp;F3165&amp;";"&amp;G3165&amp;";"&amp;H3165</f>
        <v>Date;;;;;;;</v>
      </c>
    </row>
    <row r="3166" ht="15.75" customHeight="1">
      <c r="A3166" s="49">
        <v>45119.0</v>
      </c>
      <c r="I3166" s="1" t="str">
        <f t="shared" si="1"/>
        <v>Q6.1. Broccoli, average of raw and cooked (boiled)</v>
      </c>
      <c r="J3166" s="1">
        <f t="shared" si="2"/>
        <v>0</v>
      </c>
      <c r="K3166" s="1" t="str">
        <f t="shared" si="3"/>
        <v>Q6.1. Broccoli, average of raw and cooked (boiled)0</v>
      </c>
      <c r="L3166" s="1" t="str">
        <f t="shared" si="4"/>
        <v>Q6.1. Broccoli, average of raw and cooked (boiled)45119</v>
      </c>
      <c r="M3166" s="1" t="str">
        <f t="array" ref="M3166">IF(A3165=$A$72,TEXT(A3166,"dd/mm/yyyy"),A3166)&amp;";"&amp;B3166&amp;";"&amp;IF(J3166=0,IFERROR(VLOOKUP(A3166,default!$B$17:$C$19,2,0),C3166),INDEX(default!$B$2:$B$12,Sheet2!J3166,0))&amp;";"&amp;D3166&amp;";"&amp;E3166&amp;";"&amp;F3166&amp;";"&amp;G3166&amp;";"&amp;H3166</f>
        <v>12/07/2023;;;;;;;</v>
      </c>
    </row>
    <row r="3167" ht="15.75" customHeight="1">
      <c r="I3167" s="1" t="str">
        <f t="shared" si="1"/>
        <v>Q6.1. Broccoli, average of raw and cooked (boiled)</v>
      </c>
      <c r="J3167" s="1">
        <f t="shared" si="2"/>
        <v>0</v>
      </c>
      <c r="K3167" s="1" t="str">
        <f t="shared" si="3"/>
        <v>Q6.1. Broccoli, average of raw and cooked (boiled)0</v>
      </c>
      <c r="L3167" s="1" t="str">
        <f t="shared" si="4"/>
        <v>Q6.1. Broccoli, average of raw and cooked (boiled)</v>
      </c>
      <c r="M3167" s="1" t="str">
        <f t="array" ref="M3167">IF(A3166=$A$72,TEXT(A3167,"dd/mm/yyyy"),A3167)&amp;";"&amp;B3167&amp;";"&amp;IF(J3167=0,IFERROR(VLOOKUP(A3167,default!$B$17:$C$19,2,0),C3167),INDEX(default!$B$2:$B$12,Sheet2!J3167,0))&amp;";"&amp;D3167&amp;";"&amp;E3167&amp;";"&amp;F3167&amp;";"&amp;G3167&amp;";"&amp;H3167</f>
        <v>;;;;;;;</v>
      </c>
    </row>
    <row r="3168" ht="15.75" customHeight="1">
      <c r="A3168" s="1" t="s">
        <v>834</v>
      </c>
      <c r="I3168" s="1" t="str">
        <f t="shared" si="1"/>
        <v>Q6.1. Broccoli, average of raw and cooked (boiled)</v>
      </c>
      <c r="J3168" s="1">
        <f t="shared" si="2"/>
        <v>0</v>
      </c>
      <c r="K3168" s="1" t="str">
        <f t="shared" si="3"/>
        <v>Q6.1. Broccoli, average of raw and cooked (boiled)0</v>
      </c>
      <c r="L3168" s="1" t="str">
        <f t="shared" si="4"/>
        <v>Q6.1. Broccoli, average of raw and cooked (boiled)Products</v>
      </c>
      <c r="M3168" s="1" t="str">
        <f t="array" ref="M3168">IF(A3167=$A$72,TEXT(A3168,"dd/mm/yyyy"),A3168)&amp;";"&amp;B3168&amp;";"&amp;IF(J3168=0,IFERROR(VLOOKUP(A3168,default!$B$17:$C$19,2,0),C3168),INDEX(default!$B$2:$B$12,Sheet2!J3168,0))&amp;";"&amp;D3168&amp;";"&amp;E3168&amp;";"&amp;F3168&amp;";"&amp;G3168&amp;";"&amp;H3168</f>
        <v>Products;;;;;;;</v>
      </c>
    </row>
    <row r="3169" ht="15.75" customHeight="1">
      <c r="A3169" s="1" t="s">
        <v>1055</v>
      </c>
      <c r="B3169" s="1" t="s">
        <v>835</v>
      </c>
      <c r="C3169" s="1">
        <v>1.0</v>
      </c>
      <c r="D3169" s="1">
        <v>100.0</v>
      </c>
      <c r="E3169" s="1" t="s">
        <v>836</v>
      </c>
      <c r="F3169" s="1" t="s">
        <v>971</v>
      </c>
      <c r="I3169" s="1" t="str">
        <f t="shared" si="1"/>
        <v>Q6.1. Cabbage, chinese (pak/bok-choi), average of raw and cooked (boiled)</v>
      </c>
      <c r="J3169" s="1">
        <f t="shared" si="2"/>
        <v>0</v>
      </c>
      <c r="K3169" s="1" t="str">
        <f t="shared" si="3"/>
        <v>Q6.1. Cabbage, chinese (pak/bok-choi), average of raw and cooked (boiled)0</v>
      </c>
      <c r="L3169" s="1" t="str">
        <f t="shared" si="4"/>
        <v>Q6.1. Cabbage, chinese (pak/bok-choi), average of raw and cooked (boiled)Q6.1. Cabbage, chinese (pak/bok-choi), average of raw and cooked (boiled)</v>
      </c>
      <c r="M3169" s="1" t="str">
        <f t="array" ref="M3169">IF(A3168=$A$72,TEXT(A3169,"dd/mm/yyyy"),A3169)&amp;";"&amp;B3169&amp;";"&amp;IF(J3169=0,IFERROR(VLOOKUP(A3169,default!$B$17:$C$19,2,0),C3169),INDEX(default!$B$2:$B$12,Sheet2!J3169,0))&amp;";"&amp;D3169&amp;";"&amp;E3169&amp;";"&amp;F3169&amp;";"&amp;G3169&amp;";"&amp;H3169</f>
        <v>Q6.1. Cabbage, chinese (pak/bok-choi), average of raw and cooked (boiled);kg;1;100;not defined;!My project\0. Life cycles;;</v>
      </c>
    </row>
    <row r="3170" ht="15.75" customHeight="1">
      <c r="I3170" s="1" t="str">
        <f t="shared" si="1"/>
        <v>Q6.1. Cabbage, chinese (pak/bok-choi), average of raw and cooked (boiled)</v>
      </c>
      <c r="J3170" s="1">
        <f t="shared" si="2"/>
        <v>0</v>
      </c>
      <c r="K3170" s="1" t="str">
        <f t="shared" si="3"/>
        <v>Q6.1. Cabbage, chinese (pak/bok-choi), average of raw and cooked (boiled)0</v>
      </c>
      <c r="L3170" s="1" t="str">
        <f t="shared" si="4"/>
        <v>Q6.1. Cabbage, chinese (pak/bok-choi), average of raw and cooked (boiled)</v>
      </c>
      <c r="M3170" s="1" t="str">
        <f t="array" ref="M3170">IF(A3169=$A$72,TEXT(A3170,"dd/mm/yyyy"),A3170)&amp;";"&amp;B3170&amp;";"&amp;IF(J3170=0,IFERROR(VLOOKUP(A3170,default!$B$17:$C$19,2,0),C3170),INDEX(default!$B$2:$B$12,Sheet2!J3170,0))&amp;";"&amp;D3170&amp;";"&amp;E3170&amp;";"&amp;F3170&amp;";"&amp;G3170&amp;";"&amp;H3170</f>
        <v>;;;;;;;</v>
      </c>
    </row>
    <row r="3171" ht="15.75" customHeight="1">
      <c r="A3171" s="1" t="s">
        <v>838</v>
      </c>
      <c r="I3171" s="1" t="str">
        <f t="shared" si="1"/>
        <v>Q6.1. Cabbage, chinese (pak/bok-choi), average of raw and cooked (boiled)</v>
      </c>
      <c r="J3171" s="1">
        <f t="shared" si="2"/>
        <v>0</v>
      </c>
      <c r="K3171" s="1" t="str">
        <f t="shared" si="3"/>
        <v>Q6.1. Cabbage, chinese (pak/bok-choi), average of raw and cooked (boiled)0</v>
      </c>
      <c r="L3171" s="1" t="str">
        <f t="shared" si="4"/>
        <v>Q6.1. Cabbage, chinese (pak/bok-choi), average of raw and cooked (boiled)Avoided products</v>
      </c>
      <c r="M3171" s="1" t="str">
        <f t="array" ref="M3171">IF(A3170=$A$72,TEXT(A3171,"dd/mm/yyyy"),A3171)&amp;";"&amp;B3171&amp;";"&amp;IF(J3171=0,IFERROR(VLOOKUP(A3171,default!$B$17:$C$19,2,0),C3171),INDEX(default!$B$2:$B$12,Sheet2!J3171,0))&amp;";"&amp;D3171&amp;";"&amp;E3171&amp;";"&amp;F3171&amp;";"&amp;G3171&amp;";"&amp;H3171</f>
        <v>Avoided products;;;;;;;</v>
      </c>
    </row>
    <row r="3172" ht="15.75" customHeight="1">
      <c r="I3172" s="1" t="str">
        <f t="shared" si="1"/>
        <v>Q6.1. Cabbage, chinese (pak/bok-choi), average of raw and cooked (boiled)</v>
      </c>
      <c r="J3172" s="1">
        <f t="shared" si="2"/>
        <v>0</v>
      </c>
      <c r="K3172" s="1" t="str">
        <f t="shared" si="3"/>
        <v>Q6.1. Cabbage, chinese (pak/bok-choi), average of raw and cooked (boiled)0</v>
      </c>
      <c r="L3172" s="1" t="str">
        <f t="shared" si="4"/>
        <v>Q6.1. Cabbage, chinese (pak/bok-choi), average of raw and cooked (boiled)</v>
      </c>
      <c r="M3172" s="1" t="str">
        <f t="array" ref="M3172">IF(A3171=$A$72,TEXT(A3172,"dd/mm/yyyy"),A3172)&amp;";"&amp;B3172&amp;";"&amp;IF(J3172=0,IFERROR(VLOOKUP(A3172,default!$B$17:$C$19,2,0),C3172),INDEX(default!$B$2:$B$12,Sheet2!J3172,0))&amp;";"&amp;D3172&amp;";"&amp;E3172&amp;";"&amp;F3172&amp;";"&amp;G3172&amp;";"&amp;H3172</f>
        <v>;;;;;;;</v>
      </c>
    </row>
    <row r="3173" ht="15.75" customHeight="1">
      <c r="A3173" s="1" t="s">
        <v>839</v>
      </c>
      <c r="I3173" s="1" t="str">
        <f t="shared" si="1"/>
        <v>Q6.1. Cabbage, chinese (pak/bok-choi), average of raw and cooked (boiled)</v>
      </c>
      <c r="J3173" s="1">
        <f t="shared" si="2"/>
        <v>0</v>
      </c>
      <c r="K3173" s="1" t="str">
        <f t="shared" si="3"/>
        <v>Q6.1. Cabbage, chinese (pak/bok-choi), average of raw and cooked (boiled)0</v>
      </c>
      <c r="L3173" s="1" t="str">
        <f t="shared" si="4"/>
        <v>Q6.1. Cabbage, chinese (pak/bok-choi), average of raw and cooked (boiled)Resources</v>
      </c>
      <c r="M3173" s="1" t="str">
        <f t="array" ref="M3173">IF(A3172=$A$72,TEXT(A3173,"dd/mm/yyyy"),A3173)&amp;";"&amp;B3173&amp;";"&amp;IF(J3173=0,IFERROR(VLOOKUP(A3173,default!$B$17:$C$19,2,0),C3173),INDEX(default!$B$2:$B$12,Sheet2!J3173,0))&amp;";"&amp;D3173&amp;";"&amp;E3173&amp;";"&amp;F3173&amp;";"&amp;G3173&amp;";"&amp;H3173</f>
        <v>Resources;;;;;;;</v>
      </c>
    </row>
    <row r="3174" ht="15.75" customHeight="1">
      <c r="I3174" s="1" t="str">
        <f t="shared" si="1"/>
        <v>Q6.1. Cabbage, chinese (pak/bok-choi), average of raw and cooked (boiled)</v>
      </c>
      <c r="J3174" s="1">
        <f t="shared" si="2"/>
        <v>0</v>
      </c>
      <c r="K3174" s="1" t="str">
        <f t="shared" si="3"/>
        <v>Q6.1. Cabbage, chinese (pak/bok-choi), average of raw and cooked (boiled)0</v>
      </c>
      <c r="L3174" s="1" t="str">
        <f t="shared" si="4"/>
        <v>Q6.1. Cabbage, chinese (pak/bok-choi), average of raw and cooked (boiled)</v>
      </c>
      <c r="M3174" s="1" t="str">
        <f t="array" ref="M3174">IF(A3173=$A$72,TEXT(A3174,"dd/mm/yyyy"),A3174)&amp;";"&amp;B3174&amp;";"&amp;IF(J3174=0,IFERROR(VLOOKUP(A3174,default!$B$17:$C$19,2,0),C3174),INDEX(default!$B$2:$B$12,Sheet2!J3174,0))&amp;";"&amp;D3174&amp;";"&amp;E3174&amp;";"&amp;F3174&amp;";"&amp;G3174&amp;";"&amp;H3174</f>
        <v>;;;;;;;</v>
      </c>
    </row>
    <row r="3175" ht="15.75" customHeight="1">
      <c r="A3175" s="1" t="s">
        <v>840</v>
      </c>
      <c r="I3175" s="1" t="str">
        <f t="shared" si="1"/>
        <v>Q6.1. Cabbage, chinese (pak/bok-choi), average of raw and cooked (boiled)</v>
      </c>
      <c r="J3175" s="1">
        <f t="shared" si="2"/>
        <v>1</v>
      </c>
      <c r="K3175" s="1" t="str">
        <f t="shared" si="3"/>
        <v>Q6.1. Cabbage, chinese (pak/bok-choi), average of raw and cooked (boiled)1</v>
      </c>
      <c r="L3175" s="1" t="str">
        <f t="shared" si="4"/>
        <v>Q6.1. Cabbage, chinese (pak/bok-choi), average of raw and cooked (boiled)Materials/fuels</v>
      </c>
      <c r="M3175" s="1" t="str">
        <f t="array" ref="M3175">IF(A3174=$A$72,TEXT(A3175,"dd/mm/yyyy"),A3175)&amp;";"&amp;B3175&amp;";"&amp;IF(J3175=0,IFERROR(VLOOKUP(A3175,default!$B$17:$C$19,2,0),C3175),INDEX(default!$B$2:$B$12,Sheet2!J3175,0))&amp;";"&amp;D3175&amp;";"&amp;E3175&amp;";"&amp;F3175&amp;";"&amp;G3175&amp;";"&amp;H3175</f>
        <v>Materials/fuels;;;;;;;</v>
      </c>
    </row>
    <row r="3176" ht="15.75" customHeight="1">
      <c r="A3176" s="1" t="s">
        <v>337</v>
      </c>
      <c r="B3176" s="1" t="s">
        <v>835</v>
      </c>
      <c r="C3176" s="1" t="s">
        <v>1013</v>
      </c>
      <c r="D3176" s="1" t="s">
        <v>842</v>
      </c>
      <c r="E3176" s="1">
        <v>0.0</v>
      </c>
      <c r="F3176" s="1">
        <v>0.0</v>
      </c>
      <c r="G3176" s="1">
        <v>0.0</v>
      </c>
      <c r="I3176" s="1" t="str">
        <f t="shared" si="1"/>
        <v>Q6.1. Cabbage, chinese (pak/bok-choi), average of raw and cooked (boiled)</v>
      </c>
      <c r="J3176" s="1">
        <f t="shared" si="2"/>
        <v>2</v>
      </c>
      <c r="K3176" s="1" t="str">
        <f t="shared" si="3"/>
        <v>Q6.1. Cabbage, chinese (pak/bok-choi), average of raw and cooked (boiled)2</v>
      </c>
      <c r="L3176" s="1" t="str">
        <f t="shared" si="4"/>
        <v>Q6.1. Cabbage, chinese (pak/bok-choi), average of raw and cooked (boiled)Chinese cabbage , at farm {ID} | GAIN LCA food basket</v>
      </c>
      <c r="M3176" s="1" t="str">
        <f t="array" ref="M3176">IF(A3175=$A$72,TEXT(A3176,"dd/mm/yyyy"),A3176)&amp;";"&amp;B3176&amp;";"&amp;IF(J3176=0,IFERROR(VLOOKUP(A3176,default!$B$17:$C$19,2,0),C3176),INDEX(default!$B$2:$B$12,Sheet2!J3176,0))&amp;";"&amp;D3176&amp;";"&amp;E3176&amp;";"&amp;F3176&amp;";"&amp;G3176&amp;";"&amp;H3176</f>
        <v>Chinese cabbage , at farm {ID} | GAIN LCA food basket;kg;primary*(1+PHAR_loss_PNS+PROC_loss_PNS+TRAN_loss_PNS+RET_loss_PNS);Undefined;0;0;0;</v>
      </c>
    </row>
    <row r="3177" ht="15.75" customHeight="1">
      <c r="A3177" s="1" t="s">
        <v>122</v>
      </c>
      <c r="B3177" s="1" t="s">
        <v>835</v>
      </c>
      <c r="C3177" s="1">
        <v>0.0</v>
      </c>
      <c r="D3177" s="1" t="s">
        <v>842</v>
      </c>
      <c r="E3177" s="1">
        <v>0.0</v>
      </c>
      <c r="F3177" s="1">
        <v>0.0</v>
      </c>
      <c r="G3177" s="1">
        <v>0.0</v>
      </c>
      <c r="I3177" s="1" t="str">
        <f t="shared" si="1"/>
        <v>Q6.1. Cabbage, chinese (pak/bok-choi), average of raw and cooked (boiled)</v>
      </c>
      <c r="J3177" s="1">
        <f t="shared" si="2"/>
        <v>3</v>
      </c>
      <c r="K3177" s="1" t="str">
        <f t="shared" si="3"/>
        <v>Q6.1. Cabbage, chinese (pak/bok-choi), average of raw and cooked (boiled)3</v>
      </c>
      <c r="L3177" s="1" t="str">
        <f t="shared" si="4"/>
        <v>Q6.1. Cabbage, chinese (pak/bok-choi), average of raw and cooked (boiled)Processing dummy</v>
      </c>
      <c r="M3177" s="1" t="str">
        <f t="array" ref="M3177">IF(A3176=$A$72,TEXT(A3177,"dd/mm/yyyy"),A3177)&amp;";"&amp;B3177&amp;";"&amp;IF(J3177=0,IFERROR(VLOOKUP(A3177,default!$B$17:$C$19,2,0),C3177),INDEX(default!$B$2:$B$12,Sheet2!J3177,0))&amp;";"&amp;D3177&amp;";"&amp;E3177&amp;";"&amp;F3177&amp;";"&amp;G3177&amp;";"&amp;H3177</f>
        <v>Processing dummy;kg;processing*(1+PROC_loss_PNS+TRAN_loss_PNS+RET_loss_PNS);Undefined;0;0;0;</v>
      </c>
    </row>
    <row r="3178" ht="15.75" customHeight="1">
      <c r="A3178" s="1" t="s">
        <v>317</v>
      </c>
      <c r="B3178" s="1" t="s">
        <v>835</v>
      </c>
      <c r="C3178" s="1" t="s">
        <v>1111</v>
      </c>
      <c r="D3178" s="1" t="s">
        <v>842</v>
      </c>
      <c r="E3178" s="1">
        <v>0.0</v>
      </c>
      <c r="F3178" s="1">
        <v>0.0</v>
      </c>
      <c r="G3178" s="1">
        <v>0.0</v>
      </c>
      <c r="I3178" s="1" t="str">
        <f t="shared" si="1"/>
        <v>Q6.1. Cabbage, chinese (pak/bok-choi), average of raw and cooked (boiled)</v>
      </c>
      <c r="J3178" s="1">
        <f t="shared" si="2"/>
        <v>4</v>
      </c>
      <c r="K3178" s="1" t="str">
        <f t="shared" si="3"/>
        <v>Q6.1. Cabbage, chinese (pak/bok-choi), average of raw and cooked (boiled)4</v>
      </c>
      <c r="L3178" s="1" t="str">
        <f t="shared" si="4"/>
        <v>Q6.1. Cabbage, chinese (pak/bok-choi), average of raw and cooked (boiled)Packaging dummy</v>
      </c>
      <c r="M3178" s="1" t="str">
        <f t="array" ref="M3178">IF(A3177=$A$72,TEXT(A3178,"dd/mm/yyyy"),A3178)&amp;";"&amp;B3178&amp;";"&amp;IF(J3178=0,IFERROR(VLOOKUP(A3178,default!$B$17:$C$19,2,0),C3178),INDEX(default!$B$2:$B$12,Sheet2!J3178,0))&amp;";"&amp;D3178&amp;";"&amp;E3178&amp;";"&amp;F3178&amp;";"&amp;G3178&amp;";"&amp;H3178</f>
        <v>Packaging dummy;kg;packaging*(1+TRAN_loss_PNS+RET_loss_PNS);Undefined;0;0;0;</v>
      </c>
    </row>
    <row r="3179" ht="15.75" customHeight="1">
      <c r="A3179" s="1" t="s">
        <v>124</v>
      </c>
      <c r="B3179" s="1" t="s">
        <v>835</v>
      </c>
      <c r="C3179" s="1" t="s">
        <v>1015</v>
      </c>
      <c r="D3179" s="1" t="s">
        <v>842</v>
      </c>
      <c r="E3179" s="1">
        <v>0.0</v>
      </c>
      <c r="F3179" s="1">
        <v>0.0</v>
      </c>
      <c r="G3179" s="1">
        <v>0.0</v>
      </c>
      <c r="I3179" s="1" t="str">
        <f t="shared" si="1"/>
        <v>Q6.1. Cabbage, chinese (pak/bok-choi), average of raw and cooked (boiled)</v>
      </c>
      <c r="J3179" s="1">
        <f t="shared" si="2"/>
        <v>5</v>
      </c>
      <c r="K3179" s="1" t="str">
        <f t="shared" si="3"/>
        <v>Q6.1. Cabbage, chinese (pak/bok-choi), average of raw and cooked (boiled)5</v>
      </c>
      <c r="L3179" s="1" t="str">
        <f t="shared" si="4"/>
        <v>Q6.1. Cabbage, chinese (pak/bok-choi), average of raw and cooked (boiled)Domestic distribution {ID}| GAIN</v>
      </c>
      <c r="M3179" s="1" t="str">
        <f t="array" ref="M3179">IF(A3178=$A$72,TEXT(A3179,"dd/mm/yyyy"),A3179)&amp;";"&amp;B3179&amp;";"&amp;IF(J3179=0,IFERROR(VLOOKUP(A3179,default!$B$17:$C$19,2,0),C3179),INDEX(default!$B$2:$B$12,Sheet2!J3179,0))&amp;";"&amp;D3179&amp;";"&amp;E3179&amp;";"&amp;F3179&amp;";"&amp;G3179&amp;";"&amp;H3179</f>
        <v>Domestic distribution {ID}| GAIN;kg;distrib*(1+TRAN_loss_PNS+RET_loss_PNS);Undefined;0;0;0;</v>
      </c>
    </row>
    <row r="3180" ht="15.75" customHeight="1">
      <c r="A3180" s="1" t="s">
        <v>125</v>
      </c>
      <c r="B3180" s="1" t="s">
        <v>846</v>
      </c>
      <c r="C3180" s="1" t="s">
        <v>1016</v>
      </c>
      <c r="D3180" s="1" t="s">
        <v>842</v>
      </c>
      <c r="E3180" s="1">
        <v>0.0</v>
      </c>
      <c r="F3180" s="1">
        <v>0.0</v>
      </c>
      <c r="G3180" s="1">
        <v>0.0</v>
      </c>
      <c r="I3180" s="1" t="str">
        <f t="shared" si="1"/>
        <v>Q6.1. Cabbage, chinese (pak/bok-choi), average of raw and cooked (boiled)</v>
      </c>
      <c r="J3180" s="1">
        <f t="shared" si="2"/>
        <v>6</v>
      </c>
      <c r="K3180" s="1" t="str">
        <f t="shared" si="3"/>
        <v>Q6.1. Cabbage, chinese (pak/bok-choi), average of raw and cooked (boiled)6</v>
      </c>
      <c r="L3180" s="1" t="str">
        <f t="shared" si="4"/>
        <v>Q6.1. Cabbage, chinese (pak/bok-choi), average of raw and cooked (boiled)Storage, in closed refrigerator, at retail (WFLDB)/RER U {ID}| GAIN</v>
      </c>
      <c r="M3180" s="1" t="str">
        <f t="array" ref="M3180">IF(A3179=$A$72,TEXT(A3180,"dd/mm/yyyy"),A3180)&amp;";"&amp;B3180&amp;";"&amp;IF(J3180=0,IFERROR(VLOOKUP(A3180,default!$B$17:$C$19,2,0),C3180),INDEX(default!$B$2:$B$12,Sheet2!J3180,0))&amp;";"&amp;D3180&amp;";"&amp;E3180&amp;";"&amp;F3180&amp;";"&amp;G3180&amp;";"&amp;H3180</f>
        <v>Storage, in closed refrigerator, at retail (WFLDB)/RER U {ID}| GAIN;l*day;retail_cool*(1+RET_loss_PNS);Undefined;0;0;0;</v>
      </c>
    </row>
    <row r="3181" ht="15.75" customHeight="1">
      <c r="A3181" s="1" t="s">
        <v>126</v>
      </c>
      <c r="B3181" s="1" t="s">
        <v>846</v>
      </c>
      <c r="C3181" s="1" t="s">
        <v>1017</v>
      </c>
      <c r="D3181" s="1" t="s">
        <v>842</v>
      </c>
      <c r="E3181" s="1">
        <v>0.0</v>
      </c>
      <c r="F3181" s="1">
        <v>0.0</v>
      </c>
      <c r="G3181" s="1">
        <v>0.0</v>
      </c>
      <c r="I3181" s="1" t="str">
        <f t="shared" si="1"/>
        <v>Q6.1. Cabbage, chinese (pak/bok-choi), average of raw and cooked (boiled)</v>
      </c>
      <c r="J3181" s="1">
        <f t="shared" si="2"/>
        <v>7</v>
      </c>
      <c r="K3181" s="1" t="str">
        <f t="shared" si="3"/>
        <v>Q6.1. Cabbage, chinese (pak/bok-choi), average of raw and cooked (boiled)7</v>
      </c>
      <c r="L3181" s="1" t="str">
        <f t="shared" si="4"/>
        <v>Q6.1. Cabbage, chinese (pak/bok-choi), average of raw and cooked (boiled)Storage, in closed freezer, at retail (WFLDB)/RER U {ID}| GAIN</v>
      </c>
      <c r="M3181" s="1" t="str">
        <f t="array" ref="M3181">IF(A3180=$A$72,TEXT(A3181,"dd/mm/yyyy"),A3181)&amp;";"&amp;B3181&amp;";"&amp;IF(J3181=0,IFERROR(VLOOKUP(A3181,default!$B$17:$C$19,2,0),C3181),INDEX(default!$B$2:$B$12,Sheet2!J3181,0))&amp;";"&amp;D3181&amp;";"&amp;E3181&amp;";"&amp;F3181&amp;";"&amp;G3181&amp;";"&amp;H3181</f>
        <v>Storage, in closed freezer, at retail (WFLDB)/RER U {ID}| GAIN;l*day;retail_freez*(1+RET_loss_PNS);Undefined;0;0;0;</v>
      </c>
    </row>
    <row r="3182" ht="15.75" customHeight="1">
      <c r="A3182" s="1" t="s">
        <v>127</v>
      </c>
      <c r="B3182" s="1" t="s">
        <v>846</v>
      </c>
      <c r="C3182" s="1" t="s">
        <v>1018</v>
      </c>
      <c r="D3182" s="1" t="s">
        <v>842</v>
      </c>
      <c r="E3182" s="1">
        <v>0.0</v>
      </c>
      <c r="F3182" s="1">
        <v>0.0</v>
      </c>
      <c r="G3182" s="1">
        <v>0.0</v>
      </c>
      <c r="I3182" s="1" t="str">
        <f t="shared" si="1"/>
        <v>Q6.1. Cabbage, chinese (pak/bok-choi), average of raw and cooked (boiled)</v>
      </c>
      <c r="J3182" s="1">
        <f t="shared" si="2"/>
        <v>8</v>
      </c>
      <c r="K3182" s="1" t="str">
        <f t="shared" si="3"/>
        <v>Q6.1. Cabbage, chinese (pak/bok-choi), average of raw and cooked (boiled)8</v>
      </c>
      <c r="L3182" s="1" t="str">
        <f t="shared" si="4"/>
        <v>Q6.1. Cabbage, chinese (pak/bok-choi), average of raw and cooked (boiled)Storage, in refrigerator, at home (WFLDB)/RER U {ID}| GAIN</v>
      </c>
      <c r="M3182" s="1" t="str">
        <f t="array" ref="M3182">IF(A3181=$A$72,TEXT(A3182,"dd/mm/yyyy"),A3182)&amp;";"&amp;B3182&amp;";"&amp;IF(J3182=0,IFERROR(VLOOKUP(A3182,default!$B$17:$C$19,2,0),C3182),INDEX(default!$B$2:$B$12,Sheet2!J3182,0))&amp;";"&amp;D3182&amp;";"&amp;E3182&amp;";"&amp;F3182&amp;";"&amp;G3182&amp;";"&amp;H3182</f>
        <v>Storage, in refrigerator, at home (WFLDB)/RER U {ID}| GAIN;l*day;home_cool;Undefined;0;0;0;</v>
      </c>
    </row>
    <row r="3183" ht="15.75" customHeight="1">
      <c r="A3183" s="1" t="s">
        <v>128</v>
      </c>
      <c r="B3183" s="1" t="s">
        <v>846</v>
      </c>
      <c r="C3183" s="1" t="s">
        <v>1018</v>
      </c>
      <c r="D3183" s="1" t="s">
        <v>842</v>
      </c>
      <c r="E3183" s="1">
        <v>0.0</v>
      </c>
      <c r="F3183" s="1">
        <v>0.0</v>
      </c>
      <c r="G3183" s="1">
        <v>0.0</v>
      </c>
      <c r="I3183" s="1" t="str">
        <f t="shared" si="1"/>
        <v>Q6.1. Cabbage, chinese (pak/bok-choi), average of raw and cooked (boiled)</v>
      </c>
      <c r="J3183" s="1">
        <f t="shared" si="2"/>
        <v>9</v>
      </c>
      <c r="K3183" s="1" t="str">
        <f t="shared" si="3"/>
        <v>Q6.1. Cabbage, chinese (pak/bok-choi), average of raw and cooked (boiled)9</v>
      </c>
      <c r="L3183" s="1" t="str">
        <f t="shared" si="4"/>
        <v>Q6.1. Cabbage, chinese (pak/bok-choi), average of raw and cooked (boiled)Storage, in freezer, at home (WFLDB)/RER U {ID}| GAIN</v>
      </c>
      <c r="M3183" s="1" t="str">
        <f t="array" ref="M3183">IF(A3182=$A$72,TEXT(A3183,"dd/mm/yyyy"),A3183)&amp;";"&amp;B3183&amp;";"&amp;IF(J3183=0,IFERROR(VLOOKUP(A3183,default!$B$17:$C$19,2,0),C3183),INDEX(default!$B$2:$B$12,Sheet2!J3183,0))&amp;";"&amp;D3183&amp;";"&amp;E3183&amp;";"&amp;F3183&amp;";"&amp;G3183&amp;";"&amp;H3183</f>
        <v>Storage, in freezer, at home (WFLDB)/RER U {ID}| GAIN;l*day;home_freez;Undefined;0;0;0;</v>
      </c>
    </row>
    <row r="3184" ht="15.75" customHeight="1">
      <c r="A3184" s="1" t="s">
        <v>129</v>
      </c>
      <c r="B3184" s="1" t="s">
        <v>849</v>
      </c>
      <c r="C3184" s="1" t="s">
        <v>37</v>
      </c>
      <c r="D3184" s="1" t="s">
        <v>842</v>
      </c>
      <c r="E3184" s="1">
        <v>0.0</v>
      </c>
      <c r="F3184" s="1">
        <v>0.0</v>
      </c>
      <c r="G3184" s="1">
        <v>0.0</v>
      </c>
      <c r="I3184" s="1" t="str">
        <f t="shared" si="1"/>
        <v>Q6.1. Cabbage, chinese (pak/bok-choi), average of raw and cooked (boiled)</v>
      </c>
      <c r="J3184" s="1">
        <f t="shared" si="2"/>
        <v>10</v>
      </c>
      <c r="K3184" s="1" t="str">
        <f t="shared" si="3"/>
        <v>Q6.1. Cabbage, chinese (pak/bok-choi), average of raw and cooked (boiled)10</v>
      </c>
      <c r="L3184" s="1" t="str">
        <f t="shared" si="4"/>
        <v>Q6.1. Cabbage, chinese (pak/bok-choi), average of raw and cooked (boiled)Boiling, vegetables, with LPG stove, at consumer home (WFLDB)/GLO U</v>
      </c>
      <c r="M3184" s="1" t="str">
        <f t="array" ref="M3184">IF(A3183=$A$72,TEXT(A3184,"dd/mm/yyyy"),A3184)&amp;";"&amp;B3184&amp;";"&amp;IF(J3184=0,IFERROR(VLOOKUP(A3184,default!$B$17:$C$19,2,0),C3184),INDEX(default!$B$2:$B$12,Sheet2!J3184,0))&amp;";"&amp;D3184&amp;";"&amp;E3184&amp;";"&amp;F3184&amp;";"&amp;G3184&amp;";"&amp;H3184</f>
        <v>Boiling, vegetables, with LPG stove, at consumer home (WFLDB)/GLO U;p;boil*(1-USER_loss);Undefined;0;0;0;</v>
      </c>
    </row>
    <row r="3185" ht="15.75" customHeight="1">
      <c r="A3185" s="1" t="s">
        <v>130</v>
      </c>
      <c r="B3185" s="1" t="s">
        <v>849</v>
      </c>
      <c r="C3185" s="1" t="s">
        <v>38</v>
      </c>
      <c r="D3185" s="1" t="s">
        <v>842</v>
      </c>
      <c r="E3185" s="1">
        <v>0.0</v>
      </c>
      <c r="F3185" s="1">
        <v>0.0</v>
      </c>
      <c r="G3185" s="1">
        <v>0.0</v>
      </c>
      <c r="I3185" s="1" t="str">
        <f t="shared" si="1"/>
        <v>Q6.1. Cabbage, chinese (pak/bok-choi), average of raw and cooked (boiled)</v>
      </c>
      <c r="J3185" s="1">
        <f t="shared" si="2"/>
        <v>11</v>
      </c>
      <c r="K3185" s="1" t="str">
        <f t="shared" si="3"/>
        <v>Q6.1. Cabbage, chinese (pak/bok-choi), average of raw and cooked (boiled)11</v>
      </c>
      <c r="L3185" s="1" t="str">
        <f t="shared" si="4"/>
        <v>Q6.1. Cabbage, chinese (pak/bok-choi), average of raw and cooked (boiled)Frying, vegetables, with LPG stove, at consumer home (WFLDB)/GLO U</v>
      </c>
      <c r="M3185" s="1" t="str">
        <f t="array" ref="M3185">IF(A3184=$A$72,TEXT(A3185,"dd/mm/yyyy"),A3185)&amp;";"&amp;B3185&amp;";"&amp;IF(J3185=0,IFERROR(VLOOKUP(A3185,default!$B$17:$C$19,2,0),C3185),INDEX(default!$B$2:$B$12,Sheet2!J3185,0))&amp;";"&amp;D3185&amp;";"&amp;E3185&amp;";"&amp;F3185&amp;";"&amp;G3185&amp;";"&amp;H3185</f>
        <v>Frying, vegetables, with LPG stove, at consumer home (WFLDB)/GLO U;p;fry*(1-USER_loss);Undefined;0;0;0;</v>
      </c>
    </row>
    <row r="3186" ht="15.75" customHeight="1">
      <c r="I3186" s="1" t="str">
        <f t="shared" si="1"/>
        <v>Q6.1. Cabbage, chinese (pak/bok-choi), average of raw and cooked (boiled)</v>
      </c>
      <c r="J3186" s="1">
        <f t="shared" si="2"/>
        <v>0</v>
      </c>
      <c r="K3186" s="1" t="str">
        <f t="shared" si="3"/>
        <v>Q6.1. Cabbage, chinese (pak/bok-choi), average of raw and cooked (boiled)0</v>
      </c>
      <c r="L3186" s="1" t="str">
        <f t="shared" si="4"/>
        <v>Q6.1. Cabbage, chinese (pak/bok-choi), average of raw and cooked (boiled)</v>
      </c>
      <c r="M3186" s="1" t="str">
        <f t="array" ref="M3186">IF(A3185=$A$72,TEXT(A3186,"dd/mm/yyyy"),A3186)&amp;";"&amp;B3186&amp;";"&amp;IF(J3186=0,IFERROR(VLOOKUP(A3186,default!$B$17:$C$19,2,0),C3186),INDEX(default!$B$2:$B$12,Sheet2!J3186,0))&amp;";"&amp;D3186&amp;";"&amp;E3186&amp;";"&amp;F3186&amp;";"&amp;G3186&amp;";"&amp;H3186</f>
        <v>;;;;;;;</v>
      </c>
    </row>
    <row r="3187" ht="15.75" customHeight="1">
      <c r="A3187" s="1" t="s">
        <v>852</v>
      </c>
      <c r="I3187" s="1" t="str">
        <f t="shared" si="1"/>
        <v>Q6.1. Cabbage, chinese (pak/bok-choi), average of raw and cooked (boiled)</v>
      </c>
      <c r="J3187" s="1">
        <f t="shared" si="2"/>
        <v>0</v>
      </c>
      <c r="K3187" s="1" t="str">
        <f t="shared" si="3"/>
        <v>Q6.1. Cabbage, chinese (pak/bok-choi), average of raw and cooked (boiled)0</v>
      </c>
      <c r="L3187" s="1" t="str">
        <f t="shared" si="4"/>
        <v>Q6.1. Cabbage, chinese (pak/bok-choi), average of raw and cooked (boiled)Electricity/heat</v>
      </c>
      <c r="M3187" s="1" t="str">
        <f t="array" ref="M3187">IF(A3186=$A$72,TEXT(A3187,"dd/mm/yyyy"),A3187)&amp;";"&amp;B3187&amp;";"&amp;IF(J3187=0,IFERROR(VLOOKUP(A3187,default!$B$17:$C$19,2,0),C3187),INDEX(default!$B$2:$B$12,Sheet2!J3187,0))&amp;";"&amp;D3187&amp;";"&amp;E3187&amp;";"&amp;F3187&amp;";"&amp;G3187&amp;";"&amp;H3187</f>
        <v>Electricity/heat;;;;;;;</v>
      </c>
    </row>
    <row r="3188" ht="15.75" customHeight="1">
      <c r="I3188" s="1" t="str">
        <f t="shared" si="1"/>
        <v>Q6.1. Cabbage, chinese (pak/bok-choi), average of raw and cooked (boiled)</v>
      </c>
      <c r="J3188" s="1">
        <f t="shared" si="2"/>
        <v>0</v>
      </c>
      <c r="K3188" s="1" t="str">
        <f t="shared" si="3"/>
        <v>Q6.1. Cabbage, chinese (pak/bok-choi), average of raw and cooked (boiled)0</v>
      </c>
      <c r="L3188" s="1" t="str">
        <f t="shared" si="4"/>
        <v>Q6.1. Cabbage, chinese (pak/bok-choi), average of raw and cooked (boiled)</v>
      </c>
      <c r="M3188" s="1" t="str">
        <f t="array" ref="M3188">IF(A3187=$A$72,TEXT(A3188,"dd/mm/yyyy"),A3188)&amp;";"&amp;B3188&amp;";"&amp;IF(J3188=0,IFERROR(VLOOKUP(A3188,default!$B$17:$C$19,2,0),C3188),INDEX(default!$B$2:$B$12,Sheet2!J3188,0))&amp;";"&amp;D3188&amp;";"&amp;E3188&amp;";"&amp;F3188&amp;";"&amp;G3188&amp;";"&amp;H3188</f>
        <v>;;;;;;;</v>
      </c>
    </row>
    <row r="3189" ht="15.75" customHeight="1">
      <c r="A3189" s="1" t="s">
        <v>853</v>
      </c>
      <c r="I3189" s="1" t="str">
        <f t="shared" si="1"/>
        <v>Q6.1. Cabbage, chinese (pak/bok-choi), average of raw and cooked (boiled)</v>
      </c>
      <c r="J3189" s="1">
        <f t="shared" si="2"/>
        <v>0</v>
      </c>
      <c r="K3189" s="1" t="str">
        <f t="shared" si="3"/>
        <v>Q6.1. Cabbage, chinese (pak/bok-choi), average of raw and cooked (boiled)0</v>
      </c>
      <c r="L3189" s="1" t="str">
        <f t="shared" si="4"/>
        <v>Q6.1. Cabbage, chinese (pak/bok-choi), average of raw and cooked (boiled)Emissions to air</v>
      </c>
      <c r="M3189" s="1" t="str">
        <f t="array" ref="M3189">IF(A3188=$A$72,TEXT(A3189,"dd/mm/yyyy"),A3189)&amp;";"&amp;B3189&amp;";"&amp;IF(J3189=0,IFERROR(VLOOKUP(A3189,default!$B$17:$C$19,2,0),C3189),INDEX(default!$B$2:$B$12,Sheet2!J3189,0))&amp;";"&amp;D3189&amp;";"&amp;E3189&amp;";"&amp;F3189&amp;";"&amp;G3189&amp;";"&amp;H3189</f>
        <v>Emissions to air;;;;;;;</v>
      </c>
    </row>
    <row r="3190" ht="15.75" customHeight="1">
      <c r="I3190" s="1" t="str">
        <f t="shared" si="1"/>
        <v>Q6.1. Cabbage, chinese (pak/bok-choi), average of raw and cooked (boiled)</v>
      </c>
      <c r="J3190" s="1">
        <f t="shared" si="2"/>
        <v>0</v>
      </c>
      <c r="K3190" s="1" t="str">
        <f t="shared" si="3"/>
        <v>Q6.1. Cabbage, chinese (pak/bok-choi), average of raw and cooked (boiled)0</v>
      </c>
      <c r="L3190" s="1" t="str">
        <f t="shared" si="4"/>
        <v>Q6.1. Cabbage, chinese (pak/bok-choi), average of raw and cooked (boiled)</v>
      </c>
      <c r="M3190" s="1" t="str">
        <f t="array" ref="M3190">IF(A3189=$A$72,TEXT(A3190,"dd/mm/yyyy"),A3190)&amp;";"&amp;B3190&amp;";"&amp;IF(J3190=0,IFERROR(VLOOKUP(A3190,default!$B$17:$C$19,2,0),C3190),INDEX(default!$B$2:$B$12,Sheet2!J3190,0))&amp;";"&amp;D3190&amp;";"&amp;E3190&amp;";"&amp;F3190&amp;";"&amp;G3190&amp;";"&amp;H3190</f>
        <v>;;;;;;;</v>
      </c>
    </row>
    <row r="3191" ht="15.75" customHeight="1">
      <c r="A3191" s="1" t="s">
        <v>854</v>
      </c>
      <c r="I3191" s="1" t="str">
        <f t="shared" si="1"/>
        <v>Q6.1. Cabbage, chinese (pak/bok-choi), average of raw and cooked (boiled)</v>
      </c>
      <c r="J3191" s="1">
        <f t="shared" si="2"/>
        <v>0</v>
      </c>
      <c r="K3191" s="1" t="str">
        <f t="shared" si="3"/>
        <v>Q6.1. Cabbage, chinese (pak/bok-choi), average of raw and cooked (boiled)0</v>
      </c>
      <c r="L3191" s="1" t="str">
        <f t="shared" si="4"/>
        <v>Q6.1. Cabbage, chinese (pak/bok-choi), average of raw and cooked (boiled)Emissions to water</v>
      </c>
      <c r="M3191" s="1" t="str">
        <f t="array" ref="M3191">IF(A3190=$A$72,TEXT(A3191,"dd/mm/yyyy"),A3191)&amp;";"&amp;B3191&amp;";"&amp;IF(J3191=0,IFERROR(VLOOKUP(A3191,default!$B$17:$C$19,2,0),C3191),INDEX(default!$B$2:$B$12,Sheet2!J3191,0))&amp;";"&amp;D3191&amp;";"&amp;E3191&amp;";"&amp;F3191&amp;";"&amp;G3191&amp;";"&amp;H3191</f>
        <v>Emissions to water;;;;;;;</v>
      </c>
    </row>
    <row r="3192" ht="15.75" customHeight="1">
      <c r="I3192" s="1" t="str">
        <f t="shared" si="1"/>
        <v>Q6.1. Cabbage, chinese (pak/bok-choi), average of raw and cooked (boiled)</v>
      </c>
      <c r="J3192" s="1">
        <f t="shared" si="2"/>
        <v>0</v>
      </c>
      <c r="K3192" s="1" t="str">
        <f t="shared" si="3"/>
        <v>Q6.1. Cabbage, chinese (pak/bok-choi), average of raw and cooked (boiled)0</v>
      </c>
      <c r="L3192" s="1" t="str">
        <f t="shared" si="4"/>
        <v>Q6.1. Cabbage, chinese (pak/bok-choi), average of raw and cooked (boiled)</v>
      </c>
      <c r="M3192" s="1" t="str">
        <f t="array" ref="M3192">IF(A3191=$A$72,TEXT(A3192,"dd/mm/yyyy"),A3192)&amp;";"&amp;B3192&amp;";"&amp;IF(J3192=0,IFERROR(VLOOKUP(A3192,default!$B$17:$C$19,2,0),C3192),INDEX(default!$B$2:$B$12,Sheet2!J3192,0))&amp;";"&amp;D3192&amp;";"&amp;E3192&amp;";"&amp;F3192&amp;";"&amp;G3192&amp;";"&amp;H3192</f>
        <v>;;;;;;;</v>
      </c>
    </row>
    <row r="3193" ht="15.75" customHeight="1">
      <c r="A3193" s="1" t="s">
        <v>855</v>
      </c>
      <c r="I3193" s="1" t="str">
        <f t="shared" si="1"/>
        <v>Q6.1. Cabbage, chinese (pak/bok-choi), average of raw and cooked (boiled)</v>
      </c>
      <c r="J3193" s="1">
        <f t="shared" si="2"/>
        <v>0</v>
      </c>
      <c r="K3193" s="1" t="str">
        <f t="shared" si="3"/>
        <v>Q6.1. Cabbage, chinese (pak/bok-choi), average of raw and cooked (boiled)0</v>
      </c>
      <c r="L3193" s="1" t="str">
        <f t="shared" si="4"/>
        <v>Q6.1. Cabbage, chinese (pak/bok-choi), average of raw and cooked (boiled)Emissions to soil</v>
      </c>
      <c r="M3193" s="1" t="str">
        <f t="array" ref="M3193">IF(A3192=$A$72,TEXT(A3193,"dd/mm/yyyy"),A3193)&amp;";"&amp;B3193&amp;";"&amp;IF(J3193=0,IFERROR(VLOOKUP(A3193,default!$B$17:$C$19,2,0),C3193),INDEX(default!$B$2:$B$12,Sheet2!J3193,0))&amp;";"&amp;D3193&amp;";"&amp;E3193&amp;";"&amp;F3193&amp;";"&amp;G3193&amp;";"&amp;H3193</f>
        <v>Emissions to soil;;;;;;;</v>
      </c>
    </row>
    <row r="3194" ht="15.75" customHeight="1">
      <c r="I3194" s="1" t="str">
        <f t="shared" si="1"/>
        <v>Q6.1. Cabbage, chinese (pak/bok-choi), average of raw and cooked (boiled)</v>
      </c>
      <c r="J3194" s="1">
        <f t="shared" si="2"/>
        <v>0</v>
      </c>
      <c r="K3194" s="1" t="str">
        <f t="shared" si="3"/>
        <v>Q6.1. Cabbage, chinese (pak/bok-choi), average of raw and cooked (boiled)0</v>
      </c>
      <c r="L3194" s="1" t="str">
        <f t="shared" si="4"/>
        <v>Q6.1. Cabbage, chinese (pak/bok-choi), average of raw and cooked (boiled)</v>
      </c>
      <c r="M3194" s="1" t="str">
        <f t="array" ref="M3194">IF(A3193=$A$72,TEXT(A3194,"dd/mm/yyyy"),A3194)&amp;";"&amp;B3194&amp;";"&amp;IF(J3194=0,IFERROR(VLOOKUP(A3194,default!$B$17:$C$19,2,0),C3194),INDEX(default!$B$2:$B$12,Sheet2!J3194,0))&amp;";"&amp;D3194&amp;";"&amp;E3194&amp;";"&amp;F3194&amp;";"&amp;G3194&amp;";"&amp;H3194</f>
        <v>;;;;;;;</v>
      </c>
    </row>
    <row r="3195" ht="15.75" customHeight="1">
      <c r="A3195" s="1" t="s">
        <v>856</v>
      </c>
      <c r="I3195" s="1" t="str">
        <f t="shared" si="1"/>
        <v>Q6.1. Cabbage, chinese (pak/bok-choi), average of raw and cooked (boiled)</v>
      </c>
      <c r="J3195" s="1">
        <f t="shared" si="2"/>
        <v>0</v>
      </c>
      <c r="K3195" s="1" t="str">
        <f t="shared" si="3"/>
        <v>Q6.1. Cabbage, chinese (pak/bok-choi), average of raw and cooked (boiled)0</v>
      </c>
      <c r="L3195" s="1" t="str">
        <f t="shared" si="4"/>
        <v>Q6.1. Cabbage, chinese (pak/bok-choi), average of raw and cooked (boiled)Final waste flows</v>
      </c>
      <c r="M3195" s="1" t="str">
        <f t="array" ref="M3195">IF(A3194=$A$72,TEXT(A3195,"dd/mm/yyyy"),A3195)&amp;";"&amp;B3195&amp;";"&amp;IF(J3195=0,IFERROR(VLOOKUP(A3195,default!$B$17:$C$19,2,0),C3195),INDEX(default!$B$2:$B$12,Sheet2!J3195,0))&amp;";"&amp;D3195&amp;";"&amp;E3195&amp;";"&amp;F3195&amp;";"&amp;G3195&amp;";"&amp;H3195</f>
        <v>Final waste flows;;;;;;;</v>
      </c>
    </row>
    <row r="3196" ht="15.75" customHeight="1">
      <c r="I3196" s="1" t="str">
        <f t="shared" si="1"/>
        <v>Q6.1. Cabbage, chinese (pak/bok-choi), average of raw and cooked (boiled)</v>
      </c>
      <c r="J3196" s="1">
        <f t="shared" si="2"/>
        <v>0</v>
      </c>
      <c r="K3196" s="1" t="str">
        <f t="shared" si="3"/>
        <v>Q6.1. Cabbage, chinese (pak/bok-choi), average of raw and cooked (boiled)0</v>
      </c>
      <c r="L3196" s="1" t="str">
        <f t="shared" si="4"/>
        <v>Q6.1. Cabbage, chinese (pak/bok-choi), average of raw and cooked (boiled)</v>
      </c>
      <c r="M3196" s="1" t="str">
        <f t="array" ref="M3196">IF(A3195=$A$72,TEXT(A3196,"dd/mm/yyyy"),A3196)&amp;";"&amp;B3196&amp;";"&amp;IF(J3196=0,IFERROR(VLOOKUP(A3196,default!$B$17:$C$19,2,0),C3196),INDEX(default!$B$2:$B$12,Sheet2!J3196,0))&amp;";"&amp;D3196&amp;";"&amp;E3196&amp;";"&amp;F3196&amp;";"&amp;G3196&amp;";"&amp;H3196</f>
        <v>;;;;;;;</v>
      </c>
    </row>
    <row r="3197" ht="15.75" customHeight="1">
      <c r="A3197" s="1" t="s">
        <v>857</v>
      </c>
      <c r="I3197" s="1" t="str">
        <f t="shared" si="1"/>
        <v>Q6.1. Cabbage, chinese (pak/bok-choi), average of raw and cooked (boiled)</v>
      </c>
      <c r="J3197" s="1">
        <f t="shared" si="2"/>
        <v>0</v>
      </c>
      <c r="K3197" s="1" t="str">
        <f t="shared" si="3"/>
        <v>Q6.1. Cabbage, chinese (pak/bok-choi), average of raw and cooked (boiled)0</v>
      </c>
      <c r="L3197" s="1" t="str">
        <f t="shared" si="4"/>
        <v>Q6.1. Cabbage, chinese (pak/bok-choi), average of raw and cooked (boiled)Non material emissions</v>
      </c>
      <c r="M3197" s="1" t="str">
        <f t="array" ref="M3197">IF(A3196=$A$72,TEXT(A3197,"dd/mm/yyyy"),A3197)&amp;";"&amp;B3197&amp;";"&amp;IF(J3197=0,IFERROR(VLOOKUP(A3197,default!$B$17:$C$19,2,0),C3197),INDEX(default!$B$2:$B$12,Sheet2!J3197,0))&amp;";"&amp;D3197&amp;";"&amp;E3197&amp;";"&amp;F3197&amp;";"&amp;G3197&amp;";"&amp;H3197</f>
        <v>Non material emissions;;;;;;;</v>
      </c>
    </row>
    <row r="3198" ht="15.75" customHeight="1">
      <c r="I3198" s="1" t="str">
        <f t="shared" si="1"/>
        <v>Q6.1. Cabbage, chinese (pak/bok-choi), average of raw and cooked (boiled)</v>
      </c>
      <c r="J3198" s="1">
        <f t="shared" si="2"/>
        <v>0</v>
      </c>
      <c r="K3198" s="1" t="str">
        <f t="shared" si="3"/>
        <v>Q6.1. Cabbage, chinese (pak/bok-choi), average of raw and cooked (boiled)0</v>
      </c>
      <c r="L3198" s="1" t="str">
        <f t="shared" si="4"/>
        <v>Q6.1. Cabbage, chinese (pak/bok-choi), average of raw and cooked (boiled)</v>
      </c>
      <c r="M3198" s="1" t="str">
        <f t="array" ref="M3198">IF(A3197=$A$72,TEXT(A3198,"dd/mm/yyyy"),A3198)&amp;";"&amp;B3198&amp;";"&amp;IF(J3198=0,IFERROR(VLOOKUP(A3198,default!$B$17:$C$19,2,0),C3198),INDEX(default!$B$2:$B$12,Sheet2!J3198,0))&amp;";"&amp;D3198&amp;";"&amp;E3198&amp;";"&amp;F3198&amp;";"&amp;G3198&amp;";"&amp;H3198</f>
        <v>;;;;;;;</v>
      </c>
    </row>
    <row r="3199" ht="15.75" customHeight="1">
      <c r="A3199" s="1" t="s">
        <v>858</v>
      </c>
      <c r="I3199" s="1" t="str">
        <f t="shared" si="1"/>
        <v>Q6.1. Cabbage, chinese (pak/bok-choi), average of raw and cooked (boiled)</v>
      </c>
      <c r="J3199" s="1">
        <f t="shared" si="2"/>
        <v>0</v>
      </c>
      <c r="K3199" s="1" t="str">
        <f t="shared" si="3"/>
        <v>Q6.1. Cabbage, chinese (pak/bok-choi), average of raw and cooked (boiled)0</v>
      </c>
      <c r="L3199" s="1" t="str">
        <f t="shared" si="4"/>
        <v>Q6.1. Cabbage, chinese (pak/bok-choi), average of raw and cooked (boiled)Social issues</v>
      </c>
      <c r="M3199" s="1" t="str">
        <f t="array" ref="M3199">IF(A3198=$A$72,TEXT(A3199,"dd/mm/yyyy"),A3199)&amp;";"&amp;B3199&amp;";"&amp;IF(J3199=0,IFERROR(VLOOKUP(A3199,default!$B$17:$C$19,2,0),C3199),INDEX(default!$B$2:$B$12,Sheet2!J3199,0))&amp;";"&amp;D3199&amp;";"&amp;E3199&amp;";"&amp;F3199&amp;";"&amp;G3199&amp;";"&amp;H3199</f>
        <v>Social issues;;;;;;;</v>
      </c>
    </row>
    <row r="3200" ht="15.75" customHeight="1">
      <c r="I3200" s="1" t="str">
        <f t="shared" si="1"/>
        <v>Q6.1. Cabbage, chinese (pak/bok-choi), average of raw and cooked (boiled)</v>
      </c>
      <c r="J3200" s="1">
        <f t="shared" si="2"/>
        <v>0</v>
      </c>
      <c r="K3200" s="1" t="str">
        <f t="shared" si="3"/>
        <v>Q6.1. Cabbage, chinese (pak/bok-choi), average of raw and cooked (boiled)0</v>
      </c>
      <c r="L3200" s="1" t="str">
        <f t="shared" si="4"/>
        <v>Q6.1. Cabbage, chinese (pak/bok-choi), average of raw and cooked (boiled)</v>
      </c>
      <c r="M3200" s="1" t="str">
        <f t="array" ref="M3200">IF(A3199=$A$72,TEXT(A3200,"dd/mm/yyyy"),A3200)&amp;";"&amp;B3200&amp;";"&amp;IF(J3200=0,IFERROR(VLOOKUP(A3200,default!$B$17:$C$19,2,0),C3200),INDEX(default!$B$2:$B$12,Sheet2!J3200,0))&amp;";"&amp;D3200&amp;";"&amp;E3200&amp;";"&amp;F3200&amp;";"&amp;G3200&amp;";"&amp;H3200</f>
        <v>;;;;;;;</v>
      </c>
    </row>
    <row r="3201" ht="15.75" customHeight="1">
      <c r="A3201" s="1" t="s">
        <v>859</v>
      </c>
      <c r="I3201" s="1" t="str">
        <f t="shared" si="1"/>
        <v>Q6.1. Cabbage, chinese (pak/bok-choi), average of raw and cooked (boiled)</v>
      </c>
      <c r="J3201" s="1">
        <f t="shared" si="2"/>
        <v>0</v>
      </c>
      <c r="K3201" s="1" t="str">
        <f t="shared" si="3"/>
        <v>Q6.1. Cabbage, chinese (pak/bok-choi), average of raw and cooked (boiled)0</v>
      </c>
      <c r="L3201" s="1" t="str">
        <f t="shared" si="4"/>
        <v>Q6.1. Cabbage, chinese (pak/bok-choi), average of raw and cooked (boiled)Economic issues</v>
      </c>
      <c r="M3201" s="1" t="str">
        <f t="array" ref="M3201">IF(A3200=$A$72,TEXT(A3201,"dd/mm/yyyy"),A3201)&amp;";"&amp;B3201&amp;";"&amp;IF(J3201=0,IFERROR(VLOOKUP(A3201,default!$B$17:$C$19,2,0),C3201),INDEX(default!$B$2:$B$12,Sheet2!J3201,0))&amp;";"&amp;D3201&amp;";"&amp;E3201&amp;";"&amp;F3201&amp;";"&amp;G3201&amp;";"&amp;H3201</f>
        <v>Economic issues;;;;;;;</v>
      </c>
    </row>
    <row r="3202" ht="15.75" customHeight="1">
      <c r="I3202" s="1" t="str">
        <f t="shared" si="1"/>
        <v>Q6.1. Cabbage, chinese (pak/bok-choi), average of raw and cooked (boiled)</v>
      </c>
      <c r="J3202" s="1">
        <f t="shared" si="2"/>
        <v>0</v>
      </c>
      <c r="K3202" s="1" t="str">
        <f t="shared" si="3"/>
        <v>Q6.1. Cabbage, chinese (pak/bok-choi), average of raw and cooked (boiled)0</v>
      </c>
      <c r="L3202" s="1" t="str">
        <f t="shared" si="4"/>
        <v>Q6.1. Cabbage, chinese (pak/bok-choi), average of raw and cooked (boiled)</v>
      </c>
      <c r="M3202" s="1" t="str">
        <f t="array" ref="M3202">IF(A3201=$A$72,TEXT(A3202,"dd/mm/yyyy"),A3202)&amp;";"&amp;B3202&amp;";"&amp;IF(J3202=0,IFERROR(VLOOKUP(A3202,default!$B$17:$C$19,2,0),C3202),INDEX(default!$B$2:$B$12,Sheet2!J3202,0))&amp;";"&amp;D3202&amp;";"&amp;E3202&amp;";"&amp;F3202&amp;";"&amp;G3202&amp;";"&amp;H3202</f>
        <v>;;;;;;;</v>
      </c>
    </row>
    <row r="3203" ht="15.75" customHeight="1">
      <c r="A3203" s="1" t="s">
        <v>860</v>
      </c>
      <c r="I3203" s="1" t="str">
        <f t="shared" si="1"/>
        <v>Q6.1. Cabbage, chinese (pak/bok-choi), average of raw and cooked (boiled)</v>
      </c>
      <c r="J3203" s="1">
        <f t="shared" si="2"/>
        <v>0</v>
      </c>
      <c r="K3203" s="1" t="str">
        <f t="shared" si="3"/>
        <v>Q6.1. Cabbage, chinese (pak/bok-choi), average of raw and cooked (boiled)0</v>
      </c>
      <c r="L3203" s="1" t="str">
        <f t="shared" si="4"/>
        <v>Q6.1. Cabbage, chinese (pak/bok-choi), average of raw and cooked (boiled)Waste to treatment</v>
      </c>
      <c r="M3203" s="1" t="str">
        <f t="array" ref="M3203">IF(A3202=$A$72,TEXT(A3203,"dd/mm/yyyy"),A3203)&amp;";"&amp;B3203&amp;";"&amp;IF(J3203=0,IFERROR(VLOOKUP(A3203,default!$B$17:$C$19,2,0),C3203),INDEX(default!$B$2:$B$12,Sheet2!J3203,0))&amp;";"&amp;D3203&amp;";"&amp;E3203&amp;";"&amp;F3203&amp;";"&amp;G3203&amp;";"&amp;H3203</f>
        <v>Waste to treatment;;;;;;;</v>
      </c>
    </row>
    <row r="3204" ht="15.75" customHeight="1">
      <c r="A3204" s="1" t="s">
        <v>8</v>
      </c>
      <c r="B3204" s="1" t="s">
        <v>835</v>
      </c>
      <c r="C3204" s="1" t="s">
        <v>1112</v>
      </c>
      <c r="D3204" s="1" t="s">
        <v>842</v>
      </c>
      <c r="E3204" s="1">
        <v>0.0</v>
      </c>
      <c r="F3204" s="1">
        <v>0.0</v>
      </c>
      <c r="G3204" s="1">
        <v>0.0</v>
      </c>
      <c r="I3204" s="1" t="str">
        <f t="shared" si="1"/>
        <v>Q6.1. Cabbage, chinese (pak/bok-choi), average of raw and cooked (boiled)</v>
      </c>
      <c r="J3204" s="1">
        <f t="shared" si="2"/>
        <v>0</v>
      </c>
      <c r="K3204" s="1" t="str">
        <f t="shared" si="3"/>
        <v>Q6.1. Cabbage, chinese (pak/bok-choi), average of raw and cooked (boiled)0</v>
      </c>
      <c r="L3204" s="1" t="str">
        <f t="shared" si="4"/>
        <v>Q6.1. Cabbage, chinese (pak/bok-choi), average of raw and cooked (boiled)Municipal solid waste {RoW}| treatment of municipal solid waste, sanitary landfill | Cut-off, S</v>
      </c>
      <c r="M3204" s="1" t="str">
        <f t="array" ref="M3204">IF(A3203=$A$72,TEXT(A3204,"dd/mm/yyyy"),A3204)&amp;";"&amp;B3204&amp;";"&amp;IF(J3204=0,IFERROR(VLOOKUP(A3204,default!$B$17:$C$19,2,0),C3204),INDEX(default!$B$2:$B$12,Sheet2!J3204,0))&amp;";"&amp;D3204&amp;";"&amp;E3204&amp;";"&amp;F3204&amp;";"&amp;G3204&amp;";"&amp;H3204</f>
        <v>Municipal solid waste {RoW}| treatment of municipal solid waste, sanitary landfill | Cut-off, S;kg;(packwt*packaging*(1+TRAN_loss_PNS+RET_loss_PNS)+PHAR_loss_PNS+PROC_loss_PNS+TRAN_loss_PNS+RET_loss_PNS+USER_loss)*landfill;Undefined;0;0;0;</v>
      </c>
    </row>
    <row r="3205" ht="15.75" customHeight="1">
      <c r="A3205" s="1" t="s">
        <v>9</v>
      </c>
      <c r="B3205" s="1" t="s">
        <v>835</v>
      </c>
      <c r="C3205" s="1" t="s">
        <v>1113</v>
      </c>
      <c r="D3205" s="1" t="s">
        <v>842</v>
      </c>
      <c r="E3205" s="1">
        <v>0.0</v>
      </c>
      <c r="F3205" s="1">
        <v>0.0</v>
      </c>
      <c r="G3205" s="1">
        <v>0.0</v>
      </c>
      <c r="I3205" s="1" t="str">
        <f t="shared" si="1"/>
        <v>Q6.1. Cabbage, chinese (pak/bok-choi), average of raw and cooked (boiled)</v>
      </c>
      <c r="J3205" s="1">
        <f t="shared" si="2"/>
        <v>0</v>
      </c>
      <c r="K3205" s="1" t="str">
        <f t="shared" si="3"/>
        <v>Q6.1. Cabbage, chinese (pak/bok-choi), average of raw and cooked (boiled)0</v>
      </c>
      <c r="L3205" s="1" t="str">
        <f t="shared" si="4"/>
        <v>Q6.1. Cabbage, chinese (pak/bok-choi), average of raw and cooked (boiled)Municipal solid waste {GLO}| treatment of municipal solid waste, open dump, wet infiltration class (500mm) | Cut-off, S</v>
      </c>
      <c r="M3205" s="1" t="str">
        <f t="array" ref="M3205">IF(A3204=$A$72,TEXT(A3205,"dd/mm/yyyy"),A3205)&amp;";"&amp;B3205&amp;";"&amp;IF(J3205=0,IFERROR(VLOOKUP(A3205,default!$B$17:$C$19,2,0),C3205),INDEX(default!$B$2:$B$12,Sheet2!J3205,0))&amp;";"&amp;D3205&amp;";"&amp;E3205&amp;";"&amp;F3205&amp;";"&amp;G3205&amp;";"&amp;H3205</f>
        <v>Municipal solid waste {GLO}| treatment of municipal solid waste, open dump, wet infiltration class (500mm) | Cut-off, S;kg;(packwt*packaging*(1+TRAN_loss_PNS+RET_loss_PNS)+PHAR_loss_PNS+PROC_loss_PNS+TRAN_loss_PNS+RET_loss_PNS+USER_loss)*opendump;Undefined;0;0;0;</v>
      </c>
    </row>
    <row r="3206" ht="15.75" customHeight="1">
      <c r="A3206" s="1" t="s">
        <v>10</v>
      </c>
      <c r="B3206" s="1" t="s">
        <v>835</v>
      </c>
      <c r="C3206" s="1" t="s">
        <v>1113</v>
      </c>
      <c r="D3206" s="1" t="s">
        <v>842</v>
      </c>
      <c r="E3206" s="1">
        <v>0.0</v>
      </c>
      <c r="F3206" s="1">
        <v>0.0</v>
      </c>
      <c r="G3206" s="1">
        <v>0.0</v>
      </c>
      <c r="I3206" s="1" t="str">
        <f t="shared" si="1"/>
        <v>Q6.1. Cabbage, chinese (pak/bok-choi), average of raw and cooked (boiled)</v>
      </c>
      <c r="J3206" s="1">
        <f t="shared" si="2"/>
        <v>0</v>
      </c>
      <c r="K3206" s="1" t="str">
        <f t="shared" si="3"/>
        <v>Q6.1. Cabbage, chinese (pak/bok-choi), average of raw and cooked (boiled)0</v>
      </c>
      <c r="L3206" s="1" t="str">
        <f t="shared" si="4"/>
        <v>Q6.1. Cabbage, chinese (pak/bok-choi), average of raw and cooked (boiled)Municipal solid waste {GLO}| treatment of municipal solid waste, open burning | Cut-off, S</v>
      </c>
      <c r="M3206" s="1" t="str">
        <f t="array" ref="M3206">IF(A3205=$A$72,TEXT(A3206,"dd/mm/yyyy"),A3206)&amp;";"&amp;B3206&amp;";"&amp;IF(J3206=0,IFERROR(VLOOKUP(A3206,default!$B$17:$C$19,2,0),C3206),INDEX(default!$B$2:$B$12,Sheet2!J3206,0))&amp;";"&amp;D3206&amp;";"&amp;E3206&amp;";"&amp;F3206&amp;";"&amp;G3206&amp;";"&amp;H3206</f>
        <v>Municipal solid waste {GLO}| treatment of municipal solid waste, open burning | Cut-off, S;kg;(packwt*packaging*(1+TRAN_loss_PNS+RET_loss_PNS)+PHAR_loss_PNS+PROC_loss_PNS+TRAN_loss_PNS+RET_loss_PNS+USER_loss)*openburn;Undefined;0;0;0;</v>
      </c>
    </row>
    <row r="3207" ht="15.75" customHeight="1">
      <c r="I3207" s="1" t="str">
        <f t="shared" si="1"/>
        <v>Q6.1. Cabbage, chinese (pak/bok-choi), average of raw and cooked (boiled)</v>
      </c>
      <c r="J3207" s="1">
        <f t="shared" si="2"/>
        <v>0</v>
      </c>
      <c r="K3207" s="1" t="str">
        <f t="shared" si="3"/>
        <v>Q6.1. Cabbage, chinese (pak/bok-choi), average of raw and cooked (boiled)0</v>
      </c>
      <c r="L3207" s="1" t="str">
        <f t="shared" si="4"/>
        <v>Q6.1. Cabbage, chinese (pak/bok-choi), average of raw and cooked (boiled)</v>
      </c>
      <c r="M3207" s="1" t="str">
        <f t="array" ref="M3207">IF(A3206=$A$72,TEXT(A3207,"dd/mm/yyyy"),A3207)&amp;";"&amp;B3207&amp;";"&amp;IF(J3207=0,IFERROR(VLOOKUP(A3207,default!$B$17:$C$19,2,0),C3207),INDEX(default!$B$2:$B$12,Sheet2!J3207,0))&amp;";"&amp;D3207&amp;";"&amp;E3207&amp;";"&amp;F3207&amp;";"&amp;G3207&amp;";"&amp;H3207</f>
        <v>;;;;;;;</v>
      </c>
    </row>
    <row r="3208" ht="15.75" customHeight="1">
      <c r="A3208" s="1" t="s">
        <v>865</v>
      </c>
      <c r="I3208" s="1" t="str">
        <f t="shared" si="1"/>
        <v>Q6.1. Cabbage, chinese (pak/bok-choi), average of raw and cooked (boiled)</v>
      </c>
      <c r="J3208" s="1">
        <f t="shared" si="2"/>
        <v>0</v>
      </c>
      <c r="K3208" s="1" t="str">
        <f t="shared" si="3"/>
        <v>Q6.1. Cabbage, chinese (pak/bok-choi), average of raw and cooked (boiled)0</v>
      </c>
      <c r="L3208" s="1" t="str">
        <f t="shared" si="4"/>
        <v>Q6.1. Cabbage, chinese (pak/bok-choi), average of raw and cooked (boiled)Input parameters</v>
      </c>
      <c r="M3208" s="1" t="str">
        <f t="array" ref="M3208">IF(A3207=$A$72,TEXT(A3208,"dd/mm/yyyy"),A3208)&amp;";"&amp;B3208&amp;";"&amp;IF(J3208=0,IFERROR(VLOOKUP(A3208,default!$B$17:$C$19,2,0),C3208),INDEX(default!$B$2:$B$12,Sheet2!J3208,0))&amp;";"&amp;D3208&amp;";"&amp;E3208&amp;";"&amp;F3208&amp;";"&amp;G3208&amp;";"&amp;H3208</f>
        <v>Input parameters;;;;;;;</v>
      </c>
    </row>
    <row r="3209" ht="15.75" customHeight="1">
      <c r="A3209" s="1" t="s">
        <v>31</v>
      </c>
      <c r="B3209" s="1">
        <v>1.0</v>
      </c>
      <c r="C3209" s="1" t="s">
        <v>866</v>
      </c>
      <c r="D3209" s="1">
        <v>1.11</v>
      </c>
      <c r="E3209" s="1">
        <v>0.0</v>
      </c>
      <c r="F3209" s="1">
        <v>0.0</v>
      </c>
      <c r="G3209" s="1" t="s">
        <v>832</v>
      </c>
      <c r="H3209" s="1" t="s">
        <v>134</v>
      </c>
      <c r="I3209" s="1" t="str">
        <f t="shared" si="1"/>
        <v>Q6.1. Cabbage, chinese (pak/bok-choi), average of raw and cooked (boiled)</v>
      </c>
      <c r="J3209" s="1">
        <f t="shared" si="2"/>
        <v>0</v>
      </c>
      <c r="K3209" s="1" t="str">
        <f t="shared" si="3"/>
        <v>Q6.1. Cabbage, chinese (pak/bok-choi), average of raw and cooked (boiled)0</v>
      </c>
      <c r="L3209" s="1" t="str">
        <f t="shared" si="4"/>
        <v>Q6.1. Cabbage, chinese (pak/bok-choi), average of raw and cooked (boiled)primary</v>
      </c>
      <c r="M3209" s="1" t="str">
        <f t="array" ref="M3209">IF(A3208=$A$72,TEXT(A3209,"dd/mm/yyyy"),A3209)&amp;";"&amp;B3209&amp;";"&amp;IF(J3209=0,IFERROR(VLOOKUP(A3209,default!$B$17:$C$19,2,0),C3209),INDEX(default!$B$2:$B$12,Sheet2!J3209,0))&amp;";"&amp;D3209&amp;";"&amp;E3209&amp;";"&amp;F3209&amp;";"&amp;G3209&amp;";"&amp;H3209</f>
        <v>primary;1;Lognormal;1,11;0;0;No;(2,3,2,2,2,na)_x007f_</v>
      </c>
    </row>
    <row r="3210" ht="15.75" customHeight="1">
      <c r="A3210" s="1" t="s">
        <v>23</v>
      </c>
      <c r="B3210" s="1">
        <v>1.0</v>
      </c>
      <c r="C3210" s="1" t="s">
        <v>866</v>
      </c>
      <c r="D3210" s="1">
        <v>1.25</v>
      </c>
      <c r="E3210" s="1">
        <v>0.0</v>
      </c>
      <c r="F3210" s="1">
        <v>0.0</v>
      </c>
      <c r="G3210" s="1" t="s">
        <v>832</v>
      </c>
      <c r="H3210" s="1" t="s">
        <v>131</v>
      </c>
      <c r="I3210" s="1" t="str">
        <f t="shared" si="1"/>
        <v>Q6.1. Cabbage, chinese (pak/bok-choi), average of raw and cooked (boiled)</v>
      </c>
      <c r="J3210" s="1">
        <f t="shared" si="2"/>
        <v>0</v>
      </c>
      <c r="K3210" s="1" t="str">
        <f t="shared" si="3"/>
        <v>Q6.1. Cabbage, chinese (pak/bok-choi), average of raw and cooked (boiled)0</v>
      </c>
      <c r="L3210" s="1" t="str">
        <f t="shared" si="4"/>
        <v>Q6.1. Cabbage, chinese (pak/bok-choi), average of raw and cooked (boiled)packaging</v>
      </c>
      <c r="M3210" s="1" t="str">
        <f t="array" ref="M3210">IF(A3209=$A$72,TEXT(A3210,"dd/mm/yyyy"),A3210)&amp;";"&amp;B3210&amp;";"&amp;IF(J3210=0,IFERROR(VLOOKUP(A3210,default!$B$17:$C$19,2,0),C3210),INDEX(default!$B$2:$B$12,Sheet2!J3210,0))&amp;";"&amp;D3210&amp;";"&amp;E3210&amp;";"&amp;F3210&amp;";"&amp;G3210&amp;";"&amp;H3210</f>
        <v>packaging;1;Lognormal;1,25;0;0;No;(2,4,2,4,3,na)_x007f_</v>
      </c>
    </row>
    <row r="3211" ht="15.75" customHeight="1">
      <c r="A3211" s="1" t="s">
        <v>32</v>
      </c>
      <c r="B3211" s="1">
        <v>1.0</v>
      </c>
      <c r="C3211" s="1" t="s">
        <v>866</v>
      </c>
      <c r="D3211" s="1">
        <v>1.23</v>
      </c>
      <c r="E3211" s="1">
        <v>0.0</v>
      </c>
      <c r="F3211" s="1">
        <v>0.0</v>
      </c>
      <c r="G3211" s="1" t="s">
        <v>832</v>
      </c>
      <c r="H3211" s="1" t="s">
        <v>132</v>
      </c>
      <c r="I3211" s="1" t="str">
        <f t="shared" si="1"/>
        <v>Q6.1. Cabbage, chinese (pak/bok-choi), average of raw and cooked (boiled)</v>
      </c>
      <c r="J3211" s="1">
        <f t="shared" si="2"/>
        <v>0</v>
      </c>
      <c r="K3211" s="1" t="str">
        <f t="shared" si="3"/>
        <v>Q6.1. Cabbage, chinese (pak/bok-choi), average of raw and cooked (boiled)0</v>
      </c>
      <c r="L3211" s="1" t="str">
        <f t="shared" si="4"/>
        <v>Q6.1. Cabbage, chinese (pak/bok-choi), average of raw and cooked (boiled)distrib</v>
      </c>
      <c r="M3211" s="1" t="str">
        <f t="array" ref="M3211">IF(A3210=$A$72,TEXT(A3211,"dd/mm/yyyy"),A3211)&amp;";"&amp;B3211&amp;";"&amp;IF(J3211=0,IFERROR(VLOOKUP(A3211,default!$B$17:$C$19,2,0),C3211),INDEX(default!$B$2:$B$12,Sheet2!J3211,0))&amp;";"&amp;D3211&amp;";"&amp;E3211&amp;";"&amp;F3211&amp;";"&amp;G3211&amp;";"&amp;H3211</f>
        <v>distrib;1;Lognormal;1,23;0;0;No;(2,3,2,4,3,na)_x007f_</v>
      </c>
    </row>
    <row r="3212" ht="15.75" customHeight="1">
      <c r="A3212" s="1" t="s">
        <v>33</v>
      </c>
      <c r="B3212" s="1">
        <v>0.0</v>
      </c>
      <c r="C3212" s="1" t="s">
        <v>866</v>
      </c>
      <c r="D3212" s="1">
        <v>1.12</v>
      </c>
      <c r="E3212" s="1">
        <v>0.0</v>
      </c>
      <c r="F3212" s="1">
        <v>0.0</v>
      </c>
      <c r="G3212" s="1" t="s">
        <v>832</v>
      </c>
      <c r="H3212" s="1" t="s">
        <v>133</v>
      </c>
      <c r="I3212" s="1" t="str">
        <f t="shared" si="1"/>
        <v>Q6.1. Cabbage, chinese (pak/bok-choi), average of raw and cooked (boiled)</v>
      </c>
      <c r="J3212" s="1">
        <f t="shared" si="2"/>
        <v>0</v>
      </c>
      <c r="K3212" s="1" t="str">
        <f t="shared" si="3"/>
        <v>Q6.1. Cabbage, chinese (pak/bok-choi), average of raw and cooked (boiled)0</v>
      </c>
      <c r="L3212" s="1" t="str">
        <f t="shared" si="4"/>
        <v>Q6.1. Cabbage, chinese (pak/bok-choi), average of raw and cooked (boiled)retail_cool</v>
      </c>
      <c r="M3212" s="1" t="str">
        <f t="array" ref="M3212">IF(A3211=$A$72,TEXT(A3212,"dd/mm/yyyy"),A3212)&amp;";"&amp;B3212&amp;";"&amp;IF(J3212=0,IFERROR(VLOOKUP(A3212,default!$B$17:$C$19,2,0),C3212),INDEX(default!$B$2:$B$12,Sheet2!J3212,0))&amp;";"&amp;D3212&amp;";"&amp;E3212&amp;";"&amp;F3212&amp;";"&amp;G3212&amp;";"&amp;H3212</f>
        <v>retail_cool;0;Lognormal;1,12;0;0;No;(2,3,2,4,2,na)_x007f_</v>
      </c>
    </row>
    <row r="3213" ht="15.75" customHeight="1">
      <c r="A3213" s="1" t="s">
        <v>34</v>
      </c>
      <c r="B3213" s="1">
        <v>0.0</v>
      </c>
      <c r="C3213" s="1" t="s">
        <v>866</v>
      </c>
      <c r="D3213" s="1">
        <v>1.12</v>
      </c>
      <c r="E3213" s="1">
        <v>0.0</v>
      </c>
      <c r="F3213" s="1">
        <v>0.0</v>
      </c>
      <c r="G3213" s="1" t="s">
        <v>832</v>
      </c>
      <c r="H3213" s="1" t="s">
        <v>133</v>
      </c>
      <c r="I3213" s="1" t="str">
        <f t="shared" si="1"/>
        <v>Q6.1. Cabbage, chinese (pak/bok-choi), average of raw and cooked (boiled)</v>
      </c>
      <c r="J3213" s="1">
        <f t="shared" si="2"/>
        <v>0</v>
      </c>
      <c r="K3213" s="1" t="str">
        <f t="shared" si="3"/>
        <v>Q6.1. Cabbage, chinese (pak/bok-choi), average of raw and cooked (boiled)0</v>
      </c>
      <c r="L3213" s="1" t="str">
        <f t="shared" si="4"/>
        <v>Q6.1. Cabbage, chinese (pak/bok-choi), average of raw and cooked (boiled)retail_freez</v>
      </c>
      <c r="M3213" s="1" t="str">
        <f t="array" ref="M3213">IF(A3212=$A$72,TEXT(A3213,"dd/mm/yyyy"),A3213)&amp;";"&amp;B3213&amp;";"&amp;IF(J3213=0,IFERROR(VLOOKUP(A3213,default!$B$17:$C$19,2,0),C3213),INDEX(default!$B$2:$B$12,Sheet2!J3213,0))&amp;";"&amp;D3213&amp;";"&amp;E3213&amp;";"&amp;F3213&amp;";"&amp;G3213&amp;";"&amp;H3213</f>
        <v>retail_freez;0;Lognormal;1,12;0;0;No;(2,3,2,4,2,na)_x007f_</v>
      </c>
    </row>
    <row r="3214" ht="15.75" customHeight="1">
      <c r="A3214" s="1" t="s">
        <v>35</v>
      </c>
      <c r="B3214" s="1">
        <v>0.0</v>
      </c>
      <c r="C3214" s="1" t="s">
        <v>866</v>
      </c>
      <c r="D3214" s="1">
        <v>1.12</v>
      </c>
      <c r="E3214" s="1">
        <v>0.0</v>
      </c>
      <c r="F3214" s="1">
        <v>0.0</v>
      </c>
      <c r="G3214" s="1" t="s">
        <v>832</v>
      </c>
      <c r="H3214" s="1" t="s">
        <v>133</v>
      </c>
      <c r="I3214" s="1" t="str">
        <f t="shared" si="1"/>
        <v>Q6.1. Cabbage, chinese (pak/bok-choi), average of raw and cooked (boiled)</v>
      </c>
      <c r="J3214" s="1">
        <f t="shared" si="2"/>
        <v>0</v>
      </c>
      <c r="K3214" s="1" t="str">
        <f t="shared" si="3"/>
        <v>Q6.1. Cabbage, chinese (pak/bok-choi), average of raw and cooked (boiled)0</v>
      </c>
      <c r="L3214" s="1" t="str">
        <f t="shared" si="4"/>
        <v>Q6.1. Cabbage, chinese (pak/bok-choi), average of raw and cooked (boiled)home_cool</v>
      </c>
      <c r="M3214" s="1" t="str">
        <f t="array" ref="M3214">IF(A3213=$A$72,TEXT(A3214,"dd/mm/yyyy"),A3214)&amp;";"&amp;B3214&amp;";"&amp;IF(J3214=0,IFERROR(VLOOKUP(A3214,default!$B$17:$C$19,2,0),C3214),INDEX(default!$B$2:$B$12,Sheet2!J3214,0))&amp;";"&amp;D3214&amp;";"&amp;E3214&amp;";"&amp;F3214&amp;";"&amp;G3214&amp;";"&amp;H3214</f>
        <v>home_cool;0;Lognormal;1,12;0;0;No;(2,3,2,4,2,na)_x007f_</v>
      </c>
    </row>
    <row r="3215" ht="15.75" customHeight="1">
      <c r="A3215" s="1" t="s">
        <v>36</v>
      </c>
      <c r="B3215" s="1">
        <v>0.0</v>
      </c>
      <c r="C3215" s="1" t="s">
        <v>866</v>
      </c>
      <c r="D3215" s="1">
        <v>1.12</v>
      </c>
      <c r="E3215" s="1">
        <v>0.0</v>
      </c>
      <c r="F3215" s="1">
        <v>0.0</v>
      </c>
      <c r="G3215" s="1" t="s">
        <v>832</v>
      </c>
      <c r="H3215" s="1" t="s">
        <v>133</v>
      </c>
      <c r="I3215" s="1" t="str">
        <f t="shared" si="1"/>
        <v>Q6.1. Cabbage, chinese (pak/bok-choi), average of raw and cooked (boiled)</v>
      </c>
      <c r="J3215" s="1">
        <f t="shared" si="2"/>
        <v>0</v>
      </c>
      <c r="K3215" s="1" t="str">
        <f t="shared" si="3"/>
        <v>Q6.1. Cabbage, chinese (pak/bok-choi), average of raw and cooked (boiled)0</v>
      </c>
      <c r="L3215" s="1" t="str">
        <f t="shared" si="4"/>
        <v>Q6.1. Cabbage, chinese (pak/bok-choi), average of raw and cooked (boiled)home_freez</v>
      </c>
      <c r="M3215" s="1" t="str">
        <f t="array" ref="M3215">IF(A3214=$A$72,TEXT(A3215,"dd/mm/yyyy"),A3215)&amp;";"&amp;B3215&amp;";"&amp;IF(J3215=0,IFERROR(VLOOKUP(A3215,default!$B$17:$C$19,2,0),C3215),INDEX(default!$B$2:$B$12,Sheet2!J3215,0))&amp;";"&amp;D3215&amp;";"&amp;E3215&amp;";"&amp;F3215&amp;";"&amp;G3215&amp;";"&amp;H3215</f>
        <v>home_freez;0;Lognormal;1,12;0;0;No;(2,3,2,4,2,na)_x007f_</v>
      </c>
    </row>
    <row r="3216" ht="15.75" customHeight="1">
      <c r="A3216" s="1" t="s">
        <v>37</v>
      </c>
      <c r="B3216" s="1">
        <v>2.0</v>
      </c>
      <c r="C3216" s="1" t="s">
        <v>866</v>
      </c>
      <c r="D3216" s="1">
        <v>1.11</v>
      </c>
      <c r="E3216" s="1">
        <v>0.0</v>
      </c>
      <c r="F3216" s="1">
        <v>0.0</v>
      </c>
      <c r="G3216" s="1" t="s">
        <v>832</v>
      </c>
      <c r="H3216" s="1" t="s">
        <v>134</v>
      </c>
      <c r="I3216" s="1" t="str">
        <f t="shared" si="1"/>
        <v>Q6.1. Cabbage, chinese (pak/bok-choi), average of raw and cooked (boiled)</v>
      </c>
      <c r="J3216" s="1">
        <f t="shared" si="2"/>
        <v>0</v>
      </c>
      <c r="K3216" s="1" t="str">
        <f t="shared" si="3"/>
        <v>Q6.1. Cabbage, chinese (pak/bok-choi), average of raw and cooked (boiled)0</v>
      </c>
      <c r="L3216" s="1" t="str">
        <f t="shared" si="4"/>
        <v>Q6.1. Cabbage, chinese (pak/bok-choi), average of raw and cooked (boiled)boil</v>
      </c>
      <c r="M3216" s="1" t="str">
        <f t="array" ref="M3216">IF(A3215=$A$72,TEXT(A3216,"dd/mm/yyyy"),A3216)&amp;";"&amp;B3216&amp;";"&amp;IF(J3216=0,IFERROR(VLOOKUP(A3216,default!$B$17:$C$19,2,0),C3216),INDEX(default!$B$2:$B$12,Sheet2!J3216,0))&amp;";"&amp;D3216&amp;";"&amp;E3216&amp;";"&amp;F3216&amp;";"&amp;G3216&amp;";"&amp;H3216</f>
        <v>boil;2;Lognormal;1,11;0;0;No;(2,3,2,2,2,na)_x007f_</v>
      </c>
    </row>
    <row r="3217" ht="15.75" customHeight="1">
      <c r="A3217" s="1" t="s">
        <v>38</v>
      </c>
      <c r="B3217" s="1">
        <v>0.0</v>
      </c>
      <c r="C3217" s="1" t="s">
        <v>866</v>
      </c>
      <c r="D3217" s="1">
        <v>1.11</v>
      </c>
      <c r="E3217" s="1">
        <v>0.0</v>
      </c>
      <c r="F3217" s="1">
        <v>0.0</v>
      </c>
      <c r="G3217" s="1" t="s">
        <v>832</v>
      </c>
      <c r="H3217" s="1" t="s">
        <v>134</v>
      </c>
      <c r="I3217" s="1" t="str">
        <f t="shared" si="1"/>
        <v>Q6.1. Cabbage, chinese (pak/bok-choi), average of raw and cooked (boiled)</v>
      </c>
      <c r="J3217" s="1">
        <f t="shared" si="2"/>
        <v>0</v>
      </c>
      <c r="K3217" s="1" t="str">
        <f t="shared" si="3"/>
        <v>Q6.1. Cabbage, chinese (pak/bok-choi), average of raw and cooked (boiled)0</v>
      </c>
      <c r="L3217" s="1" t="str">
        <f t="shared" si="4"/>
        <v>Q6.1. Cabbage, chinese (pak/bok-choi), average of raw and cooked (boiled)fry</v>
      </c>
      <c r="M3217" s="1" t="str">
        <f t="array" ref="M3217">IF(A3216=$A$72,TEXT(A3217,"dd/mm/yyyy"),A3217)&amp;";"&amp;B3217&amp;";"&amp;IF(J3217=0,IFERROR(VLOOKUP(A3217,default!$B$17:$C$19,2,0),C3217),INDEX(default!$B$2:$B$12,Sheet2!J3217,0))&amp;";"&amp;D3217&amp;";"&amp;E3217&amp;";"&amp;F3217&amp;";"&amp;G3217&amp;";"&amp;H3217</f>
        <v>fry;0;Lognormal;1,11;0;0;No;(2,3,2,2,2,na)_x007f_</v>
      </c>
    </row>
    <row r="3218" ht="15.75" customHeight="1">
      <c r="A3218" s="1" t="s">
        <v>22</v>
      </c>
      <c r="B3218" s="1">
        <v>1.0</v>
      </c>
      <c r="C3218" s="1" t="s">
        <v>842</v>
      </c>
      <c r="D3218" s="1">
        <v>1.0</v>
      </c>
      <c r="E3218" s="1">
        <v>0.0</v>
      </c>
      <c r="F3218" s="1">
        <v>0.0</v>
      </c>
      <c r="G3218" s="1" t="s">
        <v>832</v>
      </c>
      <c r="I3218" s="1" t="str">
        <f t="shared" si="1"/>
        <v>Q6.1. Cabbage, chinese (pak/bok-choi), average of raw and cooked (boiled)</v>
      </c>
      <c r="J3218" s="1">
        <f t="shared" si="2"/>
        <v>0</v>
      </c>
      <c r="K3218" s="1" t="str">
        <f t="shared" si="3"/>
        <v>Q6.1. Cabbage, chinese (pak/bok-choi), average of raw and cooked (boiled)0</v>
      </c>
      <c r="L3218" s="1" t="str">
        <f t="shared" si="4"/>
        <v>Q6.1. Cabbage, chinese (pak/bok-choi), average of raw and cooked (boiled)processing</v>
      </c>
      <c r="M3218" s="1" t="str">
        <f t="array" ref="M3218">IF(A3217=$A$72,TEXT(A3218,"dd/mm/yyyy"),A3218)&amp;";"&amp;B3218&amp;";"&amp;IF(J3218=0,IFERROR(VLOOKUP(A3218,default!$B$17:$C$19,2,0),C3218),INDEX(default!$B$2:$B$12,Sheet2!J3218,0))&amp;";"&amp;D3218&amp;";"&amp;E3218&amp;";"&amp;F3218&amp;";"&amp;G3218&amp;";"&amp;H3218</f>
        <v>processing;1;Undefined;1;0;0;No;</v>
      </c>
    </row>
    <row r="3219" ht="15.75" customHeight="1">
      <c r="A3219" s="1" t="s">
        <v>39</v>
      </c>
      <c r="B3219" s="1">
        <v>0.05</v>
      </c>
      <c r="C3219" s="1" t="s">
        <v>842</v>
      </c>
      <c r="D3219" s="1">
        <v>1.0</v>
      </c>
      <c r="E3219" s="1">
        <v>0.0</v>
      </c>
      <c r="F3219" s="1">
        <v>0.0</v>
      </c>
      <c r="G3219" s="1" t="s">
        <v>832</v>
      </c>
      <c r="I3219" s="1" t="str">
        <f t="shared" si="1"/>
        <v>Q6.1. Cabbage, chinese (pak/bok-choi), average of raw and cooked (boiled)</v>
      </c>
      <c r="J3219" s="1">
        <f t="shared" si="2"/>
        <v>0</v>
      </c>
      <c r="K3219" s="1" t="str">
        <f t="shared" si="3"/>
        <v>Q6.1. Cabbage, chinese (pak/bok-choi), average of raw and cooked (boiled)0</v>
      </c>
      <c r="L3219" s="1" t="str">
        <f t="shared" si="4"/>
        <v>Q6.1. Cabbage, chinese (pak/bok-choi), average of raw and cooked (boiled)packwt</v>
      </c>
      <c r="M3219" s="1" t="str">
        <f t="array" ref="M3219">IF(A3218=$A$72,TEXT(A3219,"dd/mm/yyyy"),A3219)&amp;";"&amp;B3219&amp;";"&amp;IF(J3219=0,IFERROR(VLOOKUP(A3219,default!$B$17:$C$19,2,0),C3219),INDEX(default!$B$2:$B$12,Sheet2!J3219,0))&amp;";"&amp;D3219&amp;";"&amp;E3219&amp;";"&amp;F3219&amp;";"&amp;G3219&amp;";"&amp;H3219</f>
        <v>packwt;0,05;Undefined;1;0;0;No;</v>
      </c>
    </row>
    <row r="3220" ht="15.75" customHeight="1">
      <c r="A3220" s="1" t="s">
        <v>40</v>
      </c>
      <c r="B3220" s="1">
        <v>0.0</v>
      </c>
      <c r="C3220" s="1" t="s">
        <v>842</v>
      </c>
      <c r="D3220" s="1">
        <v>1.0</v>
      </c>
      <c r="E3220" s="1">
        <v>0.0</v>
      </c>
      <c r="F3220" s="1">
        <v>0.0</v>
      </c>
      <c r="G3220" s="1" t="s">
        <v>832</v>
      </c>
      <c r="I3220" s="1" t="str">
        <f t="shared" si="1"/>
        <v>Q6.1. Cabbage, chinese (pak/bok-choi), average of raw and cooked (boiled)</v>
      </c>
      <c r="J3220" s="1">
        <f t="shared" si="2"/>
        <v>0</v>
      </c>
      <c r="K3220" s="1" t="str">
        <f t="shared" si="3"/>
        <v>Q6.1. Cabbage, chinese (pak/bok-choi), average of raw and cooked (boiled)0</v>
      </c>
      <c r="L3220" s="1" t="str">
        <f t="shared" si="4"/>
        <v>Q6.1. Cabbage, chinese (pak/bok-choi), average of raw and cooked (boiled)USER_loss</v>
      </c>
      <c r="M3220" s="1" t="str">
        <f t="array" ref="M3220">IF(A3219=$A$72,TEXT(A3220,"dd/mm/yyyy"),A3220)&amp;";"&amp;B3220&amp;";"&amp;IF(J3220=0,IFERROR(VLOOKUP(A3220,default!$B$17:$C$19,2,0),C3220),INDEX(default!$B$2:$B$12,Sheet2!J3220,0))&amp;";"&amp;D3220&amp;";"&amp;E3220&amp;";"&amp;F3220&amp;";"&amp;G3220&amp;";"&amp;H3220</f>
        <v>USER_loss;0;Undefined;1;0;0;No;</v>
      </c>
    </row>
    <row r="3221" ht="15.75" customHeight="1">
      <c r="I3221" s="1" t="str">
        <f t="shared" si="1"/>
        <v>Q6.1. Cabbage, chinese (pak/bok-choi), average of raw and cooked (boiled)</v>
      </c>
      <c r="J3221" s="1">
        <f t="shared" si="2"/>
        <v>0</v>
      </c>
      <c r="K3221" s="1" t="str">
        <f t="shared" si="3"/>
        <v>Q6.1. Cabbage, chinese (pak/bok-choi), average of raw and cooked (boiled)0</v>
      </c>
      <c r="L3221" s="1" t="str">
        <f t="shared" si="4"/>
        <v>Q6.1. Cabbage, chinese (pak/bok-choi), average of raw and cooked (boiled)</v>
      </c>
      <c r="M3221" s="1" t="str">
        <f t="array" ref="M3221">IF(A3220=$A$72,TEXT(A3221,"dd/mm/yyyy"),A3221)&amp;";"&amp;B3221&amp;";"&amp;IF(J3221=0,IFERROR(VLOOKUP(A3221,default!$B$17:$C$19,2,0),C3221),INDEX(default!$B$2:$B$12,Sheet2!J3221,0))&amp;";"&amp;D3221&amp;";"&amp;E3221&amp;";"&amp;F3221&amp;";"&amp;G3221&amp;";"&amp;H3221</f>
        <v>;;;;;;;</v>
      </c>
    </row>
    <row r="3222" ht="15.75" customHeight="1">
      <c r="A3222" s="1" t="s">
        <v>867</v>
      </c>
      <c r="I3222" s="1" t="str">
        <f t="shared" si="1"/>
        <v>Q6.1. Cabbage, chinese (pak/bok-choi), average of raw and cooked (boiled)</v>
      </c>
      <c r="J3222" s="1">
        <f t="shared" si="2"/>
        <v>0</v>
      </c>
      <c r="K3222" s="1" t="str">
        <f t="shared" si="3"/>
        <v>Q6.1. Cabbage, chinese (pak/bok-choi), average of raw and cooked (boiled)0</v>
      </c>
      <c r="L3222" s="1" t="str">
        <f t="shared" si="4"/>
        <v>Q6.1. Cabbage, chinese (pak/bok-choi), average of raw and cooked (boiled)End</v>
      </c>
      <c r="M3222" s="1" t="str">
        <f t="array" ref="M3222">IF(A3221=$A$72,TEXT(A3222,"dd/mm/yyyy"),A3222)&amp;";"&amp;B3222&amp;";"&amp;IF(J3222=0,IFERROR(VLOOKUP(A3222,default!$B$17:$C$19,2,0),C3222),INDEX(default!$B$2:$B$12,Sheet2!J3222,0))&amp;";"&amp;D3222&amp;";"&amp;E3222&amp;";"&amp;F3222&amp;";"&amp;G3222&amp;";"&amp;H3222</f>
        <v>End;;;;;;;</v>
      </c>
    </row>
    <row r="3223" ht="15.75" customHeight="1">
      <c r="I3223" s="1" t="str">
        <f t="shared" si="1"/>
        <v>Q6.1. Cabbage, chinese (pak/bok-choi), average of raw and cooked (boiled)</v>
      </c>
      <c r="J3223" s="1">
        <f t="shared" si="2"/>
        <v>0</v>
      </c>
      <c r="K3223" s="1" t="str">
        <f t="shared" si="3"/>
        <v>Q6.1. Cabbage, chinese (pak/bok-choi), average of raw and cooked (boiled)0</v>
      </c>
      <c r="L3223" s="1" t="str">
        <f t="shared" si="4"/>
        <v>Q6.1. Cabbage, chinese (pak/bok-choi), average of raw and cooked (boiled)</v>
      </c>
      <c r="M3223" s="1" t="str">
        <f t="array" ref="M3223">IF(A3222=$A$72,TEXT(A3223,"dd/mm/yyyy"),A3223)&amp;";"&amp;B3223&amp;";"&amp;IF(J3223=0,IFERROR(VLOOKUP(A3223,default!$B$17:$C$19,2,0),C3223),INDEX(default!$B$2:$B$12,Sheet2!J3223,0))&amp;";"&amp;D3223&amp;";"&amp;E3223&amp;";"&amp;F3223&amp;";"&amp;G3223&amp;";"&amp;H3223</f>
        <v>;;;;;;;</v>
      </c>
    </row>
    <row r="3224" ht="15.75" customHeight="1">
      <c r="A3224" s="1" t="s">
        <v>814</v>
      </c>
      <c r="I3224" s="1" t="str">
        <f t="shared" si="1"/>
        <v>Q6.1. Cabbage, chinese (pak/bok-choi), average of raw and cooked (boiled)</v>
      </c>
      <c r="J3224" s="1">
        <f t="shared" si="2"/>
        <v>0</v>
      </c>
      <c r="K3224" s="1" t="str">
        <f t="shared" si="3"/>
        <v>Q6.1. Cabbage, chinese (pak/bok-choi), average of raw and cooked (boiled)0</v>
      </c>
      <c r="L3224" s="1" t="str">
        <f t="shared" si="4"/>
        <v>Q6.1. Cabbage, chinese (pak/bok-choi), average of raw and cooked (boiled)Process</v>
      </c>
      <c r="M3224" s="1" t="str">
        <f t="array" ref="M3224">IF(A3223=$A$72,TEXT(A3224,"dd/mm/yyyy"),A3224)&amp;";"&amp;B3224&amp;";"&amp;IF(J3224=0,IFERROR(VLOOKUP(A3224,default!$B$17:$C$19,2,0),C3224),INDEX(default!$B$2:$B$12,Sheet2!J3224,0))&amp;";"&amp;D3224&amp;";"&amp;E3224&amp;";"&amp;F3224&amp;";"&amp;G3224&amp;";"&amp;H3224</f>
        <v>Process;;;;;;;</v>
      </c>
    </row>
    <row r="3225" ht="15.75" customHeight="1">
      <c r="I3225" s="1" t="str">
        <f t="shared" si="1"/>
        <v>Q6.1. Cabbage, chinese (pak/bok-choi), average of raw and cooked (boiled)</v>
      </c>
      <c r="J3225" s="1">
        <f t="shared" si="2"/>
        <v>0</v>
      </c>
      <c r="K3225" s="1" t="str">
        <f t="shared" si="3"/>
        <v>Q6.1. Cabbage, chinese (pak/bok-choi), average of raw and cooked (boiled)0</v>
      </c>
      <c r="L3225" s="1" t="str">
        <f t="shared" si="4"/>
        <v>Q6.1. Cabbage, chinese (pak/bok-choi), average of raw and cooked (boiled)</v>
      </c>
      <c r="M3225" s="1" t="str">
        <f t="array" ref="M3225">IF(A3224=$A$72,TEXT(A3225,"dd/mm/yyyy"),A3225)&amp;";"&amp;B3225&amp;";"&amp;IF(J3225=0,IFERROR(VLOOKUP(A3225,default!$B$17:$C$19,2,0),C3225),INDEX(default!$B$2:$B$12,Sheet2!J3225,0))&amp;";"&amp;D3225&amp;";"&amp;E3225&amp;";"&amp;F3225&amp;";"&amp;G3225&amp;";"&amp;H3225</f>
        <v>;;;;;;;</v>
      </c>
    </row>
    <row r="3226" ht="15.75" customHeight="1">
      <c r="A3226" s="1" t="s">
        <v>815</v>
      </c>
      <c r="I3226" s="1" t="str">
        <f t="shared" si="1"/>
        <v>Q6.1. Cabbage, chinese (pak/bok-choi), average of raw and cooked (boiled)</v>
      </c>
      <c r="J3226" s="1">
        <f t="shared" si="2"/>
        <v>0</v>
      </c>
      <c r="K3226" s="1" t="str">
        <f t="shared" si="3"/>
        <v>Q6.1. Cabbage, chinese (pak/bok-choi), average of raw and cooked (boiled)0</v>
      </c>
      <c r="L3226" s="1" t="str">
        <f t="shared" si="4"/>
        <v>Q6.1. Cabbage, chinese (pak/bok-choi), average of raw and cooked (boiled)Category type</v>
      </c>
      <c r="M3226" s="1" t="str">
        <f t="array" ref="M3226">IF(A3225=$A$72,TEXT(A3226,"dd/mm/yyyy"),A3226)&amp;";"&amp;B3226&amp;";"&amp;IF(J3226=0,IFERROR(VLOOKUP(A3226,default!$B$17:$C$19,2,0),C3226),INDEX(default!$B$2:$B$12,Sheet2!J3226,0))&amp;";"&amp;D3226&amp;";"&amp;E3226&amp;";"&amp;F3226&amp;";"&amp;G3226&amp;";"&amp;H3226</f>
        <v>Category type;;;;;;;</v>
      </c>
    </row>
    <row r="3227" ht="15.75" customHeight="1">
      <c r="A3227" s="1" t="s">
        <v>816</v>
      </c>
      <c r="I3227" s="1" t="str">
        <f t="shared" si="1"/>
        <v>Q6.1. Cabbage, chinese (pak/bok-choi), average of raw and cooked (boiled)</v>
      </c>
      <c r="J3227" s="1">
        <f t="shared" si="2"/>
        <v>0</v>
      </c>
      <c r="K3227" s="1" t="str">
        <f t="shared" si="3"/>
        <v>Q6.1. Cabbage, chinese (pak/bok-choi), average of raw and cooked (boiled)0</v>
      </c>
      <c r="L3227" s="1" t="str">
        <f t="shared" si="4"/>
        <v>Q6.1. Cabbage, chinese (pak/bok-choi), average of raw and cooked (boiled)material</v>
      </c>
      <c r="M3227" s="1" t="str">
        <f t="array" ref="M3227">IF(A3226=$A$72,TEXT(A3227,"dd/mm/yyyy"),A3227)&amp;";"&amp;B3227&amp;";"&amp;IF(J3227=0,IFERROR(VLOOKUP(A3227,default!$B$17:$C$19,2,0),C3227),INDEX(default!$B$2:$B$12,Sheet2!J3227,0))&amp;";"&amp;D3227&amp;";"&amp;E3227&amp;";"&amp;F3227&amp;";"&amp;G3227&amp;";"&amp;H3227</f>
        <v>material;;;;;;;</v>
      </c>
    </row>
    <row r="3228" ht="15.75" customHeight="1">
      <c r="I3228" s="1" t="str">
        <f t="shared" si="1"/>
        <v>Q6.1. Cabbage, chinese (pak/bok-choi), average of raw and cooked (boiled)</v>
      </c>
      <c r="J3228" s="1">
        <f t="shared" si="2"/>
        <v>0</v>
      </c>
      <c r="K3228" s="1" t="str">
        <f t="shared" si="3"/>
        <v>Q6.1. Cabbage, chinese (pak/bok-choi), average of raw and cooked (boiled)0</v>
      </c>
      <c r="L3228" s="1" t="str">
        <f t="shared" si="4"/>
        <v>Q6.1. Cabbage, chinese (pak/bok-choi), average of raw and cooked (boiled)</v>
      </c>
      <c r="M3228" s="1" t="str">
        <f t="array" ref="M3228">IF(A3227=$A$72,TEXT(A3228,"dd/mm/yyyy"),A3228)&amp;";"&amp;B3228&amp;";"&amp;IF(J3228=0,IFERROR(VLOOKUP(A3228,default!$B$17:$C$19,2,0),C3228),INDEX(default!$B$2:$B$12,Sheet2!J3228,0))&amp;";"&amp;D3228&amp;";"&amp;E3228&amp;";"&amp;F3228&amp;";"&amp;G3228&amp;";"&amp;H3228</f>
        <v>;;;;;;;</v>
      </c>
    </row>
    <row r="3229" ht="15.75" customHeight="1">
      <c r="A3229" s="1" t="s">
        <v>817</v>
      </c>
      <c r="I3229" s="1" t="str">
        <f t="shared" si="1"/>
        <v>Q6.1. Cabbage, chinese (pak/bok-choi), average of raw and cooked (boiled)</v>
      </c>
      <c r="J3229" s="1">
        <f t="shared" si="2"/>
        <v>0</v>
      </c>
      <c r="K3229" s="1" t="str">
        <f t="shared" si="3"/>
        <v>Q6.1. Cabbage, chinese (pak/bok-choi), average of raw and cooked (boiled)0</v>
      </c>
      <c r="L3229" s="1" t="str">
        <f t="shared" si="4"/>
        <v>Q6.1. Cabbage, chinese (pak/bok-choi), average of raw and cooked (boiled)Process identifier</v>
      </c>
      <c r="M3229" s="1" t="str">
        <f t="array" ref="M3229">IF(A3228=$A$72,TEXT(A3229,"dd/mm/yyyy"),A3229)&amp;";"&amp;B3229&amp;";"&amp;IF(J3229=0,IFERROR(VLOOKUP(A3229,default!$B$17:$C$19,2,0),C3229),INDEX(default!$B$2:$B$12,Sheet2!J3229,0))&amp;";"&amp;D3229&amp;";"&amp;E3229&amp;";"&amp;F3229&amp;";"&amp;G3229&amp;";"&amp;H3229</f>
        <v>Process identifier;;;;;;;</v>
      </c>
    </row>
    <row r="3230" ht="15.75" customHeight="1">
      <c r="A3230" s="1" t="s">
        <v>1147</v>
      </c>
      <c r="I3230" s="1" t="str">
        <f t="shared" si="1"/>
        <v>Q6.1. Cabbage, chinese (pak/bok-choi), average of raw and cooked (boiled)</v>
      </c>
      <c r="J3230" s="1">
        <f t="shared" si="2"/>
        <v>0</v>
      </c>
      <c r="K3230" s="1" t="str">
        <f t="shared" si="3"/>
        <v>Q6.1. Cabbage, chinese (pak/bok-choi), average of raw and cooked (boiled)0</v>
      </c>
      <c r="L3230" s="1" t="str">
        <f t="shared" si="4"/>
        <v>Q6.1. Cabbage, chinese (pak/bok-choi), average of raw and cooked (boiled)FootPrin000108900800262</v>
      </c>
      <c r="M3230" s="1" t="str">
        <f t="array" ref="M3230">IF(A3229=$A$72,TEXT(A3230,"dd/mm/yyyy"),A3230)&amp;";"&amp;B3230&amp;";"&amp;IF(J3230=0,IFERROR(VLOOKUP(A3230,default!$B$17:$C$19,2,0),C3230),INDEX(default!$B$2:$B$12,Sheet2!J3230,0))&amp;";"&amp;D3230&amp;";"&amp;E3230&amp;";"&amp;F3230&amp;";"&amp;G3230&amp;";"&amp;H3230</f>
        <v>FootPrin000108900800262;;;;;;;</v>
      </c>
    </row>
    <row r="3231" ht="15.75" customHeight="1">
      <c r="I3231" s="1" t="str">
        <f t="shared" si="1"/>
        <v>Q6.1. Cabbage, chinese (pak/bok-choi), average of raw and cooked (boiled)</v>
      </c>
      <c r="J3231" s="1">
        <f t="shared" si="2"/>
        <v>0</v>
      </c>
      <c r="K3231" s="1" t="str">
        <f t="shared" si="3"/>
        <v>Q6.1. Cabbage, chinese (pak/bok-choi), average of raw and cooked (boiled)0</v>
      </c>
      <c r="L3231" s="1" t="str">
        <f t="shared" si="4"/>
        <v>Q6.1. Cabbage, chinese (pak/bok-choi), average of raw and cooked (boiled)</v>
      </c>
      <c r="M3231" s="1" t="str">
        <f t="array" ref="M3231">IF(A3230=$A$72,TEXT(A3231,"dd/mm/yyyy"),A3231)&amp;";"&amp;B3231&amp;";"&amp;IF(J3231=0,IFERROR(VLOOKUP(A3231,default!$B$17:$C$19,2,0),C3231),INDEX(default!$B$2:$B$12,Sheet2!J3231,0))&amp;";"&amp;D3231&amp;";"&amp;E3231&amp;";"&amp;F3231&amp;";"&amp;G3231&amp;";"&amp;H3231</f>
        <v>;;;;;;;</v>
      </c>
    </row>
    <row r="3232" ht="15.75" customHeight="1">
      <c r="A3232" s="1" t="s">
        <v>819</v>
      </c>
      <c r="I3232" s="1" t="str">
        <f t="shared" si="1"/>
        <v>Q6.1. Cabbage, chinese (pak/bok-choi), average of raw and cooked (boiled)</v>
      </c>
      <c r="J3232" s="1">
        <f t="shared" si="2"/>
        <v>0</v>
      </c>
      <c r="K3232" s="1" t="str">
        <f t="shared" si="3"/>
        <v>Q6.1. Cabbage, chinese (pak/bok-choi), average of raw and cooked (boiled)0</v>
      </c>
      <c r="L3232" s="1" t="str">
        <f t="shared" si="4"/>
        <v>Q6.1. Cabbage, chinese (pak/bok-choi), average of raw and cooked (boiled)Type</v>
      </c>
      <c r="M3232" s="1" t="str">
        <f t="array" ref="M3232">IF(A3231=$A$72,TEXT(A3232,"dd/mm/yyyy"),A3232)&amp;";"&amp;B3232&amp;";"&amp;IF(J3232=0,IFERROR(VLOOKUP(A3232,default!$B$17:$C$19,2,0),C3232),INDEX(default!$B$2:$B$12,Sheet2!J3232,0))&amp;";"&amp;D3232&amp;";"&amp;E3232&amp;";"&amp;F3232&amp;";"&amp;G3232&amp;";"&amp;H3232</f>
        <v>Type;;;;;;;</v>
      </c>
    </row>
    <row r="3233" ht="15.75" customHeight="1">
      <c r="I3233" s="1" t="str">
        <f t="shared" si="1"/>
        <v>Q6.1. Cabbage, chinese (pak/bok-choi), average of raw and cooked (boiled)</v>
      </c>
      <c r="J3233" s="1">
        <f t="shared" si="2"/>
        <v>0</v>
      </c>
      <c r="K3233" s="1" t="str">
        <f t="shared" si="3"/>
        <v>Q6.1. Cabbage, chinese (pak/bok-choi), average of raw and cooked (boiled)0</v>
      </c>
      <c r="L3233" s="1" t="str">
        <f t="shared" si="4"/>
        <v>Q6.1. Cabbage, chinese (pak/bok-choi), average of raw and cooked (boiled)</v>
      </c>
      <c r="M3233" s="1" t="str">
        <f t="array" ref="M3233">IF(A3232=$A$72,TEXT(A3233,"dd/mm/yyyy"),A3233)&amp;";"&amp;B3233&amp;";"&amp;IF(J3233=0,IFERROR(VLOOKUP(A3233,default!$B$17:$C$19,2,0),C3233),INDEX(default!$B$2:$B$12,Sheet2!J3233,0))&amp;";"&amp;D3233&amp;";"&amp;E3233&amp;";"&amp;F3233&amp;";"&amp;G3233&amp;";"&amp;H3233</f>
        <v>;;;;;;;</v>
      </c>
    </row>
    <row r="3234" ht="15.75" customHeight="1">
      <c r="I3234" s="1" t="str">
        <f t="shared" si="1"/>
        <v>Q6.1. Cabbage, chinese (pak/bok-choi), average of raw and cooked (boiled)</v>
      </c>
      <c r="J3234" s="1">
        <f t="shared" si="2"/>
        <v>0</v>
      </c>
      <c r="K3234" s="1" t="str">
        <f t="shared" si="3"/>
        <v>Q6.1. Cabbage, chinese (pak/bok-choi), average of raw and cooked (boiled)0</v>
      </c>
      <c r="L3234" s="1" t="str">
        <f t="shared" si="4"/>
        <v>Q6.1. Cabbage, chinese (pak/bok-choi), average of raw and cooked (boiled)</v>
      </c>
      <c r="M3234" s="1" t="str">
        <f t="array" ref="M3234">IF(A3233=$A$72,TEXT(A3234,"dd/mm/yyyy"),A3234)&amp;";"&amp;B3234&amp;";"&amp;IF(J3234=0,IFERROR(VLOOKUP(A3234,default!$B$17:$C$19,2,0),C3234),INDEX(default!$B$2:$B$12,Sheet2!J3234,0))&amp;";"&amp;D3234&amp;";"&amp;E3234&amp;";"&amp;F3234&amp;";"&amp;G3234&amp;";"&amp;H3234</f>
        <v>;;;;;;;</v>
      </c>
    </row>
    <row r="3235" ht="15.75" customHeight="1">
      <c r="A3235" s="1" t="s">
        <v>820</v>
      </c>
      <c r="I3235" s="1" t="str">
        <f t="shared" si="1"/>
        <v>Q6.1. Cabbage, chinese (pak/bok-choi), average of raw and cooked (boiled)</v>
      </c>
      <c r="J3235" s="1">
        <f t="shared" si="2"/>
        <v>0</v>
      </c>
      <c r="K3235" s="1" t="str">
        <f t="shared" si="3"/>
        <v>Q6.1. Cabbage, chinese (pak/bok-choi), average of raw and cooked (boiled)0</v>
      </c>
      <c r="L3235" s="1" t="str">
        <f t="shared" si="4"/>
        <v>Q6.1. Cabbage, chinese (pak/bok-choi), average of raw and cooked (boiled)Status</v>
      </c>
      <c r="M3235" s="1" t="str">
        <f t="array" ref="M3235">IF(A3234=$A$72,TEXT(A3235,"dd/mm/yyyy"),A3235)&amp;";"&amp;B3235&amp;";"&amp;IF(J3235=0,IFERROR(VLOOKUP(A3235,default!$B$17:$C$19,2,0),C3235),INDEX(default!$B$2:$B$12,Sheet2!J3235,0))&amp;";"&amp;D3235&amp;";"&amp;E3235&amp;";"&amp;F3235&amp;";"&amp;G3235&amp;";"&amp;H3235</f>
        <v>Status;;;;;;;</v>
      </c>
    </row>
    <row r="3236" ht="15.75" customHeight="1">
      <c r="I3236" s="1" t="str">
        <f t="shared" si="1"/>
        <v>Q6.1. Cabbage, chinese (pak/bok-choi), average of raw and cooked (boiled)</v>
      </c>
      <c r="J3236" s="1">
        <f t="shared" si="2"/>
        <v>0</v>
      </c>
      <c r="K3236" s="1" t="str">
        <f t="shared" si="3"/>
        <v>Q6.1. Cabbage, chinese (pak/bok-choi), average of raw and cooked (boiled)0</v>
      </c>
      <c r="L3236" s="1" t="str">
        <f t="shared" si="4"/>
        <v>Q6.1. Cabbage, chinese (pak/bok-choi), average of raw and cooked (boiled)</v>
      </c>
      <c r="M3236" s="1" t="str">
        <f t="array" ref="M3236">IF(A3235=$A$72,TEXT(A3236,"dd/mm/yyyy"),A3236)&amp;";"&amp;B3236&amp;";"&amp;IF(J3236=0,IFERROR(VLOOKUP(A3236,default!$B$17:$C$19,2,0),C3236),INDEX(default!$B$2:$B$12,Sheet2!J3236,0))&amp;";"&amp;D3236&amp;";"&amp;E3236&amp;";"&amp;F3236&amp;";"&amp;G3236&amp;";"&amp;H3236</f>
        <v>;;;;;;;</v>
      </c>
    </row>
    <row r="3237" ht="15.75" customHeight="1">
      <c r="I3237" s="1" t="str">
        <f t="shared" si="1"/>
        <v>Q6.1. Cabbage, chinese (pak/bok-choi), average of raw and cooked (boiled)</v>
      </c>
      <c r="J3237" s="1">
        <f t="shared" si="2"/>
        <v>0</v>
      </c>
      <c r="K3237" s="1" t="str">
        <f t="shared" si="3"/>
        <v>Q6.1. Cabbage, chinese (pak/bok-choi), average of raw and cooked (boiled)0</v>
      </c>
      <c r="L3237" s="1" t="str">
        <f t="shared" si="4"/>
        <v>Q6.1. Cabbage, chinese (pak/bok-choi), average of raw and cooked (boiled)</v>
      </c>
      <c r="M3237" s="1" t="str">
        <f t="array" ref="M3237">IF(A3236=$A$72,TEXT(A3237,"dd/mm/yyyy"),A3237)&amp;";"&amp;B3237&amp;";"&amp;IF(J3237=0,IFERROR(VLOOKUP(A3237,default!$B$17:$C$19,2,0),C3237),INDEX(default!$B$2:$B$12,Sheet2!J3237,0))&amp;";"&amp;D3237&amp;";"&amp;E3237&amp;";"&amp;F3237&amp;";"&amp;G3237&amp;";"&amp;H3237</f>
        <v>;;;;;;;</v>
      </c>
    </row>
    <row r="3238" ht="15.75" customHeight="1">
      <c r="A3238" s="1" t="s">
        <v>821</v>
      </c>
      <c r="I3238" s="1" t="str">
        <f t="shared" si="1"/>
        <v>Q6.1. Cabbage, chinese (pak/bok-choi), average of raw and cooked (boiled)</v>
      </c>
      <c r="J3238" s="1">
        <f t="shared" si="2"/>
        <v>0</v>
      </c>
      <c r="K3238" s="1" t="str">
        <f t="shared" si="3"/>
        <v>Q6.1. Cabbage, chinese (pak/bok-choi), average of raw and cooked (boiled)0</v>
      </c>
      <c r="L3238" s="1" t="str">
        <f t="shared" si="4"/>
        <v>Q6.1. Cabbage, chinese (pak/bok-choi), average of raw and cooked (boiled)Time period</v>
      </c>
      <c r="M3238" s="1" t="str">
        <f t="array" ref="M3238">IF(A3237=$A$72,TEXT(A3238,"dd/mm/yyyy"),A3238)&amp;";"&amp;B3238&amp;";"&amp;IF(J3238=0,IFERROR(VLOOKUP(A3238,default!$B$17:$C$19,2,0),C3238),INDEX(default!$B$2:$B$12,Sheet2!J3238,0))&amp;";"&amp;D3238&amp;";"&amp;E3238&amp;";"&amp;F3238&amp;";"&amp;G3238&amp;";"&amp;H3238</f>
        <v>Time period;;;;;;;</v>
      </c>
    </row>
    <row r="3239" ht="15.75" customHeight="1">
      <c r="A3239" s="1" t="s">
        <v>822</v>
      </c>
      <c r="I3239" s="1" t="str">
        <f t="shared" si="1"/>
        <v>Q6.1. Cabbage, chinese (pak/bok-choi), average of raw and cooked (boiled)</v>
      </c>
      <c r="J3239" s="1">
        <f t="shared" si="2"/>
        <v>0</v>
      </c>
      <c r="K3239" s="1" t="str">
        <f t="shared" si="3"/>
        <v>Q6.1. Cabbage, chinese (pak/bok-choi), average of raw and cooked (boiled)0</v>
      </c>
      <c r="L3239" s="1" t="str">
        <f t="shared" si="4"/>
        <v>Q6.1. Cabbage, chinese (pak/bok-choi), average of raw and cooked (boiled)Unspecified</v>
      </c>
      <c r="M3239" s="1" t="str">
        <f t="array" ref="M3239">IF(A3238=$A$72,TEXT(A3239,"dd/mm/yyyy"),A3239)&amp;";"&amp;B3239&amp;";"&amp;IF(J3239=0,IFERROR(VLOOKUP(A3239,default!$B$17:$C$19,2,0),C3239),INDEX(default!$B$2:$B$12,Sheet2!J3239,0))&amp;";"&amp;D3239&amp;";"&amp;E3239&amp;";"&amp;F3239&amp;";"&amp;G3239&amp;";"&amp;H3239</f>
        <v>Unspecified;;;;;;;</v>
      </c>
    </row>
    <row r="3240" ht="15.75" customHeight="1">
      <c r="I3240" s="1" t="str">
        <f t="shared" si="1"/>
        <v>Q6.1. Cabbage, chinese (pak/bok-choi), average of raw and cooked (boiled)</v>
      </c>
      <c r="J3240" s="1">
        <f t="shared" si="2"/>
        <v>0</v>
      </c>
      <c r="K3240" s="1" t="str">
        <f t="shared" si="3"/>
        <v>Q6.1. Cabbage, chinese (pak/bok-choi), average of raw and cooked (boiled)0</v>
      </c>
      <c r="L3240" s="1" t="str">
        <f t="shared" si="4"/>
        <v>Q6.1. Cabbage, chinese (pak/bok-choi), average of raw and cooked (boiled)</v>
      </c>
      <c r="M3240" s="1" t="str">
        <f t="array" ref="M3240">IF(A3239=$A$72,TEXT(A3240,"dd/mm/yyyy"),A3240)&amp;";"&amp;B3240&amp;";"&amp;IF(J3240=0,IFERROR(VLOOKUP(A3240,default!$B$17:$C$19,2,0),C3240),INDEX(default!$B$2:$B$12,Sheet2!J3240,0))&amp;";"&amp;D3240&amp;";"&amp;E3240&amp;";"&amp;F3240&amp;";"&amp;G3240&amp;";"&amp;H3240</f>
        <v>;;;;;;;</v>
      </c>
    </row>
    <row r="3241" ht="15.75" customHeight="1">
      <c r="A3241" s="1" t="s">
        <v>823</v>
      </c>
      <c r="I3241" s="1" t="str">
        <f t="shared" si="1"/>
        <v>Q6.1. Cabbage, chinese (pak/bok-choi), average of raw and cooked (boiled)</v>
      </c>
      <c r="J3241" s="1">
        <f t="shared" si="2"/>
        <v>0</v>
      </c>
      <c r="K3241" s="1" t="str">
        <f t="shared" si="3"/>
        <v>Q6.1. Cabbage, chinese (pak/bok-choi), average of raw and cooked (boiled)0</v>
      </c>
      <c r="L3241" s="1" t="str">
        <f t="shared" si="4"/>
        <v>Q6.1. Cabbage, chinese (pak/bok-choi), average of raw and cooked (boiled)Geography</v>
      </c>
      <c r="M3241" s="1" t="str">
        <f t="array" ref="M3241">IF(A3240=$A$72,TEXT(A3241,"dd/mm/yyyy"),A3241)&amp;";"&amp;B3241&amp;";"&amp;IF(J3241=0,IFERROR(VLOOKUP(A3241,default!$B$17:$C$19,2,0),C3241),INDEX(default!$B$2:$B$12,Sheet2!J3241,0))&amp;";"&amp;D3241&amp;";"&amp;E3241&amp;";"&amp;F3241&amp;";"&amp;G3241&amp;";"&amp;H3241</f>
        <v>Geography;;;;;;;</v>
      </c>
    </row>
    <row r="3242" ht="15.75" customHeight="1">
      <c r="A3242" s="1" t="s">
        <v>822</v>
      </c>
      <c r="I3242" s="1" t="str">
        <f t="shared" si="1"/>
        <v>Q6.1. Cabbage, chinese (pak/bok-choi), average of raw and cooked (boiled)</v>
      </c>
      <c r="J3242" s="1">
        <f t="shared" si="2"/>
        <v>0</v>
      </c>
      <c r="K3242" s="1" t="str">
        <f t="shared" si="3"/>
        <v>Q6.1. Cabbage, chinese (pak/bok-choi), average of raw and cooked (boiled)0</v>
      </c>
      <c r="L3242" s="1" t="str">
        <f t="shared" si="4"/>
        <v>Q6.1. Cabbage, chinese (pak/bok-choi), average of raw and cooked (boiled)Unspecified</v>
      </c>
      <c r="M3242" s="1" t="str">
        <f t="array" ref="M3242">IF(A3241=$A$72,TEXT(A3242,"dd/mm/yyyy"),A3242)&amp;";"&amp;B3242&amp;";"&amp;IF(J3242=0,IFERROR(VLOOKUP(A3242,default!$B$17:$C$19,2,0),C3242),INDEX(default!$B$2:$B$12,Sheet2!J3242,0))&amp;";"&amp;D3242&amp;";"&amp;E3242&amp;";"&amp;F3242&amp;";"&amp;G3242&amp;";"&amp;H3242</f>
        <v>Unspecified;;;;;;;</v>
      </c>
    </row>
    <row r="3243" ht="15.75" customHeight="1">
      <c r="I3243" s="1" t="str">
        <f t="shared" si="1"/>
        <v>Q6.1. Cabbage, chinese (pak/bok-choi), average of raw and cooked (boiled)</v>
      </c>
      <c r="J3243" s="1">
        <f t="shared" si="2"/>
        <v>0</v>
      </c>
      <c r="K3243" s="1" t="str">
        <f t="shared" si="3"/>
        <v>Q6.1. Cabbage, chinese (pak/bok-choi), average of raw and cooked (boiled)0</v>
      </c>
      <c r="L3243" s="1" t="str">
        <f t="shared" si="4"/>
        <v>Q6.1. Cabbage, chinese (pak/bok-choi), average of raw and cooked (boiled)</v>
      </c>
      <c r="M3243" s="1" t="str">
        <f t="array" ref="M3243">IF(A3242=$A$72,TEXT(A3243,"dd/mm/yyyy"),A3243)&amp;";"&amp;B3243&amp;";"&amp;IF(J3243=0,IFERROR(VLOOKUP(A3243,default!$B$17:$C$19,2,0),C3243),INDEX(default!$B$2:$B$12,Sheet2!J3243,0))&amp;";"&amp;D3243&amp;";"&amp;E3243&amp;";"&amp;F3243&amp;";"&amp;G3243&amp;";"&amp;H3243</f>
        <v>;;;;;;;</v>
      </c>
    </row>
    <row r="3244" ht="15.75" customHeight="1">
      <c r="A3244" s="1" t="s">
        <v>824</v>
      </c>
      <c r="I3244" s="1" t="str">
        <f t="shared" si="1"/>
        <v>Q6.1. Cabbage, chinese (pak/bok-choi), average of raw and cooked (boiled)</v>
      </c>
      <c r="J3244" s="1">
        <f t="shared" si="2"/>
        <v>0</v>
      </c>
      <c r="K3244" s="1" t="str">
        <f t="shared" si="3"/>
        <v>Q6.1. Cabbage, chinese (pak/bok-choi), average of raw and cooked (boiled)0</v>
      </c>
      <c r="L3244" s="1" t="str">
        <f t="shared" si="4"/>
        <v>Q6.1. Cabbage, chinese (pak/bok-choi), average of raw and cooked (boiled)Technology</v>
      </c>
      <c r="M3244" s="1" t="str">
        <f t="array" ref="M3244">IF(A3243=$A$72,TEXT(A3244,"dd/mm/yyyy"),A3244)&amp;";"&amp;B3244&amp;";"&amp;IF(J3244=0,IFERROR(VLOOKUP(A3244,default!$B$17:$C$19,2,0),C3244),INDEX(default!$B$2:$B$12,Sheet2!J3244,0))&amp;";"&amp;D3244&amp;";"&amp;E3244&amp;";"&amp;F3244&amp;";"&amp;G3244&amp;";"&amp;H3244</f>
        <v>Technology;;;;;;;</v>
      </c>
    </row>
    <row r="3245" ht="15.75" customHeight="1">
      <c r="A3245" s="1" t="s">
        <v>822</v>
      </c>
      <c r="I3245" s="1" t="str">
        <f t="shared" si="1"/>
        <v>Q6.1. Cabbage, chinese (pak/bok-choi), average of raw and cooked (boiled)</v>
      </c>
      <c r="J3245" s="1">
        <f t="shared" si="2"/>
        <v>0</v>
      </c>
      <c r="K3245" s="1" t="str">
        <f t="shared" si="3"/>
        <v>Q6.1. Cabbage, chinese (pak/bok-choi), average of raw and cooked (boiled)0</v>
      </c>
      <c r="L3245" s="1" t="str">
        <f t="shared" si="4"/>
        <v>Q6.1. Cabbage, chinese (pak/bok-choi), average of raw and cooked (boiled)Unspecified</v>
      </c>
      <c r="M3245" s="1" t="str">
        <f t="array" ref="M3245">IF(A3244=$A$72,TEXT(A3245,"dd/mm/yyyy"),A3245)&amp;";"&amp;B3245&amp;";"&amp;IF(J3245=0,IFERROR(VLOOKUP(A3245,default!$B$17:$C$19,2,0),C3245),INDEX(default!$B$2:$B$12,Sheet2!J3245,0))&amp;";"&amp;D3245&amp;";"&amp;E3245&amp;";"&amp;F3245&amp;";"&amp;G3245&amp;";"&amp;H3245</f>
        <v>Unspecified;;;;;;;</v>
      </c>
    </row>
    <row r="3246" ht="15.75" customHeight="1">
      <c r="I3246" s="1" t="str">
        <f t="shared" si="1"/>
        <v>Q6.1. Cabbage, chinese (pak/bok-choi), average of raw and cooked (boiled)</v>
      </c>
      <c r="J3246" s="1">
        <f t="shared" si="2"/>
        <v>0</v>
      </c>
      <c r="K3246" s="1" t="str">
        <f t="shared" si="3"/>
        <v>Q6.1. Cabbage, chinese (pak/bok-choi), average of raw and cooked (boiled)0</v>
      </c>
      <c r="L3246" s="1" t="str">
        <f t="shared" si="4"/>
        <v>Q6.1. Cabbage, chinese (pak/bok-choi), average of raw and cooked (boiled)</v>
      </c>
      <c r="M3246" s="1" t="str">
        <f t="array" ref="M3246">IF(A3245=$A$72,TEXT(A3246,"dd/mm/yyyy"),A3246)&amp;";"&amp;B3246&amp;";"&amp;IF(J3246=0,IFERROR(VLOOKUP(A3246,default!$B$17:$C$19,2,0),C3246),INDEX(default!$B$2:$B$12,Sheet2!J3246,0))&amp;";"&amp;D3246&amp;";"&amp;E3246&amp;";"&amp;F3246&amp;";"&amp;G3246&amp;";"&amp;H3246</f>
        <v>;;;;;;;</v>
      </c>
    </row>
    <row r="3247" ht="15.75" customHeight="1">
      <c r="A3247" s="1" t="s">
        <v>825</v>
      </c>
      <c r="I3247" s="1" t="str">
        <f t="shared" si="1"/>
        <v>Q6.1. Cabbage, chinese (pak/bok-choi), average of raw and cooked (boiled)</v>
      </c>
      <c r="J3247" s="1">
        <f t="shared" si="2"/>
        <v>0</v>
      </c>
      <c r="K3247" s="1" t="str">
        <f t="shared" si="3"/>
        <v>Q6.1. Cabbage, chinese (pak/bok-choi), average of raw and cooked (boiled)0</v>
      </c>
      <c r="L3247" s="1" t="str">
        <f t="shared" si="4"/>
        <v>Q6.1. Cabbage, chinese (pak/bok-choi), average of raw and cooked (boiled)Representativeness</v>
      </c>
      <c r="M3247" s="1" t="str">
        <f t="array" ref="M3247">IF(A3246=$A$72,TEXT(A3247,"dd/mm/yyyy"),A3247)&amp;";"&amp;B3247&amp;";"&amp;IF(J3247=0,IFERROR(VLOOKUP(A3247,default!$B$17:$C$19,2,0),C3247),INDEX(default!$B$2:$B$12,Sheet2!J3247,0))&amp;";"&amp;D3247&amp;";"&amp;E3247&amp;";"&amp;F3247&amp;";"&amp;G3247&amp;";"&amp;H3247</f>
        <v>Representativeness;;;;;;;</v>
      </c>
    </row>
    <row r="3248" ht="15.75" customHeight="1">
      <c r="A3248" s="1" t="s">
        <v>822</v>
      </c>
      <c r="I3248" s="1" t="str">
        <f t="shared" si="1"/>
        <v>Q6.1. Cabbage, chinese (pak/bok-choi), average of raw and cooked (boiled)</v>
      </c>
      <c r="J3248" s="1">
        <f t="shared" si="2"/>
        <v>0</v>
      </c>
      <c r="K3248" s="1" t="str">
        <f t="shared" si="3"/>
        <v>Q6.1. Cabbage, chinese (pak/bok-choi), average of raw and cooked (boiled)0</v>
      </c>
      <c r="L3248" s="1" t="str">
        <f t="shared" si="4"/>
        <v>Q6.1. Cabbage, chinese (pak/bok-choi), average of raw and cooked (boiled)Unspecified</v>
      </c>
      <c r="M3248" s="1" t="str">
        <f t="array" ref="M3248">IF(A3247=$A$72,TEXT(A3248,"dd/mm/yyyy"),A3248)&amp;";"&amp;B3248&amp;";"&amp;IF(J3248=0,IFERROR(VLOOKUP(A3248,default!$B$17:$C$19,2,0),C3248),INDEX(default!$B$2:$B$12,Sheet2!J3248,0))&amp;";"&amp;D3248&amp;";"&amp;E3248&amp;";"&amp;F3248&amp;";"&amp;G3248&amp;";"&amp;H3248</f>
        <v>Unspecified;;;;;;;</v>
      </c>
    </row>
    <row r="3249" ht="15.75" customHeight="1">
      <c r="I3249" s="1" t="str">
        <f t="shared" si="1"/>
        <v>Q6.1. Cabbage, chinese (pak/bok-choi), average of raw and cooked (boiled)</v>
      </c>
      <c r="J3249" s="1">
        <f t="shared" si="2"/>
        <v>0</v>
      </c>
      <c r="K3249" s="1" t="str">
        <f t="shared" si="3"/>
        <v>Q6.1. Cabbage, chinese (pak/bok-choi), average of raw and cooked (boiled)0</v>
      </c>
      <c r="L3249" s="1" t="str">
        <f t="shared" si="4"/>
        <v>Q6.1. Cabbage, chinese (pak/bok-choi), average of raw and cooked (boiled)</v>
      </c>
      <c r="M3249" s="1" t="str">
        <f t="array" ref="M3249">IF(A3248=$A$72,TEXT(A3249,"dd/mm/yyyy"),A3249)&amp;";"&amp;B3249&amp;";"&amp;IF(J3249=0,IFERROR(VLOOKUP(A3249,default!$B$17:$C$19,2,0),C3249),INDEX(default!$B$2:$B$12,Sheet2!J3249,0))&amp;";"&amp;D3249&amp;";"&amp;E3249&amp;";"&amp;F3249&amp;";"&amp;G3249&amp;";"&amp;H3249</f>
        <v>;;;;;;;</v>
      </c>
    </row>
    <row r="3250" ht="15.75" customHeight="1">
      <c r="A3250" s="1" t="s">
        <v>826</v>
      </c>
      <c r="I3250" s="1" t="str">
        <f t="shared" si="1"/>
        <v>Q6.1. Cabbage, chinese (pak/bok-choi), average of raw and cooked (boiled)</v>
      </c>
      <c r="J3250" s="1">
        <f t="shared" si="2"/>
        <v>0</v>
      </c>
      <c r="K3250" s="1" t="str">
        <f t="shared" si="3"/>
        <v>Q6.1. Cabbage, chinese (pak/bok-choi), average of raw and cooked (boiled)0</v>
      </c>
      <c r="L3250" s="1" t="str">
        <f t="shared" si="4"/>
        <v>Q6.1. Cabbage, chinese (pak/bok-choi), average of raw and cooked (boiled)Multiple output allocation</v>
      </c>
      <c r="M3250" s="1" t="str">
        <f t="array" ref="M3250">IF(A3249=$A$72,TEXT(A3250,"dd/mm/yyyy"),A3250)&amp;";"&amp;B3250&amp;";"&amp;IF(J3250=0,IFERROR(VLOOKUP(A3250,default!$B$17:$C$19,2,0),C3250),INDEX(default!$B$2:$B$12,Sheet2!J3250,0))&amp;";"&amp;D3250&amp;";"&amp;E3250&amp;";"&amp;F3250&amp;";"&amp;G3250&amp;";"&amp;H3250</f>
        <v>Multiple output allocation;;;;;;;</v>
      </c>
    </row>
    <row r="3251" ht="15.75" customHeight="1">
      <c r="A3251" s="1" t="s">
        <v>822</v>
      </c>
      <c r="I3251" s="1" t="str">
        <f t="shared" si="1"/>
        <v>Q6.1. Cabbage, chinese (pak/bok-choi), average of raw and cooked (boiled)</v>
      </c>
      <c r="J3251" s="1">
        <f t="shared" si="2"/>
        <v>0</v>
      </c>
      <c r="K3251" s="1" t="str">
        <f t="shared" si="3"/>
        <v>Q6.1. Cabbage, chinese (pak/bok-choi), average of raw and cooked (boiled)0</v>
      </c>
      <c r="L3251" s="1" t="str">
        <f t="shared" si="4"/>
        <v>Q6.1. Cabbage, chinese (pak/bok-choi), average of raw and cooked (boiled)Unspecified</v>
      </c>
      <c r="M3251" s="1" t="str">
        <f t="array" ref="M3251">IF(A3250=$A$72,TEXT(A3251,"dd/mm/yyyy"),A3251)&amp;";"&amp;B3251&amp;";"&amp;IF(J3251=0,IFERROR(VLOOKUP(A3251,default!$B$17:$C$19,2,0),C3251),INDEX(default!$B$2:$B$12,Sheet2!J3251,0))&amp;";"&amp;D3251&amp;";"&amp;E3251&amp;";"&amp;F3251&amp;";"&amp;G3251&amp;";"&amp;H3251</f>
        <v>Unspecified;;;;;;;</v>
      </c>
    </row>
    <row r="3252" ht="15.75" customHeight="1">
      <c r="I3252" s="1" t="str">
        <f t="shared" si="1"/>
        <v>Q6.1. Cabbage, chinese (pak/bok-choi), average of raw and cooked (boiled)</v>
      </c>
      <c r="J3252" s="1">
        <f t="shared" si="2"/>
        <v>0</v>
      </c>
      <c r="K3252" s="1" t="str">
        <f t="shared" si="3"/>
        <v>Q6.1. Cabbage, chinese (pak/bok-choi), average of raw and cooked (boiled)0</v>
      </c>
      <c r="L3252" s="1" t="str">
        <f t="shared" si="4"/>
        <v>Q6.1. Cabbage, chinese (pak/bok-choi), average of raw and cooked (boiled)</v>
      </c>
      <c r="M3252" s="1" t="str">
        <f t="array" ref="M3252">IF(A3251=$A$72,TEXT(A3252,"dd/mm/yyyy"),A3252)&amp;";"&amp;B3252&amp;";"&amp;IF(J3252=0,IFERROR(VLOOKUP(A3252,default!$B$17:$C$19,2,0),C3252),INDEX(default!$B$2:$B$12,Sheet2!J3252,0))&amp;";"&amp;D3252&amp;";"&amp;E3252&amp;";"&amp;F3252&amp;";"&amp;G3252&amp;";"&amp;H3252</f>
        <v>;;;;;;;</v>
      </c>
    </row>
    <row r="3253" ht="15.75" customHeight="1">
      <c r="A3253" s="1" t="s">
        <v>827</v>
      </c>
      <c r="I3253" s="1" t="str">
        <f t="shared" si="1"/>
        <v>Q6.1. Cabbage, chinese (pak/bok-choi), average of raw and cooked (boiled)</v>
      </c>
      <c r="J3253" s="1">
        <f t="shared" si="2"/>
        <v>0</v>
      </c>
      <c r="K3253" s="1" t="str">
        <f t="shared" si="3"/>
        <v>Q6.1. Cabbage, chinese (pak/bok-choi), average of raw and cooked (boiled)0</v>
      </c>
      <c r="L3253" s="1" t="str">
        <f t="shared" si="4"/>
        <v>Q6.1. Cabbage, chinese (pak/bok-choi), average of raw and cooked (boiled)Substitution allocation</v>
      </c>
      <c r="M3253" s="1" t="str">
        <f t="array" ref="M3253">IF(A3252=$A$72,TEXT(A3253,"dd/mm/yyyy"),A3253)&amp;";"&amp;B3253&amp;";"&amp;IF(J3253=0,IFERROR(VLOOKUP(A3253,default!$B$17:$C$19,2,0),C3253),INDEX(default!$B$2:$B$12,Sheet2!J3253,0))&amp;";"&amp;D3253&amp;";"&amp;E3253&amp;";"&amp;F3253&amp;";"&amp;G3253&amp;";"&amp;H3253</f>
        <v>Substitution allocation;;;;;;;</v>
      </c>
    </row>
    <row r="3254" ht="15.75" customHeight="1">
      <c r="A3254" s="1" t="s">
        <v>822</v>
      </c>
      <c r="I3254" s="1" t="str">
        <f t="shared" si="1"/>
        <v>Q6.1. Cabbage, chinese (pak/bok-choi), average of raw and cooked (boiled)</v>
      </c>
      <c r="J3254" s="1">
        <f t="shared" si="2"/>
        <v>0</v>
      </c>
      <c r="K3254" s="1" t="str">
        <f t="shared" si="3"/>
        <v>Q6.1. Cabbage, chinese (pak/bok-choi), average of raw and cooked (boiled)0</v>
      </c>
      <c r="L3254" s="1" t="str">
        <f t="shared" si="4"/>
        <v>Q6.1. Cabbage, chinese (pak/bok-choi), average of raw and cooked (boiled)Unspecified</v>
      </c>
      <c r="M3254" s="1" t="str">
        <f t="array" ref="M3254">IF(A3253=$A$72,TEXT(A3254,"dd/mm/yyyy"),A3254)&amp;";"&amp;B3254&amp;";"&amp;IF(J3254=0,IFERROR(VLOOKUP(A3254,default!$B$17:$C$19,2,0),C3254),INDEX(default!$B$2:$B$12,Sheet2!J3254,0))&amp;";"&amp;D3254&amp;";"&amp;E3254&amp;";"&amp;F3254&amp;";"&amp;G3254&amp;";"&amp;H3254</f>
        <v>Unspecified;;;;;;;</v>
      </c>
    </row>
    <row r="3255" ht="15.75" customHeight="1">
      <c r="I3255" s="1" t="str">
        <f t="shared" si="1"/>
        <v>Q6.1. Cabbage, chinese (pak/bok-choi), average of raw and cooked (boiled)</v>
      </c>
      <c r="J3255" s="1">
        <f t="shared" si="2"/>
        <v>0</v>
      </c>
      <c r="K3255" s="1" t="str">
        <f t="shared" si="3"/>
        <v>Q6.1. Cabbage, chinese (pak/bok-choi), average of raw and cooked (boiled)0</v>
      </c>
      <c r="L3255" s="1" t="str">
        <f t="shared" si="4"/>
        <v>Q6.1. Cabbage, chinese (pak/bok-choi), average of raw and cooked (boiled)</v>
      </c>
      <c r="M3255" s="1" t="str">
        <f t="array" ref="M3255">IF(A3254=$A$72,TEXT(A3255,"dd/mm/yyyy"),A3255)&amp;";"&amp;B3255&amp;";"&amp;IF(J3255=0,IFERROR(VLOOKUP(A3255,default!$B$17:$C$19,2,0),C3255),INDEX(default!$B$2:$B$12,Sheet2!J3255,0))&amp;";"&amp;D3255&amp;";"&amp;E3255&amp;";"&amp;F3255&amp;";"&amp;G3255&amp;";"&amp;H3255</f>
        <v>;;;;;;;</v>
      </c>
    </row>
    <row r="3256" ht="15.75" customHeight="1">
      <c r="A3256" s="1" t="s">
        <v>828</v>
      </c>
      <c r="I3256" s="1" t="str">
        <f t="shared" si="1"/>
        <v>Q6.1. Cabbage, chinese (pak/bok-choi), average of raw and cooked (boiled)</v>
      </c>
      <c r="J3256" s="1">
        <f t="shared" si="2"/>
        <v>0</v>
      </c>
      <c r="K3256" s="1" t="str">
        <f t="shared" si="3"/>
        <v>Q6.1. Cabbage, chinese (pak/bok-choi), average of raw and cooked (boiled)0</v>
      </c>
      <c r="L3256" s="1" t="str">
        <f t="shared" si="4"/>
        <v>Q6.1. Cabbage, chinese (pak/bok-choi), average of raw and cooked (boiled)Cut off rules</v>
      </c>
      <c r="M3256" s="1" t="str">
        <f t="array" ref="M3256">IF(A3255=$A$72,TEXT(A3256,"dd/mm/yyyy"),A3256)&amp;";"&amp;B3256&amp;";"&amp;IF(J3256=0,IFERROR(VLOOKUP(A3256,default!$B$17:$C$19,2,0),C3256),INDEX(default!$B$2:$B$12,Sheet2!J3256,0))&amp;";"&amp;D3256&amp;";"&amp;E3256&amp;";"&amp;F3256&amp;";"&amp;G3256&amp;";"&amp;H3256</f>
        <v>Cut off rules;;;;;;;</v>
      </c>
    </row>
    <row r="3257" ht="15.75" customHeight="1">
      <c r="A3257" s="1" t="s">
        <v>822</v>
      </c>
      <c r="I3257" s="1" t="str">
        <f t="shared" si="1"/>
        <v>Q6.1. Cabbage, chinese (pak/bok-choi), average of raw and cooked (boiled)</v>
      </c>
      <c r="J3257" s="1">
        <f t="shared" si="2"/>
        <v>0</v>
      </c>
      <c r="K3257" s="1" t="str">
        <f t="shared" si="3"/>
        <v>Q6.1. Cabbage, chinese (pak/bok-choi), average of raw and cooked (boiled)0</v>
      </c>
      <c r="L3257" s="1" t="str">
        <f t="shared" si="4"/>
        <v>Q6.1. Cabbage, chinese (pak/bok-choi), average of raw and cooked (boiled)Unspecified</v>
      </c>
      <c r="M3257" s="1" t="str">
        <f t="array" ref="M3257">IF(A3256=$A$72,TEXT(A3257,"dd/mm/yyyy"),A3257)&amp;";"&amp;B3257&amp;";"&amp;IF(J3257=0,IFERROR(VLOOKUP(A3257,default!$B$17:$C$19,2,0),C3257),INDEX(default!$B$2:$B$12,Sheet2!J3257,0))&amp;";"&amp;D3257&amp;";"&amp;E3257&amp;";"&amp;F3257&amp;";"&amp;G3257&amp;";"&amp;H3257</f>
        <v>Unspecified;;;;;;;</v>
      </c>
    </row>
    <row r="3258" ht="15.75" customHeight="1">
      <c r="I3258" s="1" t="str">
        <f t="shared" si="1"/>
        <v>Q6.1. Cabbage, chinese (pak/bok-choi), average of raw and cooked (boiled)</v>
      </c>
      <c r="J3258" s="1">
        <f t="shared" si="2"/>
        <v>0</v>
      </c>
      <c r="K3258" s="1" t="str">
        <f t="shared" si="3"/>
        <v>Q6.1. Cabbage, chinese (pak/bok-choi), average of raw and cooked (boiled)0</v>
      </c>
      <c r="L3258" s="1" t="str">
        <f t="shared" si="4"/>
        <v>Q6.1. Cabbage, chinese (pak/bok-choi), average of raw and cooked (boiled)</v>
      </c>
      <c r="M3258" s="1" t="str">
        <f t="array" ref="M3258">IF(A3257=$A$72,TEXT(A3258,"dd/mm/yyyy"),A3258)&amp;";"&amp;B3258&amp;";"&amp;IF(J3258=0,IFERROR(VLOOKUP(A3258,default!$B$17:$C$19,2,0),C3258),INDEX(default!$B$2:$B$12,Sheet2!J3258,0))&amp;";"&amp;D3258&amp;";"&amp;E3258&amp;";"&amp;F3258&amp;";"&amp;G3258&amp;";"&amp;H3258</f>
        <v>;;;;;;;</v>
      </c>
    </row>
    <row r="3259" ht="15.75" customHeight="1">
      <c r="A3259" s="49" t="s">
        <v>829</v>
      </c>
      <c r="I3259" s="1" t="str">
        <f t="shared" si="1"/>
        <v>Q6.1. Cabbage, chinese (pak/bok-choi), average of raw and cooked (boiled)</v>
      </c>
      <c r="J3259" s="1">
        <f t="shared" si="2"/>
        <v>0</v>
      </c>
      <c r="K3259" s="1" t="str">
        <f t="shared" si="3"/>
        <v>Q6.1. Cabbage, chinese (pak/bok-choi), average of raw and cooked (boiled)0</v>
      </c>
      <c r="L3259" s="1" t="str">
        <f t="shared" si="4"/>
        <v>Q6.1. Cabbage, chinese (pak/bok-choi), average of raw and cooked (boiled)Capital goods</v>
      </c>
      <c r="M3259" s="1" t="str">
        <f t="array" ref="M3259">IF(A3258=$A$72,TEXT(A3259,"dd/mm/yyyy"),A3259)&amp;";"&amp;B3259&amp;";"&amp;IF(J3259=0,IFERROR(VLOOKUP(A3259,default!$B$17:$C$19,2,0),C3259),INDEX(default!$B$2:$B$12,Sheet2!J3259,0))&amp;";"&amp;D3259&amp;";"&amp;E3259&amp;";"&amp;F3259&amp;";"&amp;G3259&amp;";"&amp;H3259</f>
        <v>Capital goods;;;;;;;</v>
      </c>
    </row>
    <row r="3260" ht="15.75" customHeight="1">
      <c r="A3260" s="1" t="s">
        <v>822</v>
      </c>
      <c r="I3260" s="1" t="str">
        <f t="shared" si="1"/>
        <v>Q6.1. Cabbage, chinese (pak/bok-choi), average of raw and cooked (boiled)</v>
      </c>
      <c r="J3260" s="1">
        <f t="shared" si="2"/>
        <v>0</v>
      </c>
      <c r="K3260" s="1" t="str">
        <f t="shared" si="3"/>
        <v>Q6.1. Cabbage, chinese (pak/bok-choi), average of raw and cooked (boiled)0</v>
      </c>
      <c r="L3260" s="1" t="str">
        <f t="shared" si="4"/>
        <v>Q6.1. Cabbage, chinese (pak/bok-choi), average of raw and cooked (boiled)Unspecified</v>
      </c>
      <c r="M3260" s="1" t="str">
        <f t="array" ref="M3260">IF(A3259=$A$72,TEXT(A3260,"dd/mm/yyyy"),A3260)&amp;";"&amp;B3260&amp;";"&amp;IF(J3260=0,IFERROR(VLOOKUP(A3260,default!$B$17:$C$19,2,0),C3260),INDEX(default!$B$2:$B$12,Sheet2!J3260,0))&amp;";"&amp;D3260&amp;";"&amp;E3260&amp;";"&amp;F3260&amp;";"&amp;G3260&amp;";"&amp;H3260</f>
        <v>Unspecified;;;;;;;</v>
      </c>
    </row>
    <row r="3261" ht="15.75" customHeight="1">
      <c r="I3261" s="1" t="str">
        <f t="shared" si="1"/>
        <v>Q6.1. Cabbage, chinese (pak/bok-choi), average of raw and cooked (boiled)</v>
      </c>
      <c r="J3261" s="1">
        <f t="shared" si="2"/>
        <v>0</v>
      </c>
      <c r="K3261" s="1" t="str">
        <f t="shared" si="3"/>
        <v>Q6.1. Cabbage, chinese (pak/bok-choi), average of raw and cooked (boiled)0</v>
      </c>
      <c r="L3261" s="1" t="str">
        <f t="shared" si="4"/>
        <v>Q6.1. Cabbage, chinese (pak/bok-choi), average of raw and cooked (boiled)</v>
      </c>
      <c r="M3261" s="1" t="str">
        <f t="array" ref="M3261">IF(A3260=$A$72,TEXT(A3261,"dd/mm/yyyy"),A3261)&amp;";"&amp;B3261&amp;";"&amp;IF(J3261=0,IFERROR(VLOOKUP(A3261,default!$B$17:$C$19,2,0),C3261),INDEX(default!$B$2:$B$12,Sheet2!J3261,0))&amp;";"&amp;D3261&amp;";"&amp;E3261&amp;";"&amp;F3261&amp;";"&amp;G3261&amp;";"&amp;H3261</f>
        <v>;;;;;;;</v>
      </c>
    </row>
    <row r="3262" ht="15.75" customHeight="1">
      <c r="A3262" s="1" t="s">
        <v>830</v>
      </c>
      <c r="I3262" s="1" t="str">
        <f t="shared" si="1"/>
        <v>Q6.1. Cabbage, chinese (pak/bok-choi), average of raw and cooked (boiled)</v>
      </c>
      <c r="J3262" s="1">
        <f t="shared" si="2"/>
        <v>0</v>
      </c>
      <c r="K3262" s="1" t="str">
        <f t="shared" si="3"/>
        <v>Q6.1. Cabbage, chinese (pak/bok-choi), average of raw and cooked (boiled)0</v>
      </c>
      <c r="L3262" s="1" t="str">
        <f t="shared" si="4"/>
        <v>Q6.1. Cabbage, chinese (pak/bok-choi), average of raw and cooked (boiled)Boundary with nature</v>
      </c>
      <c r="M3262" s="1" t="str">
        <f t="array" ref="M3262">IF(A3261=$A$72,TEXT(A3262,"dd/mm/yyyy"),A3262)&amp;";"&amp;B3262&amp;";"&amp;IF(J3262=0,IFERROR(VLOOKUP(A3262,default!$B$17:$C$19,2,0),C3262),INDEX(default!$B$2:$B$12,Sheet2!J3262,0))&amp;";"&amp;D3262&amp;";"&amp;E3262&amp;";"&amp;F3262&amp;";"&amp;G3262&amp;";"&amp;H3262</f>
        <v>Boundary with nature;;;;;;;</v>
      </c>
    </row>
    <row r="3263" ht="15.75" customHeight="1">
      <c r="A3263" s="1" t="s">
        <v>822</v>
      </c>
      <c r="I3263" s="1" t="str">
        <f t="shared" si="1"/>
        <v>Q6.1. Cabbage, chinese (pak/bok-choi), average of raw and cooked (boiled)</v>
      </c>
      <c r="J3263" s="1">
        <f t="shared" si="2"/>
        <v>0</v>
      </c>
      <c r="K3263" s="1" t="str">
        <f t="shared" si="3"/>
        <v>Q6.1. Cabbage, chinese (pak/bok-choi), average of raw and cooked (boiled)0</v>
      </c>
      <c r="L3263" s="1" t="str">
        <f t="shared" si="4"/>
        <v>Q6.1. Cabbage, chinese (pak/bok-choi), average of raw and cooked (boiled)Unspecified</v>
      </c>
      <c r="M3263" s="1" t="str">
        <f t="array" ref="M3263">IF(A3262=$A$72,TEXT(A3263,"dd/mm/yyyy"),A3263)&amp;";"&amp;B3263&amp;";"&amp;IF(J3263=0,IFERROR(VLOOKUP(A3263,default!$B$17:$C$19,2,0),C3263),INDEX(default!$B$2:$B$12,Sheet2!J3263,0))&amp;";"&amp;D3263&amp;";"&amp;E3263&amp;";"&amp;F3263&amp;";"&amp;G3263&amp;";"&amp;H3263</f>
        <v>Unspecified;;;;;;;</v>
      </c>
    </row>
    <row r="3264" ht="15.75" customHeight="1">
      <c r="I3264" s="1" t="str">
        <f t="shared" si="1"/>
        <v>Q6.1. Cabbage, chinese (pak/bok-choi), average of raw and cooked (boiled)</v>
      </c>
      <c r="J3264" s="1">
        <f t="shared" si="2"/>
        <v>0</v>
      </c>
      <c r="K3264" s="1" t="str">
        <f t="shared" si="3"/>
        <v>Q6.1. Cabbage, chinese (pak/bok-choi), average of raw and cooked (boiled)0</v>
      </c>
      <c r="L3264" s="1" t="str">
        <f t="shared" si="4"/>
        <v>Q6.1. Cabbage, chinese (pak/bok-choi), average of raw and cooked (boiled)</v>
      </c>
      <c r="M3264" s="1" t="str">
        <f t="array" ref="M3264">IF(A3263=$A$72,TEXT(A3264,"dd/mm/yyyy"),A3264)&amp;";"&amp;B3264&amp;";"&amp;IF(J3264=0,IFERROR(VLOOKUP(A3264,default!$B$17:$C$19,2,0),C3264),INDEX(default!$B$2:$B$12,Sheet2!J3264,0))&amp;";"&amp;D3264&amp;";"&amp;E3264&amp;";"&amp;F3264&amp;";"&amp;G3264&amp;";"&amp;H3264</f>
        <v>;;;;;;;</v>
      </c>
    </row>
    <row r="3265" ht="15.75" customHeight="1">
      <c r="A3265" s="1" t="s">
        <v>831</v>
      </c>
      <c r="I3265" s="1" t="str">
        <f t="shared" si="1"/>
        <v>Q6.1. Cabbage, chinese (pak/bok-choi), average of raw and cooked (boiled)</v>
      </c>
      <c r="J3265" s="1">
        <f t="shared" si="2"/>
        <v>0</v>
      </c>
      <c r="K3265" s="1" t="str">
        <f t="shared" si="3"/>
        <v>Q6.1. Cabbage, chinese (pak/bok-choi), average of raw and cooked (boiled)0</v>
      </c>
      <c r="L3265" s="1" t="str">
        <f t="shared" si="4"/>
        <v>Q6.1. Cabbage, chinese (pak/bok-choi), average of raw and cooked (boiled)Infrastructure</v>
      </c>
      <c r="M3265" s="1" t="str">
        <f t="array" ref="M3265">IF(A3264=$A$72,TEXT(A3265,"dd/mm/yyyy"),A3265)&amp;";"&amp;B3265&amp;";"&amp;IF(J3265=0,IFERROR(VLOOKUP(A3265,default!$B$17:$C$19,2,0),C3265),INDEX(default!$B$2:$B$12,Sheet2!J3265,0))&amp;";"&amp;D3265&amp;";"&amp;E3265&amp;";"&amp;F3265&amp;";"&amp;G3265&amp;";"&amp;H3265</f>
        <v>Infrastructure;;;;;;;</v>
      </c>
    </row>
    <row r="3266" ht="15.75" customHeight="1">
      <c r="A3266" s="1" t="s">
        <v>832</v>
      </c>
      <c r="I3266" s="1" t="str">
        <f t="shared" si="1"/>
        <v>Q6.1. Cabbage, chinese (pak/bok-choi), average of raw and cooked (boiled)</v>
      </c>
      <c r="J3266" s="1">
        <f t="shared" si="2"/>
        <v>0</v>
      </c>
      <c r="K3266" s="1" t="str">
        <f t="shared" si="3"/>
        <v>Q6.1. Cabbage, chinese (pak/bok-choi), average of raw and cooked (boiled)0</v>
      </c>
      <c r="L3266" s="1" t="str">
        <f t="shared" si="4"/>
        <v>Q6.1. Cabbage, chinese (pak/bok-choi), average of raw and cooked (boiled)No</v>
      </c>
      <c r="M3266" s="1" t="str">
        <f t="array" ref="M3266">IF(A3265=$A$72,TEXT(A3266,"dd/mm/yyyy"),A3266)&amp;";"&amp;B3266&amp;";"&amp;IF(J3266=0,IFERROR(VLOOKUP(A3266,default!$B$17:$C$19,2,0),C3266),INDEX(default!$B$2:$B$12,Sheet2!J3266,0))&amp;";"&amp;D3266&amp;";"&amp;E3266&amp;";"&amp;F3266&amp;";"&amp;G3266&amp;";"&amp;H3266</f>
        <v>No;;;;;;;</v>
      </c>
    </row>
    <row r="3267" ht="15.75" customHeight="1">
      <c r="I3267" s="1" t="str">
        <f t="shared" si="1"/>
        <v>Q6.1. Cabbage, chinese (pak/bok-choi), average of raw and cooked (boiled)</v>
      </c>
      <c r="J3267" s="1">
        <f t="shared" si="2"/>
        <v>0</v>
      </c>
      <c r="K3267" s="1" t="str">
        <f t="shared" si="3"/>
        <v>Q6.1. Cabbage, chinese (pak/bok-choi), average of raw and cooked (boiled)0</v>
      </c>
      <c r="L3267" s="1" t="str">
        <f t="shared" si="4"/>
        <v>Q6.1. Cabbage, chinese (pak/bok-choi), average of raw and cooked (boiled)</v>
      </c>
      <c r="M3267" s="1" t="str">
        <f t="array" ref="M3267">IF(A3266=$A$72,TEXT(A3267,"dd/mm/yyyy"),A3267)&amp;";"&amp;B3267&amp;";"&amp;IF(J3267=0,IFERROR(VLOOKUP(A3267,default!$B$17:$C$19,2,0),C3267),INDEX(default!$B$2:$B$12,Sheet2!J3267,0))&amp;";"&amp;D3267&amp;";"&amp;E3267&amp;";"&amp;F3267&amp;";"&amp;G3267&amp;";"&amp;H3267</f>
        <v>;;;;;;;</v>
      </c>
    </row>
    <row r="3268" ht="15.75" customHeight="1">
      <c r="A3268" s="1" t="s">
        <v>833</v>
      </c>
      <c r="I3268" s="1" t="str">
        <f t="shared" si="1"/>
        <v>Q6.1. Cabbage, chinese (pak/bok-choi), average of raw and cooked (boiled)</v>
      </c>
      <c r="J3268" s="1">
        <f t="shared" si="2"/>
        <v>0</v>
      </c>
      <c r="K3268" s="1" t="str">
        <f t="shared" si="3"/>
        <v>Q6.1. Cabbage, chinese (pak/bok-choi), average of raw and cooked (boiled)0</v>
      </c>
      <c r="L3268" s="1" t="str">
        <f t="shared" si="4"/>
        <v>Q6.1. Cabbage, chinese (pak/bok-choi), average of raw and cooked (boiled)Date</v>
      </c>
      <c r="M3268" s="1" t="str">
        <f t="array" ref="M3268">IF(A3267=$A$72,TEXT(A3268,"dd/mm/yyyy"),A3268)&amp;";"&amp;B3268&amp;";"&amp;IF(J3268=0,IFERROR(VLOOKUP(A3268,default!$B$17:$C$19,2,0),C3268),INDEX(default!$B$2:$B$12,Sheet2!J3268,0))&amp;";"&amp;D3268&amp;";"&amp;E3268&amp;";"&amp;F3268&amp;";"&amp;G3268&amp;";"&amp;H3268</f>
        <v>Date;;;;;;;</v>
      </c>
    </row>
    <row r="3269" ht="15.75" customHeight="1">
      <c r="A3269" s="49">
        <v>45119.0</v>
      </c>
      <c r="I3269" s="1" t="str">
        <f t="shared" si="1"/>
        <v>Q6.1. Cabbage, chinese (pak/bok-choi), average of raw and cooked (boiled)</v>
      </c>
      <c r="J3269" s="1">
        <f t="shared" si="2"/>
        <v>0</v>
      </c>
      <c r="K3269" s="1" t="str">
        <f t="shared" si="3"/>
        <v>Q6.1. Cabbage, chinese (pak/bok-choi), average of raw and cooked (boiled)0</v>
      </c>
      <c r="L3269" s="1" t="str">
        <f t="shared" si="4"/>
        <v>Q6.1. Cabbage, chinese (pak/bok-choi), average of raw and cooked (boiled)45119</v>
      </c>
      <c r="M3269" s="1" t="str">
        <f t="array" ref="M3269">IF(A3268=$A$72,TEXT(A3269,"dd/mm/yyyy"),A3269)&amp;";"&amp;B3269&amp;";"&amp;IF(J3269=0,IFERROR(VLOOKUP(A3269,default!$B$17:$C$19,2,0),C3269),INDEX(default!$B$2:$B$12,Sheet2!J3269,0))&amp;";"&amp;D3269&amp;";"&amp;E3269&amp;";"&amp;F3269&amp;";"&amp;G3269&amp;";"&amp;H3269</f>
        <v>12/07/2023;;;;;;;</v>
      </c>
    </row>
    <row r="3270" ht="15.75" customHeight="1">
      <c r="I3270" s="1" t="str">
        <f t="shared" si="1"/>
        <v>Q6.1. Cabbage, chinese (pak/bok-choi), average of raw and cooked (boiled)</v>
      </c>
      <c r="J3270" s="1">
        <f t="shared" si="2"/>
        <v>0</v>
      </c>
      <c r="K3270" s="1" t="str">
        <f t="shared" si="3"/>
        <v>Q6.1. Cabbage, chinese (pak/bok-choi), average of raw and cooked (boiled)0</v>
      </c>
      <c r="L3270" s="1" t="str">
        <f t="shared" si="4"/>
        <v>Q6.1. Cabbage, chinese (pak/bok-choi), average of raw and cooked (boiled)</v>
      </c>
      <c r="M3270" s="1" t="str">
        <f t="array" ref="M3270">IF(A3269=$A$72,TEXT(A3270,"dd/mm/yyyy"),A3270)&amp;";"&amp;B3270&amp;";"&amp;IF(J3270=0,IFERROR(VLOOKUP(A3270,default!$B$17:$C$19,2,0),C3270),INDEX(default!$B$2:$B$12,Sheet2!J3270,0))&amp;";"&amp;D3270&amp;";"&amp;E3270&amp;";"&amp;F3270&amp;";"&amp;G3270&amp;";"&amp;H3270</f>
        <v>;;;;;;;</v>
      </c>
    </row>
    <row r="3271" ht="15.75" customHeight="1">
      <c r="A3271" s="1" t="s">
        <v>834</v>
      </c>
      <c r="I3271" s="1" t="str">
        <f t="shared" si="1"/>
        <v>Q6.1. Cabbage, chinese (pak/bok-choi), average of raw and cooked (boiled)</v>
      </c>
      <c r="J3271" s="1">
        <f t="shared" si="2"/>
        <v>0</v>
      </c>
      <c r="K3271" s="1" t="str">
        <f t="shared" si="3"/>
        <v>Q6.1. Cabbage, chinese (pak/bok-choi), average of raw and cooked (boiled)0</v>
      </c>
      <c r="L3271" s="1" t="str">
        <f t="shared" si="4"/>
        <v>Q6.1. Cabbage, chinese (pak/bok-choi), average of raw and cooked (boiled)Products</v>
      </c>
      <c r="M3271" s="1" t="str">
        <f t="array" ref="M3271">IF(A3270=$A$72,TEXT(A3271,"dd/mm/yyyy"),A3271)&amp;";"&amp;B3271&amp;";"&amp;IF(J3271=0,IFERROR(VLOOKUP(A3271,default!$B$17:$C$19,2,0),C3271),INDEX(default!$B$2:$B$12,Sheet2!J3271,0))&amp;";"&amp;D3271&amp;";"&amp;E3271&amp;";"&amp;F3271&amp;";"&amp;G3271&amp;";"&amp;H3271</f>
        <v>Products;;;;;;;</v>
      </c>
    </row>
    <row r="3272" ht="15.75" customHeight="1">
      <c r="A3272" s="1" t="s">
        <v>1057</v>
      </c>
      <c r="B3272" s="1" t="s">
        <v>835</v>
      </c>
      <c r="C3272" s="1">
        <v>1.0</v>
      </c>
      <c r="D3272" s="1">
        <v>100.0</v>
      </c>
      <c r="E3272" s="1" t="s">
        <v>836</v>
      </c>
      <c r="F3272" s="1" t="s">
        <v>971</v>
      </c>
      <c r="I3272" s="1" t="str">
        <f t="shared" si="1"/>
        <v>Q6.1. Chinese broccoli, average of raw and cooked (boiled)</v>
      </c>
      <c r="J3272" s="1">
        <f t="shared" si="2"/>
        <v>0</v>
      </c>
      <c r="K3272" s="1" t="str">
        <f t="shared" si="3"/>
        <v>Q6.1. Chinese broccoli, average of raw and cooked (boiled)0</v>
      </c>
      <c r="L3272" s="1" t="str">
        <f t="shared" si="4"/>
        <v>Q6.1. Chinese broccoli, average of raw and cooked (boiled)Q6.1. Chinese broccoli, average of raw and cooked (boiled)</v>
      </c>
      <c r="M3272" s="1" t="str">
        <f t="array" ref="M3272">IF(A3271=$A$72,TEXT(A3272,"dd/mm/yyyy"),A3272)&amp;";"&amp;B3272&amp;";"&amp;IF(J3272=0,IFERROR(VLOOKUP(A3272,default!$B$17:$C$19,2,0),C3272),INDEX(default!$B$2:$B$12,Sheet2!J3272,0))&amp;";"&amp;D3272&amp;";"&amp;E3272&amp;";"&amp;F3272&amp;";"&amp;G3272&amp;";"&amp;H3272</f>
        <v>Q6.1. Chinese broccoli, average of raw and cooked (boiled);kg;1;100;not defined;!My project\0. Life cycles;;</v>
      </c>
    </row>
    <row r="3273" ht="15.75" customHeight="1">
      <c r="I3273" s="1" t="str">
        <f t="shared" si="1"/>
        <v>Q6.1. Chinese broccoli, average of raw and cooked (boiled)</v>
      </c>
      <c r="J3273" s="1">
        <f t="shared" si="2"/>
        <v>0</v>
      </c>
      <c r="K3273" s="1" t="str">
        <f t="shared" si="3"/>
        <v>Q6.1. Chinese broccoli, average of raw and cooked (boiled)0</v>
      </c>
      <c r="L3273" s="1" t="str">
        <f t="shared" si="4"/>
        <v>Q6.1. Chinese broccoli, average of raw and cooked (boiled)</v>
      </c>
      <c r="M3273" s="1" t="str">
        <f t="array" ref="M3273">IF(A3272=$A$72,TEXT(A3273,"dd/mm/yyyy"),A3273)&amp;";"&amp;B3273&amp;";"&amp;IF(J3273=0,IFERROR(VLOOKUP(A3273,default!$B$17:$C$19,2,0),C3273),INDEX(default!$B$2:$B$12,Sheet2!J3273,0))&amp;";"&amp;D3273&amp;";"&amp;E3273&amp;";"&amp;F3273&amp;";"&amp;G3273&amp;";"&amp;H3273</f>
        <v>;;;;;;;</v>
      </c>
    </row>
    <row r="3274" ht="15.75" customHeight="1">
      <c r="A3274" s="1" t="s">
        <v>838</v>
      </c>
      <c r="I3274" s="1" t="str">
        <f t="shared" si="1"/>
        <v>Q6.1. Chinese broccoli, average of raw and cooked (boiled)</v>
      </c>
      <c r="J3274" s="1">
        <f t="shared" si="2"/>
        <v>0</v>
      </c>
      <c r="K3274" s="1" t="str">
        <f t="shared" si="3"/>
        <v>Q6.1. Chinese broccoli, average of raw and cooked (boiled)0</v>
      </c>
      <c r="L3274" s="1" t="str">
        <f t="shared" si="4"/>
        <v>Q6.1. Chinese broccoli, average of raw and cooked (boiled)Avoided products</v>
      </c>
      <c r="M3274" s="1" t="str">
        <f t="array" ref="M3274">IF(A3273=$A$72,TEXT(A3274,"dd/mm/yyyy"),A3274)&amp;";"&amp;B3274&amp;";"&amp;IF(J3274=0,IFERROR(VLOOKUP(A3274,default!$B$17:$C$19,2,0),C3274),INDEX(default!$B$2:$B$12,Sheet2!J3274,0))&amp;";"&amp;D3274&amp;";"&amp;E3274&amp;";"&amp;F3274&amp;";"&amp;G3274&amp;";"&amp;H3274</f>
        <v>Avoided products;;;;;;;</v>
      </c>
    </row>
    <row r="3275" ht="15.75" customHeight="1">
      <c r="I3275" s="1" t="str">
        <f t="shared" si="1"/>
        <v>Q6.1. Chinese broccoli, average of raw and cooked (boiled)</v>
      </c>
      <c r="J3275" s="1">
        <f t="shared" si="2"/>
        <v>0</v>
      </c>
      <c r="K3275" s="1" t="str">
        <f t="shared" si="3"/>
        <v>Q6.1. Chinese broccoli, average of raw and cooked (boiled)0</v>
      </c>
      <c r="L3275" s="1" t="str">
        <f t="shared" si="4"/>
        <v>Q6.1. Chinese broccoli, average of raw and cooked (boiled)</v>
      </c>
      <c r="M3275" s="1" t="str">
        <f t="array" ref="M3275">IF(A3274=$A$72,TEXT(A3275,"dd/mm/yyyy"),A3275)&amp;";"&amp;B3275&amp;";"&amp;IF(J3275=0,IFERROR(VLOOKUP(A3275,default!$B$17:$C$19,2,0),C3275),INDEX(default!$B$2:$B$12,Sheet2!J3275,0))&amp;";"&amp;D3275&amp;";"&amp;E3275&amp;";"&amp;F3275&amp;";"&amp;G3275&amp;";"&amp;H3275</f>
        <v>;;;;;;;</v>
      </c>
    </row>
    <row r="3276" ht="15.75" customHeight="1">
      <c r="A3276" s="1" t="s">
        <v>839</v>
      </c>
      <c r="I3276" s="1" t="str">
        <f t="shared" si="1"/>
        <v>Q6.1. Chinese broccoli, average of raw and cooked (boiled)</v>
      </c>
      <c r="J3276" s="1">
        <f t="shared" si="2"/>
        <v>0</v>
      </c>
      <c r="K3276" s="1" t="str">
        <f t="shared" si="3"/>
        <v>Q6.1. Chinese broccoli, average of raw and cooked (boiled)0</v>
      </c>
      <c r="L3276" s="1" t="str">
        <f t="shared" si="4"/>
        <v>Q6.1. Chinese broccoli, average of raw and cooked (boiled)Resources</v>
      </c>
      <c r="M3276" s="1" t="str">
        <f t="array" ref="M3276">IF(A3275=$A$72,TEXT(A3276,"dd/mm/yyyy"),A3276)&amp;";"&amp;B3276&amp;";"&amp;IF(J3276=0,IFERROR(VLOOKUP(A3276,default!$B$17:$C$19,2,0),C3276),INDEX(default!$B$2:$B$12,Sheet2!J3276,0))&amp;";"&amp;D3276&amp;";"&amp;E3276&amp;";"&amp;F3276&amp;";"&amp;G3276&amp;";"&amp;H3276</f>
        <v>Resources;;;;;;;</v>
      </c>
    </row>
    <row r="3277" ht="15.75" customHeight="1">
      <c r="I3277" s="1" t="str">
        <f t="shared" si="1"/>
        <v>Q6.1. Chinese broccoli, average of raw and cooked (boiled)</v>
      </c>
      <c r="J3277" s="1">
        <f t="shared" si="2"/>
        <v>0</v>
      </c>
      <c r="K3277" s="1" t="str">
        <f t="shared" si="3"/>
        <v>Q6.1. Chinese broccoli, average of raw and cooked (boiled)0</v>
      </c>
      <c r="L3277" s="1" t="str">
        <f t="shared" si="4"/>
        <v>Q6.1. Chinese broccoli, average of raw and cooked (boiled)</v>
      </c>
      <c r="M3277" s="1" t="str">
        <f t="array" ref="M3277">IF(A3276=$A$72,TEXT(A3277,"dd/mm/yyyy"),A3277)&amp;";"&amp;B3277&amp;";"&amp;IF(J3277=0,IFERROR(VLOOKUP(A3277,default!$B$17:$C$19,2,0),C3277),INDEX(default!$B$2:$B$12,Sheet2!J3277,0))&amp;";"&amp;D3277&amp;";"&amp;E3277&amp;";"&amp;F3277&amp;";"&amp;G3277&amp;";"&amp;H3277</f>
        <v>;;;;;;;</v>
      </c>
    </row>
    <row r="3278" ht="15.75" customHeight="1">
      <c r="A3278" s="1" t="s">
        <v>840</v>
      </c>
      <c r="I3278" s="1" t="str">
        <f t="shared" si="1"/>
        <v>Q6.1. Chinese broccoli, average of raw and cooked (boiled)</v>
      </c>
      <c r="J3278" s="1">
        <f t="shared" si="2"/>
        <v>1</v>
      </c>
      <c r="K3278" s="1" t="str">
        <f t="shared" si="3"/>
        <v>Q6.1. Chinese broccoli, average of raw and cooked (boiled)1</v>
      </c>
      <c r="L3278" s="1" t="str">
        <f t="shared" si="4"/>
        <v>Q6.1. Chinese broccoli, average of raw and cooked (boiled)Materials/fuels</v>
      </c>
      <c r="M3278" s="1" t="str">
        <f t="array" ref="M3278">IF(A3277=$A$72,TEXT(A3278,"dd/mm/yyyy"),A3278)&amp;";"&amp;B3278&amp;";"&amp;IF(J3278=0,IFERROR(VLOOKUP(A3278,default!$B$17:$C$19,2,0),C3278),INDEX(default!$B$2:$B$12,Sheet2!J3278,0))&amp;";"&amp;D3278&amp;";"&amp;E3278&amp;";"&amp;F3278&amp;";"&amp;G3278&amp;";"&amp;H3278</f>
        <v>Materials/fuels;;;;;;;</v>
      </c>
    </row>
    <row r="3279" ht="15.75" customHeight="1">
      <c r="A3279" s="1" t="s">
        <v>331</v>
      </c>
      <c r="B3279" s="1" t="s">
        <v>835</v>
      </c>
      <c r="C3279" s="1" t="s">
        <v>1013</v>
      </c>
      <c r="D3279" s="1" t="s">
        <v>842</v>
      </c>
      <c r="E3279" s="1">
        <v>0.0</v>
      </c>
      <c r="F3279" s="1">
        <v>0.0</v>
      </c>
      <c r="G3279" s="1">
        <v>0.0</v>
      </c>
      <c r="I3279" s="1" t="str">
        <f t="shared" si="1"/>
        <v>Q6.1. Chinese broccoli, average of raw and cooked (boiled)</v>
      </c>
      <c r="J3279" s="1">
        <f t="shared" si="2"/>
        <v>2</v>
      </c>
      <c r="K3279" s="1" t="str">
        <f t="shared" si="3"/>
        <v>Q6.1. Chinese broccoli, average of raw and cooked (boiled)2</v>
      </c>
      <c r="L3279" s="1" t="str">
        <f t="shared" si="4"/>
        <v>Q6.1. Chinese broccoli, average of raw and cooked (boiled)Broccoli , at farm {ID} | GAIN LCA food basket</v>
      </c>
      <c r="M3279" s="1" t="str">
        <f t="array" ref="M3279">IF(A3278=$A$72,TEXT(A3279,"dd/mm/yyyy"),A3279)&amp;";"&amp;B3279&amp;";"&amp;IF(J3279=0,IFERROR(VLOOKUP(A3279,default!$B$17:$C$19,2,0),C3279),INDEX(default!$B$2:$B$12,Sheet2!J3279,0))&amp;";"&amp;D3279&amp;";"&amp;E3279&amp;";"&amp;F3279&amp;";"&amp;G3279&amp;";"&amp;H3279</f>
        <v>Broccoli , at farm {ID} | GAIN LCA food basket;kg;primary*(1+PHAR_loss_PNS+PROC_loss_PNS+TRAN_loss_PNS+RET_loss_PNS);Undefined;0;0;0;</v>
      </c>
    </row>
    <row r="3280" ht="15.75" customHeight="1">
      <c r="A3280" s="1" t="s">
        <v>122</v>
      </c>
      <c r="B3280" s="1" t="s">
        <v>835</v>
      </c>
      <c r="C3280" s="1">
        <v>0.0</v>
      </c>
      <c r="D3280" s="1" t="s">
        <v>842</v>
      </c>
      <c r="E3280" s="1">
        <v>0.0</v>
      </c>
      <c r="F3280" s="1">
        <v>0.0</v>
      </c>
      <c r="G3280" s="1">
        <v>0.0</v>
      </c>
      <c r="I3280" s="1" t="str">
        <f t="shared" si="1"/>
        <v>Q6.1. Chinese broccoli, average of raw and cooked (boiled)</v>
      </c>
      <c r="J3280" s="1">
        <f t="shared" si="2"/>
        <v>3</v>
      </c>
      <c r="K3280" s="1" t="str">
        <f t="shared" si="3"/>
        <v>Q6.1. Chinese broccoli, average of raw and cooked (boiled)3</v>
      </c>
      <c r="L3280" s="1" t="str">
        <f t="shared" si="4"/>
        <v>Q6.1. Chinese broccoli, average of raw and cooked (boiled)Processing dummy</v>
      </c>
      <c r="M3280" s="1" t="str">
        <f t="array" ref="M3280">IF(A3279=$A$72,TEXT(A3280,"dd/mm/yyyy"),A3280)&amp;";"&amp;B3280&amp;";"&amp;IF(J3280=0,IFERROR(VLOOKUP(A3280,default!$B$17:$C$19,2,0),C3280),INDEX(default!$B$2:$B$12,Sheet2!J3280,0))&amp;";"&amp;D3280&amp;";"&amp;E3280&amp;";"&amp;F3280&amp;";"&amp;G3280&amp;";"&amp;H3280</f>
        <v>Processing dummy;kg;processing*(1+PROC_loss_PNS+TRAN_loss_PNS+RET_loss_PNS);Undefined;0;0;0;</v>
      </c>
    </row>
    <row r="3281" ht="15.75" customHeight="1">
      <c r="A3281" s="1" t="s">
        <v>317</v>
      </c>
      <c r="B3281" s="1" t="s">
        <v>835</v>
      </c>
      <c r="C3281" s="1" t="s">
        <v>1111</v>
      </c>
      <c r="D3281" s="1" t="s">
        <v>842</v>
      </c>
      <c r="E3281" s="1">
        <v>0.0</v>
      </c>
      <c r="F3281" s="1">
        <v>0.0</v>
      </c>
      <c r="G3281" s="1">
        <v>0.0</v>
      </c>
      <c r="I3281" s="1" t="str">
        <f t="shared" si="1"/>
        <v>Q6.1. Chinese broccoli, average of raw and cooked (boiled)</v>
      </c>
      <c r="J3281" s="1">
        <f t="shared" si="2"/>
        <v>4</v>
      </c>
      <c r="K3281" s="1" t="str">
        <f t="shared" si="3"/>
        <v>Q6.1. Chinese broccoli, average of raw and cooked (boiled)4</v>
      </c>
      <c r="L3281" s="1" t="str">
        <f t="shared" si="4"/>
        <v>Q6.1. Chinese broccoli, average of raw and cooked (boiled)Packaging dummy</v>
      </c>
      <c r="M3281" s="1" t="str">
        <f t="array" ref="M3281">IF(A3280=$A$72,TEXT(A3281,"dd/mm/yyyy"),A3281)&amp;";"&amp;B3281&amp;";"&amp;IF(J3281=0,IFERROR(VLOOKUP(A3281,default!$B$17:$C$19,2,0),C3281),INDEX(default!$B$2:$B$12,Sheet2!J3281,0))&amp;";"&amp;D3281&amp;";"&amp;E3281&amp;";"&amp;F3281&amp;";"&amp;G3281&amp;";"&amp;H3281</f>
        <v>Packaging dummy;kg;packaging*(1+TRAN_loss_PNS+RET_loss_PNS);Undefined;0;0;0;</v>
      </c>
    </row>
    <row r="3282" ht="15.75" customHeight="1">
      <c r="A3282" s="1" t="s">
        <v>124</v>
      </c>
      <c r="B3282" s="1" t="s">
        <v>835</v>
      </c>
      <c r="C3282" s="1" t="s">
        <v>1015</v>
      </c>
      <c r="D3282" s="1" t="s">
        <v>842</v>
      </c>
      <c r="E3282" s="1">
        <v>0.0</v>
      </c>
      <c r="F3282" s="1">
        <v>0.0</v>
      </c>
      <c r="G3282" s="1">
        <v>0.0</v>
      </c>
      <c r="I3282" s="1" t="str">
        <f t="shared" si="1"/>
        <v>Q6.1. Chinese broccoli, average of raw and cooked (boiled)</v>
      </c>
      <c r="J3282" s="1">
        <f t="shared" si="2"/>
        <v>5</v>
      </c>
      <c r="K3282" s="1" t="str">
        <f t="shared" si="3"/>
        <v>Q6.1. Chinese broccoli, average of raw and cooked (boiled)5</v>
      </c>
      <c r="L3282" s="1" t="str">
        <f t="shared" si="4"/>
        <v>Q6.1. Chinese broccoli, average of raw and cooked (boiled)Domestic distribution {ID}| GAIN</v>
      </c>
      <c r="M3282" s="1" t="str">
        <f t="array" ref="M3282">IF(A3281=$A$72,TEXT(A3282,"dd/mm/yyyy"),A3282)&amp;";"&amp;B3282&amp;";"&amp;IF(J3282=0,IFERROR(VLOOKUP(A3282,default!$B$17:$C$19,2,0),C3282),INDEX(default!$B$2:$B$12,Sheet2!J3282,0))&amp;";"&amp;D3282&amp;";"&amp;E3282&amp;";"&amp;F3282&amp;";"&amp;G3282&amp;";"&amp;H3282</f>
        <v>Domestic distribution {ID}| GAIN;kg;distrib*(1+TRAN_loss_PNS+RET_loss_PNS);Undefined;0;0;0;</v>
      </c>
    </row>
    <row r="3283" ht="15.75" customHeight="1">
      <c r="A3283" s="1" t="s">
        <v>125</v>
      </c>
      <c r="B3283" s="1" t="s">
        <v>846</v>
      </c>
      <c r="C3283" s="1" t="s">
        <v>1016</v>
      </c>
      <c r="D3283" s="1" t="s">
        <v>842</v>
      </c>
      <c r="E3283" s="1">
        <v>0.0</v>
      </c>
      <c r="F3283" s="1">
        <v>0.0</v>
      </c>
      <c r="G3283" s="1">
        <v>0.0</v>
      </c>
      <c r="I3283" s="1" t="str">
        <f t="shared" si="1"/>
        <v>Q6.1. Chinese broccoli, average of raw and cooked (boiled)</v>
      </c>
      <c r="J3283" s="1">
        <f t="shared" si="2"/>
        <v>6</v>
      </c>
      <c r="K3283" s="1" t="str">
        <f t="shared" si="3"/>
        <v>Q6.1. Chinese broccoli, average of raw and cooked (boiled)6</v>
      </c>
      <c r="L3283" s="1" t="str">
        <f t="shared" si="4"/>
        <v>Q6.1. Chinese broccoli, average of raw and cooked (boiled)Storage, in closed refrigerator, at retail (WFLDB)/RER U {ID}| GAIN</v>
      </c>
      <c r="M3283" s="1" t="str">
        <f t="array" ref="M3283">IF(A3282=$A$72,TEXT(A3283,"dd/mm/yyyy"),A3283)&amp;";"&amp;B3283&amp;";"&amp;IF(J3283=0,IFERROR(VLOOKUP(A3283,default!$B$17:$C$19,2,0),C3283),INDEX(default!$B$2:$B$12,Sheet2!J3283,0))&amp;";"&amp;D3283&amp;";"&amp;E3283&amp;";"&amp;F3283&amp;";"&amp;G3283&amp;";"&amp;H3283</f>
        <v>Storage, in closed refrigerator, at retail (WFLDB)/RER U {ID}| GAIN;l*day;retail_cool*(1+RET_loss_PNS);Undefined;0;0;0;</v>
      </c>
    </row>
    <row r="3284" ht="15.75" customHeight="1">
      <c r="A3284" s="1" t="s">
        <v>126</v>
      </c>
      <c r="B3284" s="1" t="s">
        <v>846</v>
      </c>
      <c r="C3284" s="1" t="s">
        <v>1017</v>
      </c>
      <c r="D3284" s="1" t="s">
        <v>842</v>
      </c>
      <c r="E3284" s="1">
        <v>0.0</v>
      </c>
      <c r="F3284" s="1">
        <v>0.0</v>
      </c>
      <c r="G3284" s="1">
        <v>0.0</v>
      </c>
      <c r="I3284" s="1" t="str">
        <f t="shared" si="1"/>
        <v>Q6.1. Chinese broccoli, average of raw and cooked (boiled)</v>
      </c>
      <c r="J3284" s="1">
        <f t="shared" si="2"/>
        <v>7</v>
      </c>
      <c r="K3284" s="1" t="str">
        <f t="shared" si="3"/>
        <v>Q6.1. Chinese broccoli, average of raw and cooked (boiled)7</v>
      </c>
      <c r="L3284" s="1" t="str">
        <f t="shared" si="4"/>
        <v>Q6.1. Chinese broccoli, average of raw and cooked (boiled)Storage, in closed freezer, at retail (WFLDB)/RER U {ID}| GAIN</v>
      </c>
      <c r="M3284" s="1" t="str">
        <f t="array" ref="M3284">IF(A3283=$A$72,TEXT(A3284,"dd/mm/yyyy"),A3284)&amp;";"&amp;B3284&amp;";"&amp;IF(J3284=0,IFERROR(VLOOKUP(A3284,default!$B$17:$C$19,2,0),C3284),INDEX(default!$B$2:$B$12,Sheet2!J3284,0))&amp;";"&amp;D3284&amp;";"&amp;E3284&amp;";"&amp;F3284&amp;";"&amp;G3284&amp;";"&amp;H3284</f>
        <v>Storage, in closed freezer, at retail (WFLDB)/RER U {ID}| GAIN;l*day;retail_freez*(1+RET_loss_PNS);Undefined;0;0;0;</v>
      </c>
    </row>
    <row r="3285" ht="15.75" customHeight="1">
      <c r="A3285" s="1" t="s">
        <v>127</v>
      </c>
      <c r="B3285" s="1" t="s">
        <v>846</v>
      </c>
      <c r="C3285" s="1" t="s">
        <v>1018</v>
      </c>
      <c r="D3285" s="1" t="s">
        <v>842</v>
      </c>
      <c r="E3285" s="1">
        <v>0.0</v>
      </c>
      <c r="F3285" s="1">
        <v>0.0</v>
      </c>
      <c r="G3285" s="1">
        <v>0.0</v>
      </c>
      <c r="I3285" s="1" t="str">
        <f t="shared" si="1"/>
        <v>Q6.1. Chinese broccoli, average of raw and cooked (boiled)</v>
      </c>
      <c r="J3285" s="1">
        <f t="shared" si="2"/>
        <v>8</v>
      </c>
      <c r="K3285" s="1" t="str">
        <f t="shared" si="3"/>
        <v>Q6.1. Chinese broccoli, average of raw and cooked (boiled)8</v>
      </c>
      <c r="L3285" s="1" t="str">
        <f t="shared" si="4"/>
        <v>Q6.1. Chinese broccoli, average of raw and cooked (boiled)Storage, in refrigerator, at home (WFLDB)/RER U {ID}| GAIN</v>
      </c>
      <c r="M3285" s="1" t="str">
        <f t="array" ref="M3285">IF(A3284=$A$72,TEXT(A3285,"dd/mm/yyyy"),A3285)&amp;";"&amp;B3285&amp;";"&amp;IF(J3285=0,IFERROR(VLOOKUP(A3285,default!$B$17:$C$19,2,0),C3285),INDEX(default!$B$2:$B$12,Sheet2!J3285,0))&amp;";"&amp;D3285&amp;";"&amp;E3285&amp;";"&amp;F3285&amp;";"&amp;G3285&amp;";"&amp;H3285</f>
        <v>Storage, in refrigerator, at home (WFLDB)/RER U {ID}| GAIN;l*day;home_cool;Undefined;0;0;0;</v>
      </c>
    </row>
    <row r="3286" ht="15.75" customHeight="1">
      <c r="A3286" s="1" t="s">
        <v>128</v>
      </c>
      <c r="B3286" s="1" t="s">
        <v>846</v>
      </c>
      <c r="C3286" s="1" t="s">
        <v>1018</v>
      </c>
      <c r="D3286" s="1" t="s">
        <v>842</v>
      </c>
      <c r="E3286" s="1">
        <v>0.0</v>
      </c>
      <c r="F3286" s="1">
        <v>0.0</v>
      </c>
      <c r="G3286" s="1">
        <v>0.0</v>
      </c>
      <c r="I3286" s="1" t="str">
        <f t="shared" si="1"/>
        <v>Q6.1. Chinese broccoli, average of raw and cooked (boiled)</v>
      </c>
      <c r="J3286" s="1">
        <f t="shared" si="2"/>
        <v>9</v>
      </c>
      <c r="K3286" s="1" t="str">
        <f t="shared" si="3"/>
        <v>Q6.1. Chinese broccoli, average of raw and cooked (boiled)9</v>
      </c>
      <c r="L3286" s="1" t="str">
        <f t="shared" si="4"/>
        <v>Q6.1. Chinese broccoli, average of raw and cooked (boiled)Storage, in freezer, at home (WFLDB)/RER U {ID}| GAIN</v>
      </c>
      <c r="M3286" s="1" t="str">
        <f t="array" ref="M3286">IF(A3285=$A$72,TEXT(A3286,"dd/mm/yyyy"),A3286)&amp;";"&amp;B3286&amp;";"&amp;IF(J3286=0,IFERROR(VLOOKUP(A3286,default!$B$17:$C$19,2,0),C3286),INDEX(default!$B$2:$B$12,Sheet2!J3286,0))&amp;";"&amp;D3286&amp;";"&amp;E3286&amp;";"&amp;F3286&amp;";"&amp;G3286&amp;";"&amp;H3286</f>
        <v>Storage, in freezer, at home (WFLDB)/RER U {ID}| GAIN;l*day;home_freez;Undefined;0;0;0;</v>
      </c>
    </row>
    <row r="3287" ht="15.75" customHeight="1">
      <c r="A3287" s="1" t="s">
        <v>129</v>
      </c>
      <c r="B3287" s="1" t="s">
        <v>849</v>
      </c>
      <c r="C3287" s="1" t="s">
        <v>37</v>
      </c>
      <c r="D3287" s="1" t="s">
        <v>842</v>
      </c>
      <c r="E3287" s="1">
        <v>0.0</v>
      </c>
      <c r="F3287" s="1">
        <v>0.0</v>
      </c>
      <c r="G3287" s="1">
        <v>0.0</v>
      </c>
      <c r="I3287" s="1" t="str">
        <f t="shared" si="1"/>
        <v>Q6.1. Chinese broccoli, average of raw and cooked (boiled)</v>
      </c>
      <c r="J3287" s="1">
        <f t="shared" si="2"/>
        <v>10</v>
      </c>
      <c r="K3287" s="1" t="str">
        <f t="shared" si="3"/>
        <v>Q6.1. Chinese broccoli, average of raw and cooked (boiled)10</v>
      </c>
      <c r="L3287" s="1" t="str">
        <f t="shared" si="4"/>
        <v>Q6.1. Chinese broccoli, average of raw and cooked (boiled)Boiling, vegetables, with LPG stove, at consumer home (WFLDB)/GLO U</v>
      </c>
      <c r="M3287" s="1" t="str">
        <f t="array" ref="M3287">IF(A3286=$A$72,TEXT(A3287,"dd/mm/yyyy"),A3287)&amp;";"&amp;B3287&amp;";"&amp;IF(J3287=0,IFERROR(VLOOKUP(A3287,default!$B$17:$C$19,2,0),C3287),INDEX(default!$B$2:$B$12,Sheet2!J3287,0))&amp;";"&amp;D3287&amp;";"&amp;E3287&amp;";"&amp;F3287&amp;";"&amp;G3287&amp;";"&amp;H3287</f>
        <v>Boiling, vegetables, with LPG stove, at consumer home (WFLDB)/GLO U;p;boil*(1-USER_loss);Undefined;0;0;0;</v>
      </c>
    </row>
    <row r="3288" ht="15.75" customHeight="1">
      <c r="A3288" s="1" t="s">
        <v>130</v>
      </c>
      <c r="B3288" s="1" t="s">
        <v>849</v>
      </c>
      <c r="C3288" s="1" t="s">
        <v>38</v>
      </c>
      <c r="D3288" s="1" t="s">
        <v>842</v>
      </c>
      <c r="E3288" s="1">
        <v>0.0</v>
      </c>
      <c r="F3288" s="1">
        <v>0.0</v>
      </c>
      <c r="G3288" s="1">
        <v>0.0</v>
      </c>
      <c r="I3288" s="1" t="str">
        <f t="shared" si="1"/>
        <v>Q6.1. Chinese broccoli, average of raw and cooked (boiled)</v>
      </c>
      <c r="J3288" s="1">
        <f t="shared" si="2"/>
        <v>11</v>
      </c>
      <c r="K3288" s="1" t="str">
        <f t="shared" si="3"/>
        <v>Q6.1. Chinese broccoli, average of raw and cooked (boiled)11</v>
      </c>
      <c r="L3288" s="1" t="str">
        <f t="shared" si="4"/>
        <v>Q6.1. Chinese broccoli, average of raw and cooked (boiled)Frying, vegetables, with LPG stove, at consumer home (WFLDB)/GLO U</v>
      </c>
      <c r="M3288" s="1" t="str">
        <f t="array" ref="M3288">IF(A3287=$A$72,TEXT(A3288,"dd/mm/yyyy"),A3288)&amp;";"&amp;B3288&amp;";"&amp;IF(J3288=0,IFERROR(VLOOKUP(A3288,default!$B$17:$C$19,2,0),C3288),INDEX(default!$B$2:$B$12,Sheet2!J3288,0))&amp;";"&amp;D3288&amp;";"&amp;E3288&amp;";"&amp;F3288&amp;";"&amp;G3288&amp;";"&amp;H3288</f>
        <v>Frying, vegetables, with LPG stove, at consumer home (WFLDB)/GLO U;p;fry*(1-USER_loss);Undefined;0;0;0;</v>
      </c>
    </row>
    <row r="3289" ht="15.75" customHeight="1">
      <c r="I3289" s="1" t="str">
        <f t="shared" si="1"/>
        <v>Q6.1. Chinese broccoli, average of raw and cooked (boiled)</v>
      </c>
      <c r="J3289" s="1">
        <f t="shared" si="2"/>
        <v>0</v>
      </c>
      <c r="K3289" s="1" t="str">
        <f t="shared" si="3"/>
        <v>Q6.1. Chinese broccoli, average of raw and cooked (boiled)0</v>
      </c>
      <c r="L3289" s="1" t="str">
        <f t="shared" si="4"/>
        <v>Q6.1. Chinese broccoli, average of raw and cooked (boiled)</v>
      </c>
      <c r="M3289" s="1" t="str">
        <f t="array" ref="M3289">IF(A3288=$A$72,TEXT(A3289,"dd/mm/yyyy"),A3289)&amp;";"&amp;B3289&amp;";"&amp;IF(J3289=0,IFERROR(VLOOKUP(A3289,default!$B$17:$C$19,2,0),C3289),INDEX(default!$B$2:$B$12,Sheet2!J3289,0))&amp;";"&amp;D3289&amp;";"&amp;E3289&amp;";"&amp;F3289&amp;";"&amp;G3289&amp;";"&amp;H3289</f>
        <v>;;;;;;;</v>
      </c>
    </row>
    <row r="3290" ht="15.75" customHeight="1">
      <c r="A3290" s="1" t="s">
        <v>852</v>
      </c>
      <c r="I3290" s="1" t="str">
        <f t="shared" si="1"/>
        <v>Q6.1. Chinese broccoli, average of raw and cooked (boiled)</v>
      </c>
      <c r="J3290" s="1">
        <f t="shared" si="2"/>
        <v>0</v>
      </c>
      <c r="K3290" s="1" t="str">
        <f t="shared" si="3"/>
        <v>Q6.1. Chinese broccoli, average of raw and cooked (boiled)0</v>
      </c>
      <c r="L3290" s="1" t="str">
        <f t="shared" si="4"/>
        <v>Q6.1. Chinese broccoli, average of raw and cooked (boiled)Electricity/heat</v>
      </c>
      <c r="M3290" s="1" t="str">
        <f t="array" ref="M3290">IF(A3289=$A$72,TEXT(A3290,"dd/mm/yyyy"),A3290)&amp;";"&amp;B3290&amp;";"&amp;IF(J3290=0,IFERROR(VLOOKUP(A3290,default!$B$17:$C$19,2,0),C3290),INDEX(default!$B$2:$B$12,Sheet2!J3290,0))&amp;";"&amp;D3290&amp;";"&amp;E3290&amp;";"&amp;F3290&amp;";"&amp;G3290&amp;";"&amp;H3290</f>
        <v>Electricity/heat;;;;;;;</v>
      </c>
    </row>
    <row r="3291" ht="15.75" customHeight="1">
      <c r="I3291" s="1" t="str">
        <f t="shared" si="1"/>
        <v>Q6.1. Chinese broccoli, average of raw and cooked (boiled)</v>
      </c>
      <c r="J3291" s="1">
        <f t="shared" si="2"/>
        <v>0</v>
      </c>
      <c r="K3291" s="1" t="str">
        <f t="shared" si="3"/>
        <v>Q6.1. Chinese broccoli, average of raw and cooked (boiled)0</v>
      </c>
      <c r="L3291" s="1" t="str">
        <f t="shared" si="4"/>
        <v>Q6.1. Chinese broccoli, average of raw and cooked (boiled)</v>
      </c>
      <c r="M3291" s="1" t="str">
        <f t="array" ref="M3291">IF(A3290=$A$72,TEXT(A3291,"dd/mm/yyyy"),A3291)&amp;";"&amp;B3291&amp;";"&amp;IF(J3291=0,IFERROR(VLOOKUP(A3291,default!$B$17:$C$19,2,0),C3291),INDEX(default!$B$2:$B$12,Sheet2!J3291,0))&amp;";"&amp;D3291&amp;";"&amp;E3291&amp;";"&amp;F3291&amp;";"&amp;G3291&amp;";"&amp;H3291</f>
        <v>;;;;;;;</v>
      </c>
    </row>
    <row r="3292" ht="15.75" customHeight="1">
      <c r="A3292" s="1" t="s">
        <v>853</v>
      </c>
      <c r="I3292" s="1" t="str">
        <f t="shared" si="1"/>
        <v>Q6.1. Chinese broccoli, average of raw and cooked (boiled)</v>
      </c>
      <c r="J3292" s="1">
        <f t="shared" si="2"/>
        <v>0</v>
      </c>
      <c r="K3292" s="1" t="str">
        <f t="shared" si="3"/>
        <v>Q6.1. Chinese broccoli, average of raw and cooked (boiled)0</v>
      </c>
      <c r="L3292" s="1" t="str">
        <f t="shared" si="4"/>
        <v>Q6.1. Chinese broccoli, average of raw and cooked (boiled)Emissions to air</v>
      </c>
      <c r="M3292" s="1" t="str">
        <f t="array" ref="M3292">IF(A3291=$A$72,TEXT(A3292,"dd/mm/yyyy"),A3292)&amp;";"&amp;B3292&amp;";"&amp;IF(J3292=0,IFERROR(VLOOKUP(A3292,default!$B$17:$C$19,2,0),C3292),INDEX(default!$B$2:$B$12,Sheet2!J3292,0))&amp;";"&amp;D3292&amp;";"&amp;E3292&amp;";"&amp;F3292&amp;";"&amp;G3292&amp;";"&amp;H3292</f>
        <v>Emissions to air;;;;;;;</v>
      </c>
    </row>
    <row r="3293" ht="15.75" customHeight="1">
      <c r="I3293" s="1" t="str">
        <f t="shared" si="1"/>
        <v>Q6.1. Chinese broccoli, average of raw and cooked (boiled)</v>
      </c>
      <c r="J3293" s="1">
        <f t="shared" si="2"/>
        <v>0</v>
      </c>
      <c r="K3293" s="1" t="str">
        <f t="shared" si="3"/>
        <v>Q6.1. Chinese broccoli, average of raw and cooked (boiled)0</v>
      </c>
      <c r="L3293" s="1" t="str">
        <f t="shared" si="4"/>
        <v>Q6.1. Chinese broccoli, average of raw and cooked (boiled)</v>
      </c>
      <c r="M3293" s="1" t="str">
        <f t="array" ref="M3293">IF(A3292=$A$72,TEXT(A3293,"dd/mm/yyyy"),A3293)&amp;";"&amp;B3293&amp;";"&amp;IF(J3293=0,IFERROR(VLOOKUP(A3293,default!$B$17:$C$19,2,0),C3293),INDEX(default!$B$2:$B$12,Sheet2!J3293,0))&amp;";"&amp;D3293&amp;";"&amp;E3293&amp;";"&amp;F3293&amp;";"&amp;G3293&amp;";"&amp;H3293</f>
        <v>;;;;;;;</v>
      </c>
    </row>
    <row r="3294" ht="15.75" customHeight="1">
      <c r="A3294" s="1" t="s">
        <v>854</v>
      </c>
      <c r="I3294" s="1" t="str">
        <f t="shared" si="1"/>
        <v>Q6.1. Chinese broccoli, average of raw and cooked (boiled)</v>
      </c>
      <c r="J3294" s="1">
        <f t="shared" si="2"/>
        <v>0</v>
      </c>
      <c r="K3294" s="1" t="str">
        <f t="shared" si="3"/>
        <v>Q6.1. Chinese broccoli, average of raw and cooked (boiled)0</v>
      </c>
      <c r="L3294" s="1" t="str">
        <f t="shared" si="4"/>
        <v>Q6.1. Chinese broccoli, average of raw and cooked (boiled)Emissions to water</v>
      </c>
      <c r="M3294" s="1" t="str">
        <f t="array" ref="M3294">IF(A3293=$A$72,TEXT(A3294,"dd/mm/yyyy"),A3294)&amp;";"&amp;B3294&amp;";"&amp;IF(J3294=0,IFERROR(VLOOKUP(A3294,default!$B$17:$C$19,2,0),C3294),INDEX(default!$B$2:$B$12,Sheet2!J3294,0))&amp;";"&amp;D3294&amp;";"&amp;E3294&amp;";"&amp;F3294&amp;";"&amp;G3294&amp;";"&amp;H3294</f>
        <v>Emissions to water;;;;;;;</v>
      </c>
    </row>
    <row r="3295" ht="15.75" customHeight="1">
      <c r="I3295" s="1" t="str">
        <f t="shared" si="1"/>
        <v>Q6.1. Chinese broccoli, average of raw and cooked (boiled)</v>
      </c>
      <c r="J3295" s="1">
        <f t="shared" si="2"/>
        <v>0</v>
      </c>
      <c r="K3295" s="1" t="str">
        <f t="shared" si="3"/>
        <v>Q6.1. Chinese broccoli, average of raw and cooked (boiled)0</v>
      </c>
      <c r="L3295" s="1" t="str">
        <f t="shared" si="4"/>
        <v>Q6.1. Chinese broccoli, average of raw and cooked (boiled)</v>
      </c>
      <c r="M3295" s="1" t="str">
        <f t="array" ref="M3295">IF(A3294=$A$72,TEXT(A3295,"dd/mm/yyyy"),A3295)&amp;";"&amp;B3295&amp;";"&amp;IF(J3295=0,IFERROR(VLOOKUP(A3295,default!$B$17:$C$19,2,0),C3295),INDEX(default!$B$2:$B$12,Sheet2!J3295,0))&amp;";"&amp;D3295&amp;";"&amp;E3295&amp;";"&amp;F3295&amp;";"&amp;G3295&amp;";"&amp;H3295</f>
        <v>;;;;;;;</v>
      </c>
    </row>
    <row r="3296" ht="15.75" customHeight="1">
      <c r="A3296" s="1" t="s">
        <v>855</v>
      </c>
      <c r="I3296" s="1" t="str">
        <f t="shared" si="1"/>
        <v>Q6.1. Chinese broccoli, average of raw and cooked (boiled)</v>
      </c>
      <c r="J3296" s="1">
        <f t="shared" si="2"/>
        <v>0</v>
      </c>
      <c r="K3296" s="1" t="str">
        <f t="shared" si="3"/>
        <v>Q6.1. Chinese broccoli, average of raw and cooked (boiled)0</v>
      </c>
      <c r="L3296" s="1" t="str">
        <f t="shared" si="4"/>
        <v>Q6.1. Chinese broccoli, average of raw and cooked (boiled)Emissions to soil</v>
      </c>
      <c r="M3296" s="1" t="str">
        <f t="array" ref="M3296">IF(A3295=$A$72,TEXT(A3296,"dd/mm/yyyy"),A3296)&amp;";"&amp;B3296&amp;";"&amp;IF(J3296=0,IFERROR(VLOOKUP(A3296,default!$B$17:$C$19,2,0),C3296),INDEX(default!$B$2:$B$12,Sheet2!J3296,0))&amp;";"&amp;D3296&amp;";"&amp;E3296&amp;";"&amp;F3296&amp;";"&amp;G3296&amp;";"&amp;H3296</f>
        <v>Emissions to soil;;;;;;;</v>
      </c>
    </row>
    <row r="3297" ht="15.75" customHeight="1">
      <c r="I3297" s="1" t="str">
        <f t="shared" si="1"/>
        <v>Q6.1. Chinese broccoli, average of raw and cooked (boiled)</v>
      </c>
      <c r="J3297" s="1">
        <f t="shared" si="2"/>
        <v>0</v>
      </c>
      <c r="K3297" s="1" t="str">
        <f t="shared" si="3"/>
        <v>Q6.1. Chinese broccoli, average of raw and cooked (boiled)0</v>
      </c>
      <c r="L3297" s="1" t="str">
        <f t="shared" si="4"/>
        <v>Q6.1. Chinese broccoli, average of raw and cooked (boiled)</v>
      </c>
      <c r="M3297" s="1" t="str">
        <f t="array" ref="M3297">IF(A3296=$A$72,TEXT(A3297,"dd/mm/yyyy"),A3297)&amp;";"&amp;B3297&amp;";"&amp;IF(J3297=0,IFERROR(VLOOKUP(A3297,default!$B$17:$C$19,2,0),C3297),INDEX(default!$B$2:$B$12,Sheet2!J3297,0))&amp;";"&amp;D3297&amp;";"&amp;E3297&amp;";"&amp;F3297&amp;";"&amp;G3297&amp;";"&amp;H3297</f>
        <v>;;;;;;;</v>
      </c>
    </row>
    <row r="3298" ht="15.75" customHeight="1">
      <c r="A3298" s="1" t="s">
        <v>856</v>
      </c>
      <c r="I3298" s="1" t="str">
        <f t="shared" si="1"/>
        <v>Q6.1. Chinese broccoli, average of raw and cooked (boiled)</v>
      </c>
      <c r="J3298" s="1">
        <f t="shared" si="2"/>
        <v>0</v>
      </c>
      <c r="K3298" s="1" t="str">
        <f t="shared" si="3"/>
        <v>Q6.1. Chinese broccoli, average of raw and cooked (boiled)0</v>
      </c>
      <c r="L3298" s="1" t="str">
        <f t="shared" si="4"/>
        <v>Q6.1. Chinese broccoli, average of raw and cooked (boiled)Final waste flows</v>
      </c>
      <c r="M3298" s="1" t="str">
        <f t="array" ref="M3298">IF(A3297=$A$72,TEXT(A3298,"dd/mm/yyyy"),A3298)&amp;";"&amp;B3298&amp;";"&amp;IF(J3298=0,IFERROR(VLOOKUP(A3298,default!$B$17:$C$19,2,0),C3298),INDEX(default!$B$2:$B$12,Sheet2!J3298,0))&amp;";"&amp;D3298&amp;";"&amp;E3298&amp;";"&amp;F3298&amp;";"&amp;G3298&amp;";"&amp;H3298</f>
        <v>Final waste flows;;;;;;;</v>
      </c>
    </row>
    <row r="3299" ht="15.75" customHeight="1">
      <c r="I3299" s="1" t="str">
        <f t="shared" si="1"/>
        <v>Q6.1. Chinese broccoli, average of raw and cooked (boiled)</v>
      </c>
      <c r="J3299" s="1">
        <f t="shared" si="2"/>
        <v>0</v>
      </c>
      <c r="K3299" s="1" t="str">
        <f t="shared" si="3"/>
        <v>Q6.1. Chinese broccoli, average of raw and cooked (boiled)0</v>
      </c>
      <c r="L3299" s="1" t="str">
        <f t="shared" si="4"/>
        <v>Q6.1. Chinese broccoli, average of raw and cooked (boiled)</v>
      </c>
      <c r="M3299" s="1" t="str">
        <f t="array" ref="M3299">IF(A3298=$A$72,TEXT(A3299,"dd/mm/yyyy"),A3299)&amp;";"&amp;B3299&amp;";"&amp;IF(J3299=0,IFERROR(VLOOKUP(A3299,default!$B$17:$C$19,2,0),C3299),INDEX(default!$B$2:$B$12,Sheet2!J3299,0))&amp;";"&amp;D3299&amp;";"&amp;E3299&amp;";"&amp;F3299&amp;";"&amp;G3299&amp;";"&amp;H3299</f>
        <v>;;;;;;;</v>
      </c>
    </row>
    <row r="3300" ht="15.75" customHeight="1">
      <c r="A3300" s="1" t="s">
        <v>857</v>
      </c>
      <c r="I3300" s="1" t="str">
        <f t="shared" si="1"/>
        <v>Q6.1. Chinese broccoli, average of raw and cooked (boiled)</v>
      </c>
      <c r="J3300" s="1">
        <f t="shared" si="2"/>
        <v>0</v>
      </c>
      <c r="K3300" s="1" t="str">
        <f t="shared" si="3"/>
        <v>Q6.1. Chinese broccoli, average of raw and cooked (boiled)0</v>
      </c>
      <c r="L3300" s="1" t="str">
        <f t="shared" si="4"/>
        <v>Q6.1. Chinese broccoli, average of raw and cooked (boiled)Non material emissions</v>
      </c>
      <c r="M3300" s="1" t="str">
        <f t="array" ref="M3300">IF(A3299=$A$72,TEXT(A3300,"dd/mm/yyyy"),A3300)&amp;";"&amp;B3300&amp;";"&amp;IF(J3300=0,IFERROR(VLOOKUP(A3300,default!$B$17:$C$19,2,0),C3300),INDEX(default!$B$2:$B$12,Sheet2!J3300,0))&amp;";"&amp;D3300&amp;";"&amp;E3300&amp;";"&amp;F3300&amp;";"&amp;G3300&amp;";"&amp;H3300</f>
        <v>Non material emissions;;;;;;;</v>
      </c>
    </row>
    <row r="3301" ht="15.75" customHeight="1">
      <c r="I3301" s="1" t="str">
        <f t="shared" si="1"/>
        <v>Q6.1. Chinese broccoli, average of raw and cooked (boiled)</v>
      </c>
      <c r="J3301" s="1">
        <f t="shared" si="2"/>
        <v>0</v>
      </c>
      <c r="K3301" s="1" t="str">
        <f t="shared" si="3"/>
        <v>Q6.1. Chinese broccoli, average of raw and cooked (boiled)0</v>
      </c>
      <c r="L3301" s="1" t="str">
        <f t="shared" si="4"/>
        <v>Q6.1. Chinese broccoli, average of raw and cooked (boiled)</v>
      </c>
      <c r="M3301" s="1" t="str">
        <f t="array" ref="M3301">IF(A3300=$A$72,TEXT(A3301,"dd/mm/yyyy"),A3301)&amp;";"&amp;B3301&amp;";"&amp;IF(J3301=0,IFERROR(VLOOKUP(A3301,default!$B$17:$C$19,2,0),C3301),INDEX(default!$B$2:$B$12,Sheet2!J3301,0))&amp;";"&amp;D3301&amp;";"&amp;E3301&amp;";"&amp;F3301&amp;";"&amp;G3301&amp;";"&amp;H3301</f>
        <v>;;;;;;;</v>
      </c>
    </row>
    <row r="3302" ht="15.75" customHeight="1">
      <c r="A3302" s="1" t="s">
        <v>858</v>
      </c>
      <c r="I3302" s="1" t="str">
        <f t="shared" si="1"/>
        <v>Q6.1. Chinese broccoli, average of raw and cooked (boiled)</v>
      </c>
      <c r="J3302" s="1">
        <f t="shared" si="2"/>
        <v>0</v>
      </c>
      <c r="K3302" s="1" t="str">
        <f t="shared" si="3"/>
        <v>Q6.1. Chinese broccoli, average of raw and cooked (boiled)0</v>
      </c>
      <c r="L3302" s="1" t="str">
        <f t="shared" si="4"/>
        <v>Q6.1. Chinese broccoli, average of raw and cooked (boiled)Social issues</v>
      </c>
      <c r="M3302" s="1" t="str">
        <f t="array" ref="M3302">IF(A3301=$A$72,TEXT(A3302,"dd/mm/yyyy"),A3302)&amp;";"&amp;B3302&amp;";"&amp;IF(J3302=0,IFERROR(VLOOKUP(A3302,default!$B$17:$C$19,2,0),C3302),INDEX(default!$B$2:$B$12,Sheet2!J3302,0))&amp;";"&amp;D3302&amp;";"&amp;E3302&amp;";"&amp;F3302&amp;";"&amp;G3302&amp;";"&amp;H3302</f>
        <v>Social issues;;;;;;;</v>
      </c>
    </row>
    <row r="3303" ht="15.75" customHeight="1">
      <c r="I3303" s="1" t="str">
        <f t="shared" si="1"/>
        <v>Q6.1. Chinese broccoli, average of raw and cooked (boiled)</v>
      </c>
      <c r="J3303" s="1">
        <f t="shared" si="2"/>
        <v>0</v>
      </c>
      <c r="K3303" s="1" t="str">
        <f t="shared" si="3"/>
        <v>Q6.1. Chinese broccoli, average of raw and cooked (boiled)0</v>
      </c>
      <c r="L3303" s="1" t="str">
        <f t="shared" si="4"/>
        <v>Q6.1. Chinese broccoli, average of raw and cooked (boiled)</v>
      </c>
      <c r="M3303" s="1" t="str">
        <f t="array" ref="M3303">IF(A3302=$A$72,TEXT(A3303,"dd/mm/yyyy"),A3303)&amp;";"&amp;B3303&amp;";"&amp;IF(J3303=0,IFERROR(VLOOKUP(A3303,default!$B$17:$C$19,2,0),C3303),INDEX(default!$B$2:$B$12,Sheet2!J3303,0))&amp;";"&amp;D3303&amp;";"&amp;E3303&amp;";"&amp;F3303&amp;";"&amp;G3303&amp;";"&amp;H3303</f>
        <v>;;;;;;;</v>
      </c>
    </row>
    <row r="3304" ht="15.75" customHeight="1">
      <c r="A3304" s="1" t="s">
        <v>859</v>
      </c>
      <c r="I3304" s="1" t="str">
        <f t="shared" si="1"/>
        <v>Q6.1. Chinese broccoli, average of raw and cooked (boiled)</v>
      </c>
      <c r="J3304" s="1">
        <f t="shared" si="2"/>
        <v>0</v>
      </c>
      <c r="K3304" s="1" t="str">
        <f t="shared" si="3"/>
        <v>Q6.1. Chinese broccoli, average of raw and cooked (boiled)0</v>
      </c>
      <c r="L3304" s="1" t="str">
        <f t="shared" si="4"/>
        <v>Q6.1. Chinese broccoli, average of raw and cooked (boiled)Economic issues</v>
      </c>
      <c r="M3304" s="1" t="str">
        <f t="array" ref="M3304">IF(A3303=$A$72,TEXT(A3304,"dd/mm/yyyy"),A3304)&amp;";"&amp;B3304&amp;";"&amp;IF(J3304=0,IFERROR(VLOOKUP(A3304,default!$B$17:$C$19,2,0),C3304),INDEX(default!$B$2:$B$12,Sheet2!J3304,0))&amp;";"&amp;D3304&amp;";"&amp;E3304&amp;";"&amp;F3304&amp;";"&amp;G3304&amp;";"&amp;H3304</f>
        <v>Economic issues;;;;;;;</v>
      </c>
    </row>
    <row r="3305" ht="15.75" customHeight="1">
      <c r="I3305" s="1" t="str">
        <f t="shared" si="1"/>
        <v>Q6.1. Chinese broccoli, average of raw and cooked (boiled)</v>
      </c>
      <c r="J3305" s="1">
        <f t="shared" si="2"/>
        <v>0</v>
      </c>
      <c r="K3305" s="1" t="str">
        <f t="shared" si="3"/>
        <v>Q6.1. Chinese broccoli, average of raw and cooked (boiled)0</v>
      </c>
      <c r="L3305" s="1" t="str">
        <f t="shared" si="4"/>
        <v>Q6.1. Chinese broccoli, average of raw and cooked (boiled)</v>
      </c>
      <c r="M3305" s="1" t="str">
        <f t="array" ref="M3305">IF(A3304=$A$72,TEXT(A3305,"dd/mm/yyyy"),A3305)&amp;";"&amp;B3305&amp;";"&amp;IF(J3305=0,IFERROR(VLOOKUP(A3305,default!$B$17:$C$19,2,0),C3305),INDEX(default!$B$2:$B$12,Sheet2!J3305,0))&amp;";"&amp;D3305&amp;";"&amp;E3305&amp;";"&amp;F3305&amp;";"&amp;G3305&amp;";"&amp;H3305</f>
        <v>;;;;;;;</v>
      </c>
    </row>
    <row r="3306" ht="15.75" customHeight="1">
      <c r="A3306" s="1" t="s">
        <v>860</v>
      </c>
      <c r="I3306" s="1" t="str">
        <f t="shared" si="1"/>
        <v>Q6.1. Chinese broccoli, average of raw and cooked (boiled)</v>
      </c>
      <c r="J3306" s="1">
        <f t="shared" si="2"/>
        <v>0</v>
      </c>
      <c r="K3306" s="1" t="str">
        <f t="shared" si="3"/>
        <v>Q6.1. Chinese broccoli, average of raw and cooked (boiled)0</v>
      </c>
      <c r="L3306" s="1" t="str">
        <f t="shared" si="4"/>
        <v>Q6.1. Chinese broccoli, average of raw and cooked (boiled)Waste to treatment</v>
      </c>
      <c r="M3306" s="1" t="str">
        <f t="array" ref="M3306">IF(A3305=$A$72,TEXT(A3306,"dd/mm/yyyy"),A3306)&amp;";"&amp;B3306&amp;";"&amp;IF(J3306=0,IFERROR(VLOOKUP(A3306,default!$B$17:$C$19,2,0),C3306),INDEX(default!$B$2:$B$12,Sheet2!J3306,0))&amp;";"&amp;D3306&amp;";"&amp;E3306&amp;";"&amp;F3306&amp;";"&amp;G3306&amp;";"&amp;H3306</f>
        <v>Waste to treatment;;;;;;;</v>
      </c>
    </row>
    <row r="3307" ht="15.75" customHeight="1">
      <c r="A3307" s="1" t="s">
        <v>8</v>
      </c>
      <c r="B3307" s="1" t="s">
        <v>835</v>
      </c>
      <c r="C3307" s="1" t="s">
        <v>1112</v>
      </c>
      <c r="D3307" s="1" t="s">
        <v>842</v>
      </c>
      <c r="E3307" s="1">
        <v>0.0</v>
      </c>
      <c r="F3307" s="1">
        <v>0.0</v>
      </c>
      <c r="G3307" s="1">
        <v>0.0</v>
      </c>
      <c r="I3307" s="1" t="str">
        <f t="shared" si="1"/>
        <v>Q6.1. Chinese broccoli, average of raw and cooked (boiled)</v>
      </c>
      <c r="J3307" s="1">
        <f t="shared" si="2"/>
        <v>0</v>
      </c>
      <c r="K3307" s="1" t="str">
        <f t="shared" si="3"/>
        <v>Q6.1. Chinese broccoli, average of raw and cooked (boiled)0</v>
      </c>
      <c r="L3307" s="1" t="str">
        <f t="shared" si="4"/>
        <v>Q6.1. Chinese broccoli, average of raw and cooked (boiled)Municipal solid waste {RoW}| treatment of municipal solid waste, sanitary landfill | Cut-off, S</v>
      </c>
      <c r="M3307" s="1" t="str">
        <f t="array" ref="M3307">IF(A3306=$A$72,TEXT(A3307,"dd/mm/yyyy"),A3307)&amp;";"&amp;B3307&amp;";"&amp;IF(J3307=0,IFERROR(VLOOKUP(A3307,default!$B$17:$C$19,2,0),C3307),INDEX(default!$B$2:$B$12,Sheet2!J3307,0))&amp;";"&amp;D3307&amp;";"&amp;E3307&amp;";"&amp;F3307&amp;";"&amp;G3307&amp;";"&amp;H3307</f>
        <v>Municipal solid waste {RoW}| treatment of municipal solid waste, sanitary landfill | Cut-off, S;kg;(packwt*packaging*(1+TRAN_loss_PNS+RET_loss_PNS)+PHAR_loss_PNS+PROC_loss_PNS+TRAN_loss_PNS+RET_loss_PNS+USER_loss)*landfill;Undefined;0;0;0;</v>
      </c>
    </row>
    <row r="3308" ht="15.75" customHeight="1">
      <c r="A3308" s="1" t="s">
        <v>9</v>
      </c>
      <c r="B3308" s="1" t="s">
        <v>835</v>
      </c>
      <c r="C3308" s="1" t="s">
        <v>1113</v>
      </c>
      <c r="D3308" s="1" t="s">
        <v>842</v>
      </c>
      <c r="E3308" s="1">
        <v>0.0</v>
      </c>
      <c r="F3308" s="1">
        <v>0.0</v>
      </c>
      <c r="G3308" s="1">
        <v>0.0</v>
      </c>
      <c r="I3308" s="1" t="str">
        <f t="shared" si="1"/>
        <v>Q6.1. Chinese broccoli, average of raw and cooked (boiled)</v>
      </c>
      <c r="J3308" s="1">
        <f t="shared" si="2"/>
        <v>0</v>
      </c>
      <c r="K3308" s="1" t="str">
        <f t="shared" si="3"/>
        <v>Q6.1. Chinese broccoli, average of raw and cooked (boiled)0</v>
      </c>
      <c r="L3308" s="1" t="str">
        <f t="shared" si="4"/>
        <v>Q6.1. Chinese broccoli, average of raw and cooked (boiled)Municipal solid waste {GLO}| treatment of municipal solid waste, open dump, wet infiltration class (500mm) | Cut-off, S</v>
      </c>
      <c r="M3308" s="1" t="str">
        <f t="array" ref="M3308">IF(A3307=$A$72,TEXT(A3308,"dd/mm/yyyy"),A3308)&amp;";"&amp;B3308&amp;";"&amp;IF(J3308=0,IFERROR(VLOOKUP(A3308,default!$B$17:$C$19,2,0),C3308),INDEX(default!$B$2:$B$12,Sheet2!J3308,0))&amp;";"&amp;D3308&amp;";"&amp;E3308&amp;";"&amp;F3308&amp;";"&amp;G3308&amp;";"&amp;H3308</f>
        <v>Municipal solid waste {GLO}| treatment of municipal solid waste, open dump, wet infiltration class (500mm) | Cut-off, S;kg;(packwt*packaging*(1+TRAN_loss_PNS+RET_loss_PNS)+PHAR_loss_PNS+PROC_loss_PNS+TRAN_loss_PNS+RET_loss_PNS+USER_loss)*opendump;Undefined;0;0;0;</v>
      </c>
    </row>
    <row r="3309" ht="15.75" customHeight="1">
      <c r="A3309" s="1" t="s">
        <v>10</v>
      </c>
      <c r="B3309" s="1" t="s">
        <v>835</v>
      </c>
      <c r="C3309" s="1" t="s">
        <v>1113</v>
      </c>
      <c r="D3309" s="1" t="s">
        <v>842</v>
      </c>
      <c r="E3309" s="1">
        <v>0.0</v>
      </c>
      <c r="F3309" s="1">
        <v>0.0</v>
      </c>
      <c r="G3309" s="1">
        <v>0.0</v>
      </c>
      <c r="I3309" s="1" t="str">
        <f t="shared" si="1"/>
        <v>Q6.1. Chinese broccoli, average of raw and cooked (boiled)</v>
      </c>
      <c r="J3309" s="1">
        <f t="shared" si="2"/>
        <v>0</v>
      </c>
      <c r="K3309" s="1" t="str">
        <f t="shared" si="3"/>
        <v>Q6.1. Chinese broccoli, average of raw and cooked (boiled)0</v>
      </c>
      <c r="L3309" s="1" t="str">
        <f t="shared" si="4"/>
        <v>Q6.1. Chinese broccoli, average of raw and cooked (boiled)Municipal solid waste {GLO}| treatment of municipal solid waste, open burning | Cut-off, S</v>
      </c>
      <c r="M3309" s="1" t="str">
        <f t="array" ref="M3309">IF(A3308=$A$72,TEXT(A3309,"dd/mm/yyyy"),A3309)&amp;";"&amp;B3309&amp;";"&amp;IF(J3309=0,IFERROR(VLOOKUP(A3309,default!$B$17:$C$19,2,0),C3309),INDEX(default!$B$2:$B$12,Sheet2!J3309,0))&amp;";"&amp;D3309&amp;";"&amp;E3309&amp;";"&amp;F3309&amp;";"&amp;G3309&amp;";"&amp;H3309</f>
        <v>Municipal solid waste {GLO}| treatment of municipal solid waste, open burning | Cut-off, S;kg;(packwt*packaging*(1+TRAN_loss_PNS+RET_loss_PNS)+PHAR_loss_PNS+PROC_loss_PNS+TRAN_loss_PNS+RET_loss_PNS+USER_loss)*openburn;Undefined;0;0;0;</v>
      </c>
    </row>
    <row r="3310" ht="15.75" customHeight="1">
      <c r="I3310" s="1" t="str">
        <f t="shared" si="1"/>
        <v>Q6.1. Chinese broccoli, average of raw and cooked (boiled)</v>
      </c>
      <c r="J3310" s="1">
        <f t="shared" si="2"/>
        <v>0</v>
      </c>
      <c r="K3310" s="1" t="str">
        <f t="shared" si="3"/>
        <v>Q6.1. Chinese broccoli, average of raw and cooked (boiled)0</v>
      </c>
      <c r="L3310" s="1" t="str">
        <f t="shared" si="4"/>
        <v>Q6.1. Chinese broccoli, average of raw and cooked (boiled)</v>
      </c>
      <c r="M3310" s="1" t="str">
        <f t="array" ref="M3310">IF(A3309=$A$72,TEXT(A3310,"dd/mm/yyyy"),A3310)&amp;";"&amp;B3310&amp;";"&amp;IF(J3310=0,IFERROR(VLOOKUP(A3310,default!$B$17:$C$19,2,0),C3310),INDEX(default!$B$2:$B$12,Sheet2!J3310,0))&amp;";"&amp;D3310&amp;";"&amp;E3310&amp;";"&amp;F3310&amp;";"&amp;G3310&amp;";"&amp;H3310</f>
        <v>;;;;;;;</v>
      </c>
    </row>
    <row r="3311" ht="15.75" customHeight="1">
      <c r="A3311" s="1" t="s">
        <v>865</v>
      </c>
      <c r="I3311" s="1" t="str">
        <f t="shared" si="1"/>
        <v>Q6.1. Chinese broccoli, average of raw and cooked (boiled)</v>
      </c>
      <c r="J3311" s="1">
        <f t="shared" si="2"/>
        <v>0</v>
      </c>
      <c r="K3311" s="1" t="str">
        <f t="shared" si="3"/>
        <v>Q6.1. Chinese broccoli, average of raw and cooked (boiled)0</v>
      </c>
      <c r="L3311" s="1" t="str">
        <f t="shared" si="4"/>
        <v>Q6.1. Chinese broccoli, average of raw and cooked (boiled)Input parameters</v>
      </c>
      <c r="M3311" s="1" t="str">
        <f t="array" ref="M3311">IF(A3310=$A$72,TEXT(A3311,"dd/mm/yyyy"),A3311)&amp;";"&amp;B3311&amp;";"&amp;IF(J3311=0,IFERROR(VLOOKUP(A3311,default!$B$17:$C$19,2,0),C3311),INDEX(default!$B$2:$B$12,Sheet2!J3311,0))&amp;";"&amp;D3311&amp;";"&amp;E3311&amp;";"&amp;F3311&amp;";"&amp;G3311&amp;";"&amp;H3311</f>
        <v>Input parameters;;;;;;;</v>
      </c>
    </row>
    <row r="3312" ht="15.75" customHeight="1">
      <c r="A3312" s="1" t="s">
        <v>31</v>
      </c>
      <c r="B3312" s="1">
        <v>1.0</v>
      </c>
      <c r="C3312" s="1" t="s">
        <v>866</v>
      </c>
      <c r="D3312" s="1">
        <v>1.11</v>
      </c>
      <c r="E3312" s="1">
        <v>0.0</v>
      </c>
      <c r="F3312" s="1">
        <v>0.0</v>
      </c>
      <c r="G3312" s="1" t="s">
        <v>832</v>
      </c>
      <c r="H3312" s="1" t="s">
        <v>134</v>
      </c>
      <c r="I3312" s="1" t="str">
        <f t="shared" si="1"/>
        <v>Q6.1. Chinese broccoli, average of raw and cooked (boiled)</v>
      </c>
      <c r="J3312" s="1">
        <f t="shared" si="2"/>
        <v>0</v>
      </c>
      <c r="K3312" s="1" t="str">
        <f t="shared" si="3"/>
        <v>Q6.1. Chinese broccoli, average of raw and cooked (boiled)0</v>
      </c>
      <c r="L3312" s="1" t="str">
        <f t="shared" si="4"/>
        <v>Q6.1. Chinese broccoli, average of raw and cooked (boiled)primary</v>
      </c>
      <c r="M3312" s="1" t="str">
        <f t="array" ref="M3312">IF(A3311=$A$72,TEXT(A3312,"dd/mm/yyyy"),A3312)&amp;";"&amp;B3312&amp;";"&amp;IF(J3312=0,IFERROR(VLOOKUP(A3312,default!$B$17:$C$19,2,0),C3312),INDEX(default!$B$2:$B$12,Sheet2!J3312,0))&amp;";"&amp;D3312&amp;";"&amp;E3312&amp;";"&amp;F3312&amp;";"&amp;G3312&amp;";"&amp;H3312</f>
        <v>primary;1;Lognormal;1,11;0;0;No;(2,3,2,2,2,na)_x007f_</v>
      </c>
    </row>
    <row r="3313" ht="15.75" customHeight="1">
      <c r="A3313" s="1" t="s">
        <v>23</v>
      </c>
      <c r="B3313" s="1">
        <v>1.0</v>
      </c>
      <c r="C3313" s="1" t="s">
        <v>866</v>
      </c>
      <c r="D3313" s="1">
        <v>1.25</v>
      </c>
      <c r="E3313" s="1">
        <v>0.0</v>
      </c>
      <c r="F3313" s="1">
        <v>0.0</v>
      </c>
      <c r="G3313" s="1" t="s">
        <v>832</v>
      </c>
      <c r="H3313" s="1" t="s">
        <v>131</v>
      </c>
      <c r="I3313" s="1" t="str">
        <f t="shared" si="1"/>
        <v>Q6.1. Chinese broccoli, average of raw and cooked (boiled)</v>
      </c>
      <c r="J3313" s="1">
        <f t="shared" si="2"/>
        <v>0</v>
      </c>
      <c r="K3313" s="1" t="str">
        <f t="shared" si="3"/>
        <v>Q6.1. Chinese broccoli, average of raw and cooked (boiled)0</v>
      </c>
      <c r="L3313" s="1" t="str">
        <f t="shared" si="4"/>
        <v>Q6.1. Chinese broccoli, average of raw and cooked (boiled)packaging</v>
      </c>
      <c r="M3313" s="1" t="str">
        <f t="array" ref="M3313">IF(A3312=$A$72,TEXT(A3313,"dd/mm/yyyy"),A3313)&amp;";"&amp;B3313&amp;";"&amp;IF(J3313=0,IFERROR(VLOOKUP(A3313,default!$B$17:$C$19,2,0),C3313),INDEX(default!$B$2:$B$12,Sheet2!J3313,0))&amp;";"&amp;D3313&amp;";"&amp;E3313&amp;";"&amp;F3313&amp;";"&amp;G3313&amp;";"&amp;H3313</f>
        <v>packaging;1;Lognormal;1,25;0;0;No;(2,4,2,4,3,na)_x007f_</v>
      </c>
    </row>
    <row r="3314" ht="15.75" customHeight="1">
      <c r="A3314" s="1" t="s">
        <v>32</v>
      </c>
      <c r="B3314" s="1">
        <v>1.0</v>
      </c>
      <c r="C3314" s="1" t="s">
        <v>866</v>
      </c>
      <c r="D3314" s="1">
        <v>1.23</v>
      </c>
      <c r="E3314" s="1">
        <v>0.0</v>
      </c>
      <c r="F3314" s="1">
        <v>0.0</v>
      </c>
      <c r="G3314" s="1" t="s">
        <v>832</v>
      </c>
      <c r="H3314" s="1" t="s">
        <v>132</v>
      </c>
      <c r="I3314" s="1" t="str">
        <f t="shared" si="1"/>
        <v>Q6.1. Chinese broccoli, average of raw and cooked (boiled)</v>
      </c>
      <c r="J3314" s="1">
        <f t="shared" si="2"/>
        <v>0</v>
      </c>
      <c r="K3314" s="1" t="str">
        <f t="shared" si="3"/>
        <v>Q6.1. Chinese broccoli, average of raw and cooked (boiled)0</v>
      </c>
      <c r="L3314" s="1" t="str">
        <f t="shared" si="4"/>
        <v>Q6.1. Chinese broccoli, average of raw and cooked (boiled)distrib</v>
      </c>
      <c r="M3314" s="1" t="str">
        <f t="array" ref="M3314">IF(A3313=$A$72,TEXT(A3314,"dd/mm/yyyy"),A3314)&amp;";"&amp;B3314&amp;";"&amp;IF(J3314=0,IFERROR(VLOOKUP(A3314,default!$B$17:$C$19,2,0),C3314),INDEX(default!$B$2:$B$12,Sheet2!J3314,0))&amp;";"&amp;D3314&amp;";"&amp;E3314&amp;";"&amp;F3314&amp;";"&amp;G3314&amp;";"&amp;H3314</f>
        <v>distrib;1;Lognormal;1,23;0;0;No;(2,3,2,4,3,na)_x007f_</v>
      </c>
    </row>
    <row r="3315" ht="15.75" customHeight="1">
      <c r="A3315" s="1" t="s">
        <v>33</v>
      </c>
      <c r="B3315" s="1">
        <v>0.0</v>
      </c>
      <c r="C3315" s="1" t="s">
        <v>866</v>
      </c>
      <c r="D3315" s="1">
        <v>1.12</v>
      </c>
      <c r="E3315" s="1">
        <v>0.0</v>
      </c>
      <c r="F3315" s="1">
        <v>0.0</v>
      </c>
      <c r="G3315" s="1" t="s">
        <v>832</v>
      </c>
      <c r="H3315" s="1" t="s">
        <v>133</v>
      </c>
      <c r="I3315" s="1" t="str">
        <f t="shared" si="1"/>
        <v>Q6.1. Chinese broccoli, average of raw and cooked (boiled)</v>
      </c>
      <c r="J3315" s="1">
        <f t="shared" si="2"/>
        <v>0</v>
      </c>
      <c r="K3315" s="1" t="str">
        <f t="shared" si="3"/>
        <v>Q6.1. Chinese broccoli, average of raw and cooked (boiled)0</v>
      </c>
      <c r="L3315" s="1" t="str">
        <f t="shared" si="4"/>
        <v>Q6.1. Chinese broccoli, average of raw and cooked (boiled)retail_cool</v>
      </c>
      <c r="M3315" s="1" t="str">
        <f t="array" ref="M3315">IF(A3314=$A$72,TEXT(A3315,"dd/mm/yyyy"),A3315)&amp;";"&amp;B3315&amp;";"&amp;IF(J3315=0,IFERROR(VLOOKUP(A3315,default!$B$17:$C$19,2,0),C3315),INDEX(default!$B$2:$B$12,Sheet2!J3315,0))&amp;";"&amp;D3315&amp;";"&amp;E3315&amp;";"&amp;F3315&amp;";"&amp;G3315&amp;";"&amp;H3315</f>
        <v>retail_cool;0;Lognormal;1,12;0;0;No;(2,3,2,4,2,na)_x007f_</v>
      </c>
    </row>
    <row r="3316" ht="15.75" customHeight="1">
      <c r="A3316" s="1" t="s">
        <v>34</v>
      </c>
      <c r="B3316" s="1">
        <v>0.0</v>
      </c>
      <c r="C3316" s="1" t="s">
        <v>866</v>
      </c>
      <c r="D3316" s="1">
        <v>1.12</v>
      </c>
      <c r="E3316" s="1">
        <v>0.0</v>
      </c>
      <c r="F3316" s="1">
        <v>0.0</v>
      </c>
      <c r="G3316" s="1" t="s">
        <v>832</v>
      </c>
      <c r="H3316" s="1" t="s">
        <v>133</v>
      </c>
      <c r="I3316" s="1" t="str">
        <f t="shared" si="1"/>
        <v>Q6.1. Chinese broccoli, average of raw and cooked (boiled)</v>
      </c>
      <c r="J3316" s="1">
        <f t="shared" si="2"/>
        <v>0</v>
      </c>
      <c r="K3316" s="1" t="str">
        <f t="shared" si="3"/>
        <v>Q6.1. Chinese broccoli, average of raw and cooked (boiled)0</v>
      </c>
      <c r="L3316" s="1" t="str">
        <f t="shared" si="4"/>
        <v>Q6.1. Chinese broccoli, average of raw and cooked (boiled)retail_freez</v>
      </c>
      <c r="M3316" s="1" t="str">
        <f t="array" ref="M3316">IF(A3315=$A$72,TEXT(A3316,"dd/mm/yyyy"),A3316)&amp;";"&amp;B3316&amp;";"&amp;IF(J3316=0,IFERROR(VLOOKUP(A3316,default!$B$17:$C$19,2,0),C3316),INDEX(default!$B$2:$B$12,Sheet2!J3316,0))&amp;";"&amp;D3316&amp;";"&amp;E3316&amp;";"&amp;F3316&amp;";"&amp;G3316&amp;";"&amp;H3316</f>
        <v>retail_freez;0;Lognormal;1,12;0;0;No;(2,3,2,4,2,na)_x007f_</v>
      </c>
    </row>
    <row r="3317" ht="15.75" customHeight="1">
      <c r="A3317" s="1" t="s">
        <v>35</v>
      </c>
      <c r="B3317" s="1">
        <v>0.0</v>
      </c>
      <c r="C3317" s="1" t="s">
        <v>866</v>
      </c>
      <c r="D3317" s="1">
        <v>1.12</v>
      </c>
      <c r="E3317" s="1">
        <v>0.0</v>
      </c>
      <c r="F3317" s="1">
        <v>0.0</v>
      </c>
      <c r="G3317" s="1" t="s">
        <v>832</v>
      </c>
      <c r="H3317" s="1" t="s">
        <v>133</v>
      </c>
      <c r="I3317" s="1" t="str">
        <f t="shared" si="1"/>
        <v>Q6.1. Chinese broccoli, average of raw and cooked (boiled)</v>
      </c>
      <c r="J3317" s="1">
        <f t="shared" si="2"/>
        <v>0</v>
      </c>
      <c r="K3317" s="1" t="str">
        <f t="shared" si="3"/>
        <v>Q6.1. Chinese broccoli, average of raw and cooked (boiled)0</v>
      </c>
      <c r="L3317" s="1" t="str">
        <f t="shared" si="4"/>
        <v>Q6.1. Chinese broccoli, average of raw and cooked (boiled)home_cool</v>
      </c>
      <c r="M3317" s="1" t="str">
        <f t="array" ref="M3317">IF(A3316=$A$72,TEXT(A3317,"dd/mm/yyyy"),A3317)&amp;";"&amp;B3317&amp;";"&amp;IF(J3317=0,IFERROR(VLOOKUP(A3317,default!$B$17:$C$19,2,0),C3317),INDEX(default!$B$2:$B$12,Sheet2!J3317,0))&amp;";"&amp;D3317&amp;";"&amp;E3317&amp;";"&amp;F3317&amp;";"&amp;G3317&amp;";"&amp;H3317</f>
        <v>home_cool;0;Lognormal;1,12;0;0;No;(2,3,2,4,2,na)_x007f_</v>
      </c>
    </row>
    <row r="3318" ht="15.75" customHeight="1">
      <c r="A3318" s="1" t="s">
        <v>36</v>
      </c>
      <c r="B3318" s="1">
        <v>0.0</v>
      </c>
      <c r="C3318" s="1" t="s">
        <v>866</v>
      </c>
      <c r="D3318" s="1">
        <v>1.12</v>
      </c>
      <c r="E3318" s="1">
        <v>0.0</v>
      </c>
      <c r="F3318" s="1">
        <v>0.0</v>
      </c>
      <c r="G3318" s="1" t="s">
        <v>832</v>
      </c>
      <c r="H3318" s="1" t="s">
        <v>133</v>
      </c>
      <c r="I3318" s="1" t="str">
        <f t="shared" si="1"/>
        <v>Q6.1. Chinese broccoli, average of raw and cooked (boiled)</v>
      </c>
      <c r="J3318" s="1">
        <f t="shared" si="2"/>
        <v>0</v>
      </c>
      <c r="K3318" s="1" t="str">
        <f t="shared" si="3"/>
        <v>Q6.1. Chinese broccoli, average of raw and cooked (boiled)0</v>
      </c>
      <c r="L3318" s="1" t="str">
        <f t="shared" si="4"/>
        <v>Q6.1. Chinese broccoli, average of raw and cooked (boiled)home_freez</v>
      </c>
      <c r="M3318" s="1" t="str">
        <f t="array" ref="M3318">IF(A3317=$A$72,TEXT(A3318,"dd/mm/yyyy"),A3318)&amp;";"&amp;B3318&amp;";"&amp;IF(J3318=0,IFERROR(VLOOKUP(A3318,default!$B$17:$C$19,2,0),C3318),INDEX(default!$B$2:$B$12,Sheet2!J3318,0))&amp;";"&amp;D3318&amp;";"&amp;E3318&amp;";"&amp;F3318&amp;";"&amp;G3318&amp;";"&amp;H3318</f>
        <v>home_freez;0;Lognormal;1,12;0;0;No;(2,3,2,4,2,na)_x007f_</v>
      </c>
    </row>
    <row r="3319" ht="15.75" customHeight="1">
      <c r="A3319" s="1" t="s">
        <v>37</v>
      </c>
      <c r="B3319" s="1">
        <v>1.0</v>
      </c>
      <c r="C3319" s="1" t="s">
        <v>866</v>
      </c>
      <c r="D3319" s="1">
        <v>1.11</v>
      </c>
      <c r="E3319" s="1">
        <v>0.0</v>
      </c>
      <c r="F3319" s="1">
        <v>0.0</v>
      </c>
      <c r="G3319" s="1" t="s">
        <v>832</v>
      </c>
      <c r="H3319" s="1" t="s">
        <v>134</v>
      </c>
      <c r="I3319" s="1" t="str">
        <f t="shared" si="1"/>
        <v>Q6.1. Chinese broccoli, average of raw and cooked (boiled)</v>
      </c>
      <c r="J3319" s="1">
        <f t="shared" si="2"/>
        <v>0</v>
      </c>
      <c r="K3319" s="1" t="str">
        <f t="shared" si="3"/>
        <v>Q6.1. Chinese broccoli, average of raw and cooked (boiled)0</v>
      </c>
      <c r="L3319" s="1" t="str">
        <f t="shared" si="4"/>
        <v>Q6.1. Chinese broccoli, average of raw and cooked (boiled)boil</v>
      </c>
      <c r="M3319" s="1" t="str">
        <f t="array" ref="M3319">IF(A3318=$A$72,TEXT(A3319,"dd/mm/yyyy"),A3319)&amp;";"&amp;B3319&amp;";"&amp;IF(J3319=0,IFERROR(VLOOKUP(A3319,default!$B$17:$C$19,2,0),C3319),INDEX(default!$B$2:$B$12,Sheet2!J3319,0))&amp;";"&amp;D3319&amp;";"&amp;E3319&amp;";"&amp;F3319&amp;";"&amp;G3319&amp;";"&amp;H3319</f>
        <v>boil;1;Lognormal;1,11;0;0;No;(2,3,2,2,2,na)_x007f_</v>
      </c>
    </row>
    <row r="3320" ht="15.75" customHeight="1">
      <c r="A3320" s="1" t="s">
        <v>38</v>
      </c>
      <c r="B3320" s="1">
        <v>0.0</v>
      </c>
      <c r="C3320" s="1" t="s">
        <v>866</v>
      </c>
      <c r="D3320" s="1">
        <v>1.11</v>
      </c>
      <c r="E3320" s="1">
        <v>0.0</v>
      </c>
      <c r="F3320" s="1">
        <v>0.0</v>
      </c>
      <c r="G3320" s="1" t="s">
        <v>832</v>
      </c>
      <c r="H3320" s="1" t="s">
        <v>134</v>
      </c>
      <c r="I3320" s="1" t="str">
        <f t="shared" si="1"/>
        <v>Q6.1. Chinese broccoli, average of raw and cooked (boiled)</v>
      </c>
      <c r="J3320" s="1">
        <f t="shared" si="2"/>
        <v>0</v>
      </c>
      <c r="K3320" s="1" t="str">
        <f t="shared" si="3"/>
        <v>Q6.1. Chinese broccoli, average of raw and cooked (boiled)0</v>
      </c>
      <c r="L3320" s="1" t="str">
        <f t="shared" si="4"/>
        <v>Q6.1. Chinese broccoli, average of raw and cooked (boiled)fry</v>
      </c>
      <c r="M3320" s="1" t="str">
        <f t="array" ref="M3320">IF(A3319=$A$72,TEXT(A3320,"dd/mm/yyyy"),A3320)&amp;";"&amp;B3320&amp;";"&amp;IF(J3320=0,IFERROR(VLOOKUP(A3320,default!$B$17:$C$19,2,0),C3320),INDEX(default!$B$2:$B$12,Sheet2!J3320,0))&amp;";"&amp;D3320&amp;";"&amp;E3320&amp;";"&amp;F3320&amp;";"&amp;G3320&amp;";"&amp;H3320</f>
        <v>fry;0;Lognormal;1,11;0;0;No;(2,3,2,2,2,na)_x007f_</v>
      </c>
    </row>
    <row r="3321" ht="15.75" customHeight="1">
      <c r="A3321" s="1" t="s">
        <v>22</v>
      </c>
      <c r="B3321" s="1">
        <v>1.0</v>
      </c>
      <c r="C3321" s="1" t="s">
        <v>842</v>
      </c>
      <c r="D3321" s="1">
        <v>1.0</v>
      </c>
      <c r="E3321" s="1">
        <v>0.0</v>
      </c>
      <c r="F3321" s="1">
        <v>0.0</v>
      </c>
      <c r="G3321" s="1" t="s">
        <v>832</v>
      </c>
      <c r="I3321" s="1" t="str">
        <f t="shared" si="1"/>
        <v>Q6.1. Chinese broccoli, average of raw and cooked (boiled)</v>
      </c>
      <c r="J3321" s="1">
        <f t="shared" si="2"/>
        <v>0</v>
      </c>
      <c r="K3321" s="1" t="str">
        <f t="shared" si="3"/>
        <v>Q6.1. Chinese broccoli, average of raw and cooked (boiled)0</v>
      </c>
      <c r="L3321" s="1" t="str">
        <f t="shared" si="4"/>
        <v>Q6.1. Chinese broccoli, average of raw and cooked (boiled)processing</v>
      </c>
      <c r="M3321" s="1" t="str">
        <f t="array" ref="M3321">IF(A3320=$A$72,TEXT(A3321,"dd/mm/yyyy"),A3321)&amp;";"&amp;B3321&amp;";"&amp;IF(J3321=0,IFERROR(VLOOKUP(A3321,default!$B$17:$C$19,2,0),C3321),INDEX(default!$B$2:$B$12,Sheet2!J3321,0))&amp;";"&amp;D3321&amp;";"&amp;E3321&amp;";"&amp;F3321&amp;";"&amp;G3321&amp;";"&amp;H3321</f>
        <v>processing;1;Undefined;1;0;0;No;</v>
      </c>
    </row>
    <row r="3322" ht="15.75" customHeight="1">
      <c r="A3322" s="1" t="s">
        <v>39</v>
      </c>
      <c r="B3322" s="1">
        <v>0.05</v>
      </c>
      <c r="C3322" s="1" t="s">
        <v>842</v>
      </c>
      <c r="D3322" s="1">
        <v>1.0</v>
      </c>
      <c r="E3322" s="1">
        <v>0.0</v>
      </c>
      <c r="F3322" s="1">
        <v>0.0</v>
      </c>
      <c r="G3322" s="1" t="s">
        <v>832</v>
      </c>
      <c r="I3322" s="1" t="str">
        <f t="shared" si="1"/>
        <v>Q6.1. Chinese broccoli, average of raw and cooked (boiled)</v>
      </c>
      <c r="J3322" s="1">
        <f t="shared" si="2"/>
        <v>0</v>
      </c>
      <c r="K3322" s="1" t="str">
        <f t="shared" si="3"/>
        <v>Q6.1. Chinese broccoli, average of raw and cooked (boiled)0</v>
      </c>
      <c r="L3322" s="1" t="str">
        <f t="shared" si="4"/>
        <v>Q6.1. Chinese broccoli, average of raw and cooked (boiled)packwt</v>
      </c>
      <c r="M3322" s="1" t="str">
        <f t="array" ref="M3322">IF(A3321=$A$72,TEXT(A3322,"dd/mm/yyyy"),A3322)&amp;";"&amp;B3322&amp;";"&amp;IF(J3322=0,IFERROR(VLOOKUP(A3322,default!$B$17:$C$19,2,0),C3322),INDEX(default!$B$2:$B$12,Sheet2!J3322,0))&amp;";"&amp;D3322&amp;";"&amp;E3322&amp;";"&amp;F3322&amp;";"&amp;G3322&amp;";"&amp;H3322</f>
        <v>packwt;0,05;Undefined;1;0;0;No;</v>
      </c>
    </row>
    <row r="3323" ht="15.75" customHeight="1">
      <c r="A3323" s="1" t="s">
        <v>40</v>
      </c>
      <c r="B3323" s="1">
        <v>0.0</v>
      </c>
      <c r="C3323" s="1" t="s">
        <v>842</v>
      </c>
      <c r="D3323" s="1">
        <v>1.0</v>
      </c>
      <c r="E3323" s="1">
        <v>0.0</v>
      </c>
      <c r="F3323" s="1">
        <v>0.0</v>
      </c>
      <c r="G3323" s="1" t="s">
        <v>832</v>
      </c>
      <c r="I3323" s="1" t="str">
        <f t="shared" si="1"/>
        <v>Q6.1. Chinese broccoli, average of raw and cooked (boiled)</v>
      </c>
      <c r="J3323" s="1">
        <f t="shared" si="2"/>
        <v>0</v>
      </c>
      <c r="K3323" s="1" t="str">
        <f t="shared" si="3"/>
        <v>Q6.1. Chinese broccoli, average of raw and cooked (boiled)0</v>
      </c>
      <c r="L3323" s="1" t="str">
        <f t="shared" si="4"/>
        <v>Q6.1. Chinese broccoli, average of raw and cooked (boiled)USER_loss</v>
      </c>
      <c r="M3323" s="1" t="str">
        <f t="array" ref="M3323">IF(A3322=$A$72,TEXT(A3323,"dd/mm/yyyy"),A3323)&amp;";"&amp;B3323&amp;";"&amp;IF(J3323=0,IFERROR(VLOOKUP(A3323,default!$B$17:$C$19,2,0),C3323),INDEX(default!$B$2:$B$12,Sheet2!J3323,0))&amp;";"&amp;D3323&amp;";"&amp;E3323&amp;";"&amp;F3323&amp;";"&amp;G3323&amp;";"&amp;H3323</f>
        <v>USER_loss;0;Undefined;1;0;0;No;</v>
      </c>
    </row>
    <row r="3324" ht="15.75" customHeight="1">
      <c r="I3324" s="1" t="str">
        <f t="shared" si="1"/>
        <v>Q6.1. Chinese broccoli, average of raw and cooked (boiled)</v>
      </c>
      <c r="J3324" s="1">
        <f t="shared" si="2"/>
        <v>0</v>
      </c>
      <c r="K3324" s="1" t="str">
        <f t="shared" si="3"/>
        <v>Q6.1. Chinese broccoli, average of raw and cooked (boiled)0</v>
      </c>
      <c r="L3324" s="1" t="str">
        <f t="shared" si="4"/>
        <v>Q6.1. Chinese broccoli, average of raw and cooked (boiled)</v>
      </c>
      <c r="M3324" s="1" t="str">
        <f t="array" ref="M3324">IF(A3323=$A$72,TEXT(A3324,"dd/mm/yyyy"),A3324)&amp;";"&amp;B3324&amp;";"&amp;IF(J3324=0,IFERROR(VLOOKUP(A3324,default!$B$17:$C$19,2,0),C3324),INDEX(default!$B$2:$B$12,Sheet2!J3324,0))&amp;";"&amp;D3324&amp;";"&amp;E3324&amp;";"&amp;F3324&amp;";"&amp;G3324&amp;";"&amp;H3324</f>
        <v>;;;;;;;</v>
      </c>
    </row>
    <row r="3325" ht="15.75" customHeight="1">
      <c r="A3325" s="1" t="s">
        <v>867</v>
      </c>
      <c r="I3325" s="1" t="str">
        <f t="shared" si="1"/>
        <v>Q6.1. Chinese broccoli, average of raw and cooked (boiled)</v>
      </c>
      <c r="J3325" s="1">
        <f t="shared" si="2"/>
        <v>0</v>
      </c>
      <c r="K3325" s="1" t="str">
        <f t="shared" si="3"/>
        <v>Q6.1. Chinese broccoli, average of raw and cooked (boiled)0</v>
      </c>
      <c r="L3325" s="1" t="str">
        <f t="shared" si="4"/>
        <v>Q6.1. Chinese broccoli, average of raw and cooked (boiled)End</v>
      </c>
      <c r="M3325" s="1" t="str">
        <f t="array" ref="M3325">IF(A3324=$A$72,TEXT(A3325,"dd/mm/yyyy"),A3325)&amp;";"&amp;B3325&amp;";"&amp;IF(J3325=0,IFERROR(VLOOKUP(A3325,default!$B$17:$C$19,2,0),C3325),INDEX(default!$B$2:$B$12,Sheet2!J3325,0))&amp;";"&amp;D3325&amp;";"&amp;E3325&amp;";"&amp;F3325&amp;";"&amp;G3325&amp;";"&amp;H3325</f>
        <v>End;;;;;;;</v>
      </c>
    </row>
    <row r="3326" ht="15.75" customHeight="1">
      <c r="I3326" s="1" t="str">
        <f t="shared" si="1"/>
        <v>Q6.1. Chinese broccoli, average of raw and cooked (boiled)</v>
      </c>
      <c r="J3326" s="1">
        <f t="shared" si="2"/>
        <v>0</v>
      </c>
      <c r="K3326" s="1" t="str">
        <f t="shared" si="3"/>
        <v>Q6.1. Chinese broccoli, average of raw and cooked (boiled)0</v>
      </c>
      <c r="L3326" s="1" t="str">
        <f t="shared" si="4"/>
        <v>Q6.1. Chinese broccoli, average of raw and cooked (boiled)</v>
      </c>
      <c r="M3326" s="1" t="str">
        <f t="array" ref="M3326">IF(A3325=$A$72,TEXT(A3326,"dd/mm/yyyy"),A3326)&amp;";"&amp;B3326&amp;";"&amp;IF(J3326=0,IFERROR(VLOOKUP(A3326,default!$B$17:$C$19,2,0),C3326),INDEX(default!$B$2:$B$12,Sheet2!J3326,0))&amp;";"&amp;D3326&amp;";"&amp;E3326&amp;";"&amp;F3326&amp;";"&amp;G3326&amp;";"&amp;H3326</f>
        <v>;;;;;;;</v>
      </c>
    </row>
    <row r="3327" ht="15.75" customHeight="1">
      <c r="A3327" s="1" t="s">
        <v>814</v>
      </c>
      <c r="I3327" s="1" t="str">
        <f t="shared" si="1"/>
        <v>Q6.1. Chinese broccoli, average of raw and cooked (boiled)</v>
      </c>
      <c r="J3327" s="1">
        <f t="shared" si="2"/>
        <v>0</v>
      </c>
      <c r="K3327" s="1" t="str">
        <f t="shared" si="3"/>
        <v>Q6.1. Chinese broccoli, average of raw and cooked (boiled)0</v>
      </c>
      <c r="L3327" s="1" t="str">
        <f t="shared" si="4"/>
        <v>Q6.1. Chinese broccoli, average of raw and cooked (boiled)Process</v>
      </c>
      <c r="M3327" s="1" t="str">
        <f t="array" ref="M3327">IF(A3326=$A$72,TEXT(A3327,"dd/mm/yyyy"),A3327)&amp;";"&amp;B3327&amp;";"&amp;IF(J3327=0,IFERROR(VLOOKUP(A3327,default!$B$17:$C$19,2,0),C3327),INDEX(default!$B$2:$B$12,Sheet2!J3327,0))&amp;";"&amp;D3327&amp;";"&amp;E3327&amp;";"&amp;F3327&amp;";"&amp;G3327&amp;";"&amp;H3327</f>
        <v>Process;;;;;;;</v>
      </c>
    </row>
    <row r="3328" ht="15.75" customHeight="1">
      <c r="I3328" s="1" t="str">
        <f t="shared" si="1"/>
        <v>Q6.1. Chinese broccoli, average of raw and cooked (boiled)</v>
      </c>
      <c r="J3328" s="1">
        <f t="shared" si="2"/>
        <v>0</v>
      </c>
      <c r="K3328" s="1" t="str">
        <f t="shared" si="3"/>
        <v>Q6.1. Chinese broccoli, average of raw and cooked (boiled)0</v>
      </c>
      <c r="L3328" s="1" t="str">
        <f t="shared" si="4"/>
        <v>Q6.1. Chinese broccoli, average of raw and cooked (boiled)</v>
      </c>
      <c r="M3328" s="1" t="str">
        <f t="array" ref="M3328">IF(A3327=$A$72,TEXT(A3328,"dd/mm/yyyy"),A3328)&amp;";"&amp;B3328&amp;";"&amp;IF(J3328=0,IFERROR(VLOOKUP(A3328,default!$B$17:$C$19,2,0),C3328),INDEX(default!$B$2:$B$12,Sheet2!J3328,0))&amp;";"&amp;D3328&amp;";"&amp;E3328&amp;";"&amp;F3328&amp;";"&amp;G3328&amp;";"&amp;H3328</f>
        <v>;;;;;;;</v>
      </c>
    </row>
    <row r="3329" ht="15.75" customHeight="1">
      <c r="A3329" s="1" t="s">
        <v>815</v>
      </c>
      <c r="I3329" s="1" t="str">
        <f t="shared" si="1"/>
        <v>Q6.1. Chinese broccoli, average of raw and cooked (boiled)</v>
      </c>
      <c r="J3329" s="1">
        <f t="shared" si="2"/>
        <v>0</v>
      </c>
      <c r="K3329" s="1" t="str">
        <f t="shared" si="3"/>
        <v>Q6.1. Chinese broccoli, average of raw and cooked (boiled)0</v>
      </c>
      <c r="L3329" s="1" t="str">
        <f t="shared" si="4"/>
        <v>Q6.1. Chinese broccoli, average of raw and cooked (boiled)Category type</v>
      </c>
      <c r="M3329" s="1" t="str">
        <f t="array" ref="M3329">IF(A3328=$A$72,TEXT(A3329,"dd/mm/yyyy"),A3329)&amp;";"&amp;B3329&amp;";"&amp;IF(J3329=0,IFERROR(VLOOKUP(A3329,default!$B$17:$C$19,2,0),C3329),INDEX(default!$B$2:$B$12,Sheet2!J3329,0))&amp;";"&amp;D3329&amp;";"&amp;E3329&amp;";"&amp;F3329&amp;";"&amp;G3329&amp;";"&amp;H3329</f>
        <v>Category type;;;;;;;</v>
      </c>
    </row>
    <row r="3330" ht="15.75" customHeight="1">
      <c r="A3330" s="1" t="s">
        <v>816</v>
      </c>
      <c r="I3330" s="1" t="str">
        <f t="shared" si="1"/>
        <v>Q6.1. Chinese broccoli, average of raw and cooked (boiled)</v>
      </c>
      <c r="J3330" s="1">
        <f t="shared" si="2"/>
        <v>0</v>
      </c>
      <c r="K3330" s="1" t="str">
        <f t="shared" si="3"/>
        <v>Q6.1. Chinese broccoli, average of raw and cooked (boiled)0</v>
      </c>
      <c r="L3330" s="1" t="str">
        <f t="shared" si="4"/>
        <v>Q6.1. Chinese broccoli, average of raw and cooked (boiled)material</v>
      </c>
      <c r="M3330" s="1" t="str">
        <f t="array" ref="M3330">IF(A3329=$A$72,TEXT(A3330,"dd/mm/yyyy"),A3330)&amp;";"&amp;B3330&amp;";"&amp;IF(J3330=0,IFERROR(VLOOKUP(A3330,default!$B$17:$C$19,2,0),C3330),INDEX(default!$B$2:$B$12,Sheet2!J3330,0))&amp;";"&amp;D3330&amp;";"&amp;E3330&amp;";"&amp;F3330&amp;";"&amp;G3330&amp;";"&amp;H3330</f>
        <v>material;;;;;;;</v>
      </c>
    </row>
    <row r="3331" ht="15.75" customHeight="1">
      <c r="I3331" s="1" t="str">
        <f t="shared" si="1"/>
        <v>Q6.1. Chinese broccoli, average of raw and cooked (boiled)</v>
      </c>
      <c r="J3331" s="1">
        <f t="shared" si="2"/>
        <v>0</v>
      </c>
      <c r="K3331" s="1" t="str">
        <f t="shared" si="3"/>
        <v>Q6.1. Chinese broccoli, average of raw and cooked (boiled)0</v>
      </c>
      <c r="L3331" s="1" t="str">
        <f t="shared" si="4"/>
        <v>Q6.1. Chinese broccoli, average of raw and cooked (boiled)</v>
      </c>
      <c r="M3331" s="1" t="str">
        <f t="array" ref="M3331">IF(A3330=$A$72,TEXT(A3331,"dd/mm/yyyy"),A3331)&amp;";"&amp;B3331&amp;";"&amp;IF(J3331=0,IFERROR(VLOOKUP(A3331,default!$B$17:$C$19,2,0),C3331),INDEX(default!$B$2:$B$12,Sheet2!J3331,0))&amp;";"&amp;D3331&amp;";"&amp;E3331&amp;";"&amp;F3331&amp;";"&amp;G3331&amp;";"&amp;H3331</f>
        <v>;;;;;;;</v>
      </c>
    </row>
    <row r="3332" ht="15.75" customHeight="1">
      <c r="A3332" s="1" t="s">
        <v>817</v>
      </c>
      <c r="I3332" s="1" t="str">
        <f t="shared" si="1"/>
        <v>Q6.1. Chinese broccoli, average of raw and cooked (boiled)</v>
      </c>
      <c r="J3332" s="1">
        <f t="shared" si="2"/>
        <v>0</v>
      </c>
      <c r="K3332" s="1" t="str">
        <f t="shared" si="3"/>
        <v>Q6.1. Chinese broccoli, average of raw and cooked (boiled)0</v>
      </c>
      <c r="L3332" s="1" t="str">
        <f t="shared" si="4"/>
        <v>Q6.1. Chinese broccoli, average of raw and cooked (boiled)Process identifier</v>
      </c>
      <c r="M3332" s="1" t="str">
        <f t="array" ref="M3332">IF(A3331=$A$72,TEXT(A3332,"dd/mm/yyyy"),A3332)&amp;";"&amp;B3332&amp;";"&amp;IF(J3332=0,IFERROR(VLOOKUP(A3332,default!$B$17:$C$19,2,0),C3332),INDEX(default!$B$2:$B$12,Sheet2!J3332,0))&amp;";"&amp;D3332&amp;";"&amp;E3332&amp;";"&amp;F3332&amp;";"&amp;G3332&amp;";"&amp;H3332</f>
        <v>Process identifier;;;;;;;</v>
      </c>
    </row>
    <row r="3333" ht="15.75" customHeight="1">
      <c r="A3333" s="1" t="s">
        <v>1148</v>
      </c>
      <c r="I3333" s="1" t="str">
        <f t="shared" si="1"/>
        <v>Q6.1. Chinese broccoli, average of raw and cooked (boiled)</v>
      </c>
      <c r="J3333" s="1">
        <f t="shared" si="2"/>
        <v>0</v>
      </c>
      <c r="K3333" s="1" t="str">
        <f t="shared" si="3"/>
        <v>Q6.1. Chinese broccoli, average of raw and cooked (boiled)0</v>
      </c>
      <c r="L3333" s="1" t="str">
        <f t="shared" si="4"/>
        <v>Q6.1. Chinese broccoli, average of raw and cooked (boiled)FootPrin000108900800263</v>
      </c>
      <c r="M3333" s="1" t="str">
        <f t="array" ref="M3333">IF(A3332=$A$72,TEXT(A3333,"dd/mm/yyyy"),A3333)&amp;";"&amp;B3333&amp;";"&amp;IF(J3333=0,IFERROR(VLOOKUP(A3333,default!$B$17:$C$19,2,0),C3333),INDEX(default!$B$2:$B$12,Sheet2!J3333,0))&amp;";"&amp;D3333&amp;";"&amp;E3333&amp;";"&amp;F3333&amp;";"&amp;G3333&amp;";"&amp;H3333</f>
        <v>FootPrin000108900800263;;;;;;;</v>
      </c>
    </row>
    <row r="3334" ht="15.75" customHeight="1">
      <c r="I3334" s="1" t="str">
        <f t="shared" si="1"/>
        <v>Q6.1. Chinese broccoli, average of raw and cooked (boiled)</v>
      </c>
      <c r="J3334" s="1">
        <f t="shared" si="2"/>
        <v>0</v>
      </c>
      <c r="K3334" s="1" t="str">
        <f t="shared" si="3"/>
        <v>Q6.1. Chinese broccoli, average of raw and cooked (boiled)0</v>
      </c>
      <c r="L3334" s="1" t="str">
        <f t="shared" si="4"/>
        <v>Q6.1. Chinese broccoli, average of raw and cooked (boiled)</v>
      </c>
      <c r="M3334" s="1" t="str">
        <f t="array" ref="M3334">IF(A3333=$A$72,TEXT(A3334,"dd/mm/yyyy"),A3334)&amp;";"&amp;B3334&amp;";"&amp;IF(J3334=0,IFERROR(VLOOKUP(A3334,default!$B$17:$C$19,2,0),C3334),INDEX(default!$B$2:$B$12,Sheet2!J3334,0))&amp;";"&amp;D3334&amp;";"&amp;E3334&amp;";"&amp;F3334&amp;";"&amp;G3334&amp;";"&amp;H3334</f>
        <v>;;;;;;;</v>
      </c>
    </row>
    <row r="3335" ht="15.75" customHeight="1">
      <c r="A3335" s="1" t="s">
        <v>819</v>
      </c>
      <c r="I3335" s="1" t="str">
        <f t="shared" si="1"/>
        <v>Q6.1. Chinese broccoli, average of raw and cooked (boiled)</v>
      </c>
      <c r="J3335" s="1">
        <f t="shared" si="2"/>
        <v>0</v>
      </c>
      <c r="K3335" s="1" t="str">
        <f t="shared" si="3"/>
        <v>Q6.1. Chinese broccoli, average of raw and cooked (boiled)0</v>
      </c>
      <c r="L3335" s="1" t="str">
        <f t="shared" si="4"/>
        <v>Q6.1. Chinese broccoli, average of raw and cooked (boiled)Type</v>
      </c>
      <c r="M3335" s="1" t="str">
        <f t="array" ref="M3335">IF(A3334=$A$72,TEXT(A3335,"dd/mm/yyyy"),A3335)&amp;";"&amp;B3335&amp;";"&amp;IF(J3335=0,IFERROR(VLOOKUP(A3335,default!$B$17:$C$19,2,0),C3335),INDEX(default!$B$2:$B$12,Sheet2!J3335,0))&amp;";"&amp;D3335&amp;";"&amp;E3335&amp;";"&amp;F3335&amp;";"&amp;G3335&amp;";"&amp;H3335</f>
        <v>Type;;;;;;;</v>
      </c>
    </row>
    <row r="3336" ht="15.75" customHeight="1">
      <c r="I3336" s="1" t="str">
        <f t="shared" si="1"/>
        <v>Q6.1. Chinese broccoli, average of raw and cooked (boiled)</v>
      </c>
      <c r="J3336" s="1">
        <f t="shared" si="2"/>
        <v>0</v>
      </c>
      <c r="K3336" s="1" t="str">
        <f t="shared" si="3"/>
        <v>Q6.1. Chinese broccoli, average of raw and cooked (boiled)0</v>
      </c>
      <c r="L3336" s="1" t="str">
        <f t="shared" si="4"/>
        <v>Q6.1. Chinese broccoli, average of raw and cooked (boiled)</v>
      </c>
      <c r="M3336" s="1" t="str">
        <f t="array" ref="M3336">IF(A3335=$A$72,TEXT(A3336,"dd/mm/yyyy"),A3336)&amp;";"&amp;B3336&amp;";"&amp;IF(J3336=0,IFERROR(VLOOKUP(A3336,default!$B$17:$C$19,2,0),C3336),INDEX(default!$B$2:$B$12,Sheet2!J3336,0))&amp;";"&amp;D3336&amp;";"&amp;E3336&amp;";"&amp;F3336&amp;";"&amp;G3336&amp;";"&amp;H3336</f>
        <v>;;;;;;;</v>
      </c>
    </row>
    <row r="3337" ht="15.75" customHeight="1">
      <c r="I3337" s="1" t="str">
        <f t="shared" si="1"/>
        <v>Q6.1. Chinese broccoli, average of raw and cooked (boiled)</v>
      </c>
      <c r="J3337" s="1">
        <f t="shared" si="2"/>
        <v>0</v>
      </c>
      <c r="K3337" s="1" t="str">
        <f t="shared" si="3"/>
        <v>Q6.1. Chinese broccoli, average of raw and cooked (boiled)0</v>
      </c>
      <c r="L3337" s="1" t="str">
        <f t="shared" si="4"/>
        <v>Q6.1. Chinese broccoli, average of raw and cooked (boiled)</v>
      </c>
      <c r="M3337" s="1" t="str">
        <f t="array" ref="M3337">IF(A3336=$A$72,TEXT(A3337,"dd/mm/yyyy"),A3337)&amp;";"&amp;B3337&amp;";"&amp;IF(J3337=0,IFERROR(VLOOKUP(A3337,default!$B$17:$C$19,2,0),C3337),INDEX(default!$B$2:$B$12,Sheet2!J3337,0))&amp;";"&amp;D3337&amp;";"&amp;E3337&amp;";"&amp;F3337&amp;";"&amp;G3337&amp;";"&amp;H3337</f>
        <v>;;;;;;;</v>
      </c>
    </row>
    <row r="3338" ht="15.75" customHeight="1">
      <c r="A3338" s="1" t="s">
        <v>820</v>
      </c>
      <c r="I3338" s="1" t="str">
        <f t="shared" si="1"/>
        <v>Q6.1. Chinese broccoli, average of raw and cooked (boiled)</v>
      </c>
      <c r="J3338" s="1">
        <f t="shared" si="2"/>
        <v>0</v>
      </c>
      <c r="K3338" s="1" t="str">
        <f t="shared" si="3"/>
        <v>Q6.1. Chinese broccoli, average of raw and cooked (boiled)0</v>
      </c>
      <c r="L3338" s="1" t="str">
        <f t="shared" si="4"/>
        <v>Q6.1. Chinese broccoli, average of raw and cooked (boiled)Status</v>
      </c>
      <c r="M3338" s="1" t="str">
        <f t="array" ref="M3338">IF(A3337=$A$72,TEXT(A3338,"dd/mm/yyyy"),A3338)&amp;";"&amp;B3338&amp;";"&amp;IF(J3338=0,IFERROR(VLOOKUP(A3338,default!$B$17:$C$19,2,0),C3338),INDEX(default!$B$2:$B$12,Sheet2!J3338,0))&amp;";"&amp;D3338&amp;";"&amp;E3338&amp;";"&amp;F3338&amp;";"&amp;G3338&amp;";"&amp;H3338</f>
        <v>Status;;;;;;;</v>
      </c>
    </row>
    <row r="3339" ht="15.75" customHeight="1">
      <c r="I3339" s="1" t="str">
        <f t="shared" si="1"/>
        <v>Q6.1. Chinese broccoli, average of raw and cooked (boiled)</v>
      </c>
      <c r="J3339" s="1">
        <f t="shared" si="2"/>
        <v>0</v>
      </c>
      <c r="K3339" s="1" t="str">
        <f t="shared" si="3"/>
        <v>Q6.1. Chinese broccoli, average of raw and cooked (boiled)0</v>
      </c>
      <c r="L3339" s="1" t="str">
        <f t="shared" si="4"/>
        <v>Q6.1. Chinese broccoli, average of raw and cooked (boiled)</v>
      </c>
      <c r="M3339" s="1" t="str">
        <f t="array" ref="M3339">IF(A3338=$A$72,TEXT(A3339,"dd/mm/yyyy"),A3339)&amp;";"&amp;B3339&amp;";"&amp;IF(J3339=0,IFERROR(VLOOKUP(A3339,default!$B$17:$C$19,2,0),C3339),INDEX(default!$B$2:$B$12,Sheet2!J3339,0))&amp;";"&amp;D3339&amp;";"&amp;E3339&amp;";"&amp;F3339&amp;";"&amp;G3339&amp;";"&amp;H3339</f>
        <v>;;;;;;;</v>
      </c>
    </row>
    <row r="3340" ht="15.75" customHeight="1">
      <c r="I3340" s="1" t="str">
        <f t="shared" si="1"/>
        <v>Q6.1. Chinese broccoli, average of raw and cooked (boiled)</v>
      </c>
      <c r="J3340" s="1">
        <f t="shared" si="2"/>
        <v>0</v>
      </c>
      <c r="K3340" s="1" t="str">
        <f t="shared" si="3"/>
        <v>Q6.1. Chinese broccoli, average of raw and cooked (boiled)0</v>
      </c>
      <c r="L3340" s="1" t="str">
        <f t="shared" si="4"/>
        <v>Q6.1. Chinese broccoli, average of raw and cooked (boiled)</v>
      </c>
      <c r="M3340" s="1" t="str">
        <f t="array" ref="M3340">IF(A3339=$A$72,TEXT(A3340,"dd/mm/yyyy"),A3340)&amp;";"&amp;B3340&amp;";"&amp;IF(J3340=0,IFERROR(VLOOKUP(A3340,default!$B$17:$C$19,2,0),C3340),INDEX(default!$B$2:$B$12,Sheet2!J3340,0))&amp;";"&amp;D3340&amp;";"&amp;E3340&amp;";"&amp;F3340&amp;";"&amp;G3340&amp;";"&amp;H3340</f>
        <v>;;;;;;;</v>
      </c>
    </row>
    <row r="3341" ht="15.75" customHeight="1">
      <c r="A3341" s="1" t="s">
        <v>821</v>
      </c>
      <c r="I3341" s="1" t="str">
        <f t="shared" si="1"/>
        <v>Q6.1. Chinese broccoli, average of raw and cooked (boiled)</v>
      </c>
      <c r="J3341" s="1">
        <f t="shared" si="2"/>
        <v>0</v>
      </c>
      <c r="K3341" s="1" t="str">
        <f t="shared" si="3"/>
        <v>Q6.1. Chinese broccoli, average of raw and cooked (boiled)0</v>
      </c>
      <c r="L3341" s="1" t="str">
        <f t="shared" si="4"/>
        <v>Q6.1. Chinese broccoli, average of raw and cooked (boiled)Time period</v>
      </c>
      <c r="M3341" s="1" t="str">
        <f t="array" ref="M3341">IF(A3340=$A$72,TEXT(A3341,"dd/mm/yyyy"),A3341)&amp;";"&amp;B3341&amp;";"&amp;IF(J3341=0,IFERROR(VLOOKUP(A3341,default!$B$17:$C$19,2,0),C3341),INDEX(default!$B$2:$B$12,Sheet2!J3341,0))&amp;";"&amp;D3341&amp;";"&amp;E3341&amp;";"&amp;F3341&amp;";"&amp;G3341&amp;";"&amp;H3341</f>
        <v>Time period;;;;;;;</v>
      </c>
    </row>
    <row r="3342" ht="15.75" customHeight="1">
      <c r="A3342" s="1" t="s">
        <v>822</v>
      </c>
      <c r="I3342" s="1" t="str">
        <f t="shared" si="1"/>
        <v>Q6.1. Chinese broccoli, average of raw and cooked (boiled)</v>
      </c>
      <c r="J3342" s="1">
        <f t="shared" si="2"/>
        <v>0</v>
      </c>
      <c r="K3342" s="1" t="str">
        <f t="shared" si="3"/>
        <v>Q6.1. Chinese broccoli, average of raw and cooked (boiled)0</v>
      </c>
      <c r="L3342" s="1" t="str">
        <f t="shared" si="4"/>
        <v>Q6.1. Chinese broccoli, average of raw and cooked (boiled)Unspecified</v>
      </c>
      <c r="M3342" s="1" t="str">
        <f t="array" ref="M3342">IF(A3341=$A$72,TEXT(A3342,"dd/mm/yyyy"),A3342)&amp;";"&amp;B3342&amp;";"&amp;IF(J3342=0,IFERROR(VLOOKUP(A3342,default!$B$17:$C$19,2,0),C3342),INDEX(default!$B$2:$B$12,Sheet2!J3342,0))&amp;";"&amp;D3342&amp;";"&amp;E3342&amp;";"&amp;F3342&amp;";"&amp;G3342&amp;";"&amp;H3342</f>
        <v>Unspecified;;;;;;;</v>
      </c>
    </row>
    <row r="3343" ht="15.75" customHeight="1">
      <c r="I3343" s="1" t="str">
        <f t="shared" si="1"/>
        <v>Q6.1. Chinese broccoli, average of raw and cooked (boiled)</v>
      </c>
      <c r="J3343" s="1">
        <f t="shared" si="2"/>
        <v>0</v>
      </c>
      <c r="K3343" s="1" t="str">
        <f t="shared" si="3"/>
        <v>Q6.1. Chinese broccoli, average of raw and cooked (boiled)0</v>
      </c>
      <c r="L3343" s="1" t="str">
        <f t="shared" si="4"/>
        <v>Q6.1. Chinese broccoli, average of raw and cooked (boiled)</v>
      </c>
      <c r="M3343" s="1" t="str">
        <f t="array" ref="M3343">IF(A3342=$A$72,TEXT(A3343,"dd/mm/yyyy"),A3343)&amp;";"&amp;B3343&amp;";"&amp;IF(J3343=0,IFERROR(VLOOKUP(A3343,default!$B$17:$C$19,2,0),C3343),INDEX(default!$B$2:$B$12,Sheet2!J3343,0))&amp;";"&amp;D3343&amp;";"&amp;E3343&amp;";"&amp;F3343&amp;";"&amp;G3343&amp;";"&amp;H3343</f>
        <v>;;;;;;;</v>
      </c>
    </row>
    <row r="3344" ht="15.75" customHeight="1">
      <c r="A3344" s="1" t="s">
        <v>823</v>
      </c>
      <c r="I3344" s="1" t="str">
        <f t="shared" si="1"/>
        <v>Q6.1. Chinese broccoli, average of raw and cooked (boiled)</v>
      </c>
      <c r="J3344" s="1">
        <f t="shared" si="2"/>
        <v>0</v>
      </c>
      <c r="K3344" s="1" t="str">
        <f t="shared" si="3"/>
        <v>Q6.1. Chinese broccoli, average of raw and cooked (boiled)0</v>
      </c>
      <c r="L3344" s="1" t="str">
        <f t="shared" si="4"/>
        <v>Q6.1. Chinese broccoli, average of raw and cooked (boiled)Geography</v>
      </c>
      <c r="M3344" s="1" t="str">
        <f t="array" ref="M3344">IF(A3343=$A$72,TEXT(A3344,"dd/mm/yyyy"),A3344)&amp;";"&amp;B3344&amp;";"&amp;IF(J3344=0,IFERROR(VLOOKUP(A3344,default!$B$17:$C$19,2,0),C3344),INDEX(default!$B$2:$B$12,Sheet2!J3344,0))&amp;";"&amp;D3344&amp;";"&amp;E3344&amp;";"&amp;F3344&amp;";"&amp;G3344&amp;";"&amp;H3344</f>
        <v>Geography;;;;;;;</v>
      </c>
    </row>
    <row r="3345" ht="15.75" customHeight="1">
      <c r="A3345" s="1" t="s">
        <v>822</v>
      </c>
      <c r="I3345" s="1" t="str">
        <f t="shared" si="1"/>
        <v>Q6.1. Chinese broccoli, average of raw and cooked (boiled)</v>
      </c>
      <c r="J3345" s="1">
        <f t="shared" si="2"/>
        <v>0</v>
      </c>
      <c r="K3345" s="1" t="str">
        <f t="shared" si="3"/>
        <v>Q6.1. Chinese broccoli, average of raw and cooked (boiled)0</v>
      </c>
      <c r="L3345" s="1" t="str">
        <f t="shared" si="4"/>
        <v>Q6.1. Chinese broccoli, average of raw and cooked (boiled)Unspecified</v>
      </c>
      <c r="M3345" s="1" t="str">
        <f t="array" ref="M3345">IF(A3344=$A$72,TEXT(A3345,"dd/mm/yyyy"),A3345)&amp;";"&amp;B3345&amp;";"&amp;IF(J3345=0,IFERROR(VLOOKUP(A3345,default!$B$17:$C$19,2,0),C3345),INDEX(default!$B$2:$B$12,Sheet2!J3345,0))&amp;";"&amp;D3345&amp;";"&amp;E3345&amp;";"&amp;F3345&amp;";"&amp;G3345&amp;";"&amp;H3345</f>
        <v>Unspecified;;;;;;;</v>
      </c>
    </row>
    <row r="3346" ht="15.75" customHeight="1">
      <c r="I3346" s="1" t="str">
        <f t="shared" si="1"/>
        <v>Q6.1. Chinese broccoli, average of raw and cooked (boiled)</v>
      </c>
      <c r="J3346" s="1">
        <f t="shared" si="2"/>
        <v>0</v>
      </c>
      <c r="K3346" s="1" t="str">
        <f t="shared" si="3"/>
        <v>Q6.1. Chinese broccoli, average of raw and cooked (boiled)0</v>
      </c>
      <c r="L3346" s="1" t="str">
        <f t="shared" si="4"/>
        <v>Q6.1. Chinese broccoli, average of raw and cooked (boiled)</v>
      </c>
      <c r="M3346" s="1" t="str">
        <f t="array" ref="M3346">IF(A3345=$A$72,TEXT(A3346,"dd/mm/yyyy"),A3346)&amp;";"&amp;B3346&amp;";"&amp;IF(J3346=0,IFERROR(VLOOKUP(A3346,default!$B$17:$C$19,2,0),C3346),INDEX(default!$B$2:$B$12,Sheet2!J3346,0))&amp;";"&amp;D3346&amp;";"&amp;E3346&amp;";"&amp;F3346&amp;";"&amp;G3346&amp;";"&amp;H3346</f>
        <v>;;;;;;;</v>
      </c>
    </row>
    <row r="3347" ht="15.75" customHeight="1">
      <c r="A3347" s="1" t="s">
        <v>824</v>
      </c>
      <c r="I3347" s="1" t="str">
        <f t="shared" si="1"/>
        <v>Q6.1. Chinese broccoli, average of raw and cooked (boiled)</v>
      </c>
      <c r="J3347" s="1">
        <f t="shared" si="2"/>
        <v>0</v>
      </c>
      <c r="K3347" s="1" t="str">
        <f t="shared" si="3"/>
        <v>Q6.1. Chinese broccoli, average of raw and cooked (boiled)0</v>
      </c>
      <c r="L3347" s="1" t="str">
        <f t="shared" si="4"/>
        <v>Q6.1. Chinese broccoli, average of raw and cooked (boiled)Technology</v>
      </c>
      <c r="M3347" s="1" t="str">
        <f t="array" ref="M3347">IF(A3346=$A$72,TEXT(A3347,"dd/mm/yyyy"),A3347)&amp;";"&amp;B3347&amp;";"&amp;IF(J3347=0,IFERROR(VLOOKUP(A3347,default!$B$17:$C$19,2,0),C3347),INDEX(default!$B$2:$B$12,Sheet2!J3347,0))&amp;";"&amp;D3347&amp;";"&amp;E3347&amp;";"&amp;F3347&amp;";"&amp;G3347&amp;";"&amp;H3347</f>
        <v>Technology;;;;;;;</v>
      </c>
    </row>
    <row r="3348" ht="15.75" customHeight="1">
      <c r="A3348" s="1" t="s">
        <v>822</v>
      </c>
      <c r="I3348" s="1" t="str">
        <f t="shared" si="1"/>
        <v>Q6.1. Chinese broccoli, average of raw and cooked (boiled)</v>
      </c>
      <c r="J3348" s="1">
        <f t="shared" si="2"/>
        <v>0</v>
      </c>
      <c r="K3348" s="1" t="str">
        <f t="shared" si="3"/>
        <v>Q6.1. Chinese broccoli, average of raw and cooked (boiled)0</v>
      </c>
      <c r="L3348" s="1" t="str">
        <f t="shared" si="4"/>
        <v>Q6.1. Chinese broccoli, average of raw and cooked (boiled)Unspecified</v>
      </c>
      <c r="M3348" s="1" t="str">
        <f t="array" ref="M3348">IF(A3347=$A$72,TEXT(A3348,"dd/mm/yyyy"),A3348)&amp;";"&amp;B3348&amp;";"&amp;IF(J3348=0,IFERROR(VLOOKUP(A3348,default!$B$17:$C$19,2,0),C3348),INDEX(default!$B$2:$B$12,Sheet2!J3348,0))&amp;";"&amp;D3348&amp;";"&amp;E3348&amp;";"&amp;F3348&amp;";"&amp;G3348&amp;";"&amp;H3348</f>
        <v>Unspecified;;;;;;;</v>
      </c>
    </row>
    <row r="3349" ht="15.75" customHeight="1">
      <c r="I3349" s="1" t="str">
        <f t="shared" si="1"/>
        <v>Q6.1. Chinese broccoli, average of raw and cooked (boiled)</v>
      </c>
      <c r="J3349" s="1">
        <f t="shared" si="2"/>
        <v>0</v>
      </c>
      <c r="K3349" s="1" t="str">
        <f t="shared" si="3"/>
        <v>Q6.1. Chinese broccoli, average of raw and cooked (boiled)0</v>
      </c>
      <c r="L3349" s="1" t="str">
        <f t="shared" si="4"/>
        <v>Q6.1. Chinese broccoli, average of raw and cooked (boiled)</v>
      </c>
      <c r="M3349" s="1" t="str">
        <f t="array" ref="M3349">IF(A3348=$A$72,TEXT(A3349,"dd/mm/yyyy"),A3349)&amp;";"&amp;B3349&amp;";"&amp;IF(J3349=0,IFERROR(VLOOKUP(A3349,default!$B$17:$C$19,2,0),C3349),INDEX(default!$B$2:$B$12,Sheet2!J3349,0))&amp;";"&amp;D3349&amp;";"&amp;E3349&amp;";"&amp;F3349&amp;";"&amp;G3349&amp;";"&amp;H3349</f>
        <v>;;;;;;;</v>
      </c>
    </row>
    <row r="3350" ht="15.75" customHeight="1">
      <c r="A3350" s="1" t="s">
        <v>825</v>
      </c>
      <c r="I3350" s="1" t="str">
        <f t="shared" si="1"/>
        <v>Q6.1. Chinese broccoli, average of raw and cooked (boiled)</v>
      </c>
      <c r="J3350" s="1">
        <f t="shared" si="2"/>
        <v>0</v>
      </c>
      <c r="K3350" s="1" t="str">
        <f t="shared" si="3"/>
        <v>Q6.1. Chinese broccoli, average of raw and cooked (boiled)0</v>
      </c>
      <c r="L3350" s="1" t="str">
        <f t="shared" si="4"/>
        <v>Q6.1. Chinese broccoli, average of raw and cooked (boiled)Representativeness</v>
      </c>
      <c r="M3350" s="1" t="str">
        <f t="array" ref="M3350">IF(A3349=$A$72,TEXT(A3350,"dd/mm/yyyy"),A3350)&amp;";"&amp;B3350&amp;";"&amp;IF(J3350=0,IFERROR(VLOOKUP(A3350,default!$B$17:$C$19,2,0),C3350),INDEX(default!$B$2:$B$12,Sheet2!J3350,0))&amp;";"&amp;D3350&amp;";"&amp;E3350&amp;";"&amp;F3350&amp;";"&amp;G3350&amp;";"&amp;H3350</f>
        <v>Representativeness;;;;;;;</v>
      </c>
    </row>
    <row r="3351" ht="15.75" customHeight="1">
      <c r="A3351" s="1" t="s">
        <v>822</v>
      </c>
      <c r="I3351" s="1" t="str">
        <f t="shared" si="1"/>
        <v>Q6.1. Chinese broccoli, average of raw and cooked (boiled)</v>
      </c>
      <c r="J3351" s="1">
        <f t="shared" si="2"/>
        <v>0</v>
      </c>
      <c r="K3351" s="1" t="str">
        <f t="shared" si="3"/>
        <v>Q6.1. Chinese broccoli, average of raw and cooked (boiled)0</v>
      </c>
      <c r="L3351" s="1" t="str">
        <f t="shared" si="4"/>
        <v>Q6.1. Chinese broccoli, average of raw and cooked (boiled)Unspecified</v>
      </c>
      <c r="M3351" s="1" t="str">
        <f t="array" ref="M3351">IF(A3350=$A$72,TEXT(A3351,"dd/mm/yyyy"),A3351)&amp;";"&amp;B3351&amp;";"&amp;IF(J3351=0,IFERROR(VLOOKUP(A3351,default!$B$17:$C$19,2,0),C3351),INDEX(default!$B$2:$B$12,Sheet2!J3351,0))&amp;";"&amp;D3351&amp;";"&amp;E3351&amp;";"&amp;F3351&amp;";"&amp;G3351&amp;";"&amp;H3351</f>
        <v>Unspecified;;;;;;;</v>
      </c>
    </row>
    <row r="3352" ht="15.75" customHeight="1">
      <c r="I3352" s="1" t="str">
        <f t="shared" si="1"/>
        <v>Q6.1. Chinese broccoli, average of raw and cooked (boiled)</v>
      </c>
      <c r="J3352" s="1">
        <f t="shared" si="2"/>
        <v>0</v>
      </c>
      <c r="K3352" s="1" t="str">
        <f t="shared" si="3"/>
        <v>Q6.1. Chinese broccoli, average of raw and cooked (boiled)0</v>
      </c>
      <c r="L3352" s="1" t="str">
        <f t="shared" si="4"/>
        <v>Q6.1. Chinese broccoli, average of raw and cooked (boiled)</v>
      </c>
      <c r="M3352" s="1" t="str">
        <f t="array" ref="M3352">IF(A3351=$A$72,TEXT(A3352,"dd/mm/yyyy"),A3352)&amp;";"&amp;B3352&amp;";"&amp;IF(J3352=0,IFERROR(VLOOKUP(A3352,default!$B$17:$C$19,2,0),C3352),INDEX(default!$B$2:$B$12,Sheet2!J3352,0))&amp;";"&amp;D3352&amp;";"&amp;E3352&amp;";"&amp;F3352&amp;";"&amp;G3352&amp;";"&amp;H3352</f>
        <v>;;;;;;;</v>
      </c>
    </row>
    <row r="3353" ht="15.75" customHeight="1">
      <c r="A3353" s="1" t="s">
        <v>826</v>
      </c>
      <c r="I3353" s="1" t="str">
        <f t="shared" si="1"/>
        <v>Q6.1. Chinese broccoli, average of raw and cooked (boiled)</v>
      </c>
      <c r="J3353" s="1">
        <f t="shared" si="2"/>
        <v>0</v>
      </c>
      <c r="K3353" s="1" t="str">
        <f t="shared" si="3"/>
        <v>Q6.1. Chinese broccoli, average of raw and cooked (boiled)0</v>
      </c>
      <c r="L3353" s="1" t="str">
        <f t="shared" si="4"/>
        <v>Q6.1. Chinese broccoli, average of raw and cooked (boiled)Multiple output allocation</v>
      </c>
      <c r="M3353" s="1" t="str">
        <f t="array" ref="M3353">IF(A3352=$A$72,TEXT(A3353,"dd/mm/yyyy"),A3353)&amp;";"&amp;B3353&amp;";"&amp;IF(J3353=0,IFERROR(VLOOKUP(A3353,default!$B$17:$C$19,2,0),C3353),INDEX(default!$B$2:$B$12,Sheet2!J3353,0))&amp;";"&amp;D3353&amp;";"&amp;E3353&amp;";"&amp;F3353&amp;";"&amp;G3353&amp;";"&amp;H3353</f>
        <v>Multiple output allocation;;;;;;;</v>
      </c>
    </row>
    <row r="3354" ht="15.75" customHeight="1">
      <c r="A3354" s="1" t="s">
        <v>822</v>
      </c>
      <c r="I3354" s="1" t="str">
        <f t="shared" si="1"/>
        <v>Q6.1. Chinese broccoli, average of raw and cooked (boiled)</v>
      </c>
      <c r="J3354" s="1">
        <f t="shared" si="2"/>
        <v>0</v>
      </c>
      <c r="K3354" s="1" t="str">
        <f t="shared" si="3"/>
        <v>Q6.1. Chinese broccoli, average of raw and cooked (boiled)0</v>
      </c>
      <c r="L3354" s="1" t="str">
        <f t="shared" si="4"/>
        <v>Q6.1. Chinese broccoli, average of raw and cooked (boiled)Unspecified</v>
      </c>
      <c r="M3354" s="1" t="str">
        <f t="array" ref="M3354">IF(A3353=$A$72,TEXT(A3354,"dd/mm/yyyy"),A3354)&amp;";"&amp;B3354&amp;";"&amp;IF(J3354=0,IFERROR(VLOOKUP(A3354,default!$B$17:$C$19,2,0),C3354),INDEX(default!$B$2:$B$12,Sheet2!J3354,0))&amp;";"&amp;D3354&amp;";"&amp;E3354&amp;";"&amp;F3354&amp;";"&amp;G3354&amp;";"&amp;H3354</f>
        <v>Unspecified;;;;;;;</v>
      </c>
    </row>
    <row r="3355" ht="15.75" customHeight="1">
      <c r="I3355" s="1" t="str">
        <f t="shared" si="1"/>
        <v>Q6.1. Chinese broccoli, average of raw and cooked (boiled)</v>
      </c>
      <c r="J3355" s="1">
        <f t="shared" si="2"/>
        <v>0</v>
      </c>
      <c r="K3355" s="1" t="str">
        <f t="shared" si="3"/>
        <v>Q6.1. Chinese broccoli, average of raw and cooked (boiled)0</v>
      </c>
      <c r="L3355" s="1" t="str">
        <f t="shared" si="4"/>
        <v>Q6.1. Chinese broccoli, average of raw and cooked (boiled)</v>
      </c>
      <c r="M3355" s="1" t="str">
        <f t="array" ref="M3355">IF(A3354=$A$72,TEXT(A3355,"dd/mm/yyyy"),A3355)&amp;";"&amp;B3355&amp;";"&amp;IF(J3355=0,IFERROR(VLOOKUP(A3355,default!$B$17:$C$19,2,0),C3355),INDEX(default!$B$2:$B$12,Sheet2!J3355,0))&amp;";"&amp;D3355&amp;";"&amp;E3355&amp;";"&amp;F3355&amp;";"&amp;G3355&amp;";"&amp;H3355</f>
        <v>;;;;;;;</v>
      </c>
    </row>
    <row r="3356" ht="15.75" customHeight="1">
      <c r="A3356" s="1" t="s">
        <v>827</v>
      </c>
      <c r="I3356" s="1" t="str">
        <f t="shared" si="1"/>
        <v>Q6.1. Chinese broccoli, average of raw and cooked (boiled)</v>
      </c>
      <c r="J3356" s="1">
        <f t="shared" si="2"/>
        <v>0</v>
      </c>
      <c r="K3356" s="1" t="str">
        <f t="shared" si="3"/>
        <v>Q6.1. Chinese broccoli, average of raw and cooked (boiled)0</v>
      </c>
      <c r="L3356" s="1" t="str">
        <f t="shared" si="4"/>
        <v>Q6.1. Chinese broccoli, average of raw and cooked (boiled)Substitution allocation</v>
      </c>
      <c r="M3356" s="1" t="str">
        <f t="array" ref="M3356">IF(A3355=$A$72,TEXT(A3356,"dd/mm/yyyy"),A3356)&amp;";"&amp;B3356&amp;";"&amp;IF(J3356=0,IFERROR(VLOOKUP(A3356,default!$B$17:$C$19,2,0),C3356),INDEX(default!$B$2:$B$12,Sheet2!J3356,0))&amp;";"&amp;D3356&amp;";"&amp;E3356&amp;";"&amp;F3356&amp;";"&amp;G3356&amp;";"&amp;H3356</f>
        <v>Substitution allocation;;;;;;;</v>
      </c>
    </row>
    <row r="3357" ht="15.75" customHeight="1">
      <c r="A3357" s="1" t="s">
        <v>822</v>
      </c>
      <c r="I3357" s="1" t="str">
        <f t="shared" si="1"/>
        <v>Q6.1. Chinese broccoli, average of raw and cooked (boiled)</v>
      </c>
      <c r="J3357" s="1">
        <f t="shared" si="2"/>
        <v>0</v>
      </c>
      <c r="K3357" s="1" t="str">
        <f t="shared" si="3"/>
        <v>Q6.1. Chinese broccoli, average of raw and cooked (boiled)0</v>
      </c>
      <c r="L3357" s="1" t="str">
        <f t="shared" si="4"/>
        <v>Q6.1. Chinese broccoli, average of raw and cooked (boiled)Unspecified</v>
      </c>
      <c r="M3357" s="1" t="str">
        <f t="array" ref="M3357">IF(A3356=$A$72,TEXT(A3357,"dd/mm/yyyy"),A3357)&amp;";"&amp;B3357&amp;";"&amp;IF(J3357=0,IFERROR(VLOOKUP(A3357,default!$B$17:$C$19,2,0),C3357),INDEX(default!$B$2:$B$12,Sheet2!J3357,0))&amp;";"&amp;D3357&amp;";"&amp;E3357&amp;";"&amp;F3357&amp;";"&amp;G3357&amp;";"&amp;H3357</f>
        <v>Unspecified;;;;;;;</v>
      </c>
    </row>
    <row r="3358" ht="15.75" customHeight="1">
      <c r="I3358" s="1" t="str">
        <f t="shared" si="1"/>
        <v>Q6.1. Chinese broccoli, average of raw and cooked (boiled)</v>
      </c>
      <c r="J3358" s="1">
        <f t="shared" si="2"/>
        <v>0</v>
      </c>
      <c r="K3358" s="1" t="str">
        <f t="shared" si="3"/>
        <v>Q6.1. Chinese broccoli, average of raw and cooked (boiled)0</v>
      </c>
      <c r="L3358" s="1" t="str">
        <f t="shared" si="4"/>
        <v>Q6.1. Chinese broccoli, average of raw and cooked (boiled)</v>
      </c>
      <c r="M3358" s="1" t="str">
        <f t="array" ref="M3358">IF(A3357=$A$72,TEXT(A3358,"dd/mm/yyyy"),A3358)&amp;";"&amp;B3358&amp;";"&amp;IF(J3358=0,IFERROR(VLOOKUP(A3358,default!$B$17:$C$19,2,0),C3358),INDEX(default!$B$2:$B$12,Sheet2!J3358,0))&amp;";"&amp;D3358&amp;";"&amp;E3358&amp;";"&amp;F3358&amp;";"&amp;G3358&amp;";"&amp;H3358</f>
        <v>;;;;;;;</v>
      </c>
    </row>
    <row r="3359" ht="15.75" customHeight="1">
      <c r="A3359" s="1" t="s">
        <v>828</v>
      </c>
      <c r="I3359" s="1" t="str">
        <f t="shared" si="1"/>
        <v>Q6.1. Chinese broccoli, average of raw and cooked (boiled)</v>
      </c>
      <c r="J3359" s="1">
        <f t="shared" si="2"/>
        <v>0</v>
      </c>
      <c r="K3359" s="1" t="str">
        <f t="shared" si="3"/>
        <v>Q6.1. Chinese broccoli, average of raw and cooked (boiled)0</v>
      </c>
      <c r="L3359" s="1" t="str">
        <f t="shared" si="4"/>
        <v>Q6.1. Chinese broccoli, average of raw and cooked (boiled)Cut off rules</v>
      </c>
      <c r="M3359" s="1" t="str">
        <f t="array" ref="M3359">IF(A3358=$A$72,TEXT(A3359,"dd/mm/yyyy"),A3359)&amp;";"&amp;B3359&amp;";"&amp;IF(J3359=0,IFERROR(VLOOKUP(A3359,default!$B$17:$C$19,2,0),C3359),INDEX(default!$B$2:$B$12,Sheet2!J3359,0))&amp;";"&amp;D3359&amp;";"&amp;E3359&amp;";"&amp;F3359&amp;";"&amp;G3359&amp;";"&amp;H3359</f>
        <v>Cut off rules;;;;;;;</v>
      </c>
    </row>
    <row r="3360" ht="15.75" customHeight="1">
      <c r="A3360" s="1" t="s">
        <v>822</v>
      </c>
      <c r="I3360" s="1" t="str">
        <f t="shared" si="1"/>
        <v>Q6.1. Chinese broccoli, average of raw and cooked (boiled)</v>
      </c>
      <c r="J3360" s="1">
        <f t="shared" si="2"/>
        <v>0</v>
      </c>
      <c r="K3360" s="1" t="str">
        <f t="shared" si="3"/>
        <v>Q6.1. Chinese broccoli, average of raw and cooked (boiled)0</v>
      </c>
      <c r="L3360" s="1" t="str">
        <f t="shared" si="4"/>
        <v>Q6.1. Chinese broccoli, average of raw and cooked (boiled)Unspecified</v>
      </c>
      <c r="M3360" s="1" t="str">
        <f t="array" ref="M3360">IF(A3359=$A$72,TEXT(A3360,"dd/mm/yyyy"),A3360)&amp;";"&amp;B3360&amp;";"&amp;IF(J3360=0,IFERROR(VLOOKUP(A3360,default!$B$17:$C$19,2,0),C3360),INDEX(default!$B$2:$B$12,Sheet2!J3360,0))&amp;";"&amp;D3360&amp;";"&amp;E3360&amp;";"&amp;F3360&amp;";"&amp;G3360&amp;";"&amp;H3360</f>
        <v>Unspecified;;;;;;;</v>
      </c>
    </row>
    <row r="3361" ht="15.75" customHeight="1">
      <c r="I3361" s="1" t="str">
        <f t="shared" si="1"/>
        <v>Q6.1. Chinese broccoli, average of raw and cooked (boiled)</v>
      </c>
      <c r="J3361" s="1">
        <f t="shared" si="2"/>
        <v>0</v>
      </c>
      <c r="K3361" s="1" t="str">
        <f t="shared" si="3"/>
        <v>Q6.1. Chinese broccoli, average of raw and cooked (boiled)0</v>
      </c>
      <c r="L3361" s="1" t="str">
        <f t="shared" si="4"/>
        <v>Q6.1. Chinese broccoli, average of raw and cooked (boiled)</v>
      </c>
      <c r="M3361" s="1" t="str">
        <f t="array" ref="M3361">IF(A3360=$A$72,TEXT(A3361,"dd/mm/yyyy"),A3361)&amp;";"&amp;B3361&amp;";"&amp;IF(J3361=0,IFERROR(VLOOKUP(A3361,default!$B$17:$C$19,2,0),C3361),INDEX(default!$B$2:$B$12,Sheet2!J3361,0))&amp;";"&amp;D3361&amp;";"&amp;E3361&amp;";"&amp;F3361&amp;";"&amp;G3361&amp;";"&amp;H3361</f>
        <v>;;;;;;;</v>
      </c>
    </row>
    <row r="3362" ht="15.75" customHeight="1">
      <c r="A3362" s="49" t="s">
        <v>829</v>
      </c>
      <c r="I3362" s="1" t="str">
        <f t="shared" si="1"/>
        <v>Q6.1. Chinese broccoli, average of raw and cooked (boiled)</v>
      </c>
      <c r="J3362" s="1">
        <f t="shared" si="2"/>
        <v>0</v>
      </c>
      <c r="K3362" s="1" t="str">
        <f t="shared" si="3"/>
        <v>Q6.1. Chinese broccoli, average of raw and cooked (boiled)0</v>
      </c>
      <c r="L3362" s="1" t="str">
        <f t="shared" si="4"/>
        <v>Q6.1. Chinese broccoli, average of raw and cooked (boiled)Capital goods</v>
      </c>
      <c r="M3362" s="1" t="str">
        <f t="array" ref="M3362">IF(A3361=$A$72,TEXT(A3362,"dd/mm/yyyy"),A3362)&amp;";"&amp;B3362&amp;";"&amp;IF(J3362=0,IFERROR(VLOOKUP(A3362,default!$B$17:$C$19,2,0),C3362),INDEX(default!$B$2:$B$12,Sheet2!J3362,0))&amp;";"&amp;D3362&amp;";"&amp;E3362&amp;";"&amp;F3362&amp;";"&amp;G3362&amp;";"&amp;H3362</f>
        <v>Capital goods;;;;;;;</v>
      </c>
    </row>
    <row r="3363" ht="15.75" customHeight="1">
      <c r="A3363" s="1" t="s">
        <v>822</v>
      </c>
      <c r="I3363" s="1" t="str">
        <f t="shared" si="1"/>
        <v>Q6.1. Chinese broccoli, average of raw and cooked (boiled)</v>
      </c>
      <c r="J3363" s="1">
        <f t="shared" si="2"/>
        <v>0</v>
      </c>
      <c r="K3363" s="1" t="str">
        <f t="shared" si="3"/>
        <v>Q6.1. Chinese broccoli, average of raw and cooked (boiled)0</v>
      </c>
      <c r="L3363" s="1" t="str">
        <f t="shared" si="4"/>
        <v>Q6.1. Chinese broccoli, average of raw and cooked (boiled)Unspecified</v>
      </c>
      <c r="M3363" s="1" t="str">
        <f t="array" ref="M3363">IF(A3362=$A$72,TEXT(A3363,"dd/mm/yyyy"),A3363)&amp;";"&amp;B3363&amp;";"&amp;IF(J3363=0,IFERROR(VLOOKUP(A3363,default!$B$17:$C$19,2,0),C3363),INDEX(default!$B$2:$B$12,Sheet2!J3363,0))&amp;";"&amp;D3363&amp;";"&amp;E3363&amp;";"&amp;F3363&amp;";"&amp;G3363&amp;";"&amp;H3363</f>
        <v>Unspecified;;;;;;;</v>
      </c>
    </row>
    <row r="3364" ht="15.75" customHeight="1">
      <c r="I3364" s="1" t="str">
        <f t="shared" si="1"/>
        <v>Q6.1. Chinese broccoli, average of raw and cooked (boiled)</v>
      </c>
      <c r="J3364" s="1">
        <f t="shared" si="2"/>
        <v>0</v>
      </c>
      <c r="K3364" s="1" t="str">
        <f t="shared" si="3"/>
        <v>Q6.1. Chinese broccoli, average of raw and cooked (boiled)0</v>
      </c>
      <c r="L3364" s="1" t="str">
        <f t="shared" si="4"/>
        <v>Q6.1. Chinese broccoli, average of raw and cooked (boiled)</v>
      </c>
      <c r="M3364" s="1" t="str">
        <f t="array" ref="M3364">IF(A3363=$A$72,TEXT(A3364,"dd/mm/yyyy"),A3364)&amp;";"&amp;B3364&amp;";"&amp;IF(J3364=0,IFERROR(VLOOKUP(A3364,default!$B$17:$C$19,2,0),C3364),INDEX(default!$B$2:$B$12,Sheet2!J3364,0))&amp;";"&amp;D3364&amp;";"&amp;E3364&amp;";"&amp;F3364&amp;";"&amp;G3364&amp;";"&amp;H3364</f>
        <v>;;;;;;;</v>
      </c>
    </row>
    <row r="3365" ht="15.75" customHeight="1">
      <c r="A3365" s="1" t="s">
        <v>830</v>
      </c>
      <c r="I3365" s="1" t="str">
        <f t="shared" si="1"/>
        <v>Q6.1. Chinese broccoli, average of raw and cooked (boiled)</v>
      </c>
      <c r="J3365" s="1">
        <f t="shared" si="2"/>
        <v>0</v>
      </c>
      <c r="K3365" s="1" t="str">
        <f t="shared" si="3"/>
        <v>Q6.1. Chinese broccoli, average of raw and cooked (boiled)0</v>
      </c>
      <c r="L3365" s="1" t="str">
        <f t="shared" si="4"/>
        <v>Q6.1. Chinese broccoli, average of raw and cooked (boiled)Boundary with nature</v>
      </c>
      <c r="M3365" s="1" t="str">
        <f t="array" ref="M3365">IF(A3364=$A$72,TEXT(A3365,"dd/mm/yyyy"),A3365)&amp;";"&amp;B3365&amp;";"&amp;IF(J3365=0,IFERROR(VLOOKUP(A3365,default!$B$17:$C$19,2,0),C3365),INDEX(default!$B$2:$B$12,Sheet2!J3365,0))&amp;";"&amp;D3365&amp;";"&amp;E3365&amp;";"&amp;F3365&amp;";"&amp;G3365&amp;";"&amp;H3365</f>
        <v>Boundary with nature;;;;;;;</v>
      </c>
    </row>
    <row r="3366" ht="15.75" customHeight="1">
      <c r="A3366" s="1" t="s">
        <v>822</v>
      </c>
      <c r="I3366" s="1" t="str">
        <f t="shared" si="1"/>
        <v>Q6.1. Chinese broccoli, average of raw and cooked (boiled)</v>
      </c>
      <c r="J3366" s="1">
        <f t="shared" si="2"/>
        <v>0</v>
      </c>
      <c r="K3366" s="1" t="str">
        <f t="shared" si="3"/>
        <v>Q6.1. Chinese broccoli, average of raw and cooked (boiled)0</v>
      </c>
      <c r="L3366" s="1" t="str">
        <f t="shared" si="4"/>
        <v>Q6.1. Chinese broccoli, average of raw and cooked (boiled)Unspecified</v>
      </c>
      <c r="M3366" s="1" t="str">
        <f t="array" ref="M3366">IF(A3365=$A$72,TEXT(A3366,"dd/mm/yyyy"),A3366)&amp;";"&amp;B3366&amp;";"&amp;IF(J3366=0,IFERROR(VLOOKUP(A3366,default!$B$17:$C$19,2,0),C3366),INDEX(default!$B$2:$B$12,Sheet2!J3366,0))&amp;";"&amp;D3366&amp;";"&amp;E3366&amp;";"&amp;F3366&amp;";"&amp;G3366&amp;";"&amp;H3366</f>
        <v>Unspecified;;;;;;;</v>
      </c>
    </row>
    <row r="3367" ht="15.75" customHeight="1">
      <c r="I3367" s="1" t="str">
        <f t="shared" si="1"/>
        <v>Q6.1. Chinese broccoli, average of raw and cooked (boiled)</v>
      </c>
      <c r="J3367" s="1">
        <f t="shared" si="2"/>
        <v>0</v>
      </c>
      <c r="K3367" s="1" t="str">
        <f t="shared" si="3"/>
        <v>Q6.1. Chinese broccoli, average of raw and cooked (boiled)0</v>
      </c>
      <c r="L3367" s="1" t="str">
        <f t="shared" si="4"/>
        <v>Q6.1. Chinese broccoli, average of raw and cooked (boiled)</v>
      </c>
      <c r="M3367" s="1" t="str">
        <f t="array" ref="M3367">IF(A3366=$A$72,TEXT(A3367,"dd/mm/yyyy"),A3367)&amp;";"&amp;B3367&amp;";"&amp;IF(J3367=0,IFERROR(VLOOKUP(A3367,default!$B$17:$C$19,2,0),C3367),INDEX(default!$B$2:$B$12,Sheet2!J3367,0))&amp;";"&amp;D3367&amp;";"&amp;E3367&amp;";"&amp;F3367&amp;";"&amp;G3367&amp;";"&amp;H3367</f>
        <v>;;;;;;;</v>
      </c>
    </row>
    <row r="3368" ht="15.75" customHeight="1">
      <c r="A3368" s="1" t="s">
        <v>831</v>
      </c>
      <c r="I3368" s="1" t="str">
        <f t="shared" si="1"/>
        <v>Q6.1. Chinese broccoli, average of raw and cooked (boiled)</v>
      </c>
      <c r="J3368" s="1">
        <f t="shared" si="2"/>
        <v>0</v>
      </c>
      <c r="K3368" s="1" t="str">
        <f t="shared" si="3"/>
        <v>Q6.1. Chinese broccoli, average of raw and cooked (boiled)0</v>
      </c>
      <c r="L3368" s="1" t="str">
        <f t="shared" si="4"/>
        <v>Q6.1. Chinese broccoli, average of raw and cooked (boiled)Infrastructure</v>
      </c>
      <c r="M3368" s="1" t="str">
        <f t="array" ref="M3368">IF(A3367=$A$72,TEXT(A3368,"dd/mm/yyyy"),A3368)&amp;";"&amp;B3368&amp;";"&amp;IF(J3368=0,IFERROR(VLOOKUP(A3368,default!$B$17:$C$19,2,0),C3368),INDEX(default!$B$2:$B$12,Sheet2!J3368,0))&amp;";"&amp;D3368&amp;";"&amp;E3368&amp;";"&amp;F3368&amp;";"&amp;G3368&amp;";"&amp;H3368</f>
        <v>Infrastructure;;;;;;;</v>
      </c>
    </row>
    <row r="3369" ht="15.75" customHeight="1">
      <c r="A3369" s="1" t="s">
        <v>832</v>
      </c>
      <c r="I3369" s="1" t="str">
        <f t="shared" si="1"/>
        <v>Q6.1. Chinese broccoli, average of raw and cooked (boiled)</v>
      </c>
      <c r="J3369" s="1">
        <f t="shared" si="2"/>
        <v>0</v>
      </c>
      <c r="K3369" s="1" t="str">
        <f t="shared" si="3"/>
        <v>Q6.1. Chinese broccoli, average of raw and cooked (boiled)0</v>
      </c>
      <c r="L3369" s="1" t="str">
        <f t="shared" si="4"/>
        <v>Q6.1. Chinese broccoli, average of raw and cooked (boiled)No</v>
      </c>
      <c r="M3369" s="1" t="str">
        <f t="array" ref="M3369">IF(A3368=$A$72,TEXT(A3369,"dd/mm/yyyy"),A3369)&amp;";"&amp;B3369&amp;";"&amp;IF(J3369=0,IFERROR(VLOOKUP(A3369,default!$B$17:$C$19,2,0),C3369),INDEX(default!$B$2:$B$12,Sheet2!J3369,0))&amp;";"&amp;D3369&amp;";"&amp;E3369&amp;";"&amp;F3369&amp;";"&amp;G3369&amp;";"&amp;H3369</f>
        <v>No;;;;;;;</v>
      </c>
    </row>
    <row r="3370" ht="15.75" customHeight="1">
      <c r="I3370" s="1" t="str">
        <f t="shared" si="1"/>
        <v>Q6.1. Chinese broccoli, average of raw and cooked (boiled)</v>
      </c>
      <c r="J3370" s="1">
        <f t="shared" si="2"/>
        <v>0</v>
      </c>
      <c r="K3370" s="1" t="str">
        <f t="shared" si="3"/>
        <v>Q6.1. Chinese broccoli, average of raw and cooked (boiled)0</v>
      </c>
      <c r="L3370" s="1" t="str">
        <f t="shared" si="4"/>
        <v>Q6.1. Chinese broccoli, average of raw and cooked (boiled)</v>
      </c>
      <c r="M3370" s="1" t="str">
        <f t="array" ref="M3370">IF(A3369=$A$72,TEXT(A3370,"dd/mm/yyyy"),A3370)&amp;";"&amp;B3370&amp;";"&amp;IF(J3370=0,IFERROR(VLOOKUP(A3370,default!$B$17:$C$19,2,0),C3370),INDEX(default!$B$2:$B$12,Sheet2!J3370,0))&amp;";"&amp;D3370&amp;";"&amp;E3370&amp;";"&amp;F3370&amp;";"&amp;G3370&amp;";"&amp;H3370</f>
        <v>;;;;;;;</v>
      </c>
    </row>
    <row r="3371" ht="15.75" customHeight="1">
      <c r="A3371" s="1" t="s">
        <v>833</v>
      </c>
      <c r="I3371" s="1" t="str">
        <f t="shared" si="1"/>
        <v>Q6.1. Chinese broccoli, average of raw and cooked (boiled)</v>
      </c>
      <c r="J3371" s="1">
        <f t="shared" si="2"/>
        <v>0</v>
      </c>
      <c r="K3371" s="1" t="str">
        <f t="shared" si="3"/>
        <v>Q6.1. Chinese broccoli, average of raw and cooked (boiled)0</v>
      </c>
      <c r="L3371" s="1" t="str">
        <f t="shared" si="4"/>
        <v>Q6.1. Chinese broccoli, average of raw and cooked (boiled)Date</v>
      </c>
      <c r="M3371" s="1" t="str">
        <f t="array" ref="M3371">IF(A3370=$A$72,TEXT(A3371,"dd/mm/yyyy"),A3371)&amp;";"&amp;B3371&amp;";"&amp;IF(J3371=0,IFERROR(VLOOKUP(A3371,default!$B$17:$C$19,2,0),C3371),INDEX(default!$B$2:$B$12,Sheet2!J3371,0))&amp;";"&amp;D3371&amp;";"&amp;E3371&amp;";"&amp;F3371&amp;";"&amp;G3371&amp;";"&amp;H3371</f>
        <v>Date;;;;;;;</v>
      </c>
    </row>
    <row r="3372" ht="15.75" customHeight="1">
      <c r="A3372" s="49">
        <v>45119.0</v>
      </c>
      <c r="I3372" s="1" t="str">
        <f t="shared" si="1"/>
        <v>Q6.1. Chinese broccoli, average of raw and cooked (boiled)</v>
      </c>
      <c r="J3372" s="1">
        <f t="shared" si="2"/>
        <v>0</v>
      </c>
      <c r="K3372" s="1" t="str">
        <f t="shared" si="3"/>
        <v>Q6.1. Chinese broccoli, average of raw and cooked (boiled)0</v>
      </c>
      <c r="L3372" s="1" t="str">
        <f t="shared" si="4"/>
        <v>Q6.1. Chinese broccoli, average of raw and cooked (boiled)45119</v>
      </c>
      <c r="M3372" s="1" t="str">
        <f t="array" ref="M3372">IF(A3371=$A$72,TEXT(A3372,"dd/mm/yyyy"),A3372)&amp;";"&amp;B3372&amp;";"&amp;IF(J3372=0,IFERROR(VLOOKUP(A3372,default!$B$17:$C$19,2,0),C3372),INDEX(default!$B$2:$B$12,Sheet2!J3372,0))&amp;";"&amp;D3372&amp;";"&amp;E3372&amp;";"&amp;F3372&amp;";"&amp;G3372&amp;";"&amp;H3372</f>
        <v>12/07/2023;;;;;;;</v>
      </c>
    </row>
    <row r="3373" ht="15.75" customHeight="1">
      <c r="I3373" s="1" t="str">
        <f t="shared" si="1"/>
        <v>Q6.1. Chinese broccoli, average of raw and cooked (boiled)</v>
      </c>
      <c r="J3373" s="1">
        <f t="shared" si="2"/>
        <v>0</v>
      </c>
      <c r="K3373" s="1" t="str">
        <f t="shared" si="3"/>
        <v>Q6.1. Chinese broccoli, average of raw and cooked (boiled)0</v>
      </c>
      <c r="L3373" s="1" t="str">
        <f t="shared" si="4"/>
        <v>Q6.1. Chinese broccoli, average of raw and cooked (boiled)</v>
      </c>
      <c r="M3373" s="1" t="str">
        <f t="array" ref="M3373">IF(A3372=$A$72,TEXT(A3373,"dd/mm/yyyy"),A3373)&amp;";"&amp;B3373&amp;";"&amp;IF(J3373=0,IFERROR(VLOOKUP(A3373,default!$B$17:$C$19,2,0),C3373),INDEX(default!$B$2:$B$12,Sheet2!J3373,0))&amp;";"&amp;D3373&amp;";"&amp;E3373&amp;";"&amp;F3373&amp;";"&amp;G3373&amp;";"&amp;H3373</f>
        <v>;;;;;;;</v>
      </c>
    </row>
    <row r="3374" ht="15.75" customHeight="1">
      <c r="A3374" s="1" t="s">
        <v>834</v>
      </c>
      <c r="I3374" s="1" t="str">
        <f t="shared" si="1"/>
        <v>Q6.1. Chinese broccoli, average of raw and cooked (boiled)</v>
      </c>
      <c r="J3374" s="1">
        <f t="shared" si="2"/>
        <v>0</v>
      </c>
      <c r="K3374" s="1" t="str">
        <f t="shared" si="3"/>
        <v>Q6.1. Chinese broccoli, average of raw and cooked (boiled)0</v>
      </c>
      <c r="L3374" s="1" t="str">
        <f t="shared" si="4"/>
        <v>Q6.1. Chinese broccoli, average of raw and cooked (boiled)Products</v>
      </c>
      <c r="M3374" s="1" t="str">
        <f t="array" ref="M3374">IF(A3373=$A$72,TEXT(A3374,"dd/mm/yyyy"),A3374)&amp;";"&amp;B3374&amp;";"&amp;IF(J3374=0,IFERROR(VLOOKUP(A3374,default!$B$17:$C$19,2,0),C3374),INDEX(default!$B$2:$B$12,Sheet2!J3374,0))&amp;";"&amp;D3374&amp;";"&amp;E3374&amp;";"&amp;F3374&amp;";"&amp;G3374&amp;";"&amp;H3374</f>
        <v>Products;;;;;;;</v>
      </c>
    </row>
    <row r="3375" ht="15.75" customHeight="1">
      <c r="A3375" s="1" t="s">
        <v>1059</v>
      </c>
      <c r="B3375" s="1" t="s">
        <v>835</v>
      </c>
      <c r="C3375" s="1">
        <v>1.0</v>
      </c>
      <c r="D3375" s="1">
        <v>100.0</v>
      </c>
      <c r="E3375" s="1" t="s">
        <v>836</v>
      </c>
      <c r="F3375" s="1" t="s">
        <v>971</v>
      </c>
      <c r="I3375" s="1" t="str">
        <f t="shared" si="1"/>
        <v>Q6.1. Spinach, average of raw and cooked (boiled)</v>
      </c>
      <c r="J3375" s="1">
        <f t="shared" si="2"/>
        <v>0</v>
      </c>
      <c r="K3375" s="1" t="str">
        <f t="shared" si="3"/>
        <v>Q6.1. Spinach, average of raw and cooked (boiled)0</v>
      </c>
      <c r="L3375" s="1" t="str">
        <f t="shared" si="4"/>
        <v>Q6.1. Spinach, average of raw and cooked (boiled)Q6.1. Spinach, average of raw and cooked (boiled)</v>
      </c>
      <c r="M3375" s="1" t="str">
        <f t="array" ref="M3375">IF(A3374=$A$72,TEXT(A3375,"dd/mm/yyyy"),A3375)&amp;";"&amp;B3375&amp;";"&amp;IF(J3375=0,IFERROR(VLOOKUP(A3375,default!$B$17:$C$19,2,0),C3375),INDEX(default!$B$2:$B$12,Sheet2!J3375,0))&amp;";"&amp;D3375&amp;";"&amp;E3375&amp;";"&amp;F3375&amp;";"&amp;G3375&amp;";"&amp;H3375</f>
        <v>Q6.1. Spinach, average of raw and cooked (boiled);kg;1;100;not defined;!My project\0. Life cycles;;</v>
      </c>
    </row>
    <row r="3376" ht="15.75" customHeight="1">
      <c r="I3376" s="1" t="str">
        <f t="shared" si="1"/>
        <v>Q6.1. Spinach, average of raw and cooked (boiled)</v>
      </c>
      <c r="J3376" s="1">
        <f t="shared" si="2"/>
        <v>0</v>
      </c>
      <c r="K3376" s="1" t="str">
        <f t="shared" si="3"/>
        <v>Q6.1. Spinach, average of raw and cooked (boiled)0</v>
      </c>
      <c r="L3376" s="1" t="str">
        <f t="shared" si="4"/>
        <v>Q6.1. Spinach, average of raw and cooked (boiled)</v>
      </c>
      <c r="M3376" s="1" t="str">
        <f t="array" ref="M3376">IF(A3375=$A$72,TEXT(A3376,"dd/mm/yyyy"),A3376)&amp;";"&amp;B3376&amp;";"&amp;IF(J3376=0,IFERROR(VLOOKUP(A3376,default!$B$17:$C$19,2,0),C3376),INDEX(default!$B$2:$B$12,Sheet2!J3376,0))&amp;";"&amp;D3376&amp;";"&amp;E3376&amp;";"&amp;F3376&amp;";"&amp;G3376&amp;";"&amp;H3376</f>
        <v>;;;;;;;</v>
      </c>
    </row>
    <row r="3377" ht="15.75" customHeight="1">
      <c r="A3377" s="1" t="s">
        <v>838</v>
      </c>
      <c r="I3377" s="1" t="str">
        <f t="shared" si="1"/>
        <v>Q6.1. Spinach, average of raw and cooked (boiled)</v>
      </c>
      <c r="J3377" s="1">
        <f t="shared" si="2"/>
        <v>0</v>
      </c>
      <c r="K3377" s="1" t="str">
        <f t="shared" si="3"/>
        <v>Q6.1. Spinach, average of raw and cooked (boiled)0</v>
      </c>
      <c r="L3377" s="1" t="str">
        <f t="shared" si="4"/>
        <v>Q6.1. Spinach, average of raw and cooked (boiled)Avoided products</v>
      </c>
      <c r="M3377" s="1" t="str">
        <f t="array" ref="M3377">IF(A3376=$A$72,TEXT(A3377,"dd/mm/yyyy"),A3377)&amp;";"&amp;B3377&amp;";"&amp;IF(J3377=0,IFERROR(VLOOKUP(A3377,default!$B$17:$C$19,2,0),C3377),INDEX(default!$B$2:$B$12,Sheet2!J3377,0))&amp;";"&amp;D3377&amp;";"&amp;E3377&amp;";"&amp;F3377&amp;";"&amp;G3377&amp;";"&amp;H3377</f>
        <v>Avoided products;;;;;;;</v>
      </c>
    </row>
    <row r="3378" ht="15.75" customHeight="1">
      <c r="I3378" s="1" t="str">
        <f t="shared" si="1"/>
        <v>Q6.1. Spinach, average of raw and cooked (boiled)</v>
      </c>
      <c r="J3378" s="1">
        <f t="shared" si="2"/>
        <v>0</v>
      </c>
      <c r="K3378" s="1" t="str">
        <f t="shared" si="3"/>
        <v>Q6.1. Spinach, average of raw and cooked (boiled)0</v>
      </c>
      <c r="L3378" s="1" t="str">
        <f t="shared" si="4"/>
        <v>Q6.1. Spinach, average of raw and cooked (boiled)</v>
      </c>
      <c r="M3378" s="1" t="str">
        <f t="array" ref="M3378">IF(A3377=$A$72,TEXT(A3378,"dd/mm/yyyy"),A3378)&amp;";"&amp;B3378&amp;";"&amp;IF(J3378=0,IFERROR(VLOOKUP(A3378,default!$B$17:$C$19,2,0),C3378),INDEX(default!$B$2:$B$12,Sheet2!J3378,0))&amp;";"&amp;D3378&amp;";"&amp;E3378&amp;";"&amp;F3378&amp;";"&amp;G3378&amp;";"&amp;H3378</f>
        <v>;;;;;;;</v>
      </c>
    </row>
    <row r="3379" ht="15.75" customHeight="1">
      <c r="A3379" s="1" t="s">
        <v>839</v>
      </c>
      <c r="I3379" s="1" t="str">
        <f t="shared" si="1"/>
        <v>Q6.1. Spinach, average of raw and cooked (boiled)</v>
      </c>
      <c r="J3379" s="1">
        <f t="shared" si="2"/>
        <v>0</v>
      </c>
      <c r="K3379" s="1" t="str">
        <f t="shared" si="3"/>
        <v>Q6.1. Spinach, average of raw and cooked (boiled)0</v>
      </c>
      <c r="L3379" s="1" t="str">
        <f t="shared" si="4"/>
        <v>Q6.1. Spinach, average of raw and cooked (boiled)Resources</v>
      </c>
      <c r="M3379" s="1" t="str">
        <f t="array" ref="M3379">IF(A3378=$A$72,TEXT(A3379,"dd/mm/yyyy"),A3379)&amp;";"&amp;B3379&amp;";"&amp;IF(J3379=0,IFERROR(VLOOKUP(A3379,default!$B$17:$C$19,2,0),C3379),INDEX(default!$B$2:$B$12,Sheet2!J3379,0))&amp;";"&amp;D3379&amp;";"&amp;E3379&amp;";"&amp;F3379&amp;";"&amp;G3379&amp;";"&amp;H3379</f>
        <v>Resources;;;;;;;</v>
      </c>
    </row>
    <row r="3380" ht="15.75" customHeight="1">
      <c r="I3380" s="1" t="str">
        <f t="shared" si="1"/>
        <v>Q6.1. Spinach, average of raw and cooked (boiled)</v>
      </c>
      <c r="J3380" s="1">
        <f t="shared" si="2"/>
        <v>0</v>
      </c>
      <c r="K3380" s="1" t="str">
        <f t="shared" si="3"/>
        <v>Q6.1. Spinach, average of raw and cooked (boiled)0</v>
      </c>
      <c r="L3380" s="1" t="str">
        <f t="shared" si="4"/>
        <v>Q6.1. Spinach, average of raw and cooked (boiled)</v>
      </c>
      <c r="M3380" s="1" t="str">
        <f t="array" ref="M3380">IF(A3379=$A$72,TEXT(A3380,"dd/mm/yyyy"),A3380)&amp;";"&amp;B3380&amp;";"&amp;IF(J3380=0,IFERROR(VLOOKUP(A3380,default!$B$17:$C$19,2,0),C3380),INDEX(default!$B$2:$B$12,Sheet2!J3380,0))&amp;";"&amp;D3380&amp;";"&amp;E3380&amp;";"&amp;F3380&amp;";"&amp;G3380&amp;";"&amp;H3380</f>
        <v>;;;;;;;</v>
      </c>
    </row>
    <row r="3381" ht="15.75" customHeight="1">
      <c r="A3381" s="1" t="s">
        <v>840</v>
      </c>
      <c r="I3381" s="1" t="str">
        <f t="shared" si="1"/>
        <v>Q6.1. Spinach, average of raw and cooked (boiled)</v>
      </c>
      <c r="J3381" s="1">
        <f t="shared" si="2"/>
        <v>1</v>
      </c>
      <c r="K3381" s="1" t="str">
        <f t="shared" si="3"/>
        <v>Q6.1. Spinach, average of raw and cooked (boiled)1</v>
      </c>
      <c r="L3381" s="1" t="str">
        <f t="shared" si="4"/>
        <v>Q6.1. Spinach, average of raw and cooked (boiled)Materials/fuels</v>
      </c>
      <c r="M3381" s="1" t="str">
        <f t="array" ref="M3381">IF(A3380=$A$72,TEXT(A3381,"dd/mm/yyyy"),A3381)&amp;";"&amp;B3381&amp;";"&amp;IF(J3381=0,IFERROR(VLOOKUP(A3381,default!$B$17:$C$19,2,0),C3381),INDEX(default!$B$2:$B$12,Sheet2!J3381,0))&amp;";"&amp;D3381&amp;";"&amp;E3381&amp;";"&amp;F3381&amp;";"&amp;G3381&amp;";"&amp;H3381</f>
        <v>Materials/fuels;;;;;;;</v>
      </c>
    </row>
    <row r="3382" ht="15.75" customHeight="1">
      <c r="A3382" s="1" t="s">
        <v>345</v>
      </c>
      <c r="B3382" s="1" t="s">
        <v>835</v>
      </c>
      <c r="C3382" s="1" t="s">
        <v>1013</v>
      </c>
      <c r="D3382" s="1" t="s">
        <v>842</v>
      </c>
      <c r="E3382" s="1">
        <v>0.0</v>
      </c>
      <c r="F3382" s="1">
        <v>0.0</v>
      </c>
      <c r="G3382" s="1">
        <v>0.0</v>
      </c>
      <c r="I3382" s="1" t="str">
        <f t="shared" si="1"/>
        <v>Q6.1. Spinach, average of raw and cooked (boiled)</v>
      </c>
      <c r="J3382" s="1">
        <f t="shared" si="2"/>
        <v>2</v>
      </c>
      <c r="K3382" s="1" t="str">
        <f t="shared" si="3"/>
        <v>Q6.1. Spinach, average of raw and cooked (boiled)2</v>
      </c>
      <c r="L3382" s="1" t="str">
        <f t="shared" si="4"/>
        <v>Q6.1. Spinach, average of raw and cooked (boiled)Horenzo (Japanese spinach) , at farm {ID} | GAIN LCA food basket</v>
      </c>
      <c r="M3382" s="1" t="str">
        <f t="array" ref="M3382">IF(A3381=$A$72,TEXT(A3382,"dd/mm/yyyy"),A3382)&amp;";"&amp;B3382&amp;";"&amp;IF(J3382=0,IFERROR(VLOOKUP(A3382,default!$B$17:$C$19,2,0),C3382),INDEX(default!$B$2:$B$12,Sheet2!J3382,0))&amp;";"&amp;D3382&amp;";"&amp;E3382&amp;";"&amp;F3382&amp;";"&amp;G3382&amp;";"&amp;H3382</f>
        <v>Horenzo (Japanese spinach) , at farm {ID} | GAIN LCA food basket;kg;primary*(1+PHAR_loss_PNS+PROC_loss_PNS+TRAN_loss_PNS+RET_loss_PNS);Undefined;0;0;0;</v>
      </c>
    </row>
    <row r="3383" ht="15.75" customHeight="1">
      <c r="A3383" s="1" t="s">
        <v>122</v>
      </c>
      <c r="B3383" s="1" t="s">
        <v>835</v>
      </c>
      <c r="C3383" s="1">
        <v>0.0</v>
      </c>
      <c r="D3383" s="1" t="s">
        <v>842</v>
      </c>
      <c r="E3383" s="1">
        <v>0.0</v>
      </c>
      <c r="F3383" s="1">
        <v>0.0</v>
      </c>
      <c r="G3383" s="1">
        <v>0.0</v>
      </c>
      <c r="I3383" s="1" t="str">
        <f t="shared" si="1"/>
        <v>Q6.1. Spinach, average of raw and cooked (boiled)</v>
      </c>
      <c r="J3383" s="1">
        <f t="shared" si="2"/>
        <v>3</v>
      </c>
      <c r="K3383" s="1" t="str">
        <f t="shared" si="3"/>
        <v>Q6.1. Spinach, average of raw and cooked (boiled)3</v>
      </c>
      <c r="L3383" s="1" t="str">
        <f t="shared" si="4"/>
        <v>Q6.1. Spinach, average of raw and cooked (boiled)Processing dummy</v>
      </c>
      <c r="M3383" s="1" t="str">
        <f t="array" ref="M3383">IF(A3382=$A$72,TEXT(A3383,"dd/mm/yyyy"),A3383)&amp;";"&amp;B3383&amp;";"&amp;IF(J3383=0,IFERROR(VLOOKUP(A3383,default!$B$17:$C$19,2,0),C3383),INDEX(default!$B$2:$B$12,Sheet2!J3383,0))&amp;";"&amp;D3383&amp;";"&amp;E3383&amp;";"&amp;F3383&amp;";"&amp;G3383&amp;";"&amp;H3383</f>
        <v>Processing dummy;kg;processing*(1+PROC_loss_PNS+TRAN_loss_PNS+RET_loss_PNS);Undefined;0;0;0;</v>
      </c>
    </row>
    <row r="3384" ht="15.75" customHeight="1">
      <c r="A3384" s="1" t="s">
        <v>317</v>
      </c>
      <c r="B3384" s="1" t="s">
        <v>835</v>
      </c>
      <c r="C3384" s="1" t="s">
        <v>1111</v>
      </c>
      <c r="D3384" s="1" t="s">
        <v>842</v>
      </c>
      <c r="E3384" s="1">
        <v>0.0</v>
      </c>
      <c r="F3384" s="1">
        <v>0.0</v>
      </c>
      <c r="G3384" s="1">
        <v>0.0</v>
      </c>
      <c r="I3384" s="1" t="str">
        <f t="shared" si="1"/>
        <v>Q6.1. Spinach, average of raw and cooked (boiled)</v>
      </c>
      <c r="J3384" s="1">
        <f t="shared" si="2"/>
        <v>4</v>
      </c>
      <c r="K3384" s="1" t="str">
        <f t="shared" si="3"/>
        <v>Q6.1. Spinach, average of raw and cooked (boiled)4</v>
      </c>
      <c r="L3384" s="1" t="str">
        <f t="shared" si="4"/>
        <v>Q6.1. Spinach, average of raw and cooked (boiled)Packaging dummy</v>
      </c>
      <c r="M3384" s="1" t="str">
        <f t="array" ref="M3384">IF(A3383=$A$72,TEXT(A3384,"dd/mm/yyyy"),A3384)&amp;";"&amp;B3384&amp;";"&amp;IF(J3384=0,IFERROR(VLOOKUP(A3384,default!$B$17:$C$19,2,0),C3384),INDEX(default!$B$2:$B$12,Sheet2!J3384,0))&amp;";"&amp;D3384&amp;";"&amp;E3384&amp;";"&amp;F3384&amp;";"&amp;G3384&amp;";"&amp;H3384</f>
        <v>Packaging dummy;kg;packaging*(1+TRAN_loss_PNS+RET_loss_PNS);Undefined;0;0;0;</v>
      </c>
    </row>
    <row r="3385" ht="15.75" customHeight="1">
      <c r="A3385" s="1" t="s">
        <v>124</v>
      </c>
      <c r="B3385" s="1" t="s">
        <v>835</v>
      </c>
      <c r="C3385" s="1" t="s">
        <v>1015</v>
      </c>
      <c r="D3385" s="1" t="s">
        <v>842</v>
      </c>
      <c r="E3385" s="1">
        <v>0.0</v>
      </c>
      <c r="F3385" s="1">
        <v>0.0</v>
      </c>
      <c r="G3385" s="1">
        <v>0.0</v>
      </c>
      <c r="I3385" s="1" t="str">
        <f t="shared" si="1"/>
        <v>Q6.1. Spinach, average of raw and cooked (boiled)</v>
      </c>
      <c r="J3385" s="1">
        <f t="shared" si="2"/>
        <v>5</v>
      </c>
      <c r="K3385" s="1" t="str">
        <f t="shared" si="3"/>
        <v>Q6.1. Spinach, average of raw and cooked (boiled)5</v>
      </c>
      <c r="L3385" s="1" t="str">
        <f t="shared" si="4"/>
        <v>Q6.1. Spinach, average of raw and cooked (boiled)Domestic distribution {ID}| GAIN</v>
      </c>
      <c r="M3385" s="1" t="str">
        <f t="array" ref="M3385">IF(A3384=$A$72,TEXT(A3385,"dd/mm/yyyy"),A3385)&amp;";"&amp;B3385&amp;";"&amp;IF(J3385=0,IFERROR(VLOOKUP(A3385,default!$B$17:$C$19,2,0),C3385),INDEX(default!$B$2:$B$12,Sheet2!J3385,0))&amp;";"&amp;D3385&amp;";"&amp;E3385&amp;";"&amp;F3385&amp;";"&amp;G3385&amp;";"&amp;H3385</f>
        <v>Domestic distribution {ID}| GAIN;kg;distrib*(1+TRAN_loss_PNS+RET_loss_PNS);Undefined;0;0;0;</v>
      </c>
    </row>
    <row r="3386" ht="15.75" customHeight="1">
      <c r="A3386" s="1" t="s">
        <v>125</v>
      </c>
      <c r="B3386" s="1" t="s">
        <v>846</v>
      </c>
      <c r="C3386" s="1" t="s">
        <v>1016</v>
      </c>
      <c r="D3386" s="1" t="s">
        <v>842</v>
      </c>
      <c r="E3386" s="1">
        <v>0.0</v>
      </c>
      <c r="F3386" s="1">
        <v>0.0</v>
      </c>
      <c r="G3386" s="1">
        <v>0.0</v>
      </c>
      <c r="I3386" s="1" t="str">
        <f t="shared" si="1"/>
        <v>Q6.1. Spinach, average of raw and cooked (boiled)</v>
      </c>
      <c r="J3386" s="1">
        <f t="shared" si="2"/>
        <v>6</v>
      </c>
      <c r="K3386" s="1" t="str">
        <f t="shared" si="3"/>
        <v>Q6.1. Spinach, average of raw and cooked (boiled)6</v>
      </c>
      <c r="L3386" s="1" t="str">
        <f t="shared" si="4"/>
        <v>Q6.1. Spinach, average of raw and cooked (boiled)Storage, in closed refrigerator, at retail (WFLDB)/RER U {ID}| GAIN</v>
      </c>
      <c r="M3386" s="1" t="str">
        <f t="array" ref="M3386">IF(A3385=$A$72,TEXT(A3386,"dd/mm/yyyy"),A3386)&amp;";"&amp;B3386&amp;";"&amp;IF(J3386=0,IFERROR(VLOOKUP(A3386,default!$B$17:$C$19,2,0),C3386),INDEX(default!$B$2:$B$12,Sheet2!J3386,0))&amp;";"&amp;D3386&amp;";"&amp;E3386&amp;";"&amp;F3386&amp;";"&amp;G3386&amp;";"&amp;H3386</f>
        <v>Storage, in closed refrigerator, at retail (WFLDB)/RER U {ID}| GAIN;l*day;retail_cool*(1+RET_loss_PNS);Undefined;0;0;0;</v>
      </c>
    </row>
    <row r="3387" ht="15.75" customHeight="1">
      <c r="A3387" s="1" t="s">
        <v>126</v>
      </c>
      <c r="B3387" s="1" t="s">
        <v>846</v>
      </c>
      <c r="C3387" s="1" t="s">
        <v>1017</v>
      </c>
      <c r="D3387" s="1" t="s">
        <v>842</v>
      </c>
      <c r="E3387" s="1">
        <v>0.0</v>
      </c>
      <c r="F3387" s="1">
        <v>0.0</v>
      </c>
      <c r="G3387" s="1">
        <v>0.0</v>
      </c>
      <c r="I3387" s="1" t="str">
        <f t="shared" si="1"/>
        <v>Q6.1. Spinach, average of raw and cooked (boiled)</v>
      </c>
      <c r="J3387" s="1">
        <f t="shared" si="2"/>
        <v>7</v>
      </c>
      <c r="K3387" s="1" t="str">
        <f t="shared" si="3"/>
        <v>Q6.1. Spinach, average of raw and cooked (boiled)7</v>
      </c>
      <c r="L3387" s="1" t="str">
        <f t="shared" si="4"/>
        <v>Q6.1. Spinach, average of raw and cooked (boiled)Storage, in closed freezer, at retail (WFLDB)/RER U {ID}| GAIN</v>
      </c>
      <c r="M3387" s="1" t="str">
        <f t="array" ref="M3387">IF(A3386=$A$72,TEXT(A3387,"dd/mm/yyyy"),A3387)&amp;";"&amp;B3387&amp;";"&amp;IF(J3387=0,IFERROR(VLOOKUP(A3387,default!$B$17:$C$19,2,0),C3387),INDEX(default!$B$2:$B$12,Sheet2!J3387,0))&amp;";"&amp;D3387&amp;";"&amp;E3387&amp;";"&amp;F3387&amp;";"&amp;G3387&amp;";"&amp;H3387</f>
        <v>Storage, in closed freezer, at retail (WFLDB)/RER U {ID}| GAIN;l*day;retail_freez*(1+RET_loss_PNS);Undefined;0;0;0;</v>
      </c>
    </row>
    <row r="3388" ht="15.75" customHeight="1">
      <c r="A3388" s="1" t="s">
        <v>127</v>
      </c>
      <c r="B3388" s="1" t="s">
        <v>846</v>
      </c>
      <c r="C3388" s="1" t="s">
        <v>1018</v>
      </c>
      <c r="D3388" s="1" t="s">
        <v>842</v>
      </c>
      <c r="E3388" s="1">
        <v>0.0</v>
      </c>
      <c r="F3388" s="1">
        <v>0.0</v>
      </c>
      <c r="G3388" s="1">
        <v>0.0</v>
      </c>
      <c r="I3388" s="1" t="str">
        <f t="shared" si="1"/>
        <v>Q6.1. Spinach, average of raw and cooked (boiled)</v>
      </c>
      <c r="J3388" s="1">
        <f t="shared" si="2"/>
        <v>8</v>
      </c>
      <c r="K3388" s="1" t="str">
        <f t="shared" si="3"/>
        <v>Q6.1. Spinach, average of raw and cooked (boiled)8</v>
      </c>
      <c r="L3388" s="1" t="str">
        <f t="shared" si="4"/>
        <v>Q6.1. Spinach, average of raw and cooked (boiled)Storage, in refrigerator, at home (WFLDB)/RER U {ID}| GAIN</v>
      </c>
      <c r="M3388" s="1" t="str">
        <f t="array" ref="M3388">IF(A3387=$A$72,TEXT(A3388,"dd/mm/yyyy"),A3388)&amp;";"&amp;B3388&amp;";"&amp;IF(J3388=0,IFERROR(VLOOKUP(A3388,default!$B$17:$C$19,2,0),C3388),INDEX(default!$B$2:$B$12,Sheet2!J3388,0))&amp;";"&amp;D3388&amp;";"&amp;E3388&amp;";"&amp;F3388&amp;";"&amp;G3388&amp;";"&amp;H3388</f>
        <v>Storage, in refrigerator, at home (WFLDB)/RER U {ID}| GAIN;l*day;home_cool;Undefined;0;0;0;</v>
      </c>
    </row>
    <row r="3389" ht="15.75" customHeight="1">
      <c r="A3389" s="1" t="s">
        <v>128</v>
      </c>
      <c r="B3389" s="1" t="s">
        <v>846</v>
      </c>
      <c r="C3389" s="1" t="s">
        <v>1018</v>
      </c>
      <c r="D3389" s="1" t="s">
        <v>842</v>
      </c>
      <c r="E3389" s="1">
        <v>0.0</v>
      </c>
      <c r="F3389" s="1">
        <v>0.0</v>
      </c>
      <c r="G3389" s="1">
        <v>0.0</v>
      </c>
      <c r="I3389" s="1" t="str">
        <f t="shared" si="1"/>
        <v>Q6.1. Spinach, average of raw and cooked (boiled)</v>
      </c>
      <c r="J3389" s="1">
        <f t="shared" si="2"/>
        <v>9</v>
      </c>
      <c r="K3389" s="1" t="str">
        <f t="shared" si="3"/>
        <v>Q6.1. Spinach, average of raw and cooked (boiled)9</v>
      </c>
      <c r="L3389" s="1" t="str">
        <f t="shared" si="4"/>
        <v>Q6.1. Spinach, average of raw and cooked (boiled)Storage, in freezer, at home (WFLDB)/RER U {ID}| GAIN</v>
      </c>
      <c r="M3389" s="1" t="str">
        <f t="array" ref="M3389">IF(A3388=$A$72,TEXT(A3389,"dd/mm/yyyy"),A3389)&amp;";"&amp;B3389&amp;";"&amp;IF(J3389=0,IFERROR(VLOOKUP(A3389,default!$B$17:$C$19,2,0),C3389),INDEX(default!$B$2:$B$12,Sheet2!J3389,0))&amp;";"&amp;D3389&amp;";"&amp;E3389&amp;";"&amp;F3389&amp;";"&amp;G3389&amp;";"&amp;H3389</f>
        <v>Storage, in freezer, at home (WFLDB)/RER U {ID}| GAIN;l*day;home_freez;Undefined;0;0;0;</v>
      </c>
    </row>
    <row r="3390" ht="15.75" customHeight="1">
      <c r="A3390" s="1" t="s">
        <v>129</v>
      </c>
      <c r="B3390" s="1" t="s">
        <v>849</v>
      </c>
      <c r="C3390" s="1" t="s">
        <v>37</v>
      </c>
      <c r="D3390" s="1" t="s">
        <v>842</v>
      </c>
      <c r="E3390" s="1">
        <v>0.0</v>
      </c>
      <c r="F3390" s="1">
        <v>0.0</v>
      </c>
      <c r="G3390" s="1">
        <v>0.0</v>
      </c>
      <c r="I3390" s="1" t="str">
        <f t="shared" si="1"/>
        <v>Q6.1. Spinach, average of raw and cooked (boiled)</v>
      </c>
      <c r="J3390" s="1">
        <f t="shared" si="2"/>
        <v>10</v>
      </c>
      <c r="K3390" s="1" t="str">
        <f t="shared" si="3"/>
        <v>Q6.1. Spinach, average of raw and cooked (boiled)10</v>
      </c>
      <c r="L3390" s="1" t="str">
        <f t="shared" si="4"/>
        <v>Q6.1. Spinach, average of raw and cooked (boiled)Boiling, vegetables, with LPG stove, at consumer home (WFLDB)/GLO U</v>
      </c>
      <c r="M3390" s="1" t="str">
        <f t="array" ref="M3390">IF(A3389=$A$72,TEXT(A3390,"dd/mm/yyyy"),A3390)&amp;";"&amp;B3390&amp;";"&amp;IF(J3390=0,IFERROR(VLOOKUP(A3390,default!$B$17:$C$19,2,0),C3390),INDEX(default!$B$2:$B$12,Sheet2!J3390,0))&amp;";"&amp;D3390&amp;";"&amp;E3390&amp;";"&amp;F3390&amp;";"&amp;G3390&amp;";"&amp;H3390</f>
        <v>Boiling, vegetables, with LPG stove, at consumer home (WFLDB)/GLO U;p;boil*(1-USER_loss);Undefined;0;0;0;</v>
      </c>
    </row>
    <row r="3391" ht="15.75" customHeight="1">
      <c r="A3391" s="1" t="s">
        <v>130</v>
      </c>
      <c r="B3391" s="1" t="s">
        <v>849</v>
      </c>
      <c r="C3391" s="1" t="s">
        <v>38</v>
      </c>
      <c r="D3391" s="1" t="s">
        <v>842</v>
      </c>
      <c r="E3391" s="1">
        <v>0.0</v>
      </c>
      <c r="F3391" s="1">
        <v>0.0</v>
      </c>
      <c r="G3391" s="1">
        <v>0.0</v>
      </c>
      <c r="I3391" s="1" t="str">
        <f t="shared" si="1"/>
        <v>Q6.1. Spinach, average of raw and cooked (boiled)</v>
      </c>
      <c r="J3391" s="1">
        <f t="shared" si="2"/>
        <v>11</v>
      </c>
      <c r="K3391" s="1" t="str">
        <f t="shared" si="3"/>
        <v>Q6.1. Spinach, average of raw and cooked (boiled)11</v>
      </c>
      <c r="L3391" s="1" t="str">
        <f t="shared" si="4"/>
        <v>Q6.1. Spinach, average of raw and cooked (boiled)Frying, vegetables, with LPG stove, at consumer home (WFLDB)/GLO U</v>
      </c>
      <c r="M3391" s="1" t="str">
        <f t="array" ref="M3391">IF(A3390=$A$72,TEXT(A3391,"dd/mm/yyyy"),A3391)&amp;";"&amp;B3391&amp;";"&amp;IF(J3391=0,IFERROR(VLOOKUP(A3391,default!$B$17:$C$19,2,0),C3391),INDEX(default!$B$2:$B$12,Sheet2!J3391,0))&amp;";"&amp;D3391&amp;";"&amp;E3391&amp;";"&amp;F3391&amp;";"&amp;G3391&amp;";"&amp;H3391</f>
        <v>Frying, vegetables, with LPG stove, at consumer home (WFLDB)/GLO U;p;fry*(1-USER_loss);Undefined;0;0;0;</v>
      </c>
    </row>
    <row r="3392" ht="15.75" customHeight="1">
      <c r="I3392" s="1" t="str">
        <f t="shared" si="1"/>
        <v>Q6.1. Spinach, average of raw and cooked (boiled)</v>
      </c>
      <c r="J3392" s="1">
        <f t="shared" si="2"/>
        <v>0</v>
      </c>
      <c r="K3392" s="1" t="str">
        <f t="shared" si="3"/>
        <v>Q6.1. Spinach, average of raw and cooked (boiled)0</v>
      </c>
      <c r="L3392" s="1" t="str">
        <f t="shared" si="4"/>
        <v>Q6.1. Spinach, average of raw and cooked (boiled)</v>
      </c>
      <c r="M3392" s="1" t="str">
        <f t="array" ref="M3392">IF(A3391=$A$72,TEXT(A3392,"dd/mm/yyyy"),A3392)&amp;";"&amp;B3392&amp;";"&amp;IF(J3392=0,IFERROR(VLOOKUP(A3392,default!$B$17:$C$19,2,0),C3392),INDEX(default!$B$2:$B$12,Sheet2!J3392,0))&amp;";"&amp;D3392&amp;";"&amp;E3392&amp;";"&amp;F3392&amp;";"&amp;G3392&amp;";"&amp;H3392</f>
        <v>;;;;;;;</v>
      </c>
    </row>
    <row r="3393" ht="15.75" customHeight="1">
      <c r="A3393" s="1" t="s">
        <v>852</v>
      </c>
      <c r="I3393" s="1" t="str">
        <f t="shared" si="1"/>
        <v>Q6.1. Spinach, average of raw and cooked (boiled)</v>
      </c>
      <c r="J3393" s="1">
        <f t="shared" si="2"/>
        <v>0</v>
      </c>
      <c r="K3393" s="1" t="str">
        <f t="shared" si="3"/>
        <v>Q6.1. Spinach, average of raw and cooked (boiled)0</v>
      </c>
      <c r="L3393" s="1" t="str">
        <f t="shared" si="4"/>
        <v>Q6.1. Spinach, average of raw and cooked (boiled)Electricity/heat</v>
      </c>
      <c r="M3393" s="1" t="str">
        <f t="array" ref="M3393">IF(A3392=$A$72,TEXT(A3393,"dd/mm/yyyy"),A3393)&amp;";"&amp;B3393&amp;";"&amp;IF(J3393=0,IFERROR(VLOOKUP(A3393,default!$B$17:$C$19,2,0),C3393),INDEX(default!$B$2:$B$12,Sheet2!J3393,0))&amp;";"&amp;D3393&amp;";"&amp;E3393&amp;";"&amp;F3393&amp;";"&amp;G3393&amp;";"&amp;H3393</f>
        <v>Electricity/heat;;;;;;;</v>
      </c>
    </row>
    <row r="3394" ht="15.75" customHeight="1">
      <c r="I3394" s="1" t="str">
        <f t="shared" si="1"/>
        <v>Q6.1. Spinach, average of raw and cooked (boiled)</v>
      </c>
      <c r="J3394" s="1">
        <f t="shared" si="2"/>
        <v>0</v>
      </c>
      <c r="K3394" s="1" t="str">
        <f t="shared" si="3"/>
        <v>Q6.1. Spinach, average of raw and cooked (boiled)0</v>
      </c>
      <c r="L3394" s="1" t="str">
        <f t="shared" si="4"/>
        <v>Q6.1. Spinach, average of raw and cooked (boiled)</v>
      </c>
      <c r="M3394" s="1" t="str">
        <f t="array" ref="M3394">IF(A3393=$A$72,TEXT(A3394,"dd/mm/yyyy"),A3394)&amp;";"&amp;B3394&amp;";"&amp;IF(J3394=0,IFERROR(VLOOKUP(A3394,default!$B$17:$C$19,2,0),C3394),INDEX(default!$B$2:$B$12,Sheet2!J3394,0))&amp;";"&amp;D3394&amp;";"&amp;E3394&amp;";"&amp;F3394&amp;";"&amp;G3394&amp;";"&amp;H3394</f>
        <v>;;;;;;;</v>
      </c>
    </row>
    <row r="3395" ht="15.75" customHeight="1">
      <c r="A3395" s="1" t="s">
        <v>853</v>
      </c>
      <c r="I3395" s="1" t="str">
        <f t="shared" si="1"/>
        <v>Q6.1. Spinach, average of raw and cooked (boiled)</v>
      </c>
      <c r="J3395" s="1">
        <f t="shared" si="2"/>
        <v>0</v>
      </c>
      <c r="K3395" s="1" t="str">
        <f t="shared" si="3"/>
        <v>Q6.1. Spinach, average of raw and cooked (boiled)0</v>
      </c>
      <c r="L3395" s="1" t="str">
        <f t="shared" si="4"/>
        <v>Q6.1. Spinach, average of raw and cooked (boiled)Emissions to air</v>
      </c>
      <c r="M3395" s="1" t="str">
        <f t="array" ref="M3395">IF(A3394=$A$72,TEXT(A3395,"dd/mm/yyyy"),A3395)&amp;";"&amp;B3395&amp;";"&amp;IF(J3395=0,IFERROR(VLOOKUP(A3395,default!$B$17:$C$19,2,0),C3395),INDEX(default!$B$2:$B$12,Sheet2!J3395,0))&amp;";"&amp;D3395&amp;";"&amp;E3395&amp;";"&amp;F3395&amp;";"&amp;G3395&amp;";"&amp;H3395</f>
        <v>Emissions to air;;;;;;;</v>
      </c>
    </row>
    <row r="3396" ht="15.75" customHeight="1">
      <c r="I3396" s="1" t="str">
        <f t="shared" si="1"/>
        <v>Q6.1. Spinach, average of raw and cooked (boiled)</v>
      </c>
      <c r="J3396" s="1">
        <f t="shared" si="2"/>
        <v>0</v>
      </c>
      <c r="K3396" s="1" t="str">
        <f t="shared" si="3"/>
        <v>Q6.1. Spinach, average of raw and cooked (boiled)0</v>
      </c>
      <c r="L3396" s="1" t="str">
        <f t="shared" si="4"/>
        <v>Q6.1. Spinach, average of raw and cooked (boiled)</v>
      </c>
      <c r="M3396" s="1" t="str">
        <f t="array" ref="M3396">IF(A3395=$A$72,TEXT(A3396,"dd/mm/yyyy"),A3396)&amp;";"&amp;B3396&amp;";"&amp;IF(J3396=0,IFERROR(VLOOKUP(A3396,default!$B$17:$C$19,2,0),C3396),INDEX(default!$B$2:$B$12,Sheet2!J3396,0))&amp;";"&amp;D3396&amp;";"&amp;E3396&amp;";"&amp;F3396&amp;";"&amp;G3396&amp;";"&amp;H3396</f>
        <v>;;;;;;;</v>
      </c>
    </row>
    <row r="3397" ht="15.75" customHeight="1">
      <c r="A3397" s="1" t="s">
        <v>854</v>
      </c>
      <c r="I3397" s="1" t="str">
        <f t="shared" si="1"/>
        <v>Q6.1. Spinach, average of raw and cooked (boiled)</v>
      </c>
      <c r="J3397" s="1">
        <f t="shared" si="2"/>
        <v>0</v>
      </c>
      <c r="K3397" s="1" t="str">
        <f t="shared" si="3"/>
        <v>Q6.1. Spinach, average of raw and cooked (boiled)0</v>
      </c>
      <c r="L3397" s="1" t="str">
        <f t="shared" si="4"/>
        <v>Q6.1. Spinach, average of raw and cooked (boiled)Emissions to water</v>
      </c>
      <c r="M3397" s="1" t="str">
        <f t="array" ref="M3397">IF(A3396=$A$72,TEXT(A3397,"dd/mm/yyyy"),A3397)&amp;";"&amp;B3397&amp;";"&amp;IF(J3397=0,IFERROR(VLOOKUP(A3397,default!$B$17:$C$19,2,0),C3397),INDEX(default!$B$2:$B$12,Sheet2!J3397,0))&amp;";"&amp;D3397&amp;";"&amp;E3397&amp;";"&amp;F3397&amp;";"&amp;G3397&amp;";"&amp;H3397</f>
        <v>Emissions to water;;;;;;;</v>
      </c>
    </row>
    <row r="3398" ht="15.75" customHeight="1">
      <c r="I3398" s="1" t="str">
        <f t="shared" si="1"/>
        <v>Q6.1. Spinach, average of raw and cooked (boiled)</v>
      </c>
      <c r="J3398" s="1">
        <f t="shared" si="2"/>
        <v>0</v>
      </c>
      <c r="K3398" s="1" t="str">
        <f t="shared" si="3"/>
        <v>Q6.1. Spinach, average of raw and cooked (boiled)0</v>
      </c>
      <c r="L3398" s="1" t="str">
        <f t="shared" si="4"/>
        <v>Q6.1. Spinach, average of raw and cooked (boiled)</v>
      </c>
      <c r="M3398" s="1" t="str">
        <f t="array" ref="M3398">IF(A3397=$A$72,TEXT(A3398,"dd/mm/yyyy"),A3398)&amp;";"&amp;B3398&amp;";"&amp;IF(J3398=0,IFERROR(VLOOKUP(A3398,default!$B$17:$C$19,2,0),C3398),INDEX(default!$B$2:$B$12,Sheet2!J3398,0))&amp;";"&amp;D3398&amp;";"&amp;E3398&amp;";"&amp;F3398&amp;";"&amp;G3398&amp;";"&amp;H3398</f>
        <v>;;;;;;;</v>
      </c>
    </row>
    <row r="3399" ht="15.75" customHeight="1">
      <c r="A3399" s="1" t="s">
        <v>855</v>
      </c>
      <c r="I3399" s="1" t="str">
        <f t="shared" si="1"/>
        <v>Q6.1. Spinach, average of raw and cooked (boiled)</v>
      </c>
      <c r="J3399" s="1">
        <f t="shared" si="2"/>
        <v>0</v>
      </c>
      <c r="K3399" s="1" t="str">
        <f t="shared" si="3"/>
        <v>Q6.1. Spinach, average of raw and cooked (boiled)0</v>
      </c>
      <c r="L3399" s="1" t="str">
        <f t="shared" si="4"/>
        <v>Q6.1. Spinach, average of raw and cooked (boiled)Emissions to soil</v>
      </c>
      <c r="M3399" s="1" t="str">
        <f t="array" ref="M3399">IF(A3398=$A$72,TEXT(A3399,"dd/mm/yyyy"),A3399)&amp;";"&amp;B3399&amp;";"&amp;IF(J3399=0,IFERROR(VLOOKUP(A3399,default!$B$17:$C$19,2,0),C3399),INDEX(default!$B$2:$B$12,Sheet2!J3399,0))&amp;";"&amp;D3399&amp;";"&amp;E3399&amp;";"&amp;F3399&amp;";"&amp;G3399&amp;";"&amp;H3399</f>
        <v>Emissions to soil;;;;;;;</v>
      </c>
    </row>
    <row r="3400" ht="15.75" customHeight="1">
      <c r="I3400" s="1" t="str">
        <f t="shared" si="1"/>
        <v>Q6.1. Spinach, average of raw and cooked (boiled)</v>
      </c>
      <c r="J3400" s="1">
        <f t="shared" si="2"/>
        <v>0</v>
      </c>
      <c r="K3400" s="1" t="str">
        <f t="shared" si="3"/>
        <v>Q6.1. Spinach, average of raw and cooked (boiled)0</v>
      </c>
      <c r="L3400" s="1" t="str">
        <f t="shared" si="4"/>
        <v>Q6.1. Spinach, average of raw and cooked (boiled)</v>
      </c>
      <c r="M3400" s="1" t="str">
        <f t="array" ref="M3400">IF(A3399=$A$72,TEXT(A3400,"dd/mm/yyyy"),A3400)&amp;";"&amp;B3400&amp;";"&amp;IF(J3400=0,IFERROR(VLOOKUP(A3400,default!$B$17:$C$19,2,0),C3400),INDEX(default!$B$2:$B$12,Sheet2!J3400,0))&amp;";"&amp;D3400&amp;";"&amp;E3400&amp;";"&amp;F3400&amp;";"&amp;G3400&amp;";"&amp;H3400</f>
        <v>;;;;;;;</v>
      </c>
    </row>
    <row r="3401" ht="15.75" customHeight="1">
      <c r="A3401" s="1" t="s">
        <v>856</v>
      </c>
      <c r="I3401" s="1" t="str">
        <f t="shared" si="1"/>
        <v>Q6.1. Spinach, average of raw and cooked (boiled)</v>
      </c>
      <c r="J3401" s="1">
        <f t="shared" si="2"/>
        <v>0</v>
      </c>
      <c r="K3401" s="1" t="str">
        <f t="shared" si="3"/>
        <v>Q6.1. Spinach, average of raw and cooked (boiled)0</v>
      </c>
      <c r="L3401" s="1" t="str">
        <f t="shared" si="4"/>
        <v>Q6.1. Spinach, average of raw and cooked (boiled)Final waste flows</v>
      </c>
      <c r="M3401" s="1" t="str">
        <f t="array" ref="M3401">IF(A3400=$A$72,TEXT(A3401,"dd/mm/yyyy"),A3401)&amp;";"&amp;B3401&amp;";"&amp;IF(J3401=0,IFERROR(VLOOKUP(A3401,default!$B$17:$C$19,2,0),C3401),INDEX(default!$B$2:$B$12,Sheet2!J3401,0))&amp;";"&amp;D3401&amp;";"&amp;E3401&amp;";"&amp;F3401&amp;";"&amp;G3401&amp;";"&amp;H3401</f>
        <v>Final waste flows;;;;;;;</v>
      </c>
    </row>
    <row r="3402" ht="15.75" customHeight="1">
      <c r="I3402" s="1" t="str">
        <f t="shared" si="1"/>
        <v>Q6.1. Spinach, average of raw and cooked (boiled)</v>
      </c>
      <c r="J3402" s="1">
        <f t="shared" si="2"/>
        <v>0</v>
      </c>
      <c r="K3402" s="1" t="str">
        <f t="shared" si="3"/>
        <v>Q6.1. Spinach, average of raw and cooked (boiled)0</v>
      </c>
      <c r="L3402" s="1" t="str">
        <f t="shared" si="4"/>
        <v>Q6.1. Spinach, average of raw and cooked (boiled)</v>
      </c>
      <c r="M3402" s="1" t="str">
        <f t="array" ref="M3402">IF(A3401=$A$72,TEXT(A3402,"dd/mm/yyyy"),A3402)&amp;";"&amp;B3402&amp;";"&amp;IF(J3402=0,IFERROR(VLOOKUP(A3402,default!$B$17:$C$19,2,0),C3402),INDEX(default!$B$2:$B$12,Sheet2!J3402,0))&amp;";"&amp;D3402&amp;";"&amp;E3402&amp;";"&amp;F3402&amp;";"&amp;G3402&amp;";"&amp;H3402</f>
        <v>;;;;;;;</v>
      </c>
    </row>
    <row r="3403" ht="15.75" customHeight="1">
      <c r="A3403" s="1" t="s">
        <v>857</v>
      </c>
      <c r="I3403" s="1" t="str">
        <f t="shared" si="1"/>
        <v>Q6.1. Spinach, average of raw and cooked (boiled)</v>
      </c>
      <c r="J3403" s="1">
        <f t="shared" si="2"/>
        <v>0</v>
      </c>
      <c r="K3403" s="1" t="str">
        <f t="shared" si="3"/>
        <v>Q6.1. Spinach, average of raw and cooked (boiled)0</v>
      </c>
      <c r="L3403" s="1" t="str">
        <f t="shared" si="4"/>
        <v>Q6.1. Spinach, average of raw and cooked (boiled)Non material emissions</v>
      </c>
      <c r="M3403" s="1" t="str">
        <f t="array" ref="M3403">IF(A3402=$A$72,TEXT(A3403,"dd/mm/yyyy"),A3403)&amp;";"&amp;B3403&amp;";"&amp;IF(J3403=0,IFERROR(VLOOKUP(A3403,default!$B$17:$C$19,2,0),C3403),INDEX(default!$B$2:$B$12,Sheet2!J3403,0))&amp;";"&amp;D3403&amp;";"&amp;E3403&amp;";"&amp;F3403&amp;";"&amp;G3403&amp;";"&amp;H3403</f>
        <v>Non material emissions;;;;;;;</v>
      </c>
    </row>
    <row r="3404" ht="15.75" customHeight="1">
      <c r="I3404" s="1" t="str">
        <f t="shared" si="1"/>
        <v>Q6.1. Spinach, average of raw and cooked (boiled)</v>
      </c>
      <c r="J3404" s="1">
        <f t="shared" si="2"/>
        <v>0</v>
      </c>
      <c r="K3404" s="1" t="str">
        <f t="shared" si="3"/>
        <v>Q6.1. Spinach, average of raw and cooked (boiled)0</v>
      </c>
      <c r="L3404" s="1" t="str">
        <f t="shared" si="4"/>
        <v>Q6.1. Spinach, average of raw and cooked (boiled)</v>
      </c>
      <c r="M3404" s="1" t="str">
        <f t="array" ref="M3404">IF(A3403=$A$72,TEXT(A3404,"dd/mm/yyyy"),A3404)&amp;";"&amp;B3404&amp;";"&amp;IF(J3404=0,IFERROR(VLOOKUP(A3404,default!$B$17:$C$19,2,0),C3404),INDEX(default!$B$2:$B$12,Sheet2!J3404,0))&amp;";"&amp;D3404&amp;";"&amp;E3404&amp;";"&amp;F3404&amp;";"&amp;G3404&amp;";"&amp;H3404</f>
        <v>;;;;;;;</v>
      </c>
    </row>
    <row r="3405" ht="15.75" customHeight="1">
      <c r="A3405" s="1" t="s">
        <v>858</v>
      </c>
      <c r="I3405" s="1" t="str">
        <f t="shared" si="1"/>
        <v>Q6.1. Spinach, average of raw and cooked (boiled)</v>
      </c>
      <c r="J3405" s="1">
        <f t="shared" si="2"/>
        <v>0</v>
      </c>
      <c r="K3405" s="1" t="str">
        <f t="shared" si="3"/>
        <v>Q6.1. Spinach, average of raw and cooked (boiled)0</v>
      </c>
      <c r="L3405" s="1" t="str">
        <f t="shared" si="4"/>
        <v>Q6.1. Spinach, average of raw and cooked (boiled)Social issues</v>
      </c>
      <c r="M3405" s="1" t="str">
        <f t="array" ref="M3405">IF(A3404=$A$72,TEXT(A3405,"dd/mm/yyyy"),A3405)&amp;";"&amp;B3405&amp;";"&amp;IF(J3405=0,IFERROR(VLOOKUP(A3405,default!$B$17:$C$19,2,0),C3405),INDEX(default!$B$2:$B$12,Sheet2!J3405,0))&amp;";"&amp;D3405&amp;";"&amp;E3405&amp;";"&amp;F3405&amp;";"&amp;G3405&amp;";"&amp;H3405</f>
        <v>Social issues;;;;;;;</v>
      </c>
    </row>
    <row r="3406" ht="15.75" customHeight="1">
      <c r="I3406" s="1" t="str">
        <f t="shared" si="1"/>
        <v>Q6.1. Spinach, average of raw and cooked (boiled)</v>
      </c>
      <c r="J3406" s="1">
        <f t="shared" si="2"/>
        <v>0</v>
      </c>
      <c r="K3406" s="1" t="str">
        <f t="shared" si="3"/>
        <v>Q6.1. Spinach, average of raw and cooked (boiled)0</v>
      </c>
      <c r="L3406" s="1" t="str">
        <f t="shared" si="4"/>
        <v>Q6.1. Spinach, average of raw and cooked (boiled)</v>
      </c>
      <c r="M3406" s="1" t="str">
        <f t="array" ref="M3406">IF(A3405=$A$72,TEXT(A3406,"dd/mm/yyyy"),A3406)&amp;";"&amp;B3406&amp;";"&amp;IF(J3406=0,IFERROR(VLOOKUP(A3406,default!$B$17:$C$19,2,0),C3406),INDEX(default!$B$2:$B$12,Sheet2!J3406,0))&amp;";"&amp;D3406&amp;";"&amp;E3406&amp;";"&amp;F3406&amp;";"&amp;G3406&amp;";"&amp;H3406</f>
        <v>;;;;;;;</v>
      </c>
    </row>
    <row r="3407" ht="15.75" customHeight="1">
      <c r="A3407" s="1" t="s">
        <v>859</v>
      </c>
      <c r="I3407" s="1" t="str">
        <f t="shared" si="1"/>
        <v>Q6.1. Spinach, average of raw and cooked (boiled)</v>
      </c>
      <c r="J3407" s="1">
        <f t="shared" si="2"/>
        <v>0</v>
      </c>
      <c r="K3407" s="1" t="str">
        <f t="shared" si="3"/>
        <v>Q6.1. Spinach, average of raw and cooked (boiled)0</v>
      </c>
      <c r="L3407" s="1" t="str">
        <f t="shared" si="4"/>
        <v>Q6.1. Spinach, average of raw and cooked (boiled)Economic issues</v>
      </c>
      <c r="M3407" s="1" t="str">
        <f t="array" ref="M3407">IF(A3406=$A$72,TEXT(A3407,"dd/mm/yyyy"),A3407)&amp;";"&amp;B3407&amp;";"&amp;IF(J3407=0,IFERROR(VLOOKUP(A3407,default!$B$17:$C$19,2,0),C3407),INDEX(default!$B$2:$B$12,Sheet2!J3407,0))&amp;";"&amp;D3407&amp;";"&amp;E3407&amp;";"&amp;F3407&amp;";"&amp;G3407&amp;";"&amp;H3407</f>
        <v>Economic issues;;;;;;;</v>
      </c>
    </row>
    <row r="3408" ht="15.75" customHeight="1">
      <c r="I3408" s="1" t="str">
        <f t="shared" si="1"/>
        <v>Q6.1. Spinach, average of raw and cooked (boiled)</v>
      </c>
      <c r="J3408" s="1">
        <f t="shared" si="2"/>
        <v>0</v>
      </c>
      <c r="K3408" s="1" t="str">
        <f t="shared" si="3"/>
        <v>Q6.1. Spinach, average of raw and cooked (boiled)0</v>
      </c>
      <c r="L3408" s="1" t="str">
        <f t="shared" si="4"/>
        <v>Q6.1. Spinach, average of raw and cooked (boiled)</v>
      </c>
      <c r="M3408" s="1" t="str">
        <f t="array" ref="M3408">IF(A3407=$A$72,TEXT(A3408,"dd/mm/yyyy"),A3408)&amp;";"&amp;B3408&amp;";"&amp;IF(J3408=0,IFERROR(VLOOKUP(A3408,default!$B$17:$C$19,2,0),C3408),INDEX(default!$B$2:$B$12,Sheet2!J3408,0))&amp;";"&amp;D3408&amp;";"&amp;E3408&amp;";"&amp;F3408&amp;";"&amp;G3408&amp;";"&amp;H3408</f>
        <v>;;;;;;;</v>
      </c>
    </row>
    <row r="3409" ht="15.75" customHeight="1">
      <c r="A3409" s="1" t="s">
        <v>860</v>
      </c>
      <c r="I3409" s="1" t="str">
        <f t="shared" si="1"/>
        <v>Q6.1. Spinach, average of raw and cooked (boiled)</v>
      </c>
      <c r="J3409" s="1">
        <f t="shared" si="2"/>
        <v>0</v>
      </c>
      <c r="K3409" s="1" t="str">
        <f t="shared" si="3"/>
        <v>Q6.1. Spinach, average of raw and cooked (boiled)0</v>
      </c>
      <c r="L3409" s="1" t="str">
        <f t="shared" si="4"/>
        <v>Q6.1. Spinach, average of raw and cooked (boiled)Waste to treatment</v>
      </c>
      <c r="M3409" s="1" t="str">
        <f t="array" ref="M3409">IF(A3408=$A$72,TEXT(A3409,"dd/mm/yyyy"),A3409)&amp;";"&amp;B3409&amp;";"&amp;IF(J3409=0,IFERROR(VLOOKUP(A3409,default!$B$17:$C$19,2,0),C3409),INDEX(default!$B$2:$B$12,Sheet2!J3409,0))&amp;";"&amp;D3409&amp;";"&amp;E3409&amp;";"&amp;F3409&amp;";"&amp;G3409&amp;";"&amp;H3409</f>
        <v>Waste to treatment;;;;;;;</v>
      </c>
    </row>
    <row r="3410" ht="15.75" customHeight="1">
      <c r="A3410" s="1" t="s">
        <v>8</v>
      </c>
      <c r="B3410" s="1" t="s">
        <v>835</v>
      </c>
      <c r="C3410" s="1" t="s">
        <v>1112</v>
      </c>
      <c r="D3410" s="1" t="s">
        <v>842</v>
      </c>
      <c r="E3410" s="1">
        <v>0.0</v>
      </c>
      <c r="F3410" s="1">
        <v>0.0</v>
      </c>
      <c r="G3410" s="1">
        <v>0.0</v>
      </c>
      <c r="I3410" s="1" t="str">
        <f t="shared" si="1"/>
        <v>Q6.1. Spinach, average of raw and cooked (boiled)</v>
      </c>
      <c r="J3410" s="1">
        <f t="shared" si="2"/>
        <v>0</v>
      </c>
      <c r="K3410" s="1" t="str">
        <f t="shared" si="3"/>
        <v>Q6.1. Spinach, average of raw and cooked (boiled)0</v>
      </c>
      <c r="L3410" s="1" t="str">
        <f t="shared" si="4"/>
        <v>Q6.1. Spinach, average of raw and cooked (boiled)Municipal solid waste {RoW}| treatment of municipal solid waste, sanitary landfill | Cut-off, S</v>
      </c>
      <c r="M3410" s="1" t="str">
        <f t="array" ref="M3410">IF(A3409=$A$72,TEXT(A3410,"dd/mm/yyyy"),A3410)&amp;";"&amp;B3410&amp;";"&amp;IF(J3410=0,IFERROR(VLOOKUP(A3410,default!$B$17:$C$19,2,0),C3410),INDEX(default!$B$2:$B$12,Sheet2!J3410,0))&amp;";"&amp;D3410&amp;";"&amp;E3410&amp;";"&amp;F3410&amp;";"&amp;G3410&amp;";"&amp;H3410</f>
        <v>Municipal solid waste {RoW}| treatment of municipal solid waste, sanitary landfill | Cut-off, S;kg;(packwt*packaging*(1+TRAN_loss_PNS+RET_loss_PNS)+PHAR_loss_PNS+PROC_loss_PNS+TRAN_loss_PNS+RET_loss_PNS+USER_loss)*landfill;Undefined;0;0;0;</v>
      </c>
    </row>
    <row r="3411" ht="15.75" customHeight="1">
      <c r="A3411" s="1" t="s">
        <v>9</v>
      </c>
      <c r="B3411" s="1" t="s">
        <v>835</v>
      </c>
      <c r="C3411" s="1" t="s">
        <v>1113</v>
      </c>
      <c r="D3411" s="1" t="s">
        <v>842</v>
      </c>
      <c r="E3411" s="1">
        <v>0.0</v>
      </c>
      <c r="F3411" s="1">
        <v>0.0</v>
      </c>
      <c r="G3411" s="1">
        <v>0.0</v>
      </c>
      <c r="I3411" s="1" t="str">
        <f t="shared" si="1"/>
        <v>Q6.1. Spinach, average of raw and cooked (boiled)</v>
      </c>
      <c r="J3411" s="1">
        <f t="shared" si="2"/>
        <v>0</v>
      </c>
      <c r="K3411" s="1" t="str">
        <f t="shared" si="3"/>
        <v>Q6.1. Spinach, average of raw and cooked (boiled)0</v>
      </c>
      <c r="L3411" s="1" t="str">
        <f t="shared" si="4"/>
        <v>Q6.1. Spinach, average of raw and cooked (boiled)Municipal solid waste {GLO}| treatment of municipal solid waste, open dump, wet infiltration class (500mm) | Cut-off, S</v>
      </c>
      <c r="M3411" s="1" t="str">
        <f t="array" ref="M3411">IF(A3410=$A$72,TEXT(A3411,"dd/mm/yyyy"),A3411)&amp;";"&amp;B3411&amp;";"&amp;IF(J3411=0,IFERROR(VLOOKUP(A3411,default!$B$17:$C$19,2,0),C3411),INDEX(default!$B$2:$B$12,Sheet2!J3411,0))&amp;";"&amp;D3411&amp;";"&amp;E3411&amp;";"&amp;F3411&amp;";"&amp;G3411&amp;";"&amp;H3411</f>
        <v>Municipal solid waste {GLO}| treatment of municipal solid waste, open dump, wet infiltration class (500mm) | Cut-off, S;kg;(packwt*packaging*(1+TRAN_loss_PNS+RET_loss_PNS)+PHAR_loss_PNS+PROC_loss_PNS+TRAN_loss_PNS+RET_loss_PNS+USER_loss)*opendump;Undefined;0;0;0;</v>
      </c>
    </row>
    <row r="3412" ht="15.75" customHeight="1">
      <c r="A3412" s="1" t="s">
        <v>10</v>
      </c>
      <c r="B3412" s="1" t="s">
        <v>835</v>
      </c>
      <c r="C3412" s="1" t="s">
        <v>1113</v>
      </c>
      <c r="D3412" s="1" t="s">
        <v>842</v>
      </c>
      <c r="E3412" s="1">
        <v>0.0</v>
      </c>
      <c r="F3412" s="1">
        <v>0.0</v>
      </c>
      <c r="G3412" s="1">
        <v>0.0</v>
      </c>
      <c r="I3412" s="1" t="str">
        <f t="shared" si="1"/>
        <v>Q6.1. Spinach, average of raw and cooked (boiled)</v>
      </c>
      <c r="J3412" s="1">
        <f t="shared" si="2"/>
        <v>0</v>
      </c>
      <c r="K3412" s="1" t="str">
        <f t="shared" si="3"/>
        <v>Q6.1. Spinach, average of raw and cooked (boiled)0</v>
      </c>
      <c r="L3412" s="1" t="str">
        <f t="shared" si="4"/>
        <v>Q6.1. Spinach, average of raw and cooked (boiled)Municipal solid waste {GLO}| treatment of municipal solid waste, open burning | Cut-off, S</v>
      </c>
      <c r="M3412" s="1" t="str">
        <f t="array" ref="M3412">IF(A3411=$A$72,TEXT(A3412,"dd/mm/yyyy"),A3412)&amp;";"&amp;B3412&amp;";"&amp;IF(J3412=0,IFERROR(VLOOKUP(A3412,default!$B$17:$C$19,2,0),C3412),INDEX(default!$B$2:$B$12,Sheet2!J3412,0))&amp;";"&amp;D3412&amp;";"&amp;E3412&amp;";"&amp;F3412&amp;";"&amp;G3412&amp;";"&amp;H3412</f>
        <v>Municipal solid waste {GLO}| treatment of municipal solid waste, open burning | Cut-off, S;kg;(packwt*packaging*(1+TRAN_loss_PNS+RET_loss_PNS)+PHAR_loss_PNS+PROC_loss_PNS+TRAN_loss_PNS+RET_loss_PNS+USER_loss)*openburn;Undefined;0;0;0;</v>
      </c>
    </row>
    <row r="3413" ht="15.75" customHeight="1">
      <c r="I3413" s="1" t="str">
        <f t="shared" si="1"/>
        <v>Q6.1. Spinach, average of raw and cooked (boiled)</v>
      </c>
      <c r="J3413" s="1">
        <f t="shared" si="2"/>
        <v>0</v>
      </c>
      <c r="K3413" s="1" t="str">
        <f t="shared" si="3"/>
        <v>Q6.1. Spinach, average of raw and cooked (boiled)0</v>
      </c>
      <c r="L3413" s="1" t="str">
        <f t="shared" si="4"/>
        <v>Q6.1. Spinach, average of raw and cooked (boiled)</v>
      </c>
      <c r="M3413" s="1" t="str">
        <f t="array" ref="M3413">IF(A3412=$A$72,TEXT(A3413,"dd/mm/yyyy"),A3413)&amp;";"&amp;B3413&amp;";"&amp;IF(J3413=0,IFERROR(VLOOKUP(A3413,default!$B$17:$C$19,2,0),C3413),INDEX(default!$B$2:$B$12,Sheet2!J3413,0))&amp;";"&amp;D3413&amp;";"&amp;E3413&amp;";"&amp;F3413&amp;";"&amp;G3413&amp;";"&amp;H3413</f>
        <v>;;;;;;;</v>
      </c>
    </row>
    <row r="3414" ht="15.75" customHeight="1">
      <c r="A3414" s="1" t="s">
        <v>865</v>
      </c>
      <c r="I3414" s="1" t="str">
        <f t="shared" si="1"/>
        <v>Q6.1. Spinach, average of raw and cooked (boiled)</v>
      </c>
      <c r="J3414" s="1">
        <f t="shared" si="2"/>
        <v>0</v>
      </c>
      <c r="K3414" s="1" t="str">
        <f t="shared" si="3"/>
        <v>Q6.1. Spinach, average of raw and cooked (boiled)0</v>
      </c>
      <c r="L3414" s="1" t="str">
        <f t="shared" si="4"/>
        <v>Q6.1. Spinach, average of raw and cooked (boiled)Input parameters</v>
      </c>
      <c r="M3414" s="1" t="str">
        <f t="array" ref="M3414">IF(A3413=$A$72,TEXT(A3414,"dd/mm/yyyy"),A3414)&amp;";"&amp;B3414&amp;";"&amp;IF(J3414=0,IFERROR(VLOOKUP(A3414,default!$B$17:$C$19,2,0),C3414),INDEX(default!$B$2:$B$12,Sheet2!J3414,0))&amp;";"&amp;D3414&amp;";"&amp;E3414&amp;";"&amp;F3414&amp;";"&amp;G3414&amp;";"&amp;H3414</f>
        <v>Input parameters;;;;;;;</v>
      </c>
    </row>
    <row r="3415" ht="15.75" customHeight="1">
      <c r="A3415" s="1" t="s">
        <v>31</v>
      </c>
      <c r="B3415" s="1">
        <v>1.0</v>
      </c>
      <c r="C3415" s="1" t="s">
        <v>866</v>
      </c>
      <c r="D3415" s="1">
        <v>1.11</v>
      </c>
      <c r="E3415" s="1">
        <v>0.0</v>
      </c>
      <c r="F3415" s="1">
        <v>0.0</v>
      </c>
      <c r="G3415" s="1" t="s">
        <v>832</v>
      </c>
      <c r="H3415" s="1" t="s">
        <v>134</v>
      </c>
      <c r="I3415" s="1" t="str">
        <f t="shared" si="1"/>
        <v>Q6.1. Spinach, average of raw and cooked (boiled)</v>
      </c>
      <c r="J3415" s="1">
        <f t="shared" si="2"/>
        <v>0</v>
      </c>
      <c r="K3415" s="1" t="str">
        <f t="shared" si="3"/>
        <v>Q6.1. Spinach, average of raw and cooked (boiled)0</v>
      </c>
      <c r="L3415" s="1" t="str">
        <f t="shared" si="4"/>
        <v>Q6.1. Spinach, average of raw and cooked (boiled)primary</v>
      </c>
      <c r="M3415" s="1" t="str">
        <f t="array" ref="M3415">IF(A3414=$A$72,TEXT(A3415,"dd/mm/yyyy"),A3415)&amp;";"&amp;B3415&amp;";"&amp;IF(J3415=0,IFERROR(VLOOKUP(A3415,default!$B$17:$C$19,2,0),C3415),INDEX(default!$B$2:$B$12,Sheet2!J3415,0))&amp;";"&amp;D3415&amp;";"&amp;E3415&amp;";"&amp;F3415&amp;";"&amp;G3415&amp;";"&amp;H3415</f>
        <v>primary;1;Lognormal;1,11;0;0;No;(2,3,2,2,2,na)_x007f_</v>
      </c>
    </row>
    <row r="3416" ht="15.75" customHeight="1">
      <c r="A3416" s="1" t="s">
        <v>23</v>
      </c>
      <c r="B3416" s="1">
        <v>1.0</v>
      </c>
      <c r="C3416" s="1" t="s">
        <v>866</v>
      </c>
      <c r="D3416" s="1">
        <v>1.25</v>
      </c>
      <c r="E3416" s="1">
        <v>0.0</v>
      </c>
      <c r="F3416" s="1">
        <v>0.0</v>
      </c>
      <c r="G3416" s="1" t="s">
        <v>832</v>
      </c>
      <c r="H3416" s="1" t="s">
        <v>131</v>
      </c>
      <c r="I3416" s="1" t="str">
        <f t="shared" si="1"/>
        <v>Q6.1. Spinach, average of raw and cooked (boiled)</v>
      </c>
      <c r="J3416" s="1">
        <f t="shared" si="2"/>
        <v>0</v>
      </c>
      <c r="K3416" s="1" t="str">
        <f t="shared" si="3"/>
        <v>Q6.1. Spinach, average of raw and cooked (boiled)0</v>
      </c>
      <c r="L3416" s="1" t="str">
        <f t="shared" si="4"/>
        <v>Q6.1. Spinach, average of raw and cooked (boiled)packaging</v>
      </c>
      <c r="M3416" s="1" t="str">
        <f t="array" ref="M3416">IF(A3415=$A$72,TEXT(A3416,"dd/mm/yyyy"),A3416)&amp;";"&amp;B3416&amp;";"&amp;IF(J3416=0,IFERROR(VLOOKUP(A3416,default!$B$17:$C$19,2,0),C3416),INDEX(default!$B$2:$B$12,Sheet2!J3416,0))&amp;";"&amp;D3416&amp;";"&amp;E3416&amp;";"&amp;F3416&amp;";"&amp;G3416&amp;";"&amp;H3416</f>
        <v>packaging;1;Lognormal;1,25;0;0;No;(2,4,2,4,3,na)_x007f_</v>
      </c>
    </row>
    <row r="3417" ht="15.75" customHeight="1">
      <c r="A3417" s="1" t="s">
        <v>32</v>
      </c>
      <c r="B3417" s="1">
        <v>1.0</v>
      </c>
      <c r="C3417" s="1" t="s">
        <v>866</v>
      </c>
      <c r="D3417" s="1">
        <v>1.23</v>
      </c>
      <c r="E3417" s="1">
        <v>0.0</v>
      </c>
      <c r="F3417" s="1">
        <v>0.0</v>
      </c>
      <c r="G3417" s="1" t="s">
        <v>832</v>
      </c>
      <c r="H3417" s="1" t="s">
        <v>132</v>
      </c>
      <c r="I3417" s="1" t="str">
        <f t="shared" si="1"/>
        <v>Q6.1. Spinach, average of raw and cooked (boiled)</v>
      </c>
      <c r="J3417" s="1">
        <f t="shared" si="2"/>
        <v>0</v>
      </c>
      <c r="K3417" s="1" t="str">
        <f t="shared" si="3"/>
        <v>Q6.1. Spinach, average of raw and cooked (boiled)0</v>
      </c>
      <c r="L3417" s="1" t="str">
        <f t="shared" si="4"/>
        <v>Q6.1. Spinach, average of raw and cooked (boiled)distrib</v>
      </c>
      <c r="M3417" s="1" t="str">
        <f t="array" ref="M3417">IF(A3416=$A$72,TEXT(A3417,"dd/mm/yyyy"),A3417)&amp;";"&amp;B3417&amp;";"&amp;IF(J3417=0,IFERROR(VLOOKUP(A3417,default!$B$17:$C$19,2,0),C3417),INDEX(default!$B$2:$B$12,Sheet2!J3417,0))&amp;";"&amp;D3417&amp;";"&amp;E3417&amp;";"&amp;F3417&amp;";"&amp;G3417&amp;";"&amp;H3417</f>
        <v>distrib;1;Lognormal;1,23;0;0;No;(2,3,2,4,3,na)_x007f_</v>
      </c>
    </row>
    <row r="3418" ht="15.75" customHeight="1">
      <c r="A3418" s="1" t="s">
        <v>33</v>
      </c>
      <c r="B3418" s="1">
        <v>0.0</v>
      </c>
      <c r="C3418" s="1" t="s">
        <v>866</v>
      </c>
      <c r="D3418" s="1">
        <v>1.12</v>
      </c>
      <c r="E3418" s="1">
        <v>0.0</v>
      </c>
      <c r="F3418" s="1">
        <v>0.0</v>
      </c>
      <c r="G3418" s="1" t="s">
        <v>832</v>
      </c>
      <c r="H3418" s="1" t="s">
        <v>133</v>
      </c>
      <c r="I3418" s="1" t="str">
        <f t="shared" si="1"/>
        <v>Q6.1. Spinach, average of raw and cooked (boiled)</v>
      </c>
      <c r="J3418" s="1">
        <f t="shared" si="2"/>
        <v>0</v>
      </c>
      <c r="K3418" s="1" t="str">
        <f t="shared" si="3"/>
        <v>Q6.1. Spinach, average of raw and cooked (boiled)0</v>
      </c>
      <c r="L3418" s="1" t="str">
        <f t="shared" si="4"/>
        <v>Q6.1. Spinach, average of raw and cooked (boiled)retail_cool</v>
      </c>
      <c r="M3418" s="1" t="str">
        <f t="array" ref="M3418">IF(A3417=$A$72,TEXT(A3418,"dd/mm/yyyy"),A3418)&amp;";"&amp;B3418&amp;";"&amp;IF(J3418=0,IFERROR(VLOOKUP(A3418,default!$B$17:$C$19,2,0),C3418),INDEX(default!$B$2:$B$12,Sheet2!J3418,0))&amp;";"&amp;D3418&amp;";"&amp;E3418&amp;";"&amp;F3418&amp;";"&amp;G3418&amp;";"&amp;H3418</f>
        <v>retail_cool;0;Lognormal;1,12;0;0;No;(2,3,2,4,2,na)_x007f_</v>
      </c>
    </row>
    <row r="3419" ht="15.75" customHeight="1">
      <c r="A3419" s="1" t="s">
        <v>34</v>
      </c>
      <c r="B3419" s="1">
        <v>0.0</v>
      </c>
      <c r="C3419" s="1" t="s">
        <v>866</v>
      </c>
      <c r="D3419" s="1">
        <v>1.12</v>
      </c>
      <c r="E3419" s="1">
        <v>0.0</v>
      </c>
      <c r="F3419" s="1">
        <v>0.0</v>
      </c>
      <c r="G3419" s="1" t="s">
        <v>832</v>
      </c>
      <c r="H3419" s="1" t="s">
        <v>133</v>
      </c>
      <c r="I3419" s="1" t="str">
        <f t="shared" si="1"/>
        <v>Q6.1. Spinach, average of raw and cooked (boiled)</v>
      </c>
      <c r="J3419" s="1">
        <f t="shared" si="2"/>
        <v>0</v>
      </c>
      <c r="K3419" s="1" t="str">
        <f t="shared" si="3"/>
        <v>Q6.1. Spinach, average of raw and cooked (boiled)0</v>
      </c>
      <c r="L3419" s="1" t="str">
        <f t="shared" si="4"/>
        <v>Q6.1. Spinach, average of raw and cooked (boiled)retail_freez</v>
      </c>
      <c r="M3419" s="1" t="str">
        <f t="array" ref="M3419">IF(A3418=$A$72,TEXT(A3419,"dd/mm/yyyy"),A3419)&amp;";"&amp;B3419&amp;";"&amp;IF(J3419=0,IFERROR(VLOOKUP(A3419,default!$B$17:$C$19,2,0),C3419),INDEX(default!$B$2:$B$12,Sheet2!J3419,0))&amp;";"&amp;D3419&amp;";"&amp;E3419&amp;";"&amp;F3419&amp;";"&amp;G3419&amp;";"&amp;H3419</f>
        <v>retail_freez;0;Lognormal;1,12;0;0;No;(2,3,2,4,2,na)_x007f_</v>
      </c>
    </row>
    <row r="3420" ht="15.75" customHeight="1">
      <c r="A3420" s="1" t="s">
        <v>35</v>
      </c>
      <c r="B3420" s="1">
        <v>0.0</v>
      </c>
      <c r="C3420" s="1" t="s">
        <v>866</v>
      </c>
      <c r="D3420" s="1">
        <v>1.12</v>
      </c>
      <c r="E3420" s="1">
        <v>0.0</v>
      </c>
      <c r="F3420" s="1">
        <v>0.0</v>
      </c>
      <c r="G3420" s="1" t="s">
        <v>832</v>
      </c>
      <c r="H3420" s="1" t="s">
        <v>133</v>
      </c>
      <c r="I3420" s="1" t="str">
        <f t="shared" si="1"/>
        <v>Q6.1. Spinach, average of raw and cooked (boiled)</v>
      </c>
      <c r="J3420" s="1">
        <f t="shared" si="2"/>
        <v>0</v>
      </c>
      <c r="K3420" s="1" t="str">
        <f t="shared" si="3"/>
        <v>Q6.1. Spinach, average of raw and cooked (boiled)0</v>
      </c>
      <c r="L3420" s="1" t="str">
        <f t="shared" si="4"/>
        <v>Q6.1. Spinach, average of raw and cooked (boiled)home_cool</v>
      </c>
      <c r="M3420" s="1" t="str">
        <f t="array" ref="M3420">IF(A3419=$A$72,TEXT(A3420,"dd/mm/yyyy"),A3420)&amp;";"&amp;B3420&amp;";"&amp;IF(J3420=0,IFERROR(VLOOKUP(A3420,default!$B$17:$C$19,2,0),C3420),INDEX(default!$B$2:$B$12,Sheet2!J3420,0))&amp;";"&amp;D3420&amp;";"&amp;E3420&amp;";"&amp;F3420&amp;";"&amp;G3420&amp;";"&amp;H3420</f>
        <v>home_cool;0;Lognormal;1,12;0;0;No;(2,3,2,4,2,na)_x007f_</v>
      </c>
    </row>
    <row r="3421" ht="15.75" customHeight="1">
      <c r="A3421" s="1" t="s">
        <v>36</v>
      </c>
      <c r="B3421" s="1">
        <v>0.0</v>
      </c>
      <c r="C3421" s="1" t="s">
        <v>866</v>
      </c>
      <c r="D3421" s="1">
        <v>1.12</v>
      </c>
      <c r="E3421" s="1">
        <v>0.0</v>
      </c>
      <c r="F3421" s="1">
        <v>0.0</v>
      </c>
      <c r="G3421" s="1" t="s">
        <v>832</v>
      </c>
      <c r="H3421" s="1" t="s">
        <v>133</v>
      </c>
      <c r="I3421" s="1" t="str">
        <f t="shared" si="1"/>
        <v>Q6.1. Spinach, average of raw and cooked (boiled)</v>
      </c>
      <c r="J3421" s="1">
        <f t="shared" si="2"/>
        <v>0</v>
      </c>
      <c r="K3421" s="1" t="str">
        <f t="shared" si="3"/>
        <v>Q6.1. Spinach, average of raw and cooked (boiled)0</v>
      </c>
      <c r="L3421" s="1" t="str">
        <f t="shared" si="4"/>
        <v>Q6.1. Spinach, average of raw and cooked (boiled)home_freez</v>
      </c>
      <c r="M3421" s="1" t="str">
        <f t="array" ref="M3421">IF(A3420=$A$72,TEXT(A3421,"dd/mm/yyyy"),A3421)&amp;";"&amp;B3421&amp;";"&amp;IF(J3421=0,IFERROR(VLOOKUP(A3421,default!$B$17:$C$19,2,0),C3421),INDEX(default!$B$2:$B$12,Sheet2!J3421,0))&amp;";"&amp;D3421&amp;";"&amp;E3421&amp;";"&amp;F3421&amp;";"&amp;G3421&amp;";"&amp;H3421</f>
        <v>home_freez;0;Lognormal;1,12;0;0;No;(2,3,2,4,2,na)_x007f_</v>
      </c>
    </row>
    <row r="3422" ht="15.75" customHeight="1">
      <c r="A3422" s="1" t="s">
        <v>37</v>
      </c>
      <c r="B3422" s="1">
        <v>2.0</v>
      </c>
      <c r="C3422" s="1" t="s">
        <v>866</v>
      </c>
      <c r="D3422" s="1">
        <v>1.11</v>
      </c>
      <c r="E3422" s="1">
        <v>0.0</v>
      </c>
      <c r="F3422" s="1">
        <v>0.0</v>
      </c>
      <c r="G3422" s="1" t="s">
        <v>832</v>
      </c>
      <c r="H3422" s="1" t="s">
        <v>134</v>
      </c>
      <c r="I3422" s="1" t="str">
        <f t="shared" si="1"/>
        <v>Q6.1. Spinach, average of raw and cooked (boiled)</v>
      </c>
      <c r="J3422" s="1">
        <f t="shared" si="2"/>
        <v>0</v>
      </c>
      <c r="K3422" s="1" t="str">
        <f t="shared" si="3"/>
        <v>Q6.1. Spinach, average of raw and cooked (boiled)0</v>
      </c>
      <c r="L3422" s="1" t="str">
        <f t="shared" si="4"/>
        <v>Q6.1. Spinach, average of raw and cooked (boiled)boil</v>
      </c>
      <c r="M3422" s="1" t="str">
        <f t="array" ref="M3422">IF(A3421=$A$72,TEXT(A3422,"dd/mm/yyyy"),A3422)&amp;";"&amp;B3422&amp;";"&amp;IF(J3422=0,IFERROR(VLOOKUP(A3422,default!$B$17:$C$19,2,0),C3422),INDEX(default!$B$2:$B$12,Sheet2!J3422,0))&amp;";"&amp;D3422&amp;";"&amp;E3422&amp;";"&amp;F3422&amp;";"&amp;G3422&amp;";"&amp;H3422</f>
        <v>boil;2;Lognormal;1,11;0;0;No;(2,3,2,2,2,na)_x007f_</v>
      </c>
    </row>
    <row r="3423" ht="15.75" customHeight="1">
      <c r="A3423" s="1" t="s">
        <v>38</v>
      </c>
      <c r="B3423" s="1">
        <v>0.0</v>
      </c>
      <c r="C3423" s="1" t="s">
        <v>866</v>
      </c>
      <c r="D3423" s="1">
        <v>1.11</v>
      </c>
      <c r="E3423" s="1">
        <v>0.0</v>
      </c>
      <c r="F3423" s="1">
        <v>0.0</v>
      </c>
      <c r="G3423" s="1" t="s">
        <v>832</v>
      </c>
      <c r="H3423" s="1" t="s">
        <v>134</v>
      </c>
      <c r="I3423" s="1" t="str">
        <f t="shared" si="1"/>
        <v>Q6.1. Spinach, average of raw and cooked (boiled)</v>
      </c>
      <c r="J3423" s="1">
        <f t="shared" si="2"/>
        <v>0</v>
      </c>
      <c r="K3423" s="1" t="str">
        <f t="shared" si="3"/>
        <v>Q6.1. Spinach, average of raw and cooked (boiled)0</v>
      </c>
      <c r="L3423" s="1" t="str">
        <f t="shared" si="4"/>
        <v>Q6.1. Spinach, average of raw and cooked (boiled)fry</v>
      </c>
      <c r="M3423" s="1" t="str">
        <f t="array" ref="M3423">IF(A3422=$A$72,TEXT(A3423,"dd/mm/yyyy"),A3423)&amp;";"&amp;B3423&amp;";"&amp;IF(J3423=0,IFERROR(VLOOKUP(A3423,default!$B$17:$C$19,2,0),C3423),INDEX(default!$B$2:$B$12,Sheet2!J3423,0))&amp;";"&amp;D3423&amp;";"&amp;E3423&amp;";"&amp;F3423&amp;";"&amp;G3423&amp;";"&amp;H3423</f>
        <v>fry;0;Lognormal;1,11;0;0;No;(2,3,2,2,2,na)_x007f_</v>
      </c>
    </row>
    <row r="3424" ht="15.75" customHeight="1">
      <c r="A3424" s="1" t="s">
        <v>22</v>
      </c>
      <c r="B3424" s="1">
        <v>1.0</v>
      </c>
      <c r="C3424" s="1" t="s">
        <v>842</v>
      </c>
      <c r="D3424" s="1">
        <v>1.0</v>
      </c>
      <c r="E3424" s="1">
        <v>0.0</v>
      </c>
      <c r="F3424" s="1">
        <v>0.0</v>
      </c>
      <c r="G3424" s="1" t="s">
        <v>832</v>
      </c>
      <c r="I3424" s="1" t="str">
        <f t="shared" si="1"/>
        <v>Q6.1. Spinach, average of raw and cooked (boiled)</v>
      </c>
      <c r="J3424" s="1">
        <f t="shared" si="2"/>
        <v>0</v>
      </c>
      <c r="K3424" s="1" t="str">
        <f t="shared" si="3"/>
        <v>Q6.1. Spinach, average of raw and cooked (boiled)0</v>
      </c>
      <c r="L3424" s="1" t="str">
        <f t="shared" si="4"/>
        <v>Q6.1. Spinach, average of raw and cooked (boiled)processing</v>
      </c>
      <c r="M3424" s="1" t="str">
        <f t="array" ref="M3424">IF(A3423=$A$72,TEXT(A3424,"dd/mm/yyyy"),A3424)&amp;";"&amp;B3424&amp;";"&amp;IF(J3424=0,IFERROR(VLOOKUP(A3424,default!$B$17:$C$19,2,0),C3424),INDEX(default!$B$2:$B$12,Sheet2!J3424,0))&amp;";"&amp;D3424&amp;";"&amp;E3424&amp;";"&amp;F3424&amp;";"&amp;G3424&amp;";"&amp;H3424</f>
        <v>processing;1;Undefined;1;0;0;No;</v>
      </c>
    </row>
    <row r="3425" ht="15.75" customHeight="1">
      <c r="A3425" s="1" t="s">
        <v>39</v>
      </c>
      <c r="B3425" s="1">
        <v>0.05</v>
      </c>
      <c r="C3425" s="1" t="s">
        <v>842</v>
      </c>
      <c r="D3425" s="1">
        <v>1.0</v>
      </c>
      <c r="E3425" s="1">
        <v>0.0</v>
      </c>
      <c r="F3425" s="1">
        <v>0.0</v>
      </c>
      <c r="G3425" s="1" t="s">
        <v>832</v>
      </c>
      <c r="I3425" s="1" t="str">
        <f t="shared" si="1"/>
        <v>Q6.1. Spinach, average of raw and cooked (boiled)</v>
      </c>
      <c r="J3425" s="1">
        <f t="shared" si="2"/>
        <v>0</v>
      </c>
      <c r="K3425" s="1" t="str">
        <f t="shared" si="3"/>
        <v>Q6.1. Spinach, average of raw and cooked (boiled)0</v>
      </c>
      <c r="L3425" s="1" t="str">
        <f t="shared" si="4"/>
        <v>Q6.1. Spinach, average of raw and cooked (boiled)packwt</v>
      </c>
      <c r="M3425" s="1" t="str">
        <f t="array" ref="M3425">IF(A3424=$A$72,TEXT(A3425,"dd/mm/yyyy"),A3425)&amp;";"&amp;B3425&amp;";"&amp;IF(J3425=0,IFERROR(VLOOKUP(A3425,default!$B$17:$C$19,2,0),C3425),INDEX(default!$B$2:$B$12,Sheet2!J3425,0))&amp;";"&amp;D3425&amp;";"&amp;E3425&amp;";"&amp;F3425&amp;";"&amp;G3425&amp;";"&amp;H3425</f>
        <v>packwt;0,05;Undefined;1;0;0;No;</v>
      </c>
    </row>
    <row r="3426" ht="15.75" customHeight="1">
      <c r="A3426" s="1" t="s">
        <v>40</v>
      </c>
      <c r="B3426" s="1">
        <v>0.0</v>
      </c>
      <c r="C3426" s="1" t="s">
        <v>842</v>
      </c>
      <c r="D3426" s="1">
        <v>1.0</v>
      </c>
      <c r="E3426" s="1">
        <v>0.0</v>
      </c>
      <c r="F3426" s="1">
        <v>0.0</v>
      </c>
      <c r="G3426" s="1" t="s">
        <v>832</v>
      </c>
      <c r="I3426" s="1" t="str">
        <f t="shared" si="1"/>
        <v>Q6.1. Spinach, average of raw and cooked (boiled)</v>
      </c>
      <c r="J3426" s="1">
        <f t="shared" si="2"/>
        <v>0</v>
      </c>
      <c r="K3426" s="1" t="str">
        <f t="shared" si="3"/>
        <v>Q6.1. Spinach, average of raw and cooked (boiled)0</v>
      </c>
      <c r="L3426" s="1" t="str">
        <f t="shared" si="4"/>
        <v>Q6.1. Spinach, average of raw and cooked (boiled)USER_loss</v>
      </c>
      <c r="M3426" s="1" t="str">
        <f t="array" ref="M3426">IF(A3425=$A$72,TEXT(A3426,"dd/mm/yyyy"),A3426)&amp;";"&amp;B3426&amp;";"&amp;IF(J3426=0,IFERROR(VLOOKUP(A3426,default!$B$17:$C$19,2,0),C3426),INDEX(default!$B$2:$B$12,Sheet2!J3426,0))&amp;";"&amp;D3426&amp;";"&amp;E3426&amp;";"&amp;F3426&amp;";"&amp;G3426&amp;";"&amp;H3426</f>
        <v>USER_loss;0;Undefined;1;0;0;No;</v>
      </c>
    </row>
    <row r="3427" ht="15.75" customHeight="1">
      <c r="I3427" s="1" t="str">
        <f t="shared" si="1"/>
        <v>Q6.1. Spinach, average of raw and cooked (boiled)</v>
      </c>
      <c r="J3427" s="1">
        <f t="shared" si="2"/>
        <v>0</v>
      </c>
      <c r="K3427" s="1" t="str">
        <f t="shared" si="3"/>
        <v>Q6.1. Spinach, average of raw and cooked (boiled)0</v>
      </c>
      <c r="L3427" s="1" t="str">
        <f t="shared" si="4"/>
        <v>Q6.1. Spinach, average of raw and cooked (boiled)</v>
      </c>
      <c r="M3427" s="1" t="str">
        <f t="array" ref="M3427">IF(A3426=$A$72,TEXT(A3427,"dd/mm/yyyy"),A3427)&amp;";"&amp;B3427&amp;";"&amp;IF(J3427=0,IFERROR(VLOOKUP(A3427,default!$B$17:$C$19,2,0),C3427),INDEX(default!$B$2:$B$12,Sheet2!J3427,0))&amp;";"&amp;D3427&amp;";"&amp;E3427&amp;";"&amp;F3427&amp;";"&amp;G3427&amp;";"&amp;H3427</f>
        <v>;;;;;;;</v>
      </c>
    </row>
    <row r="3428" ht="15.75" customHeight="1">
      <c r="A3428" s="1" t="s">
        <v>867</v>
      </c>
      <c r="I3428" s="1" t="str">
        <f t="shared" si="1"/>
        <v>Q6.1. Spinach, average of raw and cooked (boiled)</v>
      </c>
      <c r="J3428" s="1">
        <f t="shared" si="2"/>
        <v>0</v>
      </c>
      <c r="K3428" s="1" t="str">
        <f t="shared" si="3"/>
        <v>Q6.1. Spinach, average of raw and cooked (boiled)0</v>
      </c>
      <c r="L3428" s="1" t="str">
        <f t="shared" si="4"/>
        <v>Q6.1. Spinach, average of raw and cooked (boiled)End</v>
      </c>
      <c r="M3428" s="1" t="str">
        <f t="array" ref="M3428">IF(A3427=$A$72,TEXT(A3428,"dd/mm/yyyy"),A3428)&amp;";"&amp;B3428&amp;";"&amp;IF(J3428=0,IFERROR(VLOOKUP(A3428,default!$B$17:$C$19,2,0),C3428),INDEX(default!$B$2:$B$12,Sheet2!J3428,0))&amp;";"&amp;D3428&amp;";"&amp;E3428&amp;";"&amp;F3428&amp;";"&amp;G3428&amp;";"&amp;H3428</f>
        <v>End;;;;;;;</v>
      </c>
    </row>
    <row r="3429" ht="15.75" customHeight="1">
      <c r="I3429" s="1" t="str">
        <f t="shared" si="1"/>
        <v>Q6.1. Spinach, average of raw and cooked (boiled)</v>
      </c>
      <c r="J3429" s="1">
        <f t="shared" si="2"/>
        <v>0</v>
      </c>
      <c r="K3429" s="1" t="str">
        <f t="shared" si="3"/>
        <v>Q6.1. Spinach, average of raw and cooked (boiled)0</v>
      </c>
      <c r="L3429" s="1" t="str">
        <f t="shared" si="4"/>
        <v>Q6.1. Spinach, average of raw and cooked (boiled)</v>
      </c>
      <c r="M3429" s="1" t="str">
        <f t="array" ref="M3429">IF(A3428=$A$72,TEXT(A3429,"dd/mm/yyyy"),A3429)&amp;";"&amp;B3429&amp;";"&amp;IF(J3429=0,IFERROR(VLOOKUP(A3429,default!$B$17:$C$19,2,0),C3429),INDEX(default!$B$2:$B$12,Sheet2!J3429,0))&amp;";"&amp;D3429&amp;";"&amp;E3429&amp;";"&amp;F3429&amp;";"&amp;G3429&amp;";"&amp;H3429</f>
        <v>;;;;;;;</v>
      </c>
    </row>
    <row r="3430" ht="15.75" customHeight="1">
      <c r="A3430" s="1" t="s">
        <v>814</v>
      </c>
      <c r="I3430" s="1" t="str">
        <f t="shared" si="1"/>
        <v>Q6.1. Spinach, average of raw and cooked (boiled)</v>
      </c>
      <c r="J3430" s="1">
        <f t="shared" si="2"/>
        <v>0</v>
      </c>
      <c r="K3430" s="1" t="str">
        <f t="shared" si="3"/>
        <v>Q6.1. Spinach, average of raw and cooked (boiled)0</v>
      </c>
      <c r="L3430" s="1" t="str">
        <f t="shared" si="4"/>
        <v>Q6.1. Spinach, average of raw and cooked (boiled)Process</v>
      </c>
      <c r="M3430" s="1" t="str">
        <f t="array" ref="M3430">IF(A3429=$A$72,TEXT(A3430,"dd/mm/yyyy"),A3430)&amp;";"&amp;B3430&amp;";"&amp;IF(J3430=0,IFERROR(VLOOKUP(A3430,default!$B$17:$C$19,2,0),C3430),INDEX(default!$B$2:$B$12,Sheet2!J3430,0))&amp;";"&amp;D3430&amp;";"&amp;E3430&amp;";"&amp;F3430&amp;";"&amp;G3430&amp;";"&amp;H3430</f>
        <v>Process;;;;;;;</v>
      </c>
    </row>
    <row r="3431" ht="15.75" customHeight="1">
      <c r="I3431" s="1" t="str">
        <f t="shared" si="1"/>
        <v>Q6.1. Spinach, average of raw and cooked (boiled)</v>
      </c>
      <c r="J3431" s="1">
        <f t="shared" si="2"/>
        <v>0</v>
      </c>
      <c r="K3431" s="1" t="str">
        <f t="shared" si="3"/>
        <v>Q6.1. Spinach, average of raw and cooked (boiled)0</v>
      </c>
      <c r="L3431" s="1" t="str">
        <f t="shared" si="4"/>
        <v>Q6.1. Spinach, average of raw and cooked (boiled)</v>
      </c>
      <c r="M3431" s="1" t="str">
        <f t="array" ref="M3431">IF(A3430=$A$72,TEXT(A3431,"dd/mm/yyyy"),A3431)&amp;";"&amp;B3431&amp;";"&amp;IF(J3431=0,IFERROR(VLOOKUP(A3431,default!$B$17:$C$19,2,0),C3431),INDEX(default!$B$2:$B$12,Sheet2!J3431,0))&amp;";"&amp;D3431&amp;";"&amp;E3431&amp;";"&amp;F3431&amp;";"&amp;G3431&amp;";"&amp;H3431</f>
        <v>;;;;;;;</v>
      </c>
    </row>
    <row r="3432" ht="15.75" customHeight="1">
      <c r="A3432" s="1" t="s">
        <v>815</v>
      </c>
      <c r="I3432" s="1" t="str">
        <f t="shared" si="1"/>
        <v>Q6.1. Spinach, average of raw and cooked (boiled)</v>
      </c>
      <c r="J3432" s="1">
        <f t="shared" si="2"/>
        <v>0</v>
      </c>
      <c r="K3432" s="1" t="str">
        <f t="shared" si="3"/>
        <v>Q6.1. Spinach, average of raw and cooked (boiled)0</v>
      </c>
      <c r="L3432" s="1" t="str">
        <f t="shared" si="4"/>
        <v>Q6.1. Spinach, average of raw and cooked (boiled)Category type</v>
      </c>
      <c r="M3432" s="1" t="str">
        <f t="array" ref="M3432">IF(A3431=$A$72,TEXT(A3432,"dd/mm/yyyy"),A3432)&amp;";"&amp;B3432&amp;";"&amp;IF(J3432=0,IFERROR(VLOOKUP(A3432,default!$B$17:$C$19,2,0),C3432),INDEX(default!$B$2:$B$12,Sheet2!J3432,0))&amp;";"&amp;D3432&amp;";"&amp;E3432&amp;";"&amp;F3432&amp;";"&amp;G3432&amp;";"&amp;H3432</f>
        <v>Category type;;;;;;;</v>
      </c>
    </row>
    <row r="3433" ht="15.75" customHeight="1">
      <c r="A3433" s="1" t="s">
        <v>816</v>
      </c>
      <c r="I3433" s="1" t="str">
        <f t="shared" si="1"/>
        <v>Q6.1. Spinach, average of raw and cooked (boiled)</v>
      </c>
      <c r="J3433" s="1">
        <f t="shared" si="2"/>
        <v>0</v>
      </c>
      <c r="K3433" s="1" t="str">
        <f t="shared" si="3"/>
        <v>Q6.1. Spinach, average of raw and cooked (boiled)0</v>
      </c>
      <c r="L3433" s="1" t="str">
        <f t="shared" si="4"/>
        <v>Q6.1. Spinach, average of raw and cooked (boiled)material</v>
      </c>
      <c r="M3433" s="1" t="str">
        <f t="array" ref="M3433">IF(A3432=$A$72,TEXT(A3433,"dd/mm/yyyy"),A3433)&amp;";"&amp;B3433&amp;";"&amp;IF(J3433=0,IFERROR(VLOOKUP(A3433,default!$B$17:$C$19,2,0),C3433),INDEX(default!$B$2:$B$12,Sheet2!J3433,0))&amp;";"&amp;D3433&amp;";"&amp;E3433&amp;";"&amp;F3433&amp;";"&amp;G3433&amp;";"&amp;H3433</f>
        <v>material;;;;;;;</v>
      </c>
    </row>
    <row r="3434" ht="15.75" customHeight="1">
      <c r="I3434" s="1" t="str">
        <f t="shared" si="1"/>
        <v>Q6.1. Spinach, average of raw and cooked (boiled)</v>
      </c>
      <c r="J3434" s="1">
        <f t="shared" si="2"/>
        <v>0</v>
      </c>
      <c r="K3434" s="1" t="str">
        <f t="shared" si="3"/>
        <v>Q6.1. Spinach, average of raw and cooked (boiled)0</v>
      </c>
      <c r="L3434" s="1" t="str">
        <f t="shared" si="4"/>
        <v>Q6.1. Spinach, average of raw and cooked (boiled)</v>
      </c>
      <c r="M3434" s="1" t="str">
        <f t="array" ref="M3434">IF(A3433=$A$72,TEXT(A3434,"dd/mm/yyyy"),A3434)&amp;";"&amp;B3434&amp;";"&amp;IF(J3434=0,IFERROR(VLOOKUP(A3434,default!$B$17:$C$19,2,0),C3434),INDEX(default!$B$2:$B$12,Sheet2!J3434,0))&amp;";"&amp;D3434&amp;";"&amp;E3434&amp;";"&amp;F3434&amp;";"&amp;G3434&amp;";"&amp;H3434</f>
        <v>;;;;;;;</v>
      </c>
    </row>
    <row r="3435" ht="15.75" customHeight="1">
      <c r="A3435" s="1" t="s">
        <v>817</v>
      </c>
      <c r="I3435" s="1" t="str">
        <f t="shared" si="1"/>
        <v>Q6.1. Spinach, average of raw and cooked (boiled)</v>
      </c>
      <c r="J3435" s="1">
        <f t="shared" si="2"/>
        <v>0</v>
      </c>
      <c r="K3435" s="1" t="str">
        <f t="shared" si="3"/>
        <v>Q6.1. Spinach, average of raw and cooked (boiled)0</v>
      </c>
      <c r="L3435" s="1" t="str">
        <f t="shared" si="4"/>
        <v>Q6.1. Spinach, average of raw and cooked (boiled)Process identifier</v>
      </c>
      <c r="M3435" s="1" t="str">
        <f t="array" ref="M3435">IF(A3434=$A$72,TEXT(A3435,"dd/mm/yyyy"),A3435)&amp;";"&amp;B3435&amp;";"&amp;IF(J3435=0,IFERROR(VLOOKUP(A3435,default!$B$17:$C$19,2,0),C3435),INDEX(default!$B$2:$B$12,Sheet2!J3435,0))&amp;";"&amp;D3435&amp;";"&amp;E3435&amp;";"&amp;F3435&amp;";"&amp;G3435&amp;";"&amp;H3435</f>
        <v>Process identifier;;;;;;;</v>
      </c>
    </row>
    <row r="3436" ht="15.75" customHeight="1">
      <c r="A3436" s="1" t="s">
        <v>1149</v>
      </c>
      <c r="I3436" s="1" t="str">
        <f t="shared" si="1"/>
        <v>Q6.1. Spinach, average of raw and cooked (boiled)</v>
      </c>
      <c r="J3436" s="1">
        <f t="shared" si="2"/>
        <v>0</v>
      </c>
      <c r="K3436" s="1" t="str">
        <f t="shared" si="3"/>
        <v>Q6.1. Spinach, average of raw and cooked (boiled)0</v>
      </c>
      <c r="L3436" s="1" t="str">
        <f t="shared" si="4"/>
        <v>Q6.1. Spinach, average of raw and cooked (boiled)FootPrin000108900800264</v>
      </c>
      <c r="M3436" s="1" t="str">
        <f t="array" ref="M3436">IF(A3435=$A$72,TEXT(A3436,"dd/mm/yyyy"),A3436)&amp;";"&amp;B3436&amp;";"&amp;IF(J3436=0,IFERROR(VLOOKUP(A3436,default!$B$17:$C$19,2,0),C3436),INDEX(default!$B$2:$B$12,Sheet2!J3436,0))&amp;";"&amp;D3436&amp;";"&amp;E3436&amp;";"&amp;F3436&amp;";"&amp;G3436&amp;";"&amp;H3436</f>
        <v>FootPrin000108900800264;;;;;;;</v>
      </c>
    </row>
    <row r="3437" ht="15.75" customHeight="1">
      <c r="I3437" s="1" t="str">
        <f t="shared" si="1"/>
        <v>Q6.1. Spinach, average of raw and cooked (boiled)</v>
      </c>
      <c r="J3437" s="1">
        <f t="shared" si="2"/>
        <v>0</v>
      </c>
      <c r="K3437" s="1" t="str">
        <f t="shared" si="3"/>
        <v>Q6.1. Spinach, average of raw and cooked (boiled)0</v>
      </c>
      <c r="L3437" s="1" t="str">
        <f t="shared" si="4"/>
        <v>Q6.1. Spinach, average of raw and cooked (boiled)</v>
      </c>
      <c r="M3437" s="1" t="str">
        <f t="array" ref="M3437">IF(A3436=$A$72,TEXT(A3437,"dd/mm/yyyy"),A3437)&amp;";"&amp;B3437&amp;";"&amp;IF(J3437=0,IFERROR(VLOOKUP(A3437,default!$B$17:$C$19,2,0),C3437),INDEX(default!$B$2:$B$12,Sheet2!J3437,0))&amp;";"&amp;D3437&amp;";"&amp;E3437&amp;";"&amp;F3437&amp;";"&amp;G3437&amp;";"&amp;H3437</f>
        <v>;;;;;;;</v>
      </c>
    </row>
    <row r="3438" ht="15.75" customHeight="1">
      <c r="A3438" s="1" t="s">
        <v>819</v>
      </c>
      <c r="I3438" s="1" t="str">
        <f t="shared" si="1"/>
        <v>Q6.1. Spinach, average of raw and cooked (boiled)</v>
      </c>
      <c r="J3438" s="1">
        <f t="shared" si="2"/>
        <v>0</v>
      </c>
      <c r="K3438" s="1" t="str">
        <f t="shared" si="3"/>
        <v>Q6.1. Spinach, average of raw and cooked (boiled)0</v>
      </c>
      <c r="L3438" s="1" t="str">
        <f t="shared" si="4"/>
        <v>Q6.1. Spinach, average of raw and cooked (boiled)Type</v>
      </c>
      <c r="M3438" s="1" t="str">
        <f t="array" ref="M3438">IF(A3437=$A$72,TEXT(A3438,"dd/mm/yyyy"),A3438)&amp;";"&amp;B3438&amp;";"&amp;IF(J3438=0,IFERROR(VLOOKUP(A3438,default!$B$17:$C$19,2,0),C3438),INDEX(default!$B$2:$B$12,Sheet2!J3438,0))&amp;";"&amp;D3438&amp;";"&amp;E3438&amp;";"&amp;F3438&amp;";"&amp;G3438&amp;";"&amp;H3438</f>
        <v>Type;;;;;;;</v>
      </c>
    </row>
    <row r="3439" ht="15.75" customHeight="1">
      <c r="I3439" s="1" t="str">
        <f t="shared" si="1"/>
        <v>Q6.1. Spinach, average of raw and cooked (boiled)</v>
      </c>
      <c r="J3439" s="1">
        <f t="shared" si="2"/>
        <v>0</v>
      </c>
      <c r="K3439" s="1" t="str">
        <f t="shared" si="3"/>
        <v>Q6.1. Spinach, average of raw and cooked (boiled)0</v>
      </c>
      <c r="L3439" s="1" t="str">
        <f t="shared" si="4"/>
        <v>Q6.1. Spinach, average of raw and cooked (boiled)</v>
      </c>
      <c r="M3439" s="1" t="str">
        <f t="array" ref="M3439">IF(A3438=$A$72,TEXT(A3439,"dd/mm/yyyy"),A3439)&amp;";"&amp;B3439&amp;";"&amp;IF(J3439=0,IFERROR(VLOOKUP(A3439,default!$B$17:$C$19,2,0),C3439),INDEX(default!$B$2:$B$12,Sheet2!J3439,0))&amp;";"&amp;D3439&amp;";"&amp;E3439&amp;";"&amp;F3439&amp;";"&amp;G3439&amp;";"&amp;H3439</f>
        <v>;;;;;;;</v>
      </c>
    </row>
    <row r="3440" ht="15.75" customHeight="1">
      <c r="I3440" s="1" t="str">
        <f t="shared" si="1"/>
        <v>Q6.1. Spinach, average of raw and cooked (boiled)</v>
      </c>
      <c r="J3440" s="1">
        <f t="shared" si="2"/>
        <v>0</v>
      </c>
      <c r="K3440" s="1" t="str">
        <f t="shared" si="3"/>
        <v>Q6.1. Spinach, average of raw and cooked (boiled)0</v>
      </c>
      <c r="L3440" s="1" t="str">
        <f t="shared" si="4"/>
        <v>Q6.1. Spinach, average of raw and cooked (boiled)</v>
      </c>
      <c r="M3440" s="1" t="str">
        <f t="array" ref="M3440">IF(A3439=$A$72,TEXT(A3440,"dd/mm/yyyy"),A3440)&amp;";"&amp;B3440&amp;";"&amp;IF(J3440=0,IFERROR(VLOOKUP(A3440,default!$B$17:$C$19,2,0),C3440),INDEX(default!$B$2:$B$12,Sheet2!J3440,0))&amp;";"&amp;D3440&amp;";"&amp;E3440&amp;";"&amp;F3440&amp;";"&amp;G3440&amp;";"&amp;H3440</f>
        <v>;;;;;;;</v>
      </c>
    </row>
    <row r="3441" ht="15.75" customHeight="1">
      <c r="A3441" s="1" t="s">
        <v>820</v>
      </c>
      <c r="I3441" s="1" t="str">
        <f t="shared" si="1"/>
        <v>Q6.1. Spinach, average of raw and cooked (boiled)</v>
      </c>
      <c r="J3441" s="1">
        <f t="shared" si="2"/>
        <v>0</v>
      </c>
      <c r="K3441" s="1" t="str">
        <f t="shared" si="3"/>
        <v>Q6.1. Spinach, average of raw and cooked (boiled)0</v>
      </c>
      <c r="L3441" s="1" t="str">
        <f t="shared" si="4"/>
        <v>Q6.1. Spinach, average of raw and cooked (boiled)Status</v>
      </c>
      <c r="M3441" s="1" t="str">
        <f t="array" ref="M3441">IF(A3440=$A$72,TEXT(A3441,"dd/mm/yyyy"),A3441)&amp;";"&amp;B3441&amp;";"&amp;IF(J3441=0,IFERROR(VLOOKUP(A3441,default!$B$17:$C$19,2,0),C3441),INDEX(default!$B$2:$B$12,Sheet2!J3441,0))&amp;";"&amp;D3441&amp;";"&amp;E3441&amp;";"&amp;F3441&amp;";"&amp;G3441&amp;";"&amp;H3441</f>
        <v>Status;;;;;;;</v>
      </c>
    </row>
    <row r="3442" ht="15.75" customHeight="1">
      <c r="I3442" s="1" t="str">
        <f t="shared" si="1"/>
        <v>Q6.1. Spinach, average of raw and cooked (boiled)</v>
      </c>
      <c r="J3442" s="1">
        <f t="shared" si="2"/>
        <v>0</v>
      </c>
      <c r="K3442" s="1" t="str">
        <f t="shared" si="3"/>
        <v>Q6.1. Spinach, average of raw and cooked (boiled)0</v>
      </c>
      <c r="L3442" s="1" t="str">
        <f t="shared" si="4"/>
        <v>Q6.1. Spinach, average of raw and cooked (boiled)</v>
      </c>
      <c r="M3442" s="1" t="str">
        <f t="array" ref="M3442">IF(A3441=$A$72,TEXT(A3442,"dd/mm/yyyy"),A3442)&amp;";"&amp;B3442&amp;";"&amp;IF(J3442=0,IFERROR(VLOOKUP(A3442,default!$B$17:$C$19,2,0),C3442),INDEX(default!$B$2:$B$12,Sheet2!J3442,0))&amp;";"&amp;D3442&amp;";"&amp;E3442&amp;";"&amp;F3442&amp;";"&amp;G3442&amp;";"&amp;H3442</f>
        <v>;;;;;;;</v>
      </c>
    </row>
    <row r="3443" ht="15.75" customHeight="1">
      <c r="I3443" s="1" t="str">
        <f t="shared" si="1"/>
        <v>Q6.1. Spinach, average of raw and cooked (boiled)</v>
      </c>
      <c r="J3443" s="1">
        <f t="shared" si="2"/>
        <v>0</v>
      </c>
      <c r="K3443" s="1" t="str">
        <f t="shared" si="3"/>
        <v>Q6.1. Spinach, average of raw and cooked (boiled)0</v>
      </c>
      <c r="L3443" s="1" t="str">
        <f t="shared" si="4"/>
        <v>Q6.1. Spinach, average of raw and cooked (boiled)</v>
      </c>
      <c r="M3443" s="1" t="str">
        <f t="array" ref="M3443">IF(A3442=$A$72,TEXT(A3443,"dd/mm/yyyy"),A3443)&amp;";"&amp;B3443&amp;";"&amp;IF(J3443=0,IFERROR(VLOOKUP(A3443,default!$B$17:$C$19,2,0),C3443),INDEX(default!$B$2:$B$12,Sheet2!J3443,0))&amp;";"&amp;D3443&amp;";"&amp;E3443&amp;";"&amp;F3443&amp;";"&amp;G3443&amp;";"&amp;H3443</f>
        <v>;;;;;;;</v>
      </c>
    </row>
    <row r="3444" ht="15.75" customHeight="1">
      <c r="A3444" s="1" t="s">
        <v>821</v>
      </c>
      <c r="I3444" s="1" t="str">
        <f t="shared" si="1"/>
        <v>Q6.1. Spinach, average of raw and cooked (boiled)</v>
      </c>
      <c r="J3444" s="1">
        <f t="shared" si="2"/>
        <v>0</v>
      </c>
      <c r="K3444" s="1" t="str">
        <f t="shared" si="3"/>
        <v>Q6.1. Spinach, average of raw and cooked (boiled)0</v>
      </c>
      <c r="L3444" s="1" t="str">
        <f t="shared" si="4"/>
        <v>Q6.1. Spinach, average of raw and cooked (boiled)Time period</v>
      </c>
      <c r="M3444" s="1" t="str">
        <f t="array" ref="M3444">IF(A3443=$A$72,TEXT(A3444,"dd/mm/yyyy"),A3444)&amp;";"&amp;B3444&amp;";"&amp;IF(J3444=0,IFERROR(VLOOKUP(A3444,default!$B$17:$C$19,2,0),C3444),INDEX(default!$B$2:$B$12,Sheet2!J3444,0))&amp;";"&amp;D3444&amp;";"&amp;E3444&amp;";"&amp;F3444&amp;";"&amp;G3444&amp;";"&amp;H3444</f>
        <v>Time period;;;;;;;</v>
      </c>
    </row>
    <row r="3445" ht="15.75" customHeight="1">
      <c r="A3445" s="1" t="s">
        <v>822</v>
      </c>
      <c r="I3445" s="1" t="str">
        <f t="shared" si="1"/>
        <v>Q6.1. Spinach, average of raw and cooked (boiled)</v>
      </c>
      <c r="J3445" s="1">
        <f t="shared" si="2"/>
        <v>0</v>
      </c>
      <c r="K3445" s="1" t="str">
        <f t="shared" si="3"/>
        <v>Q6.1. Spinach, average of raw and cooked (boiled)0</v>
      </c>
      <c r="L3445" s="1" t="str">
        <f t="shared" si="4"/>
        <v>Q6.1. Spinach, average of raw and cooked (boiled)Unspecified</v>
      </c>
      <c r="M3445" s="1" t="str">
        <f t="array" ref="M3445">IF(A3444=$A$72,TEXT(A3445,"dd/mm/yyyy"),A3445)&amp;";"&amp;B3445&amp;";"&amp;IF(J3445=0,IFERROR(VLOOKUP(A3445,default!$B$17:$C$19,2,0),C3445),INDEX(default!$B$2:$B$12,Sheet2!J3445,0))&amp;";"&amp;D3445&amp;";"&amp;E3445&amp;";"&amp;F3445&amp;";"&amp;G3445&amp;";"&amp;H3445</f>
        <v>Unspecified;;;;;;;</v>
      </c>
    </row>
    <row r="3446" ht="15.75" customHeight="1">
      <c r="I3446" s="1" t="str">
        <f t="shared" si="1"/>
        <v>Q6.1. Spinach, average of raw and cooked (boiled)</v>
      </c>
      <c r="J3446" s="1">
        <f t="shared" si="2"/>
        <v>0</v>
      </c>
      <c r="K3446" s="1" t="str">
        <f t="shared" si="3"/>
        <v>Q6.1. Spinach, average of raw and cooked (boiled)0</v>
      </c>
      <c r="L3446" s="1" t="str">
        <f t="shared" si="4"/>
        <v>Q6.1. Spinach, average of raw and cooked (boiled)</v>
      </c>
      <c r="M3446" s="1" t="str">
        <f t="array" ref="M3446">IF(A3445=$A$72,TEXT(A3446,"dd/mm/yyyy"),A3446)&amp;";"&amp;B3446&amp;";"&amp;IF(J3446=0,IFERROR(VLOOKUP(A3446,default!$B$17:$C$19,2,0),C3446),INDEX(default!$B$2:$B$12,Sheet2!J3446,0))&amp;";"&amp;D3446&amp;";"&amp;E3446&amp;";"&amp;F3446&amp;";"&amp;G3446&amp;";"&amp;H3446</f>
        <v>;;;;;;;</v>
      </c>
    </row>
    <row r="3447" ht="15.75" customHeight="1">
      <c r="A3447" s="1" t="s">
        <v>823</v>
      </c>
      <c r="I3447" s="1" t="str">
        <f t="shared" si="1"/>
        <v>Q6.1. Spinach, average of raw and cooked (boiled)</v>
      </c>
      <c r="J3447" s="1">
        <f t="shared" si="2"/>
        <v>0</v>
      </c>
      <c r="K3447" s="1" t="str">
        <f t="shared" si="3"/>
        <v>Q6.1. Spinach, average of raw and cooked (boiled)0</v>
      </c>
      <c r="L3447" s="1" t="str">
        <f t="shared" si="4"/>
        <v>Q6.1. Spinach, average of raw and cooked (boiled)Geography</v>
      </c>
      <c r="M3447" s="1" t="str">
        <f t="array" ref="M3447">IF(A3446=$A$72,TEXT(A3447,"dd/mm/yyyy"),A3447)&amp;";"&amp;B3447&amp;";"&amp;IF(J3447=0,IFERROR(VLOOKUP(A3447,default!$B$17:$C$19,2,0),C3447),INDEX(default!$B$2:$B$12,Sheet2!J3447,0))&amp;";"&amp;D3447&amp;";"&amp;E3447&amp;";"&amp;F3447&amp;";"&amp;G3447&amp;";"&amp;H3447</f>
        <v>Geography;;;;;;;</v>
      </c>
    </row>
    <row r="3448" ht="15.75" customHeight="1">
      <c r="A3448" s="1" t="s">
        <v>822</v>
      </c>
      <c r="I3448" s="1" t="str">
        <f t="shared" si="1"/>
        <v>Q6.1. Spinach, average of raw and cooked (boiled)</v>
      </c>
      <c r="J3448" s="1">
        <f t="shared" si="2"/>
        <v>0</v>
      </c>
      <c r="K3448" s="1" t="str">
        <f t="shared" si="3"/>
        <v>Q6.1. Spinach, average of raw and cooked (boiled)0</v>
      </c>
      <c r="L3448" s="1" t="str">
        <f t="shared" si="4"/>
        <v>Q6.1. Spinach, average of raw and cooked (boiled)Unspecified</v>
      </c>
      <c r="M3448" s="1" t="str">
        <f t="array" ref="M3448">IF(A3447=$A$72,TEXT(A3448,"dd/mm/yyyy"),A3448)&amp;";"&amp;B3448&amp;";"&amp;IF(J3448=0,IFERROR(VLOOKUP(A3448,default!$B$17:$C$19,2,0),C3448),INDEX(default!$B$2:$B$12,Sheet2!J3448,0))&amp;";"&amp;D3448&amp;";"&amp;E3448&amp;";"&amp;F3448&amp;";"&amp;G3448&amp;";"&amp;H3448</f>
        <v>Unspecified;;;;;;;</v>
      </c>
    </row>
    <row r="3449" ht="15.75" customHeight="1">
      <c r="I3449" s="1" t="str">
        <f t="shared" si="1"/>
        <v>Q6.1. Spinach, average of raw and cooked (boiled)</v>
      </c>
      <c r="J3449" s="1">
        <f t="shared" si="2"/>
        <v>0</v>
      </c>
      <c r="K3449" s="1" t="str">
        <f t="shared" si="3"/>
        <v>Q6.1. Spinach, average of raw and cooked (boiled)0</v>
      </c>
      <c r="L3449" s="1" t="str">
        <f t="shared" si="4"/>
        <v>Q6.1. Spinach, average of raw and cooked (boiled)</v>
      </c>
      <c r="M3449" s="1" t="str">
        <f t="array" ref="M3449">IF(A3448=$A$72,TEXT(A3449,"dd/mm/yyyy"),A3449)&amp;";"&amp;B3449&amp;";"&amp;IF(J3449=0,IFERROR(VLOOKUP(A3449,default!$B$17:$C$19,2,0),C3449),INDEX(default!$B$2:$B$12,Sheet2!J3449,0))&amp;";"&amp;D3449&amp;";"&amp;E3449&amp;";"&amp;F3449&amp;";"&amp;G3449&amp;";"&amp;H3449</f>
        <v>;;;;;;;</v>
      </c>
    </row>
    <row r="3450" ht="15.75" customHeight="1">
      <c r="A3450" s="1" t="s">
        <v>824</v>
      </c>
      <c r="I3450" s="1" t="str">
        <f t="shared" si="1"/>
        <v>Q6.1. Spinach, average of raw and cooked (boiled)</v>
      </c>
      <c r="J3450" s="1">
        <f t="shared" si="2"/>
        <v>0</v>
      </c>
      <c r="K3450" s="1" t="str">
        <f t="shared" si="3"/>
        <v>Q6.1. Spinach, average of raw and cooked (boiled)0</v>
      </c>
      <c r="L3450" s="1" t="str">
        <f t="shared" si="4"/>
        <v>Q6.1. Spinach, average of raw and cooked (boiled)Technology</v>
      </c>
      <c r="M3450" s="1" t="str">
        <f t="array" ref="M3450">IF(A3449=$A$72,TEXT(A3450,"dd/mm/yyyy"),A3450)&amp;";"&amp;B3450&amp;";"&amp;IF(J3450=0,IFERROR(VLOOKUP(A3450,default!$B$17:$C$19,2,0),C3450),INDEX(default!$B$2:$B$12,Sheet2!J3450,0))&amp;";"&amp;D3450&amp;";"&amp;E3450&amp;";"&amp;F3450&amp;";"&amp;G3450&amp;";"&amp;H3450</f>
        <v>Technology;;;;;;;</v>
      </c>
    </row>
    <row r="3451" ht="15.75" customHeight="1">
      <c r="A3451" s="1" t="s">
        <v>822</v>
      </c>
      <c r="I3451" s="1" t="str">
        <f t="shared" si="1"/>
        <v>Q6.1. Spinach, average of raw and cooked (boiled)</v>
      </c>
      <c r="J3451" s="1">
        <f t="shared" si="2"/>
        <v>0</v>
      </c>
      <c r="K3451" s="1" t="str">
        <f t="shared" si="3"/>
        <v>Q6.1. Spinach, average of raw and cooked (boiled)0</v>
      </c>
      <c r="L3451" s="1" t="str">
        <f t="shared" si="4"/>
        <v>Q6.1. Spinach, average of raw and cooked (boiled)Unspecified</v>
      </c>
      <c r="M3451" s="1" t="str">
        <f t="array" ref="M3451">IF(A3450=$A$72,TEXT(A3451,"dd/mm/yyyy"),A3451)&amp;";"&amp;B3451&amp;";"&amp;IF(J3451=0,IFERROR(VLOOKUP(A3451,default!$B$17:$C$19,2,0),C3451),INDEX(default!$B$2:$B$12,Sheet2!J3451,0))&amp;";"&amp;D3451&amp;";"&amp;E3451&amp;";"&amp;F3451&amp;";"&amp;G3451&amp;";"&amp;H3451</f>
        <v>Unspecified;;;;;;;</v>
      </c>
    </row>
    <row r="3452" ht="15.75" customHeight="1">
      <c r="I3452" s="1" t="str">
        <f t="shared" si="1"/>
        <v>Q6.1. Spinach, average of raw and cooked (boiled)</v>
      </c>
      <c r="J3452" s="1">
        <f t="shared" si="2"/>
        <v>0</v>
      </c>
      <c r="K3452" s="1" t="str">
        <f t="shared" si="3"/>
        <v>Q6.1. Spinach, average of raw and cooked (boiled)0</v>
      </c>
      <c r="L3452" s="1" t="str">
        <f t="shared" si="4"/>
        <v>Q6.1. Spinach, average of raw and cooked (boiled)</v>
      </c>
      <c r="M3452" s="1" t="str">
        <f t="array" ref="M3452">IF(A3451=$A$72,TEXT(A3452,"dd/mm/yyyy"),A3452)&amp;";"&amp;B3452&amp;";"&amp;IF(J3452=0,IFERROR(VLOOKUP(A3452,default!$B$17:$C$19,2,0),C3452),INDEX(default!$B$2:$B$12,Sheet2!J3452,0))&amp;";"&amp;D3452&amp;";"&amp;E3452&amp;";"&amp;F3452&amp;";"&amp;G3452&amp;";"&amp;H3452</f>
        <v>;;;;;;;</v>
      </c>
    </row>
    <row r="3453" ht="15.75" customHeight="1">
      <c r="A3453" s="1" t="s">
        <v>825</v>
      </c>
      <c r="I3453" s="1" t="str">
        <f t="shared" si="1"/>
        <v>Q6.1. Spinach, average of raw and cooked (boiled)</v>
      </c>
      <c r="J3453" s="1">
        <f t="shared" si="2"/>
        <v>0</v>
      </c>
      <c r="K3453" s="1" t="str">
        <f t="shared" si="3"/>
        <v>Q6.1. Spinach, average of raw and cooked (boiled)0</v>
      </c>
      <c r="L3453" s="1" t="str">
        <f t="shared" si="4"/>
        <v>Q6.1. Spinach, average of raw and cooked (boiled)Representativeness</v>
      </c>
      <c r="M3453" s="1" t="str">
        <f t="array" ref="M3453">IF(A3452=$A$72,TEXT(A3453,"dd/mm/yyyy"),A3453)&amp;";"&amp;B3453&amp;";"&amp;IF(J3453=0,IFERROR(VLOOKUP(A3453,default!$B$17:$C$19,2,0),C3453),INDEX(default!$B$2:$B$12,Sheet2!J3453,0))&amp;";"&amp;D3453&amp;";"&amp;E3453&amp;";"&amp;F3453&amp;";"&amp;G3453&amp;";"&amp;H3453</f>
        <v>Representativeness;;;;;;;</v>
      </c>
    </row>
    <row r="3454" ht="15.75" customHeight="1">
      <c r="A3454" s="1" t="s">
        <v>822</v>
      </c>
      <c r="I3454" s="1" t="str">
        <f t="shared" si="1"/>
        <v>Q6.1. Spinach, average of raw and cooked (boiled)</v>
      </c>
      <c r="J3454" s="1">
        <f t="shared" si="2"/>
        <v>0</v>
      </c>
      <c r="K3454" s="1" t="str">
        <f t="shared" si="3"/>
        <v>Q6.1. Spinach, average of raw and cooked (boiled)0</v>
      </c>
      <c r="L3454" s="1" t="str">
        <f t="shared" si="4"/>
        <v>Q6.1. Spinach, average of raw and cooked (boiled)Unspecified</v>
      </c>
      <c r="M3454" s="1" t="str">
        <f t="array" ref="M3454">IF(A3453=$A$72,TEXT(A3454,"dd/mm/yyyy"),A3454)&amp;";"&amp;B3454&amp;";"&amp;IF(J3454=0,IFERROR(VLOOKUP(A3454,default!$B$17:$C$19,2,0),C3454),INDEX(default!$B$2:$B$12,Sheet2!J3454,0))&amp;";"&amp;D3454&amp;";"&amp;E3454&amp;";"&amp;F3454&amp;";"&amp;G3454&amp;";"&amp;H3454</f>
        <v>Unspecified;;;;;;;</v>
      </c>
    </row>
    <row r="3455" ht="15.75" customHeight="1">
      <c r="I3455" s="1" t="str">
        <f t="shared" si="1"/>
        <v>Q6.1. Spinach, average of raw and cooked (boiled)</v>
      </c>
      <c r="J3455" s="1">
        <f t="shared" si="2"/>
        <v>0</v>
      </c>
      <c r="K3455" s="1" t="str">
        <f t="shared" si="3"/>
        <v>Q6.1. Spinach, average of raw and cooked (boiled)0</v>
      </c>
      <c r="L3455" s="1" t="str">
        <f t="shared" si="4"/>
        <v>Q6.1. Spinach, average of raw and cooked (boiled)</v>
      </c>
      <c r="M3455" s="1" t="str">
        <f t="array" ref="M3455">IF(A3454=$A$72,TEXT(A3455,"dd/mm/yyyy"),A3455)&amp;";"&amp;B3455&amp;";"&amp;IF(J3455=0,IFERROR(VLOOKUP(A3455,default!$B$17:$C$19,2,0),C3455),INDEX(default!$B$2:$B$12,Sheet2!J3455,0))&amp;";"&amp;D3455&amp;";"&amp;E3455&amp;";"&amp;F3455&amp;";"&amp;G3455&amp;";"&amp;H3455</f>
        <v>;;;;;;;</v>
      </c>
    </row>
    <row r="3456" ht="15.75" customHeight="1">
      <c r="A3456" s="1" t="s">
        <v>826</v>
      </c>
      <c r="I3456" s="1" t="str">
        <f t="shared" si="1"/>
        <v>Q6.1. Spinach, average of raw and cooked (boiled)</v>
      </c>
      <c r="J3456" s="1">
        <f t="shared" si="2"/>
        <v>0</v>
      </c>
      <c r="K3456" s="1" t="str">
        <f t="shared" si="3"/>
        <v>Q6.1. Spinach, average of raw and cooked (boiled)0</v>
      </c>
      <c r="L3456" s="1" t="str">
        <f t="shared" si="4"/>
        <v>Q6.1. Spinach, average of raw and cooked (boiled)Multiple output allocation</v>
      </c>
      <c r="M3456" s="1" t="str">
        <f t="array" ref="M3456">IF(A3455=$A$72,TEXT(A3456,"dd/mm/yyyy"),A3456)&amp;";"&amp;B3456&amp;";"&amp;IF(J3456=0,IFERROR(VLOOKUP(A3456,default!$B$17:$C$19,2,0),C3456),INDEX(default!$B$2:$B$12,Sheet2!J3456,0))&amp;";"&amp;D3456&amp;";"&amp;E3456&amp;";"&amp;F3456&amp;";"&amp;G3456&amp;";"&amp;H3456</f>
        <v>Multiple output allocation;;;;;;;</v>
      </c>
    </row>
    <row r="3457" ht="15.75" customHeight="1">
      <c r="A3457" s="1" t="s">
        <v>822</v>
      </c>
      <c r="I3457" s="1" t="str">
        <f t="shared" si="1"/>
        <v>Q6.1. Spinach, average of raw and cooked (boiled)</v>
      </c>
      <c r="J3457" s="1">
        <f t="shared" si="2"/>
        <v>0</v>
      </c>
      <c r="K3457" s="1" t="str">
        <f t="shared" si="3"/>
        <v>Q6.1. Spinach, average of raw and cooked (boiled)0</v>
      </c>
      <c r="L3457" s="1" t="str">
        <f t="shared" si="4"/>
        <v>Q6.1. Spinach, average of raw and cooked (boiled)Unspecified</v>
      </c>
      <c r="M3457" s="1" t="str">
        <f t="array" ref="M3457">IF(A3456=$A$72,TEXT(A3457,"dd/mm/yyyy"),A3457)&amp;";"&amp;B3457&amp;";"&amp;IF(J3457=0,IFERROR(VLOOKUP(A3457,default!$B$17:$C$19,2,0),C3457),INDEX(default!$B$2:$B$12,Sheet2!J3457,0))&amp;";"&amp;D3457&amp;";"&amp;E3457&amp;";"&amp;F3457&amp;";"&amp;G3457&amp;";"&amp;H3457</f>
        <v>Unspecified;;;;;;;</v>
      </c>
    </row>
    <row r="3458" ht="15.75" customHeight="1">
      <c r="I3458" s="1" t="str">
        <f t="shared" si="1"/>
        <v>Q6.1. Spinach, average of raw and cooked (boiled)</v>
      </c>
      <c r="J3458" s="1">
        <f t="shared" si="2"/>
        <v>0</v>
      </c>
      <c r="K3458" s="1" t="str">
        <f t="shared" si="3"/>
        <v>Q6.1. Spinach, average of raw and cooked (boiled)0</v>
      </c>
      <c r="L3458" s="1" t="str">
        <f t="shared" si="4"/>
        <v>Q6.1. Spinach, average of raw and cooked (boiled)</v>
      </c>
      <c r="M3458" s="1" t="str">
        <f t="array" ref="M3458">IF(A3457=$A$72,TEXT(A3458,"dd/mm/yyyy"),A3458)&amp;";"&amp;B3458&amp;";"&amp;IF(J3458=0,IFERROR(VLOOKUP(A3458,default!$B$17:$C$19,2,0),C3458),INDEX(default!$B$2:$B$12,Sheet2!J3458,0))&amp;";"&amp;D3458&amp;";"&amp;E3458&amp;";"&amp;F3458&amp;";"&amp;G3458&amp;";"&amp;H3458</f>
        <v>;;;;;;;</v>
      </c>
    </row>
    <row r="3459" ht="15.75" customHeight="1">
      <c r="A3459" s="1" t="s">
        <v>827</v>
      </c>
      <c r="I3459" s="1" t="str">
        <f t="shared" si="1"/>
        <v>Q6.1. Spinach, average of raw and cooked (boiled)</v>
      </c>
      <c r="J3459" s="1">
        <f t="shared" si="2"/>
        <v>0</v>
      </c>
      <c r="K3459" s="1" t="str">
        <f t="shared" si="3"/>
        <v>Q6.1. Spinach, average of raw and cooked (boiled)0</v>
      </c>
      <c r="L3459" s="1" t="str">
        <f t="shared" si="4"/>
        <v>Q6.1. Spinach, average of raw and cooked (boiled)Substitution allocation</v>
      </c>
      <c r="M3459" s="1" t="str">
        <f t="array" ref="M3459">IF(A3458=$A$72,TEXT(A3459,"dd/mm/yyyy"),A3459)&amp;";"&amp;B3459&amp;";"&amp;IF(J3459=0,IFERROR(VLOOKUP(A3459,default!$B$17:$C$19,2,0),C3459),INDEX(default!$B$2:$B$12,Sheet2!J3459,0))&amp;";"&amp;D3459&amp;";"&amp;E3459&amp;";"&amp;F3459&amp;";"&amp;G3459&amp;";"&amp;H3459</f>
        <v>Substitution allocation;;;;;;;</v>
      </c>
    </row>
    <row r="3460" ht="15.75" customHeight="1">
      <c r="A3460" s="1" t="s">
        <v>822</v>
      </c>
      <c r="I3460" s="1" t="str">
        <f t="shared" si="1"/>
        <v>Q6.1. Spinach, average of raw and cooked (boiled)</v>
      </c>
      <c r="J3460" s="1">
        <f t="shared" si="2"/>
        <v>0</v>
      </c>
      <c r="K3460" s="1" t="str">
        <f t="shared" si="3"/>
        <v>Q6.1. Spinach, average of raw and cooked (boiled)0</v>
      </c>
      <c r="L3460" s="1" t="str">
        <f t="shared" si="4"/>
        <v>Q6.1. Spinach, average of raw and cooked (boiled)Unspecified</v>
      </c>
      <c r="M3460" s="1" t="str">
        <f t="array" ref="M3460">IF(A3459=$A$72,TEXT(A3460,"dd/mm/yyyy"),A3460)&amp;";"&amp;B3460&amp;";"&amp;IF(J3460=0,IFERROR(VLOOKUP(A3460,default!$B$17:$C$19,2,0),C3460),INDEX(default!$B$2:$B$12,Sheet2!J3460,0))&amp;";"&amp;D3460&amp;";"&amp;E3460&amp;";"&amp;F3460&amp;";"&amp;G3460&amp;";"&amp;H3460</f>
        <v>Unspecified;;;;;;;</v>
      </c>
    </row>
    <row r="3461" ht="15.75" customHeight="1">
      <c r="I3461" s="1" t="str">
        <f t="shared" si="1"/>
        <v>Q6.1. Spinach, average of raw and cooked (boiled)</v>
      </c>
      <c r="J3461" s="1">
        <f t="shared" si="2"/>
        <v>0</v>
      </c>
      <c r="K3461" s="1" t="str">
        <f t="shared" si="3"/>
        <v>Q6.1. Spinach, average of raw and cooked (boiled)0</v>
      </c>
      <c r="L3461" s="1" t="str">
        <f t="shared" si="4"/>
        <v>Q6.1. Spinach, average of raw and cooked (boiled)</v>
      </c>
      <c r="M3461" s="1" t="str">
        <f t="array" ref="M3461">IF(A3460=$A$72,TEXT(A3461,"dd/mm/yyyy"),A3461)&amp;";"&amp;B3461&amp;";"&amp;IF(J3461=0,IFERROR(VLOOKUP(A3461,default!$B$17:$C$19,2,0),C3461),INDEX(default!$B$2:$B$12,Sheet2!J3461,0))&amp;";"&amp;D3461&amp;";"&amp;E3461&amp;";"&amp;F3461&amp;";"&amp;G3461&amp;";"&amp;H3461</f>
        <v>;;;;;;;</v>
      </c>
    </row>
    <row r="3462" ht="15.75" customHeight="1">
      <c r="A3462" s="1" t="s">
        <v>828</v>
      </c>
      <c r="I3462" s="1" t="str">
        <f t="shared" si="1"/>
        <v>Q6.1. Spinach, average of raw and cooked (boiled)</v>
      </c>
      <c r="J3462" s="1">
        <f t="shared" si="2"/>
        <v>0</v>
      </c>
      <c r="K3462" s="1" t="str">
        <f t="shared" si="3"/>
        <v>Q6.1. Spinach, average of raw and cooked (boiled)0</v>
      </c>
      <c r="L3462" s="1" t="str">
        <f t="shared" si="4"/>
        <v>Q6.1. Spinach, average of raw and cooked (boiled)Cut off rules</v>
      </c>
      <c r="M3462" s="1" t="str">
        <f t="array" ref="M3462">IF(A3461=$A$72,TEXT(A3462,"dd/mm/yyyy"),A3462)&amp;";"&amp;B3462&amp;";"&amp;IF(J3462=0,IFERROR(VLOOKUP(A3462,default!$B$17:$C$19,2,0),C3462),INDEX(default!$B$2:$B$12,Sheet2!J3462,0))&amp;";"&amp;D3462&amp;";"&amp;E3462&amp;";"&amp;F3462&amp;";"&amp;G3462&amp;";"&amp;H3462</f>
        <v>Cut off rules;;;;;;;</v>
      </c>
    </row>
    <row r="3463" ht="15.75" customHeight="1">
      <c r="A3463" s="1" t="s">
        <v>822</v>
      </c>
      <c r="I3463" s="1" t="str">
        <f t="shared" si="1"/>
        <v>Q6.1. Spinach, average of raw and cooked (boiled)</v>
      </c>
      <c r="J3463" s="1">
        <f t="shared" si="2"/>
        <v>0</v>
      </c>
      <c r="K3463" s="1" t="str">
        <f t="shared" si="3"/>
        <v>Q6.1. Spinach, average of raw and cooked (boiled)0</v>
      </c>
      <c r="L3463" s="1" t="str">
        <f t="shared" si="4"/>
        <v>Q6.1. Spinach, average of raw and cooked (boiled)Unspecified</v>
      </c>
      <c r="M3463" s="1" t="str">
        <f t="array" ref="M3463">IF(A3462=$A$72,TEXT(A3463,"dd/mm/yyyy"),A3463)&amp;";"&amp;B3463&amp;";"&amp;IF(J3463=0,IFERROR(VLOOKUP(A3463,default!$B$17:$C$19,2,0),C3463),INDEX(default!$B$2:$B$12,Sheet2!J3463,0))&amp;";"&amp;D3463&amp;";"&amp;E3463&amp;";"&amp;F3463&amp;";"&amp;G3463&amp;";"&amp;H3463</f>
        <v>Unspecified;;;;;;;</v>
      </c>
    </row>
    <row r="3464" ht="15.75" customHeight="1">
      <c r="I3464" s="1" t="str">
        <f t="shared" si="1"/>
        <v>Q6.1. Spinach, average of raw and cooked (boiled)</v>
      </c>
      <c r="J3464" s="1">
        <f t="shared" si="2"/>
        <v>0</v>
      </c>
      <c r="K3464" s="1" t="str">
        <f t="shared" si="3"/>
        <v>Q6.1. Spinach, average of raw and cooked (boiled)0</v>
      </c>
      <c r="L3464" s="1" t="str">
        <f t="shared" si="4"/>
        <v>Q6.1. Spinach, average of raw and cooked (boiled)</v>
      </c>
      <c r="M3464" s="1" t="str">
        <f t="array" ref="M3464">IF(A3463=$A$72,TEXT(A3464,"dd/mm/yyyy"),A3464)&amp;";"&amp;B3464&amp;";"&amp;IF(J3464=0,IFERROR(VLOOKUP(A3464,default!$B$17:$C$19,2,0),C3464),INDEX(default!$B$2:$B$12,Sheet2!J3464,0))&amp;";"&amp;D3464&amp;";"&amp;E3464&amp;";"&amp;F3464&amp;";"&amp;G3464&amp;";"&amp;H3464</f>
        <v>;;;;;;;</v>
      </c>
    </row>
    <row r="3465" ht="15.75" customHeight="1">
      <c r="A3465" s="49" t="s">
        <v>829</v>
      </c>
      <c r="I3465" s="1" t="str">
        <f t="shared" si="1"/>
        <v>Q6.1. Spinach, average of raw and cooked (boiled)</v>
      </c>
      <c r="J3465" s="1">
        <f t="shared" si="2"/>
        <v>0</v>
      </c>
      <c r="K3465" s="1" t="str">
        <f t="shared" si="3"/>
        <v>Q6.1. Spinach, average of raw and cooked (boiled)0</v>
      </c>
      <c r="L3465" s="1" t="str">
        <f t="shared" si="4"/>
        <v>Q6.1. Spinach, average of raw and cooked (boiled)Capital goods</v>
      </c>
      <c r="M3465" s="1" t="str">
        <f t="array" ref="M3465">IF(A3464=$A$72,TEXT(A3465,"dd/mm/yyyy"),A3465)&amp;";"&amp;B3465&amp;";"&amp;IF(J3465=0,IFERROR(VLOOKUP(A3465,default!$B$17:$C$19,2,0),C3465),INDEX(default!$B$2:$B$12,Sheet2!J3465,0))&amp;";"&amp;D3465&amp;";"&amp;E3465&amp;";"&amp;F3465&amp;";"&amp;G3465&amp;";"&amp;H3465</f>
        <v>Capital goods;;;;;;;</v>
      </c>
    </row>
    <row r="3466" ht="15.75" customHeight="1">
      <c r="A3466" s="1" t="s">
        <v>822</v>
      </c>
      <c r="I3466" s="1" t="str">
        <f t="shared" si="1"/>
        <v>Q6.1. Spinach, average of raw and cooked (boiled)</v>
      </c>
      <c r="J3466" s="1">
        <f t="shared" si="2"/>
        <v>0</v>
      </c>
      <c r="K3466" s="1" t="str">
        <f t="shared" si="3"/>
        <v>Q6.1. Spinach, average of raw and cooked (boiled)0</v>
      </c>
      <c r="L3466" s="1" t="str">
        <f t="shared" si="4"/>
        <v>Q6.1. Spinach, average of raw and cooked (boiled)Unspecified</v>
      </c>
      <c r="M3466" s="1" t="str">
        <f t="array" ref="M3466">IF(A3465=$A$72,TEXT(A3466,"dd/mm/yyyy"),A3466)&amp;";"&amp;B3466&amp;";"&amp;IF(J3466=0,IFERROR(VLOOKUP(A3466,default!$B$17:$C$19,2,0),C3466),INDEX(default!$B$2:$B$12,Sheet2!J3466,0))&amp;";"&amp;D3466&amp;";"&amp;E3466&amp;";"&amp;F3466&amp;";"&amp;G3466&amp;";"&amp;H3466</f>
        <v>Unspecified;;;;;;;</v>
      </c>
    </row>
    <row r="3467" ht="15.75" customHeight="1">
      <c r="I3467" s="1" t="str">
        <f t="shared" si="1"/>
        <v>Q6.1. Spinach, average of raw and cooked (boiled)</v>
      </c>
      <c r="J3467" s="1">
        <f t="shared" si="2"/>
        <v>0</v>
      </c>
      <c r="K3467" s="1" t="str">
        <f t="shared" si="3"/>
        <v>Q6.1. Spinach, average of raw and cooked (boiled)0</v>
      </c>
      <c r="L3467" s="1" t="str">
        <f t="shared" si="4"/>
        <v>Q6.1. Spinach, average of raw and cooked (boiled)</v>
      </c>
      <c r="M3467" s="1" t="str">
        <f t="array" ref="M3467">IF(A3466=$A$72,TEXT(A3467,"dd/mm/yyyy"),A3467)&amp;";"&amp;B3467&amp;";"&amp;IF(J3467=0,IFERROR(VLOOKUP(A3467,default!$B$17:$C$19,2,0),C3467),INDEX(default!$B$2:$B$12,Sheet2!J3467,0))&amp;";"&amp;D3467&amp;";"&amp;E3467&amp;";"&amp;F3467&amp;";"&amp;G3467&amp;";"&amp;H3467</f>
        <v>;;;;;;;</v>
      </c>
    </row>
    <row r="3468" ht="15.75" customHeight="1">
      <c r="A3468" s="1" t="s">
        <v>830</v>
      </c>
      <c r="I3468" s="1" t="str">
        <f t="shared" si="1"/>
        <v>Q6.1. Spinach, average of raw and cooked (boiled)</v>
      </c>
      <c r="J3468" s="1">
        <f t="shared" si="2"/>
        <v>0</v>
      </c>
      <c r="K3468" s="1" t="str">
        <f t="shared" si="3"/>
        <v>Q6.1. Spinach, average of raw and cooked (boiled)0</v>
      </c>
      <c r="L3468" s="1" t="str">
        <f t="shared" si="4"/>
        <v>Q6.1. Spinach, average of raw and cooked (boiled)Boundary with nature</v>
      </c>
      <c r="M3468" s="1" t="str">
        <f t="array" ref="M3468">IF(A3467=$A$72,TEXT(A3468,"dd/mm/yyyy"),A3468)&amp;";"&amp;B3468&amp;";"&amp;IF(J3468=0,IFERROR(VLOOKUP(A3468,default!$B$17:$C$19,2,0),C3468),INDEX(default!$B$2:$B$12,Sheet2!J3468,0))&amp;";"&amp;D3468&amp;";"&amp;E3468&amp;";"&amp;F3468&amp;";"&amp;G3468&amp;";"&amp;H3468</f>
        <v>Boundary with nature;;;;;;;</v>
      </c>
    </row>
    <row r="3469" ht="15.75" customHeight="1">
      <c r="A3469" s="1" t="s">
        <v>822</v>
      </c>
      <c r="I3469" s="1" t="str">
        <f t="shared" si="1"/>
        <v>Q6.1. Spinach, average of raw and cooked (boiled)</v>
      </c>
      <c r="J3469" s="1">
        <f t="shared" si="2"/>
        <v>0</v>
      </c>
      <c r="K3469" s="1" t="str">
        <f t="shared" si="3"/>
        <v>Q6.1. Spinach, average of raw and cooked (boiled)0</v>
      </c>
      <c r="L3469" s="1" t="str">
        <f t="shared" si="4"/>
        <v>Q6.1. Spinach, average of raw and cooked (boiled)Unspecified</v>
      </c>
      <c r="M3469" s="1" t="str">
        <f t="array" ref="M3469">IF(A3468=$A$72,TEXT(A3469,"dd/mm/yyyy"),A3469)&amp;";"&amp;B3469&amp;";"&amp;IF(J3469=0,IFERROR(VLOOKUP(A3469,default!$B$17:$C$19,2,0),C3469),INDEX(default!$B$2:$B$12,Sheet2!J3469,0))&amp;";"&amp;D3469&amp;";"&amp;E3469&amp;";"&amp;F3469&amp;";"&amp;G3469&amp;";"&amp;H3469</f>
        <v>Unspecified;;;;;;;</v>
      </c>
    </row>
    <row r="3470" ht="15.75" customHeight="1">
      <c r="I3470" s="1" t="str">
        <f t="shared" si="1"/>
        <v>Q6.1. Spinach, average of raw and cooked (boiled)</v>
      </c>
      <c r="J3470" s="1">
        <f t="shared" si="2"/>
        <v>0</v>
      </c>
      <c r="K3470" s="1" t="str">
        <f t="shared" si="3"/>
        <v>Q6.1. Spinach, average of raw and cooked (boiled)0</v>
      </c>
      <c r="L3470" s="1" t="str">
        <f t="shared" si="4"/>
        <v>Q6.1. Spinach, average of raw and cooked (boiled)</v>
      </c>
      <c r="M3470" s="1" t="str">
        <f t="array" ref="M3470">IF(A3469=$A$72,TEXT(A3470,"dd/mm/yyyy"),A3470)&amp;";"&amp;B3470&amp;";"&amp;IF(J3470=0,IFERROR(VLOOKUP(A3470,default!$B$17:$C$19,2,0),C3470),INDEX(default!$B$2:$B$12,Sheet2!J3470,0))&amp;";"&amp;D3470&amp;";"&amp;E3470&amp;";"&amp;F3470&amp;";"&amp;G3470&amp;";"&amp;H3470</f>
        <v>;;;;;;;</v>
      </c>
    </row>
    <row r="3471" ht="15.75" customHeight="1">
      <c r="A3471" s="1" t="s">
        <v>831</v>
      </c>
      <c r="I3471" s="1" t="str">
        <f t="shared" si="1"/>
        <v>Q6.1. Spinach, average of raw and cooked (boiled)</v>
      </c>
      <c r="J3471" s="1">
        <f t="shared" si="2"/>
        <v>0</v>
      </c>
      <c r="K3471" s="1" t="str">
        <f t="shared" si="3"/>
        <v>Q6.1. Spinach, average of raw and cooked (boiled)0</v>
      </c>
      <c r="L3471" s="1" t="str">
        <f t="shared" si="4"/>
        <v>Q6.1. Spinach, average of raw and cooked (boiled)Infrastructure</v>
      </c>
      <c r="M3471" s="1" t="str">
        <f t="array" ref="M3471">IF(A3470=$A$72,TEXT(A3471,"dd/mm/yyyy"),A3471)&amp;";"&amp;B3471&amp;";"&amp;IF(J3471=0,IFERROR(VLOOKUP(A3471,default!$B$17:$C$19,2,0),C3471),INDEX(default!$B$2:$B$12,Sheet2!J3471,0))&amp;";"&amp;D3471&amp;";"&amp;E3471&amp;";"&amp;F3471&amp;";"&amp;G3471&amp;";"&amp;H3471</f>
        <v>Infrastructure;;;;;;;</v>
      </c>
    </row>
    <row r="3472" ht="15.75" customHeight="1">
      <c r="A3472" s="1" t="s">
        <v>832</v>
      </c>
      <c r="I3472" s="1" t="str">
        <f t="shared" si="1"/>
        <v>Q6.1. Spinach, average of raw and cooked (boiled)</v>
      </c>
      <c r="J3472" s="1">
        <f t="shared" si="2"/>
        <v>0</v>
      </c>
      <c r="K3472" s="1" t="str">
        <f t="shared" si="3"/>
        <v>Q6.1. Spinach, average of raw and cooked (boiled)0</v>
      </c>
      <c r="L3472" s="1" t="str">
        <f t="shared" si="4"/>
        <v>Q6.1. Spinach, average of raw and cooked (boiled)No</v>
      </c>
      <c r="M3472" s="1" t="str">
        <f t="array" ref="M3472">IF(A3471=$A$72,TEXT(A3472,"dd/mm/yyyy"),A3472)&amp;";"&amp;B3472&amp;";"&amp;IF(J3472=0,IFERROR(VLOOKUP(A3472,default!$B$17:$C$19,2,0),C3472),INDEX(default!$B$2:$B$12,Sheet2!J3472,0))&amp;";"&amp;D3472&amp;";"&amp;E3472&amp;";"&amp;F3472&amp;";"&amp;G3472&amp;";"&amp;H3472</f>
        <v>No;;;;;;;</v>
      </c>
    </row>
    <row r="3473" ht="15.75" customHeight="1">
      <c r="I3473" s="1" t="str">
        <f t="shared" si="1"/>
        <v>Q6.1. Spinach, average of raw and cooked (boiled)</v>
      </c>
      <c r="J3473" s="1">
        <f t="shared" si="2"/>
        <v>0</v>
      </c>
      <c r="K3473" s="1" t="str">
        <f t="shared" si="3"/>
        <v>Q6.1. Spinach, average of raw and cooked (boiled)0</v>
      </c>
      <c r="L3473" s="1" t="str">
        <f t="shared" si="4"/>
        <v>Q6.1. Spinach, average of raw and cooked (boiled)</v>
      </c>
      <c r="M3473" s="1" t="str">
        <f t="array" ref="M3473">IF(A3472=$A$72,TEXT(A3473,"dd/mm/yyyy"),A3473)&amp;";"&amp;B3473&amp;";"&amp;IF(J3473=0,IFERROR(VLOOKUP(A3473,default!$B$17:$C$19,2,0),C3473),INDEX(default!$B$2:$B$12,Sheet2!J3473,0))&amp;";"&amp;D3473&amp;";"&amp;E3473&amp;";"&amp;F3473&amp;";"&amp;G3473&amp;";"&amp;H3473</f>
        <v>;;;;;;;</v>
      </c>
    </row>
    <row r="3474" ht="15.75" customHeight="1">
      <c r="A3474" s="1" t="s">
        <v>833</v>
      </c>
      <c r="I3474" s="1" t="str">
        <f t="shared" si="1"/>
        <v>Q6.1. Spinach, average of raw and cooked (boiled)</v>
      </c>
      <c r="J3474" s="1">
        <f t="shared" si="2"/>
        <v>0</v>
      </c>
      <c r="K3474" s="1" t="str">
        <f t="shared" si="3"/>
        <v>Q6.1. Spinach, average of raw and cooked (boiled)0</v>
      </c>
      <c r="L3474" s="1" t="str">
        <f t="shared" si="4"/>
        <v>Q6.1. Spinach, average of raw and cooked (boiled)Date</v>
      </c>
      <c r="M3474" s="1" t="str">
        <f t="array" ref="M3474">IF(A3473=$A$72,TEXT(A3474,"dd/mm/yyyy"),A3474)&amp;";"&amp;B3474&amp;";"&amp;IF(J3474=0,IFERROR(VLOOKUP(A3474,default!$B$17:$C$19,2,0),C3474),INDEX(default!$B$2:$B$12,Sheet2!J3474,0))&amp;";"&amp;D3474&amp;";"&amp;E3474&amp;";"&amp;F3474&amp;";"&amp;G3474&amp;";"&amp;H3474</f>
        <v>Date;;;;;;;</v>
      </c>
    </row>
    <row r="3475" ht="15.75" customHeight="1">
      <c r="A3475" s="49">
        <v>45119.0</v>
      </c>
      <c r="I3475" s="1" t="str">
        <f t="shared" si="1"/>
        <v>Q6.1. Spinach, average of raw and cooked (boiled)</v>
      </c>
      <c r="J3475" s="1">
        <f t="shared" si="2"/>
        <v>0</v>
      </c>
      <c r="K3475" s="1" t="str">
        <f t="shared" si="3"/>
        <v>Q6.1. Spinach, average of raw and cooked (boiled)0</v>
      </c>
      <c r="L3475" s="1" t="str">
        <f t="shared" si="4"/>
        <v>Q6.1. Spinach, average of raw and cooked (boiled)45119</v>
      </c>
      <c r="M3475" s="1" t="str">
        <f t="array" ref="M3475">IF(A3474=$A$72,TEXT(A3475,"dd/mm/yyyy"),A3475)&amp;";"&amp;B3475&amp;";"&amp;IF(J3475=0,IFERROR(VLOOKUP(A3475,default!$B$17:$C$19,2,0),C3475),INDEX(default!$B$2:$B$12,Sheet2!J3475,0))&amp;";"&amp;D3475&amp;";"&amp;E3475&amp;";"&amp;F3475&amp;";"&amp;G3475&amp;";"&amp;H3475</f>
        <v>12/07/2023;;;;;;;</v>
      </c>
    </row>
    <row r="3476" ht="15.75" customHeight="1">
      <c r="I3476" s="1" t="str">
        <f t="shared" si="1"/>
        <v>Q6.1. Spinach, average of raw and cooked (boiled)</v>
      </c>
      <c r="J3476" s="1">
        <f t="shared" si="2"/>
        <v>0</v>
      </c>
      <c r="K3476" s="1" t="str">
        <f t="shared" si="3"/>
        <v>Q6.1. Spinach, average of raw and cooked (boiled)0</v>
      </c>
      <c r="L3476" s="1" t="str">
        <f t="shared" si="4"/>
        <v>Q6.1. Spinach, average of raw and cooked (boiled)</v>
      </c>
      <c r="M3476" s="1" t="str">
        <f t="array" ref="M3476">IF(A3475=$A$72,TEXT(A3476,"dd/mm/yyyy"),A3476)&amp;";"&amp;B3476&amp;";"&amp;IF(J3476=0,IFERROR(VLOOKUP(A3476,default!$B$17:$C$19,2,0),C3476),INDEX(default!$B$2:$B$12,Sheet2!J3476,0))&amp;";"&amp;D3476&amp;";"&amp;E3476&amp;";"&amp;F3476&amp;";"&amp;G3476&amp;";"&amp;H3476</f>
        <v>;;;;;;;</v>
      </c>
    </row>
    <row r="3477" ht="15.75" customHeight="1">
      <c r="A3477" s="1" t="s">
        <v>834</v>
      </c>
      <c r="I3477" s="1" t="str">
        <f t="shared" si="1"/>
        <v>Q6.1. Spinach, average of raw and cooked (boiled)</v>
      </c>
      <c r="J3477" s="1">
        <f t="shared" si="2"/>
        <v>0</v>
      </c>
      <c r="K3477" s="1" t="str">
        <f t="shared" si="3"/>
        <v>Q6.1. Spinach, average of raw and cooked (boiled)0</v>
      </c>
      <c r="L3477" s="1" t="str">
        <f t="shared" si="4"/>
        <v>Q6.1. Spinach, average of raw and cooked (boiled)Products</v>
      </c>
      <c r="M3477" s="1" t="str">
        <f t="array" ref="M3477">IF(A3476=$A$72,TEXT(A3477,"dd/mm/yyyy"),A3477)&amp;";"&amp;B3477&amp;";"&amp;IF(J3477=0,IFERROR(VLOOKUP(A3477,default!$B$17:$C$19,2,0),C3477),INDEX(default!$B$2:$B$12,Sheet2!J3477,0))&amp;";"&amp;D3477&amp;";"&amp;E3477&amp;";"&amp;F3477&amp;";"&amp;G3477&amp;";"&amp;H3477</f>
        <v>Products;;;;;;;</v>
      </c>
    </row>
    <row r="3478" ht="15.75" customHeight="1">
      <c r="A3478" s="1" t="s">
        <v>1061</v>
      </c>
      <c r="B3478" s="1" t="s">
        <v>835</v>
      </c>
      <c r="C3478" s="1">
        <v>1.0</v>
      </c>
      <c r="D3478" s="1">
        <v>100.0</v>
      </c>
      <c r="E3478" s="1" t="s">
        <v>836</v>
      </c>
      <c r="F3478" s="1" t="s">
        <v>971</v>
      </c>
      <c r="I3478" s="1" t="str">
        <f t="shared" si="1"/>
        <v>Q6.1. Water spinach, average of raw and cooked (boiled)</v>
      </c>
      <c r="J3478" s="1">
        <f t="shared" si="2"/>
        <v>0</v>
      </c>
      <c r="K3478" s="1" t="str">
        <f t="shared" si="3"/>
        <v>Q6.1. Water spinach, average of raw and cooked (boiled)0</v>
      </c>
      <c r="L3478" s="1" t="str">
        <f t="shared" si="4"/>
        <v>Q6.1. Water spinach, average of raw and cooked (boiled)Q6.1. Water spinach, average of raw and cooked (boiled)</v>
      </c>
      <c r="M3478" s="1" t="str">
        <f t="array" ref="M3478">IF(A3477=$A$72,TEXT(A3478,"dd/mm/yyyy"),A3478)&amp;";"&amp;B3478&amp;";"&amp;IF(J3478=0,IFERROR(VLOOKUP(A3478,default!$B$17:$C$19,2,0),C3478),INDEX(default!$B$2:$B$12,Sheet2!J3478,0))&amp;";"&amp;D3478&amp;";"&amp;E3478&amp;";"&amp;F3478&amp;";"&amp;G3478&amp;";"&amp;H3478</f>
        <v>Q6.1. Water spinach, average of raw and cooked (boiled);kg;1;100;not defined;!My project\0. Life cycles;;</v>
      </c>
    </row>
    <row r="3479" ht="15.75" customHeight="1">
      <c r="I3479" s="1" t="str">
        <f t="shared" si="1"/>
        <v>Q6.1. Water spinach, average of raw and cooked (boiled)</v>
      </c>
      <c r="J3479" s="1">
        <f t="shared" si="2"/>
        <v>0</v>
      </c>
      <c r="K3479" s="1" t="str">
        <f t="shared" si="3"/>
        <v>Q6.1. Water spinach, average of raw and cooked (boiled)0</v>
      </c>
      <c r="L3479" s="1" t="str">
        <f t="shared" si="4"/>
        <v>Q6.1. Water spinach, average of raw and cooked (boiled)</v>
      </c>
      <c r="M3479" s="1" t="str">
        <f t="array" ref="M3479">IF(A3478=$A$72,TEXT(A3479,"dd/mm/yyyy"),A3479)&amp;";"&amp;B3479&amp;";"&amp;IF(J3479=0,IFERROR(VLOOKUP(A3479,default!$B$17:$C$19,2,0),C3479),INDEX(default!$B$2:$B$12,Sheet2!J3479,0))&amp;";"&amp;D3479&amp;";"&amp;E3479&amp;";"&amp;F3479&amp;";"&amp;G3479&amp;";"&amp;H3479</f>
        <v>;;;;;;;</v>
      </c>
    </row>
    <row r="3480" ht="15.75" customHeight="1">
      <c r="A3480" s="1" t="s">
        <v>838</v>
      </c>
      <c r="I3480" s="1" t="str">
        <f t="shared" si="1"/>
        <v>Q6.1. Water spinach, average of raw and cooked (boiled)</v>
      </c>
      <c r="J3480" s="1">
        <f t="shared" si="2"/>
        <v>0</v>
      </c>
      <c r="K3480" s="1" t="str">
        <f t="shared" si="3"/>
        <v>Q6.1. Water spinach, average of raw and cooked (boiled)0</v>
      </c>
      <c r="L3480" s="1" t="str">
        <f t="shared" si="4"/>
        <v>Q6.1. Water spinach, average of raw and cooked (boiled)Avoided products</v>
      </c>
      <c r="M3480" s="1" t="str">
        <f t="array" ref="M3480">IF(A3479=$A$72,TEXT(A3480,"dd/mm/yyyy"),A3480)&amp;";"&amp;B3480&amp;";"&amp;IF(J3480=0,IFERROR(VLOOKUP(A3480,default!$B$17:$C$19,2,0),C3480),INDEX(default!$B$2:$B$12,Sheet2!J3480,0))&amp;";"&amp;D3480&amp;";"&amp;E3480&amp;";"&amp;F3480&amp;";"&amp;G3480&amp;";"&amp;H3480</f>
        <v>Avoided products;;;;;;;</v>
      </c>
    </row>
    <row r="3481" ht="15.75" customHeight="1">
      <c r="I3481" s="1" t="str">
        <f t="shared" si="1"/>
        <v>Q6.1. Water spinach, average of raw and cooked (boiled)</v>
      </c>
      <c r="J3481" s="1">
        <f t="shared" si="2"/>
        <v>0</v>
      </c>
      <c r="K3481" s="1" t="str">
        <f t="shared" si="3"/>
        <v>Q6.1. Water spinach, average of raw and cooked (boiled)0</v>
      </c>
      <c r="L3481" s="1" t="str">
        <f t="shared" si="4"/>
        <v>Q6.1. Water spinach, average of raw and cooked (boiled)</v>
      </c>
      <c r="M3481" s="1" t="str">
        <f t="array" ref="M3481">IF(A3480=$A$72,TEXT(A3481,"dd/mm/yyyy"),A3481)&amp;";"&amp;B3481&amp;";"&amp;IF(J3481=0,IFERROR(VLOOKUP(A3481,default!$B$17:$C$19,2,0),C3481),INDEX(default!$B$2:$B$12,Sheet2!J3481,0))&amp;";"&amp;D3481&amp;";"&amp;E3481&amp;";"&amp;F3481&amp;";"&amp;G3481&amp;";"&amp;H3481</f>
        <v>;;;;;;;</v>
      </c>
    </row>
    <row r="3482" ht="15.75" customHeight="1">
      <c r="A3482" s="1" t="s">
        <v>839</v>
      </c>
      <c r="I3482" s="1" t="str">
        <f t="shared" si="1"/>
        <v>Q6.1. Water spinach, average of raw and cooked (boiled)</v>
      </c>
      <c r="J3482" s="1">
        <f t="shared" si="2"/>
        <v>0</v>
      </c>
      <c r="K3482" s="1" t="str">
        <f t="shared" si="3"/>
        <v>Q6.1. Water spinach, average of raw and cooked (boiled)0</v>
      </c>
      <c r="L3482" s="1" t="str">
        <f t="shared" si="4"/>
        <v>Q6.1. Water spinach, average of raw and cooked (boiled)Resources</v>
      </c>
      <c r="M3482" s="1" t="str">
        <f t="array" ref="M3482">IF(A3481=$A$72,TEXT(A3482,"dd/mm/yyyy"),A3482)&amp;";"&amp;B3482&amp;";"&amp;IF(J3482=0,IFERROR(VLOOKUP(A3482,default!$B$17:$C$19,2,0),C3482),INDEX(default!$B$2:$B$12,Sheet2!J3482,0))&amp;";"&amp;D3482&amp;";"&amp;E3482&amp;";"&amp;F3482&amp;";"&amp;G3482&amp;";"&amp;H3482</f>
        <v>Resources;;;;;;;</v>
      </c>
    </row>
    <row r="3483" ht="15.75" customHeight="1">
      <c r="I3483" s="1" t="str">
        <f t="shared" si="1"/>
        <v>Q6.1. Water spinach, average of raw and cooked (boiled)</v>
      </c>
      <c r="J3483" s="1">
        <f t="shared" si="2"/>
        <v>0</v>
      </c>
      <c r="K3483" s="1" t="str">
        <f t="shared" si="3"/>
        <v>Q6.1. Water spinach, average of raw and cooked (boiled)0</v>
      </c>
      <c r="L3483" s="1" t="str">
        <f t="shared" si="4"/>
        <v>Q6.1. Water spinach, average of raw and cooked (boiled)</v>
      </c>
      <c r="M3483" s="1" t="str">
        <f t="array" ref="M3483">IF(A3482=$A$72,TEXT(A3483,"dd/mm/yyyy"),A3483)&amp;";"&amp;B3483&amp;";"&amp;IF(J3483=0,IFERROR(VLOOKUP(A3483,default!$B$17:$C$19,2,0),C3483),INDEX(default!$B$2:$B$12,Sheet2!J3483,0))&amp;";"&amp;D3483&amp;";"&amp;E3483&amp;";"&amp;F3483&amp;";"&amp;G3483&amp;";"&amp;H3483</f>
        <v>;;;;;;;</v>
      </c>
    </row>
    <row r="3484" ht="15.75" customHeight="1">
      <c r="A3484" s="1" t="s">
        <v>840</v>
      </c>
      <c r="I3484" s="1" t="str">
        <f t="shared" si="1"/>
        <v>Q6.1. Water spinach, average of raw and cooked (boiled)</v>
      </c>
      <c r="J3484" s="1">
        <f t="shared" si="2"/>
        <v>1</v>
      </c>
      <c r="K3484" s="1" t="str">
        <f t="shared" si="3"/>
        <v>Q6.1. Water spinach, average of raw and cooked (boiled)1</v>
      </c>
      <c r="L3484" s="1" t="str">
        <f t="shared" si="4"/>
        <v>Q6.1. Water spinach, average of raw and cooked (boiled)Materials/fuels</v>
      </c>
      <c r="M3484" s="1" t="str">
        <f t="array" ref="M3484">IF(A3483=$A$72,TEXT(A3484,"dd/mm/yyyy"),A3484)&amp;";"&amp;B3484&amp;";"&amp;IF(J3484=0,IFERROR(VLOOKUP(A3484,default!$B$17:$C$19,2,0),C3484),INDEX(default!$B$2:$B$12,Sheet2!J3484,0))&amp;";"&amp;D3484&amp;";"&amp;E3484&amp;";"&amp;F3484&amp;";"&amp;G3484&amp;";"&amp;H3484</f>
        <v>Materials/fuels;;;;;;;</v>
      </c>
    </row>
    <row r="3485" ht="15.75" customHeight="1">
      <c r="A3485" s="1" t="s">
        <v>349</v>
      </c>
      <c r="B3485" s="1" t="s">
        <v>835</v>
      </c>
      <c r="C3485" s="1" t="s">
        <v>1013</v>
      </c>
      <c r="D3485" s="1" t="s">
        <v>842</v>
      </c>
      <c r="E3485" s="1">
        <v>0.0</v>
      </c>
      <c r="F3485" s="1">
        <v>0.0</v>
      </c>
      <c r="G3485" s="1">
        <v>0.0</v>
      </c>
      <c r="I3485" s="1" t="str">
        <f t="shared" si="1"/>
        <v>Q6.1. Water spinach, average of raw and cooked (boiled)</v>
      </c>
      <c r="J3485" s="1">
        <f t="shared" si="2"/>
        <v>2</v>
      </c>
      <c r="K3485" s="1" t="str">
        <f t="shared" si="3"/>
        <v>Q6.1. Water spinach, average of raw and cooked (boiled)2</v>
      </c>
      <c r="L3485" s="1" t="str">
        <f t="shared" si="4"/>
        <v>Q6.1. Water spinach, average of raw and cooked (boiled)Water spinach, at farm {ID} | GAIN LCA food basket</v>
      </c>
      <c r="M3485" s="1" t="str">
        <f t="array" ref="M3485">IF(A3484=$A$72,TEXT(A3485,"dd/mm/yyyy"),A3485)&amp;";"&amp;B3485&amp;";"&amp;IF(J3485=0,IFERROR(VLOOKUP(A3485,default!$B$17:$C$19,2,0),C3485),INDEX(default!$B$2:$B$12,Sheet2!J3485,0))&amp;";"&amp;D3485&amp;";"&amp;E3485&amp;";"&amp;F3485&amp;";"&amp;G3485&amp;";"&amp;H3485</f>
        <v>Water spinach, at farm {ID} | GAIN LCA food basket;kg;primary*(1+PHAR_loss_PNS+PROC_loss_PNS+TRAN_loss_PNS+RET_loss_PNS);Undefined;0;0;0;</v>
      </c>
    </row>
    <row r="3486" ht="15.75" customHeight="1">
      <c r="A3486" s="1" t="s">
        <v>122</v>
      </c>
      <c r="B3486" s="1" t="s">
        <v>835</v>
      </c>
      <c r="C3486" s="1">
        <v>0.0</v>
      </c>
      <c r="D3486" s="1" t="s">
        <v>842</v>
      </c>
      <c r="E3486" s="1">
        <v>0.0</v>
      </c>
      <c r="F3486" s="1">
        <v>0.0</v>
      </c>
      <c r="G3486" s="1">
        <v>0.0</v>
      </c>
      <c r="I3486" s="1" t="str">
        <f t="shared" si="1"/>
        <v>Q6.1. Water spinach, average of raw and cooked (boiled)</v>
      </c>
      <c r="J3486" s="1">
        <f t="shared" si="2"/>
        <v>3</v>
      </c>
      <c r="K3486" s="1" t="str">
        <f t="shared" si="3"/>
        <v>Q6.1. Water spinach, average of raw and cooked (boiled)3</v>
      </c>
      <c r="L3486" s="1" t="str">
        <f t="shared" si="4"/>
        <v>Q6.1. Water spinach, average of raw and cooked (boiled)Processing dummy</v>
      </c>
      <c r="M3486" s="1" t="str">
        <f t="array" ref="M3486">IF(A3485=$A$72,TEXT(A3486,"dd/mm/yyyy"),A3486)&amp;";"&amp;B3486&amp;";"&amp;IF(J3486=0,IFERROR(VLOOKUP(A3486,default!$B$17:$C$19,2,0),C3486),INDEX(default!$B$2:$B$12,Sheet2!J3486,0))&amp;";"&amp;D3486&amp;";"&amp;E3486&amp;";"&amp;F3486&amp;";"&amp;G3486&amp;";"&amp;H3486</f>
        <v>Processing dummy;kg;processing*(1+PROC_loss_PNS+TRAN_loss_PNS+RET_loss_PNS);Undefined;0;0;0;</v>
      </c>
    </row>
    <row r="3487" ht="15.75" customHeight="1">
      <c r="A3487" s="1" t="s">
        <v>317</v>
      </c>
      <c r="B3487" s="1" t="s">
        <v>835</v>
      </c>
      <c r="C3487" s="1" t="s">
        <v>1111</v>
      </c>
      <c r="D3487" s="1" t="s">
        <v>842</v>
      </c>
      <c r="E3487" s="1">
        <v>0.0</v>
      </c>
      <c r="F3487" s="1">
        <v>0.0</v>
      </c>
      <c r="G3487" s="1">
        <v>0.0</v>
      </c>
      <c r="I3487" s="1" t="str">
        <f t="shared" si="1"/>
        <v>Q6.1. Water spinach, average of raw and cooked (boiled)</v>
      </c>
      <c r="J3487" s="1">
        <f t="shared" si="2"/>
        <v>4</v>
      </c>
      <c r="K3487" s="1" t="str">
        <f t="shared" si="3"/>
        <v>Q6.1. Water spinach, average of raw and cooked (boiled)4</v>
      </c>
      <c r="L3487" s="1" t="str">
        <f t="shared" si="4"/>
        <v>Q6.1. Water spinach, average of raw and cooked (boiled)Packaging dummy</v>
      </c>
      <c r="M3487" s="1" t="str">
        <f t="array" ref="M3487">IF(A3486=$A$72,TEXT(A3487,"dd/mm/yyyy"),A3487)&amp;";"&amp;B3487&amp;";"&amp;IF(J3487=0,IFERROR(VLOOKUP(A3487,default!$B$17:$C$19,2,0),C3487),INDEX(default!$B$2:$B$12,Sheet2!J3487,0))&amp;";"&amp;D3487&amp;";"&amp;E3487&amp;";"&amp;F3487&amp;";"&amp;G3487&amp;";"&amp;H3487</f>
        <v>Packaging dummy;kg;packaging*(1+TRAN_loss_PNS+RET_loss_PNS);Undefined;0;0;0;</v>
      </c>
    </row>
    <row r="3488" ht="15.75" customHeight="1">
      <c r="A3488" s="1" t="s">
        <v>124</v>
      </c>
      <c r="B3488" s="1" t="s">
        <v>835</v>
      </c>
      <c r="C3488" s="1" t="s">
        <v>1015</v>
      </c>
      <c r="D3488" s="1" t="s">
        <v>842</v>
      </c>
      <c r="E3488" s="1">
        <v>0.0</v>
      </c>
      <c r="F3488" s="1">
        <v>0.0</v>
      </c>
      <c r="G3488" s="1">
        <v>0.0</v>
      </c>
      <c r="I3488" s="1" t="str">
        <f t="shared" si="1"/>
        <v>Q6.1. Water spinach, average of raw and cooked (boiled)</v>
      </c>
      <c r="J3488" s="1">
        <f t="shared" si="2"/>
        <v>5</v>
      </c>
      <c r="K3488" s="1" t="str">
        <f t="shared" si="3"/>
        <v>Q6.1. Water spinach, average of raw and cooked (boiled)5</v>
      </c>
      <c r="L3488" s="1" t="str">
        <f t="shared" si="4"/>
        <v>Q6.1. Water spinach, average of raw and cooked (boiled)Domestic distribution {ID}| GAIN</v>
      </c>
      <c r="M3488" s="1" t="str">
        <f t="array" ref="M3488">IF(A3487=$A$72,TEXT(A3488,"dd/mm/yyyy"),A3488)&amp;";"&amp;B3488&amp;";"&amp;IF(J3488=0,IFERROR(VLOOKUP(A3488,default!$B$17:$C$19,2,0),C3488),INDEX(default!$B$2:$B$12,Sheet2!J3488,0))&amp;";"&amp;D3488&amp;";"&amp;E3488&amp;";"&amp;F3488&amp;";"&amp;G3488&amp;";"&amp;H3488</f>
        <v>Domestic distribution {ID}| GAIN;kg;distrib*(1+TRAN_loss_PNS+RET_loss_PNS);Undefined;0;0;0;</v>
      </c>
    </row>
    <row r="3489" ht="15.75" customHeight="1">
      <c r="A3489" s="1" t="s">
        <v>125</v>
      </c>
      <c r="B3489" s="1" t="s">
        <v>846</v>
      </c>
      <c r="C3489" s="1" t="s">
        <v>1016</v>
      </c>
      <c r="D3489" s="1" t="s">
        <v>842</v>
      </c>
      <c r="E3489" s="1">
        <v>0.0</v>
      </c>
      <c r="F3489" s="1">
        <v>0.0</v>
      </c>
      <c r="G3489" s="1">
        <v>0.0</v>
      </c>
      <c r="I3489" s="1" t="str">
        <f t="shared" si="1"/>
        <v>Q6.1. Water spinach, average of raw and cooked (boiled)</v>
      </c>
      <c r="J3489" s="1">
        <f t="shared" si="2"/>
        <v>6</v>
      </c>
      <c r="K3489" s="1" t="str">
        <f t="shared" si="3"/>
        <v>Q6.1. Water spinach, average of raw and cooked (boiled)6</v>
      </c>
      <c r="L3489" s="1" t="str">
        <f t="shared" si="4"/>
        <v>Q6.1. Water spinach, average of raw and cooked (boiled)Storage, in closed refrigerator, at retail (WFLDB)/RER U {ID}| GAIN</v>
      </c>
      <c r="M3489" s="1" t="str">
        <f t="array" ref="M3489">IF(A3488=$A$72,TEXT(A3489,"dd/mm/yyyy"),A3489)&amp;";"&amp;B3489&amp;";"&amp;IF(J3489=0,IFERROR(VLOOKUP(A3489,default!$B$17:$C$19,2,0),C3489),INDEX(default!$B$2:$B$12,Sheet2!J3489,0))&amp;";"&amp;D3489&amp;";"&amp;E3489&amp;";"&amp;F3489&amp;";"&amp;G3489&amp;";"&amp;H3489</f>
        <v>Storage, in closed refrigerator, at retail (WFLDB)/RER U {ID}| GAIN;l*day;retail_cool*(1+RET_loss_PNS);Undefined;0;0;0;</v>
      </c>
    </row>
    <row r="3490" ht="15.75" customHeight="1">
      <c r="A3490" s="1" t="s">
        <v>126</v>
      </c>
      <c r="B3490" s="1" t="s">
        <v>846</v>
      </c>
      <c r="C3490" s="1" t="s">
        <v>1017</v>
      </c>
      <c r="D3490" s="1" t="s">
        <v>842</v>
      </c>
      <c r="E3490" s="1">
        <v>0.0</v>
      </c>
      <c r="F3490" s="1">
        <v>0.0</v>
      </c>
      <c r="G3490" s="1">
        <v>0.0</v>
      </c>
      <c r="I3490" s="1" t="str">
        <f t="shared" si="1"/>
        <v>Q6.1. Water spinach, average of raw and cooked (boiled)</v>
      </c>
      <c r="J3490" s="1">
        <f t="shared" si="2"/>
        <v>7</v>
      </c>
      <c r="K3490" s="1" t="str">
        <f t="shared" si="3"/>
        <v>Q6.1. Water spinach, average of raw and cooked (boiled)7</v>
      </c>
      <c r="L3490" s="1" t="str">
        <f t="shared" si="4"/>
        <v>Q6.1. Water spinach, average of raw and cooked (boiled)Storage, in closed freezer, at retail (WFLDB)/RER U {ID}| GAIN</v>
      </c>
      <c r="M3490" s="1" t="str">
        <f t="array" ref="M3490">IF(A3489=$A$72,TEXT(A3490,"dd/mm/yyyy"),A3490)&amp;";"&amp;B3490&amp;";"&amp;IF(J3490=0,IFERROR(VLOOKUP(A3490,default!$B$17:$C$19,2,0),C3490),INDEX(default!$B$2:$B$12,Sheet2!J3490,0))&amp;";"&amp;D3490&amp;";"&amp;E3490&amp;";"&amp;F3490&amp;";"&amp;G3490&amp;";"&amp;H3490</f>
        <v>Storage, in closed freezer, at retail (WFLDB)/RER U {ID}| GAIN;l*day;retail_freez*(1+RET_loss_PNS);Undefined;0;0;0;</v>
      </c>
    </row>
    <row r="3491" ht="15.75" customHeight="1">
      <c r="A3491" s="1" t="s">
        <v>127</v>
      </c>
      <c r="B3491" s="1" t="s">
        <v>846</v>
      </c>
      <c r="C3491" s="1" t="s">
        <v>1018</v>
      </c>
      <c r="D3491" s="1" t="s">
        <v>842</v>
      </c>
      <c r="E3491" s="1">
        <v>0.0</v>
      </c>
      <c r="F3491" s="1">
        <v>0.0</v>
      </c>
      <c r="G3491" s="1">
        <v>0.0</v>
      </c>
      <c r="I3491" s="1" t="str">
        <f t="shared" si="1"/>
        <v>Q6.1. Water spinach, average of raw and cooked (boiled)</v>
      </c>
      <c r="J3491" s="1">
        <f t="shared" si="2"/>
        <v>8</v>
      </c>
      <c r="K3491" s="1" t="str">
        <f t="shared" si="3"/>
        <v>Q6.1. Water spinach, average of raw and cooked (boiled)8</v>
      </c>
      <c r="L3491" s="1" t="str">
        <f t="shared" si="4"/>
        <v>Q6.1. Water spinach, average of raw and cooked (boiled)Storage, in refrigerator, at home (WFLDB)/RER U {ID}| GAIN</v>
      </c>
      <c r="M3491" s="1" t="str">
        <f t="array" ref="M3491">IF(A3490=$A$72,TEXT(A3491,"dd/mm/yyyy"),A3491)&amp;";"&amp;B3491&amp;";"&amp;IF(J3491=0,IFERROR(VLOOKUP(A3491,default!$B$17:$C$19,2,0),C3491),INDEX(default!$B$2:$B$12,Sheet2!J3491,0))&amp;";"&amp;D3491&amp;";"&amp;E3491&amp;";"&amp;F3491&amp;";"&amp;G3491&amp;";"&amp;H3491</f>
        <v>Storage, in refrigerator, at home (WFLDB)/RER U {ID}| GAIN;l*day;home_cool;Undefined;0;0;0;</v>
      </c>
    </row>
    <row r="3492" ht="15.75" customHeight="1">
      <c r="A3492" s="1" t="s">
        <v>128</v>
      </c>
      <c r="B3492" s="1" t="s">
        <v>846</v>
      </c>
      <c r="C3492" s="1" t="s">
        <v>1018</v>
      </c>
      <c r="D3492" s="1" t="s">
        <v>842</v>
      </c>
      <c r="E3492" s="1">
        <v>0.0</v>
      </c>
      <c r="F3492" s="1">
        <v>0.0</v>
      </c>
      <c r="G3492" s="1">
        <v>0.0</v>
      </c>
      <c r="I3492" s="1" t="str">
        <f t="shared" si="1"/>
        <v>Q6.1. Water spinach, average of raw and cooked (boiled)</v>
      </c>
      <c r="J3492" s="1">
        <f t="shared" si="2"/>
        <v>9</v>
      </c>
      <c r="K3492" s="1" t="str">
        <f t="shared" si="3"/>
        <v>Q6.1. Water spinach, average of raw and cooked (boiled)9</v>
      </c>
      <c r="L3492" s="1" t="str">
        <f t="shared" si="4"/>
        <v>Q6.1. Water spinach, average of raw and cooked (boiled)Storage, in freezer, at home (WFLDB)/RER U {ID}| GAIN</v>
      </c>
      <c r="M3492" s="1" t="str">
        <f t="array" ref="M3492">IF(A3491=$A$72,TEXT(A3492,"dd/mm/yyyy"),A3492)&amp;";"&amp;B3492&amp;";"&amp;IF(J3492=0,IFERROR(VLOOKUP(A3492,default!$B$17:$C$19,2,0),C3492),INDEX(default!$B$2:$B$12,Sheet2!J3492,0))&amp;";"&amp;D3492&amp;";"&amp;E3492&amp;";"&amp;F3492&amp;";"&amp;G3492&amp;";"&amp;H3492</f>
        <v>Storage, in freezer, at home (WFLDB)/RER U {ID}| GAIN;l*day;home_freez;Undefined;0;0;0;</v>
      </c>
    </row>
    <row r="3493" ht="15.75" customHeight="1">
      <c r="A3493" s="1" t="s">
        <v>129</v>
      </c>
      <c r="B3493" s="1" t="s">
        <v>849</v>
      </c>
      <c r="C3493" s="1" t="s">
        <v>37</v>
      </c>
      <c r="D3493" s="1" t="s">
        <v>842</v>
      </c>
      <c r="E3493" s="1">
        <v>0.0</v>
      </c>
      <c r="F3493" s="1">
        <v>0.0</v>
      </c>
      <c r="G3493" s="1">
        <v>0.0</v>
      </c>
      <c r="I3493" s="1" t="str">
        <f t="shared" si="1"/>
        <v>Q6.1. Water spinach, average of raw and cooked (boiled)</v>
      </c>
      <c r="J3493" s="1">
        <f t="shared" si="2"/>
        <v>10</v>
      </c>
      <c r="K3493" s="1" t="str">
        <f t="shared" si="3"/>
        <v>Q6.1. Water spinach, average of raw and cooked (boiled)10</v>
      </c>
      <c r="L3493" s="1" t="str">
        <f t="shared" si="4"/>
        <v>Q6.1. Water spinach, average of raw and cooked (boiled)Boiling, vegetables, with LPG stove, at consumer home (WFLDB)/GLO U</v>
      </c>
      <c r="M3493" s="1" t="str">
        <f t="array" ref="M3493">IF(A3492=$A$72,TEXT(A3493,"dd/mm/yyyy"),A3493)&amp;";"&amp;B3493&amp;";"&amp;IF(J3493=0,IFERROR(VLOOKUP(A3493,default!$B$17:$C$19,2,0),C3493),INDEX(default!$B$2:$B$12,Sheet2!J3493,0))&amp;";"&amp;D3493&amp;";"&amp;E3493&amp;";"&amp;F3493&amp;";"&amp;G3493&amp;";"&amp;H3493</f>
        <v>Boiling, vegetables, with LPG stove, at consumer home (WFLDB)/GLO U;p;boil*(1-USER_loss);Undefined;0;0;0;</v>
      </c>
    </row>
    <row r="3494" ht="15.75" customHeight="1">
      <c r="A3494" s="1" t="s">
        <v>130</v>
      </c>
      <c r="B3494" s="1" t="s">
        <v>849</v>
      </c>
      <c r="C3494" s="1" t="s">
        <v>38</v>
      </c>
      <c r="D3494" s="1" t="s">
        <v>842</v>
      </c>
      <c r="E3494" s="1">
        <v>0.0</v>
      </c>
      <c r="F3494" s="1">
        <v>0.0</v>
      </c>
      <c r="G3494" s="1">
        <v>0.0</v>
      </c>
      <c r="I3494" s="1" t="str">
        <f t="shared" si="1"/>
        <v>Q6.1. Water spinach, average of raw and cooked (boiled)</v>
      </c>
      <c r="J3494" s="1">
        <f t="shared" si="2"/>
        <v>11</v>
      </c>
      <c r="K3494" s="1" t="str">
        <f t="shared" si="3"/>
        <v>Q6.1. Water spinach, average of raw and cooked (boiled)11</v>
      </c>
      <c r="L3494" s="1" t="str">
        <f t="shared" si="4"/>
        <v>Q6.1. Water spinach, average of raw and cooked (boiled)Frying, vegetables, with LPG stove, at consumer home (WFLDB)/GLO U</v>
      </c>
      <c r="M3494" s="1" t="str">
        <f t="array" ref="M3494">IF(A3493=$A$72,TEXT(A3494,"dd/mm/yyyy"),A3494)&amp;";"&amp;B3494&amp;";"&amp;IF(J3494=0,IFERROR(VLOOKUP(A3494,default!$B$17:$C$19,2,0),C3494),INDEX(default!$B$2:$B$12,Sheet2!J3494,0))&amp;";"&amp;D3494&amp;";"&amp;E3494&amp;";"&amp;F3494&amp;";"&amp;G3494&amp;";"&amp;H3494</f>
        <v>Frying, vegetables, with LPG stove, at consumer home (WFLDB)/GLO U;p;fry*(1-USER_loss);Undefined;0;0;0;</v>
      </c>
    </row>
    <row r="3495" ht="15.75" customHeight="1">
      <c r="I3495" s="1" t="str">
        <f t="shared" si="1"/>
        <v>Q6.1. Water spinach, average of raw and cooked (boiled)</v>
      </c>
      <c r="J3495" s="1">
        <f t="shared" si="2"/>
        <v>0</v>
      </c>
      <c r="K3495" s="1" t="str">
        <f t="shared" si="3"/>
        <v>Q6.1. Water spinach, average of raw and cooked (boiled)0</v>
      </c>
      <c r="L3495" s="1" t="str">
        <f t="shared" si="4"/>
        <v>Q6.1. Water spinach, average of raw and cooked (boiled)</v>
      </c>
      <c r="M3495" s="1" t="str">
        <f t="array" ref="M3495">IF(A3494=$A$72,TEXT(A3495,"dd/mm/yyyy"),A3495)&amp;";"&amp;B3495&amp;";"&amp;IF(J3495=0,IFERROR(VLOOKUP(A3495,default!$B$17:$C$19,2,0),C3495),INDEX(default!$B$2:$B$12,Sheet2!J3495,0))&amp;";"&amp;D3495&amp;";"&amp;E3495&amp;";"&amp;F3495&amp;";"&amp;G3495&amp;";"&amp;H3495</f>
        <v>;;;;;;;</v>
      </c>
    </row>
    <row r="3496" ht="15.75" customHeight="1">
      <c r="A3496" s="1" t="s">
        <v>852</v>
      </c>
      <c r="I3496" s="1" t="str">
        <f t="shared" si="1"/>
        <v>Q6.1. Water spinach, average of raw and cooked (boiled)</v>
      </c>
      <c r="J3496" s="1">
        <f t="shared" si="2"/>
        <v>0</v>
      </c>
      <c r="K3496" s="1" t="str">
        <f t="shared" si="3"/>
        <v>Q6.1. Water spinach, average of raw and cooked (boiled)0</v>
      </c>
      <c r="L3496" s="1" t="str">
        <f t="shared" si="4"/>
        <v>Q6.1. Water spinach, average of raw and cooked (boiled)Electricity/heat</v>
      </c>
      <c r="M3496" s="1" t="str">
        <f t="array" ref="M3496">IF(A3495=$A$72,TEXT(A3496,"dd/mm/yyyy"),A3496)&amp;";"&amp;B3496&amp;";"&amp;IF(J3496=0,IFERROR(VLOOKUP(A3496,default!$B$17:$C$19,2,0),C3496),INDEX(default!$B$2:$B$12,Sheet2!J3496,0))&amp;";"&amp;D3496&amp;";"&amp;E3496&amp;";"&amp;F3496&amp;";"&amp;G3496&amp;";"&amp;H3496</f>
        <v>Electricity/heat;;;;;;;</v>
      </c>
    </row>
    <row r="3497" ht="15.75" customHeight="1">
      <c r="I3497" s="1" t="str">
        <f t="shared" si="1"/>
        <v>Q6.1. Water spinach, average of raw and cooked (boiled)</v>
      </c>
      <c r="J3497" s="1">
        <f t="shared" si="2"/>
        <v>0</v>
      </c>
      <c r="K3497" s="1" t="str">
        <f t="shared" si="3"/>
        <v>Q6.1. Water spinach, average of raw and cooked (boiled)0</v>
      </c>
      <c r="L3497" s="1" t="str">
        <f t="shared" si="4"/>
        <v>Q6.1. Water spinach, average of raw and cooked (boiled)</v>
      </c>
      <c r="M3497" s="1" t="str">
        <f t="array" ref="M3497">IF(A3496=$A$72,TEXT(A3497,"dd/mm/yyyy"),A3497)&amp;";"&amp;B3497&amp;";"&amp;IF(J3497=0,IFERROR(VLOOKUP(A3497,default!$B$17:$C$19,2,0),C3497),INDEX(default!$B$2:$B$12,Sheet2!J3497,0))&amp;";"&amp;D3497&amp;";"&amp;E3497&amp;";"&amp;F3497&amp;";"&amp;G3497&amp;";"&amp;H3497</f>
        <v>;;;;;;;</v>
      </c>
    </row>
    <row r="3498" ht="15.75" customHeight="1">
      <c r="A3498" s="1" t="s">
        <v>853</v>
      </c>
      <c r="I3498" s="1" t="str">
        <f t="shared" si="1"/>
        <v>Q6.1. Water spinach, average of raw and cooked (boiled)</v>
      </c>
      <c r="J3498" s="1">
        <f t="shared" si="2"/>
        <v>0</v>
      </c>
      <c r="K3498" s="1" t="str">
        <f t="shared" si="3"/>
        <v>Q6.1. Water spinach, average of raw and cooked (boiled)0</v>
      </c>
      <c r="L3498" s="1" t="str">
        <f t="shared" si="4"/>
        <v>Q6.1. Water spinach, average of raw and cooked (boiled)Emissions to air</v>
      </c>
      <c r="M3498" s="1" t="str">
        <f t="array" ref="M3498">IF(A3497=$A$72,TEXT(A3498,"dd/mm/yyyy"),A3498)&amp;";"&amp;B3498&amp;";"&amp;IF(J3498=0,IFERROR(VLOOKUP(A3498,default!$B$17:$C$19,2,0),C3498),INDEX(default!$B$2:$B$12,Sheet2!J3498,0))&amp;";"&amp;D3498&amp;";"&amp;E3498&amp;";"&amp;F3498&amp;";"&amp;G3498&amp;";"&amp;H3498</f>
        <v>Emissions to air;;;;;;;</v>
      </c>
    </row>
    <row r="3499" ht="15.75" customHeight="1">
      <c r="I3499" s="1" t="str">
        <f t="shared" si="1"/>
        <v>Q6.1. Water spinach, average of raw and cooked (boiled)</v>
      </c>
      <c r="J3499" s="1">
        <f t="shared" si="2"/>
        <v>0</v>
      </c>
      <c r="K3499" s="1" t="str">
        <f t="shared" si="3"/>
        <v>Q6.1. Water spinach, average of raw and cooked (boiled)0</v>
      </c>
      <c r="L3499" s="1" t="str">
        <f t="shared" si="4"/>
        <v>Q6.1. Water spinach, average of raw and cooked (boiled)</v>
      </c>
      <c r="M3499" s="1" t="str">
        <f t="array" ref="M3499">IF(A3498=$A$72,TEXT(A3499,"dd/mm/yyyy"),A3499)&amp;";"&amp;B3499&amp;";"&amp;IF(J3499=0,IFERROR(VLOOKUP(A3499,default!$B$17:$C$19,2,0),C3499),INDEX(default!$B$2:$B$12,Sheet2!J3499,0))&amp;";"&amp;D3499&amp;";"&amp;E3499&amp;";"&amp;F3499&amp;";"&amp;G3499&amp;";"&amp;H3499</f>
        <v>;;;;;;;</v>
      </c>
    </row>
    <row r="3500" ht="15.75" customHeight="1">
      <c r="A3500" s="1" t="s">
        <v>854</v>
      </c>
      <c r="I3500" s="1" t="str">
        <f t="shared" si="1"/>
        <v>Q6.1. Water spinach, average of raw and cooked (boiled)</v>
      </c>
      <c r="J3500" s="1">
        <f t="shared" si="2"/>
        <v>0</v>
      </c>
      <c r="K3500" s="1" t="str">
        <f t="shared" si="3"/>
        <v>Q6.1. Water spinach, average of raw and cooked (boiled)0</v>
      </c>
      <c r="L3500" s="1" t="str">
        <f t="shared" si="4"/>
        <v>Q6.1. Water spinach, average of raw and cooked (boiled)Emissions to water</v>
      </c>
      <c r="M3500" s="1" t="str">
        <f t="array" ref="M3500">IF(A3499=$A$72,TEXT(A3500,"dd/mm/yyyy"),A3500)&amp;";"&amp;B3500&amp;";"&amp;IF(J3500=0,IFERROR(VLOOKUP(A3500,default!$B$17:$C$19,2,0),C3500),INDEX(default!$B$2:$B$12,Sheet2!J3500,0))&amp;";"&amp;D3500&amp;";"&amp;E3500&amp;";"&amp;F3500&amp;";"&amp;G3500&amp;";"&amp;H3500</f>
        <v>Emissions to water;;;;;;;</v>
      </c>
    </row>
    <row r="3501" ht="15.75" customHeight="1">
      <c r="I3501" s="1" t="str">
        <f t="shared" si="1"/>
        <v>Q6.1. Water spinach, average of raw and cooked (boiled)</v>
      </c>
      <c r="J3501" s="1">
        <f t="shared" si="2"/>
        <v>0</v>
      </c>
      <c r="K3501" s="1" t="str">
        <f t="shared" si="3"/>
        <v>Q6.1. Water spinach, average of raw and cooked (boiled)0</v>
      </c>
      <c r="L3501" s="1" t="str">
        <f t="shared" si="4"/>
        <v>Q6.1. Water spinach, average of raw and cooked (boiled)</v>
      </c>
      <c r="M3501" s="1" t="str">
        <f t="array" ref="M3501">IF(A3500=$A$72,TEXT(A3501,"dd/mm/yyyy"),A3501)&amp;";"&amp;B3501&amp;";"&amp;IF(J3501=0,IFERROR(VLOOKUP(A3501,default!$B$17:$C$19,2,0),C3501),INDEX(default!$B$2:$B$12,Sheet2!J3501,0))&amp;";"&amp;D3501&amp;";"&amp;E3501&amp;";"&amp;F3501&amp;";"&amp;G3501&amp;";"&amp;H3501</f>
        <v>;;;;;;;</v>
      </c>
    </row>
    <row r="3502" ht="15.75" customHeight="1">
      <c r="A3502" s="1" t="s">
        <v>855</v>
      </c>
      <c r="I3502" s="1" t="str">
        <f t="shared" si="1"/>
        <v>Q6.1. Water spinach, average of raw and cooked (boiled)</v>
      </c>
      <c r="J3502" s="1">
        <f t="shared" si="2"/>
        <v>0</v>
      </c>
      <c r="K3502" s="1" t="str">
        <f t="shared" si="3"/>
        <v>Q6.1. Water spinach, average of raw and cooked (boiled)0</v>
      </c>
      <c r="L3502" s="1" t="str">
        <f t="shared" si="4"/>
        <v>Q6.1. Water spinach, average of raw and cooked (boiled)Emissions to soil</v>
      </c>
      <c r="M3502" s="1" t="str">
        <f t="array" ref="M3502">IF(A3501=$A$72,TEXT(A3502,"dd/mm/yyyy"),A3502)&amp;";"&amp;B3502&amp;";"&amp;IF(J3502=0,IFERROR(VLOOKUP(A3502,default!$B$17:$C$19,2,0),C3502),INDEX(default!$B$2:$B$12,Sheet2!J3502,0))&amp;";"&amp;D3502&amp;";"&amp;E3502&amp;";"&amp;F3502&amp;";"&amp;G3502&amp;";"&amp;H3502</f>
        <v>Emissions to soil;;;;;;;</v>
      </c>
    </row>
    <row r="3503" ht="15.75" customHeight="1">
      <c r="I3503" s="1" t="str">
        <f t="shared" si="1"/>
        <v>Q6.1. Water spinach, average of raw and cooked (boiled)</v>
      </c>
      <c r="J3503" s="1">
        <f t="shared" si="2"/>
        <v>0</v>
      </c>
      <c r="K3503" s="1" t="str">
        <f t="shared" si="3"/>
        <v>Q6.1. Water spinach, average of raw and cooked (boiled)0</v>
      </c>
      <c r="L3503" s="1" t="str">
        <f t="shared" si="4"/>
        <v>Q6.1. Water spinach, average of raw and cooked (boiled)</v>
      </c>
      <c r="M3503" s="1" t="str">
        <f t="array" ref="M3503">IF(A3502=$A$72,TEXT(A3503,"dd/mm/yyyy"),A3503)&amp;";"&amp;B3503&amp;";"&amp;IF(J3503=0,IFERROR(VLOOKUP(A3503,default!$B$17:$C$19,2,0),C3503),INDEX(default!$B$2:$B$12,Sheet2!J3503,0))&amp;";"&amp;D3503&amp;";"&amp;E3503&amp;";"&amp;F3503&amp;";"&amp;G3503&amp;";"&amp;H3503</f>
        <v>;;;;;;;</v>
      </c>
    </row>
    <row r="3504" ht="15.75" customHeight="1">
      <c r="A3504" s="1" t="s">
        <v>856</v>
      </c>
      <c r="I3504" s="1" t="str">
        <f t="shared" si="1"/>
        <v>Q6.1. Water spinach, average of raw and cooked (boiled)</v>
      </c>
      <c r="J3504" s="1">
        <f t="shared" si="2"/>
        <v>0</v>
      </c>
      <c r="K3504" s="1" t="str">
        <f t="shared" si="3"/>
        <v>Q6.1. Water spinach, average of raw and cooked (boiled)0</v>
      </c>
      <c r="L3504" s="1" t="str">
        <f t="shared" si="4"/>
        <v>Q6.1. Water spinach, average of raw and cooked (boiled)Final waste flows</v>
      </c>
      <c r="M3504" s="1" t="str">
        <f t="array" ref="M3504">IF(A3503=$A$72,TEXT(A3504,"dd/mm/yyyy"),A3504)&amp;";"&amp;B3504&amp;";"&amp;IF(J3504=0,IFERROR(VLOOKUP(A3504,default!$B$17:$C$19,2,0),C3504),INDEX(default!$B$2:$B$12,Sheet2!J3504,0))&amp;";"&amp;D3504&amp;";"&amp;E3504&amp;";"&amp;F3504&amp;";"&amp;G3504&amp;";"&amp;H3504</f>
        <v>Final waste flows;;;;;;;</v>
      </c>
    </row>
    <row r="3505" ht="15.75" customHeight="1">
      <c r="I3505" s="1" t="str">
        <f t="shared" si="1"/>
        <v>Q6.1. Water spinach, average of raw and cooked (boiled)</v>
      </c>
      <c r="J3505" s="1">
        <f t="shared" si="2"/>
        <v>0</v>
      </c>
      <c r="K3505" s="1" t="str">
        <f t="shared" si="3"/>
        <v>Q6.1. Water spinach, average of raw and cooked (boiled)0</v>
      </c>
      <c r="L3505" s="1" t="str">
        <f t="shared" si="4"/>
        <v>Q6.1. Water spinach, average of raw and cooked (boiled)</v>
      </c>
      <c r="M3505" s="1" t="str">
        <f t="array" ref="M3505">IF(A3504=$A$72,TEXT(A3505,"dd/mm/yyyy"),A3505)&amp;";"&amp;B3505&amp;";"&amp;IF(J3505=0,IFERROR(VLOOKUP(A3505,default!$B$17:$C$19,2,0),C3505),INDEX(default!$B$2:$B$12,Sheet2!J3505,0))&amp;";"&amp;D3505&amp;";"&amp;E3505&amp;";"&amp;F3505&amp;";"&amp;G3505&amp;";"&amp;H3505</f>
        <v>;;;;;;;</v>
      </c>
    </row>
    <row r="3506" ht="15.75" customHeight="1">
      <c r="A3506" s="1" t="s">
        <v>857</v>
      </c>
      <c r="I3506" s="1" t="str">
        <f t="shared" si="1"/>
        <v>Q6.1. Water spinach, average of raw and cooked (boiled)</v>
      </c>
      <c r="J3506" s="1">
        <f t="shared" si="2"/>
        <v>0</v>
      </c>
      <c r="K3506" s="1" t="str">
        <f t="shared" si="3"/>
        <v>Q6.1. Water spinach, average of raw and cooked (boiled)0</v>
      </c>
      <c r="L3506" s="1" t="str">
        <f t="shared" si="4"/>
        <v>Q6.1. Water spinach, average of raw and cooked (boiled)Non material emissions</v>
      </c>
      <c r="M3506" s="1" t="str">
        <f t="array" ref="M3506">IF(A3505=$A$72,TEXT(A3506,"dd/mm/yyyy"),A3506)&amp;";"&amp;B3506&amp;";"&amp;IF(J3506=0,IFERROR(VLOOKUP(A3506,default!$B$17:$C$19,2,0),C3506),INDEX(default!$B$2:$B$12,Sheet2!J3506,0))&amp;";"&amp;D3506&amp;";"&amp;E3506&amp;";"&amp;F3506&amp;";"&amp;G3506&amp;";"&amp;H3506</f>
        <v>Non material emissions;;;;;;;</v>
      </c>
    </row>
    <row r="3507" ht="15.75" customHeight="1">
      <c r="I3507" s="1" t="str">
        <f t="shared" si="1"/>
        <v>Q6.1. Water spinach, average of raw and cooked (boiled)</v>
      </c>
      <c r="J3507" s="1">
        <f t="shared" si="2"/>
        <v>0</v>
      </c>
      <c r="K3507" s="1" t="str">
        <f t="shared" si="3"/>
        <v>Q6.1. Water spinach, average of raw and cooked (boiled)0</v>
      </c>
      <c r="L3507" s="1" t="str">
        <f t="shared" si="4"/>
        <v>Q6.1. Water spinach, average of raw and cooked (boiled)</v>
      </c>
      <c r="M3507" s="1" t="str">
        <f t="array" ref="M3507">IF(A3506=$A$72,TEXT(A3507,"dd/mm/yyyy"),A3507)&amp;";"&amp;B3507&amp;";"&amp;IF(J3507=0,IFERROR(VLOOKUP(A3507,default!$B$17:$C$19,2,0),C3507),INDEX(default!$B$2:$B$12,Sheet2!J3507,0))&amp;";"&amp;D3507&amp;";"&amp;E3507&amp;";"&amp;F3507&amp;";"&amp;G3507&amp;";"&amp;H3507</f>
        <v>;;;;;;;</v>
      </c>
    </row>
    <row r="3508" ht="15.75" customHeight="1">
      <c r="A3508" s="1" t="s">
        <v>858</v>
      </c>
      <c r="I3508" s="1" t="str">
        <f t="shared" si="1"/>
        <v>Q6.1. Water spinach, average of raw and cooked (boiled)</v>
      </c>
      <c r="J3508" s="1">
        <f t="shared" si="2"/>
        <v>0</v>
      </c>
      <c r="K3508" s="1" t="str">
        <f t="shared" si="3"/>
        <v>Q6.1. Water spinach, average of raw and cooked (boiled)0</v>
      </c>
      <c r="L3508" s="1" t="str">
        <f t="shared" si="4"/>
        <v>Q6.1. Water spinach, average of raw and cooked (boiled)Social issues</v>
      </c>
      <c r="M3508" s="1" t="str">
        <f t="array" ref="M3508">IF(A3507=$A$72,TEXT(A3508,"dd/mm/yyyy"),A3508)&amp;";"&amp;B3508&amp;";"&amp;IF(J3508=0,IFERROR(VLOOKUP(A3508,default!$B$17:$C$19,2,0),C3508),INDEX(default!$B$2:$B$12,Sheet2!J3508,0))&amp;";"&amp;D3508&amp;";"&amp;E3508&amp;";"&amp;F3508&amp;";"&amp;G3508&amp;";"&amp;H3508</f>
        <v>Social issues;;;;;;;</v>
      </c>
    </row>
    <row r="3509" ht="15.75" customHeight="1">
      <c r="I3509" s="1" t="str">
        <f t="shared" si="1"/>
        <v>Q6.1. Water spinach, average of raw and cooked (boiled)</v>
      </c>
      <c r="J3509" s="1">
        <f t="shared" si="2"/>
        <v>0</v>
      </c>
      <c r="K3509" s="1" t="str">
        <f t="shared" si="3"/>
        <v>Q6.1. Water spinach, average of raw and cooked (boiled)0</v>
      </c>
      <c r="L3509" s="1" t="str">
        <f t="shared" si="4"/>
        <v>Q6.1. Water spinach, average of raw and cooked (boiled)</v>
      </c>
      <c r="M3509" s="1" t="str">
        <f t="array" ref="M3509">IF(A3508=$A$72,TEXT(A3509,"dd/mm/yyyy"),A3509)&amp;";"&amp;B3509&amp;";"&amp;IF(J3509=0,IFERROR(VLOOKUP(A3509,default!$B$17:$C$19,2,0),C3509),INDEX(default!$B$2:$B$12,Sheet2!J3509,0))&amp;";"&amp;D3509&amp;";"&amp;E3509&amp;";"&amp;F3509&amp;";"&amp;G3509&amp;";"&amp;H3509</f>
        <v>;;;;;;;</v>
      </c>
    </row>
    <row r="3510" ht="15.75" customHeight="1">
      <c r="A3510" s="1" t="s">
        <v>859</v>
      </c>
      <c r="I3510" s="1" t="str">
        <f t="shared" si="1"/>
        <v>Q6.1. Water spinach, average of raw and cooked (boiled)</v>
      </c>
      <c r="J3510" s="1">
        <f t="shared" si="2"/>
        <v>0</v>
      </c>
      <c r="K3510" s="1" t="str">
        <f t="shared" si="3"/>
        <v>Q6.1. Water spinach, average of raw and cooked (boiled)0</v>
      </c>
      <c r="L3510" s="1" t="str">
        <f t="shared" si="4"/>
        <v>Q6.1. Water spinach, average of raw and cooked (boiled)Economic issues</v>
      </c>
      <c r="M3510" s="1" t="str">
        <f t="array" ref="M3510">IF(A3509=$A$72,TEXT(A3510,"dd/mm/yyyy"),A3510)&amp;";"&amp;B3510&amp;";"&amp;IF(J3510=0,IFERROR(VLOOKUP(A3510,default!$B$17:$C$19,2,0),C3510),INDEX(default!$B$2:$B$12,Sheet2!J3510,0))&amp;";"&amp;D3510&amp;";"&amp;E3510&amp;";"&amp;F3510&amp;";"&amp;G3510&amp;";"&amp;H3510</f>
        <v>Economic issues;;;;;;;</v>
      </c>
    </row>
    <row r="3511" ht="15.75" customHeight="1">
      <c r="I3511" s="1" t="str">
        <f t="shared" si="1"/>
        <v>Q6.1. Water spinach, average of raw and cooked (boiled)</v>
      </c>
      <c r="J3511" s="1">
        <f t="shared" si="2"/>
        <v>0</v>
      </c>
      <c r="K3511" s="1" t="str">
        <f t="shared" si="3"/>
        <v>Q6.1. Water spinach, average of raw and cooked (boiled)0</v>
      </c>
      <c r="L3511" s="1" t="str">
        <f t="shared" si="4"/>
        <v>Q6.1. Water spinach, average of raw and cooked (boiled)</v>
      </c>
      <c r="M3511" s="1" t="str">
        <f t="array" ref="M3511">IF(A3510=$A$72,TEXT(A3511,"dd/mm/yyyy"),A3511)&amp;";"&amp;B3511&amp;";"&amp;IF(J3511=0,IFERROR(VLOOKUP(A3511,default!$B$17:$C$19,2,0),C3511),INDEX(default!$B$2:$B$12,Sheet2!J3511,0))&amp;";"&amp;D3511&amp;";"&amp;E3511&amp;";"&amp;F3511&amp;";"&amp;G3511&amp;";"&amp;H3511</f>
        <v>;;;;;;;</v>
      </c>
    </row>
    <row r="3512" ht="15.75" customHeight="1">
      <c r="A3512" s="1" t="s">
        <v>860</v>
      </c>
      <c r="I3512" s="1" t="str">
        <f t="shared" si="1"/>
        <v>Q6.1. Water spinach, average of raw and cooked (boiled)</v>
      </c>
      <c r="J3512" s="1">
        <f t="shared" si="2"/>
        <v>0</v>
      </c>
      <c r="K3512" s="1" t="str">
        <f t="shared" si="3"/>
        <v>Q6.1. Water spinach, average of raw and cooked (boiled)0</v>
      </c>
      <c r="L3512" s="1" t="str">
        <f t="shared" si="4"/>
        <v>Q6.1. Water spinach, average of raw and cooked (boiled)Waste to treatment</v>
      </c>
      <c r="M3512" s="1" t="str">
        <f t="array" ref="M3512">IF(A3511=$A$72,TEXT(A3512,"dd/mm/yyyy"),A3512)&amp;";"&amp;B3512&amp;";"&amp;IF(J3512=0,IFERROR(VLOOKUP(A3512,default!$B$17:$C$19,2,0),C3512),INDEX(default!$B$2:$B$12,Sheet2!J3512,0))&amp;";"&amp;D3512&amp;";"&amp;E3512&amp;";"&amp;F3512&amp;";"&amp;G3512&amp;";"&amp;H3512</f>
        <v>Waste to treatment;;;;;;;</v>
      </c>
    </row>
    <row r="3513" ht="15.75" customHeight="1">
      <c r="A3513" s="1" t="s">
        <v>8</v>
      </c>
      <c r="B3513" s="1" t="s">
        <v>835</v>
      </c>
      <c r="C3513" s="1" t="s">
        <v>1112</v>
      </c>
      <c r="D3513" s="1" t="s">
        <v>842</v>
      </c>
      <c r="E3513" s="1">
        <v>0.0</v>
      </c>
      <c r="F3513" s="1">
        <v>0.0</v>
      </c>
      <c r="G3513" s="1">
        <v>0.0</v>
      </c>
      <c r="I3513" s="1" t="str">
        <f t="shared" si="1"/>
        <v>Q6.1. Water spinach, average of raw and cooked (boiled)</v>
      </c>
      <c r="J3513" s="1">
        <f t="shared" si="2"/>
        <v>0</v>
      </c>
      <c r="K3513" s="1" t="str">
        <f t="shared" si="3"/>
        <v>Q6.1. Water spinach, average of raw and cooked (boiled)0</v>
      </c>
      <c r="L3513" s="1" t="str">
        <f t="shared" si="4"/>
        <v>Q6.1. Water spinach, average of raw and cooked (boiled)Municipal solid waste {RoW}| treatment of municipal solid waste, sanitary landfill | Cut-off, S</v>
      </c>
      <c r="M3513" s="1" t="str">
        <f t="array" ref="M3513">IF(A3512=$A$72,TEXT(A3513,"dd/mm/yyyy"),A3513)&amp;";"&amp;B3513&amp;";"&amp;IF(J3513=0,IFERROR(VLOOKUP(A3513,default!$B$17:$C$19,2,0),C3513),INDEX(default!$B$2:$B$12,Sheet2!J3513,0))&amp;";"&amp;D3513&amp;";"&amp;E3513&amp;";"&amp;F3513&amp;";"&amp;G3513&amp;";"&amp;H3513</f>
        <v>Municipal solid waste {RoW}| treatment of municipal solid waste, sanitary landfill | Cut-off, S;kg;(packwt*packaging*(1+TRAN_loss_PNS+RET_loss_PNS)+PHAR_loss_PNS+PROC_loss_PNS+TRAN_loss_PNS+RET_loss_PNS+USER_loss)*landfill;Undefined;0;0;0;</v>
      </c>
    </row>
    <row r="3514" ht="15.75" customHeight="1">
      <c r="A3514" s="1" t="s">
        <v>9</v>
      </c>
      <c r="B3514" s="1" t="s">
        <v>835</v>
      </c>
      <c r="C3514" s="1" t="s">
        <v>1113</v>
      </c>
      <c r="D3514" s="1" t="s">
        <v>842</v>
      </c>
      <c r="E3514" s="1">
        <v>0.0</v>
      </c>
      <c r="F3514" s="1">
        <v>0.0</v>
      </c>
      <c r="G3514" s="1">
        <v>0.0</v>
      </c>
      <c r="I3514" s="1" t="str">
        <f t="shared" si="1"/>
        <v>Q6.1. Water spinach, average of raw and cooked (boiled)</v>
      </c>
      <c r="J3514" s="1">
        <f t="shared" si="2"/>
        <v>0</v>
      </c>
      <c r="K3514" s="1" t="str">
        <f t="shared" si="3"/>
        <v>Q6.1. Water spinach, average of raw and cooked (boiled)0</v>
      </c>
      <c r="L3514" s="1" t="str">
        <f t="shared" si="4"/>
        <v>Q6.1. Water spinach, average of raw and cooked (boiled)Municipal solid waste {GLO}| treatment of municipal solid waste, open dump, wet infiltration class (500mm) | Cut-off, S</v>
      </c>
      <c r="M3514" s="1" t="str">
        <f t="array" ref="M3514">IF(A3513=$A$72,TEXT(A3514,"dd/mm/yyyy"),A3514)&amp;";"&amp;B3514&amp;";"&amp;IF(J3514=0,IFERROR(VLOOKUP(A3514,default!$B$17:$C$19,2,0),C3514),INDEX(default!$B$2:$B$12,Sheet2!J3514,0))&amp;";"&amp;D3514&amp;";"&amp;E3514&amp;";"&amp;F3514&amp;";"&amp;G3514&amp;";"&amp;H3514</f>
        <v>Municipal solid waste {GLO}| treatment of municipal solid waste, open dump, wet infiltration class (500mm) | Cut-off, S;kg;(packwt*packaging*(1+TRAN_loss_PNS+RET_loss_PNS)+PHAR_loss_PNS+PROC_loss_PNS+TRAN_loss_PNS+RET_loss_PNS+USER_loss)*opendump;Undefined;0;0;0;</v>
      </c>
    </row>
    <row r="3515" ht="15.75" customHeight="1">
      <c r="A3515" s="1" t="s">
        <v>10</v>
      </c>
      <c r="B3515" s="1" t="s">
        <v>835</v>
      </c>
      <c r="C3515" s="1" t="s">
        <v>1113</v>
      </c>
      <c r="D3515" s="1" t="s">
        <v>842</v>
      </c>
      <c r="E3515" s="1">
        <v>0.0</v>
      </c>
      <c r="F3515" s="1">
        <v>0.0</v>
      </c>
      <c r="G3515" s="1">
        <v>0.0</v>
      </c>
      <c r="I3515" s="1" t="str">
        <f t="shared" si="1"/>
        <v>Q6.1. Water spinach, average of raw and cooked (boiled)</v>
      </c>
      <c r="J3515" s="1">
        <f t="shared" si="2"/>
        <v>0</v>
      </c>
      <c r="K3515" s="1" t="str">
        <f t="shared" si="3"/>
        <v>Q6.1. Water spinach, average of raw and cooked (boiled)0</v>
      </c>
      <c r="L3515" s="1" t="str">
        <f t="shared" si="4"/>
        <v>Q6.1. Water spinach, average of raw and cooked (boiled)Municipal solid waste {GLO}| treatment of municipal solid waste, open burning | Cut-off, S</v>
      </c>
      <c r="M3515" s="1" t="str">
        <f t="array" ref="M3515">IF(A3514=$A$72,TEXT(A3515,"dd/mm/yyyy"),A3515)&amp;";"&amp;B3515&amp;";"&amp;IF(J3515=0,IFERROR(VLOOKUP(A3515,default!$B$17:$C$19,2,0),C3515),INDEX(default!$B$2:$B$12,Sheet2!J3515,0))&amp;";"&amp;D3515&amp;";"&amp;E3515&amp;";"&amp;F3515&amp;";"&amp;G3515&amp;";"&amp;H3515</f>
        <v>Municipal solid waste {GLO}| treatment of municipal solid waste, open burning | Cut-off, S;kg;(packwt*packaging*(1+TRAN_loss_PNS+RET_loss_PNS)+PHAR_loss_PNS+PROC_loss_PNS+TRAN_loss_PNS+RET_loss_PNS+USER_loss)*openburn;Undefined;0;0;0;</v>
      </c>
    </row>
    <row r="3516" ht="15.75" customHeight="1">
      <c r="I3516" s="1" t="str">
        <f t="shared" si="1"/>
        <v>Q6.1. Water spinach, average of raw and cooked (boiled)</v>
      </c>
      <c r="J3516" s="1">
        <f t="shared" si="2"/>
        <v>0</v>
      </c>
      <c r="K3516" s="1" t="str">
        <f t="shared" si="3"/>
        <v>Q6.1. Water spinach, average of raw and cooked (boiled)0</v>
      </c>
      <c r="L3516" s="1" t="str">
        <f t="shared" si="4"/>
        <v>Q6.1. Water spinach, average of raw and cooked (boiled)</v>
      </c>
      <c r="M3516" s="1" t="str">
        <f t="array" ref="M3516">IF(A3515=$A$72,TEXT(A3516,"dd/mm/yyyy"),A3516)&amp;";"&amp;B3516&amp;";"&amp;IF(J3516=0,IFERROR(VLOOKUP(A3516,default!$B$17:$C$19,2,0),C3516),INDEX(default!$B$2:$B$12,Sheet2!J3516,0))&amp;";"&amp;D3516&amp;";"&amp;E3516&amp;";"&amp;F3516&amp;";"&amp;G3516&amp;";"&amp;H3516</f>
        <v>;;;;;;;</v>
      </c>
    </row>
    <row r="3517" ht="15.75" customHeight="1">
      <c r="A3517" s="1" t="s">
        <v>865</v>
      </c>
      <c r="I3517" s="1" t="str">
        <f t="shared" si="1"/>
        <v>Q6.1. Water spinach, average of raw and cooked (boiled)</v>
      </c>
      <c r="J3517" s="1">
        <f t="shared" si="2"/>
        <v>0</v>
      </c>
      <c r="K3517" s="1" t="str">
        <f t="shared" si="3"/>
        <v>Q6.1. Water spinach, average of raw and cooked (boiled)0</v>
      </c>
      <c r="L3517" s="1" t="str">
        <f t="shared" si="4"/>
        <v>Q6.1. Water spinach, average of raw and cooked (boiled)Input parameters</v>
      </c>
      <c r="M3517" s="1" t="str">
        <f t="array" ref="M3517">IF(A3516=$A$72,TEXT(A3517,"dd/mm/yyyy"),A3517)&amp;";"&amp;B3517&amp;";"&amp;IF(J3517=0,IFERROR(VLOOKUP(A3517,default!$B$17:$C$19,2,0),C3517),INDEX(default!$B$2:$B$12,Sheet2!J3517,0))&amp;";"&amp;D3517&amp;";"&amp;E3517&amp;";"&amp;F3517&amp;";"&amp;G3517&amp;";"&amp;H3517</f>
        <v>Input parameters;;;;;;;</v>
      </c>
    </row>
    <row r="3518" ht="15.75" customHeight="1">
      <c r="A3518" s="1" t="s">
        <v>31</v>
      </c>
      <c r="B3518" s="1">
        <v>1.0</v>
      </c>
      <c r="C3518" s="1" t="s">
        <v>866</v>
      </c>
      <c r="D3518" s="1">
        <v>1.11</v>
      </c>
      <c r="E3518" s="1">
        <v>0.0</v>
      </c>
      <c r="F3518" s="1">
        <v>0.0</v>
      </c>
      <c r="G3518" s="1" t="s">
        <v>832</v>
      </c>
      <c r="H3518" s="1" t="s">
        <v>134</v>
      </c>
      <c r="I3518" s="1" t="str">
        <f t="shared" si="1"/>
        <v>Q6.1. Water spinach, average of raw and cooked (boiled)</v>
      </c>
      <c r="J3518" s="1">
        <f t="shared" si="2"/>
        <v>0</v>
      </c>
      <c r="K3518" s="1" t="str">
        <f t="shared" si="3"/>
        <v>Q6.1. Water spinach, average of raw and cooked (boiled)0</v>
      </c>
      <c r="L3518" s="1" t="str">
        <f t="shared" si="4"/>
        <v>Q6.1. Water spinach, average of raw and cooked (boiled)primary</v>
      </c>
      <c r="M3518" s="1" t="str">
        <f t="array" ref="M3518">IF(A3517=$A$72,TEXT(A3518,"dd/mm/yyyy"),A3518)&amp;";"&amp;B3518&amp;";"&amp;IF(J3518=0,IFERROR(VLOOKUP(A3518,default!$B$17:$C$19,2,0),C3518),INDEX(default!$B$2:$B$12,Sheet2!J3518,0))&amp;";"&amp;D3518&amp;";"&amp;E3518&amp;";"&amp;F3518&amp;";"&amp;G3518&amp;";"&amp;H3518</f>
        <v>primary;1;Lognormal;1,11;0;0;No;(2,3,2,2,2,na)_x007f_</v>
      </c>
    </row>
    <row r="3519" ht="15.75" customHeight="1">
      <c r="A3519" s="1" t="s">
        <v>23</v>
      </c>
      <c r="B3519" s="1">
        <v>1.0</v>
      </c>
      <c r="C3519" s="1" t="s">
        <v>866</v>
      </c>
      <c r="D3519" s="1">
        <v>1.25</v>
      </c>
      <c r="E3519" s="1">
        <v>0.0</v>
      </c>
      <c r="F3519" s="1">
        <v>0.0</v>
      </c>
      <c r="G3519" s="1" t="s">
        <v>832</v>
      </c>
      <c r="H3519" s="1" t="s">
        <v>131</v>
      </c>
      <c r="I3519" s="1" t="str">
        <f t="shared" si="1"/>
        <v>Q6.1. Water spinach, average of raw and cooked (boiled)</v>
      </c>
      <c r="J3519" s="1">
        <f t="shared" si="2"/>
        <v>0</v>
      </c>
      <c r="K3519" s="1" t="str">
        <f t="shared" si="3"/>
        <v>Q6.1. Water spinach, average of raw and cooked (boiled)0</v>
      </c>
      <c r="L3519" s="1" t="str">
        <f t="shared" si="4"/>
        <v>Q6.1. Water spinach, average of raw and cooked (boiled)packaging</v>
      </c>
      <c r="M3519" s="1" t="str">
        <f t="array" ref="M3519">IF(A3518=$A$72,TEXT(A3519,"dd/mm/yyyy"),A3519)&amp;";"&amp;B3519&amp;";"&amp;IF(J3519=0,IFERROR(VLOOKUP(A3519,default!$B$17:$C$19,2,0),C3519),INDEX(default!$B$2:$B$12,Sheet2!J3519,0))&amp;";"&amp;D3519&amp;";"&amp;E3519&amp;";"&amp;F3519&amp;";"&amp;G3519&amp;";"&amp;H3519</f>
        <v>packaging;1;Lognormal;1,25;0;0;No;(2,4,2,4,3,na)_x007f_</v>
      </c>
    </row>
    <row r="3520" ht="15.75" customHeight="1">
      <c r="A3520" s="1" t="s">
        <v>32</v>
      </c>
      <c r="B3520" s="1">
        <v>1.0</v>
      </c>
      <c r="C3520" s="1" t="s">
        <v>866</v>
      </c>
      <c r="D3520" s="1">
        <v>1.23</v>
      </c>
      <c r="E3520" s="1">
        <v>0.0</v>
      </c>
      <c r="F3520" s="1">
        <v>0.0</v>
      </c>
      <c r="G3520" s="1" t="s">
        <v>832</v>
      </c>
      <c r="H3520" s="1" t="s">
        <v>132</v>
      </c>
      <c r="I3520" s="1" t="str">
        <f t="shared" si="1"/>
        <v>Q6.1. Water spinach, average of raw and cooked (boiled)</v>
      </c>
      <c r="J3520" s="1">
        <f t="shared" si="2"/>
        <v>0</v>
      </c>
      <c r="K3520" s="1" t="str">
        <f t="shared" si="3"/>
        <v>Q6.1. Water spinach, average of raw and cooked (boiled)0</v>
      </c>
      <c r="L3520" s="1" t="str">
        <f t="shared" si="4"/>
        <v>Q6.1. Water spinach, average of raw and cooked (boiled)distrib</v>
      </c>
      <c r="M3520" s="1" t="str">
        <f t="array" ref="M3520">IF(A3519=$A$72,TEXT(A3520,"dd/mm/yyyy"),A3520)&amp;";"&amp;B3520&amp;";"&amp;IF(J3520=0,IFERROR(VLOOKUP(A3520,default!$B$17:$C$19,2,0),C3520),INDEX(default!$B$2:$B$12,Sheet2!J3520,0))&amp;";"&amp;D3520&amp;";"&amp;E3520&amp;";"&amp;F3520&amp;";"&amp;G3520&amp;";"&amp;H3520</f>
        <v>distrib;1;Lognormal;1,23;0;0;No;(2,3,2,4,3,na)_x007f_</v>
      </c>
    </row>
    <row r="3521" ht="15.75" customHeight="1">
      <c r="A3521" s="1" t="s">
        <v>33</v>
      </c>
      <c r="B3521" s="1">
        <v>0.0</v>
      </c>
      <c r="C3521" s="1" t="s">
        <v>866</v>
      </c>
      <c r="D3521" s="1">
        <v>1.12</v>
      </c>
      <c r="E3521" s="1">
        <v>0.0</v>
      </c>
      <c r="F3521" s="1">
        <v>0.0</v>
      </c>
      <c r="G3521" s="1" t="s">
        <v>832</v>
      </c>
      <c r="H3521" s="1" t="s">
        <v>133</v>
      </c>
      <c r="I3521" s="1" t="str">
        <f t="shared" si="1"/>
        <v>Q6.1. Water spinach, average of raw and cooked (boiled)</v>
      </c>
      <c r="J3521" s="1">
        <f t="shared" si="2"/>
        <v>0</v>
      </c>
      <c r="K3521" s="1" t="str">
        <f t="shared" si="3"/>
        <v>Q6.1. Water spinach, average of raw and cooked (boiled)0</v>
      </c>
      <c r="L3521" s="1" t="str">
        <f t="shared" si="4"/>
        <v>Q6.1. Water spinach, average of raw and cooked (boiled)retail_cool</v>
      </c>
      <c r="M3521" s="1" t="str">
        <f t="array" ref="M3521">IF(A3520=$A$72,TEXT(A3521,"dd/mm/yyyy"),A3521)&amp;";"&amp;B3521&amp;";"&amp;IF(J3521=0,IFERROR(VLOOKUP(A3521,default!$B$17:$C$19,2,0),C3521),INDEX(default!$B$2:$B$12,Sheet2!J3521,0))&amp;";"&amp;D3521&amp;";"&amp;E3521&amp;";"&amp;F3521&amp;";"&amp;G3521&amp;";"&amp;H3521</f>
        <v>retail_cool;0;Lognormal;1,12;0;0;No;(2,3,2,4,2,na)_x007f_</v>
      </c>
    </row>
    <row r="3522" ht="15.75" customHeight="1">
      <c r="A3522" s="1" t="s">
        <v>34</v>
      </c>
      <c r="B3522" s="1">
        <v>0.0</v>
      </c>
      <c r="C3522" s="1" t="s">
        <v>866</v>
      </c>
      <c r="D3522" s="1">
        <v>1.12</v>
      </c>
      <c r="E3522" s="1">
        <v>0.0</v>
      </c>
      <c r="F3522" s="1">
        <v>0.0</v>
      </c>
      <c r="G3522" s="1" t="s">
        <v>832</v>
      </c>
      <c r="H3522" s="1" t="s">
        <v>133</v>
      </c>
      <c r="I3522" s="1" t="str">
        <f t="shared" si="1"/>
        <v>Q6.1. Water spinach, average of raw and cooked (boiled)</v>
      </c>
      <c r="J3522" s="1">
        <f t="shared" si="2"/>
        <v>0</v>
      </c>
      <c r="K3522" s="1" t="str">
        <f t="shared" si="3"/>
        <v>Q6.1. Water spinach, average of raw and cooked (boiled)0</v>
      </c>
      <c r="L3522" s="1" t="str">
        <f t="shared" si="4"/>
        <v>Q6.1. Water spinach, average of raw and cooked (boiled)retail_freez</v>
      </c>
      <c r="M3522" s="1" t="str">
        <f t="array" ref="M3522">IF(A3521=$A$72,TEXT(A3522,"dd/mm/yyyy"),A3522)&amp;";"&amp;B3522&amp;";"&amp;IF(J3522=0,IFERROR(VLOOKUP(A3522,default!$B$17:$C$19,2,0),C3522),INDEX(default!$B$2:$B$12,Sheet2!J3522,0))&amp;";"&amp;D3522&amp;";"&amp;E3522&amp;";"&amp;F3522&amp;";"&amp;G3522&amp;";"&amp;H3522</f>
        <v>retail_freez;0;Lognormal;1,12;0;0;No;(2,3,2,4,2,na)_x007f_</v>
      </c>
    </row>
    <row r="3523" ht="15.75" customHeight="1">
      <c r="A3523" s="1" t="s">
        <v>35</v>
      </c>
      <c r="B3523" s="1">
        <v>0.0</v>
      </c>
      <c r="C3523" s="1" t="s">
        <v>866</v>
      </c>
      <c r="D3523" s="1">
        <v>1.12</v>
      </c>
      <c r="E3523" s="1">
        <v>0.0</v>
      </c>
      <c r="F3523" s="1">
        <v>0.0</v>
      </c>
      <c r="G3523" s="1" t="s">
        <v>832</v>
      </c>
      <c r="H3523" s="1" t="s">
        <v>133</v>
      </c>
      <c r="I3523" s="1" t="str">
        <f t="shared" si="1"/>
        <v>Q6.1. Water spinach, average of raw and cooked (boiled)</v>
      </c>
      <c r="J3523" s="1">
        <f t="shared" si="2"/>
        <v>0</v>
      </c>
      <c r="K3523" s="1" t="str">
        <f t="shared" si="3"/>
        <v>Q6.1. Water spinach, average of raw and cooked (boiled)0</v>
      </c>
      <c r="L3523" s="1" t="str">
        <f t="shared" si="4"/>
        <v>Q6.1. Water spinach, average of raw and cooked (boiled)home_cool</v>
      </c>
      <c r="M3523" s="1" t="str">
        <f t="array" ref="M3523">IF(A3522=$A$72,TEXT(A3523,"dd/mm/yyyy"),A3523)&amp;";"&amp;B3523&amp;";"&amp;IF(J3523=0,IFERROR(VLOOKUP(A3523,default!$B$17:$C$19,2,0),C3523),INDEX(default!$B$2:$B$12,Sheet2!J3523,0))&amp;";"&amp;D3523&amp;";"&amp;E3523&amp;";"&amp;F3523&amp;";"&amp;G3523&amp;";"&amp;H3523</f>
        <v>home_cool;0;Lognormal;1,12;0;0;No;(2,3,2,4,2,na)_x007f_</v>
      </c>
    </row>
    <row r="3524" ht="15.75" customHeight="1">
      <c r="A3524" s="1" t="s">
        <v>36</v>
      </c>
      <c r="B3524" s="1">
        <v>0.0</v>
      </c>
      <c r="C3524" s="1" t="s">
        <v>866</v>
      </c>
      <c r="D3524" s="1">
        <v>1.12</v>
      </c>
      <c r="E3524" s="1">
        <v>0.0</v>
      </c>
      <c r="F3524" s="1">
        <v>0.0</v>
      </c>
      <c r="G3524" s="1" t="s">
        <v>832</v>
      </c>
      <c r="H3524" s="1" t="s">
        <v>133</v>
      </c>
      <c r="I3524" s="1" t="str">
        <f t="shared" si="1"/>
        <v>Q6.1. Water spinach, average of raw and cooked (boiled)</v>
      </c>
      <c r="J3524" s="1">
        <f t="shared" si="2"/>
        <v>0</v>
      </c>
      <c r="K3524" s="1" t="str">
        <f t="shared" si="3"/>
        <v>Q6.1. Water spinach, average of raw and cooked (boiled)0</v>
      </c>
      <c r="L3524" s="1" t="str">
        <f t="shared" si="4"/>
        <v>Q6.1. Water spinach, average of raw and cooked (boiled)home_freez</v>
      </c>
      <c r="M3524" s="1" t="str">
        <f t="array" ref="M3524">IF(A3523=$A$72,TEXT(A3524,"dd/mm/yyyy"),A3524)&amp;";"&amp;B3524&amp;";"&amp;IF(J3524=0,IFERROR(VLOOKUP(A3524,default!$B$17:$C$19,2,0),C3524),INDEX(default!$B$2:$B$12,Sheet2!J3524,0))&amp;";"&amp;D3524&amp;";"&amp;E3524&amp;";"&amp;F3524&amp;";"&amp;G3524&amp;";"&amp;H3524</f>
        <v>home_freez;0;Lognormal;1,12;0;0;No;(2,3,2,4,2,na)_x007f_</v>
      </c>
    </row>
    <row r="3525" ht="15.75" customHeight="1">
      <c r="A3525" s="1" t="s">
        <v>37</v>
      </c>
      <c r="B3525" s="1">
        <v>2.0</v>
      </c>
      <c r="C3525" s="1" t="s">
        <v>866</v>
      </c>
      <c r="D3525" s="1">
        <v>1.11</v>
      </c>
      <c r="E3525" s="1">
        <v>0.0</v>
      </c>
      <c r="F3525" s="1">
        <v>0.0</v>
      </c>
      <c r="G3525" s="1" t="s">
        <v>832</v>
      </c>
      <c r="H3525" s="1" t="s">
        <v>134</v>
      </c>
      <c r="I3525" s="1" t="str">
        <f t="shared" si="1"/>
        <v>Q6.1. Water spinach, average of raw and cooked (boiled)</v>
      </c>
      <c r="J3525" s="1">
        <f t="shared" si="2"/>
        <v>0</v>
      </c>
      <c r="K3525" s="1" t="str">
        <f t="shared" si="3"/>
        <v>Q6.1. Water spinach, average of raw and cooked (boiled)0</v>
      </c>
      <c r="L3525" s="1" t="str">
        <f t="shared" si="4"/>
        <v>Q6.1. Water spinach, average of raw and cooked (boiled)boil</v>
      </c>
      <c r="M3525" s="1" t="str">
        <f t="array" ref="M3525">IF(A3524=$A$72,TEXT(A3525,"dd/mm/yyyy"),A3525)&amp;";"&amp;B3525&amp;";"&amp;IF(J3525=0,IFERROR(VLOOKUP(A3525,default!$B$17:$C$19,2,0),C3525),INDEX(default!$B$2:$B$12,Sheet2!J3525,0))&amp;";"&amp;D3525&amp;";"&amp;E3525&amp;";"&amp;F3525&amp;";"&amp;G3525&amp;";"&amp;H3525</f>
        <v>boil;2;Lognormal;1,11;0;0;No;(2,3,2,2,2,na)_x007f_</v>
      </c>
    </row>
    <row r="3526" ht="15.75" customHeight="1">
      <c r="A3526" s="1" t="s">
        <v>38</v>
      </c>
      <c r="B3526" s="1">
        <v>0.0</v>
      </c>
      <c r="C3526" s="1" t="s">
        <v>866</v>
      </c>
      <c r="D3526" s="1">
        <v>1.11</v>
      </c>
      <c r="E3526" s="1">
        <v>0.0</v>
      </c>
      <c r="F3526" s="1">
        <v>0.0</v>
      </c>
      <c r="G3526" s="1" t="s">
        <v>832</v>
      </c>
      <c r="H3526" s="1" t="s">
        <v>134</v>
      </c>
      <c r="I3526" s="1" t="str">
        <f t="shared" si="1"/>
        <v>Q6.1. Water spinach, average of raw and cooked (boiled)</v>
      </c>
      <c r="J3526" s="1">
        <f t="shared" si="2"/>
        <v>0</v>
      </c>
      <c r="K3526" s="1" t="str">
        <f t="shared" si="3"/>
        <v>Q6.1. Water spinach, average of raw and cooked (boiled)0</v>
      </c>
      <c r="L3526" s="1" t="str">
        <f t="shared" si="4"/>
        <v>Q6.1. Water spinach, average of raw and cooked (boiled)fry</v>
      </c>
      <c r="M3526" s="1" t="str">
        <f t="array" ref="M3526">IF(A3525=$A$72,TEXT(A3526,"dd/mm/yyyy"),A3526)&amp;";"&amp;B3526&amp;";"&amp;IF(J3526=0,IFERROR(VLOOKUP(A3526,default!$B$17:$C$19,2,0),C3526),INDEX(default!$B$2:$B$12,Sheet2!J3526,0))&amp;";"&amp;D3526&amp;";"&amp;E3526&amp;";"&amp;F3526&amp;";"&amp;G3526&amp;";"&amp;H3526</f>
        <v>fry;0;Lognormal;1,11;0;0;No;(2,3,2,2,2,na)_x007f_</v>
      </c>
    </row>
    <row r="3527" ht="15.75" customHeight="1">
      <c r="A3527" s="1" t="s">
        <v>22</v>
      </c>
      <c r="B3527" s="1">
        <v>1.0</v>
      </c>
      <c r="C3527" s="1" t="s">
        <v>842</v>
      </c>
      <c r="D3527" s="1">
        <v>1.0</v>
      </c>
      <c r="E3527" s="1">
        <v>0.0</v>
      </c>
      <c r="F3527" s="1">
        <v>0.0</v>
      </c>
      <c r="G3527" s="1" t="s">
        <v>832</v>
      </c>
      <c r="I3527" s="1" t="str">
        <f t="shared" si="1"/>
        <v>Q6.1. Water spinach, average of raw and cooked (boiled)</v>
      </c>
      <c r="J3527" s="1">
        <f t="shared" si="2"/>
        <v>0</v>
      </c>
      <c r="K3527" s="1" t="str">
        <f t="shared" si="3"/>
        <v>Q6.1. Water spinach, average of raw and cooked (boiled)0</v>
      </c>
      <c r="L3527" s="1" t="str">
        <f t="shared" si="4"/>
        <v>Q6.1. Water spinach, average of raw and cooked (boiled)processing</v>
      </c>
      <c r="M3527" s="1" t="str">
        <f t="array" ref="M3527">IF(A3526=$A$72,TEXT(A3527,"dd/mm/yyyy"),A3527)&amp;";"&amp;B3527&amp;";"&amp;IF(J3527=0,IFERROR(VLOOKUP(A3527,default!$B$17:$C$19,2,0),C3527),INDEX(default!$B$2:$B$12,Sheet2!J3527,0))&amp;";"&amp;D3527&amp;";"&amp;E3527&amp;";"&amp;F3527&amp;";"&amp;G3527&amp;";"&amp;H3527</f>
        <v>processing;1;Undefined;1;0;0;No;</v>
      </c>
    </row>
    <row r="3528" ht="15.75" customHeight="1">
      <c r="A3528" s="1" t="s">
        <v>39</v>
      </c>
      <c r="B3528" s="1">
        <v>0.05</v>
      </c>
      <c r="C3528" s="1" t="s">
        <v>842</v>
      </c>
      <c r="D3528" s="1">
        <v>1.0</v>
      </c>
      <c r="E3528" s="1">
        <v>0.0</v>
      </c>
      <c r="F3528" s="1">
        <v>0.0</v>
      </c>
      <c r="G3528" s="1" t="s">
        <v>832</v>
      </c>
      <c r="I3528" s="1" t="str">
        <f t="shared" si="1"/>
        <v>Q6.1. Water spinach, average of raw and cooked (boiled)</v>
      </c>
      <c r="J3528" s="1">
        <f t="shared" si="2"/>
        <v>0</v>
      </c>
      <c r="K3528" s="1" t="str">
        <f t="shared" si="3"/>
        <v>Q6.1. Water spinach, average of raw and cooked (boiled)0</v>
      </c>
      <c r="L3528" s="1" t="str">
        <f t="shared" si="4"/>
        <v>Q6.1. Water spinach, average of raw and cooked (boiled)packwt</v>
      </c>
      <c r="M3528" s="1" t="str">
        <f t="array" ref="M3528">IF(A3527=$A$72,TEXT(A3528,"dd/mm/yyyy"),A3528)&amp;";"&amp;B3528&amp;";"&amp;IF(J3528=0,IFERROR(VLOOKUP(A3528,default!$B$17:$C$19,2,0),C3528),INDEX(default!$B$2:$B$12,Sheet2!J3528,0))&amp;";"&amp;D3528&amp;";"&amp;E3528&amp;";"&amp;F3528&amp;";"&amp;G3528&amp;";"&amp;H3528</f>
        <v>packwt;0,05;Undefined;1;0;0;No;</v>
      </c>
    </row>
    <row r="3529" ht="15.75" customHeight="1">
      <c r="A3529" s="1" t="s">
        <v>40</v>
      </c>
      <c r="B3529" s="1">
        <v>0.0</v>
      </c>
      <c r="C3529" s="1" t="s">
        <v>842</v>
      </c>
      <c r="D3529" s="1">
        <v>1.0</v>
      </c>
      <c r="E3529" s="1">
        <v>0.0</v>
      </c>
      <c r="F3529" s="1">
        <v>0.0</v>
      </c>
      <c r="G3529" s="1" t="s">
        <v>832</v>
      </c>
      <c r="I3529" s="1" t="str">
        <f t="shared" si="1"/>
        <v>Q6.1. Water spinach, average of raw and cooked (boiled)</v>
      </c>
      <c r="J3529" s="1">
        <f t="shared" si="2"/>
        <v>0</v>
      </c>
      <c r="K3529" s="1" t="str">
        <f t="shared" si="3"/>
        <v>Q6.1. Water spinach, average of raw and cooked (boiled)0</v>
      </c>
      <c r="L3529" s="1" t="str">
        <f t="shared" si="4"/>
        <v>Q6.1. Water spinach, average of raw and cooked (boiled)USER_loss</v>
      </c>
      <c r="M3529" s="1" t="str">
        <f t="array" ref="M3529">IF(A3528=$A$72,TEXT(A3529,"dd/mm/yyyy"),A3529)&amp;";"&amp;B3529&amp;";"&amp;IF(J3529=0,IFERROR(VLOOKUP(A3529,default!$B$17:$C$19,2,0),C3529),INDEX(default!$B$2:$B$12,Sheet2!J3529,0))&amp;";"&amp;D3529&amp;";"&amp;E3529&amp;";"&amp;F3529&amp;";"&amp;G3529&amp;";"&amp;H3529</f>
        <v>USER_loss;0;Undefined;1;0;0;No;</v>
      </c>
    </row>
    <row r="3530" ht="15.75" customHeight="1">
      <c r="I3530" s="1" t="str">
        <f t="shared" si="1"/>
        <v>Q6.1. Water spinach, average of raw and cooked (boiled)</v>
      </c>
      <c r="J3530" s="1">
        <f t="shared" si="2"/>
        <v>0</v>
      </c>
      <c r="K3530" s="1" t="str">
        <f t="shared" si="3"/>
        <v>Q6.1. Water spinach, average of raw and cooked (boiled)0</v>
      </c>
      <c r="L3530" s="1" t="str">
        <f t="shared" si="4"/>
        <v>Q6.1. Water spinach, average of raw and cooked (boiled)</v>
      </c>
      <c r="M3530" s="1" t="str">
        <f t="array" ref="M3530">IF(A3529=$A$72,TEXT(A3530,"dd/mm/yyyy"),A3530)&amp;";"&amp;B3530&amp;";"&amp;IF(J3530=0,IFERROR(VLOOKUP(A3530,default!$B$17:$C$19,2,0),C3530),INDEX(default!$B$2:$B$12,Sheet2!J3530,0))&amp;";"&amp;D3530&amp;";"&amp;E3530&amp;";"&amp;F3530&amp;";"&amp;G3530&amp;";"&amp;H3530</f>
        <v>;;;;;;;</v>
      </c>
    </row>
    <row r="3531" ht="15.75" customHeight="1">
      <c r="A3531" s="1" t="s">
        <v>867</v>
      </c>
      <c r="I3531" s="1" t="str">
        <f t="shared" si="1"/>
        <v>Q6.1. Water spinach, average of raw and cooked (boiled)</v>
      </c>
      <c r="J3531" s="1">
        <f t="shared" si="2"/>
        <v>0</v>
      </c>
      <c r="K3531" s="1" t="str">
        <f t="shared" si="3"/>
        <v>Q6.1. Water spinach, average of raw and cooked (boiled)0</v>
      </c>
      <c r="L3531" s="1" t="str">
        <f t="shared" si="4"/>
        <v>Q6.1. Water spinach, average of raw and cooked (boiled)End</v>
      </c>
      <c r="M3531" s="1" t="str">
        <f t="array" ref="M3531">IF(A3530=$A$72,TEXT(A3531,"dd/mm/yyyy"),A3531)&amp;";"&amp;B3531&amp;";"&amp;IF(J3531=0,IFERROR(VLOOKUP(A3531,default!$B$17:$C$19,2,0),C3531),INDEX(default!$B$2:$B$12,Sheet2!J3531,0))&amp;";"&amp;D3531&amp;";"&amp;E3531&amp;";"&amp;F3531&amp;";"&amp;G3531&amp;";"&amp;H3531</f>
        <v>End;;;;;;;</v>
      </c>
    </row>
    <row r="3532" ht="15.75" customHeight="1">
      <c r="I3532" s="1" t="str">
        <f t="shared" si="1"/>
        <v>Q6.1. Water spinach, average of raw and cooked (boiled)</v>
      </c>
      <c r="J3532" s="1">
        <f t="shared" si="2"/>
        <v>0</v>
      </c>
      <c r="K3532" s="1" t="str">
        <f t="shared" si="3"/>
        <v>Q6.1. Water spinach, average of raw and cooked (boiled)0</v>
      </c>
      <c r="L3532" s="1" t="str">
        <f t="shared" si="4"/>
        <v>Q6.1. Water spinach, average of raw and cooked (boiled)</v>
      </c>
      <c r="M3532" s="1" t="str">
        <f t="array" ref="M3532">IF(A3531=$A$72,TEXT(A3532,"dd/mm/yyyy"),A3532)&amp;";"&amp;B3532&amp;";"&amp;IF(J3532=0,IFERROR(VLOOKUP(A3532,default!$B$17:$C$19,2,0),C3532),INDEX(default!$B$2:$B$12,Sheet2!J3532,0))&amp;";"&amp;D3532&amp;";"&amp;E3532&amp;";"&amp;F3532&amp;";"&amp;G3532&amp;";"&amp;H3532</f>
        <v>;;;;;;;</v>
      </c>
    </row>
    <row r="3533" ht="15.75" customHeight="1">
      <c r="A3533" s="1" t="s">
        <v>814</v>
      </c>
      <c r="I3533" s="1" t="str">
        <f t="shared" si="1"/>
        <v>Q6.1. Water spinach, average of raw and cooked (boiled)</v>
      </c>
      <c r="J3533" s="1">
        <f t="shared" si="2"/>
        <v>0</v>
      </c>
      <c r="K3533" s="1" t="str">
        <f t="shared" si="3"/>
        <v>Q6.1. Water spinach, average of raw and cooked (boiled)0</v>
      </c>
      <c r="L3533" s="1" t="str">
        <f t="shared" si="4"/>
        <v>Q6.1. Water spinach, average of raw and cooked (boiled)Process</v>
      </c>
      <c r="M3533" s="1" t="str">
        <f t="array" ref="M3533">IF(A3532=$A$72,TEXT(A3533,"dd/mm/yyyy"),A3533)&amp;";"&amp;B3533&amp;";"&amp;IF(J3533=0,IFERROR(VLOOKUP(A3533,default!$B$17:$C$19,2,0),C3533),INDEX(default!$B$2:$B$12,Sheet2!J3533,0))&amp;";"&amp;D3533&amp;";"&amp;E3533&amp;";"&amp;F3533&amp;";"&amp;G3533&amp;";"&amp;H3533</f>
        <v>Process;;;;;;;</v>
      </c>
    </row>
    <row r="3534" ht="15.75" customHeight="1">
      <c r="I3534" s="1" t="str">
        <f t="shared" si="1"/>
        <v>Q6.1. Water spinach, average of raw and cooked (boiled)</v>
      </c>
      <c r="J3534" s="1">
        <f t="shared" si="2"/>
        <v>0</v>
      </c>
      <c r="K3534" s="1" t="str">
        <f t="shared" si="3"/>
        <v>Q6.1. Water spinach, average of raw and cooked (boiled)0</v>
      </c>
      <c r="L3534" s="1" t="str">
        <f t="shared" si="4"/>
        <v>Q6.1. Water spinach, average of raw and cooked (boiled)</v>
      </c>
      <c r="M3534" s="1" t="str">
        <f t="array" ref="M3534">IF(A3533=$A$72,TEXT(A3534,"dd/mm/yyyy"),A3534)&amp;";"&amp;B3534&amp;";"&amp;IF(J3534=0,IFERROR(VLOOKUP(A3534,default!$B$17:$C$19,2,0),C3534),INDEX(default!$B$2:$B$12,Sheet2!J3534,0))&amp;";"&amp;D3534&amp;";"&amp;E3534&amp;";"&amp;F3534&amp;";"&amp;G3534&amp;";"&amp;H3534</f>
        <v>;;;;;;;</v>
      </c>
    </row>
    <row r="3535" ht="15.75" customHeight="1">
      <c r="A3535" s="1" t="s">
        <v>815</v>
      </c>
      <c r="I3535" s="1" t="str">
        <f t="shared" si="1"/>
        <v>Q6.1. Water spinach, average of raw and cooked (boiled)</v>
      </c>
      <c r="J3535" s="1">
        <f t="shared" si="2"/>
        <v>0</v>
      </c>
      <c r="K3535" s="1" t="str">
        <f t="shared" si="3"/>
        <v>Q6.1. Water spinach, average of raw and cooked (boiled)0</v>
      </c>
      <c r="L3535" s="1" t="str">
        <f t="shared" si="4"/>
        <v>Q6.1. Water spinach, average of raw and cooked (boiled)Category type</v>
      </c>
      <c r="M3535" s="1" t="str">
        <f t="array" ref="M3535">IF(A3534=$A$72,TEXT(A3535,"dd/mm/yyyy"),A3535)&amp;";"&amp;B3535&amp;";"&amp;IF(J3535=0,IFERROR(VLOOKUP(A3535,default!$B$17:$C$19,2,0),C3535),INDEX(default!$B$2:$B$12,Sheet2!J3535,0))&amp;";"&amp;D3535&amp;";"&amp;E3535&amp;";"&amp;F3535&amp;";"&amp;G3535&amp;";"&amp;H3535</f>
        <v>Category type;;;;;;;</v>
      </c>
    </row>
    <row r="3536" ht="15.75" customHeight="1">
      <c r="A3536" s="1" t="s">
        <v>816</v>
      </c>
      <c r="I3536" s="1" t="str">
        <f t="shared" si="1"/>
        <v>Q6.1. Water spinach, average of raw and cooked (boiled)</v>
      </c>
      <c r="J3536" s="1">
        <f t="shared" si="2"/>
        <v>0</v>
      </c>
      <c r="K3536" s="1" t="str">
        <f t="shared" si="3"/>
        <v>Q6.1. Water spinach, average of raw and cooked (boiled)0</v>
      </c>
      <c r="L3536" s="1" t="str">
        <f t="shared" si="4"/>
        <v>Q6.1. Water spinach, average of raw and cooked (boiled)material</v>
      </c>
      <c r="M3536" s="1" t="str">
        <f t="array" ref="M3536">IF(A3535=$A$72,TEXT(A3536,"dd/mm/yyyy"),A3536)&amp;";"&amp;B3536&amp;";"&amp;IF(J3536=0,IFERROR(VLOOKUP(A3536,default!$B$17:$C$19,2,0),C3536),INDEX(default!$B$2:$B$12,Sheet2!J3536,0))&amp;";"&amp;D3536&amp;";"&amp;E3536&amp;";"&amp;F3536&amp;";"&amp;G3536&amp;";"&amp;H3536</f>
        <v>material;;;;;;;</v>
      </c>
    </row>
    <row r="3537" ht="15.75" customHeight="1">
      <c r="I3537" s="1" t="str">
        <f t="shared" si="1"/>
        <v>Q6.1. Water spinach, average of raw and cooked (boiled)</v>
      </c>
      <c r="J3537" s="1">
        <f t="shared" si="2"/>
        <v>0</v>
      </c>
      <c r="K3537" s="1" t="str">
        <f t="shared" si="3"/>
        <v>Q6.1. Water spinach, average of raw and cooked (boiled)0</v>
      </c>
      <c r="L3537" s="1" t="str">
        <f t="shared" si="4"/>
        <v>Q6.1. Water spinach, average of raw and cooked (boiled)</v>
      </c>
      <c r="M3537" s="1" t="str">
        <f t="array" ref="M3537">IF(A3536=$A$72,TEXT(A3537,"dd/mm/yyyy"),A3537)&amp;";"&amp;B3537&amp;";"&amp;IF(J3537=0,IFERROR(VLOOKUP(A3537,default!$B$17:$C$19,2,0),C3537),INDEX(default!$B$2:$B$12,Sheet2!J3537,0))&amp;";"&amp;D3537&amp;";"&amp;E3537&amp;";"&amp;F3537&amp;";"&amp;G3537&amp;";"&amp;H3537</f>
        <v>;;;;;;;</v>
      </c>
    </row>
    <row r="3538" ht="15.75" customHeight="1">
      <c r="A3538" s="1" t="s">
        <v>817</v>
      </c>
      <c r="I3538" s="1" t="str">
        <f t="shared" si="1"/>
        <v>Q6.1. Water spinach, average of raw and cooked (boiled)</v>
      </c>
      <c r="J3538" s="1">
        <f t="shared" si="2"/>
        <v>0</v>
      </c>
      <c r="K3538" s="1" t="str">
        <f t="shared" si="3"/>
        <v>Q6.1. Water spinach, average of raw and cooked (boiled)0</v>
      </c>
      <c r="L3538" s="1" t="str">
        <f t="shared" si="4"/>
        <v>Q6.1. Water spinach, average of raw and cooked (boiled)Process identifier</v>
      </c>
      <c r="M3538" s="1" t="str">
        <f t="array" ref="M3538">IF(A3537=$A$72,TEXT(A3538,"dd/mm/yyyy"),A3538)&amp;";"&amp;B3538&amp;";"&amp;IF(J3538=0,IFERROR(VLOOKUP(A3538,default!$B$17:$C$19,2,0),C3538),INDEX(default!$B$2:$B$12,Sheet2!J3538,0))&amp;";"&amp;D3538&amp;";"&amp;E3538&amp;";"&amp;F3538&amp;";"&amp;G3538&amp;";"&amp;H3538</f>
        <v>Process identifier;;;;;;;</v>
      </c>
    </row>
    <row r="3539" ht="15.75" customHeight="1">
      <c r="A3539" s="1" t="s">
        <v>1150</v>
      </c>
      <c r="I3539" s="1" t="str">
        <f t="shared" si="1"/>
        <v>Q6.1. Water spinach, average of raw and cooked (boiled)</v>
      </c>
      <c r="J3539" s="1">
        <f t="shared" si="2"/>
        <v>0</v>
      </c>
      <c r="K3539" s="1" t="str">
        <f t="shared" si="3"/>
        <v>Q6.1. Water spinach, average of raw and cooked (boiled)0</v>
      </c>
      <c r="L3539" s="1" t="str">
        <f t="shared" si="4"/>
        <v>Q6.1. Water spinach, average of raw and cooked (boiled)FootPrin000108900800265</v>
      </c>
      <c r="M3539" s="1" t="str">
        <f t="array" ref="M3539">IF(A3538=$A$72,TEXT(A3539,"dd/mm/yyyy"),A3539)&amp;";"&amp;B3539&amp;";"&amp;IF(J3539=0,IFERROR(VLOOKUP(A3539,default!$B$17:$C$19,2,0),C3539),INDEX(default!$B$2:$B$12,Sheet2!J3539,0))&amp;";"&amp;D3539&amp;";"&amp;E3539&amp;";"&amp;F3539&amp;";"&amp;G3539&amp;";"&amp;H3539</f>
        <v>FootPrin000108900800265;;;;;;;</v>
      </c>
    </row>
    <row r="3540" ht="15.75" customHeight="1">
      <c r="I3540" s="1" t="str">
        <f t="shared" si="1"/>
        <v>Q6.1. Water spinach, average of raw and cooked (boiled)</v>
      </c>
      <c r="J3540" s="1">
        <f t="shared" si="2"/>
        <v>0</v>
      </c>
      <c r="K3540" s="1" t="str">
        <f t="shared" si="3"/>
        <v>Q6.1. Water spinach, average of raw and cooked (boiled)0</v>
      </c>
      <c r="L3540" s="1" t="str">
        <f t="shared" si="4"/>
        <v>Q6.1. Water spinach, average of raw and cooked (boiled)</v>
      </c>
      <c r="M3540" s="1" t="str">
        <f t="array" ref="M3540">IF(A3539=$A$72,TEXT(A3540,"dd/mm/yyyy"),A3540)&amp;";"&amp;B3540&amp;";"&amp;IF(J3540=0,IFERROR(VLOOKUP(A3540,default!$B$17:$C$19,2,0),C3540),INDEX(default!$B$2:$B$12,Sheet2!J3540,0))&amp;";"&amp;D3540&amp;";"&amp;E3540&amp;";"&amp;F3540&amp;";"&amp;G3540&amp;";"&amp;H3540</f>
        <v>;;;;;;;</v>
      </c>
    </row>
    <row r="3541" ht="15.75" customHeight="1">
      <c r="A3541" s="1" t="s">
        <v>819</v>
      </c>
      <c r="I3541" s="1" t="str">
        <f t="shared" si="1"/>
        <v>Q6.1. Water spinach, average of raw and cooked (boiled)</v>
      </c>
      <c r="J3541" s="1">
        <f t="shared" si="2"/>
        <v>0</v>
      </c>
      <c r="K3541" s="1" t="str">
        <f t="shared" si="3"/>
        <v>Q6.1. Water spinach, average of raw and cooked (boiled)0</v>
      </c>
      <c r="L3541" s="1" t="str">
        <f t="shared" si="4"/>
        <v>Q6.1. Water spinach, average of raw and cooked (boiled)Type</v>
      </c>
      <c r="M3541" s="1" t="str">
        <f t="array" ref="M3541">IF(A3540=$A$72,TEXT(A3541,"dd/mm/yyyy"),A3541)&amp;";"&amp;B3541&amp;";"&amp;IF(J3541=0,IFERROR(VLOOKUP(A3541,default!$B$17:$C$19,2,0),C3541),INDEX(default!$B$2:$B$12,Sheet2!J3541,0))&amp;";"&amp;D3541&amp;";"&amp;E3541&amp;";"&amp;F3541&amp;";"&amp;G3541&amp;";"&amp;H3541</f>
        <v>Type;;;;;;;</v>
      </c>
    </row>
    <row r="3542" ht="15.75" customHeight="1">
      <c r="I3542" s="1" t="str">
        <f t="shared" si="1"/>
        <v>Q6.1. Water spinach, average of raw and cooked (boiled)</v>
      </c>
      <c r="J3542" s="1">
        <f t="shared" si="2"/>
        <v>0</v>
      </c>
      <c r="K3542" s="1" t="str">
        <f t="shared" si="3"/>
        <v>Q6.1. Water spinach, average of raw and cooked (boiled)0</v>
      </c>
      <c r="L3542" s="1" t="str">
        <f t="shared" si="4"/>
        <v>Q6.1. Water spinach, average of raw and cooked (boiled)</v>
      </c>
      <c r="M3542" s="1" t="str">
        <f t="array" ref="M3542">IF(A3541=$A$72,TEXT(A3542,"dd/mm/yyyy"),A3542)&amp;";"&amp;B3542&amp;";"&amp;IF(J3542=0,IFERROR(VLOOKUP(A3542,default!$B$17:$C$19,2,0),C3542),INDEX(default!$B$2:$B$12,Sheet2!J3542,0))&amp;";"&amp;D3542&amp;";"&amp;E3542&amp;";"&amp;F3542&amp;";"&amp;G3542&amp;";"&amp;H3542</f>
        <v>;;;;;;;</v>
      </c>
    </row>
    <row r="3543" ht="15.75" customHeight="1">
      <c r="I3543" s="1" t="str">
        <f t="shared" si="1"/>
        <v>Q6.1. Water spinach, average of raw and cooked (boiled)</v>
      </c>
      <c r="J3543" s="1">
        <f t="shared" si="2"/>
        <v>0</v>
      </c>
      <c r="K3543" s="1" t="str">
        <f t="shared" si="3"/>
        <v>Q6.1. Water spinach, average of raw and cooked (boiled)0</v>
      </c>
      <c r="L3543" s="1" t="str">
        <f t="shared" si="4"/>
        <v>Q6.1. Water spinach, average of raw and cooked (boiled)</v>
      </c>
      <c r="M3543" s="1" t="str">
        <f t="array" ref="M3543">IF(A3542=$A$72,TEXT(A3543,"dd/mm/yyyy"),A3543)&amp;";"&amp;B3543&amp;";"&amp;IF(J3543=0,IFERROR(VLOOKUP(A3543,default!$B$17:$C$19,2,0),C3543),INDEX(default!$B$2:$B$12,Sheet2!J3543,0))&amp;";"&amp;D3543&amp;";"&amp;E3543&amp;";"&amp;F3543&amp;";"&amp;G3543&amp;";"&amp;H3543</f>
        <v>;;;;;;;</v>
      </c>
    </row>
    <row r="3544" ht="15.75" customHeight="1">
      <c r="A3544" s="1" t="s">
        <v>820</v>
      </c>
      <c r="I3544" s="1" t="str">
        <f t="shared" si="1"/>
        <v>Q6.1. Water spinach, average of raw and cooked (boiled)</v>
      </c>
      <c r="J3544" s="1">
        <f t="shared" si="2"/>
        <v>0</v>
      </c>
      <c r="K3544" s="1" t="str">
        <f t="shared" si="3"/>
        <v>Q6.1. Water spinach, average of raw and cooked (boiled)0</v>
      </c>
      <c r="L3544" s="1" t="str">
        <f t="shared" si="4"/>
        <v>Q6.1. Water spinach, average of raw and cooked (boiled)Status</v>
      </c>
      <c r="M3544" s="1" t="str">
        <f t="array" ref="M3544">IF(A3543=$A$72,TEXT(A3544,"dd/mm/yyyy"),A3544)&amp;";"&amp;B3544&amp;";"&amp;IF(J3544=0,IFERROR(VLOOKUP(A3544,default!$B$17:$C$19,2,0),C3544),INDEX(default!$B$2:$B$12,Sheet2!J3544,0))&amp;";"&amp;D3544&amp;";"&amp;E3544&amp;";"&amp;F3544&amp;";"&amp;G3544&amp;";"&amp;H3544</f>
        <v>Status;;;;;;;</v>
      </c>
    </row>
    <row r="3545" ht="15.75" customHeight="1">
      <c r="I3545" s="1" t="str">
        <f t="shared" si="1"/>
        <v>Q6.1. Water spinach, average of raw and cooked (boiled)</v>
      </c>
      <c r="J3545" s="1">
        <f t="shared" si="2"/>
        <v>0</v>
      </c>
      <c r="K3545" s="1" t="str">
        <f t="shared" si="3"/>
        <v>Q6.1. Water spinach, average of raw and cooked (boiled)0</v>
      </c>
      <c r="L3545" s="1" t="str">
        <f t="shared" si="4"/>
        <v>Q6.1. Water spinach, average of raw and cooked (boiled)</v>
      </c>
      <c r="M3545" s="1" t="str">
        <f t="array" ref="M3545">IF(A3544=$A$72,TEXT(A3545,"dd/mm/yyyy"),A3545)&amp;";"&amp;B3545&amp;";"&amp;IF(J3545=0,IFERROR(VLOOKUP(A3545,default!$B$17:$C$19,2,0),C3545),INDEX(default!$B$2:$B$12,Sheet2!J3545,0))&amp;";"&amp;D3545&amp;";"&amp;E3545&amp;";"&amp;F3545&amp;";"&amp;G3545&amp;";"&amp;H3545</f>
        <v>;;;;;;;</v>
      </c>
    </row>
    <row r="3546" ht="15.75" customHeight="1">
      <c r="I3546" s="1" t="str">
        <f t="shared" si="1"/>
        <v>Q6.1. Water spinach, average of raw and cooked (boiled)</v>
      </c>
      <c r="J3546" s="1">
        <f t="shared" si="2"/>
        <v>0</v>
      </c>
      <c r="K3546" s="1" t="str">
        <f t="shared" si="3"/>
        <v>Q6.1. Water spinach, average of raw and cooked (boiled)0</v>
      </c>
      <c r="L3546" s="1" t="str">
        <f t="shared" si="4"/>
        <v>Q6.1. Water spinach, average of raw and cooked (boiled)</v>
      </c>
      <c r="M3546" s="1" t="str">
        <f t="array" ref="M3546">IF(A3545=$A$72,TEXT(A3546,"dd/mm/yyyy"),A3546)&amp;";"&amp;B3546&amp;";"&amp;IF(J3546=0,IFERROR(VLOOKUP(A3546,default!$B$17:$C$19,2,0),C3546),INDEX(default!$B$2:$B$12,Sheet2!J3546,0))&amp;";"&amp;D3546&amp;";"&amp;E3546&amp;";"&amp;F3546&amp;";"&amp;G3546&amp;";"&amp;H3546</f>
        <v>;;;;;;;</v>
      </c>
    </row>
    <row r="3547" ht="15.75" customHeight="1">
      <c r="A3547" s="1" t="s">
        <v>821</v>
      </c>
      <c r="I3547" s="1" t="str">
        <f t="shared" si="1"/>
        <v>Q6.1. Water spinach, average of raw and cooked (boiled)</v>
      </c>
      <c r="J3547" s="1">
        <f t="shared" si="2"/>
        <v>0</v>
      </c>
      <c r="K3547" s="1" t="str">
        <f t="shared" si="3"/>
        <v>Q6.1. Water spinach, average of raw and cooked (boiled)0</v>
      </c>
      <c r="L3547" s="1" t="str">
        <f t="shared" si="4"/>
        <v>Q6.1. Water spinach, average of raw and cooked (boiled)Time period</v>
      </c>
      <c r="M3547" s="1" t="str">
        <f t="array" ref="M3547">IF(A3546=$A$72,TEXT(A3547,"dd/mm/yyyy"),A3547)&amp;";"&amp;B3547&amp;";"&amp;IF(J3547=0,IFERROR(VLOOKUP(A3547,default!$B$17:$C$19,2,0),C3547),INDEX(default!$B$2:$B$12,Sheet2!J3547,0))&amp;";"&amp;D3547&amp;";"&amp;E3547&amp;";"&amp;F3547&amp;";"&amp;G3547&amp;";"&amp;H3547</f>
        <v>Time period;;;;;;;</v>
      </c>
    </row>
    <row r="3548" ht="15.75" customHeight="1">
      <c r="A3548" s="1" t="s">
        <v>822</v>
      </c>
      <c r="I3548" s="1" t="str">
        <f t="shared" si="1"/>
        <v>Q6.1. Water spinach, average of raw and cooked (boiled)</v>
      </c>
      <c r="J3548" s="1">
        <f t="shared" si="2"/>
        <v>0</v>
      </c>
      <c r="K3548" s="1" t="str">
        <f t="shared" si="3"/>
        <v>Q6.1. Water spinach, average of raw and cooked (boiled)0</v>
      </c>
      <c r="L3548" s="1" t="str">
        <f t="shared" si="4"/>
        <v>Q6.1. Water spinach, average of raw and cooked (boiled)Unspecified</v>
      </c>
      <c r="M3548" s="1" t="str">
        <f t="array" ref="M3548">IF(A3547=$A$72,TEXT(A3548,"dd/mm/yyyy"),A3548)&amp;";"&amp;B3548&amp;";"&amp;IF(J3548=0,IFERROR(VLOOKUP(A3548,default!$B$17:$C$19,2,0),C3548),INDEX(default!$B$2:$B$12,Sheet2!J3548,0))&amp;";"&amp;D3548&amp;";"&amp;E3548&amp;";"&amp;F3548&amp;";"&amp;G3548&amp;";"&amp;H3548</f>
        <v>Unspecified;;;;;;;</v>
      </c>
    </row>
    <row r="3549" ht="15.75" customHeight="1">
      <c r="I3549" s="1" t="str">
        <f t="shared" si="1"/>
        <v>Q6.1. Water spinach, average of raw and cooked (boiled)</v>
      </c>
      <c r="J3549" s="1">
        <f t="shared" si="2"/>
        <v>0</v>
      </c>
      <c r="K3549" s="1" t="str">
        <f t="shared" si="3"/>
        <v>Q6.1. Water spinach, average of raw and cooked (boiled)0</v>
      </c>
      <c r="L3549" s="1" t="str">
        <f t="shared" si="4"/>
        <v>Q6.1. Water spinach, average of raw and cooked (boiled)</v>
      </c>
      <c r="M3549" s="1" t="str">
        <f t="array" ref="M3549">IF(A3548=$A$72,TEXT(A3549,"dd/mm/yyyy"),A3549)&amp;";"&amp;B3549&amp;";"&amp;IF(J3549=0,IFERROR(VLOOKUP(A3549,default!$B$17:$C$19,2,0),C3549),INDEX(default!$B$2:$B$12,Sheet2!J3549,0))&amp;";"&amp;D3549&amp;";"&amp;E3549&amp;";"&amp;F3549&amp;";"&amp;G3549&amp;";"&amp;H3549</f>
        <v>;;;;;;;</v>
      </c>
    </row>
    <row r="3550" ht="15.75" customHeight="1">
      <c r="A3550" s="1" t="s">
        <v>823</v>
      </c>
      <c r="I3550" s="1" t="str">
        <f t="shared" si="1"/>
        <v>Q6.1. Water spinach, average of raw and cooked (boiled)</v>
      </c>
      <c r="J3550" s="1">
        <f t="shared" si="2"/>
        <v>0</v>
      </c>
      <c r="K3550" s="1" t="str">
        <f t="shared" si="3"/>
        <v>Q6.1. Water spinach, average of raw and cooked (boiled)0</v>
      </c>
      <c r="L3550" s="1" t="str">
        <f t="shared" si="4"/>
        <v>Q6.1. Water spinach, average of raw and cooked (boiled)Geography</v>
      </c>
      <c r="M3550" s="1" t="str">
        <f t="array" ref="M3550">IF(A3549=$A$72,TEXT(A3550,"dd/mm/yyyy"),A3550)&amp;";"&amp;B3550&amp;";"&amp;IF(J3550=0,IFERROR(VLOOKUP(A3550,default!$B$17:$C$19,2,0),C3550),INDEX(default!$B$2:$B$12,Sheet2!J3550,0))&amp;";"&amp;D3550&amp;";"&amp;E3550&amp;";"&amp;F3550&amp;";"&amp;G3550&amp;";"&amp;H3550</f>
        <v>Geography;;;;;;;</v>
      </c>
    </row>
    <row r="3551" ht="15.75" customHeight="1">
      <c r="A3551" s="1" t="s">
        <v>822</v>
      </c>
      <c r="I3551" s="1" t="str">
        <f t="shared" si="1"/>
        <v>Q6.1. Water spinach, average of raw and cooked (boiled)</v>
      </c>
      <c r="J3551" s="1">
        <f t="shared" si="2"/>
        <v>0</v>
      </c>
      <c r="K3551" s="1" t="str">
        <f t="shared" si="3"/>
        <v>Q6.1. Water spinach, average of raw and cooked (boiled)0</v>
      </c>
      <c r="L3551" s="1" t="str">
        <f t="shared" si="4"/>
        <v>Q6.1. Water spinach, average of raw and cooked (boiled)Unspecified</v>
      </c>
      <c r="M3551" s="1" t="str">
        <f t="array" ref="M3551">IF(A3550=$A$72,TEXT(A3551,"dd/mm/yyyy"),A3551)&amp;";"&amp;B3551&amp;";"&amp;IF(J3551=0,IFERROR(VLOOKUP(A3551,default!$B$17:$C$19,2,0),C3551),INDEX(default!$B$2:$B$12,Sheet2!J3551,0))&amp;";"&amp;D3551&amp;";"&amp;E3551&amp;";"&amp;F3551&amp;";"&amp;G3551&amp;";"&amp;H3551</f>
        <v>Unspecified;;;;;;;</v>
      </c>
    </row>
    <row r="3552" ht="15.75" customHeight="1">
      <c r="I3552" s="1" t="str">
        <f t="shared" si="1"/>
        <v>Q6.1. Water spinach, average of raw and cooked (boiled)</v>
      </c>
      <c r="J3552" s="1">
        <f t="shared" si="2"/>
        <v>0</v>
      </c>
      <c r="K3552" s="1" t="str">
        <f t="shared" si="3"/>
        <v>Q6.1. Water spinach, average of raw and cooked (boiled)0</v>
      </c>
      <c r="L3552" s="1" t="str">
        <f t="shared" si="4"/>
        <v>Q6.1. Water spinach, average of raw and cooked (boiled)</v>
      </c>
      <c r="M3552" s="1" t="str">
        <f t="array" ref="M3552">IF(A3551=$A$72,TEXT(A3552,"dd/mm/yyyy"),A3552)&amp;";"&amp;B3552&amp;";"&amp;IF(J3552=0,IFERROR(VLOOKUP(A3552,default!$B$17:$C$19,2,0),C3552),INDEX(default!$B$2:$B$12,Sheet2!J3552,0))&amp;";"&amp;D3552&amp;";"&amp;E3552&amp;";"&amp;F3552&amp;";"&amp;G3552&amp;";"&amp;H3552</f>
        <v>;;;;;;;</v>
      </c>
    </row>
    <row r="3553" ht="15.75" customHeight="1">
      <c r="A3553" s="1" t="s">
        <v>824</v>
      </c>
      <c r="I3553" s="1" t="str">
        <f t="shared" si="1"/>
        <v>Q6.1. Water spinach, average of raw and cooked (boiled)</v>
      </c>
      <c r="J3553" s="1">
        <f t="shared" si="2"/>
        <v>0</v>
      </c>
      <c r="K3553" s="1" t="str">
        <f t="shared" si="3"/>
        <v>Q6.1. Water spinach, average of raw and cooked (boiled)0</v>
      </c>
      <c r="L3553" s="1" t="str">
        <f t="shared" si="4"/>
        <v>Q6.1. Water spinach, average of raw and cooked (boiled)Technology</v>
      </c>
      <c r="M3553" s="1" t="str">
        <f t="array" ref="M3553">IF(A3552=$A$72,TEXT(A3553,"dd/mm/yyyy"),A3553)&amp;";"&amp;B3553&amp;";"&amp;IF(J3553=0,IFERROR(VLOOKUP(A3553,default!$B$17:$C$19,2,0),C3553),INDEX(default!$B$2:$B$12,Sheet2!J3553,0))&amp;";"&amp;D3553&amp;";"&amp;E3553&amp;";"&amp;F3553&amp;";"&amp;G3553&amp;";"&amp;H3553</f>
        <v>Technology;;;;;;;</v>
      </c>
    </row>
    <row r="3554" ht="15.75" customHeight="1">
      <c r="A3554" s="1" t="s">
        <v>822</v>
      </c>
      <c r="I3554" s="1" t="str">
        <f t="shared" si="1"/>
        <v>Q6.1. Water spinach, average of raw and cooked (boiled)</v>
      </c>
      <c r="J3554" s="1">
        <f t="shared" si="2"/>
        <v>0</v>
      </c>
      <c r="K3554" s="1" t="str">
        <f t="shared" si="3"/>
        <v>Q6.1. Water spinach, average of raw and cooked (boiled)0</v>
      </c>
      <c r="L3554" s="1" t="str">
        <f t="shared" si="4"/>
        <v>Q6.1. Water spinach, average of raw and cooked (boiled)Unspecified</v>
      </c>
      <c r="M3554" s="1" t="str">
        <f t="array" ref="M3554">IF(A3553=$A$72,TEXT(A3554,"dd/mm/yyyy"),A3554)&amp;";"&amp;B3554&amp;";"&amp;IF(J3554=0,IFERROR(VLOOKUP(A3554,default!$B$17:$C$19,2,0),C3554),INDEX(default!$B$2:$B$12,Sheet2!J3554,0))&amp;";"&amp;D3554&amp;";"&amp;E3554&amp;";"&amp;F3554&amp;";"&amp;G3554&amp;";"&amp;H3554</f>
        <v>Unspecified;;;;;;;</v>
      </c>
    </row>
    <row r="3555" ht="15.75" customHeight="1">
      <c r="I3555" s="1" t="str">
        <f t="shared" si="1"/>
        <v>Q6.1. Water spinach, average of raw and cooked (boiled)</v>
      </c>
      <c r="J3555" s="1">
        <f t="shared" si="2"/>
        <v>0</v>
      </c>
      <c r="K3555" s="1" t="str">
        <f t="shared" si="3"/>
        <v>Q6.1. Water spinach, average of raw and cooked (boiled)0</v>
      </c>
      <c r="L3555" s="1" t="str">
        <f t="shared" si="4"/>
        <v>Q6.1. Water spinach, average of raw and cooked (boiled)</v>
      </c>
      <c r="M3555" s="1" t="str">
        <f t="array" ref="M3555">IF(A3554=$A$72,TEXT(A3555,"dd/mm/yyyy"),A3555)&amp;";"&amp;B3555&amp;";"&amp;IF(J3555=0,IFERROR(VLOOKUP(A3555,default!$B$17:$C$19,2,0),C3555),INDEX(default!$B$2:$B$12,Sheet2!J3555,0))&amp;";"&amp;D3555&amp;";"&amp;E3555&amp;";"&amp;F3555&amp;";"&amp;G3555&amp;";"&amp;H3555</f>
        <v>;;;;;;;</v>
      </c>
    </row>
    <row r="3556" ht="15.75" customHeight="1">
      <c r="A3556" s="1" t="s">
        <v>825</v>
      </c>
      <c r="I3556" s="1" t="str">
        <f t="shared" si="1"/>
        <v>Q6.1. Water spinach, average of raw and cooked (boiled)</v>
      </c>
      <c r="J3556" s="1">
        <f t="shared" si="2"/>
        <v>0</v>
      </c>
      <c r="K3556" s="1" t="str">
        <f t="shared" si="3"/>
        <v>Q6.1. Water spinach, average of raw and cooked (boiled)0</v>
      </c>
      <c r="L3556" s="1" t="str">
        <f t="shared" si="4"/>
        <v>Q6.1. Water spinach, average of raw and cooked (boiled)Representativeness</v>
      </c>
      <c r="M3556" s="1" t="str">
        <f t="array" ref="M3556">IF(A3555=$A$72,TEXT(A3556,"dd/mm/yyyy"),A3556)&amp;";"&amp;B3556&amp;";"&amp;IF(J3556=0,IFERROR(VLOOKUP(A3556,default!$B$17:$C$19,2,0),C3556),INDEX(default!$B$2:$B$12,Sheet2!J3556,0))&amp;";"&amp;D3556&amp;";"&amp;E3556&amp;";"&amp;F3556&amp;";"&amp;G3556&amp;";"&amp;H3556</f>
        <v>Representativeness;;;;;;;</v>
      </c>
    </row>
    <row r="3557" ht="15.75" customHeight="1">
      <c r="A3557" s="1" t="s">
        <v>822</v>
      </c>
      <c r="I3557" s="1" t="str">
        <f t="shared" si="1"/>
        <v>Q6.1. Water spinach, average of raw and cooked (boiled)</v>
      </c>
      <c r="J3557" s="1">
        <f t="shared" si="2"/>
        <v>0</v>
      </c>
      <c r="K3557" s="1" t="str">
        <f t="shared" si="3"/>
        <v>Q6.1. Water spinach, average of raw and cooked (boiled)0</v>
      </c>
      <c r="L3557" s="1" t="str">
        <f t="shared" si="4"/>
        <v>Q6.1. Water spinach, average of raw and cooked (boiled)Unspecified</v>
      </c>
      <c r="M3557" s="1" t="str">
        <f t="array" ref="M3557">IF(A3556=$A$72,TEXT(A3557,"dd/mm/yyyy"),A3557)&amp;";"&amp;B3557&amp;";"&amp;IF(J3557=0,IFERROR(VLOOKUP(A3557,default!$B$17:$C$19,2,0),C3557),INDEX(default!$B$2:$B$12,Sheet2!J3557,0))&amp;";"&amp;D3557&amp;";"&amp;E3557&amp;";"&amp;F3557&amp;";"&amp;G3557&amp;";"&amp;H3557</f>
        <v>Unspecified;;;;;;;</v>
      </c>
    </row>
    <row r="3558" ht="15.75" customHeight="1">
      <c r="I3558" s="1" t="str">
        <f t="shared" si="1"/>
        <v>Q6.1. Water spinach, average of raw and cooked (boiled)</v>
      </c>
      <c r="J3558" s="1">
        <f t="shared" si="2"/>
        <v>0</v>
      </c>
      <c r="K3558" s="1" t="str">
        <f t="shared" si="3"/>
        <v>Q6.1. Water spinach, average of raw and cooked (boiled)0</v>
      </c>
      <c r="L3558" s="1" t="str">
        <f t="shared" si="4"/>
        <v>Q6.1. Water spinach, average of raw and cooked (boiled)</v>
      </c>
      <c r="M3558" s="1" t="str">
        <f t="array" ref="M3558">IF(A3557=$A$72,TEXT(A3558,"dd/mm/yyyy"),A3558)&amp;";"&amp;B3558&amp;";"&amp;IF(J3558=0,IFERROR(VLOOKUP(A3558,default!$B$17:$C$19,2,0),C3558),INDEX(default!$B$2:$B$12,Sheet2!J3558,0))&amp;";"&amp;D3558&amp;";"&amp;E3558&amp;";"&amp;F3558&amp;";"&amp;G3558&amp;";"&amp;H3558</f>
        <v>;;;;;;;</v>
      </c>
    </row>
    <row r="3559" ht="15.75" customHeight="1">
      <c r="A3559" s="1" t="s">
        <v>826</v>
      </c>
      <c r="I3559" s="1" t="str">
        <f t="shared" si="1"/>
        <v>Q6.1. Water spinach, average of raw and cooked (boiled)</v>
      </c>
      <c r="J3559" s="1">
        <f t="shared" si="2"/>
        <v>0</v>
      </c>
      <c r="K3559" s="1" t="str">
        <f t="shared" si="3"/>
        <v>Q6.1. Water spinach, average of raw and cooked (boiled)0</v>
      </c>
      <c r="L3559" s="1" t="str">
        <f t="shared" si="4"/>
        <v>Q6.1. Water spinach, average of raw and cooked (boiled)Multiple output allocation</v>
      </c>
      <c r="M3559" s="1" t="str">
        <f t="array" ref="M3559">IF(A3558=$A$72,TEXT(A3559,"dd/mm/yyyy"),A3559)&amp;";"&amp;B3559&amp;";"&amp;IF(J3559=0,IFERROR(VLOOKUP(A3559,default!$B$17:$C$19,2,0),C3559),INDEX(default!$B$2:$B$12,Sheet2!J3559,0))&amp;";"&amp;D3559&amp;";"&amp;E3559&amp;";"&amp;F3559&amp;";"&amp;G3559&amp;";"&amp;H3559</f>
        <v>Multiple output allocation;;;;;;;</v>
      </c>
    </row>
    <row r="3560" ht="15.75" customHeight="1">
      <c r="A3560" s="1" t="s">
        <v>822</v>
      </c>
      <c r="I3560" s="1" t="str">
        <f t="shared" si="1"/>
        <v>Q6.1. Water spinach, average of raw and cooked (boiled)</v>
      </c>
      <c r="J3560" s="1">
        <f t="shared" si="2"/>
        <v>0</v>
      </c>
      <c r="K3560" s="1" t="str">
        <f t="shared" si="3"/>
        <v>Q6.1. Water spinach, average of raw and cooked (boiled)0</v>
      </c>
      <c r="L3560" s="1" t="str">
        <f t="shared" si="4"/>
        <v>Q6.1. Water spinach, average of raw and cooked (boiled)Unspecified</v>
      </c>
      <c r="M3560" s="1" t="str">
        <f t="array" ref="M3560">IF(A3559=$A$72,TEXT(A3560,"dd/mm/yyyy"),A3560)&amp;";"&amp;B3560&amp;";"&amp;IF(J3560=0,IFERROR(VLOOKUP(A3560,default!$B$17:$C$19,2,0),C3560),INDEX(default!$B$2:$B$12,Sheet2!J3560,0))&amp;";"&amp;D3560&amp;";"&amp;E3560&amp;";"&amp;F3560&amp;";"&amp;G3560&amp;";"&amp;H3560</f>
        <v>Unspecified;;;;;;;</v>
      </c>
    </row>
    <row r="3561" ht="15.75" customHeight="1">
      <c r="I3561" s="1" t="str">
        <f t="shared" si="1"/>
        <v>Q6.1. Water spinach, average of raw and cooked (boiled)</v>
      </c>
      <c r="J3561" s="1">
        <f t="shared" si="2"/>
        <v>0</v>
      </c>
      <c r="K3561" s="1" t="str">
        <f t="shared" si="3"/>
        <v>Q6.1. Water spinach, average of raw and cooked (boiled)0</v>
      </c>
      <c r="L3561" s="1" t="str">
        <f t="shared" si="4"/>
        <v>Q6.1. Water spinach, average of raw and cooked (boiled)</v>
      </c>
      <c r="M3561" s="1" t="str">
        <f t="array" ref="M3561">IF(A3560=$A$72,TEXT(A3561,"dd/mm/yyyy"),A3561)&amp;";"&amp;B3561&amp;";"&amp;IF(J3561=0,IFERROR(VLOOKUP(A3561,default!$B$17:$C$19,2,0),C3561),INDEX(default!$B$2:$B$12,Sheet2!J3561,0))&amp;";"&amp;D3561&amp;";"&amp;E3561&amp;";"&amp;F3561&amp;";"&amp;G3561&amp;";"&amp;H3561</f>
        <v>;;;;;;;</v>
      </c>
    </row>
    <row r="3562" ht="15.75" customHeight="1">
      <c r="A3562" s="1" t="s">
        <v>827</v>
      </c>
      <c r="I3562" s="1" t="str">
        <f t="shared" si="1"/>
        <v>Q6.1. Water spinach, average of raw and cooked (boiled)</v>
      </c>
      <c r="J3562" s="1">
        <f t="shared" si="2"/>
        <v>0</v>
      </c>
      <c r="K3562" s="1" t="str">
        <f t="shared" si="3"/>
        <v>Q6.1. Water spinach, average of raw and cooked (boiled)0</v>
      </c>
      <c r="L3562" s="1" t="str">
        <f t="shared" si="4"/>
        <v>Q6.1. Water spinach, average of raw and cooked (boiled)Substitution allocation</v>
      </c>
      <c r="M3562" s="1" t="str">
        <f t="array" ref="M3562">IF(A3561=$A$72,TEXT(A3562,"dd/mm/yyyy"),A3562)&amp;";"&amp;B3562&amp;";"&amp;IF(J3562=0,IFERROR(VLOOKUP(A3562,default!$B$17:$C$19,2,0),C3562),INDEX(default!$B$2:$B$12,Sheet2!J3562,0))&amp;";"&amp;D3562&amp;";"&amp;E3562&amp;";"&amp;F3562&amp;";"&amp;G3562&amp;";"&amp;H3562</f>
        <v>Substitution allocation;;;;;;;</v>
      </c>
    </row>
    <row r="3563" ht="15.75" customHeight="1">
      <c r="A3563" s="1" t="s">
        <v>822</v>
      </c>
      <c r="I3563" s="1" t="str">
        <f t="shared" si="1"/>
        <v>Q6.1. Water spinach, average of raw and cooked (boiled)</v>
      </c>
      <c r="J3563" s="1">
        <f t="shared" si="2"/>
        <v>0</v>
      </c>
      <c r="K3563" s="1" t="str">
        <f t="shared" si="3"/>
        <v>Q6.1. Water spinach, average of raw and cooked (boiled)0</v>
      </c>
      <c r="L3563" s="1" t="str">
        <f t="shared" si="4"/>
        <v>Q6.1. Water spinach, average of raw and cooked (boiled)Unspecified</v>
      </c>
      <c r="M3563" s="1" t="str">
        <f t="array" ref="M3563">IF(A3562=$A$72,TEXT(A3563,"dd/mm/yyyy"),A3563)&amp;";"&amp;B3563&amp;";"&amp;IF(J3563=0,IFERROR(VLOOKUP(A3563,default!$B$17:$C$19,2,0),C3563),INDEX(default!$B$2:$B$12,Sheet2!J3563,0))&amp;";"&amp;D3563&amp;";"&amp;E3563&amp;";"&amp;F3563&amp;";"&amp;G3563&amp;";"&amp;H3563</f>
        <v>Unspecified;;;;;;;</v>
      </c>
    </row>
    <row r="3564" ht="15.75" customHeight="1">
      <c r="I3564" s="1" t="str">
        <f t="shared" si="1"/>
        <v>Q6.1. Water spinach, average of raw and cooked (boiled)</v>
      </c>
      <c r="J3564" s="1">
        <f t="shared" si="2"/>
        <v>0</v>
      </c>
      <c r="K3564" s="1" t="str">
        <f t="shared" si="3"/>
        <v>Q6.1. Water spinach, average of raw and cooked (boiled)0</v>
      </c>
      <c r="L3564" s="1" t="str">
        <f t="shared" si="4"/>
        <v>Q6.1. Water spinach, average of raw and cooked (boiled)</v>
      </c>
      <c r="M3564" s="1" t="str">
        <f t="array" ref="M3564">IF(A3563=$A$72,TEXT(A3564,"dd/mm/yyyy"),A3564)&amp;";"&amp;B3564&amp;";"&amp;IF(J3564=0,IFERROR(VLOOKUP(A3564,default!$B$17:$C$19,2,0),C3564),INDEX(default!$B$2:$B$12,Sheet2!J3564,0))&amp;";"&amp;D3564&amp;";"&amp;E3564&amp;";"&amp;F3564&amp;";"&amp;G3564&amp;";"&amp;H3564</f>
        <v>;;;;;;;</v>
      </c>
    </row>
    <row r="3565" ht="15.75" customHeight="1">
      <c r="A3565" s="1" t="s">
        <v>828</v>
      </c>
      <c r="I3565" s="1" t="str">
        <f t="shared" si="1"/>
        <v>Q6.1. Water spinach, average of raw and cooked (boiled)</v>
      </c>
      <c r="J3565" s="1">
        <f t="shared" si="2"/>
        <v>0</v>
      </c>
      <c r="K3565" s="1" t="str">
        <f t="shared" si="3"/>
        <v>Q6.1. Water spinach, average of raw and cooked (boiled)0</v>
      </c>
      <c r="L3565" s="1" t="str">
        <f t="shared" si="4"/>
        <v>Q6.1. Water spinach, average of raw and cooked (boiled)Cut off rules</v>
      </c>
      <c r="M3565" s="1" t="str">
        <f t="array" ref="M3565">IF(A3564=$A$72,TEXT(A3565,"dd/mm/yyyy"),A3565)&amp;";"&amp;B3565&amp;";"&amp;IF(J3565=0,IFERROR(VLOOKUP(A3565,default!$B$17:$C$19,2,0),C3565),INDEX(default!$B$2:$B$12,Sheet2!J3565,0))&amp;";"&amp;D3565&amp;";"&amp;E3565&amp;";"&amp;F3565&amp;";"&amp;G3565&amp;";"&amp;H3565</f>
        <v>Cut off rules;;;;;;;</v>
      </c>
    </row>
    <row r="3566" ht="15.75" customHeight="1">
      <c r="A3566" s="1" t="s">
        <v>822</v>
      </c>
      <c r="I3566" s="1" t="str">
        <f t="shared" si="1"/>
        <v>Q6.1. Water spinach, average of raw and cooked (boiled)</v>
      </c>
      <c r="J3566" s="1">
        <f t="shared" si="2"/>
        <v>0</v>
      </c>
      <c r="K3566" s="1" t="str">
        <f t="shared" si="3"/>
        <v>Q6.1. Water spinach, average of raw and cooked (boiled)0</v>
      </c>
      <c r="L3566" s="1" t="str">
        <f t="shared" si="4"/>
        <v>Q6.1. Water spinach, average of raw and cooked (boiled)Unspecified</v>
      </c>
      <c r="M3566" s="1" t="str">
        <f t="array" ref="M3566">IF(A3565=$A$72,TEXT(A3566,"dd/mm/yyyy"),A3566)&amp;";"&amp;B3566&amp;";"&amp;IF(J3566=0,IFERROR(VLOOKUP(A3566,default!$B$17:$C$19,2,0),C3566),INDEX(default!$B$2:$B$12,Sheet2!J3566,0))&amp;";"&amp;D3566&amp;";"&amp;E3566&amp;";"&amp;F3566&amp;";"&amp;G3566&amp;";"&amp;H3566</f>
        <v>Unspecified;;;;;;;</v>
      </c>
    </row>
    <row r="3567" ht="15.75" customHeight="1">
      <c r="I3567" s="1" t="str">
        <f t="shared" si="1"/>
        <v>Q6.1. Water spinach, average of raw and cooked (boiled)</v>
      </c>
      <c r="J3567" s="1">
        <f t="shared" si="2"/>
        <v>0</v>
      </c>
      <c r="K3567" s="1" t="str">
        <f t="shared" si="3"/>
        <v>Q6.1. Water spinach, average of raw and cooked (boiled)0</v>
      </c>
      <c r="L3567" s="1" t="str">
        <f t="shared" si="4"/>
        <v>Q6.1. Water spinach, average of raw and cooked (boiled)</v>
      </c>
      <c r="M3567" s="1" t="str">
        <f t="array" ref="M3567">IF(A3566=$A$72,TEXT(A3567,"dd/mm/yyyy"),A3567)&amp;";"&amp;B3567&amp;";"&amp;IF(J3567=0,IFERROR(VLOOKUP(A3567,default!$B$17:$C$19,2,0),C3567),INDEX(default!$B$2:$B$12,Sheet2!J3567,0))&amp;";"&amp;D3567&amp;";"&amp;E3567&amp;";"&amp;F3567&amp;";"&amp;G3567&amp;";"&amp;H3567</f>
        <v>;;;;;;;</v>
      </c>
    </row>
    <row r="3568" ht="15.75" customHeight="1">
      <c r="A3568" s="49" t="s">
        <v>829</v>
      </c>
      <c r="I3568" s="1" t="str">
        <f t="shared" si="1"/>
        <v>Q6.1. Water spinach, average of raw and cooked (boiled)</v>
      </c>
      <c r="J3568" s="1">
        <f t="shared" si="2"/>
        <v>0</v>
      </c>
      <c r="K3568" s="1" t="str">
        <f t="shared" si="3"/>
        <v>Q6.1. Water spinach, average of raw and cooked (boiled)0</v>
      </c>
      <c r="L3568" s="1" t="str">
        <f t="shared" si="4"/>
        <v>Q6.1. Water spinach, average of raw and cooked (boiled)Capital goods</v>
      </c>
      <c r="M3568" s="1" t="str">
        <f t="array" ref="M3568">IF(A3567=$A$72,TEXT(A3568,"dd/mm/yyyy"),A3568)&amp;";"&amp;B3568&amp;";"&amp;IF(J3568=0,IFERROR(VLOOKUP(A3568,default!$B$17:$C$19,2,0),C3568),INDEX(default!$B$2:$B$12,Sheet2!J3568,0))&amp;";"&amp;D3568&amp;";"&amp;E3568&amp;";"&amp;F3568&amp;";"&amp;G3568&amp;";"&amp;H3568</f>
        <v>Capital goods;;;;;;;</v>
      </c>
    </row>
    <row r="3569" ht="15.75" customHeight="1">
      <c r="A3569" s="1" t="s">
        <v>822</v>
      </c>
      <c r="I3569" s="1" t="str">
        <f t="shared" si="1"/>
        <v>Q6.1. Water spinach, average of raw and cooked (boiled)</v>
      </c>
      <c r="J3569" s="1">
        <f t="shared" si="2"/>
        <v>0</v>
      </c>
      <c r="K3569" s="1" t="str">
        <f t="shared" si="3"/>
        <v>Q6.1. Water spinach, average of raw and cooked (boiled)0</v>
      </c>
      <c r="L3569" s="1" t="str">
        <f t="shared" si="4"/>
        <v>Q6.1. Water spinach, average of raw and cooked (boiled)Unspecified</v>
      </c>
      <c r="M3569" s="1" t="str">
        <f t="array" ref="M3569">IF(A3568=$A$72,TEXT(A3569,"dd/mm/yyyy"),A3569)&amp;";"&amp;B3569&amp;";"&amp;IF(J3569=0,IFERROR(VLOOKUP(A3569,default!$B$17:$C$19,2,0),C3569),INDEX(default!$B$2:$B$12,Sheet2!J3569,0))&amp;";"&amp;D3569&amp;";"&amp;E3569&amp;";"&amp;F3569&amp;";"&amp;G3569&amp;";"&amp;H3569</f>
        <v>Unspecified;;;;;;;</v>
      </c>
    </row>
    <row r="3570" ht="15.75" customHeight="1">
      <c r="I3570" s="1" t="str">
        <f t="shared" si="1"/>
        <v>Q6.1. Water spinach, average of raw and cooked (boiled)</v>
      </c>
      <c r="J3570" s="1">
        <f t="shared" si="2"/>
        <v>0</v>
      </c>
      <c r="K3570" s="1" t="str">
        <f t="shared" si="3"/>
        <v>Q6.1. Water spinach, average of raw and cooked (boiled)0</v>
      </c>
      <c r="L3570" s="1" t="str">
        <f t="shared" si="4"/>
        <v>Q6.1. Water spinach, average of raw and cooked (boiled)</v>
      </c>
      <c r="M3570" s="1" t="str">
        <f t="array" ref="M3570">IF(A3569=$A$72,TEXT(A3570,"dd/mm/yyyy"),A3570)&amp;";"&amp;B3570&amp;";"&amp;IF(J3570=0,IFERROR(VLOOKUP(A3570,default!$B$17:$C$19,2,0),C3570),INDEX(default!$B$2:$B$12,Sheet2!J3570,0))&amp;";"&amp;D3570&amp;";"&amp;E3570&amp;";"&amp;F3570&amp;";"&amp;G3570&amp;";"&amp;H3570</f>
        <v>;;;;;;;</v>
      </c>
    </row>
    <row r="3571" ht="15.75" customHeight="1">
      <c r="A3571" s="1" t="s">
        <v>830</v>
      </c>
      <c r="I3571" s="1" t="str">
        <f t="shared" si="1"/>
        <v>Q6.1. Water spinach, average of raw and cooked (boiled)</v>
      </c>
      <c r="J3571" s="1">
        <f t="shared" si="2"/>
        <v>0</v>
      </c>
      <c r="K3571" s="1" t="str">
        <f t="shared" si="3"/>
        <v>Q6.1. Water spinach, average of raw and cooked (boiled)0</v>
      </c>
      <c r="L3571" s="1" t="str">
        <f t="shared" si="4"/>
        <v>Q6.1. Water spinach, average of raw and cooked (boiled)Boundary with nature</v>
      </c>
      <c r="M3571" s="1" t="str">
        <f t="array" ref="M3571">IF(A3570=$A$72,TEXT(A3571,"dd/mm/yyyy"),A3571)&amp;";"&amp;B3571&amp;";"&amp;IF(J3571=0,IFERROR(VLOOKUP(A3571,default!$B$17:$C$19,2,0),C3571),INDEX(default!$B$2:$B$12,Sheet2!J3571,0))&amp;";"&amp;D3571&amp;";"&amp;E3571&amp;";"&amp;F3571&amp;";"&amp;G3571&amp;";"&amp;H3571</f>
        <v>Boundary with nature;;;;;;;</v>
      </c>
    </row>
    <row r="3572" ht="15.75" customHeight="1">
      <c r="A3572" s="1" t="s">
        <v>822</v>
      </c>
      <c r="I3572" s="1" t="str">
        <f t="shared" si="1"/>
        <v>Q6.1. Water spinach, average of raw and cooked (boiled)</v>
      </c>
      <c r="J3572" s="1">
        <f t="shared" si="2"/>
        <v>0</v>
      </c>
      <c r="K3572" s="1" t="str">
        <f t="shared" si="3"/>
        <v>Q6.1. Water spinach, average of raw and cooked (boiled)0</v>
      </c>
      <c r="L3572" s="1" t="str">
        <f t="shared" si="4"/>
        <v>Q6.1. Water spinach, average of raw and cooked (boiled)Unspecified</v>
      </c>
      <c r="M3572" s="1" t="str">
        <f t="array" ref="M3572">IF(A3571=$A$72,TEXT(A3572,"dd/mm/yyyy"),A3572)&amp;";"&amp;B3572&amp;";"&amp;IF(J3572=0,IFERROR(VLOOKUP(A3572,default!$B$17:$C$19,2,0),C3572),INDEX(default!$B$2:$B$12,Sheet2!J3572,0))&amp;";"&amp;D3572&amp;";"&amp;E3572&amp;";"&amp;F3572&amp;";"&amp;G3572&amp;";"&amp;H3572</f>
        <v>Unspecified;;;;;;;</v>
      </c>
    </row>
    <row r="3573" ht="15.75" customHeight="1">
      <c r="I3573" s="1" t="str">
        <f t="shared" si="1"/>
        <v>Q6.1. Water spinach, average of raw and cooked (boiled)</v>
      </c>
      <c r="J3573" s="1">
        <f t="shared" si="2"/>
        <v>0</v>
      </c>
      <c r="K3573" s="1" t="str">
        <f t="shared" si="3"/>
        <v>Q6.1. Water spinach, average of raw and cooked (boiled)0</v>
      </c>
      <c r="L3573" s="1" t="str">
        <f t="shared" si="4"/>
        <v>Q6.1. Water spinach, average of raw and cooked (boiled)</v>
      </c>
      <c r="M3573" s="1" t="str">
        <f t="array" ref="M3573">IF(A3572=$A$72,TEXT(A3573,"dd/mm/yyyy"),A3573)&amp;";"&amp;B3573&amp;";"&amp;IF(J3573=0,IFERROR(VLOOKUP(A3573,default!$B$17:$C$19,2,0),C3573),INDEX(default!$B$2:$B$12,Sheet2!J3573,0))&amp;";"&amp;D3573&amp;";"&amp;E3573&amp;";"&amp;F3573&amp;";"&amp;G3573&amp;";"&amp;H3573</f>
        <v>;;;;;;;</v>
      </c>
    </row>
    <row r="3574" ht="15.75" customHeight="1">
      <c r="A3574" s="1" t="s">
        <v>831</v>
      </c>
      <c r="I3574" s="1" t="str">
        <f t="shared" si="1"/>
        <v>Q6.1. Water spinach, average of raw and cooked (boiled)</v>
      </c>
      <c r="J3574" s="1">
        <f t="shared" si="2"/>
        <v>0</v>
      </c>
      <c r="K3574" s="1" t="str">
        <f t="shared" si="3"/>
        <v>Q6.1. Water spinach, average of raw and cooked (boiled)0</v>
      </c>
      <c r="L3574" s="1" t="str">
        <f t="shared" si="4"/>
        <v>Q6.1. Water spinach, average of raw and cooked (boiled)Infrastructure</v>
      </c>
      <c r="M3574" s="1" t="str">
        <f t="array" ref="M3574">IF(A3573=$A$72,TEXT(A3574,"dd/mm/yyyy"),A3574)&amp;";"&amp;B3574&amp;";"&amp;IF(J3574=0,IFERROR(VLOOKUP(A3574,default!$B$17:$C$19,2,0),C3574),INDEX(default!$B$2:$B$12,Sheet2!J3574,0))&amp;";"&amp;D3574&amp;";"&amp;E3574&amp;";"&amp;F3574&amp;";"&amp;G3574&amp;";"&amp;H3574</f>
        <v>Infrastructure;;;;;;;</v>
      </c>
    </row>
    <row r="3575" ht="15.75" customHeight="1">
      <c r="A3575" s="1" t="s">
        <v>832</v>
      </c>
      <c r="I3575" s="1" t="str">
        <f t="shared" si="1"/>
        <v>Q6.1. Water spinach, average of raw and cooked (boiled)</v>
      </c>
      <c r="J3575" s="1">
        <f t="shared" si="2"/>
        <v>0</v>
      </c>
      <c r="K3575" s="1" t="str">
        <f t="shared" si="3"/>
        <v>Q6.1. Water spinach, average of raw and cooked (boiled)0</v>
      </c>
      <c r="L3575" s="1" t="str">
        <f t="shared" si="4"/>
        <v>Q6.1. Water spinach, average of raw and cooked (boiled)No</v>
      </c>
      <c r="M3575" s="1" t="str">
        <f t="array" ref="M3575">IF(A3574=$A$72,TEXT(A3575,"dd/mm/yyyy"),A3575)&amp;";"&amp;B3575&amp;";"&amp;IF(J3575=0,IFERROR(VLOOKUP(A3575,default!$B$17:$C$19,2,0),C3575),INDEX(default!$B$2:$B$12,Sheet2!J3575,0))&amp;";"&amp;D3575&amp;";"&amp;E3575&amp;";"&amp;F3575&amp;";"&amp;G3575&amp;";"&amp;H3575</f>
        <v>No;;;;;;;</v>
      </c>
    </row>
    <row r="3576" ht="15.75" customHeight="1">
      <c r="I3576" s="1" t="str">
        <f t="shared" si="1"/>
        <v>Q6.1. Water spinach, average of raw and cooked (boiled)</v>
      </c>
      <c r="J3576" s="1">
        <f t="shared" si="2"/>
        <v>0</v>
      </c>
      <c r="K3576" s="1" t="str">
        <f t="shared" si="3"/>
        <v>Q6.1. Water spinach, average of raw and cooked (boiled)0</v>
      </c>
      <c r="L3576" s="1" t="str">
        <f t="shared" si="4"/>
        <v>Q6.1. Water spinach, average of raw and cooked (boiled)</v>
      </c>
      <c r="M3576" s="1" t="str">
        <f t="array" ref="M3576">IF(A3575=$A$72,TEXT(A3576,"dd/mm/yyyy"),A3576)&amp;";"&amp;B3576&amp;";"&amp;IF(J3576=0,IFERROR(VLOOKUP(A3576,default!$B$17:$C$19,2,0),C3576),INDEX(default!$B$2:$B$12,Sheet2!J3576,0))&amp;";"&amp;D3576&amp;";"&amp;E3576&amp;";"&amp;F3576&amp;";"&amp;G3576&amp;";"&amp;H3576</f>
        <v>;;;;;;;</v>
      </c>
    </row>
    <row r="3577" ht="15.75" customHeight="1">
      <c r="A3577" s="1" t="s">
        <v>833</v>
      </c>
      <c r="I3577" s="1" t="str">
        <f t="shared" si="1"/>
        <v>Q6.1. Water spinach, average of raw and cooked (boiled)</v>
      </c>
      <c r="J3577" s="1">
        <f t="shared" si="2"/>
        <v>0</v>
      </c>
      <c r="K3577" s="1" t="str">
        <f t="shared" si="3"/>
        <v>Q6.1. Water spinach, average of raw and cooked (boiled)0</v>
      </c>
      <c r="L3577" s="1" t="str">
        <f t="shared" si="4"/>
        <v>Q6.1. Water spinach, average of raw and cooked (boiled)Date</v>
      </c>
      <c r="M3577" s="1" t="str">
        <f t="array" ref="M3577">IF(A3576=$A$72,TEXT(A3577,"dd/mm/yyyy"),A3577)&amp;";"&amp;B3577&amp;";"&amp;IF(J3577=0,IFERROR(VLOOKUP(A3577,default!$B$17:$C$19,2,0),C3577),INDEX(default!$B$2:$B$12,Sheet2!J3577,0))&amp;";"&amp;D3577&amp;";"&amp;E3577&amp;";"&amp;F3577&amp;";"&amp;G3577&amp;";"&amp;H3577</f>
        <v>Date;;;;;;;</v>
      </c>
    </row>
    <row r="3578" ht="15.75" customHeight="1">
      <c r="A3578" s="49">
        <v>45119.0</v>
      </c>
      <c r="I3578" s="1" t="str">
        <f t="shared" si="1"/>
        <v>Q6.1. Water spinach, average of raw and cooked (boiled)</v>
      </c>
      <c r="J3578" s="1">
        <f t="shared" si="2"/>
        <v>0</v>
      </c>
      <c r="K3578" s="1" t="str">
        <f t="shared" si="3"/>
        <v>Q6.1. Water spinach, average of raw and cooked (boiled)0</v>
      </c>
      <c r="L3578" s="1" t="str">
        <f t="shared" si="4"/>
        <v>Q6.1. Water spinach, average of raw and cooked (boiled)45119</v>
      </c>
      <c r="M3578" s="1" t="str">
        <f t="array" ref="M3578">IF(A3577=$A$72,TEXT(A3578,"dd/mm/yyyy"),A3578)&amp;";"&amp;B3578&amp;";"&amp;IF(J3578=0,IFERROR(VLOOKUP(A3578,default!$B$17:$C$19,2,0),C3578),INDEX(default!$B$2:$B$12,Sheet2!J3578,0))&amp;";"&amp;D3578&amp;";"&amp;E3578&amp;";"&amp;F3578&amp;";"&amp;G3578&amp;";"&amp;H3578</f>
        <v>12/07/2023;;;;;;;</v>
      </c>
    </row>
    <row r="3579" ht="15.75" customHeight="1">
      <c r="I3579" s="1" t="str">
        <f t="shared" si="1"/>
        <v>Q6.1. Water spinach, average of raw and cooked (boiled)</v>
      </c>
      <c r="J3579" s="1">
        <f t="shared" si="2"/>
        <v>0</v>
      </c>
      <c r="K3579" s="1" t="str">
        <f t="shared" si="3"/>
        <v>Q6.1. Water spinach, average of raw and cooked (boiled)0</v>
      </c>
      <c r="L3579" s="1" t="str">
        <f t="shared" si="4"/>
        <v>Q6.1. Water spinach, average of raw and cooked (boiled)</v>
      </c>
      <c r="M3579" s="1" t="str">
        <f t="array" ref="M3579">IF(A3578=$A$72,TEXT(A3579,"dd/mm/yyyy"),A3579)&amp;";"&amp;B3579&amp;";"&amp;IF(J3579=0,IFERROR(VLOOKUP(A3579,default!$B$17:$C$19,2,0),C3579),INDEX(default!$B$2:$B$12,Sheet2!J3579,0))&amp;";"&amp;D3579&amp;";"&amp;E3579&amp;";"&amp;F3579&amp;";"&amp;G3579&amp;";"&amp;H3579</f>
        <v>;;;;;;;</v>
      </c>
    </row>
    <row r="3580" ht="15.75" customHeight="1">
      <c r="A3580" s="1" t="s">
        <v>834</v>
      </c>
      <c r="I3580" s="1" t="str">
        <f t="shared" si="1"/>
        <v>Q6.1. Water spinach, average of raw and cooked (boiled)</v>
      </c>
      <c r="J3580" s="1">
        <f t="shared" si="2"/>
        <v>0</v>
      </c>
      <c r="K3580" s="1" t="str">
        <f t="shared" si="3"/>
        <v>Q6.1. Water spinach, average of raw and cooked (boiled)0</v>
      </c>
      <c r="L3580" s="1" t="str">
        <f t="shared" si="4"/>
        <v>Q6.1. Water spinach, average of raw and cooked (boiled)Products</v>
      </c>
      <c r="M3580" s="1" t="str">
        <f t="array" ref="M3580">IF(A3579=$A$72,TEXT(A3580,"dd/mm/yyyy"),A3580)&amp;";"&amp;B3580&amp;";"&amp;IF(J3580=0,IFERROR(VLOOKUP(A3580,default!$B$17:$C$19,2,0),C3580),INDEX(default!$B$2:$B$12,Sheet2!J3580,0))&amp;";"&amp;D3580&amp;";"&amp;E3580&amp;";"&amp;F3580&amp;";"&amp;G3580&amp;";"&amp;H3580</f>
        <v>Products;;;;;;;</v>
      </c>
    </row>
    <row r="3581" ht="15.75" customHeight="1">
      <c r="A3581" s="1" t="s">
        <v>1063</v>
      </c>
      <c r="B3581" s="1" t="s">
        <v>835</v>
      </c>
      <c r="C3581" s="1">
        <v>1.0</v>
      </c>
      <c r="D3581" s="1">
        <v>100.0</v>
      </c>
      <c r="E3581" s="1" t="s">
        <v>836</v>
      </c>
      <c r="F3581" s="1" t="s">
        <v>971</v>
      </c>
      <c r="I3581" s="1" t="str">
        <f t="shared" si="1"/>
        <v>Q6.2. Drumstick leaves, average of raw and cooked (boiled)</v>
      </c>
      <c r="J3581" s="1">
        <f t="shared" si="2"/>
        <v>0</v>
      </c>
      <c r="K3581" s="1" t="str">
        <f t="shared" si="3"/>
        <v>Q6.2. Drumstick leaves, average of raw and cooked (boiled)0</v>
      </c>
      <c r="L3581" s="1" t="str">
        <f t="shared" si="4"/>
        <v>Q6.2. Drumstick leaves, average of raw and cooked (boiled)Q6.2. Drumstick leaves, average of raw and cooked (boiled)</v>
      </c>
      <c r="M3581" s="1" t="str">
        <f t="array" ref="M3581">IF(A3580=$A$72,TEXT(A3581,"dd/mm/yyyy"),A3581)&amp;";"&amp;B3581&amp;";"&amp;IF(J3581=0,IFERROR(VLOOKUP(A3581,default!$B$17:$C$19,2,0),C3581),INDEX(default!$B$2:$B$12,Sheet2!J3581,0))&amp;";"&amp;D3581&amp;";"&amp;E3581&amp;";"&amp;F3581&amp;";"&amp;G3581&amp;";"&amp;H3581</f>
        <v>Q6.2. Drumstick leaves, average of raw and cooked (boiled);kg;1;100;not defined;!My project\0. Life cycles;;</v>
      </c>
    </row>
    <row r="3582" ht="15.75" customHeight="1">
      <c r="I3582" s="1" t="str">
        <f t="shared" si="1"/>
        <v>Q6.2. Drumstick leaves, average of raw and cooked (boiled)</v>
      </c>
      <c r="J3582" s="1">
        <f t="shared" si="2"/>
        <v>0</v>
      </c>
      <c r="K3582" s="1" t="str">
        <f t="shared" si="3"/>
        <v>Q6.2. Drumstick leaves, average of raw and cooked (boiled)0</v>
      </c>
      <c r="L3582" s="1" t="str">
        <f t="shared" si="4"/>
        <v>Q6.2. Drumstick leaves, average of raw and cooked (boiled)</v>
      </c>
      <c r="M3582" s="1" t="str">
        <f t="array" ref="M3582">IF(A3581=$A$72,TEXT(A3582,"dd/mm/yyyy"),A3582)&amp;";"&amp;B3582&amp;";"&amp;IF(J3582=0,IFERROR(VLOOKUP(A3582,default!$B$17:$C$19,2,0),C3582),INDEX(default!$B$2:$B$12,Sheet2!J3582,0))&amp;";"&amp;D3582&amp;";"&amp;E3582&amp;";"&amp;F3582&amp;";"&amp;G3582&amp;";"&amp;H3582</f>
        <v>;;;;;;;</v>
      </c>
    </row>
    <row r="3583" ht="15.75" customHeight="1">
      <c r="A3583" s="1" t="s">
        <v>838</v>
      </c>
      <c r="I3583" s="1" t="str">
        <f t="shared" si="1"/>
        <v>Q6.2. Drumstick leaves, average of raw and cooked (boiled)</v>
      </c>
      <c r="J3583" s="1">
        <f t="shared" si="2"/>
        <v>0</v>
      </c>
      <c r="K3583" s="1" t="str">
        <f t="shared" si="3"/>
        <v>Q6.2. Drumstick leaves, average of raw and cooked (boiled)0</v>
      </c>
      <c r="L3583" s="1" t="str">
        <f t="shared" si="4"/>
        <v>Q6.2. Drumstick leaves, average of raw and cooked (boiled)Avoided products</v>
      </c>
      <c r="M3583" s="1" t="str">
        <f t="array" ref="M3583">IF(A3582=$A$72,TEXT(A3583,"dd/mm/yyyy"),A3583)&amp;";"&amp;B3583&amp;";"&amp;IF(J3583=0,IFERROR(VLOOKUP(A3583,default!$B$17:$C$19,2,0),C3583),INDEX(default!$B$2:$B$12,Sheet2!J3583,0))&amp;";"&amp;D3583&amp;";"&amp;E3583&amp;";"&amp;F3583&amp;";"&amp;G3583&amp;";"&amp;H3583</f>
        <v>Avoided products;;;;;;;</v>
      </c>
    </row>
    <row r="3584" ht="15.75" customHeight="1">
      <c r="I3584" s="1" t="str">
        <f t="shared" si="1"/>
        <v>Q6.2. Drumstick leaves, average of raw and cooked (boiled)</v>
      </c>
      <c r="J3584" s="1">
        <f t="shared" si="2"/>
        <v>0</v>
      </c>
      <c r="K3584" s="1" t="str">
        <f t="shared" si="3"/>
        <v>Q6.2. Drumstick leaves, average of raw and cooked (boiled)0</v>
      </c>
      <c r="L3584" s="1" t="str">
        <f t="shared" si="4"/>
        <v>Q6.2. Drumstick leaves, average of raw and cooked (boiled)</v>
      </c>
      <c r="M3584" s="1" t="str">
        <f t="array" ref="M3584">IF(A3583=$A$72,TEXT(A3584,"dd/mm/yyyy"),A3584)&amp;";"&amp;B3584&amp;";"&amp;IF(J3584=0,IFERROR(VLOOKUP(A3584,default!$B$17:$C$19,2,0),C3584),INDEX(default!$B$2:$B$12,Sheet2!J3584,0))&amp;";"&amp;D3584&amp;";"&amp;E3584&amp;";"&amp;F3584&amp;";"&amp;G3584&amp;";"&amp;H3584</f>
        <v>;;;;;;;</v>
      </c>
    </row>
    <row r="3585" ht="15.75" customHeight="1">
      <c r="A3585" s="1" t="s">
        <v>839</v>
      </c>
      <c r="I3585" s="1" t="str">
        <f t="shared" si="1"/>
        <v>Q6.2. Drumstick leaves, average of raw and cooked (boiled)</v>
      </c>
      <c r="J3585" s="1">
        <f t="shared" si="2"/>
        <v>0</v>
      </c>
      <c r="K3585" s="1" t="str">
        <f t="shared" si="3"/>
        <v>Q6.2. Drumstick leaves, average of raw and cooked (boiled)0</v>
      </c>
      <c r="L3585" s="1" t="str">
        <f t="shared" si="4"/>
        <v>Q6.2. Drumstick leaves, average of raw and cooked (boiled)Resources</v>
      </c>
      <c r="M3585" s="1" t="str">
        <f t="array" ref="M3585">IF(A3584=$A$72,TEXT(A3585,"dd/mm/yyyy"),A3585)&amp;";"&amp;B3585&amp;";"&amp;IF(J3585=0,IFERROR(VLOOKUP(A3585,default!$B$17:$C$19,2,0),C3585),INDEX(default!$B$2:$B$12,Sheet2!J3585,0))&amp;";"&amp;D3585&amp;";"&amp;E3585&amp;";"&amp;F3585&amp;";"&amp;G3585&amp;";"&amp;H3585</f>
        <v>Resources;;;;;;;</v>
      </c>
    </row>
    <row r="3586" ht="15.75" customHeight="1">
      <c r="I3586" s="1" t="str">
        <f t="shared" si="1"/>
        <v>Q6.2. Drumstick leaves, average of raw and cooked (boiled)</v>
      </c>
      <c r="J3586" s="1">
        <f t="shared" si="2"/>
        <v>0</v>
      </c>
      <c r="K3586" s="1" t="str">
        <f t="shared" si="3"/>
        <v>Q6.2. Drumstick leaves, average of raw and cooked (boiled)0</v>
      </c>
      <c r="L3586" s="1" t="str">
        <f t="shared" si="4"/>
        <v>Q6.2. Drumstick leaves, average of raw and cooked (boiled)</v>
      </c>
      <c r="M3586" s="1" t="str">
        <f t="array" ref="M3586">IF(A3585=$A$72,TEXT(A3586,"dd/mm/yyyy"),A3586)&amp;";"&amp;B3586&amp;";"&amp;IF(J3586=0,IFERROR(VLOOKUP(A3586,default!$B$17:$C$19,2,0),C3586),INDEX(default!$B$2:$B$12,Sheet2!J3586,0))&amp;";"&amp;D3586&amp;";"&amp;E3586&amp;";"&amp;F3586&amp;";"&amp;G3586&amp;";"&amp;H3586</f>
        <v>;;;;;;;</v>
      </c>
    </row>
    <row r="3587" ht="15.75" customHeight="1">
      <c r="A3587" s="1" t="s">
        <v>840</v>
      </c>
      <c r="I3587" s="1" t="str">
        <f t="shared" si="1"/>
        <v>Q6.2. Drumstick leaves, average of raw and cooked (boiled)</v>
      </c>
      <c r="J3587" s="1">
        <f t="shared" si="2"/>
        <v>1</v>
      </c>
      <c r="K3587" s="1" t="str">
        <f t="shared" si="3"/>
        <v>Q6.2. Drumstick leaves, average of raw and cooked (boiled)1</v>
      </c>
      <c r="L3587" s="1" t="str">
        <f t="shared" si="4"/>
        <v>Q6.2. Drumstick leaves, average of raw and cooked (boiled)Materials/fuels</v>
      </c>
      <c r="M3587" s="1" t="str">
        <f t="array" ref="M3587">IF(A3586=$A$72,TEXT(A3587,"dd/mm/yyyy"),A3587)&amp;";"&amp;B3587&amp;";"&amp;IF(J3587=0,IFERROR(VLOOKUP(A3587,default!$B$17:$C$19,2,0),C3587),INDEX(default!$B$2:$B$12,Sheet2!J3587,0))&amp;";"&amp;D3587&amp;";"&amp;E3587&amp;";"&amp;F3587&amp;";"&amp;G3587&amp;";"&amp;H3587</f>
        <v>Materials/fuels;;;;;;;</v>
      </c>
    </row>
    <row r="3588" ht="15.75" customHeight="1">
      <c r="A3588" s="1" t="s">
        <v>353</v>
      </c>
      <c r="B3588" s="1" t="s">
        <v>835</v>
      </c>
      <c r="C3588" s="1" t="s">
        <v>1013</v>
      </c>
      <c r="D3588" s="1" t="s">
        <v>842</v>
      </c>
      <c r="E3588" s="1">
        <v>0.0</v>
      </c>
      <c r="F3588" s="1">
        <v>0.0</v>
      </c>
      <c r="G3588" s="1">
        <v>0.0</v>
      </c>
      <c r="I3588" s="1" t="str">
        <f t="shared" si="1"/>
        <v>Q6.2. Drumstick leaves, average of raw and cooked (boiled)</v>
      </c>
      <c r="J3588" s="1">
        <f t="shared" si="2"/>
        <v>2</v>
      </c>
      <c r="K3588" s="1" t="str">
        <f t="shared" si="3"/>
        <v>Q6.2. Drumstick leaves, average of raw and cooked (boiled)2</v>
      </c>
      <c r="L3588" s="1" t="str">
        <f t="shared" si="4"/>
        <v>Q6.2. Drumstick leaves, average of raw and cooked (boiled)Primary production dummy</v>
      </c>
      <c r="M3588" s="1" t="str">
        <f t="array" ref="M3588">IF(A3587=$A$72,TEXT(A3588,"dd/mm/yyyy"),A3588)&amp;";"&amp;B3588&amp;";"&amp;IF(J3588=0,IFERROR(VLOOKUP(A3588,default!$B$17:$C$19,2,0),C3588),INDEX(default!$B$2:$B$12,Sheet2!J3588,0))&amp;";"&amp;D3588&amp;";"&amp;E3588&amp;";"&amp;F3588&amp;";"&amp;G3588&amp;";"&amp;H3588</f>
        <v>Primary production dummy;kg;primary*(1+PHAR_loss_PNS+PROC_loss_PNS+TRAN_loss_PNS+RET_loss_PNS);Undefined;0;0;0;</v>
      </c>
    </row>
    <row r="3589" ht="15.75" customHeight="1">
      <c r="A3589" s="1" t="s">
        <v>122</v>
      </c>
      <c r="B3589" s="1" t="s">
        <v>835</v>
      </c>
      <c r="C3589" s="1">
        <v>0.0</v>
      </c>
      <c r="D3589" s="1" t="s">
        <v>842</v>
      </c>
      <c r="E3589" s="1">
        <v>0.0</v>
      </c>
      <c r="F3589" s="1">
        <v>0.0</v>
      </c>
      <c r="G3589" s="1">
        <v>0.0</v>
      </c>
      <c r="I3589" s="1" t="str">
        <f t="shared" si="1"/>
        <v>Q6.2. Drumstick leaves, average of raw and cooked (boiled)</v>
      </c>
      <c r="J3589" s="1">
        <f t="shared" si="2"/>
        <v>3</v>
      </c>
      <c r="K3589" s="1" t="str">
        <f t="shared" si="3"/>
        <v>Q6.2. Drumstick leaves, average of raw and cooked (boiled)3</v>
      </c>
      <c r="L3589" s="1" t="str">
        <f t="shared" si="4"/>
        <v>Q6.2. Drumstick leaves, average of raw and cooked (boiled)Processing dummy</v>
      </c>
      <c r="M3589" s="1" t="str">
        <f t="array" ref="M3589">IF(A3588=$A$72,TEXT(A3589,"dd/mm/yyyy"),A3589)&amp;";"&amp;B3589&amp;";"&amp;IF(J3589=0,IFERROR(VLOOKUP(A3589,default!$B$17:$C$19,2,0),C3589),INDEX(default!$B$2:$B$12,Sheet2!J3589,0))&amp;";"&amp;D3589&amp;";"&amp;E3589&amp;";"&amp;F3589&amp;";"&amp;G3589&amp;";"&amp;H3589</f>
        <v>Processing dummy;kg;processing*(1+PROC_loss_PNS+TRAN_loss_PNS+RET_loss_PNS);Undefined;0;0;0;</v>
      </c>
    </row>
    <row r="3590" ht="15.75" customHeight="1">
      <c r="A3590" s="1" t="s">
        <v>317</v>
      </c>
      <c r="B3590" s="1" t="s">
        <v>835</v>
      </c>
      <c r="C3590" s="1" t="s">
        <v>1111</v>
      </c>
      <c r="D3590" s="1" t="s">
        <v>842</v>
      </c>
      <c r="E3590" s="1">
        <v>0.0</v>
      </c>
      <c r="F3590" s="1">
        <v>0.0</v>
      </c>
      <c r="G3590" s="1">
        <v>0.0</v>
      </c>
      <c r="I3590" s="1" t="str">
        <f t="shared" si="1"/>
        <v>Q6.2. Drumstick leaves, average of raw and cooked (boiled)</v>
      </c>
      <c r="J3590" s="1">
        <f t="shared" si="2"/>
        <v>4</v>
      </c>
      <c r="K3590" s="1" t="str">
        <f t="shared" si="3"/>
        <v>Q6.2. Drumstick leaves, average of raw and cooked (boiled)4</v>
      </c>
      <c r="L3590" s="1" t="str">
        <f t="shared" si="4"/>
        <v>Q6.2. Drumstick leaves, average of raw and cooked (boiled)Packaging dummy</v>
      </c>
      <c r="M3590" s="1" t="str">
        <f t="array" ref="M3590">IF(A3589=$A$72,TEXT(A3590,"dd/mm/yyyy"),A3590)&amp;";"&amp;B3590&amp;";"&amp;IF(J3590=0,IFERROR(VLOOKUP(A3590,default!$B$17:$C$19,2,0),C3590),INDEX(default!$B$2:$B$12,Sheet2!J3590,0))&amp;";"&amp;D3590&amp;";"&amp;E3590&amp;";"&amp;F3590&amp;";"&amp;G3590&amp;";"&amp;H3590</f>
        <v>Packaging dummy;kg;packaging*(1+TRAN_loss_PNS+RET_loss_PNS);Undefined;0;0;0;</v>
      </c>
    </row>
    <row r="3591" ht="15.75" customHeight="1">
      <c r="A3591" s="1" t="s">
        <v>124</v>
      </c>
      <c r="B3591" s="1" t="s">
        <v>835</v>
      </c>
      <c r="C3591" s="1" t="s">
        <v>1015</v>
      </c>
      <c r="D3591" s="1" t="s">
        <v>842</v>
      </c>
      <c r="E3591" s="1">
        <v>0.0</v>
      </c>
      <c r="F3591" s="1">
        <v>0.0</v>
      </c>
      <c r="G3591" s="1">
        <v>0.0</v>
      </c>
      <c r="I3591" s="1" t="str">
        <f t="shared" si="1"/>
        <v>Q6.2. Drumstick leaves, average of raw and cooked (boiled)</v>
      </c>
      <c r="J3591" s="1">
        <f t="shared" si="2"/>
        <v>5</v>
      </c>
      <c r="K3591" s="1" t="str">
        <f t="shared" si="3"/>
        <v>Q6.2. Drumstick leaves, average of raw and cooked (boiled)5</v>
      </c>
      <c r="L3591" s="1" t="str">
        <f t="shared" si="4"/>
        <v>Q6.2. Drumstick leaves, average of raw and cooked (boiled)Domestic distribution {ID}| GAIN</v>
      </c>
      <c r="M3591" s="1" t="str">
        <f t="array" ref="M3591">IF(A3590=$A$72,TEXT(A3591,"dd/mm/yyyy"),A3591)&amp;";"&amp;B3591&amp;";"&amp;IF(J3591=0,IFERROR(VLOOKUP(A3591,default!$B$17:$C$19,2,0),C3591),INDEX(default!$B$2:$B$12,Sheet2!J3591,0))&amp;";"&amp;D3591&amp;";"&amp;E3591&amp;";"&amp;F3591&amp;";"&amp;G3591&amp;";"&amp;H3591</f>
        <v>Domestic distribution {ID}| GAIN;kg;distrib*(1+TRAN_loss_PNS+RET_loss_PNS);Undefined;0;0;0;</v>
      </c>
    </row>
    <row r="3592" ht="15.75" customHeight="1">
      <c r="A3592" s="1" t="s">
        <v>125</v>
      </c>
      <c r="B3592" s="1" t="s">
        <v>846</v>
      </c>
      <c r="C3592" s="1" t="s">
        <v>1016</v>
      </c>
      <c r="D3592" s="1" t="s">
        <v>842</v>
      </c>
      <c r="E3592" s="1">
        <v>0.0</v>
      </c>
      <c r="F3592" s="1">
        <v>0.0</v>
      </c>
      <c r="G3592" s="1">
        <v>0.0</v>
      </c>
      <c r="I3592" s="1" t="str">
        <f t="shared" si="1"/>
        <v>Q6.2. Drumstick leaves, average of raw and cooked (boiled)</v>
      </c>
      <c r="J3592" s="1">
        <f t="shared" si="2"/>
        <v>6</v>
      </c>
      <c r="K3592" s="1" t="str">
        <f t="shared" si="3"/>
        <v>Q6.2. Drumstick leaves, average of raw and cooked (boiled)6</v>
      </c>
      <c r="L3592" s="1" t="str">
        <f t="shared" si="4"/>
        <v>Q6.2. Drumstick leaves, average of raw and cooked (boiled)Storage, in closed refrigerator, at retail (WFLDB)/RER U {ID}| GAIN</v>
      </c>
      <c r="M3592" s="1" t="str">
        <f t="array" ref="M3592">IF(A3591=$A$72,TEXT(A3592,"dd/mm/yyyy"),A3592)&amp;";"&amp;B3592&amp;";"&amp;IF(J3592=0,IFERROR(VLOOKUP(A3592,default!$B$17:$C$19,2,0),C3592),INDEX(default!$B$2:$B$12,Sheet2!J3592,0))&amp;";"&amp;D3592&amp;";"&amp;E3592&amp;";"&amp;F3592&amp;";"&amp;G3592&amp;";"&amp;H3592</f>
        <v>Storage, in closed refrigerator, at retail (WFLDB)/RER U {ID}| GAIN;l*day;retail_cool*(1+RET_loss_PNS);Undefined;0;0;0;</v>
      </c>
    </row>
    <row r="3593" ht="15.75" customHeight="1">
      <c r="A3593" s="1" t="s">
        <v>126</v>
      </c>
      <c r="B3593" s="1" t="s">
        <v>846</v>
      </c>
      <c r="C3593" s="1" t="s">
        <v>1017</v>
      </c>
      <c r="D3593" s="1" t="s">
        <v>842</v>
      </c>
      <c r="E3593" s="1">
        <v>0.0</v>
      </c>
      <c r="F3593" s="1">
        <v>0.0</v>
      </c>
      <c r="G3593" s="1">
        <v>0.0</v>
      </c>
      <c r="I3593" s="1" t="str">
        <f t="shared" si="1"/>
        <v>Q6.2. Drumstick leaves, average of raw and cooked (boiled)</v>
      </c>
      <c r="J3593" s="1">
        <f t="shared" si="2"/>
        <v>7</v>
      </c>
      <c r="K3593" s="1" t="str">
        <f t="shared" si="3"/>
        <v>Q6.2. Drumstick leaves, average of raw and cooked (boiled)7</v>
      </c>
      <c r="L3593" s="1" t="str">
        <f t="shared" si="4"/>
        <v>Q6.2. Drumstick leaves, average of raw and cooked (boiled)Storage, in closed freezer, at retail (WFLDB)/RER U {ID}| GAIN</v>
      </c>
      <c r="M3593" s="1" t="str">
        <f t="array" ref="M3593">IF(A3592=$A$72,TEXT(A3593,"dd/mm/yyyy"),A3593)&amp;";"&amp;B3593&amp;";"&amp;IF(J3593=0,IFERROR(VLOOKUP(A3593,default!$B$17:$C$19,2,0),C3593),INDEX(default!$B$2:$B$12,Sheet2!J3593,0))&amp;";"&amp;D3593&amp;";"&amp;E3593&amp;";"&amp;F3593&amp;";"&amp;G3593&amp;";"&amp;H3593</f>
        <v>Storage, in closed freezer, at retail (WFLDB)/RER U {ID}| GAIN;l*day;retail_freez*(1+RET_loss_PNS);Undefined;0;0;0;</v>
      </c>
    </row>
    <row r="3594" ht="15.75" customHeight="1">
      <c r="A3594" s="1" t="s">
        <v>127</v>
      </c>
      <c r="B3594" s="1" t="s">
        <v>846</v>
      </c>
      <c r="C3594" s="1" t="s">
        <v>1018</v>
      </c>
      <c r="D3594" s="1" t="s">
        <v>842</v>
      </c>
      <c r="E3594" s="1">
        <v>0.0</v>
      </c>
      <c r="F3594" s="1">
        <v>0.0</v>
      </c>
      <c r="G3594" s="1">
        <v>0.0</v>
      </c>
      <c r="I3594" s="1" t="str">
        <f t="shared" si="1"/>
        <v>Q6.2. Drumstick leaves, average of raw and cooked (boiled)</v>
      </c>
      <c r="J3594" s="1">
        <f t="shared" si="2"/>
        <v>8</v>
      </c>
      <c r="K3594" s="1" t="str">
        <f t="shared" si="3"/>
        <v>Q6.2. Drumstick leaves, average of raw and cooked (boiled)8</v>
      </c>
      <c r="L3594" s="1" t="str">
        <f t="shared" si="4"/>
        <v>Q6.2. Drumstick leaves, average of raw and cooked (boiled)Storage, in refrigerator, at home (WFLDB)/RER U {ID}| GAIN</v>
      </c>
      <c r="M3594" s="1" t="str">
        <f t="array" ref="M3594">IF(A3593=$A$72,TEXT(A3594,"dd/mm/yyyy"),A3594)&amp;";"&amp;B3594&amp;";"&amp;IF(J3594=0,IFERROR(VLOOKUP(A3594,default!$B$17:$C$19,2,0),C3594),INDEX(default!$B$2:$B$12,Sheet2!J3594,0))&amp;";"&amp;D3594&amp;";"&amp;E3594&amp;";"&amp;F3594&amp;";"&amp;G3594&amp;";"&amp;H3594</f>
        <v>Storage, in refrigerator, at home (WFLDB)/RER U {ID}| GAIN;l*day;home_cool;Undefined;0;0;0;</v>
      </c>
    </row>
    <row r="3595" ht="15.75" customHeight="1">
      <c r="A3595" s="1" t="s">
        <v>128</v>
      </c>
      <c r="B3595" s="1" t="s">
        <v>846</v>
      </c>
      <c r="C3595" s="1" t="s">
        <v>1018</v>
      </c>
      <c r="D3595" s="1" t="s">
        <v>842</v>
      </c>
      <c r="E3595" s="1">
        <v>0.0</v>
      </c>
      <c r="F3595" s="1">
        <v>0.0</v>
      </c>
      <c r="G3595" s="1">
        <v>0.0</v>
      </c>
      <c r="I3595" s="1" t="str">
        <f t="shared" si="1"/>
        <v>Q6.2. Drumstick leaves, average of raw and cooked (boiled)</v>
      </c>
      <c r="J3595" s="1">
        <f t="shared" si="2"/>
        <v>9</v>
      </c>
      <c r="K3595" s="1" t="str">
        <f t="shared" si="3"/>
        <v>Q6.2. Drumstick leaves, average of raw and cooked (boiled)9</v>
      </c>
      <c r="L3595" s="1" t="str">
        <f t="shared" si="4"/>
        <v>Q6.2. Drumstick leaves, average of raw and cooked (boiled)Storage, in freezer, at home (WFLDB)/RER U {ID}| GAIN</v>
      </c>
      <c r="M3595" s="1" t="str">
        <f t="array" ref="M3595">IF(A3594=$A$72,TEXT(A3595,"dd/mm/yyyy"),A3595)&amp;";"&amp;B3595&amp;";"&amp;IF(J3595=0,IFERROR(VLOOKUP(A3595,default!$B$17:$C$19,2,0),C3595),INDEX(default!$B$2:$B$12,Sheet2!J3595,0))&amp;";"&amp;D3595&amp;";"&amp;E3595&amp;";"&amp;F3595&amp;";"&amp;G3595&amp;";"&amp;H3595</f>
        <v>Storage, in freezer, at home (WFLDB)/RER U {ID}| GAIN;l*day;home_freez;Undefined;0;0;0;</v>
      </c>
    </row>
    <row r="3596" ht="15.75" customHeight="1">
      <c r="A3596" s="1" t="s">
        <v>129</v>
      </c>
      <c r="B3596" s="1" t="s">
        <v>849</v>
      </c>
      <c r="C3596" s="1" t="s">
        <v>37</v>
      </c>
      <c r="D3596" s="1" t="s">
        <v>842</v>
      </c>
      <c r="E3596" s="1">
        <v>0.0</v>
      </c>
      <c r="F3596" s="1">
        <v>0.0</v>
      </c>
      <c r="G3596" s="1">
        <v>0.0</v>
      </c>
      <c r="I3596" s="1" t="str">
        <f t="shared" si="1"/>
        <v>Q6.2. Drumstick leaves, average of raw and cooked (boiled)</v>
      </c>
      <c r="J3596" s="1">
        <f t="shared" si="2"/>
        <v>10</v>
      </c>
      <c r="K3596" s="1" t="str">
        <f t="shared" si="3"/>
        <v>Q6.2. Drumstick leaves, average of raw and cooked (boiled)10</v>
      </c>
      <c r="L3596" s="1" t="str">
        <f t="shared" si="4"/>
        <v>Q6.2. Drumstick leaves, average of raw and cooked (boiled)Boiling, vegetables, with LPG stove, at consumer home (WFLDB)/GLO U</v>
      </c>
      <c r="M3596" s="1" t="str">
        <f t="array" ref="M3596">IF(A3595=$A$72,TEXT(A3596,"dd/mm/yyyy"),A3596)&amp;";"&amp;B3596&amp;";"&amp;IF(J3596=0,IFERROR(VLOOKUP(A3596,default!$B$17:$C$19,2,0),C3596),INDEX(default!$B$2:$B$12,Sheet2!J3596,0))&amp;";"&amp;D3596&amp;";"&amp;E3596&amp;";"&amp;F3596&amp;";"&amp;G3596&amp;";"&amp;H3596</f>
        <v>Boiling, vegetables, with LPG stove, at consumer home (WFLDB)/GLO U;p;boil*(1-USER_loss);Undefined;0;0;0;</v>
      </c>
    </row>
    <row r="3597" ht="15.75" customHeight="1">
      <c r="A3597" s="1" t="s">
        <v>130</v>
      </c>
      <c r="B3597" s="1" t="s">
        <v>849</v>
      </c>
      <c r="C3597" s="1" t="s">
        <v>38</v>
      </c>
      <c r="D3597" s="1" t="s">
        <v>842</v>
      </c>
      <c r="E3597" s="1">
        <v>0.0</v>
      </c>
      <c r="F3597" s="1">
        <v>0.0</v>
      </c>
      <c r="G3597" s="1">
        <v>0.0</v>
      </c>
      <c r="I3597" s="1" t="str">
        <f t="shared" si="1"/>
        <v>Q6.2. Drumstick leaves, average of raw and cooked (boiled)</v>
      </c>
      <c r="J3597" s="1">
        <f t="shared" si="2"/>
        <v>11</v>
      </c>
      <c r="K3597" s="1" t="str">
        <f t="shared" si="3"/>
        <v>Q6.2. Drumstick leaves, average of raw and cooked (boiled)11</v>
      </c>
      <c r="L3597" s="1" t="str">
        <f t="shared" si="4"/>
        <v>Q6.2. Drumstick leaves, average of raw and cooked (boiled)Frying, vegetables, with LPG stove, at consumer home (WFLDB)/GLO U</v>
      </c>
      <c r="M3597" s="1" t="str">
        <f t="array" ref="M3597">IF(A3596=$A$72,TEXT(A3597,"dd/mm/yyyy"),A3597)&amp;";"&amp;B3597&amp;";"&amp;IF(J3597=0,IFERROR(VLOOKUP(A3597,default!$B$17:$C$19,2,0),C3597),INDEX(default!$B$2:$B$12,Sheet2!J3597,0))&amp;";"&amp;D3597&amp;";"&amp;E3597&amp;";"&amp;F3597&amp;";"&amp;G3597&amp;";"&amp;H3597</f>
        <v>Frying, vegetables, with LPG stove, at consumer home (WFLDB)/GLO U;p;fry*(1-USER_loss);Undefined;0;0;0;</v>
      </c>
    </row>
    <row r="3598" ht="15.75" customHeight="1">
      <c r="I3598" s="1" t="str">
        <f t="shared" si="1"/>
        <v>Q6.2. Drumstick leaves, average of raw and cooked (boiled)</v>
      </c>
      <c r="J3598" s="1">
        <f t="shared" si="2"/>
        <v>0</v>
      </c>
      <c r="K3598" s="1" t="str">
        <f t="shared" si="3"/>
        <v>Q6.2. Drumstick leaves, average of raw and cooked (boiled)0</v>
      </c>
      <c r="L3598" s="1" t="str">
        <f t="shared" si="4"/>
        <v>Q6.2. Drumstick leaves, average of raw and cooked (boiled)</v>
      </c>
      <c r="M3598" s="1" t="str">
        <f t="array" ref="M3598">IF(A3597=$A$72,TEXT(A3598,"dd/mm/yyyy"),A3598)&amp;";"&amp;B3598&amp;";"&amp;IF(J3598=0,IFERROR(VLOOKUP(A3598,default!$B$17:$C$19,2,0),C3598),INDEX(default!$B$2:$B$12,Sheet2!J3598,0))&amp;";"&amp;D3598&amp;";"&amp;E3598&amp;";"&amp;F3598&amp;";"&amp;G3598&amp;";"&amp;H3598</f>
        <v>;;;;;;;</v>
      </c>
    </row>
    <row r="3599" ht="15.75" customHeight="1">
      <c r="A3599" s="1" t="s">
        <v>852</v>
      </c>
      <c r="I3599" s="1" t="str">
        <f t="shared" si="1"/>
        <v>Q6.2. Drumstick leaves, average of raw and cooked (boiled)</v>
      </c>
      <c r="J3599" s="1">
        <f t="shared" si="2"/>
        <v>0</v>
      </c>
      <c r="K3599" s="1" t="str">
        <f t="shared" si="3"/>
        <v>Q6.2. Drumstick leaves, average of raw and cooked (boiled)0</v>
      </c>
      <c r="L3599" s="1" t="str">
        <f t="shared" si="4"/>
        <v>Q6.2. Drumstick leaves, average of raw and cooked (boiled)Electricity/heat</v>
      </c>
      <c r="M3599" s="1" t="str">
        <f t="array" ref="M3599">IF(A3598=$A$72,TEXT(A3599,"dd/mm/yyyy"),A3599)&amp;";"&amp;B3599&amp;";"&amp;IF(J3599=0,IFERROR(VLOOKUP(A3599,default!$B$17:$C$19,2,0),C3599),INDEX(default!$B$2:$B$12,Sheet2!J3599,0))&amp;";"&amp;D3599&amp;";"&amp;E3599&amp;";"&amp;F3599&amp;";"&amp;G3599&amp;";"&amp;H3599</f>
        <v>Electricity/heat;;;;;;;</v>
      </c>
    </row>
    <row r="3600" ht="15.75" customHeight="1">
      <c r="I3600" s="1" t="str">
        <f t="shared" si="1"/>
        <v>Q6.2. Drumstick leaves, average of raw and cooked (boiled)</v>
      </c>
      <c r="J3600" s="1">
        <f t="shared" si="2"/>
        <v>0</v>
      </c>
      <c r="K3600" s="1" t="str">
        <f t="shared" si="3"/>
        <v>Q6.2. Drumstick leaves, average of raw and cooked (boiled)0</v>
      </c>
      <c r="L3600" s="1" t="str">
        <f t="shared" si="4"/>
        <v>Q6.2. Drumstick leaves, average of raw and cooked (boiled)</v>
      </c>
      <c r="M3600" s="1" t="str">
        <f t="array" ref="M3600">IF(A3599=$A$72,TEXT(A3600,"dd/mm/yyyy"),A3600)&amp;";"&amp;B3600&amp;";"&amp;IF(J3600=0,IFERROR(VLOOKUP(A3600,default!$B$17:$C$19,2,0),C3600),INDEX(default!$B$2:$B$12,Sheet2!J3600,0))&amp;";"&amp;D3600&amp;";"&amp;E3600&amp;";"&amp;F3600&amp;";"&amp;G3600&amp;";"&amp;H3600</f>
        <v>;;;;;;;</v>
      </c>
    </row>
    <row r="3601" ht="15.75" customHeight="1">
      <c r="A3601" s="1" t="s">
        <v>853</v>
      </c>
      <c r="I3601" s="1" t="str">
        <f t="shared" si="1"/>
        <v>Q6.2. Drumstick leaves, average of raw and cooked (boiled)</v>
      </c>
      <c r="J3601" s="1">
        <f t="shared" si="2"/>
        <v>0</v>
      </c>
      <c r="K3601" s="1" t="str">
        <f t="shared" si="3"/>
        <v>Q6.2. Drumstick leaves, average of raw and cooked (boiled)0</v>
      </c>
      <c r="L3601" s="1" t="str">
        <f t="shared" si="4"/>
        <v>Q6.2. Drumstick leaves, average of raw and cooked (boiled)Emissions to air</v>
      </c>
      <c r="M3601" s="1" t="str">
        <f t="array" ref="M3601">IF(A3600=$A$72,TEXT(A3601,"dd/mm/yyyy"),A3601)&amp;";"&amp;B3601&amp;";"&amp;IF(J3601=0,IFERROR(VLOOKUP(A3601,default!$B$17:$C$19,2,0),C3601),INDEX(default!$B$2:$B$12,Sheet2!J3601,0))&amp;";"&amp;D3601&amp;";"&amp;E3601&amp;";"&amp;F3601&amp;";"&amp;G3601&amp;";"&amp;H3601</f>
        <v>Emissions to air;;;;;;;</v>
      </c>
    </row>
    <row r="3602" ht="15.75" customHeight="1">
      <c r="I3602" s="1" t="str">
        <f t="shared" si="1"/>
        <v>Q6.2. Drumstick leaves, average of raw and cooked (boiled)</v>
      </c>
      <c r="J3602" s="1">
        <f t="shared" si="2"/>
        <v>0</v>
      </c>
      <c r="K3602" s="1" t="str">
        <f t="shared" si="3"/>
        <v>Q6.2. Drumstick leaves, average of raw and cooked (boiled)0</v>
      </c>
      <c r="L3602" s="1" t="str">
        <f t="shared" si="4"/>
        <v>Q6.2. Drumstick leaves, average of raw and cooked (boiled)</v>
      </c>
      <c r="M3602" s="1" t="str">
        <f t="array" ref="M3602">IF(A3601=$A$72,TEXT(A3602,"dd/mm/yyyy"),A3602)&amp;";"&amp;B3602&amp;";"&amp;IF(J3602=0,IFERROR(VLOOKUP(A3602,default!$B$17:$C$19,2,0),C3602),INDEX(default!$B$2:$B$12,Sheet2!J3602,0))&amp;";"&amp;D3602&amp;";"&amp;E3602&amp;";"&amp;F3602&amp;";"&amp;G3602&amp;";"&amp;H3602</f>
        <v>;;;;;;;</v>
      </c>
    </row>
    <row r="3603" ht="15.75" customHeight="1">
      <c r="A3603" s="1" t="s">
        <v>854</v>
      </c>
      <c r="I3603" s="1" t="str">
        <f t="shared" si="1"/>
        <v>Q6.2. Drumstick leaves, average of raw and cooked (boiled)</v>
      </c>
      <c r="J3603" s="1">
        <f t="shared" si="2"/>
        <v>0</v>
      </c>
      <c r="K3603" s="1" t="str">
        <f t="shared" si="3"/>
        <v>Q6.2. Drumstick leaves, average of raw and cooked (boiled)0</v>
      </c>
      <c r="L3603" s="1" t="str">
        <f t="shared" si="4"/>
        <v>Q6.2. Drumstick leaves, average of raw and cooked (boiled)Emissions to water</v>
      </c>
      <c r="M3603" s="1" t="str">
        <f t="array" ref="M3603">IF(A3602=$A$72,TEXT(A3603,"dd/mm/yyyy"),A3603)&amp;";"&amp;B3603&amp;";"&amp;IF(J3603=0,IFERROR(VLOOKUP(A3603,default!$B$17:$C$19,2,0),C3603),INDEX(default!$B$2:$B$12,Sheet2!J3603,0))&amp;";"&amp;D3603&amp;";"&amp;E3603&amp;";"&amp;F3603&amp;";"&amp;G3603&amp;";"&amp;H3603</f>
        <v>Emissions to water;;;;;;;</v>
      </c>
    </row>
    <row r="3604" ht="15.75" customHeight="1">
      <c r="I3604" s="1" t="str">
        <f t="shared" si="1"/>
        <v>Q6.2. Drumstick leaves, average of raw and cooked (boiled)</v>
      </c>
      <c r="J3604" s="1">
        <f t="shared" si="2"/>
        <v>0</v>
      </c>
      <c r="K3604" s="1" t="str">
        <f t="shared" si="3"/>
        <v>Q6.2. Drumstick leaves, average of raw and cooked (boiled)0</v>
      </c>
      <c r="L3604" s="1" t="str">
        <f t="shared" si="4"/>
        <v>Q6.2. Drumstick leaves, average of raw and cooked (boiled)</v>
      </c>
      <c r="M3604" s="1" t="str">
        <f t="array" ref="M3604">IF(A3603=$A$72,TEXT(A3604,"dd/mm/yyyy"),A3604)&amp;";"&amp;B3604&amp;";"&amp;IF(J3604=0,IFERROR(VLOOKUP(A3604,default!$B$17:$C$19,2,0),C3604),INDEX(default!$B$2:$B$12,Sheet2!J3604,0))&amp;";"&amp;D3604&amp;";"&amp;E3604&amp;";"&amp;F3604&amp;";"&amp;G3604&amp;";"&amp;H3604</f>
        <v>;;;;;;;</v>
      </c>
    </row>
    <row r="3605" ht="15.75" customHeight="1">
      <c r="A3605" s="1" t="s">
        <v>855</v>
      </c>
      <c r="I3605" s="1" t="str">
        <f t="shared" si="1"/>
        <v>Q6.2. Drumstick leaves, average of raw and cooked (boiled)</v>
      </c>
      <c r="J3605" s="1">
        <f t="shared" si="2"/>
        <v>0</v>
      </c>
      <c r="K3605" s="1" t="str">
        <f t="shared" si="3"/>
        <v>Q6.2. Drumstick leaves, average of raw and cooked (boiled)0</v>
      </c>
      <c r="L3605" s="1" t="str">
        <f t="shared" si="4"/>
        <v>Q6.2. Drumstick leaves, average of raw and cooked (boiled)Emissions to soil</v>
      </c>
      <c r="M3605" s="1" t="str">
        <f t="array" ref="M3605">IF(A3604=$A$72,TEXT(A3605,"dd/mm/yyyy"),A3605)&amp;";"&amp;B3605&amp;";"&amp;IF(J3605=0,IFERROR(VLOOKUP(A3605,default!$B$17:$C$19,2,0),C3605),INDEX(default!$B$2:$B$12,Sheet2!J3605,0))&amp;";"&amp;D3605&amp;";"&amp;E3605&amp;";"&amp;F3605&amp;";"&amp;G3605&amp;";"&amp;H3605</f>
        <v>Emissions to soil;;;;;;;</v>
      </c>
    </row>
    <row r="3606" ht="15.75" customHeight="1">
      <c r="I3606" s="1" t="str">
        <f t="shared" si="1"/>
        <v>Q6.2. Drumstick leaves, average of raw and cooked (boiled)</v>
      </c>
      <c r="J3606" s="1">
        <f t="shared" si="2"/>
        <v>0</v>
      </c>
      <c r="K3606" s="1" t="str">
        <f t="shared" si="3"/>
        <v>Q6.2. Drumstick leaves, average of raw and cooked (boiled)0</v>
      </c>
      <c r="L3606" s="1" t="str">
        <f t="shared" si="4"/>
        <v>Q6.2. Drumstick leaves, average of raw and cooked (boiled)</v>
      </c>
      <c r="M3606" s="1" t="str">
        <f t="array" ref="M3606">IF(A3605=$A$72,TEXT(A3606,"dd/mm/yyyy"),A3606)&amp;";"&amp;B3606&amp;";"&amp;IF(J3606=0,IFERROR(VLOOKUP(A3606,default!$B$17:$C$19,2,0),C3606),INDEX(default!$B$2:$B$12,Sheet2!J3606,0))&amp;";"&amp;D3606&amp;";"&amp;E3606&amp;";"&amp;F3606&amp;";"&amp;G3606&amp;";"&amp;H3606</f>
        <v>;;;;;;;</v>
      </c>
    </row>
    <row r="3607" ht="15.75" customHeight="1">
      <c r="A3607" s="1" t="s">
        <v>856</v>
      </c>
      <c r="I3607" s="1" t="str">
        <f t="shared" si="1"/>
        <v>Q6.2. Drumstick leaves, average of raw and cooked (boiled)</v>
      </c>
      <c r="J3607" s="1">
        <f t="shared" si="2"/>
        <v>0</v>
      </c>
      <c r="K3607" s="1" t="str">
        <f t="shared" si="3"/>
        <v>Q6.2. Drumstick leaves, average of raw and cooked (boiled)0</v>
      </c>
      <c r="L3607" s="1" t="str">
        <f t="shared" si="4"/>
        <v>Q6.2. Drumstick leaves, average of raw and cooked (boiled)Final waste flows</v>
      </c>
      <c r="M3607" s="1" t="str">
        <f t="array" ref="M3607">IF(A3606=$A$72,TEXT(A3607,"dd/mm/yyyy"),A3607)&amp;";"&amp;B3607&amp;";"&amp;IF(J3607=0,IFERROR(VLOOKUP(A3607,default!$B$17:$C$19,2,0),C3607),INDEX(default!$B$2:$B$12,Sheet2!J3607,0))&amp;";"&amp;D3607&amp;";"&amp;E3607&amp;";"&amp;F3607&amp;";"&amp;G3607&amp;";"&amp;H3607</f>
        <v>Final waste flows;;;;;;;</v>
      </c>
    </row>
    <row r="3608" ht="15.75" customHeight="1">
      <c r="I3608" s="1" t="str">
        <f t="shared" si="1"/>
        <v>Q6.2. Drumstick leaves, average of raw and cooked (boiled)</v>
      </c>
      <c r="J3608" s="1">
        <f t="shared" si="2"/>
        <v>0</v>
      </c>
      <c r="K3608" s="1" t="str">
        <f t="shared" si="3"/>
        <v>Q6.2. Drumstick leaves, average of raw and cooked (boiled)0</v>
      </c>
      <c r="L3608" s="1" t="str">
        <f t="shared" si="4"/>
        <v>Q6.2. Drumstick leaves, average of raw and cooked (boiled)</v>
      </c>
      <c r="M3608" s="1" t="str">
        <f t="array" ref="M3608">IF(A3607=$A$72,TEXT(A3608,"dd/mm/yyyy"),A3608)&amp;";"&amp;B3608&amp;";"&amp;IF(J3608=0,IFERROR(VLOOKUP(A3608,default!$B$17:$C$19,2,0),C3608),INDEX(default!$B$2:$B$12,Sheet2!J3608,0))&amp;";"&amp;D3608&amp;";"&amp;E3608&amp;";"&amp;F3608&amp;";"&amp;G3608&amp;";"&amp;H3608</f>
        <v>;;;;;;;</v>
      </c>
    </row>
    <row r="3609" ht="15.75" customHeight="1">
      <c r="A3609" s="1" t="s">
        <v>857</v>
      </c>
      <c r="I3609" s="1" t="str">
        <f t="shared" si="1"/>
        <v>Q6.2. Drumstick leaves, average of raw and cooked (boiled)</v>
      </c>
      <c r="J3609" s="1">
        <f t="shared" si="2"/>
        <v>0</v>
      </c>
      <c r="K3609" s="1" t="str">
        <f t="shared" si="3"/>
        <v>Q6.2. Drumstick leaves, average of raw and cooked (boiled)0</v>
      </c>
      <c r="L3609" s="1" t="str">
        <f t="shared" si="4"/>
        <v>Q6.2. Drumstick leaves, average of raw and cooked (boiled)Non material emissions</v>
      </c>
      <c r="M3609" s="1" t="str">
        <f t="array" ref="M3609">IF(A3608=$A$72,TEXT(A3609,"dd/mm/yyyy"),A3609)&amp;";"&amp;B3609&amp;";"&amp;IF(J3609=0,IFERROR(VLOOKUP(A3609,default!$B$17:$C$19,2,0),C3609),INDEX(default!$B$2:$B$12,Sheet2!J3609,0))&amp;";"&amp;D3609&amp;";"&amp;E3609&amp;";"&amp;F3609&amp;";"&amp;G3609&amp;";"&amp;H3609</f>
        <v>Non material emissions;;;;;;;</v>
      </c>
    </row>
    <row r="3610" ht="15.75" customHeight="1">
      <c r="I3610" s="1" t="str">
        <f t="shared" si="1"/>
        <v>Q6.2. Drumstick leaves, average of raw and cooked (boiled)</v>
      </c>
      <c r="J3610" s="1">
        <f t="shared" si="2"/>
        <v>0</v>
      </c>
      <c r="K3610" s="1" t="str">
        <f t="shared" si="3"/>
        <v>Q6.2. Drumstick leaves, average of raw and cooked (boiled)0</v>
      </c>
      <c r="L3610" s="1" t="str">
        <f t="shared" si="4"/>
        <v>Q6.2. Drumstick leaves, average of raw and cooked (boiled)</v>
      </c>
      <c r="M3610" s="1" t="str">
        <f t="array" ref="M3610">IF(A3609=$A$72,TEXT(A3610,"dd/mm/yyyy"),A3610)&amp;";"&amp;B3610&amp;";"&amp;IF(J3610=0,IFERROR(VLOOKUP(A3610,default!$B$17:$C$19,2,0),C3610),INDEX(default!$B$2:$B$12,Sheet2!J3610,0))&amp;";"&amp;D3610&amp;";"&amp;E3610&amp;";"&amp;F3610&amp;";"&amp;G3610&amp;";"&amp;H3610</f>
        <v>;;;;;;;</v>
      </c>
    </row>
    <row r="3611" ht="15.75" customHeight="1">
      <c r="A3611" s="1" t="s">
        <v>858</v>
      </c>
      <c r="I3611" s="1" t="str">
        <f t="shared" si="1"/>
        <v>Q6.2. Drumstick leaves, average of raw and cooked (boiled)</v>
      </c>
      <c r="J3611" s="1">
        <f t="shared" si="2"/>
        <v>0</v>
      </c>
      <c r="K3611" s="1" t="str">
        <f t="shared" si="3"/>
        <v>Q6.2. Drumstick leaves, average of raw and cooked (boiled)0</v>
      </c>
      <c r="L3611" s="1" t="str">
        <f t="shared" si="4"/>
        <v>Q6.2. Drumstick leaves, average of raw and cooked (boiled)Social issues</v>
      </c>
      <c r="M3611" s="1" t="str">
        <f t="array" ref="M3611">IF(A3610=$A$72,TEXT(A3611,"dd/mm/yyyy"),A3611)&amp;";"&amp;B3611&amp;";"&amp;IF(J3611=0,IFERROR(VLOOKUP(A3611,default!$B$17:$C$19,2,0),C3611),INDEX(default!$B$2:$B$12,Sheet2!J3611,0))&amp;";"&amp;D3611&amp;";"&amp;E3611&amp;";"&amp;F3611&amp;";"&amp;G3611&amp;";"&amp;H3611</f>
        <v>Social issues;;;;;;;</v>
      </c>
    </row>
    <row r="3612" ht="15.75" customHeight="1">
      <c r="I3612" s="1" t="str">
        <f t="shared" si="1"/>
        <v>Q6.2. Drumstick leaves, average of raw and cooked (boiled)</v>
      </c>
      <c r="J3612" s="1">
        <f t="shared" si="2"/>
        <v>0</v>
      </c>
      <c r="K3612" s="1" t="str">
        <f t="shared" si="3"/>
        <v>Q6.2. Drumstick leaves, average of raw and cooked (boiled)0</v>
      </c>
      <c r="L3612" s="1" t="str">
        <f t="shared" si="4"/>
        <v>Q6.2. Drumstick leaves, average of raw and cooked (boiled)</v>
      </c>
      <c r="M3612" s="1" t="str">
        <f t="array" ref="M3612">IF(A3611=$A$72,TEXT(A3612,"dd/mm/yyyy"),A3612)&amp;";"&amp;B3612&amp;";"&amp;IF(J3612=0,IFERROR(VLOOKUP(A3612,default!$B$17:$C$19,2,0),C3612),INDEX(default!$B$2:$B$12,Sheet2!J3612,0))&amp;";"&amp;D3612&amp;";"&amp;E3612&amp;";"&amp;F3612&amp;";"&amp;G3612&amp;";"&amp;H3612</f>
        <v>;;;;;;;</v>
      </c>
    </row>
    <row r="3613" ht="15.75" customHeight="1">
      <c r="A3613" s="1" t="s">
        <v>859</v>
      </c>
      <c r="I3613" s="1" t="str">
        <f t="shared" si="1"/>
        <v>Q6.2. Drumstick leaves, average of raw and cooked (boiled)</v>
      </c>
      <c r="J3613" s="1">
        <f t="shared" si="2"/>
        <v>0</v>
      </c>
      <c r="K3613" s="1" t="str">
        <f t="shared" si="3"/>
        <v>Q6.2. Drumstick leaves, average of raw and cooked (boiled)0</v>
      </c>
      <c r="L3613" s="1" t="str">
        <f t="shared" si="4"/>
        <v>Q6.2. Drumstick leaves, average of raw and cooked (boiled)Economic issues</v>
      </c>
      <c r="M3613" s="1" t="str">
        <f t="array" ref="M3613">IF(A3612=$A$72,TEXT(A3613,"dd/mm/yyyy"),A3613)&amp;";"&amp;B3613&amp;";"&amp;IF(J3613=0,IFERROR(VLOOKUP(A3613,default!$B$17:$C$19,2,0),C3613),INDEX(default!$B$2:$B$12,Sheet2!J3613,0))&amp;";"&amp;D3613&amp;";"&amp;E3613&amp;";"&amp;F3613&amp;";"&amp;G3613&amp;";"&amp;H3613</f>
        <v>Economic issues;;;;;;;</v>
      </c>
    </row>
    <row r="3614" ht="15.75" customHeight="1">
      <c r="I3614" s="1" t="str">
        <f t="shared" si="1"/>
        <v>Q6.2. Drumstick leaves, average of raw and cooked (boiled)</v>
      </c>
      <c r="J3614" s="1">
        <f t="shared" si="2"/>
        <v>0</v>
      </c>
      <c r="K3614" s="1" t="str">
        <f t="shared" si="3"/>
        <v>Q6.2. Drumstick leaves, average of raw and cooked (boiled)0</v>
      </c>
      <c r="L3614" s="1" t="str">
        <f t="shared" si="4"/>
        <v>Q6.2. Drumstick leaves, average of raw and cooked (boiled)</v>
      </c>
      <c r="M3614" s="1" t="str">
        <f t="array" ref="M3614">IF(A3613=$A$72,TEXT(A3614,"dd/mm/yyyy"),A3614)&amp;";"&amp;B3614&amp;";"&amp;IF(J3614=0,IFERROR(VLOOKUP(A3614,default!$B$17:$C$19,2,0),C3614),INDEX(default!$B$2:$B$12,Sheet2!J3614,0))&amp;";"&amp;D3614&amp;";"&amp;E3614&amp;";"&amp;F3614&amp;";"&amp;G3614&amp;";"&amp;H3614</f>
        <v>;;;;;;;</v>
      </c>
    </row>
    <row r="3615" ht="15.75" customHeight="1">
      <c r="A3615" s="1" t="s">
        <v>860</v>
      </c>
      <c r="I3615" s="1" t="str">
        <f t="shared" si="1"/>
        <v>Q6.2. Drumstick leaves, average of raw and cooked (boiled)</v>
      </c>
      <c r="J3615" s="1">
        <f t="shared" si="2"/>
        <v>0</v>
      </c>
      <c r="K3615" s="1" t="str">
        <f t="shared" si="3"/>
        <v>Q6.2. Drumstick leaves, average of raw and cooked (boiled)0</v>
      </c>
      <c r="L3615" s="1" t="str">
        <f t="shared" si="4"/>
        <v>Q6.2. Drumstick leaves, average of raw and cooked (boiled)Waste to treatment</v>
      </c>
      <c r="M3615" s="1" t="str">
        <f t="array" ref="M3615">IF(A3614=$A$72,TEXT(A3615,"dd/mm/yyyy"),A3615)&amp;";"&amp;B3615&amp;";"&amp;IF(J3615=0,IFERROR(VLOOKUP(A3615,default!$B$17:$C$19,2,0),C3615),INDEX(default!$B$2:$B$12,Sheet2!J3615,0))&amp;";"&amp;D3615&amp;";"&amp;E3615&amp;";"&amp;F3615&amp;";"&amp;G3615&amp;";"&amp;H3615</f>
        <v>Waste to treatment;;;;;;;</v>
      </c>
    </row>
    <row r="3616" ht="15.75" customHeight="1">
      <c r="A3616" s="1" t="s">
        <v>8</v>
      </c>
      <c r="B3616" s="1" t="s">
        <v>835</v>
      </c>
      <c r="C3616" s="1" t="s">
        <v>1112</v>
      </c>
      <c r="D3616" s="1" t="s">
        <v>842</v>
      </c>
      <c r="E3616" s="1">
        <v>0.0</v>
      </c>
      <c r="F3616" s="1">
        <v>0.0</v>
      </c>
      <c r="G3616" s="1">
        <v>0.0</v>
      </c>
      <c r="I3616" s="1" t="str">
        <f t="shared" si="1"/>
        <v>Q6.2. Drumstick leaves, average of raw and cooked (boiled)</v>
      </c>
      <c r="J3616" s="1">
        <f t="shared" si="2"/>
        <v>0</v>
      </c>
      <c r="K3616" s="1" t="str">
        <f t="shared" si="3"/>
        <v>Q6.2. Drumstick leaves, average of raw and cooked (boiled)0</v>
      </c>
      <c r="L3616" s="1" t="str">
        <f t="shared" si="4"/>
        <v>Q6.2. Drumstick leaves, average of raw and cooked (boiled)Municipal solid waste {RoW}| treatment of municipal solid waste, sanitary landfill | Cut-off, S</v>
      </c>
      <c r="M3616" s="1" t="str">
        <f t="array" ref="M3616">IF(A3615=$A$72,TEXT(A3616,"dd/mm/yyyy"),A3616)&amp;";"&amp;B3616&amp;";"&amp;IF(J3616=0,IFERROR(VLOOKUP(A3616,default!$B$17:$C$19,2,0),C3616),INDEX(default!$B$2:$B$12,Sheet2!J3616,0))&amp;";"&amp;D3616&amp;";"&amp;E3616&amp;";"&amp;F3616&amp;";"&amp;G3616&amp;";"&amp;H3616</f>
        <v>Municipal solid waste {RoW}| treatment of municipal solid waste, sanitary landfill | Cut-off, S;kg;(packwt*packaging*(1+TRAN_loss_PNS+RET_loss_PNS)+PHAR_loss_PNS+PROC_loss_PNS+TRAN_loss_PNS+RET_loss_PNS+USER_loss)*landfill;Undefined;0;0;0;</v>
      </c>
    </row>
    <row r="3617" ht="15.75" customHeight="1">
      <c r="A3617" s="1" t="s">
        <v>9</v>
      </c>
      <c r="B3617" s="1" t="s">
        <v>835</v>
      </c>
      <c r="C3617" s="1" t="s">
        <v>1113</v>
      </c>
      <c r="D3617" s="1" t="s">
        <v>842</v>
      </c>
      <c r="E3617" s="1">
        <v>0.0</v>
      </c>
      <c r="F3617" s="1">
        <v>0.0</v>
      </c>
      <c r="G3617" s="1">
        <v>0.0</v>
      </c>
      <c r="I3617" s="1" t="str">
        <f t="shared" si="1"/>
        <v>Q6.2. Drumstick leaves, average of raw and cooked (boiled)</v>
      </c>
      <c r="J3617" s="1">
        <f t="shared" si="2"/>
        <v>0</v>
      </c>
      <c r="K3617" s="1" t="str">
        <f t="shared" si="3"/>
        <v>Q6.2. Drumstick leaves, average of raw and cooked (boiled)0</v>
      </c>
      <c r="L3617" s="1" t="str">
        <f t="shared" si="4"/>
        <v>Q6.2. Drumstick leaves, average of raw and cooked (boiled)Municipal solid waste {GLO}| treatment of municipal solid waste, open dump, wet infiltration class (500mm) | Cut-off, S</v>
      </c>
      <c r="M3617" s="1" t="str">
        <f t="array" ref="M3617">IF(A3616=$A$72,TEXT(A3617,"dd/mm/yyyy"),A3617)&amp;";"&amp;B3617&amp;";"&amp;IF(J3617=0,IFERROR(VLOOKUP(A3617,default!$B$17:$C$19,2,0),C3617),INDEX(default!$B$2:$B$12,Sheet2!J3617,0))&amp;";"&amp;D3617&amp;";"&amp;E3617&amp;";"&amp;F3617&amp;";"&amp;G3617&amp;";"&amp;H3617</f>
        <v>Municipal solid waste {GLO}| treatment of municipal solid waste, open dump, wet infiltration class (500mm) | Cut-off, S;kg;(packwt*packaging*(1+TRAN_loss_PNS+RET_loss_PNS)+PHAR_loss_PNS+PROC_loss_PNS+TRAN_loss_PNS+RET_loss_PNS+USER_loss)*opendump;Undefined;0;0;0;</v>
      </c>
    </row>
    <row r="3618" ht="15.75" customHeight="1">
      <c r="A3618" s="1" t="s">
        <v>10</v>
      </c>
      <c r="B3618" s="1" t="s">
        <v>835</v>
      </c>
      <c r="C3618" s="1" t="s">
        <v>1113</v>
      </c>
      <c r="D3618" s="1" t="s">
        <v>842</v>
      </c>
      <c r="E3618" s="1">
        <v>0.0</v>
      </c>
      <c r="F3618" s="1">
        <v>0.0</v>
      </c>
      <c r="G3618" s="1">
        <v>0.0</v>
      </c>
      <c r="I3618" s="1" t="str">
        <f t="shared" si="1"/>
        <v>Q6.2. Drumstick leaves, average of raw and cooked (boiled)</v>
      </c>
      <c r="J3618" s="1">
        <f t="shared" si="2"/>
        <v>0</v>
      </c>
      <c r="K3618" s="1" t="str">
        <f t="shared" si="3"/>
        <v>Q6.2. Drumstick leaves, average of raw and cooked (boiled)0</v>
      </c>
      <c r="L3618" s="1" t="str">
        <f t="shared" si="4"/>
        <v>Q6.2. Drumstick leaves, average of raw and cooked (boiled)Municipal solid waste {GLO}| treatment of municipal solid waste, open burning | Cut-off, S</v>
      </c>
      <c r="M3618" s="1" t="str">
        <f t="array" ref="M3618">IF(A3617=$A$72,TEXT(A3618,"dd/mm/yyyy"),A3618)&amp;";"&amp;B3618&amp;";"&amp;IF(J3618=0,IFERROR(VLOOKUP(A3618,default!$B$17:$C$19,2,0),C3618),INDEX(default!$B$2:$B$12,Sheet2!J3618,0))&amp;";"&amp;D3618&amp;";"&amp;E3618&amp;";"&amp;F3618&amp;";"&amp;G3618&amp;";"&amp;H3618</f>
        <v>Municipal solid waste {GLO}| treatment of municipal solid waste, open burning | Cut-off, S;kg;(packwt*packaging*(1+TRAN_loss_PNS+RET_loss_PNS)+PHAR_loss_PNS+PROC_loss_PNS+TRAN_loss_PNS+RET_loss_PNS+USER_loss)*openburn;Undefined;0;0;0;</v>
      </c>
    </row>
    <row r="3619" ht="15.75" customHeight="1">
      <c r="I3619" s="1" t="str">
        <f t="shared" si="1"/>
        <v>Q6.2. Drumstick leaves, average of raw and cooked (boiled)</v>
      </c>
      <c r="J3619" s="1">
        <f t="shared" si="2"/>
        <v>0</v>
      </c>
      <c r="K3619" s="1" t="str">
        <f t="shared" si="3"/>
        <v>Q6.2. Drumstick leaves, average of raw and cooked (boiled)0</v>
      </c>
      <c r="L3619" s="1" t="str">
        <f t="shared" si="4"/>
        <v>Q6.2. Drumstick leaves, average of raw and cooked (boiled)</v>
      </c>
      <c r="M3619" s="1" t="str">
        <f t="array" ref="M3619">IF(A3618=$A$72,TEXT(A3619,"dd/mm/yyyy"),A3619)&amp;";"&amp;B3619&amp;";"&amp;IF(J3619=0,IFERROR(VLOOKUP(A3619,default!$B$17:$C$19,2,0),C3619),INDEX(default!$B$2:$B$12,Sheet2!J3619,0))&amp;";"&amp;D3619&amp;";"&amp;E3619&amp;";"&amp;F3619&amp;";"&amp;G3619&amp;";"&amp;H3619</f>
        <v>;;;;;;;</v>
      </c>
    </row>
    <row r="3620" ht="15.75" customHeight="1">
      <c r="A3620" s="1" t="s">
        <v>865</v>
      </c>
      <c r="I3620" s="1" t="str">
        <f t="shared" si="1"/>
        <v>Q6.2. Drumstick leaves, average of raw and cooked (boiled)</v>
      </c>
      <c r="J3620" s="1">
        <f t="shared" si="2"/>
        <v>0</v>
      </c>
      <c r="K3620" s="1" t="str">
        <f t="shared" si="3"/>
        <v>Q6.2. Drumstick leaves, average of raw and cooked (boiled)0</v>
      </c>
      <c r="L3620" s="1" t="str">
        <f t="shared" si="4"/>
        <v>Q6.2. Drumstick leaves, average of raw and cooked (boiled)Input parameters</v>
      </c>
      <c r="M3620" s="1" t="str">
        <f t="array" ref="M3620">IF(A3619=$A$72,TEXT(A3620,"dd/mm/yyyy"),A3620)&amp;";"&amp;B3620&amp;";"&amp;IF(J3620=0,IFERROR(VLOOKUP(A3620,default!$B$17:$C$19,2,0),C3620),INDEX(default!$B$2:$B$12,Sheet2!J3620,0))&amp;";"&amp;D3620&amp;";"&amp;E3620&amp;";"&amp;F3620&amp;";"&amp;G3620&amp;";"&amp;H3620</f>
        <v>Input parameters;;;;;;;</v>
      </c>
    </row>
    <row r="3621" ht="15.75" customHeight="1">
      <c r="A3621" s="1" t="s">
        <v>31</v>
      </c>
      <c r="B3621" s="1">
        <v>0.0</v>
      </c>
      <c r="C3621" s="1" t="s">
        <v>866</v>
      </c>
      <c r="D3621" s="1">
        <v>1.11</v>
      </c>
      <c r="E3621" s="1">
        <v>0.0</v>
      </c>
      <c r="F3621" s="1">
        <v>0.0</v>
      </c>
      <c r="G3621" s="1" t="s">
        <v>832</v>
      </c>
      <c r="H3621" s="1" t="s">
        <v>134</v>
      </c>
      <c r="I3621" s="1" t="str">
        <f t="shared" si="1"/>
        <v>Q6.2. Drumstick leaves, average of raw and cooked (boiled)</v>
      </c>
      <c r="J3621" s="1">
        <f t="shared" si="2"/>
        <v>0</v>
      </c>
      <c r="K3621" s="1" t="str">
        <f t="shared" si="3"/>
        <v>Q6.2. Drumstick leaves, average of raw and cooked (boiled)0</v>
      </c>
      <c r="L3621" s="1" t="str">
        <f t="shared" si="4"/>
        <v>Q6.2. Drumstick leaves, average of raw and cooked (boiled)primary</v>
      </c>
      <c r="M3621" s="1" t="str">
        <f t="array" ref="M3621">IF(A3620=$A$72,TEXT(A3621,"dd/mm/yyyy"),A3621)&amp;";"&amp;B3621&amp;";"&amp;IF(J3621=0,IFERROR(VLOOKUP(A3621,default!$B$17:$C$19,2,0),C3621),INDEX(default!$B$2:$B$12,Sheet2!J3621,0))&amp;";"&amp;D3621&amp;";"&amp;E3621&amp;";"&amp;F3621&amp;";"&amp;G3621&amp;";"&amp;H3621</f>
        <v>primary;0;Lognormal;1,11;0;0;No;(2,3,2,2,2,na)_x007f_</v>
      </c>
    </row>
    <row r="3622" ht="15.75" customHeight="1">
      <c r="A3622" s="1" t="s">
        <v>23</v>
      </c>
      <c r="B3622" s="1">
        <v>1.0</v>
      </c>
      <c r="C3622" s="1" t="s">
        <v>866</v>
      </c>
      <c r="D3622" s="1">
        <v>1.25</v>
      </c>
      <c r="E3622" s="1">
        <v>0.0</v>
      </c>
      <c r="F3622" s="1">
        <v>0.0</v>
      </c>
      <c r="G3622" s="1" t="s">
        <v>832</v>
      </c>
      <c r="H3622" s="1" t="s">
        <v>131</v>
      </c>
      <c r="I3622" s="1" t="str">
        <f t="shared" si="1"/>
        <v>Q6.2. Drumstick leaves, average of raw and cooked (boiled)</v>
      </c>
      <c r="J3622" s="1">
        <f t="shared" si="2"/>
        <v>0</v>
      </c>
      <c r="K3622" s="1" t="str">
        <f t="shared" si="3"/>
        <v>Q6.2. Drumstick leaves, average of raw and cooked (boiled)0</v>
      </c>
      <c r="L3622" s="1" t="str">
        <f t="shared" si="4"/>
        <v>Q6.2. Drumstick leaves, average of raw and cooked (boiled)packaging</v>
      </c>
      <c r="M3622" s="1" t="str">
        <f t="array" ref="M3622">IF(A3621=$A$72,TEXT(A3622,"dd/mm/yyyy"),A3622)&amp;";"&amp;B3622&amp;";"&amp;IF(J3622=0,IFERROR(VLOOKUP(A3622,default!$B$17:$C$19,2,0),C3622),INDEX(default!$B$2:$B$12,Sheet2!J3622,0))&amp;";"&amp;D3622&amp;";"&amp;E3622&amp;";"&amp;F3622&amp;";"&amp;G3622&amp;";"&amp;H3622</f>
        <v>packaging;1;Lognormal;1,25;0;0;No;(2,4,2,4,3,na)_x007f_</v>
      </c>
    </row>
    <row r="3623" ht="15.75" customHeight="1">
      <c r="A3623" s="1" t="s">
        <v>32</v>
      </c>
      <c r="B3623" s="1">
        <v>1.0</v>
      </c>
      <c r="C3623" s="1" t="s">
        <v>866</v>
      </c>
      <c r="D3623" s="1">
        <v>1.23</v>
      </c>
      <c r="E3623" s="1">
        <v>0.0</v>
      </c>
      <c r="F3623" s="1">
        <v>0.0</v>
      </c>
      <c r="G3623" s="1" t="s">
        <v>832</v>
      </c>
      <c r="H3623" s="1" t="s">
        <v>132</v>
      </c>
      <c r="I3623" s="1" t="str">
        <f t="shared" si="1"/>
        <v>Q6.2. Drumstick leaves, average of raw and cooked (boiled)</v>
      </c>
      <c r="J3623" s="1">
        <f t="shared" si="2"/>
        <v>0</v>
      </c>
      <c r="K3623" s="1" t="str">
        <f t="shared" si="3"/>
        <v>Q6.2. Drumstick leaves, average of raw and cooked (boiled)0</v>
      </c>
      <c r="L3623" s="1" t="str">
        <f t="shared" si="4"/>
        <v>Q6.2. Drumstick leaves, average of raw and cooked (boiled)distrib</v>
      </c>
      <c r="M3623" s="1" t="str">
        <f t="array" ref="M3623">IF(A3622=$A$72,TEXT(A3623,"dd/mm/yyyy"),A3623)&amp;";"&amp;B3623&amp;";"&amp;IF(J3623=0,IFERROR(VLOOKUP(A3623,default!$B$17:$C$19,2,0),C3623),INDEX(default!$B$2:$B$12,Sheet2!J3623,0))&amp;";"&amp;D3623&amp;";"&amp;E3623&amp;";"&amp;F3623&amp;";"&amp;G3623&amp;";"&amp;H3623</f>
        <v>distrib;1;Lognormal;1,23;0;0;No;(2,3,2,4,3,na)_x007f_</v>
      </c>
    </row>
    <row r="3624" ht="15.75" customHeight="1">
      <c r="A3624" s="1" t="s">
        <v>33</v>
      </c>
      <c r="B3624" s="1">
        <v>0.0</v>
      </c>
      <c r="C3624" s="1" t="s">
        <v>866</v>
      </c>
      <c r="D3624" s="1">
        <v>1.12</v>
      </c>
      <c r="E3624" s="1">
        <v>0.0</v>
      </c>
      <c r="F3624" s="1">
        <v>0.0</v>
      </c>
      <c r="G3624" s="1" t="s">
        <v>832</v>
      </c>
      <c r="H3624" s="1" t="s">
        <v>133</v>
      </c>
      <c r="I3624" s="1" t="str">
        <f t="shared" si="1"/>
        <v>Q6.2. Drumstick leaves, average of raw and cooked (boiled)</v>
      </c>
      <c r="J3624" s="1">
        <f t="shared" si="2"/>
        <v>0</v>
      </c>
      <c r="K3624" s="1" t="str">
        <f t="shared" si="3"/>
        <v>Q6.2. Drumstick leaves, average of raw and cooked (boiled)0</v>
      </c>
      <c r="L3624" s="1" t="str">
        <f t="shared" si="4"/>
        <v>Q6.2. Drumstick leaves, average of raw and cooked (boiled)retail_cool</v>
      </c>
      <c r="M3624" s="1" t="str">
        <f t="array" ref="M3624">IF(A3623=$A$72,TEXT(A3624,"dd/mm/yyyy"),A3624)&amp;";"&amp;B3624&amp;";"&amp;IF(J3624=0,IFERROR(VLOOKUP(A3624,default!$B$17:$C$19,2,0),C3624),INDEX(default!$B$2:$B$12,Sheet2!J3624,0))&amp;";"&amp;D3624&amp;";"&amp;E3624&amp;";"&amp;F3624&amp;";"&amp;G3624&amp;";"&amp;H3624</f>
        <v>retail_cool;0;Lognormal;1,12;0;0;No;(2,3,2,4,2,na)_x007f_</v>
      </c>
    </row>
    <row r="3625" ht="15.75" customHeight="1">
      <c r="A3625" s="1" t="s">
        <v>34</v>
      </c>
      <c r="B3625" s="1">
        <v>0.0</v>
      </c>
      <c r="C3625" s="1" t="s">
        <v>866</v>
      </c>
      <c r="D3625" s="1">
        <v>1.12</v>
      </c>
      <c r="E3625" s="1">
        <v>0.0</v>
      </c>
      <c r="F3625" s="1">
        <v>0.0</v>
      </c>
      <c r="G3625" s="1" t="s">
        <v>832</v>
      </c>
      <c r="H3625" s="1" t="s">
        <v>133</v>
      </c>
      <c r="I3625" s="1" t="str">
        <f t="shared" si="1"/>
        <v>Q6.2. Drumstick leaves, average of raw and cooked (boiled)</v>
      </c>
      <c r="J3625" s="1">
        <f t="shared" si="2"/>
        <v>0</v>
      </c>
      <c r="K3625" s="1" t="str">
        <f t="shared" si="3"/>
        <v>Q6.2. Drumstick leaves, average of raw and cooked (boiled)0</v>
      </c>
      <c r="L3625" s="1" t="str">
        <f t="shared" si="4"/>
        <v>Q6.2. Drumstick leaves, average of raw and cooked (boiled)retail_freez</v>
      </c>
      <c r="M3625" s="1" t="str">
        <f t="array" ref="M3625">IF(A3624=$A$72,TEXT(A3625,"dd/mm/yyyy"),A3625)&amp;";"&amp;B3625&amp;";"&amp;IF(J3625=0,IFERROR(VLOOKUP(A3625,default!$B$17:$C$19,2,0),C3625),INDEX(default!$B$2:$B$12,Sheet2!J3625,0))&amp;";"&amp;D3625&amp;";"&amp;E3625&amp;";"&amp;F3625&amp;";"&amp;G3625&amp;";"&amp;H3625</f>
        <v>retail_freez;0;Lognormal;1,12;0;0;No;(2,3,2,4,2,na)_x007f_</v>
      </c>
    </row>
    <row r="3626" ht="15.75" customHeight="1">
      <c r="A3626" s="1" t="s">
        <v>35</v>
      </c>
      <c r="B3626" s="1">
        <v>0.0</v>
      </c>
      <c r="C3626" s="1" t="s">
        <v>866</v>
      </c>
      <c r="D3626" s="1">
        <v>1.12</v>
      </c>
      <c r="E3626" s="1">
        <v>0.0</v>
      </c>
      <c r="F3626" s="1">
        <v>0.0</v>
      </c>
      <c r="G3626" s="1" t="s">
        <v>832</v>
      </c>
      <c r="H3626" s="1" t="s">
        <v>133</v>
      </c>
      <c r="I3626" s="1" t="str">
        <f t="shared" si="1"/>
        <v>Q6.2. Drumstick leaves, average of raw and cooked (boiled)</v>
      </c>
      <c r="J3626" s="1">
        <f t="shared" si="2"/>
        <v>0</v>
      </c>
      <c r="K3626" s="1" t="str">
        <f t="shared" si="3"/>
        <v>Q6.2. Drumstick leaves, average of raw and cooked (boiled)0</v>
      </c>
      <c r="L3626" s="1" t="str">
        <f t="shared" si="4"/>
        <v>Q6.2. Drumstick leaves, average of raw and cooked (boiled)home_cool</v>
      </c>
      <c r="M3626" s="1" t="str">
        <f t="array" ref="M3626">IF(A3625=$A$72,TEXT(A3626,"dd/mm/yyyy"),A3626)&amp;";"&amp;B3626&amp;";"&amp;IF(J3626=0,IFERROR(VLOOKUP(A3626,default!$B$17:$C$19,2,0),C3626),INDEX(default!$B$2:$B$12,Sheet2!J3626,0))&amp;";"&amp;D3626&amp;";"&amp;E3626&amp;";"&amp;F3626&amp;";"&amp;G3626&amp;";"&amp;H3626</f>
        <v>home_cool;0;Lognormal;1,12;0;0;No;(2,3,2,4,2,na)_x007f_</v>
      </c>
    </row>
    <row r="3627" ht="15.75" customHeight="1">
      <c r="A3627" s="1" t="s">
        <v>36</v>
      </c>
      <c r="B3627" s="1">
        <v>0.0</v>
      </c>
      <c r="C3627" s="1" t="s">
        <v>866</v>
      </c>
      <c r="D3627" s="1">
        <v>1.12</v>
      </c>
      <c r="E3627" s="1">
        <v>0.0</v>
      </c>
      <c r="F3627" s="1">
        <v>0.0</v>
      </c>
      <c r="G3627" s="1" t="s">
        <v>832</v>
      </c>
      <c r="H3627" s="1" t="s">
        <v>133</v>
      </c>
      <c r="I3627" s="1" t="str">
        <f t="shared" si="1"/>
        <v>Q6.2. Drumstick leaves, average of raw and cooked (boiled)</v>
      </c>
      <c r="J3627" s="1">
        <f t="shared" si="2"/>
        <v>0</v>
      </c>
      <c r="K3627" s="1" t="str">
        <f t="shared" si="3"/>
        <v>Q6.2. Drumstick leaves, average of raw and cooked (boiled)0</v>
      </c>
      <c r="L3627" s="1" t="str">
        <f t="shared" si="4"/>
        <v>Q6.2. Drumstick leaves, average of raw and cooked (boiled)home_freez</v>
      </c>
      <c r="M3627" s="1" t="str">
        <f t="array" ref="M3627">IF(A3626=$A$72,TEXT(A3627,"dd/mm/yyyy"),A3627)&amp;";"&amp;B3627&amp;";"&amp;IF(J3627=0,IFERROR(VLOOKUP(A3627,default!$B$17:$C$19,2,0),C3627),INDEX(default!$B$2:$B$12,Sheet2!J3627,0))&amp;";"&amp;D3627&amp;";"&amp;E3627&amp;";"&amp;F3627&amp;";"&amp;G3627&amp;";"&amp;H3627</f>
        <v>home_freez;0;Lognormal;1,12;0;0;No;(2,3,2,4,2,na)_x007f_</v>
      </c>
    </row>
    <row r="3628" ht="15.75" customHeight="1">
      <c r="A3628" s="1" t="s">
        <v>37</v>
      </c>
      <c r="B3628" s="1">
        <v>1.0</v>
      </c>
      <c r="C3628" s="1" t="s">
        <v>866</v>
      </c>
      <c r="D3628" s="1">
        <v>1.11</v>
      </c>
      <c r="E3628" s="1">
        <v>0.0</v>
      </c>
      <c r="F3628" s="1">
        <v>0.0</v>
      </c>
      <c r="G3628" s="1" t="s">
        <v>832</v>
      </c>
      <c r="H3628" s="1" t="s">
        <v>134</v>
      </c>
      <c r="I3628" s="1" t="str">
        <f t="shared" si="1"/>
        <v>Q6.2. Drumstick leaves, average of raw and cooked (boiled)</v>
      </c>
      <c r="J3628" s="1">
        <f t="shared" si="2"/>
        <v>0</v>
      </c>
      <c r="K3628" s="1" t="str">
        <f t="shared" si="3"/>
        <v>Q6.2. Drumstick leaves, average of raw and cooked (boiled)0</v>
      </c>
      <c r="L3628" s="1" t="str">
        <f t="shared" si="4"/>
        <v>Q6.2. Drumstick leaves, average of raw and cooked (boiled)boil</v>
      </c>
      <c r="M3628" s="1" t="str">
        <f t="array" ref="M3628">IF(A3627=$A$72,TEXT(A3628,"dd/mm/yyyy"),A3628)&amp;";"&amp;B3628&amp;";"&amp;IF(J3628=0,IFERROR(VLOOKUP(A3628,default!$B$17:$C$19,2,0),C3628),INDEX(default!$B$2:$B$12,Sheet2!J3628,0))&amp;";"&amp;D3628&amp;";"&amp;E3628&amp;";"&amp;F3628&amp;";"&amp;G3628&amp;";"&amp;H3628</f>
        <v>boil;1;Lognormal;1,11;0;0;No;(2,3,2,2,2,na)_x007f_</v>
      </c>
    </row>
    <row r="3629" ht="15.75" customHeight="1">
      <c r="A3629" s="1" t="s">
        <v>38</v>
      </c>
      <c r="B3629" s="1">
        <v>0.0</v>
      </c>
      <c r="C3629" s="1" t="s">
        <v>866</v>
      </c>
      <c r="D3629" s="1">
        <v>1.11</v>
      </c>
      <c r="E3629" s="1">
        <v>0.0</v>
      </c>
      <c r="F3629" s="1">
        <v>0.0</v>
      </c>
      <c r="G3629" s="1" t="s">
        <v>832</v>
      </c>
      <c r="H3629" s="1" t="s">
        <v>134</v>
      </c>
      <c r="I3629" s="1" t="str">
        <f t="shared" si="1"/>
        <v>Q6.2. Drumstick leaves, average of raw and cooked (boiled)</v>
      </c>
      <c r="J3629" s="1">
        <f t="shared" si="2"/>
        <v>0</v>
      </c>
      <c r="K3629" s="1" t="str">
        <f t="shared" si="3"/>
        <v>Q6.2. Drumstick leaves, average of raw and cooked (boiled)0</v>
      </c>
      <c r="L3629" s="1" t="str">
        <f t="shared" si="4"/>
        <v>Q6.2. Drumstick leaves, average of raw and cooked (boiled)fry</v>
      </c>
      <c r="M3629" s="1" t="str">
        <f t="array" ref="M3629">IF(A3628=$A$72,TEXT(A3629,"dd/mm/yyyy"),A3629)&amp;";"&amp;B3629&amp;";"&amp;IF(J3629=0,IFERROR(VLOOKUP(A3629,default!$B$17:$C$19,2,0),C3629),INDEX(default!$B$2:$B$12,Sheet2!J3629,0))&amp;";"&amp;D3629&amp;";"&amp;E3629&amp;";"&amp;F3629&amp;";"&amp;G3629&amp;";"&amp;H3629</f>
        <v>fry;0;Lognormal;1,11;0;0;No;(2,3,2,2,2,na)_x007f_</v>
      </c>
    </row>
    <row r="3630" ht="15.75" customHeight="1">
      <c r="A3630" s="1" t="s">
        <v>22</v>
      </c>
      <c r="B3630" s="1">
        <v>1.0</v>
      </c>
      <c r="C3630" s="1" t="s">
        <v>842</v>
      </c>
      <c r="D3630" s="1">
        <v>1.0</v>
      </c>
      <c r="E3630" s="1">
        <v>0.0</v>
      </c>
      <c r="F3630" s="1">
        <v>0.0</v>
      </c>
      <c r="G3630" s="1" t="s">
        <v>832</v>
      </c>
      <c r="I3630" s="1" t="str">
        <f t="shared" si="1"/>
        <v>Q6.2. Drumstick leaves, average of raw and cooked (boiled)</v>
      </c>
      <c r="J3630" s="1">
        <f t="shared" si="2"/>
        <v>0</v>
      </c>
      <c r="K3630" s="1" t="str">
        <f t="shared" si="3"/>
        <v>Q6.2. Drumstick leaves, average of raw and cooked (boiled)0</v>
      </c>
      <c r="L3630" s="1" t="str">
        <f t="shared" si="4"/>
        <v>Q6.2. Drumstick leaves, average of raw and cooked (boiled)processing</v>
      </c>
      <c r="M3630" s="1" t="str">
        <f t="array" ref="M3630">IF(A3629=$A$72,TEXT(A3630,"dd/mm/yyyy"),A3630)&amp;";"&amp;B3630&amp;";"&amp;IF(J3630=0,IFERROR(VLOOKUP(A3630,default!$B$17:$C$19,2,0),C3630),INDEX(default!$B$2:$B$12,Sheet2!J3630,0))&amp;";"&amp;D3630&amp;";"&amp;E3630&amp;";"&amp;F3630&amp;";"&amp;G3630&amp;";"&amp;H3630</f>
        <v>processing;1;Undefined;1;0;0;No;</v>
      </c>
    </row>
    <row r="3631" ht="15.75" customHeight="1">
      <c r="A3631" s="1" t="s">
        <v>39</v>
      </c>
      <c r="B3631" s="1">
        <v>0.05</v>
      </c>
      <c r="C3631" s="1" t="s">
        <v>842</v>
      </c>
      <c r="D3631" s="1">
        <v>1.0</v>
      </c>
      <c r="E3631" s="1">
        <v>0.0</v>
      </c>
      <c r="F3631" s="1">
        <v>0.0</v>
      </c>
      <c r="G3631" s="1" t="s">
        <v>832</v>
      </c>
      <c r="I3631" s="1" t="str">
        <f t="shared" si="1"/>
        <v>Q6.2. Drumstick leaves, average of raw and cooked (boiled)</v>
      </c>
      <c r="J3631" s="1">
        <f t="shared" si="2"/>
        <v>0</v>
      </c>
      <c r="K3631" s="1" t="str">
        <f t="shared" si="3"/>
        <v>Q6.2. Drumstick leaves, average of raw and cooked (boiled)0</v>
      </c>
      <c r="L3631" s="1" t="str">
        <f t="shared" si="4"/>
        <v>Q6.2. Drumstick leaves, average of raw and cooked (boiled)packwt</v>
      </c>
      <c r="M3631" s="1" t="str">
        <f t="array" ref="M3631">IF(A3630=$A$72,TEXT(A3631,"dd/mm/yyyy"),A3631)&amp;";"&amp;B3631&amp;";"&amp;IF(J3631=0,IFERROR(VLOOKUP(A3631,default!$B$17:$C$19,2,0),C3631),INDEX(default!$B$2:$B$12,Sheet2!J3631,0))&amp;";"&amp;D3631&amp;";"&amp;E3631&amp;";"&amp;F3631&amp;";"&amp;G3631&amp;";"&amp;H3631</f>
        <v>packwt;0,05;Undefined;1;0;0;No;</v>
      </c>
    </row>
    <row r="3632" ht="15.75" customHeight="1">
      <c r="A3632" s="1" t="s">
        <v>40</v>
      </c>
      <c r="B3632" s="1">
        <v>0.0</v>
      </c>
      <c r="C3632" s="1" t="s">
        <v>842</v>
      </c>
      <c r="D3632" s="1">
        <v>1.0</v>
      </c>
      <c r="E3632" s="1">
        <v>0.0</v>
      </c>
      <c r="F3632" s="1">
        <v>0.0</v>
      </c>
      <c r="G3632" s="1" t="s">
        <v>832</v>
      </c>
      <c r="I3632" s="1" t="str">
        <f t="shared" si="1"/>
        <v>Q6.2. Drumstick leaves, average of raw and cooked (boiled)</v>
      </c>
      <c r="J3632" s="1">
        <f t="shared" si="2"/>
        <v>0</v>
      </c>
      <c r="K3632" s="1" t="str">
        <f t="shared" si="3"/>
        <v>Q6.2. Drumstick leaves, average of raw and cooked (boiled)0</v>
      </c>
      <c r="L3632" s="1" t="str">
        <f t="shared" si="4"/>
        <v>Q6.2. Drumstick leaves, average of raw and cooked (boiled)USER_loss</v>
      </c>
      <c r="M3632" s="1" t="str">
        <f t="array" ref="M3632">IF(A3631=$A$72,TEXT(A3632,"dd/mm/yyyy"),A3632)&amp;";"&amp;B3632&amp;";"&amp;IF(J3632=0,IFERROR(VLOOKUP(A3632,default!$B$17:$C$19,2,0),C3632),INDEX(default!$B$2:$B$12,Sheet2!J3632,0))&amp;";"&amp;D3632&amp;";"&amp;E3632&amp;";"&amp;F3632&amp;";"&amp;G3632&amp;";"&amp;H3632</f>
        <v>USER_loss;0;Undefined;1;0;0;No;</v>
      </c>
    </row>
    <row r="3633" ht="15.75" customHeight="1">
      <c r="I3633" s="1" t="str">
        <f t="shared" si="1"/>
        <v>Q6.2. Drumstick leaves, average of raw and cooked (boiled)</v>
      </c>
      <c r="J3633" s="1">
        <f t="shared" si="2"/>
        <v>0</v>
      </c>
      <c r="K3633" s="1" t="str">
        <f t="shared" si="3"/>
        <v>Q6.2. Drumstick leaves, average of raw and cooked (boiled)0</v>
      </c>
      <c r="L3633" s="1" t="str">
        <f t="shared" si="4"/>
        <v>Q6.2. Drumstick leaves, average of raw and cooked (boiled)</v>
      </c>
      <c r="M3633" s="1" t="str">
        <f t="array" ref="M3633">IF(A3632=$A$72,TEXT(A3633,"dd/mm/yyyy"),A3633)&amp;";"&amp;B3633&amp;";"&amp;IF(J3633=0,IFERROR(VLOOKUP(A3633,default!$B$17:$C$19,2,0),C3633),INDEX(default!$B$2:$B$12,Sheet2!J3633,0))&amp;";"&amp;D3633&amp;";"&amp;E3633&amp;";"&amp;F3633&amp;";"&amp;G3633&amp;";"&amp;H3633</f>
        <v>;;;;;;;</v>
      </c>
    </row>
    <row r="3634" ht="15.75" customHeight="1">
      <c r="A3634" s="1" t="s">
        <v>867</v>
      </c>
      <c r="I3634" s="1" t="str">
        <f t="shared" si="1"/>
        <v>Q6.2. Drumstick leaves, average of raw and cooked (boiled)</v>
      </c>
      <c r="J3634" s="1">
        <f t="shared" si="2"/>
        <v>0</v>
      </c>
      <c r="K3634" s="1" t="str">
        <f t="shared" si="3"/>
        <v>Q6.2. Drumstick leaves, average of raw and cooked (boiled)0</v>
      </c>
      <c r="L3634" s="1" t="str">
        <f t="shared" si="4"/>
        <v>Q6.2. Drumstick leaves, average of raw and cooked (boiled)End</v>
      </c>
      <c r="M3634" s="1" t="str">
        <f t="array" ref="M3634">IF(A3633=$A$72,TEXT(A3634,"dd/mm/yyyy"),A3634)&amp;";"&amp;B3634&amp;";"&amp;IF(J3634=0,IFERROR(VLOOKUP(A3634,default!$B$17:$C$19,2,0),C3634),INDEX(default!$B$2:$B$12,Sheet2!J3634,0))&amp;";"&amp;D3634&amp;";"&amp;E3634&amp;";"&amp;F3634&amp;";"&amp;G3634&amp;";"&amp;H3634</f>
        <v>End;;;;;;;</v>
      </c>
    </row>
    <row r="3635" ht="15.75" customHeight="1">
      <c r="I3635" s="1" t="str">
        <f t="shared" si="1"/>
        <v>Q6.2. Drumstick leaves, average of raw and cooked (boiled)</v>
      </c>
      <c r="J3635" s="1">
        <f t="shared" si="2"/>
        <v>0</v>
      </c>
      <c r="K3635" s="1" t="str">
        <f t="shared" si="3"/>
        <v>Q6.2. Drumstick leaves, average of raw and cooked (boiled)0</v>
      </c>
      <c r="L3635" s="1" t="str">
        <f t="shared" si="4"/>
        <v>Q6.2. Drumstick leaves, average of raw and cooked (boiled)</v>
      </c>
      <c r="M3635" s="1" t="str">
        <f t="array" ref="M3635">IF(A3634=$A$72,TEXT(A3635,"dd/mm/yyyy"),A3635)&amp;";"&amp;B3635&amp;";"&amp;IF(J3635=0,IFERROR(VLOOKUP(A3635,default!$B$17:$C$19,2,0),C3635),INDEX(default!$B$2:$B$12,Sheet2!J3635,0))&amp;";"&amp;D3635&amp;";"&amp;E3635&amp;";"&amp;F3635&amp;";"&amp;G3635&amp;";"&amp;H3635</f>
        <v>;;;;;;;</v>
      </c>
    </row>
    <row r="3636" ht="15.75" customHeight="1">
      <c r="A3636" s="1" t="s">
        <v>814</v>
      </c>
      <c r="I3636" s="1" t="str">
        <f t="shared" si="1"/>
        <v>Q6.2. Drumstick leaves, average of raw and cooked (boiled)</v>
      </c>
      <c r="J3636" s="1">
        <f t="shared" si="2"/>
        <v>0</v>
      </c>
      <c r="K3636" s="1" t="str">
        <f t="shared" si="3"/>
        <v>Q6.2. Drumstick leaves, average of raw and cooked (boiled)0</v>
      </c>
      <c r="L3636" s="1" t="str">
        <f t="shared" si="4"/>
        <v>Q6.2. Drumstick leaves, average of raw and cooked (boiled)Process</v>
      </c>
      <c r="M3636" s="1" t="str">
        <f t="array" ref="M3636">IF(A3635=$A$72,TEXT(A3636,"dd/mm/yyyy"),A3636)&amp;";"&amp;B3636&amp;";"&amp;IF(J3636=0,IFERROR(VLOOKUP(A3636,default!$B$17:$C$19,2,0),C3636),INDEX(default!$B$2:$B$12,Sheet2!J3636,0))&amp;";"&amp;D3636&amp;";"&amp;E3636&amp;";"&amp;F3636&amp;";"&amp;G3636&amp;";"&amp;H3636</f>
        <v>Process;;;;;;;</v>
      </c>
    </row>
    <row r="3637" ht="15.75" customHeight="1">
      <c r="I3637" s="1" t="str">
        <f t="shared" si="1"/>
        <v>Q6.2. Drumstick leaves, average of raw and cooked (boiled)</v>
      </c>
      <c r="J3637" s="1">
        <f t="shared" si="2"/>
        <v>0</v>
      </c>
      <c r="K3637" s="1" t="str">
        <f t="shared" si="3"/>
        <v>Q6.2. Drumstick leaves, average of raw and cooked (boiled)0</v>
      </c>
      <c r="L3637" s="1" t="str">
        <f t="shared" si="4"/>
        <v>Q6.2. Drumstick leaves, average of raw and cooked (boiled)</v>
      </c>
      <c r="M3637" s="1" t="str">
        <f t="array" ref="M3637">IF(A3636=$A$72,TEXT(A3637,"dd/mm/yyyy"),A3637)&amp;";"&amp;B3637&amp;";"&amp;IF(J3637=0,IFERROR(VLOOKUP(A3637,default!$B$17:$C$19,2,0),C3637),INDEX(default!$B$2:$B$12,Sheet2!J3637,0))&amp;";"&amp;D3637&amp;";"&amp;E3637&amp;";"&amp;F3637&amp;";"&amp;G3637&amp;";"&amp;H3637</f>
        <v>;;;;;;;</v>
      </c>
    </row>
    <row r="3638" ht="15.75" customHeight="1">
      <c r="A3638" s="1" t="s">
        <v>815</v>
      </c>
      <c r="I3638" s="1" t="str">
        <f t="shared" si="1"/>
        <v>Q6.2. Drumstick leaves, average of raw and cooked (boiled)</v>
      </c>
      <c r="J3638" s="1">
        <f t="shared" si="2"/>
        <v>0</v>
      </c>
      <c r="K3638" s="1" t="str">
        <f t="shared" si="3"/>
        <v>Q6.2. Drumstick leaves, average of raw and cooked (boiled)0</v>
      </c>
      <c r="L3638" s="1" t="str">
        <f t="shared" si="4"/>
        <v>Q6.2. Drumstick leaves, average of raw and cooked (boiled)Category type</v>
      </c>
      <c r="M3638" s="1" t="str">
        <f t="array" ref="M3638">IF(A3637=$A$72,TEXT(A3638,"dd/mm/yyyy"),A3638)&amp;";"&amp;B3638&amp;";"&amp;IF(J3638=0,IFERROR(VLOOKUP(A3638,default!$B$17:$C$19,2,0),C3638),INDEX(default!$B$2:$B$12,Sheet2!J3638,0))&amp;";"&amp;D3638&amp;";"&amp;E3638&amp;";"&amp;F3638&amp;";"&amp;G3638&amp;";"&amp;H3638</f>
        <v>Category type;;;;;;;</v>
      </c>
    </row>
    <row r="3639" ht="15.75" customHeight="1">
      <c r="A3639" s="1" t="s">
        <v>816</v>
      </c>
      <c r="I3639" s="1" t="str">
        <f t="shared" si="1"/>
        <v>Q6.2. Drumstick leaves, average of raw and cooked (boiled)</v>
      </c>
      <c r="J3639" s="1">
        <f t="shared" si="2"/>
        <v>0</v>
      </c>
      <c r="K3639" s="1" t="str">
        <f t="shared" si="3"/>
        <v>Q6.2. Drumstick leaves, average of raw and cooked (boiled)0</v>
      </c>
      <c r="L3639" s="1" t="str">
        <f t="shared" si="4"/>
        <v>Q6.2. Drumstick leaves, average of raw and cooked (boiled)material</v>
      </c>
      <c r="M3639" s="1" t="str">
        <f t="array" ref="M3639">IF(A3638=$A$72,TEXT(A3639,"dd/mm/yyyy"),A3639)&amp;";"&amp;B3639&amp;";"&amp;IF(J3639=0,IFERROR(VLOOKUP(A3639,default!$B$17:$C$19,2,0),C3639),INDEX(default!$B$2:$B$12,Sheet2!J3639,0))&amp;";"&amp;D3639&amp;";"&amp;E3639&amp;";"&amp;F3639&amp;";"&amp;G3639&amp;";"&amp;H3639</f>
        <v>material;;;;;;;</v>
      </c>
    </row>
    <row r="3640" ht="15.75" customHeight="1">
      <c r="I3640" s="1" t="str">
        <f t="shared" si="1"/>
        <v>Q6.2. Drumstick leaves, average of raw and cooked (boiled)</v>
      </c>
      <c r="J3640" s="1">
        <f t="shared" si="2"/>
        <v>0</v>
      </c>
      <c r="K3640" s="1" t="str">
        <f t="shared" si="3"/>
        <v>Q6.2. Drumstick leaves, average of raw and cooked (boiled)0</v>
      </c>
      <c r="L3640" s="1" t="str">
        <f t="shared" si="4"/>
        <v>Q6.2. Drumstick leaves, average of raw and cooked (boiled)</v>
      </c>
      <c r="M3640" s="1" t="str">
        <f t="array" ref="M3640">IF(A3639=$A$72,TEXT(A3640,"dd/mm/yyyy"),A3640)&amp;";"&amp;B3640&amp;";"&amp;IF(J3640=0,IFERROR(VLOOKUP(A3640,default!$B$17:$C$19,2,0),C3640),INDEX(default!$B$2:$B$12,Sheet2!J3640,0))&amp;";"&amp;D3640&amp;";"&amp;E3640&amp;";"&amp;F3640&amp;";"&amp;G3640&amp;";"&amp;H3640</f>
        <v>;;;;;;;</v>
      </c>
    </row>
    <row r="3641" ht="15.75" customHeight="1">
      <c r="A3641" s="1" t="s">
        <v>817</v>
      </c>
      <c r="I3641" s="1" t="str">
        <f t="shared" si="1"/>
        <v>Q6.2. Drumstick leaves, average of raw and cooked (boiled)</v>
      </c>
      <c r="J3641" s="1">
        <f t="shared" si="2"/>
        <v>0</v>
      </c>
      <c r="K3641" s="1" t="str">
        <f t="shared" si="3"/>
        <v>Q6.2. Drumstick leaves, average of raw and cooked (boiled)0</v>
      </c>
      <c r="L3641" s="1" t="str">
        <f t="shared" si="4"/>
        <v>Q6.2. Drumstick leaves, average of raw and cooked (boiled)Process identifier</v>
      </c>
      <c r="M3641" s="1" t="str">
        <f t="array" ref="M3641">IF(A3640=$A$72,TEXT(A3641,"dd/mm/yyyy"),A3641)&amp;";"&amp;B3641&amp;";"&amp;IF(J3641=0,IFERROR(VLOOKUP(A3641,default!$B$17:$C$19,2,0),C3641),INDEX(default!$B$2:$B$12,Sheet2!J3641,0))&amp;";"&amp;D3641&amp;";"&amp;E3641&amp;";"&amp;F3641&amp;";"&amp;G3641&amp;";"&amp;H3641</f>
        <v>Process identifier;;;;;;;</v>
      </c>
    </row>
    <row r="3642" ht="15.75" customHeight="1">
      <c r="A3642" s="1" t="s">
        <v>1151</v>
      </c>
      <c r="I3642" s="1" t="str">
        <f t="shared" si="1"/>
        <v>Q6.2. Drumstick leaves, average of raw and cooked (boiled)</v>
      </c>
      <c r="J3642" s="1">
        <f t="shared" si="2"/>
        <v>0</v>
      </c>
      <c r="K3642" s="1" t="str">
        <f t="shared" si="3"/>
        <v>Q6.2. Drumstick leaves, average of raw and cooked (boiled)0</v>
      </c>
      <c r="L3642" s="1" t="str">
        <f t="shared" si="4"/>
        <v>Q6.2. Drumstick leaves, average of raw and cooked (boiled)FootPrin000108900800266</v>
      </c>
      <c r="M3642" s="1" t="str">
        <f t="array" ref="M3642">IF(A3641=$A$72,TEXT(A3642,"dd/mm/yyyy"),A3642)&amp;";"&amp;B3642&amp;";"&amp;IF(J3642=0,IFERROR(VLOOKUP(A3642,default!$B$17:$C$19,2,0),C3642),INDEX(default!$B$2:$B$12,Sheet2!J3642,0))&amp;";"&amp;D3642&amp;";"&amp;E3642&amp;";"&amp;F3642&amp;";"&amp;G3642&amp;";"&amp;H3642</f>
        <v>FootPrin000108900800266;;;;;;;</v>
      </c>
    </row>
    <row r="3643" ht="15.75" customHeight="1">
      <c r="I3643" s="1" t="str">
        <f t="shared" si="1"/>
        <v>Q6.2. Drumstick leaves, average of raw and cooked (boiled)</v>
      </c>
      <c r="J3643" s="1">
        <f t="shared" si="2"/>
        <v>0</v>
      </c>
      <c r="K3643" s="1" t="str">
        <f t="shared" si="3"/>
        <v>Q6.2. Drumstick leaves, average of raw and cooked (boiled)0</v>
      </c>
      <c r="L3643" s="1" t="str">
        <f t="shared" si="4"/>
        <v>Q6.2. Drumstick leaves, average of raw and cooked (boiled)</v>
      </c>
      <c r="M3643" s="1" t="str">
        <f t="array" ref="M3643">IF(A3642=$A$72,TEXT(A3643,"dd/mm/yyyy"),A3643)&amp;";"&amp;B3643&amp;";"&amp;IF(J3643=0,IFERROR(VLOOKUP(A3643,default!$B$17:$C$19,2,0),C3643),INDEX(default!$B$2:$B$12,Sheet2!J3643,0))&amp;";"&amp;D3643&amp;";"&amp;E3643&amp;";"&amp;F3643&amp;";"&amp;G3643&amp;";"&amp;H3643</f>
        <v>;;;;;;;</v>
      </c>
    </row>
    <row r="3644" ht="15.75" customHeight="1">
      <c r="A3644" s="1" t="s">
        <v>819</v>
      </c>
      <c r="I3644" s="1" t="str">
        <f t="shared" si="1"/>
        <v>Q6.2. Drumstick leaves, average of raw and cooked (boiled)</v>
      </c>
      <c r="J3644" s="1">
        <f t="shared" si="2"/>
        <v>0</v>
      </c>
      <c r="K3644" s="1" t="str">
        <f t="shared" si="3"/>
        <v>Q6.2. Drumstick leaves, average of raw and cooked (boiled)0</v>
      </c>
      <c r="L3644" s="1" t="str">
        <f t="shared" si="4"/>
        <v>Q6.2. Drumstick leaves, average of raw and cooked (boiled)Type</v>
      </c>
      <c r="M3644" s="1" t="str">
        <f t="array" ref="M3644">IF(A3643=$A$72,TEXT(A3644,"dd/mm/yyyy"),A3644)&amp;";"&amp;B3644&amp;";"&amp;IF(J3644=0,IFERROR(VLOOKUP(A3644,default!$B$17:$C$19,2,0),C3644),INDEX(default!$B$2:$B$12,Sheet2!J3644,0))&amp;";"&amp;D3644&amp;";"&amp;E3644&amp;";"&amp;F3644&amp;";"&amp;G3644&amp;";"&amp;H3644</f>
        <v>Type;;;;;;;</v>
      </c>
    </row>
    <row r="3645" ht="15.75" customHeight="1">
      <c r="I3645" s="1" t="str">
        <f t="shared" si="1"/>
        <v>Q6.2. Drumstick leaves, average of raw and cooked (boiled)</v>
      </c>
      <c r="J3645" s="1">
        <f t="shared" si="2"/>
        <v>0</v>
      </c>
      <c r="K3645" s="1" t="str">
        <f t="shared" si="3"/>
        <v>Q6.2. Drumstick leaves, average of raw and cooked (boiled)0</v>
      </c>
      <c r="L3645" s="1" t="str">
        <f t="shared" si="4"/>
        <v>Q6.2. Drumstick leaves, average of raw and cooked (boiled)</v>
      </c>
      <c r="M3645" s="1" t="str">
        <f t="array" ref="M3645">IF(A3644=$A$72,TEXT(A3645,"dd/mm/yyyy"),A3645)&amp;";"&amp;B3645&amp;";"&amp;IF(J3645=0,IFERROR(VLOOKUP(A3645,default!$B$17:$C$19,2,0),C3645),INDEX(default!$B$2:$B$12,Sheet2!J3645,0))&amp;";"&amp;D3645&amp;";"&amp;E3645&amp;";"&amp;F3645&amp;";"&amp;G3645&amp;";"&amp;H3645</f>
        <v>;;;;;;;</v>
      </c>
    </row>
    <row r="3646" ht="15.75" customHeight="1">
      <c r="I3646" s="1" t="str">
        <f t="shared" si="1"/>
        <v>Q6.2. Drumstick leaves, average of raw and cooked (boiled)</v>
      </c>
      <c r="J3646" s="1">
        <f t="shared" si="2"/>
        <v>0</v>
      </c>
      <c r="K3646" s="1" t="str">
        <f t="shared" si="3"/>
        <v>Q6.2. Drumstick leaves, average of raw and cooked (boiled)0</v>
      </c>
      <c r="L3646" s="1" t="str">
        <f t="shared" si="4"/>
        <v>Q6.2. Drumstick leaves, average of raw and cooked (boiled)</v>
      </c>
      <c r="M3646" s="1" t="str">
        <f t="array" ref="M3646">IF(A3645=$A$72,TEXT(A3646,"dd/mm/yyyy"),A3646)&amp;";"&amp;B3646&amp;";"&amp;IF(J3646=0,IFERROR(VLOOKUP(A3646,default!$B$17:$C$19,2,0),C3646),INDEX(default!$B$2:$B$12,Sheet2!J3646,0))&amp;";"&amp;D3646&amp;";"&amp;E3646&amp;";"&amp;F3646&amp;";"&amp;G3646&amp;";"&amp;H3646</f>
        <v>;;;;;;;</v>
      </c>
    </row>
    <row r="3647" ht="15.75" customHeight="1">
      <c r="A3647" s="1" t="s">
        <v>820</v>
      </c>
      <c r="I3647" s="1" t="str">
        <f t="shared" si="1"/>
        <v>Q6.2. Drumstick leaves, average of raw and cooked (boiled)</v>
      </c>
      <c r="J3647" s="1">
        <f t="shared" si="2"/>
        <v>0</v>
      </c>
      <c r="K3647" s="1" t="str">
        <f t="shared" si="3"/>
        <v>Q6.2. Drumstick leaves, average of raw and cooked (boiled)0</v>
      </c>
      <c r="L3647" s="1" t="str">
        <f t="shared" si="4"/>
        <v>Q6.2. Drumstick leaves, average of raw and cooked (boiled)Status</v>
      </c>
      <c r="M3647" s="1" t="str">
        <f t="array" ref="M3647">IF(A3646=$A$72,TEXT(A3647,"dd/mm/yyyy"),A3647)&amp;";"&amp;B3647&amp;";"&amp;IF(J3647=0,IFERROR(VLOOKUP(A3647,default!$B$17:$C$19,2,0),C3647),INDEX(default!$B$2:$B$12,Sheet2!J3647,0))&amp;";"&amp;D3647&amp;";"&amp;E3647&amp;";"&amp;F3647&amp;";"&amp;G3647&amp;";"&amp;H3647</f>
        <v>Status;;;;;;;</v>
      </c>
    </row>
    <row r="3648" ht="15.75" customHeight="1">
      <c r="I3648" s="1" t="str">
        <f t="shared" si="1"/>
        <v>Q6.2. Drumstick leaves, average of raw and cooked (boiled)</v>
      </c>
      <c r="J3648" s="1">
        <f t="shared" si="2"/>
        <v>0</v>
      </c>
      <c r="K3648" s="1" t="str">
        <f t="shared" si="3"/>
        <v>Q6.2. Drumstick leaves, average of raw and cooked (boiled)0</v>
      </c>
      <c r="L3648" s="1" t="str">
        <f t="shared" si="4"/>
        <v>Q6.2. Drumstick leaves, average of raw and cooked (boiled)</v>
      </c>
      <c r="M3648" s="1" t="str">
        <f t="array" ref="M3648">IF(A3647=$A$72,TEXT(A3648,"dd/mm/yyyy"),A3648)&amp;";"&amp;B3648&amp;";"&amp;IF(J3648=0,IFERROR(VLOOKUP(A3648,default!$B$17:$C$19,2,0),C3648),INDEX(default!$B$2:$B$12,Sheet2!J3648,0))&amp;";"&amp;D3648&amp;";"&amp;E3648&amp;";"&amp;F3648&amp;";"&amp;G3648&amp;";"&amp;H3648</f>
        <v>;;;;;;;</v>
      </c>
    </row>
    <row r="3649" ht="15.75" customHeight="1">
      <c r="I3649" s="1" t="str">
        <f t="shared" si="1"/>
        <v>Q6.2. Drumstick leaves, average of raw and cooked (boiled)</v>
      </c>
      <c r="J3649" s="1">
        <f t="shared" si="2"/>
        <v>0</v>
      </c>
      <c r="K3649" s="1" t="str">
        <f t="shared" si="3"/>
        <v>Q6.2. Drumstick leaves, average of raw and cooked (boiled)0</v>
      </c>
      <c r="L3649" s="1" t="str">
        <f t="shared" si="4"/>
        <v>Q6.2. Drumstick leaves, average of raw and cooked (boiled)</v>
      </c>
      <c r="M3649" s="1" t="str">
        <f t="array" ref="M3649">IF(A3648=$A$72,TEXT(A3649,"dd/mm/yyyy"),A3649)&amp;";"&amp;B3649&amp;";"&amp;IF(J3649=0,IFERROR(VLOOKUP(A3649,default!$B$17:$C$19,2,0),C3649),INDEX(default!$B$2:$B$12,Sheet2!J3649,0))&amp;";"&amp;D3649&amp;";"&amp;E3649&amp;";"&amp;F3649&amp;";"&amp;G3649&amp;";"&amp;H3649</f>
        <v>;;;;;;;</v>
      </c>
    </row>
    <row r="3650" ht="15.75" customHeight="1">
      <c r="A3650" s="1" t="s">
        <v>821</v>
      </c>
      <c r="I3650" s="1" t="str">
        <f t="shared" si="1"/>
        <v>Q6.2. Drumstick leaves, average of raw and cooked (boiled)</v>
      </c>
      <c r="J3650" s="1">
        <f t="shared" si="2"/>
        <v>0</v>
      </c>
      <c r="K3650" s="1" t="str">
        <f t="shared" si="3"/>
        <v>Q6.2. Drumstick leaves, average of raw and cooked (boiled)0</v>
      </c>
      <c r="L3650" s="1" t="str">
        <f t="shared" si="4"/>
        <v>Q6.2. Drumstick leaves, average of raw and cooked (boiled)Time period</v>
      </c>
      <c r="M3650" s="1" t="str">
        <f t="array" ref="M3650">IF(A3649=$A$72,TEXT(A3650,"dd/mm/yyyy"),A3650)&amp;";"&amp;B3650&amp;";"&amp;IF(J3650=0,IFERROR(VLOOKUP(A3650,default!$B$17:$C$19,2,0),C3650),INDEX(default!$B$2:$B$12,Sheet2!J3650,0))&amp;";"&amp;D3650&amp;";"&amp;E3650&amp;";"&amp;F3650&amp;";"&amp;G3650&amp;";"&amp;H3650</f>
        <v>Time period;;;;;;;</v>
      </c>
    </row>
    <row r="3651" ht="15.75" customHeight="1">
      <c r="A3651" s="1" t="s">
        <v>822</v>
      </c>
      <c r="I3651" s="1" t="str">
        <f t="shared" si="1"/>
        <v>Q6.2. Drumstick leaves, average of raw and cooked (boiled)</v>
      </c>
      <c r="J3651" s="1">
        <f t="shared" si="2"/>
        <v>0</v>
      </c>
      <c r="K3651" s="1" t="str">
        <f t="shared" si="3"/>
        <v>Q6.2. Drumstick leaves, average of raw and cooked (boiled)0</v>
      </c>
      <c r="L3651" s="1" t="str">
        <f t="shared" si="4"/>
        <v>Q6.2. Drumstick leaves, average of raw and cooked (boiled)Unspecified</v>
      </c>
      <c r="M3651" s="1" t="str">
        <f t="array" ref="M3651">IF(A3650=$A$72,TEXT(A3651,"dd/mm/yyyy"),A3651)&amp;";"&amp;B3651&amp;";"&amp;IF(J3651=0,IFERROR(VLOOKUP(A3651,default!$B$17:$C$19,2,0),C3651),INDEX(default!$B$2:$B$12,Sheet2!J3651,0))&amp;";"&amp;D3651&amp;";"&amp;E3651&amp;";"&amp;F3651&amp;";"&amp;G3651&amp;";"&amp;H3651</f>
        <v>Unspecified;;;;;;;</v>
      </c>
    </row>
    <row r="3652" ht="15.75" customHeight="1">
      <c r="I3652" s="1" t="str">
        <f t="shared" si="1"/>
        <v>Q6.2. Drumstick leaves, average of raw and cooked (boiled)</v>
      </c>
      <c r="J3652" s="1">
        <f t="shared" si="2"/>
        <v>0</v>
      </c>
      <c r="K3652" s="1" t="str">
        <f t="shared" si="3"/>
        <v>Q6.2. Drumstick leaves, average of raw and cooked (boiled)0</v>
      </c>
      <c r="L3652" s="1" t="str">
        <f t="shared" si="4"/>
        <v>Q6.2. Drumstick leaves, average of raw and cooked (boiled)</v>
      </c>
      <c r="M3652" s="1" t="str">
        <f t="array" ref="M3652">IF(A3651=$A$72,TEXT(A3652,"dd/mm/yyyy"),A3652)&amp;";"&amp;B3652&amp;";"&amp;IF(J3652=0,IFERROR(VLOOKUP(A3652,default!$B$17:$C$19,2,0),C3652),INDEX(default!$B$2:$B$12,Sheet2!J3652,0))&amp;";"&amp;D3652&amp;";"&amp;E3652&amp;";"&amp;F3652&amp;";"&amp;G3652&amp;";"&amp;H3652</f>
        <v>;;;;;;;</v>
      </c>
    </row>
    <row r="3653" ht="15.75" customHeight="1">
      <c r="A3653" s="1" t="s">
        <v>823</v>
      </c>
      <c r="I3653" s="1" t="str">
        <f t="shared" si="1"/>
        <v>Q6.2. Drumstick leaves, average of raw and cooked (boiled)</v>
      </c>
      <c r="J3653" s="1">
        <f t="shared" si="2"/>
        <v>0</v>
      </c>
      <c r="K3653" s="1" t="str">
        <f t="shared" si="3"/>
        <v>Q6.2. Drumstick leaves, average of raw and cooked (boiled)0</v>
      </c>
      <c r="L3653" s="1" t="str">
        <f t="shared" si="4"/>
        <v>Q6.2. Drumstick leaves, average of raw and cooked (boiled)Geography</v>
      </c>
      <c r="M3653" s="1" t="str">
        <f t="array" ref="M3653">IF(A3652=$A$72,TEXT(A3653,"dd/mm/yyyy"),A3653)&amp;";"&amp;B3653&amp;";"&amp;IF(J3653=0,IFERROR(VLOOKUP(A3653,default!$B$17:$C$19,2,0),C3653),INDEX(default!$B$2:$B$12,Sheet2!J3653,0))&amp;";"&amp;D3653&amp;";"&amp;E3653&amp;";"&amp;F3653&amp;";"&amp;G3653&amp;";"&amp;H3653</f>
        <v>Geography;;;;;;;</v>
      </c>
    </row>
    <row r="3654" ht="15.75" customHeight="1">
      <c r="A3654" s="1" t="s">
        <v>822</v>
      </c>
      <c r="I3654" s="1" t="str">
        <f t="shared" si="1"/>
        <v>Q6.2. Drumstick leaves, average of raw and cooked (boiled)</v>
      </c>
      <c r="J3654" s="1">
        <f t="shared" si="2"/>
        <v>0</v>
      </c>
      <c r="K3654" s="1" t="str">
        <f t="shared" si="3"/>
        <v>Q6.2. Drumstick leaves, average of raw and cooked (boiled)0</v>
      </c>
      <c r="L3654" s="1" t="str">
        <f t="shared" si="4"/>
        <v>Q6.2. Drumstick leaves, average of raw and cooked (boiled)Unspecified</v>
      </c>
      <c r="M3654" s="1" t="str">
        <f t="array" ref="M3654">IF(A3653=$A$72,TEXT(A3654,"dd/mm/yyyy"),A3654)&amp;";"&amp;B3654&amp;";"&amp;IF(J3654=0,IFERROR(VLOOKUP(A3654,default!$B$17:$C$19,2,0),C3654),INDEX(default!$B$2:$B$12,Sheet2!J3654,0))&amp;";"&amp;D3654&amp;";"&amp;E3654&amp;";"&amp;F3654&amp;";"&amp;G3654&amp;";"&amp;H3654</f>
        <v>Unspecified;;;;;;;</v>
      </c>
    </row>
    <row r="3655" ht="15.75" customHeight="1">
      <c r="I3655" s="1" t="str">
        <f t="shared" si="1"/>
        <v>Q6.2. Drumstick leaves, average of raw and cooked (boiled)</v>
      </c>
      <c r="J3655" s="1">
        <f t="shared" si="2"/>
        <v>0</v>
      </c>
      <c r="K3655" s="1" t="str">
        <f t="shared" si="3"/>
        <v>Q6.2. Drumstick leaves, average of raw and cooked (boiled)0</v>
      </c>
      <c r="L3655" s="1" t="str">
        <f t="shared" si="4"/>
        <v>Q6.2. Drumstick leaves, average of raw and cooked (boiled)</v>
      </c>
      <c r="M3655" s="1" t="str">
        <f t="array" ref="M3655">IF(A3654=$A$72,TEXT(A3655,"dd/mm/yyyy"),A3655)&amp;";"&amp;B3655&amp;";"&amp;IF(J3655=0,IFERROR(VLOOKUP(A3655,default!$B$17:$C$19,2,0),C3655),INDEX(default!$B$2:$B$12,Sheet2!J3655,0))&amp;";"&amp;D3655&amp;";"&amp;E3655&amp;";"&amp;F3655&amp;";"&amp;G3655&amp;";"&amp;H3655</f>
        <v>;;;;;;;</v>
      </c>
    </row>
    <row r="3656" ht="15.75" customHeight="1">
      <c r="A3656" s="1" t="s">
        <v>824</v>
      </c>
      <c r="I3656" s="1" t="str">
        <f t="shared" si="1"/>
        <v>Q6.2. Drumstick leaves, average of raw and cooked (boiled)</v>
      </c>
      <c r="J3656" s="1">
        <f t="shared" si="2"/>
        <v>0</v>
      </c>
      <c r="K3656" s="1" t="str">
        <f t="shared" si="3"/>
        <v>Q6.2. Drumstick leaves, average of raw and cooked (boiled)0</v>
      </c>
      <c r="L3656" s="1" t="str">
        <f t="shared" si="4"/>
        <v>Q6.2. Drumstick leaves, average of raw and cooked (boiled)Technology</v>
      </c>
      <c r="M3656" s="1" t="str">
        <f t="array" ref="M3656">IF(A3655=$A$72,TEXT(A3656,"dd/mm/yyyy"),A3656)&amp;";"&amp;B3656&amp;";"&amp;IF(J3656=0,IFERROR(VLOOKUP(A3656,default!$B$17:$C$19,2,0),C3656),INDEX(default!$B$2:$B$12,Sheet2!J3656,0))&amp;";"&amp;D3656&amp;";"&amp;E3656&amp;";"&amp;F3656&amp;";"&amp;G3656&amp;";"&amp;H3656</f>
        <v>Technology;;;;;;;</v>
      </c>
    </row>
    <row r="3657" ht="15.75" customHeight="1">
      <c r="A3657" s="1" t="s">
        <v>822</v>
      </c>
      <c r="I3657" s="1" t="str">
        <f t="shared" si="1"/>
        <v>Q6.2. Drumstick leaves, average of raw and cooked (boiled)</v>
      </c>
      <c r="J3657" s="1">
        <f t="shared" si="2"/>
        <v>0</v>
      </c>
      <c r="K3657" s="1" t="str">
        <f t="shared" si="3"/>
        <v>Q6.2. Drumstick leaves, average of raw and cooked (boiled)0</v>
      </c>
      <c r="L3657" s="1" t="str">
        <f t="shared" si="4"/>
        <v>Q6.2. Drumstick leaves, average of raw and cooked (boiled)Unspecified</v>
      </c>
      <c r="M3657" s="1" t="str">
        <f t="array" ref="M3657">IF(A3656=$A$72,TEXT(A3657,"dd/mm/yyyy"),A3657)&amp;";"&amp;B3657&amp;";"&amp;IF(J3657=0,IFERROR(VLOOKUP(A3657,default!$B$17:$C$19,2,0),C3657),INDEX(default!$B$2:$B$12,Sheet2!J3657,0))&amp;";"&amp;D3657&amp;";"&amp;E3657&amp;";"&amp;F3657&amp;";"&amp;G3657&amp;";"&amp;H3657</f>
        <v>Unspecified;;;;;;;</v>
      </c>
    </row>
    <row r="3658" ht="15.75" customHeight="1">
      <c r="I3658" s="1" t="str">
        <f t="shared" si="1"/>
        <v>Q6.2. Drumstick leaves, average of raw and cooked (boiled)</v>
      </c>
      <c r="J3658" s="1">
        <f t="shared" si="2"/>
        <v>0</v>
      </c>
      <c r="K3658" s="1" t="str">
        <f t="shared" si="3"/>
        <v>Q6.2. Drumstick leaves, average of raw and cooked (boiled)0</v>
      </c>
      <c r="L3658" s="1" t="str">
        <f t="shared" si="4"/>
        <v>Q6.2. Drumstick leaves, average of raw and cooked (boiled)</v>
      </c>
      <c r="M3658" s="1" t="str">
        <f t="array" ref="M3658">IF(A3657=$A$72,TEXT(A3658,"dd/mm/yyyy"),A3658)&amp;";"&amp;B3658&amp;";"&amp;IF(J3658=0,IFERROR(VLOOKUP(A3658,default!$B$17:$C$19,2,0),C3658),INDEX(default!$B$2:$B$12,Sheet2!J3658,0))&amp;";"&amp;D3658&amp;";"&amp;E3658&amp;";"&amp;F3658&amp;";"&amp;G3658&amp;";"&amp;H3658</f>
        <v>;;;;;;;</v>
      </c>
    </row>
    <row r="3659" ht="15.75" customHeight="1">
      <c r="A3659" s="1" t="s">
        <v>825</v>
      </c>
      <c r="I3659" s="1" t="str">
        <f t="shared" si="1"/>
        <v>Q6.2. Drumstick leaves, average of raw and cooked (boiled)</v>
      </c>
      <c r="J3659" s="1">
        <f t="shared" si="2"/>
        <v>0</v>
      </c>
      <c r="K3659" s="1" t="str">
        <f t="shared" si="3"/>
        <v>Q6.2. Drumstick leaves, average of raw and cooked (boiled)0</v>
      </c>
      <c r="L3659" s="1" t="str">
        <f t="shared" si="4"/>
        <v>Q6.2. Drumstick leaves, average of raw and cooked (boiled)Representativeness</v>
      </c>
      <c r="M3659" s="1" t="str">
        <f t="array" ref="M3659">IF(A3658=$A$72,TEXT(A3659,"dd/mm/yyyy"),A3659)&amp;";"&amp;B3659&amp;";"&amp;IF(J3659=0,IFERROR(VLOOKUP(A3659,default!$B$17:$C$19,2,0),C3659),INDEX(default!$B$2:$B$12,Sheet2!J3659,0))&amp;";"&amp;D3659&amp;";"&amp;E3659&amp;";"&amp;F3659&amp;";"&amp;G3659&amp;";"&amp;H3659</f>
        <v>Representativeness;;;;;;;</v>
      </c>
    </row>
    <row r="3660" ht="15.75" customHeight="1">
      <c r="A3660" s="1" t="s">
        <v>822</v>
      </c>
      <c r="I3660" s="1" t="str">
        <f t="shared" si="1"/>
        <v>Q6.2. Drumstick leaves, average of raw and cooked (boiled)</v>
      </c>
      <c r="J3660" s="1">
        <f t="shared" si="2"/>
        <v>0</v>
      </c>
      <c r="K3660" s="1" t="str">
        <f t="shared" si="3"/>
        <v>Q6.2. Drumstick leaves, average of raw and cooked (boiled)0</v>
      </c>
      <c r="L3660" s="1" t="str">
        <f t="shared" si="4"/>
        <v>Q6.2. Drumstick leaves, average of raw and cooked (boiled)Unspecified</v>
      </c>
      <c r="M3660" s="1" t="str">
        <f t="array" ref="M3660">IF(A3659=$A$72,TEXT(A3660,"dd/mm/yyyy"),A3660)&amp;";"&amp;B3660&amp;";"&amp;IF(J3660=0,IFERROR(VLOOKUP(A3660,default!$B$17:$C$19,2,0),C3660),INDEX(default!$B$2:$B$12,Sheet2!J3660,0))&amp;";"&amp;D3660&amp;";"&amp;E3660&amp;";"&amp;F3660&amp;";"&amp;G3660&amp;";"&amp;H3660</f>
        <v>Unspecified;;;;;;;</v>
      </c>
    </row>
    <row r="3661" ht="15.75" customHeight="1">
      <c r="I3661" s="1" t="str">
        <f t="shared" si="1"/>
        <v>Q6.2. Drumstick leaves, average of raw and cooked (boiled)</v>
      </c>
      <c r="J3661" s="1">
        <f t="shared" si="2"/>
        <v>0</v>
      </c>
      <c r="K3661" s="1" t="str">
        <f t="shared" si="3"/>
        <v>Q6.2. Drumstick leaves, average of raw and cooked (boiled)0</v>
      </c>
      <c r="L3661" s="1" t="str">
        <f t="shared" si="4"/>
        <v>Q6.2. Drumstick leaves, average of raw and cooked (boiled)</v>
      </c>
      <c r="M3661" s="1" t="str">
        <f t="array" ref="M3661">IF(A3660=$A$72,TEXT(A3661,"dd/mm/yyyy"),A3661)&amp;";"&amp;B3661&amp;";"&amp;IF(J3661=0,IFERROR(VLOOKUP(A3661,default!$B$17:$C$19,2,0),C3661),INDEX(default!$B$2:$B$12,Sheet2!J3661,0))&amp;";"&amp;D3661&amp;";"&amp;E3661&amp;";"&amp;F3661&amp;";"&amp;G3661&amp;";"&amp;H3661</f>
        <v>;;;;;;;</v>
      </c>
    </row>
    <row r="3662" ht="15.75" customHeight="1">
      <c r="A3662" s="1" t="s">
        <v>826</v>
      </c>
      <c r="I3662" s="1" t="str">
        <f t="shared" si="1"/>
        <v>Q6.2. Drumstick leaves, average of raw and cooked (boiled)</v>
      </c>
      <c r="J3662" s="1">
        <f t="shared" si="2"/>
        <v>0</v>
      </c>
      <c r="K3662" s="1" t="str">
        <f t="shared" si="3"/>
        <v>Q6.2. Drumstick leaves, average of raw and cooked (boiled)0</v>
      </c>
      <c r="L3662" s="1" t="str">
        <f t="shared" si="4"/>
        <v>Q6.2. Drumstick leaves, average of raw and cooked (boiled)Multiple output allocation</v>
      </c>
      <c r="M3662" s="1" t="str">
        <f t="array" ref="M3662">IF(A3661=$A$72,TEXT(A3662,"dd/mm/yyyy"),A3662)&amp;";"&amp;B3662&amp;";"&amp;IF(J3662=0,IFERROR(VLOOKUP(A3662,default!$B$17:$C$19,2,0),C3662),INDEX(default!$B$2:$B$12,Sheet2!J3662,0))&amp;";"&amp;D3662&amp;";"&amp;E3662&amp;";"&amp;F3662&amp;";"&amp;G3662&amp;";"&amp;H3662</f>
        <v>Multiple output allocation;;;;;;;</v>
      </c>
    </row>
    <row r="3663" ht="15.75" customHeight="1">
      <c r="A3663" s="1" t="s">
        <v>822</v>
      </c>
      <c r="I3663" s="1" t="str">
        <f t="shared" si="1"/>
        <v>Q6.2. Drumstick leaves, average of raw and cooked (boiled)</v>
      </c>
      <c r="J3663" s="1">
        <f t="shared" si="2"/>
        <v>0</v>
      </c>
      <c r="K3663" s="1" t="str">
        <f t="shared" si="3"/>
        <v>Q6.2. Drumstick leaves, average of raw and cooked (boiled)0</v>
      </c>
      <c r="L3663" s="1" t="str">
        <f t="shared" si="4"/>
        <v>Q6.2. Drumstick leaves, average of raw and cooked (boiled)Unspecified</v>
      </c>
      <c r="M3663" s="1" t="str">
        <f t="array" ref="M3663">IF(A3662=$A$72,TEXT(A3663,"dd/mm/yyyy"),A3663)&amp;";"&amp;B3663&amp;";"&amp;IF(J3663=0,IFERROR(VLOOKUP(A3663,default!$B$17:$C$19,2,0),C3663),INDEX(default!$B$2:$B$12,Sheet2!J3663,0))&amp;";"&amp;D3663&amp;";"&amp;E3663&amp;";"&amp;F3663&amp;";"&amp;G3663&amp;";"&amp;H3663</f>
        <v>Unspecified;;;;;;;</v>
      </c>
    </row>
    <row r="3664" ht="15.75" customHeight="1">
      <c r="I3664" s="1" t="str">
        <f t="shared" si="1"/>
        <v>Q6.2. Drumstick leaves, average of raw and cooked (boiled)</v>
      </c>
      <c r="J3664" s="1">
        <f t="shared" si="2"/>
        <v>0</v>
      </c>
      <c r="K3664" s="1" t="str">
        <f t="shared" si="3"/>
        <v>Q6.2. Drumstick leaves, average of raw and cooked (boiled)0</v>
      </c>
      <c r="L3664" s="1" t="str">
        <f t="shared" si="4"/>
        <v>Q6.2. Drumstick leaves, average of raw and cooked (boiled)</v>
      </c>
      <c r="M3664" s="1" t="str">
        <f t="array" ref="M3664">IF(A3663=$A$72,TEXT(A3664,"dd/mm/yyyy"),A3664)&amp;";"&amp;B3664&amp;";"&amp;IF(J3664=0,IFERROR(VLOOKUP(A3664,default!$B$17:$C$19,2,0),C3664),INDEX(default!$B$2:$B$12,Sheet2!J3664,0))&amp;";"&amp;D3664&amp;";"&amp;E3664&amp;";"&amp;F3664&amp;";"&amp;G3664&amp;";"&amp;H3664</f>
        <v>;;;;;;;</v>
      </c>
    </row>
    <row r="3665" ht="15.75" customHeight="1">
      <c r="A3665" s="1" t="s">
        <v>827</v>
      </c>
      <c r="I3665" s="1" t="str">
        <f t="shared" si="1"/>
        <v>Q6.2. Drumstick leaves, average of raw and cooked (boiled)</v>
      </c>
      <c r="J3665" s="1">
        <f t="shared" si="2"/>
        <v>0</v>
      </c>
      <c r="K3665" s="1" t="str">
        <f t="shared" si="3"/>
        <v>Q6.2. Drumstick leaves, average of raw and cooked (boiled)0</v>
      </c>
      <c r="L3665" s="1" t="str">
        <f t="shared" si="4"/>
        <v>Q6.2. Drumstick leaves, average of raw and cooked (boiled)Substitution allocation</v>
      </c>
      <c r="M3665" s="1" t="str">
        <f t="array" ref="M3665">IF(A3664=$A$72,TEXT(A3665,"dd/mm/yyyy"),A3665)&amp;";"&amp;B3665&amp;";"&amp;IF(J3665=0,IFERROR(VLOOKUP(A3665,default!$B$17:$C$19,2,0),C3665),INDEX(default!$B$2:$B$12,Sheet2!J3665,0))&amp;";"&amp;D3665&amp;";"&amp;E3665&amp;";"&amp;F3665&amp;";"&amp;G3665&amp;";"&amp;H3665</f>
        <v>Substitution allocation;;;;;;;</v>
      </c>
    </row>
    <row r="3666" ht="15.75" customHeight="1">
      <c r="A3666" s="1" t="s">
        <v>822</v>
      </c>
      <c r="I3666" s="1" t="str">
        <f t="shared" si="1"/>
        <v>Q6.2. Drumstick leaves, average of raw and cooked (boiled)</v>
      </c>
      <c r="J3666" s="1">
        <f t="shared" si="2"/>
        <v>0</v>
      </c>
      <c r="K3666" s="1" t="str">
        <f t="shared" si="3"/>
        <v>Q6.2. Drumstick leaves, average of raw and cooked (boiled)0</v>
      </c>
      <c r="L3666" s="1" t="str">
        <f t="shared" si="4"/>
        <v>Q6.2. Drumstick leaves, average of raw and cooked (boiled)Unspecified</v>
      </c>
      <c r="M3666" s="1" t="str">
        <f t="array" ref="M3666">IF(A3665=$A$72,TEXT(A3666,"dd/mm/yyyy"),A3666)&amp;";"&amp;B3666&amp;";"&amp;IF(J3666=0,IFERROR(VLOOKUP(A3666,default!$B$17:$C$19,2,0),C3666),INDEX(default!$B$2:$B$12,Sheet2!J3666,0))&amp;";"&amp;D3666&amp;";"&amp;E3666&amp;";"&amp;F3666&amp;";"&amp;G3666&amp;";"&amp;H3666</f>
        <v>Unspecified;;;;;;;</v>
      </c>
    </row>
    <row r="3667" ht="15.75" customHeight="1">
      <c r="I3667" s="1" t="str">
        <f t="shared" si="1"/>
        <v>Q6.2. Drumstick leaves, average of raw and cooked (boiled)</v>
      </c>
      <c r="J3667" s="1">
        <f t="shared" si="2"/>
        <v>0</v>
      </c>
      <c r="K3667" s="1" t="str">
        <f t="shared" si="3"/>
        <v>Q6.2. Drumstick leaves, average of raw and cooked (boiled)0</v>
      </c>
      <c r="L3667" s="1" t="str">
        <f t="shared" si="4"/>
        <v>Q6.2. Drumstick leaves, average of raw and cooked (boiled)</v>
      </c>
      <c r="M3667" s="1" t="str">
        <f t="array" ref="M3667">IF(A3666=$A$72,TEXT(A3667,"dd/mm/yyyy"),A3667)&amp;";"&amp;B3667&amp;";"&amp;IF(J3667=0,IFERROR(VLOOKUP(A3667,default!$B$17:$C$19,2,0),C3667),INDEX(default!$B$2:$B$12,Sheet2!J3667,0))&amp;";"&amp;D3667&amp;";"&amp;E3667&amp;";"&amp;F3667&amp;";"&amp;G3667&amp;";"&amp;H3667</f>
        <v>;;;;;;;</v>
      </c>
    </row>
    <row r="3668" ht="15.75" customHeight="1">
      <c r="A3668" s="1" t="s">
        <v>828</v>
      </c>
      <c r="I3668" s="1" t="str">
        <f t="shared" si="1"/>
        <v>Q6.2. Drumstick leaves, average of raw and cooked (boiled)</v>
      </c>
      <c r="J3668" s="1">
        <f t="shared" si="2"/>
        <v>0</v>
      </c>
      <c r="K3668" s="1" t="str">
        <f t="shared" si="3"/>
        <v>Q6.2. Drumstick leaves, average of raw and cooked (boiled)0</v>
      </c>
      <c r="L3668" s="1" t="str">
        <f t="shared" si="4"/>
        <v>Q6.2. Drumstick leaves, average of raw and cooked (boiled)Cut off rules</v>
      </c>
      <c r="M3668" s="1" t="str">
        <f t="array" ref="M3668">IF(A3667=$A$72,TEXT(A3668,"dd/mm/yyyy"),A3668)&amp;";"&amp;B3668&amp;";"&amp;IF(J3668=0,IFERROR(VLOOKUP(A3668,default!$B$17:$C$19,2,0),C3668),INDEX(default!$B$2:$B$12,Sheet2!J3668,0))&amp;";"&amp;D3668&amp;";"&amp;E3668&amp;";"&amp;F3668&amp;";"&amp;G3668&amp;";"&amp;H3668</f>
        <v>Cut off rules;;;;;;;</v>
      </c>
    </row>
    <row r="3669" ht="15.75" customHeight="1">
      <c r="A3669" s="1" t="s">
        <v>822</v>
      </c>
      <c r="I3669" s="1" t="str">
        <f t="shared" si="1"/>
        <v>Q6.2. Drumstick leaves, average of raw and cooked (boiled)</v>
      </c>
      <c r="J3669" s="1">
        <f t="shared" si="2"/>
        <v>0</v>
      </c>
      <c r="K3669" s="1" t="str">
        <f t="shared" si="3"/>
        <v>Q6.2. Drumstick leaves, average of raw and cooked (boiled)0</v>
      </c>
      <c r="L3669" s="1" t="str">
        <f t="shared" si="4"/>
        <v>Q6.2. Drumstick leaves, average of raw and cooked (boiled)Unspecified</v>
      </c>
      <c r="M3669" s="1" t="str">
        <f t="array" ref="M3669">IF(A3668=$A$72,TEXT(A3669,"dd/mm/yyyy"),A3669)&amp;";"&amp;B3669&amp;";"&amp;IF(J3669=0,IFERROR(VLOOKUP(A3669,default!$B$17:$C$19,2,0),C3669),INDEX(default!$B$2:$B$12,Sheet2!J3669,0))&amp;";"&amp;D3669&amp;";"&amp;E3669&amp;";"&amp;F3669&amp;";"&amp;G3669&amp;";"&amp;H3669</f>
        <v>Unspecified;;;;;;;</v>
      </c>
    </row>
    <row r="3670" ht="15.75" customHeight="1">
      <c r="I3670" s="1" t="str">
        <f t="shared" si="1"/>
        <v>Q6.2. Drumstick leaves, average of raw and cooked (boiled)</v>
      </c>
      <c r="J3670" s="1">
        <f t="shared" si="2"/>
        <v>0</v>
      </c>
      <c r="K3670" s="1" t="str">
        <f t="shared" si="3"/>
        <v>Q6.2. Drumstick leaves, average of raw and cooked (boiled)0</v>
      </c>
      <c r="L3670" s="1" t="str">
        <f t="shared" si="4"/>
        <v>Q6.2. Drumstick leaves, average of raw and cooked (boiled)</v>
      </c>
      <c r="M3670" s="1" t="str">
        <f t="array" ref="M3670">IF(A3669=$A$72,TEXT(A3670,"dd/mm/yyyy"),A3670)&amp;";"&amp;B3670&amp;";"&amp;IF(J3670=0,IFERROR(VLOOKUP(A3670,default!$B$17:$C$19,2,0),C3670),INDEX(default!$B$2:$B$12,Sheet2!J3670,0))&amp;";"&amp;D3670&amp;";"&amp;E3670&amp;";"&amp;F3670&amp;";"&amp;G3670&amp;";"&amp;H3670</f>
        <v>;;;;;;;</v>
      </c>
    </row>
    <row r="3671" ht="15.75" customHeight="1">
      <c r="A3671" s="49" t="s">
        <v>829</v>
      </c>
      <c r="I3671" s="1" t="str">
        <f t="shared" si="1"/>
        <v>Q6.2. Drumstick leaves, average of raw and cooked (boiled)</v>
      </c>
      <c r="J3671" s="1">
        <f t="shared" si="2"/>
        <v>0</v>
      </c>
      <c r="K3671" s="1" t="str">
        <f t="shared" si="3"/>
        <v>Q6.2. Drumstick leaves, average of raw and cooked (boiled)0</v>
      </c>
      <c r="L3671" s="1" t="str">
        <f t="shared" si="4"/>
        <v>Q6.2. Drumstick leaves, average of raw and cooked (boiled)Capital goods</v>
      </c>
      <c r="M3671" s="1" t="str">
        <f t="array" ref="M3671">IF(A3670=$A$72,TEXT(A3671,"dd/mm/yyyy"),A3671)&amp;";"&amp;B3671&amp;";"&amp;IF(J3671=0,IFERROR(VLOOKUP(A3671,default!$B$17:$C$19,2,0),C3671),INDEX(default!$B$2:$B$12,Sheet2!J3671,0))&amp;";"&amp;D3671&amp;";"&amp;E3671&amp;";"&amp;F3671&amp;";"&amp;G3671&amp;";"&amp;H3671</f>
        <v>Capital goods;;;;;;;</v>
      </c>
    </row>
    <row r="3672" ht="15.75" customHeight="1">
      <c r="A3672" s="1" t="s">
        <v>822</v>
      </c>
      <c r="I3672" s="1" t="str">
        <f t="shared" si="1"/>
        <v>Q6.2. Drumstick leaves, average of raw and cooked (boiled)</v>
      </c>
      <c r="J3672" s="1">
        <f t="shared" si="2"/>
        <v>0</v>
      </c>
      <c r="K3672" s="1" t="str">
        <f t="shared" si="3"/>
        <v>Q6.2. Drumstick leaves, average of raw and cooked (boiled)0</v>
      </c>
      <c r="L3672" s="1" t="str">
        <f t="shared" si="4"/>
        <v>Q6.2. Drumstick leaves, average of raw and cooked (boiled)Unspecified</v>
      </c>
      <c r="M3672" s="1" t="str">
        <f t="array" ref="M3672">IF(A3671=$A$72,TEXT(A3672,"dd/mm/yyyy"),A3672)&amp;";"&amp;B3672&amp;";"&amp;IF(J3672=0,IFERROR(VLOOKUP(A3672,default!$B$17:$C$19,2,0),C3672),INDEX(default!$B$2:$B$12,Sheet2!J3672,0))&amp;";"&amp;D3672&amp;";"&amp;E3672&amp;";"&amp;F3672&amp;";"&amp;G3672&amp;";"&amp;H3672</f>
        <v>Unspecified;;;;;;;</v>
      </c>
    </row>
    <row r="3673" ht="15.75" customHeight="1">
      <c r="I3673" s="1" t="str">
        <f t="shared" si="1"/>
        <v>Q6.2. Drumstick leaves, average of raw and cooked (boiled)</v>
      </c>
      <c r="J3673" s="1">
        <f t="shared" si="2"/>
        <v>0</v>
      </c>
      <c r="K3673" s="1" t="str">
        <f t="shared" si="3"/>
        <v>Q6.2. Drumstick leaves, average of raw and cooked (boiled)0</v>
      </c>
      <c r="L3673" s="1" t="str">
        <f t="shared" si="4"/>
        <v>Q6.2. Drumstick leaves, average of raw and cooked (boiled)</v>
      </c>
      <c r="M3673" s="1" t="str">
        <f t="array" ref="M3673">IF(A3672=$A$72,TEXT(A3673,"dd/mm/yyyy"),A3673)&amp;";"&amp;B3673&amp;";"&amp;IF(J3673=0,IFERROR(VLOOKUP(A3673,default!$B$17:$C$19,2,0),C3673),INDEX(default!$B$2:$B$12,Sheet2!J3673,0))&amp;";"&amp;D3673&amp;";"&amp;E3673&amp;";"&amp;F3673&amp;";"&amp;G3673&amp;";"&amp;H3673</f>
        <v>;;;;;;;</v>
      </c>
    </row>
    <row r="3674" ht="15.75" customHeight="1">
      <c r="A3674" s="1" t="s">
        <v>830</v>
      </c>
      <c r="I3674" s="1" t="str">
        <f t="shared" si="1"/>
        <v>Q6.2. Drumstick leaves, average of raw and cooked (boiled)</v>
      </c>
      <c r="J3674" s="1">
        <f t="shared" si="2"/>
        <v>0</v>
      </c>
      <c r="K3674" s="1" t="str">
        <f t="shared" si="3"/>
        <v>Q6.2. Drumstick leaves, average of raw and cooked (boiled)0</v>
      </c>
      <c r="L3674" s="1" t="str">
        <f t="shared" si="4"/>
        <v>Q6.2. Drumstick leaves, average of raw and cooked (boiled)Boundary with nature</v>
      </c>
      <c r="M3674" s="1" t="str">
        <f t="array" ref="M3674">IF(A3673=$A$72,TEXT(A3674,"dd/mm/yyyy"),A3674)&amp;";"&amp;B3674&amp;";"&amp;IF(J3674=0,IFERROR(VLOOKUP(A3674,default!$B$17:$C$19,2,0),C3674),INDEX(default!$B$2:$B$12,Sheet2!J3674,0))&amp;";"&amp;D3674&amp;";"&amp;E3674&amp;";"&amp;F3674&amp;";"&amp;G3674&amp;";"&amp;H3674</f>
        <v>Boundary with nature;;;;;;;</v>
      </c>
    </row>
    <row r="3675" ht="15.75" customHeight="1">
      <c r="A3675" s="1" t="s">
        <v>822</v>
      </c>
      <c r="I3675" s="1" t="str">
        <f t="shared" si="1"/>
        <v>Q6.2. Drumstick leaves, average of raw and cooked (boiled)</v>
      </c>
      <c r="J3675" s="1">
        <f t="shared" si="2"/>
        <v>0</v>
      </c>
      <c r="K3675" s="1" t="str">
        <f t="shared" si="3"/>
        <v>Q6.2. Drumstick leaves, average of raw and cooked (boiled)0</v>
      </c>
      <c r="L3675" s="1" t="str">
        <f t="shared" si="4"/>
        <v>Q6.2. Drumstick leaves, average of raw and cooked (boiled)Unspecified</v>
      </c>
      <c r="M3675" s="1" t="str">
        <f t="array" ref="M3675">IF(A3674=$A$72,TEXT(A3675,"dd/mm/yyyy"),A3675)&amp;";"&amp;B3675&amp;";"&amp;IF(J3675=0,IFERROR(VLOOKUP(A3675,default!$B$17:$C$19,2,0),C3675),INDEX(default!$B$2:$B$12,Sheet2!J3675,0))&amp;";"&amp;D3675&amp;";"&amp;E3675&amp;";"&amp;F3675&amp;";"&amp;G3675&amp;";"&amp;H3675</f>
        <v>Unspecified;;;;;;;</v>
      </c>
    </row>
    <row r="3676" ht="15.75" customHeight="1">
      <c r="I3676" s="1" t="str">
        <f t="shared" si="1"/>
        <v>Q6.2. Drumstick leaves, average of raw and cooked (boiled)</v>
      </c>
      <c r="J3676" s="1">
        <f t="shared" si="2"/>
        <v>0</v>
      </c>
      <c r="K3676" s="1" t="str">
        <f t="shared" si="3"/>
        <v>Q6.2. Drumstick leaves, average of raw and cooked (boiled)0</v>
      </c>
      <c r="L3676" s="1" t="str">
        <f t="shared" si="4"/>
        <v>Q6.2. Drumstick leaves, average of raw and cooked (boiled)</v>
      </c>
      <c r="M3676" s="1" t="str">
        <f t="array" ref="M3676">IF(A3675=$A$72,TEXT(A3676,"dd/mm/yyyy"),A3676)&amp;";"&amp;B3676&amp;";"&amp;IF(J3676=0,IFERROR(VLOOKUP(A3676,default!$B$17:$C$19,2,0),C3676),INDEX(default!$B$2:$B$12,Sheet2!J3676,0))&amp;";"&amp;D3676&amp;";"&amp;E3676&amp;";"&amp;F3676&amp;";"&amp;G3676&amp;";"&amp;H3676</f>
        <v>;;;;;;;</v>
      </c>
    </row>
    <row r="3677" ht="15.75" customHeight="1">
      <c r="A3677" s="1" t="s">
        <v>831</v>
      </c>
      <c r="I3677" s="1" t="str">
        <f t="shared" si="1"/>
        <v>Q6.2. Drumstick leaves, average of raw and cooked (boiled)</v>
      </c>
      <c r="J3677" s="1">
        <f t="shared" si="2"/>
        <v>0</v>
      </c>
      <c r="K3677" s="1" t="str">
        <f t="shared" si="3"/>
        <v>Q6.2. Drumstick leaves, average of raw and cooked (boiled)0</v>
      </c>
      <c r="L3677" s="1" t="str">
        <f t="shared" si="4"/>
        <v>Q6.2. Drumstick leaves, average of raw and cooked (boiled)Infrastructure</v>
      </c>
      <c r="M3677" s="1" t="str">
        <f t="array" ref="M3677">IF(A3676=$A$72,TEXT(A3677,"dd/mm/yyyy"),A3677)&amp;";"&amp;B3677&amp;";"&amp;IF(J3677=0,IFERROR(VLOOKUP(A3677,default!$B$17:$C$19,2,0),C3677),INDEX(default!$B$2:$B$12,Sheet2!J3677,0))&amp;";"&amp;D3677&amp;";"&amp;E3677&amp;";"&amp;F3677&amp;";"&amp;G3677&amp;";"&amp;H3677</f>
        <v>Infrastructure;;;;;;;</v>
      </c>
    </row>
    <row r="3678" ht="15.75" customHeight="1">
      <c r="A3678" s="1" t="s">
        <v>832</v>
      </c>
      <c r="I3678" s="1" t="str">
        <f t="shared" si="1"/>
        <v>Q6.2. Drumstick leaves, average of raw and cooked (boiled)</v>
      </c>
      <c r="J3678" s="1">
        <f t="shared" si="2"/>
        <v>0</v>
      </c>
      <c r="K3678" s="1" t="str">
        <f t="shared" si="3"/>
        <v>Q6.2. Drumstick leaves, average of raw and cooked (boiled)0</v>
      </c>
      <c r="L3678" s="1" t="str">
        <f t="shared" si="4"/>
        <v>Q6.2. Drumstick leaves, average of raw and cooked (boiled)No</v>
      </c>
      <c r="M3678" s="1" t="str">
        <f t="array" ref="M3678">IF(A3677=$A$72,TEXT(A3678,"dd/mm/yyyy"),A3678)&amp;";"&amp;B3678&amp;";"&amp;IF(J3678=0,IFERROR(VLOOKUP(A3678,default!$B$17:$C$19,2,0),C3678),INDEX(default!$B$2:$B$12,Sheet2!J3678,0))&amp;";"&amp;D3678&amp;";"&amp;E3678&amp;";"&amp;F3678&amp;";"&amp;G3678&amp;";"&amp;H3678</f>
        <v>No;;;;;;;</v>
      </c>
    </row>
    <row r="3679" ht="15.75" customHeight="1">
      <c r="I3679" s="1" t="str">
        <f t="shared" si="1"/>
        <v>Q6.2. Drumstick leaves, average of raw and cooked (boiled)</v>
      </c>
      <c r="J3679" s="1">
        <f t="shared" si="2"/>
        <v>0</v>
      </c>
      <c r="K3679" s="1" t="str">
        <f t="shared" si="3"/>
        <v>Q6.2. Drumstick leaves, average of raw and cooked (boiled)0</v>
      </c>
      <c r="L3679" s="1" t="str">
        <f t="shared" si="4"/>
        <v>Q6.2. Drumstick leaves, average of raw and cooked (boiled)</v>
      </c>
      <c r="M3679" s="1" t="str">
        <f t="array" ref="M3679">IF(A3678=$A$72,TEXT(A3679,"dd/mm/yyyy"),A3679)&amp;";"&amp;B3679&amp;";"&amp;IF(J3679=0,IFERROR(VLOOKUP(A3679,default!$B$17:$C$19,2,0),C3679),INDEX(default!$B$2:$B$12,Sheet2!J3679,0))&amp;";"&amp;D3679&amp;";"&amp;E3679&amp;";"&amp;F3679&amp;";"&amp;G3679&amp;";"&amp;H3679</f>
        <v>;;;;;;;</v>
      </c>
    </row>
    <row r="3680" ht="15.75" customHeight="1">
      <c r="A3680" s="1" t="s">
        <v>833</v>
      </c>
      <c r="I3680" s="1" t="str">
        <f t="shared" si="1"/>
        <v>Q6.2. Drumstick leaves, average of raw and cooked (boiled)</v>
      </c>
      <c r="J3680" s="1">
        <f t="shared" si="2"/>
        <v>0</v>
      </c>
      <c r="K3680" s="1" t="str">
        <f t="shared" si="3"/>
        <v>Q6.2. Drumstick leaves, average of raw and cooked (boiled)0</v>
      </c>
      <c r="L3680" s="1" t="str">
        <f t="shared" si="4"/>
        <v>Q6.2. Drumstick leaves, average of raw and cooked (boiled)Date</v>
      </c>
      <c r="M3680" s="1" t="str">
        <f t="array" ref="M3680">IF(A3679=$A$72,TEXT(A3680,"dd/mm/yyyy"),A3680)&amp;";"&amp;B3680&amp;";"&amp;IF(J3680=0,IFERROR(VLOOKUP(A3680,default!$B$17:$C$19,2,0),C3680),INDEX(default!$B$2:$B$12,Sheet2!J3680,0))&amp;";"&amp;D3680&amp;";"&amp;E3680&amp;";"&amp;F3680&amp;";"&amp;G3680&amp;";"&amp;H3680</f>
        <v>Date;;;;;;;</v>
      </c>
    </row>
    <row r="3681" ht="15.75" customHeight="1">
      <c r="A3681" s="49">
        <v>45119.0</v>
      </c>
      <c r="I3681" s="1" t="str">
        <f t="shared" si="1"/>
        <v>Q6.2. Drumstick leaves, average of raw and cooked (boiled)</v>
      </c>
      <c r="J3681" s="1">
        <f t="shared" si="2"/>
        <v>0</v>
      </c>
      <c r="K3681" s="1" t="str">
        <f t="shared" si="3"/>
        <v>Q6.2. Drumstick leaves, average of raw and cooked (boiled)0</v>
      </c>
      <c r="L3681" s="1" t="str">
        <f t="shared" si="4"/>
        <v>Q6.2. Drumstick leaves, average of raw and cooked (boiled)45119</v>
      </c>
      <c r="M3681" s="1" t="str">
        <f t="array" ref="M3681">IF(A3680=$A$72,TEXT(A3681,"dd/mm/yyyy"),A3681)&amp;";"&amp;B3681&amp;";"&amp;IF(J3681=0,IFERROR(VLOOKUP(A3681,default!$B$17:$C$19,2,0),C3681),INDEX(default!$B$2:$B$12,Sheet2!J3681,0))&amp;";"&amp;D3681&amp;";"&amp;E3681&amp;";"&amp;F3681&amp;";"&amp;G3681&amp;";"&amp;H3681</f>
        <v>12/07/2023;;;;;;;</v>
      </c>
    </row>
    <row r="3682" ht="15.75" customHeight="1">
      <c r="I3682" s="1" t="str">
        <f t="shared" si="1"/>
        <v>Q6.2. Drumstick leaves, average of raw and cooked (boiled)</v>
      </c>
      <c r="J3682" s="1">
        <f t="shared" si="2"/>
        <v>0</v>
      </c>
      <c r="K3682" s="1" t="str">
        <f t="shared" si="3"/>
        <v>Q6.2. Drumstick leaves, average of raw and cooked (boiled)0</v>
      </c>
      <c r="L3682" s="1" t="str">
        <f t="shared" si="4"/>
        <v>Q6.2. Drumstick leaves, average of raw and cooked (boiled)</v>
      </c>
      <c r="M3682" s="1" t="str">
        <f t="array" ref="M3682">IF(A3681=$A$72,TEXT(A3682,"dd/mm/yyyy"),A3682)&amp;";"&amp;B3682&amp;";"&amp;IF(J3682=0,IFERROR(VLOOKUP(A3682,default!$B$17:$C$19,2,0),C3682),INDEX(default!$B$2:$B$12,Sheet2!J3682,0))&amp;";"&amp;D3682&amp;";"&amp;E3682&amp;";"&amp;F3682&amp;";"&amp;G3682&amp;";"&amp;H3682</f>
        <v>;;;;;;;</v>
      </c>
    </row>
    <row r="3683" ht="15.75" customHeight="1">
      <c r="A3683" s="1" t="s">
        <v>834</v>
      </c>
      <c r="I3683" s="1" t="str">
        <f t="shared" si="1"/>
        <v>Q6.2. Drumstick leaves, average of raw and cooked (boiled)</v>
      </c>
      <c r="J3683" s="1">
        <f t="shared" si="2"/>
        <v>0</v>
      </c>
      <c r="K3683" s="1" t="str">
        <f t="shared" si="3"/>
        <v>Q6.2. Drumstick leaves, average of raw and cooked (boiled)0</v>
      </c>
      <c r="L3683" s="1" t="str">
        <f t="shared" si="4"/>
        <v>Q6.2. Drumstick leaves, average of raw and cooked (boiled)Products</v>
      </c>
      <c r="M3683" s="1" t="str">
        <f t="array" ref="M3683">IF(A3682=$A$72,TEXT(A3683,"dd/mm/yyyy"),A3683)&amp;";"&amp;B3683&amp;";"&amp;IF(J3683=0,IFERROR(VLOOKUP(A3683,default!$B$17:$C$19,2,0),C3683),INDEX(default!$B$2:$B$12,Sheet2!J3683,0))&amp;";"&amp;D3683&amp;";"&amp;E3683&amp;";"&amp;F3683&amp;";"&amp;G3683&amp;";"&amp;H3683</f>
        <v>Products;;;;;;;</v>
      </c>
    </row>
    <row r="3684" ht="15.75" customHeight="1">
      <c r="A3684" s="1" t="s">
        <v>1065</v>
      </c>
      <c r="B3684" s="1" t="s">
        <v>835</v>
      </c>
      <c r="C3684" s="1">
        <v>1.0</v>
      </c>
      <c r="D3684" s="1">
        <v>100.0</v>
      </c>
      <c r="E3684" s="1" t="s">
        <v>836</v>
      </c>
      <c r="F3684" s="1" t="s">
        <v>971</v>
      </c>
      <c r="I3684" s="1" t="str">
        <f t="shared" si="1"/>
        <v>Q6.2. Pumpkin leaves, average of raw and cooked (boiled)</v>
      </c>
      <c r="J3684" s="1">
        <f t="shared" si="2"/>
        <v>0</v>
      </c>
      <c r="K3684" s="1" t="str">
        <f t="shared" si="3"/>
        <v>Q6.2. Pumpkin leaves, average of raw and cooked (boiled)0</v>
      </c>
      <c r="L3684" s="1" t="str">
        <f t="shared" si="4"/>
        <v>Q6.2. Pumpkin leaves, average of raw and cooked (boiled)Q6.2. Pumpkin leaves, average of raw and cooked (boiled)</v>
      </c>
      <c r="M3684" s="1" t="str">
        <f t="array" ref="M3684">IF(A3683=$A$72,TEXT(A3684,"dd/mm/yyyy"),A3684)&amp;";"&amp;B3684&amp;";"&amp;IF(J3684=0,IFERROR(VLOOKUP(A3684,default!$B$17:$C$19,2,0),C3684),INDEX(default!$B$2:$B$12,Sheet2!J3684,0))&amp;";"&amp;D3684&amp;";"&amp;E3684&amp;";"&amp;F3684&amp;";"&amp;G3684&amp;";"&amp;H3684</f>
        <v>Q6.2. Pumpkin leaves, average of raw and cooked (boiled);kg;1;100;not defined;!My project\0. Life cycles;;</v>
      </c>
    </row>
    <row r="3685" ht="15.75" customHeight="1">
      <c r="I3685" s="1" t="str">
        <f t="shared" si="1"/>
        <v>Q6.2. Pumpkin leaves, average of raw and cooked (boiled)</v>
      </c>
      <c r="J3685" s="1">
        <f t="shared" si="2"/>
        <v>0</v>
      </c>
      <c r="K3685" s="1" t="str">
        <f t="shared" si="3"/>
        <v>Q6.2. Pumpkin leaves, average of raw and cooked (boiled)0</v>
      </c>
      <c r="L3685" s="1" t="str">
        <f t="shared" si="4"/>
        <v>Q6.2. Pumpkin leaves, average of raw and cooked (boiled)</v>
      </c>
      <c r="M3685" s="1" t="str">
        <f t="array" ref="M3685">IF(A3684=$A$72,TEXT(A3685,"dd/mm/yyyy"),A3685)&amp;";"&amp;B3685&amp;";"&amp;IF(J3685=0,IFERROR(VLOOKUP(A3685,default!$B$17:$C$19,2,0),C3685),INDEX(default!$B$2:$B$12,Sheet2!J3685,0))&amp;";"&amp;D3685&amp;";"&amp;E3685&amp;";"&amp;F3685&amp;";"&amp;G3685&amp;";"&amp;H3685</f>
        <v>;;;;;;;</v>
      </c>
    </row>
    <row r="3686" ht="15.75" customHeight="1">
      <c r="A3686" s="1" t="s">
        <v>838</v>
      </c>
      <c r="I3686" s="1" t="str">
        <f t="shared" si="1"/>
        <v>Q6.2. Pumpkin leaves, average of raw and cooked (boiled)</v>
      </c>
      <c r="J3686" s="1">
        <f t="shared" si="2"/>
        <v>0</v>
      </c>
      <c r="K3686" s="1" t="str">
        <f t="shared" si="3"/>
        <v>Q6.2. Pumpkin leaves, average of raw and cooked (boiled)0</v>
      </c>
      <c r="L3686" s="1" t="str">
        <f t="shared" si="4"/>
        <v>Q6.2. Pumpkin leaves, average of raw and cooked (boiled)Avoided products</v>
      </c>
      <c r="M3686" s="1" t="str">
        <f t="array" ref="M3686">IF(A3685=$A$72,TEXT(A3686,"dd/mm/yyyy"),A3686)&amp;";"&amp;B3686&amp;";"&amp;IF(J3686=0,IFERROR(VLOOKUP(A3686,default!$B$17:$C$19,2,0),C3686),INDEX(default!$B$2:$B$12,Sheet2!J3686,0))&amp;";"&amp;D3686&amp;";"&amp;E3686&amp;";"&amp;F3686&amp;";"&amp;G3686&amp;";"&amp;H3686</f>
        <v>Avoided products;;;;;;;</v>
      </c>
    </row>
    <row r="3687" ht="15.75" customHeight="1">
      <c r="I3687" s="1" t="str">
        <f t="shared" si="1"/>
        <v>Q6.2. Pumpkin leaves, average of raw and cooked (boiled)</v>
      </c>
      <c r="J3687" s="1">
        <f t="shared" si="2"/>
        <v>0</v>
      </c>
      <c r="K3687" s="1" t="str">
        <f t="shared" si="3"/>
        <v>Q6.2. Pumpkin leaves, average of raw and cooked (boiled)0</v>
      </c>
      <c r="L3687" s="1" t="str">
        <f t="shared" si="4"/>
        <v>Q6.2. Pumpkin leaves, average of raw and cooked (boiled)</v>
      </c>
      <c r="M3687" s="1" t="str">
        <f t="array" ref="M3687">IF(A3686=$A$72,TEXT(A3687,"dd/mm/yyyy"),A3687)&amp;";"&amp;B3687&amp;";"&amp;IF(J3687=0,IFERROR(VLOOKUP(A3687,default!$B$17:$C$19,2,0),C3687),INDEX(default!$B$2:$B$12,Sheet2!J3687,0))&amp;";"&amp;D3687&amp;";"&amp;E3687&amp;";"&amp;F3687&amp;";"&amp;G3687&amp;";"&amp;H3687</f>
        <v>;;;;;;;</v>
      </c>
    </row>
    <row r="3688" ht="15.75" customHeight="1">
      <c r="A3688" s="1" t="s">
        <v>839</v>
      </c>
      <c r="I3688" s="1" t="str">
        <f t="shared" si="1"/>
        <v>Q6.2. Pumpkin leaves, average of raw and cooked (boiled)</v>
      </c>
      <c r="J3688" s="1">
        <f t="shared" si="2"/>
        <v>0</v>
      </c>
      <c r="K3688" s="1" t="str">
        <f t="shared" si="3"/>
        <v>Q6.2. Pumpkin leaves, average of raw and cooked (boiled)0</v>
      </c>
      <c r="L3688" s="1" t="str">
        <f t="shared" si="4"/>
        <v>Q6.2. Pumpkin leaves, average of raw and cooked (boiled)Resources</v>
      </c>
      <c r="M3688" s="1" t="str">
        <f t="array" ref="M3688">IF(A3687=$A$72,TEXT(A3688,"dd/mm/yyyy"),A3688)&amp;";"&amp;B3688&amp;";"&amp;IF(J3688=0,IFERROR(VLOOKUP(A3688,default!$B$17:$C$19,2,0),C3688),INDEX(default!$B$2:$B$12,Sheet2!J3688,0))&amp;";"&amp;D3688&amp;";"&amp;E3688&amp;";"&amp;F3688&amp;";"&amp;G3688&amp;";"&amp;H3688</f>
        <v>Resources;;;;;;;</v>
      </c>
    </row>
    <row r="3689" ht="15.75" customHeight="1">
      <c r="I3689" s="1" t="str">
        <f t="shared" si="1"/>
        <v>Q6.2. Pumpkin leaves, average of raw and cooked (boiled)</v>
      </c>
      <c r="J3689" s="1">
        <f t="shared" si="2"/>
        <v>0</v>
      </c>
      <c r="K3689" s="1" t="str">
        <f t="shared" si="3"/>
        <v>Q6.2. Pumpkin leaves, average of raw and cooked (boiled)0</v>
      </c>
      <c r="L3689" s="1" t="str">
        <f t="shared" si="4"/>
        <v>Q6.2. Pumpkin leaves, average of raw and cooked (boiled)</v>
      </c>
      <c r="M3689" s="1" t="str">
        <f t="array" ref="M3689">IF(A3688=$A$72,TEXT(A3689,"dd/mm/yyyy"),A3689)&amp;";"&amp;B3689&amp;";"&amp;IF(J3689=0,IFERROR(VLOOKUP(A3689,default!$B$17:$C$19,2,0),C3689),INDEX(default!$B$2:$B$12,Sheet2!J3689,0))&amp;";"&amp;D3689&amp;";"&amp;E3689&amp;";"&amp;F3689&amp;";"&amp;G3689&amp;";"&amp;H3689</f>
        <v>;;;;;;;</v>
      </c>
    </row>
    <row r="3690" ht="15.75" customHeight="1">
      <c r="A3690" s="1" t="s">
        <v>840</v>
      </c>
      <c r="I3690" s="1" t="str">
        <f t="shared" si="1"/>
        <v>Q6.2. Pumpkin leaves, average of raw and cooked (boiled)</v>
      </c>
      <c r="J3690" s="1">
        <f t="shared" si="2"/>
        <v>1</v>
      </c>
      <c r="K3690" s="1" t="str">
        <f t="shared" si="3"/>
        <v>Q6.2. Pumpkin leaves, average of raw and cooked (boiled)1</v>
      </c>
      <c r="L3690" s="1" t="str">
        <f t="shared" si="4"/>
        <v>Q6.2. Pumpkin leaves, average of raw and cooked (boiled)Materials/fuels</v>
      </c>
      <c r="M3690" s="1" t="str">
        <f t="array" ref="M3690">IF(A3689=$A$72,TEXT(A3690,"dd/mm/yyyy"),A3690)&amp;";"&amp;B3690&amp;";"&amp;IF(J3690=0,IFERROR(VLOOKUP(A3690,default!$B$17:$C$19,2,0),C3690),INDEX(default!$B$2:$B$12,Sheet2!J3690,0))&amp;";"&amp;D3690&amp;";"&amp;E3690&amp;";"&amp;F3690&amp;";"&amp;G3690&amp;";"&amp;H3690</f>
        <v>Materials/fuels;;;;;;;</v>
      </c>
    </row>
    <row r="3691" ht="15.75" customHeight="1">
      <c r="A3691" s="1" t="s">
        <v>353</v>
      </c>
      <c r="B3691" s="1" t="s">
        <v>835</v>
      </c>
      <c r="C3691" s="1" t="s">
        <v>1013</v>
      </c>
      <c r="D3691" s="1" t="s">
        <v>842</v>
      </c>
      <c r="E3691" s="1">
        <v>0.0</v>
      </c>
      <c r="F3691" s="1">
        <v>0.0</v>
      </c>
      <c r="G3691" s="1">
        <v>0.0</v>
      </c>
      <c r="I3691" s="1" t="str">
        <f t="shared" si="1"/>
        <v>Q6.2. Pumpkin leaves, average of raw and cooked (boiled)</v>
      </c>
      <c r="J3691" s="1">
        <f t="shared" si="2"/>
        <v>2</v>
      </c>
      <c r="K3691" s="1" t="str">
        <f t="shared" si="3"/>
        <v>Q6.2. Pumpkin leaves, average of raw and cooked (boiled)2</v>
      </c>
      <c r="L3691" s="1" t="str">
        <f t="shared" si="4"/>
        <v>Q6.2. Pumpkin leaves, average of raw and cooked (boiled)Primary production dummy</v>
      </c>
      <c r="M3691" s="1" t="str">
        <f t="array" ref="M3691">IF(A3690=$A$72,TEXT(A3691,"dd/mm/yyyy"),A3691)&amp;";"&amp;B3691&amp;";"&amp;IF(J3691=0,IFERROR(VLOOKUP(A3691,default!$B$17:$C$19,2,0),C3691),INDEX(default!$B$2:$B$12,Sheet2!J3691,0))&amp;";"&amp;D3691&amp;";"&amp;E3691&amp;";"&amp;F3691&amp;";"&amp;G3691&amp;";"&amp;H3691</f>
        <v>Primary production dummy;kg;primary*(1+PHAR_loss_PNS+PROC_loss_PNS+TRAN_loss_PNS+RET_loss_PNS);Undefined;0;0;0;</v>
      </c>
    </row>
    <row r="3692" ht="15.75" customHeight="1">
      <c r="A3692" s="1" t="s">
        <v>122</v>
      </c>
      <c r="B3692" s="1" t="s">
        <v>835</v>
      </c>
      <c r="C3692" s="1">
        <v>0.0</v>
      </c>
      <c r="D3692" s="1" t="s">
        <v>842</v>
      </c>
      <c r="E3692" s="1">
        <v>0.0</v>
      </c>
      <c r="F3692" s="1">
        <v>0.0</v>
      </c>
      <c r="G3692" s="1">
        <v>0.0</v>
      </c>
      <c r="I3692" s="1" t="str">
        <f t="shared" si="1"/>
        <v>Q6.2. Pumpkin leaves, average of raw and cooked (boiled)</v>
      </c>
      <c r="J3692" s="1">
        <f t="shared" si="2"/>
        <v>3</v>
      </c>
      <c r="K3692" s="1" t="str">
        <f t="shared" si="3"/>
        <v>Q6.2. Pumpkin leaves, average of raw and cooked (boiled)3</v>
      </c>
      <c r="L3692" s="1" t="str">
        <f t="shared" si="4"/>
        <v>Q6.2. Pumpkin leaves, average of raw and cooked (boiled)Processing dummy</v>
      </c>
      <c r="M3692" s="1" t="str">
        <f t="array" ref="M3692">IF(A3691=$A$72,TEXT(A3692,"dd/mm/yyyy"),A3692)&amp;";"&amp;B3692&amp;";"&amp;IF(J3692=0,IFERROR(VLOOKUP(A3692,default!$B$17:$C$19,2,0),C3692),INDEX(default!$B$2:$B$12,Sheet2!J3692,0))&amp;";"&amp;D3692&amp;";"&amp;E3692&amp;";"&amp;F3692&amp;";"&amp;G3692&amp;";"&amp;H3692</f>
        <v>Processing dummy;kg;processing*(1+PROC_loss_PNS+TRAN_loss_PNS+RET_loss_PNS);Undefined;0;0;0;</v>
      </c>
    </row>
    <row r="3693" ht="15.75" customHeight="1">
      <c r="A3693" s="1" t="s">
        <v>317</v>
      </c>
      <c r="B3693" s="1" t="s">
        <v>835</v>
      </c>
      <c r="C3693" s="1" t="s">
        <v>1111</v>
      </c>
      <c r="D3693" s="1" t="s">
        <v>842</v>
      </c>
      <c r="E3693" s="1">
        <v>0.0</v>
      </c>
      <c r="F3693" s="1">
        <v>0.0</v>
      </c>
      <c r="G3693" s="1">
        <v>0.0</v>
      </c>
      <c r="I3693" s="1" t="str">
        <f t="shared" si="1"/>
        <v>Q6.2. Pumpkin leaves, average of raw and cooked (boiled)</v>
      </c>
      <c r="J3693" s="1">
        <f t="shared" si="2"/>
        <v>4</v>
      </c>
      <c r="K3693" s="1" t="str">
        <f t="shared" si="3"/>
        <v>Q6.2. Pumpkin leaves, average of raw and cooked (boiled)4</v>
      </c>
      <c r="L3693" s="1" t="str">
        <f t="shared" si="4"/>
        <v>Q6.2. Pumpkin leaves, average of raw and cooked (boiled)Packaging dummy</v>
      </c>
      <c r="M3693" s="1" t="str">
        <f t="array" ref="M3693">IF(A3692=$A$72,TEXT(A3693,"dd/mm/yyyy"),A3693)&amp;";"&amp;B3693&amp;";"&amp;IF(J3693=0,IFERROR(VLOOKUP(A3693,default!$B$17:$C$19,2,0),C3693),INDEX(default!$B$2:$B$12,Sheet2!J3693,0))&amp;";"&amp;D3693&amp;";"&amp;E3693&amp;";"&amp;F3693&amp;";"&amp;G3693&amp;";"&amp;H3693</f>
        <v>Packaging dummy;kg;packaging*(1+TRAN_loss_PNS+RET_loss_PNS);Undefined;0;0;0;</v>
      </c>
    </row>
    <row r="3694" ht="15.75" customHeight="1">
      <c r="A3694" s="1" t="s">
        <v>124</v>
      </c>
      <c r="B3694" s="1" t="s">
        <v>835</v>
      </c>
      <c r="C3694" s="1" t="s">
        <v>1015</v>
      </c>
      <c r="D3694" s="1" t="s">
        <v>842</v>
      </c>
      <c r="E3694" s="1">
        <v>0.0</v>
      </c>
      <c r="F3694" s="1">
        <v>0.0</v>
      </c>
      <c r="G3694" s="1">
        <v>0.0</v>
      </c>
      <c r="I3694" s="1" t="str">
        <f t="shared" si="1"/>
        <v>Q6.2. Pumpkin leaves, average of raw and cooked (boiled)</v>
      </c>
      <c r="J3694" s="1">
        <f t="shared" si="2"/>
        <v>5</v>
      </c>
      <c r="K3694" s="1" t="str">
        <f t="shared" si="3"/>
        <v>Q6.2. Pumpkin leaves, average of raw and cooked (boiled)5</v>
      </c>
      <c r="L3694" s="1" t="str">
        <f t="shared" si="4"/>
        <v>Q6.2. Pumpkin leaves, average of raw and cooked (boiled)Domestic distribution {ID}| GAIN</v>
      </c>
      <c r="M3694" s="1" t="str">
        <f t="array" ref="M3694">IF(A3693=$A$72,TEXT(A3694,"dd/mm/yyyy"),A3694)&amp;";"&amp;B3694&amp;";"&amp;IF(J3694=0,IFERROR(VLOOKUP(A3694,default!$B$17:$C$19,2,0),C3694),INDEX(default!$B$2:$B$12,Sheet2!J3694,0))&amp;";"&amp;D3694&amp;";"&amp;E3694&amp;";"&amp;F3694&amp;";"&amp;G3694&amp;";"&amp;H3694</f>
        <v>Domestic distribution {ID}| GAIN;kg;distrib*(1+TRAN_loss_PNS+RET_loss_PNS);Undefined;0;0;0;</v>
      </c>
    </row>
    <row r="3695" ht="15.75" customHeight="1">
      <c r="A3695" s="1" t="s">
        <v>125</v>
      </c>
      <c r="B3695" s="1" t="s">
        <v>846</v>
      </c>
      <c r="C3695" s="1" t="s">
        <v>1016</v>
      </c>
      <c r="D3695" s="1" t="s">
        <v>842</v>
      </c>
      <c r="E3695" s="1">
        <v>0.0</v>
      </c>
      <c r="F3695" s="1">
        <v>0.0</v>
      </c>
      <c r="G3695" s="1">
        <v>0.0</v>
      </c>
      <c r="I3695" s="1" t="str">
        <f t="shared" si="1"/>
        <v>Q6.2. Pumpkin leaves, average of raw and cooked (boiled)</v>
      </c>
      <c r="J3695" s="1">
        <f t="shared" si="2"/>
        <v>6</v>
      </c>
      <c r="K3695" s="1" t="str">
        <f t="shared" si="3"/>
        <v>Q6.2. Pumpkin leaves, average of raw and cooked (boiled)6</v>
      </c>
      <c r="L3695" s="1" t="str">
        <f t="shared" si="4"/>
        <v>Q6.2. Pumpkin leaves, average of raw and cooked (boiled)Storage, in closed refrigerator, at retail (WFLDB)/RER U {ID}| GAIN</v>
      </c>
      <c r="M3695" s="1" t="str">
        <f t="array" ref="M3695">IF(A3694=$A$72,TEXT(A3695,"dd/mm/yyyy"),A3695)&amp;";"&amp;B3695&amp;";"&amp;IF(J3695=0,IFERROR(VLOOKUP(A3695,default!$B$17:$C$19,2,0),C3695),INDEX(default!$B$2:$B$12,Sheet2!J3695,0))&amp;";"&amp;D3695&amp;";"&amp;E3695&amp;";"&amp;F3695&amp;";"&amp;G3695&amp;";"&amp;H3695</f>
        <v>Storage, in closed refrigerator, at retail (WFLDB)/RER U {ID}| GAIN;l*day;retail_cool*(1+RET_loss_PNS);Undefined;0;0;0;</v>
      </c>
    </row>
    <row r="3696" ht="15.75" customHeight="1">
      <c r="A3696" s="1" t="s">
        <v>126</v>
      </c>
      <c r="B3696" s="1" t="s">
        <v>846</v>
      </c>
      <c r="C3696" s="1" t="s">
        <v>1017</v>
      </c>
      <c r="D3696" s="1" t="s">
        <v>842</v>
      </c>
      <c r="E3696" s="1">
        <v>0.0</v>
      </c>
      <c r="F3696" s="1">
        <v>0.0</v>
      </c>
      <c r="G3696" s="1">
        <v>0.0</v>
      </c>
      <c r="I3696" s="1" t="str">
        <f t="shared" si="1"/>
        <v>Q6.2. Pumpkin leaves, average of raw and cooked (boiled)</v>
      </c>
      <c r="J3696" s="1">
        <f t="shared" si="2"/>
        <v>7</v>
      </c>
      <c r="K3696" s="1" t="str">
        <f t="shared" si="3"/>
        <v>Q6.2. Pumpkin leaves, average of raw and cooked (boiled)7</v>
      </c>
      <c r="L3696" s="1" t="str">
        <f t="shared" si="4"/>
        <v>Q6.2. Pumpkin leaves, average of raw and cooked (boiled)Storage, in closed freezer, at retail (WFLDB)/RER U {ID}| GAIN</v>
      </c>
      <c r="M3696" s="1" t="str">
        <f t="array" ref="M3696">IF(A3695=$A$72,TEXT(A3696,"dd/mm/yyyy"),A3696)&amp;";"&amp;B3696&amp;";"&amp;IF(J3696=0,IFERROR(VLOOKUP(A3696,default!$B$17:$C$19,2,0),C3696),INDEX(default!$B$2:$B$12,Sheet2!J3696,0))&amp;";"&amp;D3696&amp;";"&amp;E3696&amp;";"&amp;F3696&amp;";"&amp;G3696&amp;";"&amp;H3696</f>
        <v>Storage, in closed freezer, at retail (WFLDB)/RER U {ID}| GAIN;l*day;retail_freez*(1+RET_loss_PNS);Undefined;0;0;0;</v>
      </c>
    </row>
    <row r="3697" ht="15.75" customHeight="1">
      <c r="A3697" s="1" t="s">
        <v>127</v>
      </c>
      <c r="B3697" s="1" t="s">
        <v>846</v>
      </c>
      <c r="C3697" s="1" t="s">
        <v>1018</v>
      </c>
      <c r="D3697" s="1" t="s">
        <v>842</v>
      </c>
      <c r="E3697" s="1">
        <v>0.0</v>
      </c>
      <c r="F3697" s="1">
        <v>0.0</v>
      </c>
      <c r="G3697" s="1">
        <v>0.0</v>
      </c>
      <c r="I3697" s="1" t="str">
        <f t="shared" si="1"/>
        <v>Q6.2. Pumpkin leaves, average of raw and cooked (boiled)</v>
      </c>
      <c r="J3697" s="1">
        <f t="shared" si="2"/>
        <v>8</v>
      </c>
      <c r="K3697" s="1" t="str">
        <f t="shared" si="3"/>
        <v>Q6.2. Pumpkin leaves, average of raw and cooked (boiled)8</v>
      </c>
      <c r="L3697" s="1" t="str">
        <f t="shared" si="4"/>
        <v>Q6.2. Pumpkin leaves, average of raw and cooked (boiled)Storage, in refrigerator, at home (WFLDB)/RER U {ID}| GAIN</v>
      </c>
      <c r="M3697" s="1" t="str">
        <f t="array" ref="M3697">IF(A3696=$A$72,TEXT(A3697,"dd/mm/yyyy"),A3697)&amp;";"&amp;B3697&amp;";"&amp;IF(J3697=0,IFERROR(VLOOKUP(A3697,default!$B$17:$C$19,2,0),C3697),INDEX(default!$B$2:$B$12,Sheet2!J3697,0))&amp;";"&amp;D3697&amp;";"&amp;E3697&amp;";"&amp;F3697&amp;";"&amp;G3697&amp;";"&amp;H3697</f>
        <v>Storage, in refrigerator, at home (WFLDB)/RER U {ID}| GAIN;l*day;home_cool;Undefined;0;0;0;</v>
      </c>
    </row>
    <row r="3698" ht="15.75" customHeight="1">
      <c r="A3698" s="1" t="s">
        <v>128</v>
      </c>
      <c r="B3698" s="1" t="s">
        <v>846</v>
      </c>
      <c r="C3698" s="1" t="s">
        <v>1018</v>
      </c>
      <c r="D3698" s="1" t="s">
        <v>842</v>
      </c>
      <c r="E3698" s="1">
        <v>0.0</v>
      </c>
      <c r="F3698" s="1">
        <v>0.0</v>
      </c>
      <c r="G3698" s="1">
        <v>0.0</v>
      </c>
      <c r="I3698" s="1" t="str">
        <f t="shared" si="1"/>
        <v>Q6.2. Pumpkin leaves, average of raw and cooked (boiled)</v>
      </c>
      <c r="J3698" s="1">
        <f t="shared" si="2"/>
        <v>9</v>
      </c>
      <c r="K3698" s="1" t="str">
        <f t="shared" si="3"/>
        <v>Q6.2. Pumpkin leaves, average of raw and cooked (boiled)9</v>
      </c>
      <c r="L3698" s="1" t="str">
        <f t="shared" si="4"/>
        <v>Q6.2. Pumpkin leaves, average of raw and cooked (boiled)Storage, in freezer, at home (WFLDB)/RER U {ID}| GAIN</v>
      </c>
      <c r="M3698" s="1" t="str">
        <f t="array" ref="M3698">IF(A3697=$A$72,TEXT(A3698,"dd/mm/yyyy"),A3698)&amp;";"&amp;B3698&amp;";"&amp;IF(J3698=0,IFERROR(VLOOKUP(A3698,default!$B$17:$C$19,2,0),C3698),INDEX(default!$B$2:$B$12,Sheet2!J3698,0))&amp;";"&amp;D3698&amp;";"&amp;E3698&amp;";"&amp;F3698&amp;";"&amp;G3698&amp;";"&amp;H3698</f>
        <v>Storage, in freezer, at home (WFLDB)/RER U {ID}| GAIN;l*day;home_freez;Undefined;0;0;0;</v>
      </c>
    </row>
    <row r="3699" ht="15.75" customHeight="1">
      <c r="A3699" s="1" t="s">
        <v>129</v>
      </c>
      <c r="B3699" s="1" t="s">
        <v>849</v>
      </c>
      <c r="C3699" s="1" t="s">
        <v>37</v>
      </c>
      <c r="D3699" s="1" t="s">
        <v>842</v>
      </c>
      <c r="E3699" s="1">
        <v>0.0</v>
      </c>
      <c r="F3699" s="1">
        <v>0.0</v>
      </c>
      <c r="G3699" s="1">
        <v>0.0</v>
      </c>
      <c r="I3699" s="1" t="str">
        <f t="shared" si="1"/>
        <v>Q6.2. Pumpkin leaves, average of raw and cooked (boiled)</v>
      </c>
      <c r="J3699" s="1">
        <f t="shared" si="2"/>
        <v>10</v>
      </c>
      <c r="K3699" s="1" t="str">
        <f t="shared" si="3"/>
        <v>Q6.2. Pumpkin leaves, average of raw and cooked (boiled)10</v>
      </c>
      <c r="L3699" s="1" t="str">
        <f t="shared" si="4"/>
        <v>Q6.2. Pumpkin leaves, average of raw and cooked (boiled)Boiling, vegetables, with LPG stove, at consumer home (WFLDB)/GLO U</v>
      </c>
      <c r="M3699" s="1" t="str">
        <f t="array" ref="M3699">IF(A3698=$A$72,TEXT(A3699,"dd/mm/yyyy"),A3699)&amp;";"&amp;B3699&amp;";"&amp;IF(J3699=0,IFERROR(VLOOKUP(A3699,default!$B$17:$C$19,2,0),C3699),INDEX(default!$B$2:$B$12,Sheet2!J3699,0))&amp;";"&amp;D3699&amp;";"&amp;E3699&amp;";"&amp;F3699&amp;";"&amp;G3699&amp;";"&amp;H3699</f>
        <v>Boiling, vegetables, with LPG stove, at consumer home (WFLDB)/GLO U;p;boil*(1-USER_loss);Undefined;0;0;0;</v>
      </c>
    </row>
    <row r="3700" ht="15.75" customHeight="1">
      <c r="A3700" s="1" t="s">
        <v>130</v>
      </c>
      <c r="B3700" s="1" t="s">
        <v>849</v>
      </c>
      <c r="C3700" s="1" t="s">
        <v>38</v>
      </c>
      <c r="D3700" s="1" t="s">
        <v>842</v>
      </c>
      <c r="E3700" s="1">
        <v>0.0</v>
      </c>
      <c r="F3700" s="1">
        <v>0.0</v>
      </c>
      <c r="G3700" s="1">
        <v>0.0</v>
      </c>
      <c r="I3700" s="1" t="str">
        <f t="shared" si="1"/>
        <v>Q6.2. Pumpkin leaves, average of raw and cooked (boiled)</v>
      </c>
      <c r="J3700" s="1">
        <f t="shared" si="2"/>
        <v>11</v>
      </c>
      <c r="K3700" s="1" t="str">
        <f t="shared" si="3"/>
        <v>Q6.2. Pumpkin leaves, average of raw and cooked (boiled)11</v>
      </c>
      <c r="L3700" s="1" t="str">
        <f t="shared" si="4"/>
        <v>Q6.2. Pumpkin leaves, average of raw and cooked (boiled)Frying, vegetables, with LPG stove, at consumer home (WFLDB)/GLO U</v>
      </c>
      <c r="M3700" s="1" t="str">
        <f t="array" ref="M3700">IF(A3699=$A$72,TEXT(A3700,"dd/mm/yyyy"),A3700)&amp;";"&amp;B3700&amp;";"&amp;IF(J3700=0,IFERROR(VLOOKUP(A3700,default!$B$17:$C$19,2,0),C3700),INDEX(default!$B$2:$B$12,Sheet2!J3700,0))&amp;";"&amp;D3700&amp;";"&amp;E3700&amp;";"&amp;F3700&amp;";"&amp;G3700&amp;";"&amp;H3700</f>
        <v>Frying, vegetables, with LPG stove, at consumer home (WFLDB)/GLO U;p;fry*(1-USER_loss);Undefined;0;0;0;</v>
      </c>
    </row>
    <row r="3701" ht="15.75" customHeight="1">
      <c r="I3701" s="1" t="str">
        <f t="shared" si="1"/>
        <v>Q6.2. Pumpkin leaves, average of raw and cooked (boiled)</v>
      </c>
      <c r="J3701" s="1">
        <f t="shared" si="2"/>
        <v>0</v>
      </c>
      <c r="K3701" s="1" t="str">
        <f t="shared" si="3"/>
        <v>Q6.2. Pumpkin leaves, average of raw and cooked (boiled)0</v>
      </c>
      <c r="L3701" s="1" t="str">
        <f t="shared" si="4"/>
        <v>Q6.2. Pumpkin leaves, average of raw and cooked (boiled)</v>
      </c>
      <c r="M3701" s="1" t="str">
        <f t="array" ref="M3701">IF(A3700=$A$72,TEXT(A3701,"dd/mm/yyyy"),A3701)&amp;";"&amp;B3701&amp;";"&amp;IF(J3701=0,IFERROR(VLOOKUP(A3701,default!$B$17:$C$19,2,0),C3701),INDEX(default!$B$2:$B$12,Sheet2!J3701,0))&amp;";"&amp;D3701&amp;";"&amp;E3701&amp;";"&amp;F3701&amp;";"&amp;G3701&amp;";"&amp;H3701</f>
        <v>;;;;;;;</v>
      </c>
    </row>
    <row r="3702" ht="15.75" customHeight="1">
      <c r="A3702" s="1" t="s">
        <v>852</v>
      </c>
      <c r="I3702" s="1" t="str">
        <f t="shared" si="1"/>
        <v>Q6.2. Pumpkin leaves, average of raw and cooked (boiled)</v>
      </c>
      <c r="J3702" s="1">
        <f t="shared" si="2"/>
        <v>0</v>
      </c>
      <c r="K3702" s="1" t="str">
        <f t="shared" si="3"/>
        <v>Q6.2. Pumpkin leaves, average of raw and cooked (boiled)0</v>
      </c>
      <c r="L3702" s="1" t="str">
        <f t="shared" si="4"/>
        <v>Q6.2. Pumpkin leaves, average of raw and cooked (boiled)Electricity/heat</v>
      </c>
      <c r="M3702" s="1" t="str">
        <f t="array" ref="M3702">IF(A3701=$A$72,TEXT(A3702,"dd/mm/yyyy"),A3702)&amp;";"&amp;B3702&amp;";"&amp;IF(J3702=0,IFERROR(VLOOKUP(A3702,default!$B$17:$C$19,2,0),C3702),INDEX(default!$B$2:$B$12,Sheet2!J3702,0))&amp;";"&amp;D3702&amp;";"&amp;E3702&amp;";"&amp;F3702&amp;";"&amp;G3702&amp;";"&amp;H3702</f>
        <v>Electricity/heat;;;;;;;</v>
      </c>
    </row>
    <row r="3703" ht="15.75" customHeight="1">
      <c r="I3703" s="1" t="str">
        <f t="shared" si="1"/>
        <v>Q6.2. Pumpkin leaves, average of raw and cooked (boiled)</v>
      </c>
      <c r="J3703" s="1">
        <f t="shared" si="2"/>
        <v>0</v>
      </c>
      <c r="K3703" s="1" t="str">
        <f t="shared" si="3"/>
        <v>Q6.2. Pumpkin leaves, average of raw and cooked (boiled)0</v>
      </c>
      <c r="L3703" s="1" t="str">
        <f t="shared" si="4"/>
        <v>Q6.2. Pumpkin leaves, average of raw and cooked (boiled)</v>
      </c>
      <c r="M3703" s="1" t="str">
        <f t="array" ref="M3703">IF(A3702=$A$72,TEXT(A3703,"dd/mm/yyyy"),A3703)&amp;";"&amp;B3703&amp;";"&amp;IF(J3703=0,IFERROR(VLOOKUP(A3703,default!$B$17:$C$19,2,0),C3703),INDEX(default!$B$2:$B$12,Sheet2!J3703,0))&amp;";"&amp;D3703&amp;";"&amp;E3703&amp;";"&amp;F3703&amp;";"&amp;G3703&amp;";"&amp;H3703</f>
        <v>;;;;;;;</v>
      </c>
    </row>
    <row r="3704" ht="15.75" customHeight="1">
      <c r="A3704" s="1" t="s">
        <v>853</v>
      </c>
      <c r="I3704" s="1" t="str">
        <f t="shared" si="1"/>
        <v>Q6.2. Pumpkin leaves, average of raw and cooked (boiled)</v>
      </c>
      <c r="J3704" s="1">
        <f t="shared" si="2"/>
        <v>0</v>
      </c>
      <c r="K3704" s="1" t="str">
        <f t="shared" si="3"/>
        <v>Q6.2. Pumpkin leaves, average of raw and cooked (boiled)0</v>
      </c>
      <c r="L3704" s="1" t="str">
        <f t="shared" si="4"/>
        <v>Q6.2. Pumpkin leaves, average of raw and cooked (boiled)Emissions to air</v>
      </c>
      <c r="M3704" s="1" t="str">
        <f t="array" ref="M3704">IF(A3703=$A$72,TEXT(A3704,"dd/mm/yyyy"),A3704)&amp;";"&amp;B3704&amp;";"&amp;IF(J3704=0,IFERROR(VLOOKUP(A3704,default!$B$17:$C$19,2,0),C3704),INDEX(default!$B$2:$B$12,Sheet2!J3704,0))&amp;";"&amp;D3704&amp;";"&amp;E3704&amp;";"&amp;F3704&amp;";"&amp;G3704&amp;";"&amp;H3704</f>
        <v>Emissions to air;;;;;;;</v>
      </c>
    </row>
    <row r="3705" ht="15.75" customHeight="1">
      <c r="I3705" s="1" t="str">
        <f t="shared" si="1"/>
        <v>Q6.2. Pumpkin leaves, average of raw and cooked (boiled)</v>
      </c>
      <c r="J3705" s="1">
        <f t="shared" si="2"/>
        <v>0</v>
      </c>
      <c r="K3705" s="1" t="str">
        <f t="shared" si="3"/>
        <v>Q6.2. Pumpkin leaves, average of raw and cooked (boiled)0</v>
      </c>
      <c r="L3705" s="1" t="str">
        <f t="shared" si="4"/>
        <v>Q6.2. Pumpkin leaves, average of raw and cooked (boiled)</v>
      </c>
      <c r="M3705" s="1" t="str">
        <f t="array" ref="M3705">IF(A3704=$A$72,TEXT(A3705,"dd/mm/yyyy"),A3705)&amp;";"&amp;B3705&amp;";"&amp;IF(J3705=0,IFERROR(VLOOKUP(A3705,default!$B$17:$C$19,2,0),C3705),INDEX(default!$B$2:$B$12,Sheet2!J3705,0))&amp;";"&amp;D3705&amp;";"&amp;E3705&amp;";"&amp;F3705&amp;";"&amp;G3705&amp;";"&amp;H3705</f>
        <v>;;;;;;;</v>
      </c>
    </row>
    <row r="3706" ht="15.75" customHeight="1">
      <c r="A3706" s="1" t="s">
        <v>854</v>
      </c>
      <c r="I3706" s="1" t="str">
        <f t="shared" si="1"/>
        <v>Q6.2. Pumpkin leaves, average of raw and cooked (boiled)</v>
      </c>
      <c r="J3706" s="1">
        <f t="shared" si="2"/>
        <v>0</v>
      </c>
      <c r="K3706" s="1" t="str">
        <f t="shared" si="3"/>
        <v>Q6.2. Pumpkin leaves, average of raw and cooked (boiled)0</v>
      </c>
      <c r="L3706" s="1" t="str">
        <f t="shared" si="4"/>
        <v>Q6.2. Pumpkin leaves, average of raw and cooked (boiled)Emissions to water</v>
      </c>
      <c r="M3706" s="1" t="str">
        <f t="array" ref="M3706">IF(A3705=$A$72,TEXT(A3706,"dd/mm/yyyy"),A3706)&amp;";"&amp;B3706&amp;";"&amp;IF(J3706=0,IFERROR(VLOOKUP(A3706,default!$B$17:$C$19,2,0),C3706),INDEX(default!$B$2:$B$12,Sheet2!J3706,0))&amp;";"&amp;D3706&amp;";"&amp;E3706&amp;";"&amp;F3706&amp;";"&amp;G3706&amp;";"&amp;H3706</f>
        <v>Emissions to water;;;;;;;</v>
      </c>
    </row>
    <row r="3707" ht="15.75" customHeight="1">
      <c r="I3707" s="1" t="str">
        <f t="shared" si="1"/>
        <v>Q6.2. Pumpkin leaves, average of raw and cooked (boiled)</v>
      </c>
      <c r="J3707" s="1">
        <f t="shared" si="2"/>
        <v>0</v>
      </c>
      <c r="K3707" s="1" t="str">
        <f t="shared" si="3"/>
        <v>Q6.2. Pumpkin leaves, average of raw and cooked (boiled)0</v>
      </c>
      <c r="L3707" s="1" t="str">
        <f t="shared" si="4"/>
        <v>Q6.2. Pumpkin leaves, average of raw and cooked (boiled)</v>
      </c>
      <c r="M3707" s="1" t="str">
        <f t="array" ref="M3707">IF(A3706=$A$72,TEXT(A3707,"dd/mm/yyyy"),A3707)&amp;";"&amp;B3707&amp;";"&amp;IF(J3707=0,IFERROR(VLOOKUP(A3707,default!$B$17:$C$19,2,0),C3707),INDEX(default!$B$2:$B$12,Sheet2!J3707,0))&amp;";"&amp;D3707&amp;";"&amp;E3707&amp;";"&amp;F3707&amp;";"&amp;G3707&amp;";"&amp;H3707</f>
        <v>;;;;;;;</v>
      </c>
    </row>
    <row r="3708" ht="15.75" customHeight="1">
      <c r="A3708" s="1" t="s">
        <v>855</v>
      </c>
      <c r="I3708" s="1" t="str">
        <f t="shared" si="1"/>
        <v>Q6.2. Pumpkin leaves, average of raw and cooked (boiled)</v>
      </c>
      <c r="J3708" s="1">
        <f t="shared" si="2"/>
        <v>0</v>
      </c>
      <c r="K3708" s="1" t="str">
        <f t="shared" si="3"/>
        <v>Q6.2. Pumpkin leaves, average of raw and cooked (boiled)0</v>
      </c>
      <c r="L3708" s="1" t="str">
        <f t="shared" si="4"/>
        <v>Q6.2. Pumpkin leaves, average of raw and cooked (boiled)Emissions to soil</v>
      </c>
      <c r="M3708" s="1" t="str">
        <f t="array" ref="M3708">IF(A3707=$A$72,TEXT(A3708,"dd/mm/yyyy"),A3708)&amp;";"&amp;B3708&amp;";"&amp;IF(J3708=0,IFERROR(VLOOKUP(A3708,default!$B$17:$C$19,2,0),C3708),INDEX(default!$B$2:$B$12,Sheet2!J3708,0))&amp;";"&amp;D3708&amp;";"&amp;E3708&amp;";"&amp;F3708&amp;";"&amp;G3708&amp;";"&amp;H3708</f>
        <v>Emissions to soil;;;;;;;</v>
      </c>
    </row>
    <row r="3709" ht="15.75" customHeight="1">
      <c r="I3709" s="1" t="str">
        <f t="shared" si="1"/>
        <v>Q6.2. Pumpkin leaves, average of raw and cooked (boiled)</v>
      </c>
      <c r="J3709" s="1">
        <f t="shared" si="2"/>
        <v>0</v>
      </c>
      <c r="K3709" s="1" t="str">
        <f t="shared" si="3"/>
        <v>Q6.2. Pumpkin leaves, average of raw and cooked (boiled)0</v>
      </c>
      <c r="L3709" s="1" t="str">
        <f t="shared" si="4"/>
        <v>Q6.2. Pumpkin leaves, average of raw and cooked (boiled)</v>
      </c>
      <c r="M3709" s="1" t="str">
        <f t="array" ref="M3709">IF(A3708=$A$72,TEXT(A3709,"dd/mm/yyyy"),A3709)&amp;";"&amp;B3709&amp;";"&amp;IF(J3709=0,IFERROR(VLOOKUP(A3709,default!$B$17:$C$19,2,0),C3709),INDEX(default!$B$2:$B$12,Sheet2!J3709,0))&amp;";"&amp;D3709&amp;";"&amp;E3709&amp;";"&amp;F3709&amp;";"&amp;G3709&amp;";"&amp;H3709</f>
        <v>;;;;;;;</v>
      </c>
    </row>
    <row r="3710" ht="15.75" customHeight="1">
      <c r="A3710" s="1" t="s">
        <v>856</v>
      </c>
      <c r="I3710" s="1" t="str">
        <f t="shared" si="1"/>
        <v>Q6.2. Pumpkin leaves, average of raw and cooked (boiled)</v>
      </c>
      <c r="J3710" s="1">
        <f t="shared" si="2"/>
        <v>0</v>
      </c>
      <c r="K3710" s="1" t="str">
        <f t="shared" si="3"/>
        <v>Q6.2. Pumpkin leaves, average of raw and cooked (boiled)0</v>
      </c>
      <c r="L3710" s="1" t="str">
        <f t="shared" si="4"/>
        <v>Q6.2. Pumpkin leaves, average of raw and cooked (boiled)Final waste flows</v>
      </c>
      <c r="M3710" s="1" t="str">
        <f t="array" ref="M3710">IF(A3709=$A$72,TEXT(A3710,"dd/mm/yyyy"),A3710)&amp;";"&amp;B3710&amp;";"&amp;IF(J3710=0,IFERROR(VLOOKUP(A3710,default!$B$17:$C$19,2,0),C3710),INDEX(default!$B$2:$B$12,Sheet2!J3710,0))&amp;";"&amp;D3710&amp;";"&amp;E3710&amp;";"&amp;F3710&amp;";"&amp;G3710&amp;";"&amp;H3710</f>
        <v>Final waste flows;;;;;;;</v>
      </c>
    </row>
    <row r="3711" ht="15.75" customHeight="1">
      <c r="I3711" s="1" t="str">
        <f t="shared" si="1"/>
        <v>Q6.2. Pumpkin leaves, average of raw and cooked (boiled)</v>
      </c>
      <c r="J3711" s="1">
        <f t="shared" si="2"/>
        <v>0</v>
      </c>
      <c r="K3711" s="1" t="str">
        <f t="shared" si="3"/>
        <v>Q6.2. Pumpkin leaves, average of raw and cooked (boiled)0</v>
      </c>
      <c r="L3711" s="1" t="str">
        <f t="shared" si="4"/>
        <v>Q6.2. Pumpkin leaves, average of raw and cooked (boiled)</v>
      </c>
      <c r="M3711" s="1" t="str">
        <f t="array" ref="M3711">IF(A3710=$A$72,TEXT(A3711,"dd/mm/yyyy"),A3711)&amp;";"&amp;B3711&amp;";"&amp;IF(J3711=0,IFERROR(VLOOKUP(A3711,default!$B$17:$C$19,2,0),C3711),INDEX(default!$B$2:$B$12,Sheet2!J3711,0))&amp;";"&amp;D3711&amp;";"&amp;E3711&amp;";"&amp;F3711&amp;";"&amp;G3711&amp;";"&amp;H3711</f>
        <v>;;;;;;;</v>
      </c>
    </row>
    <row r="3712" ht="15.75" customHeight="1">
      <c r="A3712" s="1" t="s">
        <v>857</v>
      </c>
      <c r="I3712" s="1" t="str">
        <f t="shared" si="1"/>
        <v>Q6.2. Pumpkin leaves, average of raw and cooked (boiled)</v>
      </c>
      <c r="J3712" s="1">
        <f t="shared" si="2"/>
        <v>0</v>
      </c>
      <c r="K3712" s="1" t="str">
        <f t="shared" si="3"/>
        <v>Q6.2. Pumpkin leaves, average of raw and cooked (boiled)0</v>
      </c>
      <c r="L3712" s="1" t="str">
        <f t="shared" si="4"/>
        <v>Q6.2. Pumpkin leaves, average of raw and cooked (boiled)Non material emissions</v>
      </c>
      <c r="M3712" s="1" t="str">
        <f t="array" ref="M3712">IF(A3711=$A$72,TEXT(A3712,"dd/mm/yyyy"),A3712)&amp;";"&amp;B3712&amp;";"&amp;IF(J3712=0,IFERROR(VLOOKUP(A3712,default!$B$17:$C$19,2,0),C3712),INDEX(default!$B$2:$B$12,Sheet2!J3712,0))&amp;";"&amp;D3712&amp;";"&amp;E3712&amp;";"&amp;F3712&amp;";"&amp;G3712&amp;";"&amp;H3712</f>
        <v>Non material emissions;;;;;;;</v>
      </c>
    </row>
    <row r="3713" ht="15.75" customHeight="1">
      <c r="I3713" s="1" t="str">
        <f t="shared" si="1"/>
        <v>Q6.2. Pumpkin leaves, average of raw and cooked (boiled)</v>
      </c>
      <c r="J3713" s="1">
        <f t="shared" si="2"/>
        <v>0</v>
      </c>
      <c r="K3713" s="1" t="str">
        <f t="shared" si="3"/>
        <v>Q6.2. Pumpkin leaves, average of raw and cooked (boiled)0</v>
      </c>
      <c r="L3713" s="1" t="str">
        <f t="shared" si="4"/>
        <v>Q6.2. Pumpkin leaves, average of raw and cooked (boiled)</v>
      </c>
      <c r="M3713" s="1" t="str">
        <f t="array" ref="M3713">IF(A3712=$A$72,TEXT(A3713,"dd/mm/yyyy"),A3713)&amp;";"&amp;B3713&amp;";"&amp;IF(J3713=0,IFERROR(VLOOKUP(A3713,default!$B$17:$C$19,2,0),C3713),INDEX(default!$B$2:$B$12,Sheet2!J3713,0))&amp;";"&amp;D3713&amp;";"&amp;E3713&amp;";"&amp;F3713&amp;";"&amp;G3713&amp;";"&amp;H3713</f>
        <v>;;;;;;;</v>
      </c>
    </row>
    <row r="3714" ht="15.75" customHeight="1">
      <c r="A3714" s="1" t="s">
        <v>858</v>
      </c>
      <c r="I3714" s="1" t="str">
        <f t="shared" si="1"/>
        <v>Q6.2. Pumpkin leaves, average of raw and cooked (boiled)</v>
      </c>
      <c r="J3714" s="1">
        <f t="shared" si="2"/>
        <v>0</v>
      </c>
      <c r="K3714" s="1" t="str">
        <f t="shared" si="3"/>
        <v>Q6.2. Pumpkin leaves, average of raw and cooked (boiled)0</v>
      </c>
      <c r="L3714" s="1" t="str">
        <f t="shared" si="4"/>
        <v>Q6.2. Pumpkin leaves, average of raw and cooked (boiled)Social issues</v>
      </c>
      <c r="M3714" s="1" t="str">
        <f t="array" ref="M3714">IF(A3713=$A$72,TEXT(A3714,"dd/mm/yyyy"),A3714)&amp;";"&amp;B3714&amp;";"&amp;IF(J3714=0,IFERROR(VLOOKUP(A3714,default!$B$17:$C$19,2,0),C3714),INDEX(default!$B$2:$B$12,Sheet2!J3714,0))&amp;";"&amp;D3714&amp;";"&amp;E3714&amp;";"&amp;F3714&amp;";"&amp;G3714&amp;";"&amp;H3714</f>
        <v>Social issues;;;;;;;</v>
      </c>
    </row>
    <row r="3715" ht="15.75" customHeight="1">
      <c r="I3715" s="1" t="str">
        <f t="shared" si="1"/>
        <v>Q6.2. Pumpkin leaves, average of raw and cooked (boiled)</v>
      </c>
      <c r="J3715" s="1">
        <f t="shared" si="2"/>
        <v>0</v>
      </c>
      <c r="K3715" s="1" t="str">
        <f t="shared" si="3"/>
        <v>Q6.2. Pumpkin leaves, average of raw and cooked (boiled)0</v>
      </c>
      <c r="L3715" s="1" t="str">
        <f t="shared" si="4"/>
        <v>Q6.2. Pumpkin leaves, average of raw and cooked (boiled)</v>
      </c>
      <c r="M3715" s="1" t="str">
        <f t="array" ref="M3715">IF(A3714=$A$72,TEXT(A3715,"dd/mm/yyyy"),A3715)&amp;";"&amp;B3715&amp;";"&amp;IF(J3715=0,IFERROR(VLOOKUP(A3715,default!$B$17:$C$19,2,0),C3715),INDEX(default!$B$2:$B$12,Sheet2!J3715,0))&amp;";"&amp;D3715&amp;";"&amp;E3715&amp;";"&amp;F3715&amp;";"&amp;G3715&amp;";"&amp;H3715</f>
        <v>;;;;;;;</v>
      </c>
    </row>
    <row r="3716" ht="15.75" customHeight="1">
      <c r="A3716" s="1" t="s">
        <v>859</v>
      </c>
      <c r="I3716" s="1" t="str">
        <f t="shared" si="1"/>
        <v>Q6.2. Pumpkin leaves, average of raw and cooked (boiled)</v>
      </c>
      <c r="J3716" s="1">
        <f t="shared" si="2"/>
        <v>0</v>
      </c>
      <c r="K3716" s="1" t="str">
        <f t="shared" si="3"/>
        <v>Q6.2. Pumpkin leaves, average of raw and cooked (boiled)0</v>
      </c>
      <c r="L3716" s="1" t="str">
        <f t="shared" si="4"/>
        <v>Q6.2. Pumpkin leaves, average of raw and cooked (boiled)Economic issues</v>
      </c>
      <c r="M3716" s="1" t="str">
        <f t="array" ref="M3716">IF(A3715=$A$72,TEXT(A3716,"dd/mm/yyyy"),A3716)&amp;";"&amp;B3716&amp;";"&amp;IF(J3716=0,IFERROR(VLOOKUP(A3716,default!$B$17:$C$19,2,0),C3716),INDEX(default!$B$2:$B$12,Sheet2!J3716,0))&amp;";"&amp;D3716&amp;";"&amp;E3716&amp;";"&amp;F3716&amp;";"&amp;G3716&amp;";"&amp;H3716</f>
        <v>Economic issues;;;;;;;</v>
      </c>
    </row>
    <row r="3717" ht="15.75" customHeight="1">
      <c r="I3717" s="1" t="str">
        <f t="shared" si="1"/>
        <v>Q6.2. Pumpkin leaves, average of raw and cooked (boiled)</v>
      </c>
      <c r="J3717" s="1">
        <f t="shared" si="2"/>
        <v>0</v>
      </c>
      <c r="K3717" s="1" t="str">
        <f t="shared" si="3"/>
        <v>Q6.2. Pumpkin leaves, average of raw and cooked (boiled)0</v>
      </c>
      <c r="L3717" s="1" t="str">
        <f t="shared" si="4"/>
        <v>Q6.2. Pumpkin leaves, average of raw and cooked (boiled)</v>
      </c>
      <c r="M3717" s="1" t="str">
        <f t="array" ref="M3717">IF(A3716=$A$72,TEXT(A3717,"dd/mm/yyyy"),A3717)&amp;";"&amp;B3717&amp;";"&amp;IF(J3717=0,IFERROR(VLOOKUP(A3717,default!$B$17:$C$19,2,0),C3717),INDEX(default!$B$2:$B$12,Sheet2!J3717,0))&amp;";"&amp;D3717&amp;";"&amp;E3717&amp;";"&amp;F3717&amp;";"&amp;G3717&amp;";"&amp;H3717</f>
        <v>;;;;;;;</v>
      </c>
    </row>
    <row r="3718" ht="15.75" customHeight="1">
      <c r="A3718" s="1" t="s">
        <v>860</v>
      </c>
      <c r="I3718" s="1" t="str">
        <f t="shared" si="1"/>
        <v>Q6.2. Pumpkin leaves, average of raw and cooked (boiled)</v>
      </c>
      <c r="J3718" s="1">
        <f t="shared" si="2"/>
        <v>0</v>
      </c>
      <c r="K3718" s="1" t="str">
        <f t="shared" si="3"/>
        <v>Q6.2. Pumpkin leaves, average of raw and cooked (boiled)0</v>
      </c>
      <c r="L3718" s="1" t="str">
        <f t="shared" si="4"/>
        <v>Q6.2. Pumpkin leaves, average of raw and cooked (boiled)Waste to treatment</v>
      </c>
      <c r="M3718" s="1" t="str">
        <f t="array" ref="M3718">IF(A3717=$A$72,TEXT(A3718,"dd/mm/yyyy"),A3718)&amp;";"&amp;B3718&amp;";"&amp;IF(J3718=0,IFERROR(VLOOKUP(A3718,default!$B$17:$C$19,2,0),C3718),INDEX(default!$B$2:$B$12,Sheet2!J3718,0))&amp;";"&amp;D3718&amp;";"&amp;E3718&amp;";"&amp;F3718&amp;";"&amp;G3718&amp;";"&amp;H3718</f>
        <v>Waste to treatment;;;;;;;</v>
      </c>
    </row>
    <row r="3719" ht="15.75" customHeight="1">
      <c r="A3719" s="1" t="s">
        <v>8</v>
      </c>
      <c r="B3719" s="1" t="s">
        <v>835</v>
      </c>
      <c r="C3719" s="1" t="s">
        <v>1112</v>
      </c>
      <c r="D3719" s="1" t="s">
        <v>842</v>
      </c>
      <c r="E3719" s="1">
        <v>0.0</v>
      </c>
      <c r="F3719" s="1">
        <v>0.0</v>
      </c>
      <c r="G3719" s="1">
        <v>0.0</v>
      </c>
      <c r="I3719" s="1" t="str">
        <f t="shared" si="1"/>
        <v>Q6.2. Pumpkin leaves, average of raw and cooked (boiled)</v>
      </c>
      <c r="J3719" s="1">
        <f t="shared" si="2"/>
        <v>0</v>
      </c>
      <c r="K3719" s="1" t="str">
        <f t="shared" si="3"/>
        <v>Q6.2. Pumpkin leaves, average of raw and cooked (boiled)0</v>
      </c>
      <c r="L3719" s="1" t="str">
        <f t="shared" si="4"/>
        <v>Q6.2. Pumpkin leaves, average of raw and cooked (boiled)Municipal solid waste {RoW}| treatment of municipal solid waste, sanitary landfill | Cut-off, S</v>
      </c>
      <c r="M3719" s="1" t="str">
        <f t="array" ref="M3719">IF(A3718=$A$72,TEXT(A3719,"dd/mm/yyyy"),A3719)&amp;";"&amp;B3719&amp;";"&amp;IF(J3719=0,IFERROR(VLOOKUP(A3719,default!$B$17:$C$19,2,0),C3719),INDEX(default!$B$2:$B$12,Sheet2!J3719,0))&amp;";"&amp;D3719&amp;";"&amp;E3719&amp;";"&amp;F3719&amp;";"&amp;G3719&amp;";"&amp;H3719</f>
        <v>Municipal solid waste {RoW}| treatment of municipal solid waste, sanitary landfill | Cut-off, S;kg;(packwt*packaging*(1+TRAN_loss_PNS+RET_loss_PNS)+PHAR_loss_PNS+PROC_loss_PNS+TRAN_loss_PNS+RET_loss_PNS+USER_loss)*landfill;Undefined;0;0;0;</v>
      </c>
    </row>
    <row r="3720" ht="15.75" customHeight="1">
      <c r="A3720" s="1" t="s">
        <v>9</v>
      </c>
      <c r="B3720" s="1" t="s">
        <v>835</v>
      </c>
      <c r="C3720" s="1" t="s">
        <v>1113</v>
      </c>
      <c r="D3720" s="1" t="s">
        <v>842</v>
      </c>
      <c r="E3720" s="1">
        <v>0.0</v>
      </c>
      <c r="F3720" s="1">
        <v>0.0</v>
      </c>
      <c r="G3720" s="1">
        <v>0.0</v>
      </c>
      <c r="I3720" s="1" t="str">
        <f t="shared" si="1"/>
        <v>Q6.2. Pumpkin leaves, average of raw and cooked (boiled)</v>
      </c>
      <c r="J3720" s="1">
        <f t="shared" si="2"/>
        <v>0</v>
      </c>
      <c r="K3720" s="1" t="str">
        <f t="shared" si="3"/>
        <v>Q6.2. Pumpkin leaves, average of raw and cooked (boiled)0</v>
      </c>
      <c r="L3720" s="1" t="str">
        <f t="shared" si="4"/>
        <v>Q6.2. Pumpkin leaves, average of raw and cooked (boiled)Municipal solid waste {GLO}| treatment of municipal solid waste, open dump, wet infiltration class (500mm) | Cut-off, S</v>
      </c>
      <c r="M3720" s="1" t="str">
        <f t="array" ref="M3720">IF(A3719=$A$72,TEXT(A3720,"dd/mm/yyyy"),A3720)&amp;";"&amp;B3720&amp;";"&amp;IF(J3720=0,IFERROR(VLOOKUP(A3720,default!$B$17:$C$19,2,0),C3720),INDEX(default!$B$2:$B$12,Sheet2!J3720,0))&amp;";"&amp;D3720&amp;";"&amp;E3720&amp;";"&amp;F3720&amp;";"&amp;G3720&amp;";"&amp;H3720</f>
        <v>Municipal solid waste {GLO}| treatment of municipal solid waste, open dump, wet infiltration class (500mm) | Cut-off, S;kg;(packwt*packaging*(1+TRAN_loss_PNS+RET_loss_PNS)+PHAR_loss_PNS+PROC_loss_PNS+TRAN_loss_PNS+RET_loss_PNS+USER_loss)*opendump;Undefined;0;0;0;</v>
      </c>
    </row>
    <row r="3721" ht="15.75" customHeight="1">
      <c r="A3721" s="1" t="s">
        <v>10</v>
      </c>
      <c r="B3721" s="1" t="s">
        <v>835</v>
      </c>
      <c r="C3721" s="1" t="s">
        <v>1113</v>
      </c>
      <c r="D3721" s="1" t="s">
        <v>842</v>
      </c>
      <c r="E3721" s="1">
        <v>0.0</v>
      </c>
      <c r="F3721" s="1">
        <v>0.0</v>
      </c>
      <c r="G3721" s="1">
        <v>0.0</v>
      </c>
      <c r="I3721" s="1" t="str">
        <f t="shared" si="1"/>
        <v>Q6.2. Pumpkin leaves, average of raw and cooked (boiled)</v>
      </c>
      <c r="J3721" s="1">
        <f t="shared" si="2"/>
        <v>0</v>
      </c>
      <c r="K3721" s="1" t="str">
        <f t="shared" si="3"/>
        <v>Q6.2. Pumpkin leaves, average of raw and cooked (boiled)0</v>
      </c>
      <c r="L3721" s="1" t="str">
        <f t="shared" si="4"/>
        <v>Q6.2. Pumpkin leaves, average of raw and cooked (boiled)Municipal solid waste {GLO}| treatment of municipal solid waste, open burning | Cut-off, S</v>
      </c>
      <c r="M3721" s="1" t="str">
        <f t="array" ref="M3721">IF(A3720=$A$72,TEXT(A3721,"dd/mm/yyyy"),A3721)&amp;";"&amp;B3721&amp;";"&amp;IF(J3721=0,IFERROR(VLOOKUP(A3721,default!$B$17:$C$19,2,0),C3721),INDEX(default!$B$2:$B$12,Sheet2!J3721,0))&amp;";"&amp;D3721&amp;";"&amp;E3721&amp;";"&amp;F3721&amp;";"&amp;G3721&amp;";"&amp;H3721</f>
        <v>Municipal solid waste {GLO}| treatment of municipal solid waste, open burning | Cut-off, S;kg;(packwt*packaging*(1+TRAN_loss_PNS+RET_loss_PNS)+PHAR_loss_PNS+PROC_loss_PNS+TRAN_loss_PNS+RET_loss_PNS+USER_loss)*openburn;Undefined;0;0;0;</v>
      </c>
    </row>
    <row r="3722" ht="15.75" customHeight="1">
      <c r="I3722" s="1" t="str">
        <f t="shared" si="1"/>
        <v>Q6.2. Pumpkin leaves, average of raw and cooked (boiled)</v>
      </c>
      <c r="J3722" s="1">
        <f t="shared" si="2"/>
        <v>0</v>
      </c>
      <c r="K3722" s="1" t="str">
        <f t="shared" si="3"/>
        <v>Q6.2. Pumpkin leaves, average of raw and cooked (boiled)0</v>
      </c>
      <c r="L3722" s="1" t="str">
        <f t="shared" si="4"/>
        <v>Q6.2. Pumpkin leaves, average of raw and cooked (boiled)</v>
      </c>
      <c r="M3722" s="1" t="str">
        <f t="array" ref="M3722">IF(A3721=$A$72,TEXT(A3722,"dd/mm/yyyy"),A3722)&amp;";"&amp;B3722&amp;";"&amp;IF(J3722=0,IFERROR(VLOOKUP(A3722,default!$B$17:$C$19,2,0),C3722),INDEX(default!$B$2:$B$12,Sheet2!J3722,0))&amp;";"&amp;D3722&amp;";"&amp;E3722&amp;";"&amp;F3722&amp;";"&amp;G3722&amp;";"&amp;H3722</f>
        <v>;;;;;;;</v>
      </c>
    </row>
    <row r="3723" ht="15.75" customHeight="1">
      <c r="A3723" s="1" t="s">
        <v>865</v>
      </c>
      <c r="I3723" s="1" t="str">
        <f t="shared" si="1"/>
        <v>Q6.2. Pumpkin leaves, average of raw and cooked (boiled)</v>
      </c>
      <c r="J3723" s="1">
        <f t="shared" si="2"/>
        <v>0</v>
      </c>
      <c r="K3723" s="1" t="str">
        <f t="shared" si="3"/>
        <v>Q6.2. Pumpkin leaves, average of raw and cooked (boiled)0</v>
      </c>
      <c r="L3723" s="1" t="str">
        <f t="shared" si="4"/>
        <v>Q6.2. Pumpkin leaves, average of raw and cooked (boiled)Input parameters</v>
      </c>
      <c r="M3723" s="1" t="str">
        <f t="array" ref="M3723">IF(A3722=$A$72,TEXT(A3723,"dd/mm/yyyy"),A3723)&amp;";"&amp;B3723&amp;";"&amp;IF(J3723=0,IFERROR(VLOOKUP(A3723,default!$B$17:$C$19,2,0),C3723),INDEX(default!$B$2:$B$12,Sheet2!J3723,0))&amp;";"&amp;D3723&amp;";"&amp;E3723&amp;";"&amp;F3723&amp;";"&amp;G3723&amp;";"&amp;H3723</f>
        <v>Input parameters;;;;;;;</v>
      </c>
    </row>
    <row r="3724" ht="15.75" customHeight="1">
      <c r="A3724" s="1" t="s">
        <v>31</v>
      </c>
      <c r="B3724" s="1">
        <v>0.0</v>
      </c>
      <c r="C3724" s="1" t="s">
        <v>866</v>
      </c>
      <c r="D3724" s="1">
        <v>1.11</v>
      </c>
      <c r="E3724" s="1">
        <v>0.0</v>
      </c>
      <c r="F3724" s="1">
        <v>0.0</v>
      </c>
      <c r="G3724" s="1" t="s">
        <v>832</v>
      </c>
      <c r="H3724" s="1" t="s">
        <v>134</v>
      </c>
      <c r="I3724" s="1" t="str">
        <f t="shared" si="1"/>
        <v>Q6.2. Pumpkin leaves, average of raw and cooked (boiled)</v>
      </c>
      <c r="J3724" s="1">
        <f t="shared" si="2"/>
        <v>0</v>
      </c>
      <c r="K3724" s="1" t="str">
        <f t="shared" si="3"/>
        <v>Q6.2. Pumpkin leaves, average of raw and cooked (boiled)0</v>
      </c>
      <c r="L3724" s="1" t="str">
        <f t="shared" si="4"/>
        <v>Q6.2. Pumpkin leaves, average of raw and cooked (boiled)primary</v>
      </c>
      <c r="M3724" s="1" t="str">
        <f t="array" ref="M3724">IF(A3723=$A$72,TEXT(A3724,"dd/mm/yyyy"),A3724)&amp;";"&amp;B3724&amp;";"&amp;IF(J3724=0,IFERROR(VLOOKUP(A3724,default!$B$17:$C$19,2,0),C3724),INDEX(default!$B$2:$B$12,Sheet2!J3724,0))&amp;";"&amp;D3724&amp;";"&amp;E3724&amp;";"&amp;F3724&amp;";"&amp;G3724&amp;";"&amp;H3724</f>
        <v>primary;0;Lognormal;1,11;0;0;No;(2,3,2,2,2,na)_x007f_</v>
      </c>
    </row>
    <row r="3725" ht="15.75" customHeight="1">
      <c r="A3725" s="1" t="s">
        <v>23</v>
      </c>
      <c r="B3725" s="1">
        <v>1.0</v>
      </c>
      <c r="C3725" s="1" t="s">
        <v>866</v>
      </c>
      <c r="D3725" s="1">
        <v>1.25</v>
      </c>
      <c r="E3725" s="1">
        <v>0.0</v>
      </c>
      <c r="F3725" s="1">
        <v>0.0</v>
      </c>
      <c r="G3725" s="1" t="s">
        <v>832</v>
      </c>
      <c r="H3725" s="1" t="s">
        <v>131</v>
      </c>
      <c r="I3725" s="1" t="str">
        <f t="shared" si="1"/>
        <v>Q6.2. Pumpkin leaves, average of raw and cooked (boiled)</v>
      </c>
      <c r="J3725" s="1">
        <f t="shared" si="2"/>
        <v>0</v>
      </c>
      <c r="K3725" s="1" t="str">
        <f t="shared" si="3"/>
        <v>Q6.2. Pumpkin leaves, average of raw and cooked (boiled)0</v>
      </c>
      <c r="L3725" s="1" t="str">
        <f t="shared" si="4"/>
        <v>Q6.2. Pumpkin leaves, average of raw and cooked (boiled)packaging</v>
      </c>
      <c r="M3725" s="1" t="str">
        <f t="array" ref="M3725">IF(A3724=$A$72,TEXT(A3725,"dd/mm/yyyy"),A3725)&amp;";"&amp;B3725&amp;";"&amp;IF(J3725=0,IFERROR(VLOOKUP(A3725,default!$B$17:$C$19,2,0),C3725),INDEX(default!$B$2:$B$12,Sheet2!J3725,0))&amp;";"&amp;D3725&amp;";"&amp;E3725&amp;";"&amp;F3725&amp;";"&amp;G3725&amp;";"&amp;H3725</f>
        <v>packaging;1;Lognormal;1,25;0;0;No;(2,4,2,4,3,na)_x007f_</v>
      </c>
    </row>
    <row r="3726" ht="15.75" customHeight="1">
      <c r="A3726" s="1" t="s">
        <v>32</v>
      </c>
      <c r="B3726" s="1">
        <v>1.0</v>
      </c>
      <c r="C3726" s="1" t="s">
        <v>866</v>
      </c>
      <c r="D3726" s="1">
        <v>1.23</v>
      </c>
      <c r="E3726" s="1">
        <v>0.0</v>
      </c>
      <c r="F3726" s="1">
        <v>0.0</v>
      </c>
      <c r="G3726" s="1" t="s">
        <v>832</v>
      </c>
      <c r="H3726" s="1" t="s">
        <v>132</v>
      </c>
      <c r="I3726" s="1" t="str">
        <f t="shared" si="1"/>
        <v>Q6.2. Pumpkin leaves, average of raw and cooked (boiled)</v>
      </c>
      <c r="J3726" s="1">
        <f t="shared" si="2"/>
        <v>0</v>
      </c>
      <c r="K3726" s="1" t="str">
        <f t="shared" si="3"/>
        <v>Q6.2. Pumpkin leaves, average of raw and cooked (boiled)0</v>
      </c>
      <c r="L3726" s="1" t="str">
        <f t="shared" si="4"/>
        <v>Q6.2. Pumpkin leaves, average of raw and cooked (boiled)distrib</v>
      </c>
      <c r="M3726" s="1" t="str">
        <f t="array" ref="M3726">IF(A3725=$A$72,TEXT(A3726,"dd/mm/yyyy"),A3726)&amp;";"&amp;B3726&amp;";"&amp;IF(J3726=0,IFERROR(VLOOKUP(A3726,default!$B$17:$C$19,2,0),C3726),INDEX(default!$B$2:$B$12,Sheet2!J3726,0))&amp;";"&amp;D3726&amp;";"&amp;E3726&amp;";"&amp;F3726&amp;";"&amp;G3726&amp;";"&amp;H3726</f>
        <v>distrib;1;Lognormal;1,23;0;0;No;(2,3,2,4,3,na)_x007f_</v>
      </c>
    </row>
    <row r="3727" ht="15.75" customHeight="1">
      <c r="A3727" s="1" t="s">
        <v>33</v>
      </c>
      <c r="B3727" s="1">
        <v>0.0</v>
      </c>
      <c r="C3727" s="1" t="s">
        <v>866</v>
      </c>
      <c r="D3727" s="1">
        <v>1.12</v>
      </c>
      <c r="E3727" s="1">
        <v>0.0</v>
      </c>
      <c r="F3727" s="1">
        <v>0.0</v>
      </c>
      <c r="G3727" s="1" t="s">
        <v>832</v>
      </c>
      <c r="H3727" s="1" t="s">
        <v>133</v>
      </c>
      <c r="I3727" s="1" t="str">
        <f t="shared" si="1"/>
        <v>Q6.2. Pumpkin leaves, average of raw and cooked (boiled)</v>
      </c>
      <c r="J3727" s="1">
        <f t="shared" si="2"/>
        <v>0</v>
      </c>
      <c r="K3727" s="1" t="str">
        <f t="shared" si="3"/>
        <v>Q6.2. Pumpkin leaves, average of raw and cooked (boiled)0</v>
      </c>
      <c r="L3727" s="1" t="str">
        <f t="shared" si="4"/>
        <v>Q6.2. Pumpkin leaves, average of raw and cooked (boiled)retail_cool</v>
      </c>
      <c r="M3727" s="1" t="str">
        <f t="array" ref="M3727">IF(A3726=$A$72,TEXT(A3727,"dd/mm/yyyy"),A3727)&amp;";"&amp;B3727&amp;";"&amp;IF(J3727=0,IFERROR(VLOOKUP(A3727,default!$B$17:$C$19,2,0),C3727),INDEX(default!$B$2:$B$12,Sheet2!J3727,0))&amp;";"&amp;D3727&amp;";"&amp;E3727&amp;";"&amp;F3727&amp;";"&amp;G3727&amp;";"&amp;H3727</f>
        <v>retail_cool;0;Lognormal;1,12;0;0;No;(2,3,2,4,2,na)_x007f_</v>
      </c>
    </row>
    <row r="3728" ht="15.75" customHeight="1">
      <c r="A3728" s="1" t="s">
        <v>34</v>
      </c>
      <c r="B3728" s="1">
        <v>0.0</v>
      </c>
      <c r="C3728" s="1" t="s">
        <v>866</v>
      </c>
      <c r="D3728" s="1">
        <v>1.12</v>
      </c>
      <c r="E3728" s="1">
        <v>0.0</v>
      </c>
      <c r="F3728" s="1">
        <v>0.0</v>
      </c>
      <c r="G3728" s="1" t="s">
        <v>832</v>
      </c>
      <c r="H3728" s="1" t="s">
        <v>133</v>
      </c>
      <c r="I3728" s="1" t="str">
        <f t="shared" si="1"/>
        <v>Q6.2. Pumpkin leaves, average of raw and cooked (boiled)</v>
      </c>
      <c r="J3728" s="1">
        <f t="shared" si="2"/>
        <v>0</v>
      </c>
      <c r="K3728" s="1" t="str">
        <f t="shared" si="3"/>
        <v>Q6.2. Pumpkin leaves, average of raw and cooked (boiled)0</v>
      </c>
      <c r="L3728" s="1" t="str">
        <f t="shared" si="4"/>
        <v>Q6.2. Pumpkin leaves, average of raw and cooked (boiled)retail_freez</v>
      </c>
      <c r="M3728" s="1" t="str">
        <f t="array" ref="M3728">IF(A3727=$A$72,TEXT(A3728,"dd/mm/yyyy"),A3728)&amp;";"&amp;B3728&amp;";"&amp;IF(J3728=0,IFERROR(VLOOKUP(A3728,default!$B$17:$C$19,2,0),C3728),INDEX(default!$B$2:$B$12,Sheet2!J3728,0))&amp;";"&amp;D3728&amp;";"&amp;E3728&amp;";"&amp;F3728&amp;";"&amp;G3728&amp;";"&amp;H3728</f>
        <v>retail_freez;0;Lognormal;1,12;0;0;No;(2,3,2,4,2,na)_x007f_</v>
      </c>
    </row>
    <row r="3729" ht="15.75" customHeight="1">
      <c r="A3729" s="1" t="s">
        <v>35</v>
      </c>
      <c r="B3729" s="1">
        <v>0.0</v>
      </c>
      <c r="C3729" s="1" t="s">
        <v>866</v>
      </c>
      <c r="D3729" s="1">
        <v>1.12</v>
      </c>
      <c r="E3729" s="1">
        <v>0.0</v>
      </c>
      <c r="F3729" s="1">
        <v>0.0</v>
      </c>
      <c r="G3729" s="1" t="s">
        <v>832</v>
      </c>
      <c r="H3729" s="1" t="s">
        <v>133</v>
      </c>
      <c r="I3729" s="1" t="str">
        <f t="shared" si="1"/>
        <v>Q6.2. Pumpkin leaves, average of raw and cooked (boiled)</v>
      </c>
      <c r="J3729" s="1">
        <f t="shared" si="2"/>
        <v>0</v>
      </c>
      <c r="K3729" s="1" t="str">
        <f t="shared" si="3"/>
        <v>Q6.2. Pumpkin leaves, average of raw and cooked (boiled)0</v>
      </c>
      <c r="L3729" s="1" t="str">
        <f t="shared" si="4"/>
        <v>Q6.2. Pumpkin leaves, average of raw and cooked (boiled)home_cool</v>
      </c>
      <c r="M3729" s="1" t="str">
        <f t="array" ref="M3729">IF(A3728=$A$72,TEXT(A3729,"dd/mm/yyyy"),A3729)&amp;";"&amp;B3729&amp;";"&amp;IF(J3729=0,IFERROR(VLOOKUP(A3729,default!$B$17:$C$19,2,0),C3729),INDEX(default!$B$2:$B$12,Sheet2!J3729,0))&amp;";"&amp;D3729&amp;";"&amp;E3729&amp;";"&amp;F3729&amp;";"&amp;G3729&amp;";"&amp;H3729</f>
        <v>home_cool;0;Lognormal;1,12;0;0;No;(2,3,2,4,2,na)_x007f_</v>
      </c>
    </row>
    <row r="3730" ht="15.75" customHeight="1">
      <c r="A3730" s="1" t="s">
        <v>36</v>
      </c>
      <c r="B3730" s="1">
        <v>0.0</v>
      </c>
      <c r="C3730" s="1" t="s">
        <v>866</v>
      </c>
      <c r="D3730" s="1">
        <v>1.12</v>
      </c>
      <c r="E3730" s="1">
        <v>0.0</v>
      </c>
      <c r="F3730" s="1">
        <v>0.0</v>
      </c>
      <c r="G3730" s="1" t="s">
        <v>832</v>
      </c>
      <c r="H3730" s="1" t="s">
        <v>133</v>
      </c>
      <c r="I3730" s="1" t="str">
        <f t="shared" si="1"/>
        <v>Q6.2. Pumpkin leaves, average of raw and cooked (boiled)</v>
      </c>
      <c r="J3730" s="1">
        <f t="shared" si="2"/>
        <v>0</v>
      </c>
      <c r="K3730" s="1" t="str">
        <f t="shared" si="3"/>
        <v>Q6.2. Pumpkin leaves, average of raw and cooked (boiled)0</v>
      </c>
      <c r="L3730" s="1" t="str">
        <f t="shared" si="4"/>
        <v>Q6.2. Pumpkin leaves, average of raw and cooked (boiled)home_freez</v>
      </c>
      <c r="M3730" s="1" t="str">
        <f t="array" ref="M3730">IF(A3729=$A$72,TEXT(A3730,"dd/mm/yyyy"),A3730)&amp;";"&amp;B3730&amp;";"&amp;IF(J3730=0,IFERROR(VLOOKUP(A3730,default!$B$17:$C$19,2,0),C3730),INDEX(default!$B$2:$B$12,Sheet2!J3730,0))&amp;";"&amp;D3730&amp;";"&amp;E3730&amp;";"&amp;F3730&amp;";"&amp;G3730&amp;";"&amp;H3730</f>
        <v>home_freez;0;Lognormal;1,12;0;0;No;(2,3,2,4,2,na)_x007f_</v>
      </c>
    </row>
    <row r="3731" ht="15.75" customHeight="1">
      <c r="A3731" s="1" t="s">
        <v>37</v>
      </c>
      <c r="B3731" s="1">
        <v>1.0</v>
      </c>
      <c r="C3731" s="1" t="s">
        <v>866</v>
      </c>
      <c r="D3731" s="1">
        <v>1.11</v>
      </c>
      <c r="E3731" s="1">
        <v>0.0</v>
      </c>
      <c r="F3731" s="1">
        <v>0.0</v>
      </c>
      <c r="G3731" s="1" t="s">
        <v>832</v>
      </c>
      <c r="H3731" s="1" t="s">
        <v>134</v>
      </c>
      <c r="I3731" s="1" t="str">
        <f t="shared" si="1"/>
        <v>Q6.2. Pumpkin leaves, average of raw and cooked (boiled)</v>
      </c>
      <c r="J3731" s="1">
        <f t="shared" si="2"/>
        <v>0</v>
      </c>
      <c r="K3731" s="1" t="str">
        <f t="shared" si="3"/>
        <v>Q6.2. Pumpkin leaves, average of raw and cooked (boiled)0</v>
      </c>
      <c r="L3731" s="1" t="str">
        <f t="shared" si="4"/>
        <v>Q6.2. Pumpkin leaves, average of raw and cooked (boiled)boil</v>
      </c>
      <c r="M3731" s="1" t="str">
        <f t="array" ref="M3731">IF(A3730=$A$72,TEXT(A3731,"dd/mm/yyyy"),A3731)&amp;";"&amp;B3731&amp;";"&amp;IF(J3731=0,IFERROR(VLOOKUP(A3731,default!$B$17:$C$19,2,0),C3731),INDEX(default!$B$2:$B$12,Sheet2!J3731,0))&amp;";"&amp;D3731&amp;";"&amp;E3731&amp;";"&amp;F3731&amp;";"&amp;G3731&amp;";"&amp;H3731</f>
        <v>boil;1;Lognormal;1,11;0;0;No;(2,3,2,2,2,na)_x007f_</v>
      </c>
    </row>
    <row r="3732" ht="15.75" customHeight="1">
      <c r="A3732" s="1" t="s">
        <v>38</v>
      </c>
      <c r="B3732" s="1">
        <v>0.0</v>
      </c>
      <c r="C3732" s="1" t="s">
        <v>866</v>
      </c>
      <c r="D3732" s="1">
        <v>1.11</v>
      </c>
      <c r="E3732" s="1">
        <v>0.0</v>
      </c>
      <c r="F3732" s="1">
        <v>0.0</v>
      </c>
      <c r="G3732" s="1" t="s">
        <v>832</v>
      </c>
      <c r="H3732" s="1" t="s">
        <v>134</v>
      </c>
      <c r="I3732" s="1" t="str">
        <f t="shared" si="1"/>
        <v>Q6.2. Pumpkin leaves, average of raw and cooked (boiled)</v>
      </c>
      <c r="J3732" s="1">
        <f t="shared" si="2"/>
        <v>0</v>
      </c>
      <c r="K3732" s="1" t="str">
        <f t="shared" si="3"/>
        <v>Q6.2. Pumpkin leaves, average of raw and cooked (boiled)0</v>
      </c>
      <c r="L3732" s="1" t="str">
        <f t="shared" si="4"/>
        <v>Q6.2. Pumpkin leaves, average of raw and cooked (boiled)fry</v>
      </c>
      <c r="M3732" s="1" t="str">
        <f t="array" ref="M3732">IF(A3731=$A$72,TEXT(A3732,"dd/mm/yyyy"),A3732)&amp;";"&amp;B3732&amp;";"&amp;IF(J3732=0,IFERROR(VLOOKUP(A3732,default!$B$17:$C$19,2,0),C3732),INDEX(default!$B$2:$B$12,Sheet2!J3732,0))&amp;";"&amp;D3732&amp;";"&amp;E3732&amp;";"&amp;F3732&amp;";"&amp;G3732&amp;";"&amp;H3732</f>
        <v>fry;0;Lognormal;1,11;0;0;No;(2,3,2,2,2,na)_x007f_</v>
      </c>
    </row>
    <row r="3733" ht="15.75" customHeight="1">
      <c r="A3733" s="1" t="s">
        <v>22</v>
      </c>
      <c r="B3733" s="1">
        <v>1.0</v>
      </c>
      <c r="C3733" s="1" t="s">
        <v>842</v>
      </c>
      <c r="D3733" s="1">
        <v>1.0</v>
      </c>
      <c r="E3733" s="1">
        <v>0.0</v>
      </c>
      <c r="F3733" s="1">
        <v>0.0</v>
      </c>
      <c r="G3733" s="1" t="s">
        <v>832</v>
      </c>
      <c r="I3733" s="1" t="str">
        <f t="shared" si="1"/>
        <v>Q6.2. Pumpkin leaves, average of raw and cooked (boiled)</v>
      </c>
      <c r="J3733" s="1">
        <f t="shared" si="2"/>
        <v>0</v>
      </c>
      <c r="K3733" s="1" t="str">
        <f t="shared" si="3"/>
        <v>Q6.2. Pumpkin leaves, average of raw and cooked (boiled)0</v>
      </c>
      <c r="L3733" s="1" t="str">
        <f t="shared" si="4"/>
        <v>Q6.2. Pumpkin leaves, average of raw and cooked (boiled)processing</v>
      </c>
      <c r="M3733" s="1" t="str">
        <f t="array" ref="M3733">IF(A3732=$A$72,TEXT(A3733,"dd/mm/yyyy"),A3733)&amp;";"&amp;B3733&amp;";"&amp;IF(J3733=0,IFERROR(VLOOKUP(A3733,default!$B$17:$C$19,2,0),C3733),INDEX(default!$B$2:$B$12,Sheet2!J3733,0))&amp;";"&amp;D3733&amp;";"&amp;E3733&amp;";"&amp;F3733&amp;";"&amp;G3733&amp;";"&amp;H3733</f>
        <v>processing;1;Undefined;1;0;0;No;</v>
      </c>
    </row>
    <row r="3734" ht="15.75" customHeight="1">
      <c r="A3734" s="1" t="s">
        <v>39</v>
      </c>
      <c r="B3734" s="1">
        <v>0.05</v>
      </c>
      <c r="C3734" s="1" t="s">
        <v>842</v>
      </c>
      <c r="D3734" s="1">
        <v>1.0</v>
      </c>
      <c r="E3734" s="1">
        <v>0.0</v>
      </c>
      <c r="F3734" s="1">
        <v>0.0</v>
      </c>
      <c r="G3734" s="1" t="s">
        <v>832</v>
      </c>
      <c r="I3734" s="1" t="str">
        <f t="shared" si="1"/>
        <v>Q6.2. Pumpkin leaves, average of raw and cooked (boiled)</v>
      </c>
      <c r="J3734" s="1">
        <f t="shared" si="2"/>
        <v>0</v>
      </c>
      <c r="K3734" s="1" t="str">
        <f t="shared" si="3"/>
        <v>Q6.2. Pumpkin leaves, average of raw and cooked (boiled)0</v>
      </c>
      <c r="L3734" s="1" t="str">
        <f t="shared" si="4"/>
        <v>Q6.2. Pumpkin leaves, average of raw and cooked (boiled)packwt</v>
      </c>
      <c r="M3734" s="1" t="str">
        <f t="array" ref="M3734">IF(A3733=$A$72,TEXT(A3734,"dd/mm/yyyy"),A3734)&amp;";"&amp;B3734&amp;";"&amp;IF(J3734=0,IFERROR(VLOOKUP(A3734,default!$B$17:$C$19,2,0),C3734),INDEX(default!$B$2:$B$12,Sheet2!J3734,0))&amp;";"&amp;D3734&amp;";"&amp;E3734&amp;";"&amp;F3734&amp;";"&amp;G3734&amp;";"&amp;H3734</f>
        <v>packwt;0,05;Undefined;1;0;0;No;</v>
      </c>
    </row>
    <row r="3735" ht="15.75" customHeight="1">
      <c r="A3735" s="1" t="s">
        <v>40</v>
      </c>
      <c r="B3735" s="1">
        <v>0.0</v>
      </c>
      <c r="C3735" s="1" t="s">
        <v>842</v>
      </c>
      <c r="D3735" s="1">
        <v>1.0</v>
      </c>
      <c r="E3735" s="1">
        <v>0.0</v>
      </c>
      <c r="F3735" s="1">
        <v>0.0</v>
      </c>
      <c r="G3735" s="1" t="s">
        <v>832</v>
      </c>
      <c r="I3735" s="1" t="str">
        <f t="shared" si="1"/>
        <v>Q6.2. Pumpkin leaves, average of raw and cooked (boiled)</v>
      </c>
      <c r="J3735" s="1">
        <f t="shared" si="2"/>
        <v>0</v>
      </c>
      <c r="K3735" s="1" t="str">
        <f t="shared" si="3"/>
        <v>Q6.2. Pumpkin leaves, average of raw and cooked (boiled)0</v>
      </c>
      <c r="L3735" s="1" t="str">
        <f t="shared" si="4"/>
        <v>Q6.2. Pumpkin leaves, average of raw and cooked (boiled)USER_loss</v>
      </c>
      <c r="M3735" s="1" t="str">
        <f t="array" ref="M3735">IF(A3734=$A$72,TEXT(A3735,"dd/mm/yyyy"),A3735)&amp;";"&amp;B3735&amp;";"&amp;IF(J3735=0,IFERROR(VLOOKUP(A3735,default!$B$17:$C$19,2,0),C3735),INDEX(default!$B$2:$B$12,Sheet2!J3735,0))&amp;";"&amp;D3735&amp;";"&amp;E3735&amp;";"&amp;F3735&amp;";"&amp;G3735&amp;";"&amp;H3735</f>
        <v>USER_loss;0;Undefined;1;0;0;No;</v>
      </c>
    </row>
    <row r="3736" ht="15.75" customHeight="1">
      <c r="I3736" s="1" t="str">
        <f t="shared" si="1"/>
        <v>Q6.2. Pumpkin leaves, average of raw and cooked (boiled)</v>
      </c>
      <c r="J3736" s="1">
        <f t="shared" si="2"/>
        <v>0</v>
      </c>
      <c r="K3736" s="1" t="str">
        <f t="shared" si="3"/>
        <v>Q6.2. Pumpkin leaves, average of raw and cooked (boiled)0</v>
      </c>
      <c r="L3736" s="1" t="str">
        <f t="shared" si="4"/>
        <v>Q6.2. Pumpkin leaves, average of raw and cooked (boiled)</v>
      </c>
      <c r="M3736" s="1" t="str">
        <f t="array" ref="M3736">IF(A3735=$A$72,TEXT(A3736,"dd/mm/yyyy"),A3736)&amp;";"&amp;B3736&amp;";"&amp;IF(J3736=0,IFERROR(VLOOKUP(A3736,default!$B$17:$C$19,2,0),C3736),INDEX(default!$B$2:$B$12,Sheet2!J3736,0))&amp;";"&amp;D3736&amp;";"&amp;E3736&amp;";"&amp;F3736&amp;";"&amp;G3736&amp;";"&amp;H3736</f>
        <v>;;;;;;;</v>
      </c>
    </row>
    <row r="3737" ht="15.75" customHeight="1">
      <c r="A3737" s="1" t="s">
        <v>867</v>
      </c>
      <c r="I3737" s="1" t="str">
        <f t="shared" si="1"/>
        <v>Q6.2. Pumpkin leaves, average of raw and cooked (boiled)</v>
      </c>
      <c r="J3737" s="1">
        <f t="shared" si="2"/>
        <v>0</v>
      </c>
      <c r="K3737" s="1" t="str">
        <f t="shared" si="3"/>
        <v>Q6.2. Pumpkin leaves, average of raw and cooked (boiled)0</v>
      </c>
      <c r="L3737" s="1" t="str">
        <f t="shared" si="4"/>
        <v>Q6.2. Pumpkin leaves, average of raw and cooked (boiled)End</v>
      </c>
      <c r="M3737" s="1" t="str">
        <f t="array" ref="M3737">IF(A3736=$A$72,TEXT(A3737,"dd/mm/yyyy"),A3737)&amp;";"&amp;B3737&amp;";"&amp;IF(J3737=0,IFERROR(VLOOKUP(A3737,default!$B$17:$C$19,2,0),C3737),INDEX(default!$B$2:$B$12,Sheet2!J3737,0))&amp;";"&amp;D3737&amp;";"&amp;E3737&amp;";"&amp;F3737&amp;";"&amp;G3737&amp;";"&amp;H3737</f>
        <v>End;;;;;;;</v>
      </c>
    </row>
    <row r="3738" ht="15.75" customHeight="1">
      <c r="I3738" s="1" t="str">
        <f t="shared" si="1"/>
        <v>Q6.2. Pumpkin leaves, average of raw and cooked (boiled)</v>
      </c>
      <c r="J3738" s="1">
        <f t="shared" si="2"/>
        <v>0</v>
      </c>
      <c r="K3738" s="1" t="str">
        <f t="shared" si="3"/>
        <v>Q6.2. Pumpkin leaves, average of raw and cooked (boiled)0</v>
      </c>
      <c r="L3738" s="1" t="str">
        <f t="shared" si="4"/>
        <v>Q6.2. Pumpkin leaves, average of raw and cooked (boiled)</v>
      </c>
      <c r="M3738" s="1" t="str">
        <f t="array" ref="M3738">IF(A3737=$A$72,TEXT(A3738,"dd/mm/yyyy"),A3738)&amp;";"&amp;B3738&amp;";"&amp;IF(J3738=0,IFERROR(VLOOKUP(A3738,default!$B$17:$C$19,2,0),C3738),INDEX(default!$B$2:$B$12,Sheet2!J3738,0))&amp;";"&amp;D3738&amp;";"&amp;E3738&amp;";"&amp;F3738&amp;";"&amp;G3738&amp;";"&amp;H3738</f>
        <v>;;;;;;;</v>
      </c>
    </row>
    <row r="3739" ht="15.75" customHeight="1">
      <c r="A3739" s="1" t="s">
        <v>814</v>
      </c>
      <c r="I3739" s="1" t="str">
        <f t="shared" si="1"/>
        <v>Q6.2. Pumpkin leaves, average of raw and cooked (boiled)</v>
      </c>
      <c r="J3739" s="1">
        <f t="shared" si="2"/>
        <v>0</v>
      </c>
      <c r="K3739" s="1" t="str">
        <f t="shared" si="3"/>
        <v>Q6.2. Pumpkin leaves, average of raw and cooked (boiled)0</v>
      </c>
      <c r="L3739" s="1" t="str">
        <f t="shared" si="4"/>
        <v>Q6.2. Pumpkin leaves, average of raw and cooked (boiled)Process</v>
      </c>
      <c r="M3739" s="1" t="str">
        <f t="array" ref="M3739">IF(A3738=$A$72,TEXT(A3739,"dd/mm/yyyy"),A3739)&amp;";"&amp;B3739&amp;";"&amp;IF(J3739=0,IFERROR(VLOOKUP(A3739,default!$B$17:$C$19,2,0),C3739),INDEX(default!$B$2:$B$12,Sheet2!J3739,0))&amp;";"&amp;D3739&amp;";"&amp;E3739&amp;";"&amp;F3739&amp;";"&amp;G3739&amp;";"&amp;H3739</f>
        <v>Process;;;;;;;</v>
      </c>
    </row>
    <row r="3740" ht="15.75" customHeight="1">
      <c r="I3740" s="1" t="str">
        <f t="shared" si="1"/>
        <v>Q6.2. Pumpkin leaves, average of raw and cooked (boiled)</v>
      </c>
      <c r="J3740" s="1">
        <f t="shared" si="2"/>
        <v>0</v>
      </c>
      <c r="K3740" s="1" t="str">
        <f t="shared" si="3"/>
        <v>Q6.2. Pumpkin leaves, average of raw and cooked (boiled)0</v>
      </c>
      <c r="L3740" s="1" t="str">
        <f t="shared" si="4"/>
        <v>Q6.2. Pumpkin leaves, average of raw and cooked (boiled)</v>
      </c>
      <c r="M3740" s="1" t="str">
        <f t="array" ref="M3740">IF(A3739=$A$72,TEXT(A3740,"dd/mm/yyyy"),A3740)&amp;";"&amp;B3740&amp;";"&amp;IF(J3740=0,IFERROR(VLOOKUP(A3740,default!$B$17:$C$19,2,0),C3740),INDEX(default!$B$2:$B$12,Sheet2!J3740,0))&amp;";"&amp;D3740&amp;";"&amp;E3740&amp;";"&amp;F3740&amp;";"&amp;G3740&amp;";"&amp;H3740</f>
        <v>;;;;;;;</v>
      </c>
    </row>
    <row r="3741" ht="15.75" customHeight="1">
      <c r="A3741" s="1" t="s">
        <v>815</v>
      </c>
      <c r="I3741" s="1" t="str">
        <f t="shared" si="1"/>
        <v>Q6.2. Pumpkin leaves, average of raw and cooked (boiled)</v>
      </c>
      <c r="J3741" s="1">
        <f t="shared" si="2"/>
        <v>0</v>
      </c>
      <c r="K3741" s="1" t="str">
        <f t="shared" si="3"/>
        <v>Q6.2. Pumpkin leaves, average of raw and cooked (boiled)0</v>
      </c>
      <c r="L3741" s="1" t="str">
        <f t="shared" si="4"/>
        <v>Q6.2. Pumpkin leaves, average of raw and cooked (boiled)Category type</v>
      </c>
      <c r="M3741" s="1" t="str">
        <f t="array" ref="M3741">IF(A3740=$A$72,TEXT(A3741,"dd/mm/yyyy"),A3741)&amp;";"&amp;B3741&amp;";"&amp;IF(J3741=0,IFERROR(VLOOKUP(A3741,default!$B$17:$C$19,2,0),C3741),INDEX(default!$B$2:$B$12,Sheet2!J3741,0))&amp;";"&amp;D3741&amp;";"&amp;E3741&amp;";"&amp;F3741&amp;";"&amp;G3741&amp;";"&amp;H3741</f>
        <v>Category type;;;;;;;</v>
      </c>
    </row>
    <row r="3742" ht="15.75" customHeight="1">
      <c r="A3742" s="1" t="s">
        <v>816</v>
      </c>
      <c r="I3742" s="1" t="str">
        <f t="shared" si="1"/>
        <v>Q6.2. Pumpkin leaves, average of raw and cooked (boiled)</v>
      </c>
      <c r="J3742" s="1">
        <f t="shared" si="2"/>
        <v>0</v>
      </c>
      <c r="K3742" s="1" t="str">
        <f t="shared" si="3"/>
        <v>Q6.2. Pumpkin leaves, average of raw and cooked (boiled)0</v>
      </c>
      <c r="L3742" s="1" t="str">
        <f t="shared" si="4"/>
        <v>Q6.2. Pumpkin leaves, average of raw and cooked (boiled)material</v>
      </c>
      <c r="M3742" s="1" t="str">
        <f t="array" ref="M3742">IF(A3741=$A$72,TEXT(A3742,"dd/mm/yyyy"),A3742)&amp;";"&amp;B3742&amp;";"&amp;IF(J3742=0,IFERROR(VLOOKUP(A3742,default!$B$17:$C$19,2,0),C3742),INDEX(default!$B$2:$B$12,Sheet2!J3742,0))&amp;";"&amp;D3742&amp;";"&amp;E3742&amp;";"&amp;F3742&amp;";"&amp;G3742&amp;";"&amp;H3742</f>
        <v>material;;;;;;;</v>
      </c>
    </row>
    <row r="3743" ht="15.75" customHeight="1">
      <c r="I3743" s="1" t="str">
        <f t="shared" si="1"/>
        <v>Q6.2. Pumpkin leaves, average of raw and cooked (boiled)</v>
      </c>
      <c r="J3743" s="1">
        <f t="shared" si="2"/>
        <v>0</v>
      </c>
      <c r="K3743" s="1" t="str">
        <f t="shared" si="3"/>
        <v>Q6.2. Pumpkin leaves, average of raw and cooked (boiled)0</v>
      </c>
      <c r="L3743" s="1" t="str">
        <f t="shared" si="4"/>
        <v>Q6.2. Pumpkin leaves, average of raw and cooked (boiled)</v>
      </c>
      <c r="M3743" s="1" t="str">
        <f t="array" ref="M3743">IF(A3742=$A$72,TEXT(A3743,"dd/mm/yyyy"),A3743)&amp;";"&amp;B3743&amp;";"&amp;IF(J3743=0,IFERROR(VLOOKUP(A3743,default!$B$17:$C$19,2,0),C3743),INDEX(default!$B$2:$B$12,Sheet2!J3743,0))&amp;";"&amp;D3743&amp;";"&amp;E3743&amp;";"&amp;F3743&amp;";"&amp;G3743&amp;";"&amp;H3743</f>
        <v>;;;;;;;</v>
      </c>
    </row>
    <row r="3744" ht="15.75" customHeight="1">
      <c r="A3744" s="1" t="s">
        <v>817</v>
      </c>
      <c r="I3744" s="1" t="str">
        <f t="shared" si="1"/>
        <v>Q6.2. Pumpkin leaves, average of raw and cooked (boiled)</v>
      </c>
      <c r="J3744" s="1">
        <f t="shared" si="2"/>
        <v>0</v>
      </c>
      <c r="K3744" s="1" t="str">
        <f t="shared" si="3"/>
        <v>Q6.2. Pumpkin leaves, average of raw and cooked (boiled)0</v>
      </c>
      <c r="L3744" s="1" t="str">
        <f t="shared" si="4"/>
        <v>Q6.2. Pumpkin leaves, average of raw and cooked (boiled)Process identifier</v>
      </c>
      <c r="M3744" s="1" t="str">
        <f t="array" ref="M3744">IF(A3743=$A$72,TEXT(A3744,"dd/mm/yyyy"),A3744)&amp;";"&amp;B3744&amp;";"&amp;IF(J3744=0,IFERROR(VLOOKUP(A3744,default!$B$17:$C$19,2,0),C3744),INDEX(default!$B$2:$B$12,Sheet2!J3744,0))&amp;";"&amp;D3744&amp;";"&amp;E3744&amp;";"&amp;F3744&amp;";"&amp;G3744&amp;";"&amp;H3744</f>
        <v>Process identifier;;;;;;;</v>
      </c>
    </row>
    <row r="3745" ht="15.75" customHeight="1">
      <c r="A3745" s="1" t="s">
        <v>1152</v>
      </c>
      <c r="I3745" s="1" t="str">
        <f t="shared" si="1"/>
        <v>Q6.2. Pumpkin leaves, average of raw and cooked (boiled)</v>
      </c>
      <c r="J3745" s="1">
        <f t="shared" si="2"/>
        <v>0</v>
      </c>
      <c r="K3745" s="1" t="str">
        <f t="shared" si="3"/>
        <v>Q6.2. Pumpkin leaves, average of raw and cooked (boiled)0</v>
      </c>
      <c r="L3745" s="1" t="str">
        <f t="shared" si="4"/>
        <v>Q6.2. Pumpkin leaves, average of raw and cooked (boiled)FootPrin000108900800267</v>
      </c>
      <c r="M3745" s="1" t="str">
        <f t="array" ref="M3745">IF(A3744=$A$72,TEXT(A3745,"dd/mm/yyyy"),A3745)&amp;";"&amp;B3745&amp;";"&amp;IF(J3745=0,IFERROR(VLOOKUP(A3745,default!$B$17:$C$19,2,0),C3745),INDEX(default!$B$2:$B$12,Sheet2!J3745,0))&amp;";"&amp;D3745&amp;";"&amp;E3745&amp;";"&amp;F3745&amp;";"&amp;G3745&amp;";"&amp;H3745</f>
        <v>FootPrin000108900800267;;;;;;;</v>
      </c>
    </row>
    <row r="3746" ht="15.75" customHeight="1">
      <c r="I3746" s="1" t="str">
        <f t="shared" si="1"/>
        <v>Q6.2. Pumpkin leaves, average of raw and cooked (boiled)</v>
      </c>
      <c r="J3746" s="1">
        <f t="shared" si="2"/>
        <v>0</v>
      </c>
      <c r="K3746" s="1" t="str">
        <f t="shared" si="3"/>
        <v>Q6.2. Pumpkin leaves, average of raw and cooked (boiled)0</v>
      </c>
      <c r="L3746" s="1" t="str">
        <f t="shared" si="4"/>
        <v>Q6.2. Pumpkin leaves, average of raw and cooked (boiled)</v>
      </c>
      <c r="M3746" s="1" t="str">
        <f t="array" ref="M3746">IF(A3745=$A$72,TEXT(A3746,"dd/mm/yyyy"),A3746)&amp;";"&amp;B3746&amp;";"&amp;IF(J3746=0,IFERROR(VLOOKUP(A3746,default!$B$17:$C$19,2,0),C3746),INDEX(default!$B$2:$B$12,Sheet2!J3746,0))&amp;";"&amp;D3746&amp;";"&amp;E3746&amp;";"&amp;F3746&amp;";"&amp;G3746&amp;";"&amp;H3746</f>
        <v>;;;;;;;</v>
      </c>
    </row>
    <row r="3747" ht="15.75" customHeight="1">
      <c r="A3747" s="1" t="s">
        <v>819</v>
      </c>
      <c r="I3747" s="1" t="str">
        <f t="shared" si="1"/>
        <v>Q6.2. Pumpkin leaves, average of raw and cooked (boiled)</v>
      </c>
      <c r="J3747" s="1">
        <f t="shared" si="2"/>
        <v>0</v>
      </c>
      <c r="K3747" s="1" t="str">
        <f t="shared" si="3"/>
        <v>Q6.2. Pumpkin leaves, average of raw and cooked (boiled)0</v>
      </c>
      <c r="L3747" s="1" t="str">
        <f t="shared" si="4"/>
        <v>Q6.2. Pumpkin leaves, average of raw and cooked (boiled)Type</v>
      </c>
      <c r="M3747" s="1" t="str">
        <f t="array" ref="M3747">IF(A3746=$A$72,TEXT(A3747,"dd/mm/yyyy"),A3747)&amp;";"&amp;B3747&amp;";"&amp;IF(J3747=0,IFERROR(VLOOKUP(A3747,default!$B$17:$C$19,2,0),C3747),INDEX(default!$B$2:$B$12,Sheet2!J3747,0))&amp;";"&amp;D3747&amp;";"&amp;E3747&amp;";"&amp;F3747&amp;";"&amp;G3747&amp;";"&amp;H3747</f>
        <v>Type;;;;;;;</v>
      </c>
    </row>
    <row r="3748" ht="15.75" customHeight="1">
      <c r="I3748" s="1" t="str">
        <f t="shared" si="1"/>
        <v>Q6.2. Pumpkin leaves, average of raw and cooked (boiled)</v>
      </c>
      <c r="J3748" s="1">
        <f t="shared" si="2"/>
        <v>0</v>
      </c>
      <c r="K3748" s="1" t="str">
        <f t="shared" si="3"/>
        <v>Q6.2. Pumpkin leaves, average of raw and cooked (boiled)0</v>
      </c>
      <c r="L3748" s="1" t="str">
        <f t="shared" si="4"/>
        <v>Q6.2. Pumpkin leaves, average of raw and cooked (boiled)</v>
      </c>
      <c r="M3748" s="1" t="str">
        <f t="array" ref="M3748">IF(A3747=$A$72,TEXT(A3748,"dd/mm/yyyy"),A3748)&amp;";"&amp;B3748&amp;";"&amp;IF(J3748=0,IFERROR(VLOOKUP(A3748,default!$B$17:$C$19,2,0),C3748),INDEX(default!$B$2:$B$12,Sheet2!J3748,0))&amp;";"&amp;D3748&amp;";"&amp;E3748&amp;";"&amp;F3748&amp;";"&amp;G3748&amp;";"&amp;H3748</f>
        <v>;;;;;;;</v>
      </c>
    </row>
    <row r="3749" ht="15.75" customHeight="1">
      <c r="I3749" s="1" t="str">
        <f t="shared" si="1"/>
        <v>Q6.2. Pumpkin leaves, average of raw and cooked (boiled)</v>
      </c>
      <c r="J3749" s="1">
        <f t="shared" si="2"/>
        <v>0</v>
      </c>
      <c r="K3749" s="1" t="str">
        <f t="shared" si="3"/>
        <v>Q6.2. Pumpkin leaves, average of raw and cooked (boiled)0</v>
      </c>
      <c r="L3749" s="1" t="str">
        <f t="shared" si="4"/>
        <v>Q6.2. Pumpkin leaves, average of raw and cooked (boiled)</v>
      </c>
      <c r="M3749" s="1" t="str">
        <f t="array" ref="M3749">IF(A3748=$A$72,TEXT(A3749,"dd/mm/yyyy"),A3749)&amp;";"&amp;B3749&amp;";"&amp;IF(J3749=0,IFERROR(VLOOKUP(A3749,default!$B$17:$C$19,2,0),C3749),INDEX(default!$B$2:$B$12,Sheet2!J3749,0))&amp;";"&amp;D3749&amp;";"&amp;E3749&amp;";"&amp;F3749&amp;";"&amp;G3749&amp;";"&amp;H3749</f>
        <v>;;;;;;;</v>
      </c>
    </row>
    <row r="3750" ht="15.75" customHeight="1">
      <c r="A3750" s="1" t="s">
        <v>820</v>
      </c>
      <c r="I3750" s="1" t="str">
        <f t="shared" si="1"/>
        <v>Q6.2. Pumpkin leaves, average of raw and cooked (boiled)</v>
      </c>
      <c r="J3750" s="1">
        <f t="shared" si="2"/>
        <v>0</v>
      </c>
      <c r="K3750" s="1" t="str">
        <f t="shared" si="3"/>
        <v>Q6.2. Pumpkin leaves, average of raw and cooked (boiled)0</v>
      </c>
      <c r="L3750" s="1" t="str">
        <f t="shared" si="4"/>
        <v>Q6.2. Pumpkin leaves, average of raw and cooked (boiled)Status</v>
      </c>
      <c r="M3750" s="1" t="str">
        <f t="array" ref="M3750">IF(A3749=$A$72,TEXT(A3750,"dd/mm/yyyy"),A3750)&amp;";"&amp;B3750&amp;";"&amp;IF(J3750=0,IFERROR(VLOOKUP(A3750,default!$B$17:$C$19,2,0),C3750),INDEX(default!$B$2:$B$12,Sheet2!J3750,0))&amp;";"&amp;D3750&amp;";"&amp;E3750&amp;";"&amp;F3750&amp;";"&amp;G3750&amp;";"&amp;H3750</f>
        <v>Status;;;;;;;</v>
      </c>
    </row>
    <row r="3751" ht="15.75" customHeight="1">
      <c r="I3751" s="1" t="str">
        <f t="shared" si="1"/>
        <v>Q6.2. Pumpkin leaves, average of raw and cooked (boiled)</v>
      </c>
      <c r="J3751" s="1">
        <f t="shared" si="2"/>
        <v>0</v>
      </c>
      <c r="K3751" s="1" t="str">
        <f t="shared" si="3"/>
        <v>Q6.2. Pumpkin leaves, average of raw and cooked (boiled)0</v>
      </c>
      <c r="L3751" s="1" t="str">
        <f t="shared" si="4"/>
        <v>Q6.2. Pumpkin leaves, average of raw and cooked (boiled)</v>
      </c>
      <c r="M3751" s="1" t="str">
        <f t="array" ref="M3751">IF(A3750=$A$72,TEXT(A3751,"dd/mm/yyyy"),A3751)&amp;";"&amp;B3751&amp;";"&amp;IF(J3751=0,IFERROR(VLOOKUP(A3751,default!$B$17:$C$19,2,0),C3751),INDEX(default!$B$2:$B$12,Sheet2!J3751,0))&amp;";"&amp;D3751&amp;";"&amp;E3751&amp;";"&amp;F3751&amp;";"&amp;G3751&amp;";"&amp;H3751</f>
        <v>;;;;;;;</v>
      </c>
    </row>
    <row r="3752" ht="15.75" customHeight="1">
      <c r="I3752" s="1" t="str">
        <f t="shared" si="1"/>
        <v>Q6.2. Pumpkin leaves, average of raw and cooked (boiled)</v>
      </c>
      <c r="J3752" s="1">
        <f t="shared" si="2"/>
        <v>0</v>
      </c>
      <c r="K3752" s="1" t="str">
        <f t="shared" si="3"/>
        <v>Q6.2. Pumpkin leaves, average of raw and cooked (boiled)0</v>
      </c>
      <c r="L3752" s="1" t="str">
        <f t="shared" si="4"/>
        <v>Q6.2. Pumpkin leaves, average of raw and cooked (boiled)</v>
      </c>
      <c r="M3752" s="1" t="str">
        <f t="array" ref="M3752">IF(A3751=$A$72,TEXT(A3752,"dd/mm/yyyy"),A3752)&amp;";"&amp;B3752&amp;";"&amp;IF(J3752=0,IFERROR(VLOOKUP(A3752,default!$B$17:$C$19,2,0),C3752),INDEX(default!$B$2:$B$12,Sheet2!J3752,0))&amp;";"&amp;D3752&amp;";"&amp;E3752&amp;";"&amp;F3752&amp;";"&amp;G3752&amp;";"&amp;H3752</f>
        <v>;;;;;;;</v>
      </c>
    </row>
    <row r="3753" ht="15.75" customHeight="1">
      <c r="A3753" s="1" t="s">
        <v>821</v>
      </c>
      <c r="I3753" s="1" t="str">
        <f t="shared" si="1"/>
        <v>Q6.2. Pumpkin leaves, average of raw and cooked (boiled)</v>
      </c>
      <c r="J3753" s="1">
        <f t="shared" si="2"/>
        <v>0</v>
      </c>
      <c r="K3753" s="1" t="str">
        <f t="shared" si="3"/>
        <v>Q6.2. Pumpkin leaves, average of raw and cooked (boiled)0</v>
      </c>
      <c r="L3753" s="1" t="str">
        <f t="shared" si="4"/>
        <v>Q6.2. Pumpkin leaves, average of raw and cooked (boiled)Time period</v>
      </c>
      <c r="M3753" s="1" t="str">
        <f t="array" ref="M3753">IF(A3752=$A$72,TEXT(A3753,"dd/mm/yyyy"),A3753)&amp;";"&amp;B3753&amp;";"&amp;IF(J3753=0,IFERROR(VLOOKUP(A3753,default!$B$17:$C$19,2,0),C3753),INDEX(default!$B$2:$B$12,Sheet2!J3753,0))&amp;";"&amp;D3753&amp;";"&amp;E3753&amp;";"&amp;F3753&amp;";"&amp;G3753&amp;";"&amp;H3753</f>
        <v>Time period;;;;;;;</v>
      </c>
    </row>
    <row r="3754" ht="15.75" customHeight="1">
      <c r="A3754" s="1" t="s">
        <v>822</v>
      </c>
      <c r="I3754" s="1" t="str">
        <f t="shared" si="1"/>
        <v>Q6.2. Pumpkin leaves, average of raw and cooked (boiled)</v>
      </c>
      <c r="J3754" s="1">
        <f t="shared" si="2"/>
        <v>0</v>
      </c>
      <c r="K3754" s="1" t="str">
        <f t="shared" si="3"/>
        <v>Q6.2. Pumpkin leaves, average of raw and cooked (boiled)0</v>
      </c>
      <c r="L3754" s="1" t="str">
        <f t="shared" si="4"/>
        <v>Q6.2. Pumpkin leaves, average of raw and cooked (boiled)Unspecified</v>
      </c>
      <c r="M3754" s="1" t="str">
        <f t="array" ref="M3754">IF(A3753=$A$72,TEXT(A3754,"dd/mm/yyyy"),A3754)&amp;";"&amp;B3754&amp;";"&amp;IF(J3754=0,IFERROR(VLOOKUP(A3754,default!$B$17:$C$19,2,0),C3754),INDEX(default!$B$2:$B$12,Sheet2!J3754,0))&amp;";"&amp;D3754&amp;";"&amp;E3754&amp;";"&amp;F3754&amp;";"&amp;G3754&amp;";"&amp;H3754</f>
        <v>Unspecified;;;;;;;</v>
      </c>
    </row>
    <row r="3755" ht="15.75" customHeight="1">
      <c r="I3755" s="1" t="str">
        <f t="shared" si="1"/>
        <v>Q6.2. Pumpkin leaves, average of raw and cooked (boiled)</v>
      </c>
      <c r="J3755" s="1">
        <f t="shared" si="2"/>
        <v>0</v>
      </c>
      <c r="K3755" s="1" t="str">
        <f t="shared" si="3"/>
        <v>Q6.2. Pumpkin leaves, average of raw and cooked (boiled)0</v>
      </c>
      <c r="L3755" s="1" t="str">
        <f t="shared" si="4"/>
        <v>Q6.2. Pumpkin leaves, average of raw and cooked (boiled)</v>
      </c>
      <c r="M3755" s="1" t="str">
        <f t="array" ref="M3755">IF(A3754=$A$72,TEXT(A3755,"dd/mm/yyyy"),A3755)&amp;";"&amp;B3755&amp;";"&amp;IF(J3755=0,IFERROR(VLOOKUP(A3755,default!$B$17:$C$19,2,0),C3755),INDEX(default!$B$2:$B$12,Sheet2!J3755,0))&amp;";"&amp;D3755&amp;";"&amp;E3755&amp;";"&amp;F3755&amp;";"&amp;G3755&amp;";"&amp;H3755</f>
        <v>;;;;;;;</v>
      </c>
    </row>
    <row r="3756" ht="15.75" customHeight="1">
      <c r="A3756" s="1" t="s">
        <v>823</v>
      </c>
      <c r="I3756" s="1" t="str">
        <f t="shared" si="1"/>
        <v>Q6.2. Pumpkin leaves, average of raw and cooked (boiled)</v>
      </c>
      <c r="J3756" s="1">
        <f t="shared" si="2"/>
        <v>0</v>
      </c>
      <c r="K3756" s="1" t="str">
        <f t="shared" si="3"/>
        <v>Q6.2. Pumpkin leaves, average of raw and cooked (boiled)0</v>
      </c>
      <c r="L3756" s="1" t="str">
        <f t="shared" si="4"/>
        <v>Q6.2. Pumpkin leaves, average of raw and cooked (boiled)Geography</v>
      </c>
      <c r="M3756" s="1" t="str">
        <f t="array" ref="M3756">IF(A3755=$A$72,TEXT(A3756,"dd/mm/yyyy"),A3756)&amp;";"&amp;B3756&amp;";"&amp;IF(J3756=0,IFERROR(VLOOKUP(A3756,default!$B$17:$C$19,2,0),C3756),INDEX(default!$B$2:$B$12,Sheet2!J3756,0))&amp;";"&amp;D3756&amp;";"&amp;E3756&amp;";"&amp;F3756&amp;";"&amp;G3756&amp;";"&amp;H3756</f>
        <v>Geography;;;;;;;</v>
      </c>
    </row>
    <row r="3757" ht="15.75" customHeight="1">
      <c r="A3757" s="1" t="s">
        <v>822</v>
      </c>
      <c r="I3757" s="1" t="str">
        <f t="shared" si="1"/>
        <v>Q6.2. Pumpkin leaves, average of raw and cooked (boiled)</v>
      </c>
      <c r="J3757" s="1">
        <f t="shared" si="2"/>
        <v>0</v>
      </c>
      <c r="K3757" s="1" t="str">
        <f t="shared" si="3"/>
        <v>Q6.2. Pumpkin leaves, average of raw and cooked (boiled)0</v>
      </c>
      <c r="L3757" s="1" t="str">
        <f t="shared" si="4"/>
        <v>Q6.2. Pumpkin leaves, average of raw and cooked (boiled)Unspecified</v>
      </c>
      <c r="M3757" s="1" t="str">
        <f t="array" ref="M3757">IF(A3756=$A$72,TEXT(A3757,"dd/mm/yyyy"),A3757)&amp;";"&amp;B3757&amp;";"&amp;IF(J3757=0,IFERROR(VLOOKUP(A3757,default!$B$17:$C$19,2,0),C3757),INDEX(default!$B$2:$B$12,Sheet2!J3757,0))&amp;";"&amp;D3757&amp;";"&amp;E3757&amp;";"&amp;F3757&amp;";"&amp;G3757&amp;";"&amp;H3757</f>
        <v>Unspecified;;;;;;;</v>
      </c>
    </row>
    <row r="3758" ht="15.75" customHeight="1">
      <c r="I3758" s="1" t="str">
        <f t="shared" si="1"/>
        <v>Q6.2. Pumpkin leaves, average of raw and cooked (boiled)</v>
      </c>
      <c r="J3758" s="1">
        <f t="shared" si="2"/>
        <v>0</v>
      </c>
      <c r="K3758" s="1" t="str">
        <f t="shared" si="3"/>
        <v>Q6.2. Pumpkin leaves, average of raw and cooked (boiled)0</v>
      </c>
      <c r="L3758" s="1" t="str">
        <f t="shared" si="4"/>
        <v>Q6.2. Pumpkin leaves, average of raw and cooked (boiled)</v>
      </c>
      <c r="M3758" s="1" t="str">
        <f t="array" ref="M3758">IF(A3757=$A$72,TEXT(A3758,"dd/mm/yyyy"),A3758)&amp;";"&amp;B3758&amp;";"&amp;IF(J3758=0,IFERROR(VLOOKUP(A3758,default!$B$17:$C$19,2,0),C3758),INDEX(default!$B$2:$B$12,Sheet2!J3758,0))&amp;";"&amp;D3758&amp;";"&amp;E3758&amp;";"&amp;F3758&amp;";"&amp;G3758&amp;";"&amp;H3758</f>
        <v>;;;;;;;</v>
      </c>
    </row>
    <row r="3759" ht="15.75" customHeight="1">
      <c r="A3759" s="1" t="s">
        <v>824</v>
      </c>
      <c r="I3759" s="1" t="str">
        <f t="shared" si="1"/>
        <v>Q6.2. Pumpkin leaves, average of raw and cooked (boiled)</v>
      </c>
      <c r="J3759" s="1">
        <f t="shared" si="2"/>
        <v>0</v>
      </c>
      <c r="K3759" s="1" t="str">
        <f t="shared" si="3"/>
        <v>Q6.2. Pumpkin leaves, average of raw and cooked (boiled)0</v>
      </c>
      <c r="L3759" s="1" t="str">
        <f t="shared" si="4"/>
        <v>Q6.2. Pumpkin leaves, average of raw and cooked (boiled)Technology</v>
      </c>
      <c r="M3759" s="1" t="str">
        <f t="array" ref="M3759">IF(A3758=$A$72,TEXT(A3759,"dd/mm/yyyy"),A3759)&amp;";"&amp;B3759&amp;";"&amp;IF(J3759=0,IFERROR(VLOOKUP(A3759,default!$B$17:$C$19,2,0),C3759),INDEX(default!$B$2:$B$12,Sheet2!J3759,0))&amp;";"&amp;D3759&amp;";"&amp;E3759&amp;";"&amp;F3759&amp;";"&amp;G3759&amp;";"&amp;H3759</f>
        <v>Technology;;;;;;;</v>
      </c>
    </row>
    <row r="3760" ht="15.75" customHeight="1">
      <c r="A3760" s="1" t="s">
        <v>822</v>
      </c>
      <c r="I3760" s="1" t="str">
        <f t="shared" si="1"/>
        <v>Q6.2. Pumpkin leaves, average of raw and cooked (boiled)</v>
      </c>
      <c r="J3760" s="1">
        <f t="shared" si="2"/>
        <v>0</v>
      </c>
      <c r="K3760" s="1" t="str">
        <f t="shared" si="3"/>
        <v>Q6.2. Pumpkin leaves, average of raw and cooked (boiled)0</v>
      </c>
      <c r="L3760" s="1" t="str">
        <f t="shared" si="4"/>
        <v>Q6.2. Pumpkin leaves, average of raw and cooked (boiled)Unspecified</v>
      </c>
      <c r="M3760" s="1" t="str">
        <f t="array" ref="M3760">IF(A3759=$A$72,TEXT(A3760,"dd/mm/yyyy"),A3760)&amp;";"&amp;B3760&amp;";"&amp;IF(J3760=0,IFERROR(VLOOKUP(A3760,default!$B$17:$C$19,2,0),C3760),INDEX(default!$B$2:$B$12,Sheet2!J3760,0))&amp;";"&amp;D3760&amp;";"&amp;E3760&amp;";"&amp;F3760&amp;";"&amp;G3760&amp;";"&amp;H3760</f>
        <v>Unspecified;;;;;;;</v>
      </c>
    </row>
    <row r="3761" ht="15.75" customHeight="1">
      <c r="I3761" s="1" t="str">
        <f t="shared" si="1"/>
        <v>Q6.2. Pumpkin leaves, average of raw and cooked (boiled)</v>
      </c>
      <c r="J3761" s="1">
        <f t="shared" si="2"/>
        <v>0</v>
      </c>
      <c r="K3761" s="1" t="str">
        <f t="shared" si="3"/>
        <v>Q6.2. Pumpkin leaves, average of raw and cooked (boiled)0</v>
      </c>
      <c r="L3761" s="1" t="str">
        <f t="shared" si="4"/>
        <v>Q6.2. Pumpkin leaves, average of raw and cooked (boiled)</v>
      </c>
      <c r="M3761" s="1" t="str">
        <f t="array" ref="M3761">IF(A3760=$A$72,TEXT(A3761,"dd/mm/yyyy"),A3761)&amp;";"&amp;B3761&amp;";"&amp;IF(J3761=0,IFERROR(VLOOKUP(A3761,default!$B$17:$C$19,2,0),C3761),INDEX(default!$B$2:$B$12,Sheet2!J3761,0))&amp;";"&amp;D3761&amp;";"&amp;E3761&amp;";"&amp;F3761&amp;";"&amp;G3761&amp;";"&amp;H3761</f>
        <v>;;;;;;;</v>
      </c>
    </row>
    <row r="3762" ht="15.75" customHeight="1">
      <c r="A3762" s="1" t="s">
        <v>825</v>
      </c>
      <c r="I3762" s="1" t="str">
        <f t="shared" si="1"/>
        <v>Q6.2. Pumpkin leaves, average of raw and cooked (boiled)</v>
      </c>
      <c r="J3762" s="1">
        <f t="shared" si="2"/>
        <v>0</v>
      </c>
      <c r="K3762" s="1" t="str">
        <f t="shared" si="3"/>
        <v>Q6.2. Pumpkin leaves, average of raw and cooked (boiled)0</v>
      </c>
      <c r="L3762" s="1" t="str">
        <f t="shared" si="4"/>
        <v>Q6.2. Pumpkin leaves, average of raw and cooked (boiled)Representativeness</v>
      </c>
      <c r="M3762" s="1" t="str">
        <f t="array" ref="M3762">IF(A3761=$A$72,TEXT(A3762,"dd/mm/yyyy"),A3762)&amp;";"&amp;B3762&amp;";"&amp;IF(J3762=0,IFERROR(VLOOKUP(A3762,default!$B$17:$C$19,2,0),C3762),INDEX(default!$B$2:$B$12,Sheet2!J3762,0))&amp;";"&amp;D3762&amp;";"&amp;E3762&amp;";"&amp;F3762&amp;";"&amp;G3762&amp;";"&amp;H3762</f>
        <v>Representativeness;;;;;;;</v>
      </c>
    </row>
    <row r="3763" ht="15.75" customHeight="1">
      <c r="A3763" s="1" t="s">
        <v>822</v>
      </c>
      <c r="I3763" s="1" t="str">
        <f t="shared" si="1"/>
        <v>Q6.2. Pumpkin leaves, average of raw and cooked (boiled)</v>
      </c>
      <c r="J3763" s="1">
        <f t="shared" si="2"/>
        <v>0</v>
      </c>
      <c r="K3763" s="1" t="str">
        <f t="shared" si="3"/>
        <v>Q6.2. Pumpkin leaves, average of raw and cooked (boiled)0</v>
      </c>
      <c r="L3763" s="1" t="str">
        <f t="shared" si="4"/>
        <v>Q6.2. Pumpkin leaves, average of raw and cooked (boiled)Unspecified</v>
      </c>
      <c r="M3763" s="1" t="str">
        <f t="array" ref="M3763">IF(A3762=$A$72,TEXT(A3763,"dd/mm/yyyy"),A3763)&amp;";"&amp;B3763&amp;";"&amp;IF(J3763=0,IFERROR(VLOOKUP(A3763,default!$B$17:$C$19,2,0),C3763),INDEX(default!$B$2:$B$12,Sheet2!J3763,0))&amp;";"&amp;D3763&amp;";"&amp;E3763&amp;";"&amp;F3763&amp;";"&amp;G3763&amp;";"&amp;H3763</f>
        <v>Unspecified;;;;;;;</v>
      </c>
    </row>
    <row r="3764" ht="15.75" customHeight="1">
      <c r="I3764" s="1" t="str">
        <f t="shared" si="1"/>
        <v>Q6.2. Pumpkin leaves, average of raw and cooked (boiled)</v>
      </c>
      <c r="J3764" s="1">
        <f t="shared" si="2"/>
        <v>0</v>
      </c>
      <c r="K3764" s="1" t="str">
        <f t="shared" si="3"/>
        <v>Q6.2. Pumpkin leaves, average of raw and cooked (boiled)0</v>
      </c>
      <c r="L3764" s="1" t="str">
        <f t="shared" si="4"/>
        <v>Q6.2. Pumpkin leaves, average of raw and cooked (boiled)</v>
      </c>
      <c r="M3764" s="1" t="str">
        <f t="array" ref="M3764">IF(A3763=$A$72,TEXT(A3764,"dd/mm/yyyy"),A3764)&amp;";"&amp;B3764&amp;";"&amp;IF(J3764=0,IFERROR(VLOOKUP(A3764,default!$B$17:$C$19,2,0),C3764),INDEX(default!$B$2:$B$12,Sheet2!J3764,0))&amp;";"&amp;D3764&amp;";"&amp;E3764&amp;";"&amp;F3764&amp;";"&amp;G3764&amp;";"&amp;H3764</f>
        <v>;;;;;;;</v>
      </c>
    </row>
    <row r="3765" ht="15.75" customHeight="1">
      <c r="A3765" s="1" t="s">
        <v>826</v>
      </c>
      <c r="I3765" s="1" t="str">
        <f t="shared" si="1"/>
        <v>Q6.2. Pumpkin leaves, average of raw and cooked (boiled)</v>
      </c>
      <c r="J3765" s="1">
        <f t="shared" si="2"/>
        <v>0</v>
      </c>
      <c r="K3765" s="1" t="str">
        <f t="shared" si="3"/>
        <v>Q6.2. Pumpkin leaves, average of raw and cooked (boiled)0</v>
      </c>
      <c r="L3765" s="1" t="str">
        <f t="shared" si="4"/>
        <v>Q6.2. Pumpkin leaves, average of raw and cooked (boiled)Multiple output allocation</v>
      </c>
      <c r="M3765" s="1" t="str">
        <f t="array" ref="M3765">IF(A3764=$A$72,TEXT(A3765,"dd/mm/yyyy"),A3765)&amp;";"&amp;B3765&amp;";"&amp;IF(J3765=0,IFERROR(VLOOKUP(A3765,default!$B$17:$C$19,2,0),C3765),INDEX(default!$B$2:$B$12,Sheet2!J3765,0))&amp;";"&amp;D3765&amp;";"&amp;E3765&amp;";"&amp;F3765&amp;";"&amp;G3765&amp;";"&amp;H3765</f>
        <v>Multiple output allocation;;;;;;;</v>
      </c>
    </row>
    <row r="3766" ht="15.75" customHeight="1">
      <c r="A3766" s="1" t="s">
        <v>822</v>
      </c>
      <c r="I3766" s="1" t="str">
        <f t="shared" si="1"/>
        <v>Q6.2. Pumpkin leaves, average of raw and cooked (boiled)</v>
      </c>
      <c r="J3766" s="1">
        <f t="shared" si="2"/>
        <v>0</v>
      </c>
      <c r="K3766" s="1" t="str">
        <f t="shared" si="3"/>
        <v>Q6.2. Pumpkin leaves, average of raw and cooked (boiled)0</v>
      </c>
      <c r="L3766" s="1" t="str">
        <f t="shared" si="4"/>
        <v>Q6.2. Pumpkin leaves, average of raw and cooked (boiled)Unspecified</v>
      </c>
      <c r="M3766" s="1" t="str">
        <f t="array" ref="M3766">IF(A3765=$A$72,TEXT(A3766,"dd/mm/yyyy"),A3766)&amp;";"&amp;B3766&amp;";"&amp;IF(J3766=0,IFERROR(VLOOKUP(A3766,default!$B$17:$C$19,2,0),C3766),INDEX(default!$B$2:$B$12,Sheet2!J3766,0))&amp;";"&amp;D3766&amp;";"&amp;E3766&amp;";"&amp;F3766&amp;";"&amp;G3766&amp;";"&amp;H3766</f>
        <v>Unspecified;;;;;;;</v>
      </c>
    </row>
    <row r="3767" ht="15.75" customHeight="1">
      <c r="I3767" s="1" t="str">
        <f t="shared" si="1"/>
        <v>Q6.2. Pumpkin leaves, average of raw and cooked (boiled)</v>
      </c>
      <c r="J3767" s="1">
        <f t="shared" si="2"/>
        <v>0</v>
      </c>
      <c r="K3767" s="1" t="str">
        <f t="shared" si="3"/>
        <v>Q6.2. Pumpkin leaves, average of raw and cooked (boiled)0</v>
      </c>
      <c r="L3767" s="1" t="str">
        <f t="shared" si="4"/>
        <v>Q6.2. Pumpkin leaves, average of raw and cooked (boiled)</v>
      </c>
      <c r="M3767" s="1" t="str">
        <f t="array" ref="M3767">IF(A3766=$A$72,TEXT(A3767,"dd/mm/yyyy"),A3767)&amp;";"&amp;B3767&amp;";"&amp;IF(J3767=0,IFERROR(VLOOKUP(A3767,default!$B$17:$C$19,2,0),C3767),INDEX(default!$B$2:$B$12,Sheet2!J3767,0))&amp;";"&amp;D3767&amp;";"&amp;E3767&amp;";"&amp;F3767&amp;";"&amp;G3767&amp;";"&amp;H3767</f>
        <v>;;;;;;;</v>
      </c>
    </row>
    <row r="3768" ht="15.75" customHeight="1">
      <c r="A3768" s="1" t="s">
        <v>827</v>
      </c>
      <c r="I3768" s="1" t="str">
        <f t="shared" si="1"/>
        <v>Q6.2. Pumpkin leaves, average of raw and cooked (boiled)</v>
      </c>
      <c r="J3768" s="1">
        <f t="shared" si="2"/>
        <v>0</v>
      </c>
      <c r="K3768" s="1" t="str">
        <f t="shared" si="3"/>
        <v>Q6.2. Pumpkin leaves, average of raw and cooked (boiled)0</v>
      </c>
      <c r="L3768" s="1" t="str">
        <f t="shared" si="4"/>
        <v>Q6.2. Pumpkin leaves, average of raw and cooked (boiled)Substitution allocation</v>
      </c>
      <c r="M3768" s="1" t="str">
        <f t="array" ref="M3768">IF(A3767=$A$72,TEXT(A3768,"dd/mm/yyyy"),A3768)&amp;";"&amp;B3768&amp;";"&amp;IF(J3768=0,IFERROR(VLOOKUP(A3768,default!$B$17:$C$19,2,0),C3768),INDEX(default!$B$2:$B$12,Sheet2!J3768,0))&amp;";"&amp;D3768&amp;";"&amp;E3768&amp;";"&amp;F3768&amp;";"&amp;G3768&amp;";"&amp;H3768</f>
        <v>Substitution allocation;;;;;;;</v>
      </c>
    </row>
    <row r="3769" ht="15.75" customHeight="1">
      <c r="A3769" s="1" t="s">
        <v>822</v>
      </c>
      <c r="I3769" s="1" t="str">
        <f t="shared" si="1"/>
        <v>Q6.2. Pumpkin leaves, average of raw and cooked (boiled)</v>
      </c>
      <c r="J3769" s="1">
        <f t="shared" si="2"/>
        <v>0</v>
      </c>
      <c r="K3769" s="1" t="str">
        <f t="shared" si="3"/>
        <v>Q6.2. Pumpkin leaves, average of raw and cooked (boiled)0</v>
      </c>
      <c r="L3769" s="1" t="str">
        <f t="shared" si="4"/>
        <v>Q6.2. Pumpkin leaves, average of raw and cooked (boiled)Unspecified</v>
      </c>
      <c r="M3769" s="1" t="str">
        <f t="array" ref="M3769">IF(A3768=$A$72,TEXT(A3769,"dd/mm/yyyy"),A3769)&amp;";"&amp;B3769&amp;";"&amp;IF(J3769=0,IFERROR(VLOOKUP(A3769,default!$B$17:$C$19,2,0),C3769),INDEX(default!$B$2:$B$12,Sheet2!J3769,0))&amp;";"&amp;D3769&amp;";"&amp;E3769&amp;";"&amp;F3769&amp;";"&amp;G3769&amp;";"&amp;H3769</f>
        <v>Unspecified;;;;;;;</v>
      </c>
    </row>
    <row r="3770" ht="15.75" customHeight="1">
      <c r="I3770" s="1" t="str">
        <f t="shared" si="1"/>
        <v>Q6.2. Pumpkin leaves, average of raw and cooked (boiled)</v>
      </c>
      <c r="J3770" s="1">
        <f t="shared" si="2"/>
        <v>0</v>
      </c>
      <c r="K3770" s="1" t="str">
        <f t="shared" si="3"/>
        <v>Q6.2. Pumpkin leaves, average of raw and cooked (boiled)0</v>
      </c>
      <c r="L3770" s="1" t="str">
        <f t="shared" si="4"/>
        <v>Q6.2. Pumpkin leaves, average of raw and cooked (boiled)</v>
      </c>
      <c r="M3770" s="1" t="str">
        <f t="array" ref="M3770">IF(A3769=$A$72,TEXT(A3770,"dd/mm/yyyy"),A3770)&amp;";"&amp;B3770&amp;";"&amp;IF(J3770=0,IFERROR(VLOOKUP(A3770,default!$B$17:$C$19,2,0),C3770),INDEX(default!$B$2:$B$12,Sheet2!J3770,0))&amp;";"&amp;D3770&amp;";"&amp;E3770&amp;";"&amp;F3770&amp;";"&amp;G3770&amp;";"&amp;H3770</f>
        <v>;;;;;;;</v>
      </c>
    </row>
    <row r="3771" ht="15.75" customHeight="1">
      <c r="A3771" s="1" t="s">
        <v>828</v>
      </c>
      <c r="I3771" s="1" t="str">
        <f t="shared" si="1"/>
        <v>Q6.2. Pumpkin leaves, average of raw and cooked (boiled)</v>
      </c>
      <c r="J3771" s="1">
        <f t="shared" si="2"/>
        <v>0</v>
      </c>
      <c r="K3771" s="1" t="str">
        <f t="shared" si="3"/>
        <v>Q6.2. Pumpkin leaves, average of raw and cooked (boiled)0</v>
      </c>
      <c r="L3771" s="1" t="str">
        <f t="shared" si="4"/>
        <v>Q6.2. Pumpkin leaves, average of raw and cooked (boiled)Cut off rules</v>
      </c>
      <c r="M3771" s="1" t="str">
        <f t="array" ref="M3771">IF(A3770=$A$72,TEXT(A3771,"dd/mm/yyyy"),A3771)&amp;";"&amp;B3771&amp;";"&amp;IF(J3771=0,IFERROR(VLOOKUP(A3771,default!$B$17:$C$19,2,0),C3771),INDEX(default!$B$2:$B$12,Sheet2!J3771,0))&amp;";"&amp;D3771&amp;";"&amp;E3771&amp;";"&amp;F3771&amp;";"&amp;G3771&amp;";"&amp;H3771</f>
        <v>Cut off rules;;;;;;;</v>
      </c>
    </row>
    <row r="3772" ht="15.75" customHeight="1">
      <c r="A3772" s="1" t="s">
        <v>822</v>
      </c>
      <c r="I3772" s="1" t="str">
        <f t="shared" si="1"/>
        <v>Q6.2. Pumpkin leaves, average of raw and cooked (boiled)</v>
      </c>
      <c r="J3772" s="1">
        <f t="shared" si="2"/>
        <v>0</v>
      </c>
      <c r="K3772" s="1" t="str">
        <f t="shared" si="3"/>
        <v>Q6.2. Pumpkin leaves, average of raw and cooked (boiled)0</v>
      </c>
      <c r="L3772" s="1" t="str">
        <f t="shared" si="4"/>
        <v>Q6.2. Pumpkin leaves, average of raw and cooked (boiled)Unspecified</v>
      </c>
      <c r="M3772" s="1" t="str">
        <f t="array" ref="M3772">IF(A3771=$A$72,TEXT(A3772,"dd/mm/yyyy"),A3772)&amp;";"&amp;B3772&amp;";"&amp;IF(J3772=0,IFERROR(VLOOKUP(A3772,default!$B$17:$C$19,2,0),C3772),INDEX(default!$B$2:$B$12,Sheet2!J3772,0))&amp;";"&amp;D3772&amp;";"&amp;E3772&amp;";"&amp;F3772&amp;";"&amp;G3772&amp;";"&amp;H3772</f>
        <v>Unspecified;;;;;;;</v>
      </c>
    </row>
    <row r="3773" ht="15.75" customHeight="1">
      <c r="I3773" s="1" t="str">
        <f t="shared" si="1"/>
        <v>Q6.2. Pumpkin leaves, average of raw and cooked (boiled)</v>
      </c>
      <c r="J3773" s="1">
        <f t="shared" si="2"/>
        <v>0</v>
      </c>
      <c r="K3773" s="1" t="str">
        <f t="shared" si="3"/>
        <v>Q6.2. Pumpkin leaves, average of raw and cooked (boiled)0</v>
      </c>
      <c r="L3773" s="1" t="str">
        <f t="shared" si="4"/>
        <v>Q6.2. Pumpkin leaves, average of raw and cooked (boiled)</v>
      </c>
      <c r="M3773" s="1" t="str">
        <f t="array" ref="M3773">IF(A3772=$A$72,TEXT(A3773,"dd/mm/yyyy"),A3773)&amp;";"&amp;B3773&amp;";"&amp;IF(J3773=0,IFERROR(VLOOKUP(A3773,default!$B$17:$C$19,2,0),C3773),INDEX(default!$B$2:$B$12,Sheet2!J3773,0))&amp;";"&amp;D3773&amp;";"&amp;E3773&amp;";"&amp;F3773&amp;";"&amp;G3773&amp;";"&amp;H3773</f>
        <v>;;;;;;;</v>
      </c>
    </row>
    <row r="3774" ht="15.75" customHeight="1">
      <c r="A3774" s="49" t="s">
        <v>829</v>
      </c>
      <c r="I3774" s="1" t="str">
        <f t="shared" si="1"/>
        <v>Q6.2. Pumpkin leaves, average of raw and cooked (boiled)</v>
      </c>
      <c r="J3774" s="1">
        <f t="shared" si="2"/>
        <v>0</v>
      </c>
      <c r="K3774" s="1" t="str">
        <f t="shared" si="3"/>
        <v>Q6.2. Pumpkin leaves, average of raw and cooked (boiled)0</v>
      </c>
      <c r="L3774" s="1" t="str">
        <f t="shared" si="4"/>
        <v>Q6.2. Pumpkin leaves, average of raw and cooked (boiled)Capital goods</v>
      </c>
      <c r="M3774" s="1" t="str">
        <f t="array" ref="M3774">IF(A3773=$A$72,TEXT(A3774,"dd/mm/yyyy"),A3774)&amp;";"&amp;B3774&amp;";"&amp;IF(J3774=0,IFERROR(VLOOKUP(A3774,default!$B$17:$C$19,2,0),C3774),INDEX(default!$B$2:$B$12,Sheet2!J3774,0))&amp;";"&amp;D3774&amp;";"&amp;E3774&amp;";"&amp;F3774&amp;";"&amp;G3774&amp;";"&amp;H3774</f>
        <v>Capital goods;;;;;;;</v>
      </c>
    </row>
    <row r="3775" ht="15.75" customHeight="1">
      <c r="A3775" s="1" t="s">
        <v>822</v>
      </c>
      <c r="I3775" s="1" t="str">
        <f t="shared" si="1"/>
        <v>Q6.2. Pumpkin leaves, average of raw and cooked (boiled)</v>
      </c>
      <c r="J3775" s="1">
        <f t="shared" si="2"/>
        <v>0</v>
      </c>
      <c r="K3775" s="1" t="str">
        <f t="shared" si="3"/>
        <v>Q6.2. Pumpkin leaves, average of raw and cooked (boiled)0</v>
      </c>
      <c r="L3775" s="1" t="str">
        <f t="shared" si="4"/>
        <v>Q6.2. Pumpkin leaves, average of raw and cooked (boiled)Unspecified</v>
      </c>
      <c r="M3775" s="1" t="str">
        <f t="array" ref="M3775">IF(A3774=$A$72,TEXT(A3775,"dd/mm/yyyy"),A3775)&amp;";"&amp;B3775&amp;";"&amp;IF(J3775=0,IFERROR(VLOOKUP(A3775,default!$B$17:$C$19,2,0),C3775),INDEX(default!$B$2:$B$12,Sheet2!J3775,0))&amp;";"&amp;D3775&amp;";"&amp;E3775&amp;";"&amp;F3775&amp;";"&amp;G3775&amp;";"&amp;H3775</f>
        <v>Unspecified;;;;;;;</v>
      </c>
    </row>
    <row r="3776" ht="15.75" customHeight="1">
      <c r="I3776" s="1" t="str">
        <f t="shared" si="1"/>
        <v>Q6.2. Pumpkin leaves, average of raw and cooked (boiled)</v>
      </c>
      <c r="J3776" s="1">
        <f t="shared" si="2"/>
        <v>0</v>
      </c>
      <c r="K3776" s="1" t="str">
        <f t="shared" si="3"/>
        <v>Q6.2. Pumpkin leaves, average of raw and cooked (boiled)0</v>
      </c>
      <c r="L3776" s="1" t="str">
        <f t="shared" si="4"/>
        <v>Q6.2. Pumpkin leaves, average of raw and cooked (boiled)</v>
      </c>
      <c r="M3776" s="1" t="str">
        <f t="array" ref="M3776">IF(A3775=$A$72,TEXT(A3776,"dd/mm/yyyy"),A3776)&amp;";"&amp;B3776&amp;";"&amp;IF(J3776=0,IFERROR(VLOOKUP(A3776,default!$B$17:$C$19,2,0),C3776),INDEX(default!$B$2:$B$12,Sheet2!J3776,0))&amp;";"&amp;D3776&amp;";"&amp;E3776&amp;";"&amp;F3776&amp;";"&amp;G3776&amp;";"&amp;H3776</f>
        <v>;;;;;;;</v>
      </c>
    </row>
    <row r="3777" ht="15.75" customHeight="1">
      <c r="A3777" s="1" t="s">
        <v>830</v>
      </c>
      <c r="I3777" s="1" t="str">
        <f t="shared" si="1"/>
        <v>Q6.2. Pumpkin leaves, average of raw and cooked (boiled)</v>
      </c>
      <c r="J3777" s="1">
        <f t="shared" si="2"/>
        <v>0</v>
      </c>
      <c r="K3777" s="1" t="str">
        <f t="shared" si="3"/>
        <v>Q6.2. Pumpkin leaves, average of raw and cooked (boiled)0</v>
      </c>
      <c r="L3777" s="1" t="str">
        <f t="shared" si="4"/>
        <v>Q6.2. Pumpkin leaves, average of raw and cooked (boiled)Boundary with nature</v>
      </c>
      <c r="M3777" s="1" t="str">
        <f t="array" ref="M3777">IF(A3776=$A$72,TEXT(A3777,"dd/mm/yyyy"),A3777)&amp;";"&amp;B3777&amp;";"&amp;IF(J3777=0,IFERROR(VLOOKUP(A3777,default!$B$17:$C$19,2,0),C3777),INDEX(default!$B$2:$B$12,Sheet2!J3777,0))&amp;";"&amp;D3777&amp;";"&amp;E3777&amp;";"&amp;F3777&amp;";"&amp;G3777&amp;";"&amp;H3777</f>
        <v>Boundary with nature;;;;;;;</v>
      </c>
    </row>
    <row r="3778" ht="15.75" customHeight="1">
      <c r="A3778" s="1" t="s">
        <v>822</v>
      </c>
      <c r="I3778" s="1" t="str">
        <f t="shared" si="1"/>
        <v>Q6.2. Pumpkin leaves, average of raw and cooked (boiled)</v>
      </c>
      <c r="J3778" s="1">
        <f t="shared" si="2"/>
        <v>0</v>
      </c>
      <c r="K3778" s="1" t="str">
        <f t="shared" si="3"/>
        <v>Q6.2. Pumpkin leaves, average of raw and cooked (boiled)0</v>
      </c>
      <c r="L3778" s="1" t="str">
        <f t="shared" si="4"/>
        <v>Q6.2. Pumpkin leaves, average of raw and cooked (boiled)Unspecified</v>
      </c>
      <c r="M3778" s="1" t="str">
        <f t="array" ref="M3778">IF(A3777=$A$72,TEXT(A3778,"dd/mm/yyyy"),A3778)&amp;";"&amp;B3778&amp;";"&amp;IF(J3778=0,IFERROR(VLOOKUP(A3778,default!$B$17:$C$19,2,0),C3778),INDEX(default!$B$2:$B$12,Sheet2!J3778,0))&amp;";"&amp;D3778&amp;";"&amp;E3778&amp;";"&amp;F3778&amp;";"&amp;G3778&amp;";"&amp;H3778</f>
        <v>Unspecified;;;;;;;</v>
      </c>
    </row>
    <row r="3779" ht="15.75" customHeight="1">
      <c r="I3779" s="1" t="str">
        <f t="shared" si="1"/>
        <v>Q6.2. Pumpkin leaves, average of raw and cooked (boiled)</v>
      </c>
      <c r="J3779" s="1">
        <f t="shared" si="2"/>
        <v>0</v>
      </c>
      <c r="K3779" s="1" t="str">
        <f t="shared" si="3"/>
        <v>Q6.2. Pumpkin leaves, average of raw and cooked (boiled)0</v>
      </c>
      <c r="L3779" s="1" t="str">
        <f t="shared" si="4"/>
        <v>Q6.2. Pumpkin leaves, average of raw and cooked (boiled)</v>
      </c>
      <c r="M3779" s="1" t="str">
        <f t="array" ref="M3779">IF(A3778=$A$72,TEXT(A3779,"dd/mm/yyyy"),A3779)&amp;";"&amp;B3779&amp;";"&amp;IF(J3779=0,IFERROR(VLOOKUP(A3779,default!$B$17:$C$19,2,0),C3779),INDEX(default!$B$2:$B$12,Sheet2!J3779,0))&amp;";"&amp;D3779&amp;";"&amp;E3779&amp;";"&amp;F3779&amp;";"&amp;G3779&amp;";"&amp;H3779</f>
        <v>;;;;;;;</v>
      </c>
    </row>
    <row r="3780" ht="15.75" customHeight="1">
      <c r="A3780" s="1" t="s">
        <v>831</v>
      </c>
      <c r="I3780" s="1" t="str">
        <f t="shared" si="1"/>
        <v>Q6.2. Pumpkin leaves, average of raw and cooked (boiled)</v>
      </c>
      <c r="J3780" s="1">
        <f t="shared" si="2"/>
        <v>0</v>
      </c>
      <c r="K3780" s="1" t="str">
        <f t="shared" si="3"/>
        <v>Q6.2. Pumpkin leaves, average of raw and cooked (boiled)0</v>
      </c>
      <c r="L3780" s="1" t="str">
        <f t="shared" si="4"/>
        <v>Q6.2. Pumpkin leaves, average of raw and cooked (boiled)Infrastructure</v>
      </c>
      <c r="M3780" s="1" t="str">
        <f t="array" ref="M3780">IF(A3779=$A$72,TEXT(A3780,"dd/mm/yyyy"),A3780)&amp;";"&amp;B3780&amp;";"&amp;IF(J3780=0,IFERROR(VLOOKUP(A3780,default!$B$17:$C$19,2,0),C3780),INDEX(default!$B$2:$B$12,Sheet2!J3780,0))&amp;";"&amp;D3780&amp;";"&amp;E3780&amp;";"&amp;F3780&amp;";"&amp;G3780&amp;";"&amp;H3780</f>
        <v>Infrastructure;;;;;;;</v>
      </c>
    </row>
    <row r="3781" ht="15.75" customHeight="1">
      <c r="A3781" s="1" t="s">
        <v>832</v>
      </c>
      <c r="I3781" s="1" t="str">
        <f t="shared" si="1"/>
        <v>Q6.2. Pumpkin leaves, average of raw and cooked (boiled)</v>
      </c>
      <c r="J3781" s="1">
        <f t="shared" si="2"/>
        <v>0</v>
      </c>
      <c r="K3781" s="1" t="str">
        <f t="shared" si="3"/>
        <v>Q6.2. Pumpkin leaves, average of raw and cooked (boiled)0</v>
      </c>
      <c r="L3781" s="1" t="str">
        <f t="shared" si="4"/>
        <v>Q6.2. Pumpkin leaves, average of raw and cooked (boiled)No</v>
      </c>
      <c r="M3781" s="1" t="str">
        <f t="array" ref="M3781">IF(A3780=$A$72,TEXT(A3781,"dd/mm/yyyy"),A3781)&amp;";"&amp;B3781&amp;";"&amp;IF(J3781=0,IFERROR(VLOOKUP(A3781,default!$B$17:$C$19,2,0),C3781),INDEX(default!$B$2:$B$12,Sheet2!J3781,0))&amp;";"&amp;D3781&amp;";"&amp;E3781&amp;";"&amp;F3781&amp;";"&amp;G3781&amp;";"&amp;H3781</f>
        <v>No;;;;;;;</v>
      </c>
    </row>
    <row r="3782" ht="15.75" customHeight="1">
      <c r="I3782" s="1" t="str">
        <f t="shared" si="1"/>
        <v>Q6.2. Pumpkin leaves, average of raw and cooked (boiled)</v>
      </c>
      <c r="J3782" s="1">
        <f t="shared" si="2"/>
        <v>0</v>
      </c>
      <c r="K3782" s="1" t="str">
        <f t="shared" si="3"/>
        <v>Q6.2. Pumpkin leaves, average of raw and cooked (boiled)0</v>
      </c>
      <c r="L3782" s="1" t="str">
        <f t="shared" si="4"/>
        <v>Q6.2. Pumpkin leaves, average of raw and cooked (boiled)</v>
      </c>
      <c r="M3782" s="1" t="str">
        <f t="array" ref="M3782">IF(A3781=$A$72,TEXT(A3782,"dd/mm/yyyy"),A3782)&amp;";"&amp;B3782&amp;";"&amp;IF(J3782=0,IFERROR(VLOOKUP(A3782,default!$B$17:$C$19,2,0),C3782),INDEX(default!$B$2:$B$12,Sheet2!J3782,0))&amp;";"&amp;D3782&amp;";"&amp;E3782&amp;";"&amp;F3782&amp;";"&amp;G3782&amp;";"&amp;H3782</f>
        <v>;;;;;;;</v>
      </c>
    </row>
    <row r="3783" ht="15.75" customHeight="1">
      <c r="A3783" s="1" t="s">
        <v>833</v>
      </c>
      <c r="I3783" s="1" t="str">
        <f t="shared" si="1"/>
        <v>Q6.2. Pumpkin leaves, average of raw and cooked (boiled)</v>
      </c>
      <c r="J3783" s="1">
        <f t="shared" si="2"/>
        <v>0</v>
      </c>
      <c r="K3783" s="1" t="str">
        <f t="shared" si="3"/>
        <v>Q6.2. Pumpkin leaves, average of raw and cooked (boiled)0</v>
      </c>
      <c r="L3783" s="1" t="str">
        <f t="shared" si="4"/>
        <v>Q6.2. Pumpkin leaves, average of raw and cooked (boiled)Date</v>
      </c>
      <c r="M3783" s="1" t="str">
        <f t="array" ref="M3783">IF(A3782=$A$72,TEXT(A3783,"dd/mm/yyyy"),A3783)&amp;";"&amp;B3783&amp;";"&amp;IF(J3783=0,IFERROR(VLOOKUP(A3783,default!$B$17:$C$19,2,0),C3783),INDEX(default!$B$2:$B$12,Sheet2!J3783,0))&amp;";"&amp;D3783&amp;";"&amp;E3783&amp;";"&amp;F3783&amp;";"&amp;G3783&amp;";"&amp;H3783</f>
        <v>Date;;;;;;;</v>
      </c>
    </row>
    <row r="3784" ht="15.75" customHeight="1">
      <c r="A3784" s="49">
        <v>45119.0</v>
      </c>
      <c r="I3784" s="1" t="str">
        <f t="shared" si="1"/>
        <v>Q6.2. Pumpkin leaves, average of raw and cooked (boiled)</v>
      </c>
      <c r="J3784" s="1">
        <f t="shared" si="2"/>
        <v>0</v>
      </c>
      <c r="K3784" s="1" t="str">
        <f t="shared" si="3"/>
        <v>Q6.2. Pumpkin leaves, average of raw and cooked (boiled)0</v>
      </c>
      <c r="L3784" s="1" t="str">
        <f t="shared" si="4"/>
        <v>Q6.2. Pumpkin leaves, average of raw and cooked (boiled)45119</v>
      </c>
      <c r="M3784" s="1" t="str">
        <f t="array" ref="M3784">IF(A3783=$A$72,TEXT(A3784,"dd/mm/yyyy"),A3784)&amp;";"&amp;B3784&amp;";"&amp;IF(J3784=0,IFERROR(VLOOKUP(A3784,default!$B$17:$C$19,2,0),C3784),INDEX(default!$B$2:$B$12,Sheet2!J3784,0))&amp;";"&amp;D3784&amp;";"&amp;E3784&amp;";"&amp;F3784&amp;";"&amp;G3784&amp;";"&amp;H3784</f>
        <v>12/07/2023;;;;;;;</v>
      </c>
    </row>
    <row r="3785" ht="15.75" customHeight="1">
      <c r="I3785" s="1" t="str">
        <f t="shared" si="1"/>
        <v>Q6.2. Pumpkin leaves, average of raw and cooked (boiled)</v>
      </c>
      <c r="J3785" s="1">
        <f t="shared" si="2"/>
        <v>0</v>
      </c>
      <c r="K3785" s="1" t="str">
        <f t="shared" si="3"/>
        <v>Q6.2. Pumpkin leaves, average of raw and cooked (boiled)0</v>
      </c>
      <c r="L3785" s="1" t="str">
        <f t="shared" si="4"/>
        <v>Q6.2. Pumpkin leaves, average of raw and cooked (boiled)</v>
      </c>
      <c r="M3785" s="1" t="str">
        <f t="array" ref="M3785">IF(A3784=$A$72,TEXT(A3785,"dd/mm/yyyy"),A3785)&amp;";"&amp;B3785&amp;";"&amp;IF(J3785=0,IFERROR(VLOOKUP(A3785,default!$B$17:$C$19,2,0),C3785),INDEX(default!$B$2:$B$12,Sheet2!J3785,0))&amp;";"&amp;D3785&amp;";"&amp;E3785&amp;";"&amp;F3785&amp;";"&amp;G3785&amp;";"&amp;H3785</f>
        <v>;;;;;;;</v>
      </c>
    </row>
    <row r="3786" ht="15.75" customHeight="1">
      <c r="A3786" s="1" t="s">
        <v>834</v>
      </c>
      <c r="I3786" s="1" t="str">
        <f t="shared" si="1"/>
        <v>Q6.2. Pumpkin leaves, average of raw and cooked (boiled)</v>
      </c>
      <c r="J3786" s="1">
        <f t="shared" si="2"/>
        <v>0</v>
      </c>
      <c r="K3786" s="1" t="str">
        <f t="shared" si="3"/>
        <v>Q6.2. Pumpkin leaves, average of raw and cooked (boiled)0</v>
      </c>
      <c r="L3786" s="1" t="str">
        <f t="shared" si="4"/>
        <v>Q6.2. Pumpkin leaves, average of raw and cooked (boiled)Products</v>
      </c>
      <c r="M3786" s="1" t="str">
        <f t="array" ref="M3786">IF(A3785=$A$72,TEXT(A3786,"dd/mm/yyyy"),A3786)&amp;";"&amp;B3786&amp;";"&amp;IF(J3786=0,IFERROR(VLOOKUP(A3786,default!$B$17:$C$19,2,0),C3786),INDEX(default!$B$2:$B$12,Sheet2!J3786,0))&amp;";"&amp;D3786&amp;";"&amp;E3786&amp;";"&amp;F3786&amp;";"&amp;G3786&amp;";"&amp;H3786</f>
        <v>Products;;;;;;;</v>
      </c>
    </row>
    <row r="3787" ht="15.75" customHeight="1">
      <c r="A3787" s="1" t="s">
        <v>1067</v>
      </c>
      <c r="B3787" s="1" t="s">
        <v>835</v>
      </c>
      <c r="C3787" s="1">
        <v>1.0</v>
      </c>
      <c r="D3787" s="1">
        <v>100.0</v>
      </c>
      <c r="E3787" s="1" t="s">
        <v>836</v>
      </c>
      <c r="F3787" s="1" t="s">
        <v>971</v>
      </c>
      <c r="I3787" s="1" t="str">
        <f t="shared" si="1"/>
        <v>Q6.2. Sweet potato leaves, average of raw and cooked (steamed)</v>
      </c>
      <c r="J3787" s="1">
        <f t="shared" si="2"/>
        <v>0</v>
      </c>
      <c r="K3787" s="1" t="str">
        <f t="shared" si="3"/>
        <v>Q6.2. Sweet potato leaves, average of raw and cooked (steamed)0</v>
      </c>
      <c r="L3787" s="1" t="str">
        <f t="shared" si="4"/>
        <v>Q6.2. Sweet potato leaves, average of raw and cooked (steamed)Q6.2. Sweet potato leaves, average of raw and cooked (steamed)</v>
      </c>
      <c r="M3787" s="1" t="str">
        <f t="array" ref="M3787">IF(A3786=$A$72,TEXT(A3787,"dd/mm/yyyy"),A3787)&amp;";"&amp;B3787&amp;";"&amp;IF(J3787=0,IFERROR(VLOOKUP(A3787,default!$B$17:$C$19,2,0),C3787),INDEX(default!$B$2:$B$12,Sheet2!J3787,0))&amp;";"&amp;D3787&amp;";"&amp;E3787&amp;";"&amp;F3787&amp;";"&amp;G3787&amp;";"&amp;H3787</f>
        <v>Q6.2. Sweet potato leaves, average of raw and cooked (steamed);kg;1;100;not defined;!My project\0. Life cycles;;</v>
      </c>
    </row>
    <row r="3788" ht="15.75" customHeight="1">
      <c r="I3788" s="1" t="str">
        <f t="shared" si="1"/>
        <v>Q6.2. Sweet potato leaves, average of raw and cooked (steamed)</v>
      </c>
      <c r="J3788" s="1">
        <f t="shared" si="2"/>
        <v>0</v>
      </c>
      <c r="K3788" s="1" t="str">
        <f t="shared" si="3"/>
        <v>Q6.2. Sweet potato leaves, average of raw and cooked (steamed)0</v>
      </c>
      <c r="L3788" s="1" t="str">
        <f t="shared" si="4"/>
        <v>Q6.2. Sweet potato leaves, average of raw and cooked (steamed)</v>
      </c>
      <c r="M3788" s="1" t="str">
        <f t="array" ref="M3788">IF(A3787=$A$72,TEXT(A3788,"dd/mm/yyyy"),A3788)&amp;";"&amp;B3788&amp;";"&amp;IF(J3788=0,IFERROR(VLOOKUP(A3788,default!$B$17:$C$19,2,0),C3788),INDEX(default!$B$2:$B$12,Sheet2!J3788,0))&amp;";"&amp;D3788&amp;";"&amp;E3788&amp;";"&amp;F3788&amp;";"&amp;G3788&amp;";"&amp;H3788</f>
        <v>;;;;;;;</v>
      </c>
    </row>
    <row r="3789" ht="15.75" customHeight="1">
      <c r="A3789" s="1" t="s">
        <v>838</v>
      </c>
      <c r="I3789" s="1" t="str">
        <f t="shared" si="1"/>
        <v>Q6.2. Sweet potato leaves, average of raw and cooked (steamed)</v>
      </c>
      <c r="J3789" s="1">
        <f t="shared" si="2"/>
        <v>0</v>
      </c>
      <c r="K3789" s="1" t="str">
        <f t="shared" si="3"/>
        <v>Q6.2. Sweet potato leaves, average of raw and cooked (steamed)0</v>
      </c>
      <c r="L3789" s="1" t="str">
        <f t="shared" si="4"/>
        <v>Q6.2. Sweet potato leaves, average of raw and cooked (steamed)Avoided products</v>
      </c>
      <c r="M3789" s="1" t="str">
        <f t="array" ref="M3789">IF(A3788=$A$72,TEXT(A3789,"dd/mm/yyyy"),A3789)&amp;";"&amp;B3789&amp;";"&amp;IF(J3789=0,IFERROR(VLOOKUP(A3789,default!$B$17:$C$19,2,0),C3789),INDEX(default!$B$2:$B$12,Sheet2!J3789,0))&amp;";"&amp;D3789&amp;";"&amp;E3789&amp;";"&amp;F3789&amp;";"&amp;G3789&amp;";"&amp;H3789</f>
        <v>Avoided products;;;;;;;</v>
      </c>
    </row>
    <row r="3790" ht="15.75" customHeight="1">
      <c r="I3790" s="1" t="str">
        <f t="shared" si="1"/>
        <v>Q6.2. Sweet potato leaves, average of raw and cooked (steamed)</v>
      </c>
      <c r="J3790" s="1">
        <f t="shared" si="2"/>
        <v>0</v>
      </c>
      <c r="K3790" s="1" t="str">
        <f t="shared" si="3"/>
        <v>Q6.2. Sweet potato leaves, average of raw and cooked (steamed)0</v>
      </c>
      <c r="L3790" s="1" t="str">
        <f t="shared" si="4"/>
        <v>Q6.2. Sweet potato leaves, average of raw and cooked (steamed)</v>
      </c>
      <c r="M3790" s="1" t="str">
        <f t="array" ref="M3790">IF(A3789=$A$72,TEXT(A3790,"dd/mm/yyyy"),A3790)&amp;";"&amp;B3790&amp;";"&amp;IF(J3790=0,IFERROR(VLOOKUP(A3790,default!$B$17:$C$19,2,0),C3790),INDEX(default!$B$2:$B$12,Sheet2!J3790,0))&amp;";"&amp;D3790&amp;";"&amp;E3790&amp;";"&amp;F3790&amp;";"&amp;G3790&amp;";"&amp;H3790</f>
        <v>;;;;;;;</v>
      </c>
    </row>
    <row r="3791" ht="15.75" customHeight="1">
      <c r="A3791" s="1" t="s">
        <v>839</v>
      </c>
      <c r="I3791" s="1" t="str">
        <f t="shared" si="1"/>
        <v>Q6.2. Sweet potato leaves, average of raw and cooked (steamed)</v>
      </c>
      <c r="J3791" s="1">
        <f t="shared" si="2"/>
        <v>0</v>
      </c>
      <c r="K3791" s="1" t="str">
        <f t="shared" si="3"/>
        <v>Q6.2. Sweet potato leaves, average of raw and cooked (steamed)0</v>
      </c>
      <c r="L3791" s="1" t="str">
        <f t="shared" si="4"/>
        <v>Q6.2. Sweet potato leaves, average of raw and cooked (steamed)Resources</v>
      </c>
      <c r="M3791" s="1" t="str">
        <f t="array" ref="M3791">IF(A3790=$A$72,TEXT(A3791,"dd/mm/yyyy"),A3791)&amp;";"&amp;B3791&amp;";"&amp;IF(J3791=0,IFERROR(VLOOKUP(A3791,default!$B$17:$C$19,2,0),C3791),INDEX(default!$B$2:$B$12,Sheet2!J3791,0))&amp;";"&amp;D3791&amp;";"&amp;E3791&amp;";"&amp;F3791&amp;";"&amp;G3791&amp;";"&amp;H3791</f>
        <v>Resources;;;;;;;</v>
      </c>
    </row>
    <row r="3792" ht="15.75" customHeight="1">
      <c r="I3792" s="1" t="str">
        <f t="shared" si="1"/>
        <v>Q6.2. Sweet potato leaves, average of raw and cooked (steamed)</v>
      </c>
      <c r="J3792" s="1">
        <f t="shared" si="2"/>
        <v>0</v>
      </c>
      <c r="K3792" s="1" t="str">
        <f t="shared" si="3"/>
        <v>Q6.2. Sweet potato leaves, average of raw and cooked (steamed)0</v>
      </c>
      <c r="L3792" s="1" t="str">
        <f t="shared" si="4"/>
        <v>Q6.2. Sweet potato leaves, average of raw and cooked (steamed)</v>
      </c>
      <c r="M3792" s="1" t="str">
        <f t="array" ref="M3792">IF(A3791=$A$72,TEXT(A3792,"dd/mm/yyyy"),A3792)&amp;";"&amp;B3792&amp;";"&amp;IF(J3792=0,IFERROR(VLOOKUP(A3792,default!$B$17:$C$19,2,0),C3792),INDEX(default!$B$2:$B$12,Sheet2!J3792,0))&amp;";"&amp;D3792&amp;";"&amp;E3792&amp;";"&amp;F3792&amp;";"&amp;G3792&amp;";"&amp;H3792</f>
        <v>;;;;;;;</v>
      </c>
    </row>
    <row r="3793" ht="15.75" customHeight="1">
      <c r="A3793" s="1" t="s">
        <v>840</v>
      </c>
      <c r="I3793" s="1" t="str">
        <f t="shared" si="1"/>
        <v>Q6.2. Sweet potato leaves, average of raw and cooked (steamed)</v>
      </c>
      <c r="J3793" s="1">
        <f t="shared" si="2"/>
        <v>1</v>
      </c>
      <c r="K3793" s="1" t="str">
        <f t="shared" si="3"/>
        <v>Q6.2. Sweet potato leaves, average of raw and cooked (steamed)1</v>
      </c>
      <c r="L3793" s="1" t="str">
        <f t="shared" si="4"/>
        <v>Q6.2. Sweet potato leaves, average of raw and cooked (steamed)Materials/fuels</v>
      </c>
      <c r="M3793" s="1" t="str">
        <f t="array" ref="M3793">IF(A3792=$A$72,TEXT(A3793,"dd/mm/yyyy"),A3793)&amp;";"&amp;B3793&amp;";"&amp;IF(J3793=0,IFERROR(VLOOKUP(A3793,default!$B$17:$C$19,2,0),C3793),INDEX(default!$B$2:$B$12,Sheet2!J3793,0))&amp;";"&amp;D3793&amp;";"&amp;E3793&amp;";"&amp;F3793&amp;";"&amp;G3793&amp;";"&amp;H3793</f>
        <v>Materials/fuels;;;;;;;</v>
      </c>
    </row>
    <row r="3794" ht="15.75" customHeight="1">
      <c r="A3794" s="1" t="s">
        <v>353</v>
      </c>
      <c r="B3794" s="1" t="s">
        <v>835</v>
      </c>
      <c r="C3794" s="1" t="s">
        <v>1013</v>
      </c>
      <c r="D3794" s="1" t="s">
        <v>842</v>
      </c>
      <c r="E3794" s="1">
        <v>0.0</v>
      </c>
      <c r="F3794" s="1">
        <v>0.0</v>
      </c>
      <c r="G3794" s="1">
        <v>0.0</v>
      </c>
      <c r="I3794" s="1" t="str">
        <f t="shared" si="1"/>
        <v>Q6.2. Sweet potato leaves, average of raw and cooked (steamed)</v>
      </c>
      <c r="J3794" s="1">
        <f t="shared" si="2"/>
        <v>2</v>
      </c>
      <c r="K3794" s="1" t="str">
        <f t="shared" si="3"/>
        <v>Q6.2. Sweet potato leaves, average of raw and cooked (steamed)2</v>
      </c>
      <c r="L3794" s="1" t="str">
        <f t="shared" si="4"/>
        <v>Q6.2. Sweet potato leaves, average of raw and cooked (steamed)Primary production dummy</v>
      </c>
      <c r="M3794" s="1" t="str">
        <f t="array" ref="M3794">IF(A3793=$A$72,TEXT(A3794,"dd/mm/yyyy"),A3794)&amp;";"&amp;B3794&amp;";"&amp;IF(J3794=0,IFERROR(VLOOKUP(A3794,default!$B$17:$C$19,2,0),C3794),INDEX(default!$B$2:$B$12,Sheet2!J3794,0))&amp;";"&amp;D3794&amp;";"&amp;E3794&amp;";"&amp;F3794&amp;";"&amp;G3794&amp;";"&amp;H3794</f>
        <v>Primary production dummy;kg;primary*(1+PHAR_loss_PNS+PROC_loss_PNS+TRAN_loss_PNS+RET_loss_PNS);Undefined;0;0;0;</v>
      </c>
    </row>
    <row r="3795" ht="15.75" customHeight="1">
      <c r="A3795" s="1" t="s">
        <v>122</v>
      </c>
      <c r="B3795" s="1" t="s">
        <v>835</v>
      </c>
      <c r="C3795" s="1">
        <v>0.0</v>
      </c>
      <c r="D3795" s="1" t="s">
        <v>842</v>
      </c>
      <c r="E3795" s="1">
        <v>0.0</v>
      </c>
      <c r="F3795" s="1">
        <v>0.0</v>
      </c>
      <c r="G3795" s="1">
        <v>0.0</v>
      </c>
      <c r="I3795" s="1" t="str">
        <f t="shared" si="1"/>
        <v>Q6.2. Sweet potato leaves, average of raw and cooked (steamed)</v>
      </c>
      <c r="J3795" s="1">
        <f t="shared" si="2"/>
        <v>3</v>
      </c>
      <c r="K3795" s="1" t="str">
        <f t="shared" si="3"/>
        <v>Q6.2. Sweet potato leaves, average of raw and cooked (steamed)3</v>
      </c>
      <c r="L3795" s="1" t="str">
        <f t="shared" si="4"/>
        <v>Q6.2. Sweet potato leaves, average of raw and cooked (steamed)Processing dummy</v>
      </c>
      <c r="M3795" s="1" t="str">
        <f t="array" ref="M3795">IF(A3794=$A$72,TEXT(A3795,"dd/mm/yyyy"),A3795)&amp;";"&amp;B3795&amp;";"&amp;IF(J3795=0,IFERROR(VLOOKUP(A3795,default!$B$17:$C$19,2,0),C3795),INDEX(default!$B$2:$B$12,Sheet2!J3795,0))&amp;";"&amp;D3795&amp;";"&amp;E3795&amp;";"&amp;F3795&amp;";"&amp;G3795&amp;";"&amp;H3795</f>
        <v>Processing dummy;kg;processing*(1+PROC_loss_PNS+TRAN_loss_PNS+RET_loss_PNS);Undefined;0;0;0;</v>
      </c>
    </row>
    <row r="3796" ht="15.75" customHeight="1">
      <c r="A3796" s="1" t="s">
        <v>317</v>
      </c>
      <c r="B3796" s="1" t="s">
        <v>835</v>
      </c>
      <c r="C3796" s="1" t="s">
        <v>1111</v>
      </c>
      <c r="D3796" s="1" t="s">
        <v>842</v>
      </c>
      <c r="E3796" s="1">
        <v>0.0</v>
      </c>
      <c r="F3796" s="1">
        <v>0.0</v>
      </c>
      <c r="G3796" s="1">
        <v>0.0</v>
      </c>
      <c r="I3796" s="1" t="str">
        <f t="shared" si="1"/>
        <v>Q6.2. Sweet potato leaves, average of raw and cooked (steamed)</v>
      </c>
      <c r="J3796" s="1">
        <f t="shared" si="2"/>
        <v>4</v>
      </c>
      <c r="K3796" s="1" t="str">
        <f t="shared" si="3"/>
        <v>Q6.2. Sweet potato leaves, average of raw and cooked (steamed)4</v>
      </c>
      <c r="L3796" s="1" t="str">
        <f t="shared" si="4"/>
        <v>Q6.2. Sweet potato leaves, average of raw and cooked (steamed)Packaging dummy</v>
      </c>
      <c r="M3796" s="1" t="str">
        <f t="array" ref="M3796">IF(A3795=$A$72,TEXT(A3796,"dd/mm/yyyy"),A3796)&amp;";"&amp;B3796&amp;";"&amp;IF(J3796=0,IFERROR(VLOOKUP(A3796,default!$B$17:$C$19,2,0),C3796),INDEX(default!$B$2:$B$12,Sheet2!J3796,0))&amp;";"&amp;D3796&amp;";"&amp;E3796&amp;";"&amp;F3796&amp;";"&amp;G3796&amp;";"&amp;H3796</f>
        <v>Packaging dummy;kg;packaging*(1+TRAN_loss_PNS+RET_loss_PNS);Undefined;0;0;0;</v>
      </c>
    </row>
    <row r="3797" ht="15.75" customHeight="1">
      <c r="A3797" s="1" t="s">
        <v>124</v>
      </c>
      <c r="B3797" s="1" t="s">
        <v>835</v>
      </c>
      <c r="C3797" s="1" t="s">
        <v>1015</v>
      </c>
      <c r="D3797" s="1" t="s">
        <v>842</v>
      </c>
      <c r="E3797" s="1">
        <v>0.0</v>
      </c>
      <c r="F3797" s="1">
        <v>0.0</v>
      </c>
      <c r="G3797" s="1">
        <v>0.0</v>
      </c>
      <c r="I3797" s="1" t="str">
        <f t="shared" si="1"/>
        <v>Q6.2. Sweet potato leaves, average of raw and cooked (steamed)</v>
      </c>
      <c r="J3797" s="1">
        <f t="shared" si="2"/>
        <v>5</v>
      </c>
      <c r="K3797" s="1" t="str">
        <f t="shared" si="3"/>
        <v>Q6.2. Sweet potato leaves, average of raw and cooked (steamed)5</v>
      </c>
      <c r="L3797" s="1" t="str">
        <f t="shared" si="4"/>
        <v>Q6.2. Sweet potato leaves, average of raw and cooked (steamed)Domestic distribution {ID}| GAIN</v>
      </c>
      <c r="M3797" s="1" t="str">
        <f t="array" ref="M3797">IF(A3796=$A$72,TEXT(A3797,"dd/mm/yyyy"),A3797)&amp;";"&amp;B3797&amp;";"&amp;IF(J3797=0,IFERROR(VLOOKUP(A3797,default!$B$17:$C$19,2,0),C3797),INDEX(default!$B$2:$B$12,Sheet2!J3797,0))&amp;";"&amp;D3797&amp;";"&amp;E3797&amp;";"&amp;F3797&amp;";"&amp;G3797&amp;";"&amp;H3797</f>
        <v>Domestic distribution {ID}| GAIN;kg;distrib*(1+TRAN_loss_PNS+RET_loss_PNS);Undefined;0;0;0;</v>
      </c>
    </row>
    <row r="3798" ht="15.75" customHeight="1">
      <c r="A3798" s="1" t="s">
        <v>125</v>
      </c>
      <c r="B3798" s="1" t="s">
        <v>846</v>
      </c>
      <c r="C3798" s="1" t="s">
        <v>1016</v>
      </c>
      <c r="D3798" s="1" t="s">
        <v>842</v>
      </c>
      <c r="E3798" s="1">
        <v>0.0</v>
      </c>
      <c r="F3798" s="1">
        <v>0.0</v>
      </c>
      <c r="G3798" s="1">
        <v>0.0</v>
      </c>
      <c r="I3798" s="1" t="str">
        <f t="shared" si="1"/>
        <v>Q6.2. Sweet potato leaves, average of raw and cooked (steamed)</v>
      </c>
      <c r="J3798" s="1">
        <f t="shared" si="2"/>
        <v>6</v>
      </c>
      <c r="K3798" s="1" t="str">
        <f t="shared" si="3"/>
        <v>Q6.2. Sweet potato leaves, average of raw and cooked (steamed)6</v>
      </c>
      <c r="L3798" s="1" t="str">
        <f t="shared" si="4"/>
        <v>Q6.2. Sweet potato leaves, average of raw and cooked (steamed)Storage, in closed refrigerator, at retail (WFLDB)/RER U {ID}| GAIN</v>
      </c>
      <c r="M3798" s="1" t="str">
        <f t="array" ref="M3798">IF(A3797=$A$72,TEXT(A3798,"dd/mm/yyyy"),A3798)&amp;";"&amp;B3798&amp;";"&amp;IF(J3798=0,IFERROR(VLOOKUP(A3798,default!$B$17:$C$19,2,0),C3798),INDEX(default!$B$2:$B$12,Sheet2!J3798,0))&amp;";"&amp;D3798&amp;";"&amp;E3798&amp;";"&amp;F3798&amp;";"&amp;G3798&amp;";"&amp;H3798</f>
        <v>Storage, in closed refrigerator, at retail (WFLDB)/RER U {ID}| GAIN;l*day;retail_cool*(1+RET_loss_PNS);Undefined;0;0;0;</v>
      </c>
    </row>
    <row r="3799" ht="15.75" customHeight="1">
      <c r="A3799" s="1" t="s">
        <v>126</v>
      </c>
      <c r="B3799" s="1" t="s">
        <v>846</v>
      </c>
      <c r="C3799" s="1" t="s">
        <v>1017</v>
      </c>
      <c r="D3799" s="1" t="s">
        <v>842</v>
      </c>
      <c r="E3799" s="1">
        <v>0.0</v>
      </c>
      <c r="F3799" s="1">
        <v>0.0</v>
      </c>
      <c r="G3799" s="1">
        <v>0.0</v>
      </c>
      <c r="I3799" s="1" t="str">
        <f t="shared" si="1"/>
        <v>Q6.2. Sweet potato leaves, average of raw and cooked (steamed)</v>
      </c>
      <c r="J3799" s="1">
        <f t="shared" si="2"/>
        <v>7</v>
      </c>
      <c r="K3799" s="1" t="str">
        <f t="shared" si="3"/>
        <v>Q6.2. Sweet potato leaves, average of raw and cooked (steamed)7</v>
      </c>
      <c r="L3799" s="1" t="str">
        <f t="shared" si="4"/>
        <v>Q6.2. Sweet potato leaves, average of raw and cooked (steamed)Storage, in closed freezer, at retail (WFLDB)/RER U {ID}| GAIN</v>
      </c>
      <c r="M3799" s="1" t="str">
        <f t="array" ref="M3799">IF(A3798=$A$72,TEXT(A3799,"dd/mm/yyyy"),A3799)&amp;";"&amp;B3799&amp;";"&amp;IF(J3799=0,IFERROR(VLOOKUP(A3799,default!$B$17:$C$19,2,0),C3799),INDEX(default!$B$2:$B$12,Sheet2!J3799,0))&amp;";"&amp;D3799&amp;";"&amp;E3799&amp;";"&amp;F3799&amp;";"&amp;G3799&amp;";"&amp;H3799</f>
        <v>Storage, in closed freezer, at retail (WFLDB)/RER U {ID}| GAIN;l*day;retail_freez*(1+RET_loss_PNS);Undefined;0;0;0;</v>
      </c>
    </row>
    <row r="3800" ht="15.75" customHeight="1">
      <c r="A3800" s="1" t="s">
        <v>127</v>
      </c>
      <c r="B3800" s="1" t="s">
        <v>846</v>
      </c>
      <c r="C3800" s="1" t="s">
        <v>1018</v>
      </c>
      <c r="D3800" s="1" t="s">
        <v>842</v>
      </c>
      <c r="E3800" s="1">
        <v>0.0</v>
      </c>
      <c r="F3800" s="1">
        <v>0.0</v>
      </c>
      <c r="G3800" s="1">
        <v>0.0</v>
      </c>
      <c r="I3800" s="1" t="str">
        <f t="shared" si="1"/>
        <v>Q6.2. Sweet potato leaves, average of raw and cooked (steamed)</v>
      </c>
      <c r="J3800" s="1">
        <f t="shared" si="2"/>
        <v>8</v>
      </c>
      <c r="K3800" s="1" t="str">
        <f t="shared" si="3"/>
        <v>Q6.2. Sweet potato leaves, average of raw and cooked (steamed)8</v>
      </c>
      <c r="L3800" s="1" t="str">
        <f t="shared" si="4"/>
        <v>Q6.2. Sweet potato leaves, average of raw and cooked (steamed)Storage, in refrigerator, at home (WFLDB)/RER U {ID}| GAIN</v>
      </c>
      <c r="M3800" s="1" t="str">
        <f t="array" ref="M3800">IF(A3799=$A$72,TEXT(A3800,"dd/mm/yyyy"),A3800)&amp;";"&amp;B3800&amp;";"&amp;IF(J3800=0,IFERROR(VLOOKUP(A3800,default!$B$17:$C$19,2,0),C3800),INDEX(default!$B$2:$B$12,Sheet2!J3800,0))&amp;";"&amp;D3800&amp;";"&amp;E3800&amp;";"&amp;F3800&amp;";"&amp;G3800&amp;";"&amp;H3800</f>
        <v>Storage, in refrigerator, at home (WFLDB)/RER U {ID}| GAIN;l*day;home_cool;Undefined;0;0;0;</v>
      </c>
    </row>
    <row r="3801" ht="15.75" customHeight="1">
      <c r="A3801" s="1" t="s">
        <v>128</v>
      </c>
      <c r="B3801" s="1" t="s">
        <v>846</v>
      </c>
      <c r="C3801" s="1" t="s">
        <v>1018</v>
      </c>
      <c r="D3801" s="1" t="s">
        <v>842</v>
      </c>
      <c r="E3801" s="1">
        <v>0.0</v>
      </c>
      <c r="F3801" s="1">
        <v>0.0</v>
      </c>
      <c r="G3801" s="1">
        <v>0.0</v>
      </c>
      <c r="I3801" s="1" t="str">
        <f t="shared" si="1"/>
        <v>Q6.2. Sweet potato leaves, average of raw and cooked (steamed)</v>
      </c>
      <c r="J3801" s="1">
        <f t="shared" si="2"/>
        <v>9</v>
      </c>
      <c r="K3801" s="1" t="str">
        <f t="shared" si="3"/>
        <v>Q6.2. Sweet potato leaves, average of raw and cooked (steamed)9</v>
      </c>
      <c r="L3801" s="1" t="str">
        <f t="shared" si="4"/>
        <v>Q6.2. Sweet potato leaves, average of raw and cooked (steamed)Storage, in freezer, at home (WFLDB)/RER U {ID}| GAIN</v>
      </c>
      <c r="M3801" s="1" t="str">
        <f t="array" ref="M3801">IF(A3800=$A$72,TEXT(A3801,"dd/mm/yyyy"),A3801)&amp;";"&amp;B3801&amp;";"&amp;IF(J3801=0,IFERROR(VLOOKUP(A3801,default!$B$17:$C$19,2,0),C3801),INDEX(default!$B$2:$B$12,Sheet2!J3801,0))&amp;";"&amp;D3801&amp;";"&amp;E3801&amp;";"&amp;F3801&amp;";"&amp;G3801&amp;";"&amp;H3801</f>
        <v>Storage, in freezer, at home (WFLDB)/RER U {ID}| GAIN;l*day;home_freez;Undefined;0;0;0;</v>
      </c>
    </row>
    <row r="3802" ht="15.75" customHeight="1">
      <c r="A3802" s="1" t="s">
        <v>129</v>
      </c>
      <c r="B3802" s="1" t="s">
        <v>849</v>
      </c>
      <c r="C3802" s="1" t="s">
        <v>37</v>
      </c>
      <c r="D3802" s="1" t="s">
        <v>842</v>
      </c>
      <c r="E3802" s="1">
        <v>0.0</v>
      </c>
      <c r="F3802" s="1">
        <v>0.0</v>
      </c>
      <c r="G3802" s="1">
        <v>0.0</v>
      </c>
      <c r="I3802" s="1" t="str">
        <f t="shared" si="1"/>
        <v>Q6.2. Sweet potato leaves, average of raw and cooked (steamed)</v>
      </c>
      <c r="J3802" s="1">
        <f t="shared" si="2"/>
        <v>10</v>
      </c>
      <c r="K3802" s="1" t="str">
        <f t="shared" si="3"/>
        <v>Q6.2. Sweet potato leaves, average of raw and cooked (steamed)10</v>
      </c>
      <c r="L3802" s="1" t="str">
        <f t="shared" si="4"/>
        <v>Q6.2. Sweet potato leaves, average of raw and cooked (steamed)Boiling, vegetables, with LPG stove, at consumer home (WFLDB)/GLO U</v>
      </c>
      <c r="M3802" s="1" t="str">
        <f t="array" ref="M3802">IF(A3801=$A$72,TEXT(A3802,"dd/mm/yyyy"),A3802)&amp;";"&amp;B3802&amp;";"&amp;IF(J3802=0,IFERROR(VLOOKUP(A3802,default!$B$17:$C$19,2,0),C3802),INDEX(default!$B$2:$B$12,Sheet2!J3802,0))&amp;";"&amp;D3802&amp;";"&amp;E3802&amp;";"&amp;F3802&amp;";"&amp;G3802&amp;";"&amp;H3802</f>
        <v>Boiling, vegetables, with LPG stove, at consumer home (WFLDB)/GLO U;p;boil*(1-USER_loss);Undefined;0;0;0;</v>
      </c>
    </row>
    <row r="3803" ht="15.75" customHeight="1">
      <c r="A3803" s="1" t="s">
        <v>130</v>
      </c>
      <c r="B3803" s="1" t="s">
        <v>849</v>
      </c>
      <c r="C3803" s="1" t="s">
        <v>38</v>
      </c>
      <c r="D3803" s="1" t="s">
        <v>842</v>
      </c>
      <c r="E3803" s="1">
        <v>0.0</v>
      </c>
      <c r="F3803" s="1">
        <v>0.0</v>
      </c>
      <c r="G3803" s="1">
        <v>0.0</v>
      </c>
      <c r="I3803" s="1" t="str">
        <f t="shared" si="1"/>
        <v>Q6.2. Sweet potato leaves, average of raw and cooked (steamed)</v>
      </c>
      <c r="J3803" s="1">
        <f t="shared" si="2"/>
        <v>11</v>
      </c>
      <c r="K3803" s="1" t="str">
        <f t="shared" si="3"/>
        <v>Q6.2. Sweet potato leaves, average of raw and cooked (steamed)11</v>
      </c>
      <c r="L3803" s="1" t="str">
        <f t="shared" si="4"/>
        <v>Q6.2. Sweet potato leaves, average of raw and cooked (steamed)Frying, vegetables, with LPG stove, at consumer home (WFLDB)/GLO U</v>
      </c>
      <c r="M3803" s="1" t="str">
        <f t="array" ref="M3803">IF(A3802=$A$72,TEXT(A3803,"dd/mm/yyyy"),A3803)&amp;";"&amp;B3803&amp;";"&amp;IF(J3803=0,IFERROR(VLOOKUP(A3803,default!$B$17:$C$19,2,0),C3803),INDEX(default!$B$2:$B$12,Sheet2!J3803,0))&amp;";"&amp;D3803&amp;";"&amp;E3803&amp;";"&amp;F3803&amp;";"&amp;G3803&amp;";"&amp;H3803</f>
        <v>Frying, vegetables, with LPG stove, at consumer home (WFLDB)/GLO U;p;fry*(1-USER_loss);Undefined;0;0;0;</v>
      </c>
    </row>
    <row r="3804" ht="15.75" customHeight="1">
      <c r="I3804" s="1" t="str">
        <f t="shared" si="1"/>
        <v>Q6.2. Sweet potato leaves, average of raw and cooked (steamed)</v>
      </c>
      <c r="J3804" s="1">
        <f t="shared" si="2"/>
        <v>0</v>
      </c>
      <c r="K3804" s="1" t="str">
        <f t="shared" si="3"/>
        <v>Q6.2. Sweet potato leaves, average of raw and cooked (steamed)0</v>
      </c>
      <c r="L3804" s="1" t="str">
        <f t="shared" si="4"/>
        <v>Q6.2. Sweet potato leaves, average of raw and cooked (steamed)</v>
      </c>
      <c r="M3804" s="1" t="str">
        <f t="array" ref="M3804">IF(A3803=$A$72,TEXT(A3804,"dd/mm/yyyy"),A3804)&amp;";"&amp;B3804&amp;";"&amp;IF(J3804=0,IFERROR(VLOOKUP(A3804,default!$B$17:$C$19,2,0),C3804),INDEX(default!$B$2:$B$12,Sheet2!J3804,0))&amp;";"&amp;D3804&amp;";"&amp;E3804&amp;";"&amp;F3804&amp;";"&amp;G3804&amp;";"&amp;H3804</f>
        <v>;;;;;;;</v>
      </c>
    </row>
    <row r="3805" ht="15.75" customHeight="1">
      <c r="A3805" s="1" t="s">
        <v>852</v>
      </c>
      <c r="I3805" s="1" t="str">
        <f t="shared" si="1"/>
        <v>Q6.2. Sweet potato leaves, average of raw and cooked (steamed)</v>
      </c>
      <c r="J3805" s="1">
        <f t="shared" si="2"/>
        <v>0</v>
      </c>
      <c r="K3805" s="1" t="str">
        <f t="shared" si="3"/>
        <v>Q6.2. Sweet potato leaves, average of raw and cooked (steamed)0</v>
      </c>
      <c r="L3805" s="1" t="str">
        <f t="shared" si="4"/>
        <v>Q6.2. Sweet potato leaves, average of raw and cooked (steamed)Electricity/heat</v>
      </c>
      <c r="M3805" s="1" t="str">
        <f t="array" ref="M3805">IF(A3804=$A$72,TEXT(A3805,"dd/mm/yyyy"),A3805)&amp;";"&amp;B3805&amp;";"&amp;IF(J3805=0,IFERROR(VLOOKUP(A3805,default!$B$17:$C$19,2,0),C3805),INDEX(default!$B$2:$B$12,Sheet2!J3805,0))&amp;";"&amp;D3805&amp;";"&amp;E3805&amp;";"&amp;F3805&amp;";"&amp;G3805&amp;";"&amp;H3805</f>
        <v>Electricity/heat;;;;;;;</v>
      </c>
    </row>
    <row r="3806" ht="15.75" customHeight="1">
      <c r="I3806" s="1" t="str">
        <f t="shared" si="1"/>
        <v>Q6.2. Sweet potato leaves, average of raw and cooked (steamed)</v>
      </c>
      <c r="J3806" s="1">
        <f t="shared" si="2"/>
        <v>0</v>
      </c>
      <c r="K3806" s="1" t="str">
        <f t="shared" si="3"/>
        <v>Q6.2. Sweet potato leaves, average of raw and cooked (steamed)0</v>
      </c>
      <c r="L3806" s="1" t="str">
        <f t="shared" si="4"/>
        <v>Q6.2. Sweet potato leaves, average of raw and cooked (steamed)</v>
      </c>
      <c r="M3806" s="1" t="str">
        <f t="array" ref="M3806">IF(A3805=$A$72,TEXT(A3806,"dd/mm/yyyy"),A3806)&amp;";"&amp;B3806&amp;";"&amp;IF(J3806=0,IFERROR(VLOOKUP(A3806,default!$B$17:$C$19,2,0),C3806),INDEX(default!$B$2:$B$12,Sheet2!J3806,0))&amp;";"&amp;D3806&amp;";"&amp;E3806&amp;";"&amp;F3806&amp;";"&amp;G3806&amp;";"&amp;H3806</f>
        <v>;;;;;;;</v>
      </c>
    </row>
    <row r="3807" ht="15.75" customHeight="1">
      <c r="A3807" s="1" t="s">
        <v>853</v>
      </c>
      <c r="I3807" s="1" t="str">
        <f t="shared" si="1"/>
        <v>Q6.2. Sweet potato leaves, average of raw and cooked (steamed)</v>
      </c>
      <c r="J3807" s="1">
        <f t="shared" si="2"/>
        <v>0</v>
      </c>
      <c r="K3807" s="1" t="str">
        <f t="shared" si="3"/>
        <v>Q6.2. Sweet potato leaves, average of raw and cooked (steamed)0</v>
      </c>
      <c r="L3807" s="1" t="str">
        <f t="shared" si="4"/>
        <v>Q6.2. Sweet potato leaves, average of raw and cooked (steamed)Emissions to air</v>
      </c>
      <c r="M3807" s="1" t="str">
        <f t="array" ref="M3807">IF(A3806=$A$72,TEXT(A3807,"dd/mm/yyyy"),A3807)&amp;";"&amp;B3807&amp;";"&amp;IF(J3807=0,IFERROR(VLOOKUP(A3807,default!$B$17:$C$19,2,0),C3807),INDEX(default!$B$2:$B$12,Sheet2!J3807,0))&amp;";"&amp;D3807&amp;";"&amp;E3807&amp;";"&amp;F3807&amp;";"&amp;G3807&amp;";"&amp;H3807</f>
        <v>Emissions to air;;;;;;;</v>
      </c>
    </row>
    <row r="3808" ht="15.75" customHeight="1">
      <c r="I3808" s="1" t="str">
        <f t="shared" si="1"/>
        <v>Q6.2. Sweet potato leaves, average of raw and cooked (steamed)</v>
      </c>
      <c r="J3808" s="1">
        <f t="shared" si="2"/>
        <v>0</v>
      </c>
      <c r="K3808" s="1" t="str">
        <f t="shared" si="3"/>
        <v>Q6.2. Sweet potato leaves, average of raw and cooked (steamed)0</v>
      </c>
      <c r="L3808" s="1" t="str">
        <f t="shared" si="4"/>
        <v>Q6.2. Sweet potato leaves, average of raw and cooked (steamed)</v>
      </c>
      <c r="M3808" s="1" t="str">
        <f t="array" ref="M3808">IF(A3807=$A$72,TEXT(A3808,"dd/mm/yyyy"),A3808)&amp;";"&amp;B3808&amp;";"&amp;IF(J3808=0,IFERROR(VLOOKUP(A3808,default!$B$17:$C$19,2,0),C3808),INDEX(default!$B$2:$B$12,Sheet2!J3808,0))&amp;";"&amp;D3808&amp;";"&amp;E3808&amp;";"&amp;F3808&amp;";"&amp;G3808&amp;";"&amp;H3808</f>
        <v>;;;;;;;</v>
      </c>
    </row>
    <row r="3809" ht="15.75" customHeight="1">
      <c r="A3809" s="1" t="s">
        <v>854</v>
      </c>
      <c r="I3809" s="1" t="str">
        <f t="shared" si="1"/>
        <v>Q6.2. Sweet potato leaves, average of raw and cooked (steamed)</v>
      </c>
      <c r="J3809" s="1">
        <f t="shared" si="2"/>
        <v>0</v>
      </c>
      <c r="K3809" s="1" t="str">
        <f t="shared" si="3"/>
        <v>Q6.2. Sweet potato leaves, average of raw and cooked (steamed)0</v>
      </c>
      <c r="L3809" s="1" t="str">
        <f t="shared" si="4"/>
        <v>Q6.2. Sweet potato leaves, average of raw and cooked (steamed)Emissions to water</v>
      </c>
      <c r="M3809" s="1" t="str">
        <f t="array" ref="M3809">IF(A3808=$A$72,TEXT(A3809,"dd/mm/yyyy"),A3809)&amp;";"&amp;B3809&amp;";"&amp;IF(J3809=0,IFERROR(VLOOKUP(A3809,default!$B$17:$C$19,2,0),C3809),INDEX(default!$B$2:$B$12,Sheet2!J3809,0))&amp;";"&amp;D3809&amp;";"&amp;E3809&amp;";"&amp;F3809&amp;";"&amp;G3809&amp;";"&amp;H3809</f>
        <v>Emissions to water;;;;;;;</v>
      </c>
    </row>
    <row r="3810" ht="15.75" customHeight="1">
      <c r="I3810" s="1" t="str">
        <f t="shared" si="1"/>
        <v>Q6.2. Sweet potato leaves, average of raw and cooked (steamed)</v>
      </c>
      <c r="J3810" s="1">
        <f t="shared" si="2"/>
        <v>0</v>
      </c>
      <c r="K3810" s="1" t="str">
        <f t="shared" si="3"/>
        <v>Q6.2. Sweet potato leaves, average of raw and cooked (steamed)0</v>
      </c>
      <c r="L3810" s="1" t="str">
        <f t="shared" si="4"/>
        <v>Q6.2. Sweet potato leaves, average of raw and cooked (steamed)</v>
      </c>
      <c r="M3810" s="1" t="str">
        <f t="array" ref="M3810">IF(A3809=$A$72,TEXT(A3810,"dd/mm/yyyy"),A3810)&amp;";"&amp;B3810&amp;";"&amp;IF(J3810=0,IFERROR(VLOOKUP(A3810,default!$B$17:$C$19,2,0),C3810),INDEX(default!$B$2:$B$12,Sheet2!J3810,0))&amp;";"&amp;D3810&amp;";"&amp;E3810&amp;";"&amp;F3810&amp;";"&amp;G3810&amp;";"&amp;H3810</f>
        <v>;;;;;;;</v>
      </c>
    </row>
    <row r="3811" ht="15.75" customHeight="1">
      <c r="A3811" s="1" t="s">
        <v>855</v>
      </c>
      <c r="I3811" s="1" t="str">
        <f t="shared" si="1"/>
        <v>Q6.2. Sweet potato leaves, average of raw and cooked (steamed)</v>
      </c>
      <c r="J3811" s="1">
        <f t="shared" si="2"/>
        <v>0</v>
      </c>
      <c r="K3811" s="1" t="str">
        <f t="shared" si="3"/>
        <v>Q6.2. Sweet potato leaves, average of raw and cooked (steamed)0</v>
      </c>
      <c r="L3811" s="1" t="str">
        <f t="shared" si="4"/>
        <v>Q6.2. Sweet potato leaves, average of raw and cooked (steamed)Emissions to soil</v>
      </c>
      <c r="M3811" s="1" t="str">
        <f t="array" ref="M3811">IF(A3810=$A$72,TEXT(A3811,"dd/mm/yyyy"),A3811)&amp;";"&amp;B3811&amp;";"&amp;IF(J3811=0,IFERROR(VLOOKUP(A3811,default!$B$17:$C$19,2,0),C3811),INDEX(default!$B$2:$B$12,Sheet2!J3811,0))&amp;";"&amp;D3811&amp;";"&amp;E3811&amp;";"&amp;F3811&amp;";"&amp;G3811&amp;";"&amp;H3811</f>
        <v>Emissions to soil;;;;;;;</v>
      </c>
    </row>
    <row r="3812" ht="15.75" customHeight="1">
      <c r="I3812" s="1" t="str">
        <f t="shared" si="1"/>
        <v>Q6.2. Sweet potato leaves, average of raw and cooked (steamed)</v>
      </c>
      <c r="J3812" s="1">
        <f t="shared" si="2"/>
        <v>0</v>
      </c>
      <c r="K3812" s="1" t="str">
        <f t="shared" si="3"/>
        <v>Q6.2. Sweet potato leaves, average of raw and cooked (steamed)0</v>
      </c>
      <c r="L3812" s="1" t="str">
        <f t="shared" si="4"/>
        <v>Q6.2. Sweet potato leaves, average of raw and cooked (steamed)</v>
      </c>
      <c r="M3812" s="1" t="str">
        <f t="array" ref="M3812">IF(A3811=$A$72,TEXT(A3812,"dd/mm/yyyy"),A3812)&amp;";"&amp;B3812&amp;";"&amp;IF(J3812=0,IFERROR(VLOOKUP(A3812,default!$B$17:$C$19,2,0),C3812),INDEX(default!$B$2:$B$12,Sheet2!J3812,0))&amp;";"&amp;D3812&amp;";"&amp;E3812&amp;";"&amp;F3812&amp;";"&amp;G3812&amp;";"&amp;H3812</f>
        <v>;;;;;;;</v>
      </c>
    </row>
    <row r="3813" ht="15.75" customHeight="1">
      <c r="A3813" s="1" t="s">
        <v>856</v>
      </c>
      <c r="I3813" s="1" t="str">
        <f t="shared" si="1"/>
        <v>Q6.2. Sweet potato leaves, average of raw and cooked (steamed)</v>
      </c>
      <c r="J3813" s="1">
        <f t="shared" si="2"/>
        <v>0</v>
      </c>
      <c r="K3813" s="1" t="str">
        <f t="shared" si="3"/>
        <v>Q6.2. Sweet potato leaves, average of raw and cooked (steamed)0</v>
      </c>
      <c r="L3813" s="1" t="str">
        <f t="shared" si="4"/>
        <v>Q6.2. Sweet potato leaves, average of raw and cooked (steamed)Final waste flows</v>
      </c>
      <c r="M3813" s="1" t="str">
        <f t="array" ref="M3813">IF(A3812=$A$72,TEXT(A3813,"dd/mm/yyyy"),A3813)&amp;";"&amp;B3813&amp;";"&amp;IF(J3813=0,IFERROR(VLOOKUP(A3813,default!$B$17:$C$19,2,0),C3813),INDEX(default!$B$2:$B$12,Sheet2!J3813,0))&amp;";"&amp;D3813&amp;";"&amp;E3813&amp;";"&amp;F3813&amp;";"&amp;G3813&amp;";"&amp;H3813</f>
        <v>Final waste flows;;;;;;;</v>
      </c>
    </row>
    <row r="3814" ht="15.75" customHeight="1">
      <c r="I3814" s="1" t="str">
        <f t="shared" si="1"/>
        <v>Q6.2. Sweet potato leaves, average of raw and cooked (steamed)</v>
      </c>
      <c r="J3814" s="1">
        <f t="shared" si="2"/>
        <v>0</v>
      </c>
      <c r="K3814" s="1" t="str">
        <f t="shared" si="3"/>
        <v>Q6.2. Sweet potato leaves, average of raw and cooked (steamed)0</v>
      </c>
      <c r="L3814" s="1" t="str">
        <f t="shared" si="4"/>
        <v>Q6.2. Sweet potato leaves, average of raw and cooked (steamed)</v>
      </c>
      <c r="M3814" s="1" t="str">
        <f t="array" ref="M3814">IF(A3813=$A$72,TEXT(A3814,"dd/mm/yyyy"),A3814)&amp;";"&amp;B3814&amp;";"&amp;IF(J3814=0,IFERROR(VLOOKUP(A3814,default!$B$17:$C$19,2,0),C3814),INDEX(default!$B$2:$B$12,Sheet2!J3814,0))&amp;";"&amp;D3814&amp;";"&amp;E3814&amp;";"&amp;F3814&amp;";"&amp;G3814&amp;";"&amp;H3814</f>
        <v>;;;;;;;</v>
      </c>
    </row>
    <row r="3815" ht="15.75" customHeight="1">
      <c r="A3815" s="1" t="s">
        <v>857</v>
      </c>
      <c r="I3815" s="1" t="str">
        <f t="shared" si="1"/>
        <v>Q6.2. Sweet potato leaves, average of raw and cooked (steamed)</v>
      </c>
      <c r="J3815" s="1">
        <f t="shared" si="2"/>
        <v>0</v>
      </c>
      <c r="K3815" s="1" t="str">
        <f t="shared" si="3"/>
        <v>Q6.2. Sweet potato leaves, average of raw and cooked (steamed)0</v>
      </c>
      <c r="L3815" s="1" t="str">
        <f t="shared" si="4"/>
        <v>Q6.2. Sweet potato leaves, average of raw and cooked (steamed)Non material emissions</v>
      </c>
      <c r="M3815" s="1" t="str">
        <f t="array" ref="M3815">IF(A3814=$A$72,TEXT(A3815,"dd/mm/yyyy"),A3815)&amp;";"&amp;B3815&amp;";"&amp;IF(J3815=0,IFERROR(VLOOKUP(A3815,default!$B$17:$C$19,2,0),C3815),INDEX(default!$B$2:$B$12,Sheet2!J3815,0))&amp;";"&amp;D3815&amp;";"&amp;E3815&amp;";"&amp;F3815&amp;";"&amp;G3815&amp;";"&amp;H3815</f>
        <v>Non material emissions;;;;;;;</v>
      </c>
    </row>
    <row r="3816" ht="15.75" customHeight="1">
      <c r="I3816" s="1" t="str">
        <f t="shared" si="1"/>
        <v>Q6.2. Sweet potato leaves, average of raw and cooked (steamed)</v>
      </c>
      <c r="J3816" s="1">
        <f t="shared" si="2"/>
        <v>0</v>
      </c>
      <c r="K3816" s="1" t="str">
        <f t="shared" si="3"/>
        <v>Q6.2. Sweet potato leaves, average of raw and cooked (steamed)0</v>
      </c>
      <c r="L3816" s="1" t="str">
        <f t="shared" si="4"/>
        <v>Q6.2. Sweet potato leaves, average of raw and cooked (steamed)</v>
      </c>
      <c r="M3816" s="1" t="str">
        <f t="array" ref="M3816">IF(A3815=$A$72,TEXT(A3816,"dd/mm/yyyy"),A3816)&amp;";"&amp;B3816&amp;";"&amp;IF(J3816=0,IFERROR(VLOOKUP(A3816,default!$B$17:$C$19,2,0),C3816),INDEX(default!$B$2:$B$12,Sheet2!J3816,0))&amp;";"&amp;D3816&amp;";"&amp;E3816&amp;";"&amp;F3816&amp;";"&amp;G3816&amp;";"&amp;H3816</f>
        <v>;;;;;;;</v>
      </c>
    </row>
    <row r="3817" ht="15.75" customHeight="1">
      <c r="A3817" s="1" t="s">
        <v>858</v>
      </c>
      <c r="I3817" s="1" t="str">
        <f t="shared" si="1"/>
        <v>Q6.2. Sweet potato leaves, average of raw and cooked (steamed)</v>
      </c>
      <c r="J3817" s="1">
        <f t="shared" si="2"/>
        <v>0</v>
      </c>
      <c r="K3817" s="1" t="str">
        <f t="shared" si="3"/>
        <v>Q6.2. Sweet potato leaves, average of raw and cooked (steamed)0</v>
      </c>
      <c r="L3817" s="1" t="str">
        <f t="shared" si="4"/>
        <v>Q6.2. Sweet potato leaves, average of raw and cooked (steamed)Social issues</v>
      </c>
      <c r="M3817" s="1" t="str">
        <f t="array" ref="M3817">IF(A3816=$A$72,TEXT(A3817,"dd/mm/yyyy"),A3817)&amp;";"&amp;B3817&amp;";"&amp;IF(J3817=0,IFERROR(VLOOKUP(A3817,default!$B$17:$C$19,2,0),C3817),INDEX(default!$B$2:$B$12,Sheet2!J3817,0))&amp;";"&amp;D3817&amp;";"&amp;E3817&amp;";"&amp;F3817&amp;";"&amp;G3817&amp;";"&amp;H3817</f>
        <v>Social issues;;;;;;;</v>
      </c>
    </row>
    <row r="3818" ht="15.75" customHeight="1">
      <c r="I3818" s="1" t="str">
        <f t="shared" si="1"/>
        <v>Q6.2. Sweet potato leaves, average of raw and cooked (steamed)</v>
      </c>
      <c r="J3818" s="1">
        <f t="shared" si="2"/>
        <v>0</v>
      </c>
      <c r="K3818" s="1" t="str">
        <f t="shared" si="3"/>
        <v>Q6.2. Sweet potato leaves, average of raw and cooked (steamed)0</v>
      </c>
      <c r="L3818" s="1" t="str">
        <f t="shared" si="4"/>
        <v>Q6.2. Sweet potato leaves, average of raw and cooked (steamed)</v>
      </c>
      <c r="M3818" s="1" t="str">
        <f t="array" ref="M3818">IF(A3817=$A$72,TEXT(A3818,"dd/mm/yyyy"),A3818)&amp;";"&amp;B3818&amp;";"&amp;IF(J3818=0,IFERROR(VLOOKUP(A3818,default!$B$17:$C$19,2,0),C3818),INDEX(default!$B$2:$B$12,Sheet2!J3818,0))&amp;";"&amp;D3818&amp;";"&amp;E3818&amp;";"&amp;F3818&amp;";"&amp;G3818&amp;";"&amp;H3818</f>
        <v>;;;;;;;</v>
      </c>
    </row>
    <row r="3819" ht="15.75" customHeight="1">
      <c r="A3819" s="1" t="s">
        <v>859</v>
      </c>
      <c r="I3819" s="1" t="str">
        <f t="shared" si="1"/>
        <v>Q6.2. Sweet potato leaves, average of raw and cooked (steamed)</v>
      </c>
      <c r="J3819" s="1">
        <f t="shared" si="2"/>
        <v>0</v>
      </c>
      <c r="K3819" s="1" t="str">
        <f t="shared" si="3"/>
        <v>Q6.2. Sweet potato leaves, average of raw and cooked (steamed)0</v>
      </c>
      <c r="L3819" s="1" t="str">
        <f t="shared" si="4"/>
        <v>Q6.2. Sweet potato leaves, average of raw and cooked (steamed)Economic issues</v>
      </c>
      <c r="M3819" s="1" t="str">
        <f t="array" ref="M3819">IF(A3818=$A$72,TEXT(A3819,"dd/mm/yyyy"),A3819)&amp;";"&amp;B3819&amp;";"&amp;IF(J3819=0,IFERROR(VLOOKUP(A3819,default!$B$17:$C$19,2,0),C3819),INDEX(default!$B$2:$B$12,Sheet2!J3819,0))&amp;";"&amp;D3819&amp;";"&amp;E3819&amp;";"&amp;F3819&amp;";"&amp;G3819&amp;";"&amp;H3819</f>
        <v>Economic issues;;;;;;;</v>
      </c>
    </row>
    <row r="3820" ht="15.75" customHeight="1">
      <c r="I3820" s="1" t="str">
        <f t="shared" si="1"/>
        <v>Q6.2. Sweet potato leaves, average of raw and cooked (steamed)</v>
      </c>
      <c r="J3820" s="1">
        <f t="shared" si="2"/>
        <v>0</v>
      </c>
      <c r="K3820" s="1" t="str">
        <f t="shared" si="3"/>
        <v>Q6.2. Sweet potato leaves, average of raw and cooked (steamed)0</v>
      </c>
      <c r="L3820" s="1" t="str">
        <f t="shared" si="4"/>
        <v>Q6.2. Sweet potato leaves, average of raw and cooked (steamed)</v>
      </c>
      <c r="M3820" s="1" t="str">
        <f t="array" ref="M3820">IF(A3819=$A$72,TEXT(A3820,"dd/mm/yyyy"),A3820)&amp;";"&amp;B3820&amp;";"&amp;IF(J3820=0,IFERROR(VLOOKUP(A3820,default!$B$17:$C$19,2,0),C3820),INDEX(default!$B$2:$B$12,Sheet2!J3820,0))&amp;";"&amp;D3820&amp;";"&amp;E3820&amp;";"&amp;F3820&amp;";"&amp;G3820&amp;";"&amp;H3820</f>
        <v>;;;;;;;</v>
      </c>
    </row>
    <row r="3821" ht="15.75" customHeight="1">
      <c r="A3821" s="1" t="s">
        <v>860</v>
      </c>
      <c r="I3821" s="1" t="str">
        <f t="shared" si="1"/>
        <v>Q6.2. Sweet potato leaves, average of raw and cooked (steamed)</v>
      </c>
      <c r="J3821" s="1">
        <f t="shared" si="2"/>
        <v>0</v>
      </c>
      <c r="K3821" s="1" t="str">
        <f t="shared" si="3"/>
        <v>Q6.2. Sweet potato leaves, average of raw and cooked (steamed)0</v>
      </c>
      <c r="L3821" s="1" t="str">
        <f t="shared" si="4"/>
        <v>Q6.2. Sweet potato leaves, average of raw and cooked (steamed)Waste to treatment</v>
      </c>
      <c r="M3821" s="1" t="str">
        <f t="array" ref="M3821">IF(A3820=$A$72,TEXT(A3821,"dd/mm/yyyy"),A3821)&amp;";"&amp;B3821&amp;";"&amp;IF(J3821=0,IFERROR(VLOOKUP(A3821,default!$B$17:$C$19,2,0),C3821),INDEX(default!$B$2:$B$12,Sheet2!J3821,0))&amp;";"&amp;D3821&amp;";"&amp;E3821&amp;";"&amp;F3821&amp;";"&amp;G3821&amp;";"&amp;H3821</f>
        <v>Waste to treatment;;;;;;;</v>
      </c>
    </row>
    <row r="3822" ht="15.75" customHeight="1">
      <c r="A3822" s="1" t="s">
        <v>8</v>
      </c>
      <c r="B3822" s="1" t="s">
        <v>835</v>
      </c>
      <c r="C3822" s="1" t="s">
        <v>1112</v>
      </c>
      <c r="D3822" s="1" t="s">
        <v>842</v>
      </c>
      <c r="E3822" s="1">
        <v>0.0</v>
      </c>
      <c r="F3822" s="1">
        <v>0.0</v>
      </c>
      <c r="G3822" s="1">
        <v>0.0</v>
      </c>
      <c r="I3822" s="1" t="str">
        <f t="shared" si="1"/>
        <v>Q6.2. Sweet potato leaves, average of raw and cooked (steamed)</v>
      </c>
      <c r="J3822" s="1">
        <f t="shared" si="2"/>
        <v>0</v>
      </c>
      <c r="K3822" s="1" t="str">
        <f t="shared" si="3"/>
        <v>Q6.2. Sweet potato leaves, average of raw and cooked (steamed)0</v>
      </c>
      <c r="L3822" s="1" t="str">
        <f t="shared" si="4"/>
        <v>Q6.2. Sweet potato leaves, average of raw and cooked (steamed)Municipal solid waste {RoW}| treatment of municipal solid waste, sanitary landfill | Cut-off, S</v>
      </c>
      <c r="M3822" s="1" t="str">
        <f t="array" ref="M3822">IF(A3821=$A$72,TEXT(A3822,"dd/mm/yyyy"),A3822)&amp;";"&amp;B3822&amp;";"&amp;IF(J3822=0,IFERROR(VLOOKUP(A3822,default!$B$17:$C$19,2,0),C3822),INDEX(default!$B$2:$B$12,Sheet2!J3822,0))&amp;";"&amp;D3822&amp;";"&amp;E3822&amp;";"&amp;F3822&amp;";"&amp;G3822&amp;";"&amp;H3822</f>
        <v>Municipal solid waste {RoW}| treatment of municipal solid waste, sanitary landfill | Cut-off, S;kg;(packwt*packaging*(1+TRAN_loss_PNS+RET_loss_PNS)+PHAR_loss_PNS+PROC_loss_PNS+TRAN_loss_PNS+RET_loss_PNS+USER_loss)*landfill;Undefined;0;0;0;</v>
      </c>
    </row>
    <row r="3823" ht="15.75" customHeight="1">
      <c r="A3823" s="1" t="s">
        <v>9</v>
      </c>
      <c r="B3823" s="1" t="s">
        <v>835</v>
      </c>
      <c r="C3823" s="1" t="s">
        <v>1113</v>
      </c>
      <c r="D3823" s="1" t="s">
        <v>842</v>
      </c>
      <c r="E3823" s="1">
        <v>0.0</v>
      </c>
      <c r="F3823" s="1">
        <v>0.0</v>
      </c>
      <c r="G3823" s="1">
        <v>0.0</v>
      </c>
      <c r="I3823" s="1" t="str">
        <f t="shared" si="1"/>
        <v>Q6.2. Sweet potato leaves, average of raw and cooked (steamed)</v>
      </c>
      <c r="J3823" s="1">
        <f t="shared" si="2"/>
        <v>0</v>
      </c>
      <c r="K3823" s="1" t="str">
        <f t="shared" si="3"/>
        <v>Q6.2. Sweet potato leaves, average of raw and cooked (steamed)0</v>
      </c>
      <c r="L3823" s="1" t="str">
        <f t="shared" si="4"/>
        <v>Q6.2. Sweet potato leaves, average of raw and cooked (steamed)Municipal solid waste {GLO}| treatment of municipal solid waste, open dump, wet infiltration class (500mm) | Cut-off, S</v>
      </c>
      <c r="M3823" s="1" t="str">
        <f t="array" ref="M3823">IF(A3822=$A$72,TEXT(A3823,"dd/mm/yyyy"),A3823)&amp;";"&amp;B3823&amp;";"&amp;IF(J3823=0,IFERROR(VLOOKUP(A3823,default!$B$17:$C$19,2,0),C3823),INDEX(default!$B$2:$B$12,Sheet2!J3823,0))&amp;";"&amp;D3823&amp;";"&amp;E3823&amp;";"&amp;F3823&amp;";"&amp;G3823&amp;";"&amp;H3823</f>
        <v>Municipal solid waste {GLO}| treatment of municipal solid waste, open dump, wet infiltration class (500mm) | Cut-off, S;kg;(packwt*packaging*(1+TRAN_loss_PNS+RET_loss_PNS)+PHAR_loss_PNS+PROC_loss_PNS+TRAN_loss_PNS+RET_loss_PNS+USER_loss)*opendump;Undefined;0;0;0;</v>
      </c>
    </row>
    <row r="3824" ht="15.75" customHeight="1">
      <c r="A3824" s="1" t="s">
        <v>10</v>
      </c>
      <c r="B3824" s="1" t="s">
        <v>835</v>
      </c>
      <c r="C3824" s="1" t="s">
        <v>1113</v>
      </c>
      <c r="D3824" s="1" t="s">
        <v>842</v>
      </c>
      <c r="E3824" s="1">
        <v>0.0</v>
      </c>
      <c r="F3824" s="1">
        <v>0.0</v>
      </c>
      <c r="G3824" s="1">
        <v>0.0</v>
      </c>
      <c r="I3824" s="1" t="str">
        <f t="shared" si="1"/>
        <v>Q6.2. Sweet potato leaves, average of raw and cooked (steamed)</v>
      </c>
      <c r="J3824" s="1">
        <f t="shared" si="2"/>
        <v>0</v>
      </c>
      <c r="K3824" s="1" t="str">
        <f t="shared" si="3"/>
        <v>Q6.2. Sweet potato leaves, average of raw and cooked (steamed)0</v>
      </c>
      <c r="L3824" s="1" t="str">
        <f t="shared" si="4"/>
        <v>Q6.2. Sweet potato leaves, average of raw and cooked (steamed)Municipal solid waste {GLO}| treatment of municipal solid waste, open burning | Cut-off, S</v>
      </c>
      <c r="M3824" s="1" t="str">
        <f t="array" ref="M3824">IF(A3823=$A$72,TEXT(A3824,"dd/mm/yyyy"),A3824)&amp;";"&amp;B3824&amp;";"&amp;IF(J3824=0,IFERROR(VLOOKUP(A3824,default!$B$17:$C$19,2,0),C3824),INDEX(default!$B$2:$B$12,Sheet2!J3824,0))&amp;";"&amp;D3824&amp;";"&amp;E3824&amp;";"&amp;F3824&amp;";"&amp;G3824&amp;";"&amp;H3824</f>
        <v>Municipal solid waste {GLO}| treatment of municipal solid waste, open burning | Cut-off, S;kg;(packwt*packaging*(1+TRAN_loss_PNS+RET_loss_PNS)+PHAR_loss_PNS+PROC_loss_PNS+TRAN_loss_PNS+RET_loss_PNS+USER_loss)*openburn;Undefined;0;0;0;</v>
      </c>
    </row>
    <row r="3825" ht="15.75" customHeight="1">
      <c r="I3825" s="1" t="str">
        <f t="shared" si="1"/>
        <v>Q6.2. Sweet potato leaves, average of raw and cooked (steamed)</v>
      </c>
      <c r="J3825" s="1">
        <f t="shared" si="2"/>
        <v>0</v>
      </c>
      <c r="K3825" s="1" t="str">
        <f t="shared" si="3"/>
        <v>Q6.2. Sweet potato leaves, average of raw and cooked (steamed)0</v>
      </c>
      <c r="L3825" s="1" t="str">
        <f t="shared" si="4"/>
        <v>Q6.2. Sweet potato leaves, average of raw and cooked (steamed)</v>
      </c>
      <c r="M3825" s="1" t="str">
        <f t="array" ref="M3825">IF(A3824=$A$72,TEXT(A3825,"dd/mm/yyyy"),A3825)&amp;";"&amp;B3825&amp;";"&amp;IF(J3825=0,IFERROR(VLOOKUP(A3825,default!$B$17:$C$19,2,0),C3825),INDEX(default!$B$2:$B$12,Sheet2!J3825,0))&amp;";"&amp;D3825&amp;";"&amp;E3825&amp;";"&amp;F3825&amp;";"&amp;G3825&amp;";"&amp;H3825</f>
        <v>;;;;;;;</v>
      </c>
    </row>
    <row r="3826" ht="15.75" customHeight="1">
      <c r="A3826" s="1" t="s">
        <v>865</v>
      </c>
      <c r="I3826" s="1" t="str">
        <f t="shared" si="1"/>
        <v>Q6.2. Sweet potato leaves, average of raw and cooked (steamed)</v>
      </c>
      <c r="J3826" s="1">
        <f t="shared" si="2"/>
        <v>0</v>
      </c>
      <c r="K3826" s="1" t="str">
        <f t="shared" si="3"/>
        <v>Q6.2. Sweet potato leaves, average of raw and cooked (steamed)0</v>
      </c>
      <c r="L3826" s="1" t="str">
        <f t="shared" si="4"/>
        <v>Q6.2. Sweet potato leaves, average of raw and cooked (steamed)Input parameters</v>
      </c>
      <c r="M3826" s="1" t="str">
        <f t="array" ref="M3826">IF(A3825=$A$72,TEXT(A3826,"dd/mm/yyyy"),A3826)&amp;";"&amp;B3826&amp;";"&amp;IF(J3826=0,IFERROR(VLOOKUP(A3826,default!$B$17:$C$19,2,0),C3826),INDEX(default!$B$2:$B$12,Sheet2!J3826,0))&amp;";"&amp;D3826&amp;";"&amp;E3826&amp;";"&amp;F3826&amp;";"&amp;G3826&amp;";"&amp;H3826</f>
        <v>Input parameters;;;;;;;</v>
      </c>
    </row>
    <row r="3827" ht="15.75" customHeight="1">
      <c r="A3827" s="1" t="s">
        <v>31</v>
      </c>
      <c r="B3827" s="1">
        <v>0.0</v>
      </c>
      <c r="C3827" s="1" t="s">
        <v>866</v>
      </c>
      <c r="D3827" s="1">
        <v>1.11</v>
      </c>
      <c r="E3827" s="1">
        <v>0.0</v>
      </c>
      <c r="F3827" s="1">
        <v>0.0</v>
      </c>
      <c r="G3827" s="1" t="s">
        <v>832</v>
      </c>
      <c r="H3827" s="1" t="s">
        <v>134</v>
      </c>
      <c r="I3827" s="1" t="str">
        <f t="shared" si="1"/>
        <v>Q6.2. Sweet potato leaves, average of raw and cooked (steamed)</v>
      </c>
      <c r="J3827" s="1">
        <f t="shared" si="2"/>
        <v>0</v>
      </c>
      <c r="K3827" s="1" t="str">
        <f t="shared" si="3"/>
        <v>Q6.2. Sweet potato leaves, average of raw and cooked (steamed)0</v>
      </c>
      <c r="L3827" s="1" t="str">
        <f t="shared" si="4"/>
        <v>Q6.2. Sweet potato leaves, average of raw and cooked (steamed)primary</v>
      </c>
      <c r="M3827" s="1" t="str">
        <f t="array" ref="M3827">IF(A3826=$A$72,TEXT(A3827,"dd/mm/yyyy"),A3827)&amp;";"&amp;B3827&amp;";"&amp;IF(J3827=0,IFERROR(VLOOKUP(A3827,default!$B$17:$C$19,2,0),C3827),INDEX(default!$B$2:$B$12,Sheet2!J3827,0))&amp;";"&amp;D3827&amp;";"&amp;E3827&amp;";"&amp;F3827&amp;";"&amp;G3827&amp;";"&amp;H3827</f>
        <v>primary;0;Lognormal;1,11;0;0;No;(2,3,2,2,2,na)_x007f_</v>
      </c>
    </row>
    <row r="3828" ht="15.75" customHeight="1">
      <c r="A3828" s="1" t="s">
        <v>23</v>
      </c>
      <c r="B3828" s="1">
        <v>1.0</v>
      </c>
      <c r="C3828" s="1" t="s">
        <v>866</v>
      </c>
      <c r="D3828" s="1">
        <v>1.25</v>
      </c>
      <c r="E3828" s="1">
        <v>0.0</v>
      </c>
      <c r="F3828" s="1">
        <v>0.0</v>
      </c>
      <c r="G3828" s="1" t="s">
        <v>832</v>
      </c>
      <c r="H3828" s="1" t="s">
        <v>131</v>
      </c>
      <c r="I3828" s="1" t="str">
        <f t="shared" si="1"/>
        <v>Q6.2. Sweet potato leaves, average of raw and cooked (steamed)</v>
      </c>
      <c r="J3828" s="1">
        <f t="shared" si="2"/>
        <v>0</v>
      </c>
      <c r="K3828" s="1" t="str">
        <f t="shared" si="3"/>
        <v>Q6.2. Sweet potato leaves, average of raw and cooked (steamed)0</v>
      </c>
      <c r="L3828" s="1" t="str">
        <f t="shared" si="4"/>
        <v>Q6.2. Sweet potato leaves, average of raw and cooked (steamed)packaging</v>
      </c>
      <c r="M3828" s="1" t="str">
        <f t="array" ref="M3828">IF(A3827=$A$72,TEXT(A3828,"dd/mm/yyyy"),A3828)&amp;";"&amp;B3828&amp;";"&amp;IF(J3828=0,IFERROR(VLOOKUP(A3828,default!$B$17:$C$19,2,0),C3828),INDEX(default!$B$2:$B$12,Sheet2!J3828,0))&amp;";"&amp;D3828&amp;";"&amp;E3828&amp;";"&amp;F3828&amp;";"&amp;G3828&amp;";"&amp;H3828</f>
        <v>packaging;1;Lognormal;1,25;0;0;No;(2,4,2,4,3,na)_x007f_</v>
      </c>
    </row>
    <row r="3829" ht="15.75" customHeight="1">
      <c r="A3829" s="1" t="s">
        <v>32</v>
      </c>
      <c r="B3829" s="1">
        <v>1.0</v>
      </c>
      <c r="C3829" s="1" t="s">
        <v>866</v>
      </c>
      <c r="D3829" s="1">
        <v>1.23</v>
      </c>
      <c r="E3829" s="1">
        <v>0.0</v>
      </c>
      <c r="F3829" s="1">
        <v>0.0</v>
      </c>
      <c r="G3829" s="1" t="s">
        <v>832</v>
      </c>
      <c r="H3829" s="1" t="s">
        <v>132</v>
      </c>
      <c r="I3829" s="1" t="str">
        <f t="shared" si="1"/>
        <v>Q6.2. Sweet potato leaves, average of raw and cooked (steamed)</v>
      </c>
      <c r="J3829" s="1">
        <f t="shared" si="2"/>
        <v>0</v>
      </c>
      <c r="K3829" s="1" t="str">
        <f t="shared" si="3"/>
        <v>Q6.2. Sweet potato leaves, average of raw and cooked (steamed)0</v>
      </c>
      <c r="L3829" s="1" t="str">
        <f t="shared" si="4"/>
        <v>Q6.2. Sweet potato leaves, average of raw and cooked (steamed)distrib</v>
      </c>
      <c r="M3829" s="1" t="str">
        <f t="array" ref="M3829">IF(A3828=$A$72,TEXT(A3829,"dd/mm/yyyy"),A3829)&amp;";"&amp;B3829&amp;";"&amp;IF(J3829=0,IFERROR(VLOOKUP(A3829,default!$B$17:$C$19,2,0),C3829),INDEX(default!$B$2:$B$12,Sheet2!J3829,0))&amp;";"&amp;D3829&amp;";"&amp;E3829&amp;";"&amp;F3829&amp;";"&amp;G3829&amp;";"&amp;H3829</f>
        <v>distrib;1;Lognormal;1,23;0;0;No;(2,3,2,4,3,na)_x007f_</v>
      </c>
    </row>
    <row r="3830" ht="15.75" customHeight="1">
      <c r="A3830" s="1" t="s">
        <v>33</v>
      </c>
      <c r="B3830" s="1">
        <v>0.0</v>
      </c>
      <c r="C3830" s="1" t="s">
        <v>866</v>
      </c>
      <c r="D3830" s="1">
        <v>1.12</v>
      </c>
      <c r="E3830" s="1">
        <v>0.0</v>
      </c>
      <c r="F3830" s="1">
        <v>0.0</v>
      </c>
      <c r="G3830" s="1" t="s">
        <v>832</v>
      </c>
      <c r="H3830" s="1" t="s">
        <v>133</v>
      </c>
      <c r="I3830" s="1" t="str">
        <f t="shared" si="1"/>
        <v>Q6.2. Sweet potato leaves, average of raw and cooked (steamed)</v>
      </c>
      <c r="J3830" s="1">
        <f t="shared" si="2"/>
        <v>0</v>
      </c>
      <c r="K3830" s="1" t="str">
        <f t="shared" si="3"/>
        <v>Q6.2. Sweet potato leaves, average of raw and cooked (steamed)0</v>
      </c>
      <c r="L3830" s="1" t="str">
        <f t="shared" si="4"/>
        <v>Q6.2. Sweet potato leaves, average of raw and cooked (steamed)retail_cool</v>
      </c>
      <c r="M3830" s="1" t="str">
        <f t="array" ref="M3830">IF(A3829=$A$72,TEXT(A3830,"dd/mm/yyyy"),A3830)&amp;";"&amp;B3830&amp;";"&amp;IF(J3830=0,IFERROR(VLOOKUP(A3830,default!$B$17:$C$19,2,0),C3830),INDEX(default!$B$2:$B$12,Sheet2!J3830,0))&amp;";"&amp;D3830&amp;";"&amp;E3830&amp;";"&amp;F3830&amp;";"&amp;G3830&amp;";"&amp;H3830</f>
        <v>retail_cool;0;Lognormal;1,12;0;0;No;(2,3,2,4,2,na)_x007f_</v>
      </c>
    </row>
    <row r="3831" ht="15.75" customHeight="1">
      <c r="A3831" s="1" t="s">
        <v>34</v>
      </c>
      <c r="B3831" s="1">
        <v>0.0</v>
      </c>
      <c r="C3831" s="1" t="s">
        <v>866</v>
      </c>
      <c r="D3831" s="1">
        <v>1.12</v>
      </c>
      <c r="E3831" s="1">
        <v>0.0</v>
      </c>
      <c r="F3831" s="1">
        <v>0.0</v>
      </c>
      <c r="G3831" s="1" t="s">
        <v>832</v>
      </c>
      <c r="H3831" s="1" t="s">
        <v>133</v>
      </c>
      <c r="I3831" s="1" t="str">
        <f t="shared" si="1"/>
        <v>Q6.2. Sweet potato leaves, average of raw and cooked (steamed)</v>
      </c>
      <c r="J3831" s="1">
        <f t="shared" si="2"/>
        <v>0</v>
      </c>
      <c r="K3831" s="1" t="str">
        <f t="shared" si="3"/>
        <v>Q6.2. Sweet potato leaves, average of raw and cooked (steamed)0</v>
      </c>
      <c r="L3831" s="1" t="str">
        <f t="shared" si="4"/>
        <v>Q6.2. Sweet potato leaves, average of raw and cooked (steamed)retail_freez</v>
      </c>
      <c r="M3831" s="1" t="str">
        <f t="array" ref="M3831">IF(A3830=$A$72,TEXT(A3831,"dd/mm/yyyy"),A3831)&amp;";"&amp;B3831&amp;";"&amp;IF(J3831=0,IFERROR(VLOOKUP(A3831,default!$B$17:$C$19,2,0),C3831),INDEX(default!$B$2:$B$12,Sheet2!J3831,0))&amp;";"&amp;D3831&amp;";"&amp;E3831&amp;";"&amp;F3831&amp;";"&amp;G3831&amp;";"&amp;H3831</f>
        <v>retail_freez;0;Lognormal;1,12;0;0;No;(2,3,2,4,2,na)_x007f_</v>
      </c>
    </row>
    <row r="3832" ht="15.75" customHeight="1">
      <c r="A3832" s="1" t="s">
        <v>35</v>
      </c>
      <c r="B3832" s="1">
        <v>0.0</v>
      </c>
      <c r="C3832" s="1" t="s">
        <v>866</v>
      </c>
      <c r="D3832" s="1">
        <v>1.12</v>
      </c>
      <c r="E3832" s="1">
        <v>0.0</v>
      </c>
      <c r="F3832" s="1">
        <v>0.0</v>
      </c>
      <c r="G3832" s="1" t="s">
        <v>832</v>
      </c>
      <c r="H3832" s="1" t="s">
        <v>133</v>
      </c>
      <c r="I3832" s="1" t="str">
        <f t="shared" si="1"/>
        <v>Q6.2. Sweet potato leaves, average of raw and cooked (steamed)</v>
      </c>
      <c r="J3832" s="1">
        <f t="shared" si="2"/>
        <v>0</v>
      </c>
      <c r="K3832" s="1" t="str">
        <f t="shared" si="3"/>
        <v>Q6.2. Sweet potato leaves, average of raw and cooked (steamed)0</v>
      </c>
      <c r="L3832" s="1" t="str">
        <f t="shared" si="4"/>
        <v>Q6.2. Sweet potato leaves, average of raw and cooked (steamed)home_cool</v>
      </c>
      <c r="M3832" s="1" t="str">
        <f t="array" ref="M3832">IF(A3831=$A$72,TEXT(A3832,"dd/mm/yyyy"),A3832)&amp;";"&amp;B3832&amp;";"&amp;IF(J3832=0,IFERROR(VLOOKUP(A3832,default!$B$17:$C$19,2,0),C3832),INDEX(default!$B$2:$B$12,Sheet2!J3832,0))&amp;";"&amp;D3832&amp;";"&amp;E3832&amp;";"&amp;F3832&amp;";"&amp;G3832&amp;";"&amp;H3832</f>
        <v>home_cool;0;Lognormal;1,12;0;0;No;(2,3,2,4,2,na)_x007f_</v>
      </c>
    </row>
    <row r="3833" ht="15.75" customHeight="1">
      <c r="A3833" s="1" t="s">
        <v>36</v>
      </c>
      <c r="B3833" s="1">
        <v>0.0</v>
      </c>
      <c r="C3833" s="1" t="s">
        <v>866</v>
      </c>
      <c r="D3833" s="1">
        <v>1.12</v>
      </c>
      <c r="E3833" s="1">
        <v>0.0</v>
      </c>
      <c r="F3833" s="1">
        <v>0.0</v>
      </c>
      <c r="G3833" s="1" t="s">
        <v>832</v>
      </c>
      <c r="H3833" s="1" t="s">
        <v>133</v>
      </c>
      <c r="I3833" s="1" t="str">
        <f t="shared" si="1"/>
        <v>Q6.2. Sweet potato leaves, average of raw and cooked (steamed)</v>
      </c>
      <c r="J3833" s="1">
        <f t="shared" si="2"/>
        <v>0</v>
      </c>
      <c r="K3833" s="1" t="str">
        <f t="shared" si="3"/>
        <v>Q6.2. Sweet potato leaves, average of raw and cooked (steamed)0</v>
      </c>
      <c r="L3833" s="1" t="str">
        <f t="shared" si="4"/>
        <v>Q6.2. Sweet potato leaves, average of raw and cooked (steamed)home_freez</v>
      </c>
      <c r="M3833" s="1" t="str">
        <f t="array" ref="M3833">IF(A3832=$A$72,TEXT(A3833,"dd/mm/yyyy"),A3833)&amp;";"&amp;B3833&amp;";"&amp;IF(J3833=0,IFERROR(VLOOKUP(A3833,default!$B$17:$C$19,2,0),C3833),INDEX(default!$B$2:$B$12,Sheet2!J3833,0))&amp;";"&amp;D3833&amp;";"&amp;E3833&amp;";"&amp;F3833&amp;";"&amp;G3833&amp;";"&amp;H3833</f>
        <v>home_freez;0;Lognormal;1,12;0;0;No;(2,3,2,4,2,na)_x007f_</v>
      </c>
    </row>
    <row r="3834" ht="15.75" customHeight="1">
      <c r="A3834" s="1" t="s">
        <v>37</v>
      </c>
      <c r="B3834" s="1">
        <v>1.0</v>
      </c>
      <c r="C3834" s="1" t="s">
        <v>866</v>
      </c>
      <c r="D3834" s="1">
        <v>1.11</v>
      </c>
      <c r="E3834" s="1">
        <v>0.0</v>
      </c>
      <c r="F3834" s="1">
        <v>0.0</v>
      </c>
      <c r="G3834" s="1" t="s">
        <v>832</v>
      </c>
      <c r="H3834" s="1" t="s">
        <v>134</v>
      </c>
      <c r="I3834" s="1" t="str">
        <f t="shared" si="1"/>
        <v>Q6.2. Sweet potato leaves, average of raw and cooked (steamed)</v>
      </c>
      <c r="J3834" s="1">
        <f t="shared" si="2"/>
        <v>0</v>
      </c>
      <c r="K3834" s="1" t="str">
        <f t="shared" si="3"/>
        <v>Q6.2. Sweet potato leaves, average of raw and cooked (steamed)0</v>
      </c>
      <c r="L3834" s="1" t="str">
        <f t="shared" si="4"/>
        <v>Q6.2. Sweet potato leaves, average of raw and cooked (steamed)boil</v>
      </c>
      <c r="M3834" s="1" t="str">
        <f t="array" ref="M3834">IF(A3833=$A$72,TEXT(A3834,"dd/mm/yyyy"),A3834)&amp;";"&amp;B3834&amp;";"&amp;IF(J3834=0,IFERROR(VLOOKUP(A3834,default!$B$17:$C$19,2,0),C3834),INDEX(default!$B$2:$B$12,Sheet2!J3834,0))&amp;";"&amp;D3834&amp;";"&amp;E3834&amp;";"&amp;F3834&amp;";"&amp;G3834&amp;";"&amp;H3834</f>
        <v>boil;1;Lognormal;1,11;0;0;No;(2,3,2,2,2,na)_x007f_</v>
      </c>
    </row>
    <row r="3835" ht="15.75" customHeight="1">
      <c r="A3835" s="1" t="s">
        <v>38</v>
      </c>
      <c r="B3835" s="1">
        <v>0.0</v>
      </c>
      <c r="C3835" s="1" t="s">
        <v>866</v>
      </c>
      <c r="D3835" s="1">
        <v>1.11</v>
      </c>
      <c r="E3835" s="1">
        <v>0.0</v>
      </c>
      <c r="F3835" s="1">
        <v>0.0</v>
      </c>
      <c r="G3835" s="1" t="s">
        <v>832</v>
      </c>
      <c r="H3835" s="1" t="s">
        <v>134</v>
      </c>
      <c r="I3835" s="1" t="str">
        <f t="shared" si="1"/>
        <v>Q6.2. Sweet potato leaves, average of raw and cooked (steamed)</v>
      </c>
      <c r="J3835" s="1">
        <f t="shared" si="2"/>
        <v>0</v>
      </c>
      <c r="K3835" s="1" t="str">
        <f t="shared" si="3"/>
        <v>Q6.2. Sweet potato leaves, average of raw and cooked (steamed)0</v>
      </c>
      <c r="L3835" s="1" t="str">
        <f t="shared" si="4"/>
        <v>Q6.2. Sweet potato leaves, average of raw and cooked (steamed)fry</v>
      </c>
      <c r="M3835" s="1" t="str">
        <f t="array" ref="M3835">IF(A3834=$A$72,TEXT(A3835,"dd/mm/yyyy"),A3835)&amp;";"&amp;B3835&amp;";"&amp;IF(J3835=0,IFERROR(VLOOKUP(A3835,default!$B$17:$C$19,2,0),C3835),INDEX(default!$B$2:$B$12,Sheet2!J3835,0))&amp;";"&amp;D3835&amp;";"&amp;E3835&amp;";"&amp;F3835&amp;";"&amp;G3835&amp;";"&amp;H3835</f>
        <v>fry;0;Lognormal;1,11;0;0;No;(2,3,2,2,2,na)_x007f_</v>
      </c>
    </row>
    <row r="3836" ht="15.75" customHeight="1">
      <c r="A3836" s="1" t="s">
        <v>22</v>
      </c>
      <c r="B3836" s="1">
        <v>1.0</v>
      </c>
      <c r="C3836" s="1" t="s">
        <v>842</v>
      </c>
      <c r="D3836" s="1">
        <v>1.0</v>
      </c>
      <c r="E3836" s="1">
        <v>0.0</v>
      </c>
      <c r="F3836" s="1">
        <v>0.0</v>
      </c>
      <c r="G3836" s="1" t="s">
        <v>832</v>
      </c>
      <c r="I3836" s="1" t="str">
        <f t="shared" si="1"/>
        <v>Q6.2. Sweet potato leaves, average of raw and cooked (steamed)</v>
      </c>
      <c r="J3836" s="1">
        <f t="shared" si="2"/>
        <v>0</v>
      </c>
      <c r="K3836" s="1" t="str">
        <f t="shared" si="3"/>
        <v>Q6.2. Sweet potato leaves, average of raw and cooked (steamed)0</v>
      </c>
      <c r="L3836" s="1" t="str">
        <f t="shared" si="4"/>
        <v>Q6.2. Sweet potato leaves, average of raw and cooked (steamed)processing</v>
      </c>
      <c r="M3836" s="1" t="str">
        <f t="array" ref="M3836">IF(A3835=$A$72,TEXT(A3836,"dd/mm/yyyy"),A3836)&amp;";"&amp;B3836&amp;";"&amp;IF(J3836=0,IFERROR(VLOOKUP(A3836,default!$B$17:$C$19,2,0),C3836),INDEX(default!$B$2:$B$12,Sheet2!J3836,0))&amp;";"&amp;D3836&amp;";"&amp;E3836&amp;";"&amp;F3836&amp;";"&amp;G3836&amp;";"&amp;H3836</f>
        <v>processing;1;Undefined;1;0;0;No;</v>
      </c>
    </row>
    <row r="3837" ht="15.75" customHeight="1">
      <c r="A3837" s="1" t="s">
        <v>39</v>
      </c>
      <c r="B3837" s="1">
        <v>0.05</v>
      </c>
      <c r="C3837" s="1" t="s">
        <v>842</v>
      </c>
      <c r="D3837" s="1">
        <v>1.0</v>
      </c>
      <c r="E3837" s="1">
        <v>0.0</v>
      </c>
      <c r="F3837" s="1">
        <v>0.0</v>
      </c>
      <c r="G3837" s="1" t="s">
        <v>832</v>
      </c>
      <c r="I3837" s="1" t="str">
        <f t="shared" si="1"/>
        <v>Q6.2. Sweet potato leaves, average of raw and cooked (steamed)</v>
      </c>
      <c r="J3837" s="1">
        <f t="shared" si="2"/>
        <v>0</v>
      </c>
      <c r="K3837" s="1" t="str">
        <f t="shared" si="3"/>
        <v>Q6.2. Sweet potato leaves, average of raw and cooked (steamed)0</v>
      </c>
      <c r="L3837" s="1" t="str">
        <f t="shared" si="4"/>
        <v>Q6.2. Sweet potato leaves, average of raw and cooked (steamed)packwt</v>
      </c>
      <c r="M3837" s="1" t="str">
        <f t="array" ref="M3837">IF(A3836=$A$72,TEXT(A3837,"dd/mm/yyyy"),A3837)&amp;";"&amp;B3837&amp;";"&amp;IF(J3837=0,IFERROR(VLOOKUP(A3837,default!$B$17:$C$19,2,0),C3837),INDEX(default!$B$2:$B$12,Sheet2!J3837,0))&amp;";"&amp;D3837&amp;";"&amp;E3837&amp;";"&amp;F3837&amp;";"&amp;G3837&amp;";"&amp;H3837</f>
        <v>packwt;0,05;Undefined;1;0;0;No;</v>
      </c>
    </row>
    <row r="3838" ht="15.75" customHeight="1">
      <c r="A3838" s="1" t="s">
        <v>40</v>
      </c>
      <c r="B3838" s="1">
        <v>0.0</v>
      </c>
      <c r="C3838" s="1" t="s">
        <v>842</v>
      </c>
      <c r="D3838" s="1">
        <v>1.0</v>
      </c>
      <c r="E3838" s="1">
        <v>0.0</v>
      </c>
      <c r="F3838" s="1">
        <v>0.0</v>
      </c>
      <c r="G3838" s="1" t="s">
        <v>832</v>
      </c>
      <c r="I3838" s="1" t="str">
        <f t="shared" si="1"/>
        <v>Q6.2. Sweet potato leaves, average of raw and cooked (steamed)</v>
      </c>
      <c r="J3838" s="1">
        <f t="shared" si="2"/>
        <v>0</v>
      </c>
      <c r="K3838" s="1" t="str">
        <f t="shared" si="3"/>
        <v>Q6.2. Sweet potato leaves, average of raw and cooked (steamed)0</v>
      </c>
      <c r="L3838" s="1" t="str">
        <f t="shared" si="4"/>
        <v>Q6.2. Sweet potato leaves, average of raw and cooked (steamed)USER_loss</v>
      </c>
      <c r="M3838" s="1" t="str">
        <f t="array" ref="M3838">IF(A3837=$A$72,TEXT(A3838,"dd/mm/yyyy"),A3838)&amp;";"&amp;B3838&amp;";"&amp;IF(J3838=0,IFERROR(VLOOKUP(A3838,default!$B$17:$C$19,2,0),C3838),INDEX(default!$B$2:$B$12,Sheet2!J3838,0))&amp;";"&amp;D3838&amp;";"&amp;E3838&amp;";"&amp;F3838&amp;";"&amp;G3838&amp;";"&amp;H3838</f>
        <v>USER_loss;0;Undefined;1;0;0;No;</v>
      </c>
    </row>
    <row r="3839" ht="15.75" customHeight="1">
      <c r="I3839" s="1" t="str">
        <f t="shared" si="1"/>
        <v>Q6.2. Sweet potato leaves, average of raw and cooked (steamed)</v>
      </c>
      <c r="J3839" s="1">
        <f t="shared" si="2"/>
        <v>0</v>
      </c>
      <c r="K3839" s="1" t="str">
        <f t="shared" si="3"/>
        <v>Q6.2. Sweet potato leaves, average of raw and cooked (steamed)0</v>
      </c>
      <c r="L3839" s="1" t="str">
        <f t="shared" si="4"/>
        <v>Q6.2. Sweet potato leaves, average of raw and cooked (steamed)</v>
      </c>
      <c r="M3839" s="1" t="str">
        <f t="array" ref="M3839">IF(A3838=$A$72,TEXT(A3839,"dd/mm/yyyy"),A3839)&amp;";"&amp;B3839&amp;";"&amp;IF(J3839=0,IFERROR(VLOOKUP(A3839,default!$B$17:$C$19,2,0),C3839),INDEX(default!$B$2:$B$12,Sheet2!J3839,0))&amp;";"&amp;D3839&amp;";"&amp;E3839&amp;";"&amp;F3839&amp;";"&amp;G3839&amp;";"&amp;H3839</f>
        <v>;;;;;;;</v>
      </c>
    </row>
    <row r="3840" ht="15.75" customHeight="1">
      <c r="A3840" s="1" t="s">
        <v>867</v>
      </c>
      <c r="I3840" s="1" t="str">
        <f t="shared" si="1"/>
        <v>Q6.2. Sweet potato leaves, average of raw and cooked (steamed)</v>
      </c>
      <c r="J3840" s="1">
        <f t="shared" si="2"/>
        <v>0</v>
      </c>
      <c r="K3840" s="1" t="str">
        <f t="shared" si="3"/>
        <v>Q6.2. Sweet potato leaves, average of raw and cooked (steamed)0</v>
      </c>
      <c r="L3840" s="1" t="str">
        <f t="shared" si="4"/>
        <v>Q6.2. Sweet potato leaves, average of raw and cooked (steamed)End</v>
      </c>
      <c r="M3840" s="1" t="str">
        <f t="array" ref="M3840">IF(A3839=$A$72,TEXT(A3840,"dd/mm/yyyy"),A3840)&amp;";"&amp;B3840&amp;";"&amp;IF(J3840=0,IFERROR(VLOOKUP(A3840,default!$B$17:$C$19,2,0),C3840),INDEX(default!$B$2:$B$12,Sheet2!J3840,0))&amp;";"&amp;D3840&amp;";"&amp;E3840&amp;";"&amp;F3840&amp;";"&amp;G3840&amp;";"&amp;H3840</f>
        <v>End;;;;;;;</v>
      </c>
    </row>
    <row r="3841" ht="15.75" customHeight="1">
      <c r="I3841" s="1" t="str">
        <f t="shared" si="1"/>
        <v>Q6.2. Sweet potato leaves, average of raw and cooked (steamed)</v>
      </c>
      <c r="J3841" s="1">
        <f t="shared" si="2"/>
        <v>0</v>
      </c>
      <c r="K3841" s="1" t="str">
        <f t="shared" si="3"/>
        <v>Q6.2. Sweet potato leaves, average of raw and cooked (steamed)0</v>
      </c>
      <c r="L3841" s="1" t="str">
        <f t="shared" si="4"/>
        <v>Q6.2. Sweet potato leaves, average of raw and cooked (steamed)</v>
      </c>
      <c r="M3841" s="1" t="str">
        <f t="array" ref="M3841">IF(A3840=$A$72,TEXT(A3841,"dd/mm/yyyy"),A3841)&amp;";"&amp;B3841&amp;";"&amp;IF(J3841=0,IFERROR(VLOOKUP(A3841,default!$B$17:$C$19,2,0),C3841),INDEX(default!$B$2:$B$12,Sheet2!J3841,0))&amp;";"&amp;D3841&amp;";"&amp;E3841&amp;";"&amp;F3841&amp;";"&amp;G3841&amp;";"&amp;H3841</f>
        <v>;;;;;;;</v>
      </c>
    </row>
    <row r="3842" ht="15.75" customHeight="1">
      <c r="A3842" s="1" t="s">
        <v>814</v>
      </c>
      <c r="I3842" s="1" t="str">
        <f t="shared" si="1"/>
        <v>Q6.2. Sweet potato leaves, average of raw and cooked (steamed)</v>
      </c>
      <c r="J3842" s="1">
        <f t="shared" si="2"/>
        <v>0</v>
      </c>
      <c r="K3842" s="1" t="str">
        <f t="shared" si="3"/>
        <v>Q6.2. Sweet potato leaves, average of raw and cooked (steamed)0</v>
      </c>
      <c r="L3842" s="1" t="str">
        <f t="shared" si="4"/>
        <v>Q6.2. Sweet potato leaves, average of raw and cooked (steamed)Process</v>
      </c>
      <c r="M3842" s="1" t="str">
        <f t="array" ref="M3842">IF(A3841=$A$72,TEXT(A3842,"dd/mm/yyyy"),A3842)&amp;";"&amp;B3842&amp;";"&amp;IF(J3842=0,IFERROR(VLOOKUP(A3842,default!$B$17:$C$19,2,0),C3842),INDEX(default!$B$2:$B$12,Sheet2!J3842,0))&amp;";"&amp;D3842&amp;";"&amp;E3842&amp;";"&amp;F3842&amp;";"&amp;G3842&amp;";"&amp;H3842</f>
        <v>Process;;;;;;;</v>
      </c>
    </row>
    <row r="3843" ht="15.75" customHeight="1">
      <c r="I3843" s="1" t="str">
        <f t="shared" si="1"/>
        <v>Q6.2. Sweet potato leaves, average of raw and cooked (steamed)</v>
      </c>
      <c r="J3843" s="1">
        <f t="shared" si="2"/>
        <v>0</v>
      </c>
      <c r="K3843" s="1" t="str">
        <f t="shared" si="3"/>
        <v>Q6.2. Sweet potato leaves, average of raw and cooked (steamed)0</v>
      </c>
      <c r="L3843" s="1" t="str">
        <f t="shared" si="4"/>
        <v>Q6.2. Sweet potato leaves, average of raw and cooked (steamed)</v>
      </c>
      <c r="M3843" s="1" t="str">
        <f t="array" ref="M3843">IF(A3842=$A$72,TEXT(A3843,"dd/mm/yyyy"),A3843)&amp;";"&amp;B3843&amp;";"&amp;IF(J3843=0,IFERROR(VLOOKUP(A3843,default!$B$17:$C$19,2,0),C3843),INDEX(default!$B$2:$B$12,Sheet2!J3843,0))&amp;";"&amp;D3843&amp;";"&amp;E3843&amp;";"&amp;F3843&amp;";"&amp;G3843&amp;";"&amp;H3843</f>
        <v>;;;;;;;</v>
      </c>
    </row>
    <row r="3844" ht="15.75" customHeight="1">
      <c r="A3844" s="1" t="s">
        <v>815</v>
      </c>
      <c r="I3844" s="1" t="str">
        <f t="shared" si="1"/>
        <v>Q6.2. Sweet potato leaves, average of raw and cooked (steamed)</v>
      </c>
      <c r="J3844" s="1">
        <f t="shared" si="2"/>
        <v>0</v>
      </c>
      <c r="K3844" s="1" t="str">
        <f t="shared" si="3"/>
        <v>Q6.2. Sweet potato leaves, average of raw and cooked (steamed)0</v>
      </c>
      <c r="L3844" s="1" t="str">
        <f t="shared" si="4"/>
        <v>Q6.2. Sweet potato leaves, average of raw and cooked (steamed)Category type</v>
      </c>
      <c r="M3844" s="1" t="str">
        <f t="array" ref="M3844">IF(A3843=$A$72,TEXT(A3844,"dd/mm/yyyy"),A3844)&amp;";"&amp;B3844&amp;";"&amp;IF(J3844=0,IFERROR(VLOOKUP(A3844,default!$B$17:$C$19,2,0),C3844),INDEX(default!$B$2:$B$12,Sheet2!J3844,0))&amp;";"&amp;D3844&amp;";"&amp;E3844&amp;";"&amp;F3844&amp;";"&amp;G3844&amp;";"&amp;H3844</f>
        <v>Category type;;;;;;;</v>
      </c>
    </row>
    <row r="3845" ht="15.75" customHeight="1">
      <c r="A3845" s="1" t="s">
        <v>816</v>
      </c>
      <c r="I3845" s="1" t="str">
        <f t="shared" si="1"/>
        <v>Q6.2. Sweet potato leaves, average of raw and cooked (steamed)</v>
      </c>
      <c r="J3845" s="1">
        <f t="shared" si="2"/>
        <v>0</v>
      </c>
      <c r="K3845" s="1" t="str">
        <f t="shared" si="3"/>
        <v>Q6.2. Sweet potato leaves, average of raw and cooked (steamed)0</v>
      </c>
      <c r="L3845" s="1" t="str">
        <f t="shared" si="4"/>
        <v>Q6.2. Sweet potato leaves, average of raw and cooked (steamed)material</v>
      </c>
      <c r="M3845" s="1" t="str">
        <f t="array" ref="M3845">IF(A3844=$A$72,TEXT(A3845,"dd/mm/yyyy"),A3845)&amp;";"&amp;B3845&amp;";"&amp;IF(J3845=0,IFERROR(VLOOKUP(A3845,default!$B$17:$C$19,2,0),C3845),INDEX(default!$B$2:$B$12,Sheet2!J3845,0))&amp;";"&amp;D3845&amp;";"&amp;E3845&amp;";"&amp;F3845&amp;";"&amp;G3845&amp;";"&amp;H3845</f>
        <v>material;;;;;;;</v>
      </c>
    </row>
    <row r="3846" ht="15.75" customHeight="1">
      <c r="I3846" s="1" t="str">
        <f t="shared" si="1"/>
        <v>Q6.2. Sweet potato leaves, average of raw and cooked (steamed)</v>
      </c>
      <c r="J3846" s="1">
        <f t="shared" si="2"/>
        <v>0</v>
      </c>
      <c r="K3846" s="1" t="str">
        <f t="shared" si="3"/>
        <v>Q6.2. Sweet potato leaves, average of raw and cooked (steamed)0</v>
      </c>
      <c r="L3846" s="1" t="str">
        <f t="shared" si="4"/>
        <v>Q6.2. Sweet potato leaves, average of raw and cooked (steamed)</v>
      </c>
      <c r="M3846" s="1" t="str">
        <f t="array" ref="M3846">IF(A3845=$A$72,TEXT(A3846,"dd/mm/yyyy"),A3846)&amp;";"&amp;B3846&amp;";"&amp;IF(J3846=0,IFERROR(VLOOKUP(A3846,default!$B$17:$C$19,2,0),C3846),INDEX(default!$B$2:$B$12,Sheet2!J3846,0))&amp;";"&amp;D3846&amp;";"&amp;E3846&amp;";"&amp;F3846&amp;";"&amp;G3846&amp;";"&amp;H3846</f>
        <v>;;;;;;;</v>
      </c>
    </row>
    <row r="3847" ht="15.75" customHeight="1">
      <c r="A3847" s="1" t="s">
        <v>817</v>
      </c>
      <c r="I3847" s="1" t="str">
        <f t="shared" si="1"/>
        <v>Q6.2. Sweet potato leaves, average of raw and cooked (steamed)</v>
      </c>
      <c r="J3847" s="1">
        <f t="shared" si="2"/>
        <v>0</v>
      </c>
      <c r="K3847" s="1" t="str">
        <f t="shared" si="3"/>
        <v>Q6.2. Sweet potato leaves, average of raw and cooked (steamed)0</v>
      </c>
      <c r="L3847" s="1" t="str">
        <f t="shared" si="4"/>
        <v>Q6.2. Sweet potato leaves, average of raw and cooked (steamed)Process identifier</v>
      </c>
      <c r="M3847" s="1" t="str">
        <f t="array" ref="M3847">IF(A3846=$A$72,TEXT(A3847,"dd/mm/yyyy"),A3847)&amp;";"&amp;B3847&amp;";"&amp;IF(J3847=0,IFERROR(VLOOKUP(A3847,default!$B$17:$C$19,2,0),C3847),INDEX(default!$B$2:$B$12,Sheet2!J3847,0))&amp;";"&amp;D3847&amp;";"&amp;E3847&amp;";"&amp;F3847&amp;";"&amp;G3847&amp;";"&amp;H3847</f>
        <v>Process identifier;;;;;;;</v>
      </c>
    </row>
    <row r="3848" ht="15.75" customHeight="1">
      <c r="A3848" s="1" t="s">
        <v>1153</v>
      </c>
      <c r="I3848" s="1" t="str">
        <f t="shared" si="1"/>
        <v>Q6.2. Sweet potato leaves, average of raw and cooked (steamed)</v>
      </c>
      <c r="J3848" s="1">
        <f t="shared" si="2"/>
        <v>0</v>
      </c>
      <c r="K3848" s="1" t="str">
        <f t="shared" si="3"/>
        <v>Q6.2. Sweet potato leaves, average of raw and cooked (steamed)0</v>
      </c>
      <c r="L3848" s="1" t="str">
        <f t="shared" si="4"/>
        <v>Q6.2. Sweet potato leaves, average of raw and cooked (steamed)FootPrin000108900800268</v>
      </c>
      <c r="M3848" s="1" t="str">
        <f t="array" ref="M3848">IF(A3847=$A$72,TEXT(A3848,"dd/mm/yyyy"),A3848)&amp;";"&amp;B3848&amp;";"&amp;IF(J3848=0,IFERROR(VLOOKUP(A3848,default!$B$17:$C$19,2,0),C3848),INDEX(default!$B$2:$B$12,Sheet2!J3848,0))&amp;";"&amp;D3848&amp;";"&amp;E3848&amp;";"&amp;F3848&amp;";"&amp;G3848&amp;";"&amp;H3848</f>
        <v>FootPrin000108900800268;;;;;;;</v>
      </c>
    </row>
    <row r="3849" ht="15.75" customHeight="1">
      <c r="I3849" s="1" t="str">
        <f t="shared" si="1"/>
        <v>Q6.2. Sweet potato leaves, average of raw and cooked (steamed)</v>
      </c>
      <c r="J3849" s="1">
        <f t="shared" si="2"/>
        <v>0</v>
      </c>
      <c r="K3849" s="1" t="str">
        <f t="shared" si="3"/>
        <v>Q6.2. Sweet potato leaves, average of raw and cooked (steamed)0</v>
      </c>
      <c r="L3849" s="1" t="str">
        <f t="shared" si="4"/>
        <v>Q6.2. Sweet potato leaves, average of raw and cooked (steamed)</v>
      </c>
      <c r="M3849" s="1" t="str">
        <f t="array" ref="M3849">IF(A3848=$A$72,TEXT(A3849,"dd/mm/yyyy"),A3849)&amp;";"&amp;B3849&amp;";"&amp;IF(J3849=0,IFERROR(VLOOKUP(A3849,default!$B$17:$C$19,2,0),C3849),INDEX(default!$B$2:$B$12,Sheet2!J3849,0))&amp;";"&amp;D3849&amp;";"&amp;E3849&amp;";"&amp;F3849&amp;";"&amp;G3849&amp;";"&amp;H3849</f>
        <v>;;;;;;;</v>
      </c>
    </row>
    <row r="3850" ht="15.75" customHeight="1">
      <c r="A3850" s="1" t="s">
        <v>819</v>
      </c>
      <c r="I3850" s="1" t="str">
        <f t="shared" si="1"/>
        <v>Q6.2. Sweet potato leaves, average of raw and cooked (steamed)</v>
      </c>
      <c r="J3850" s="1">
        <f t="shared" si="2"/>
        <v>0</v>
      </c>
      <c r="K3850" s="1" t="str">
        <f t="shared" si="3"/>
        <v>Q6.2. Sweet potato leaves, average of raw and cooked (steamed)0</v>
      </c>
      <c r="L3850" s="1" t="str">
        <f t="shared" si="4"/>
        <v>Q6.2. Sweet potato leaves, average of raw and cooked (steamed)Type</v>
      </c>
      <c r="M3850" s="1" t="str">
        <f t="array" ref="M3850">IF(A3849=$A$72,TEXT(A3850,"dd/mm/yyyy"),A3850)&amp;";"&amp;B3850&amp;";"&amp;IF(J3850=0,IFERROR(VLOOKUP(A3850,default!$B$17:$C$19,2,0),C3850),INDEX(default!$B$2:$B$12,Sheet2!J3850,0))&amp;";"&amp;D3850&amp;";"&amp;E3850&amp;";"&amp;F3850&amp;";"&amp;G3850&amp;";"&amp;H3850</f>
        <v>Type;;;;;;;</v>
      </c>
    </row>
    <row r="3851" ht="15.75" customHeight="1">
      <c r="I3851" s="1" t="str">
        <f t="shared" si="1"/>
        <v>Q6.2. Sweet potato leaves, average of raw and cooked (steamed)</v>
      </c>
      <c r="J3851" s="1">
        <f t="shared" si="2"/>
        <v>0</v>
      </c>
      <c r="K3851" s="1" t="str">
        <f t="shared" si="3"/>
        <v>Q6.2. Sweet potato leaves, average of raw and cooked (steamed)0</v>
      </c>
      <c r="L3851" s="1" t="str">
        <f t="shared" si="4"/>
        <v>Q6.2. Sweet potato leaves, average of raw and cooked (steamed)</v>
      </c>
      <c r="M3851" s="1" t="str">
        <f t="array" ref="M3851">IF(A3850=$A$72,TEXT(A3851,"dd/mm/yyyy"),A3851)&amp;";"&amp;B3851&amp;";"&amp;IF(J3851=0,IFERROR(VLOOKUP(A3851,default!$B$17:$C$19,2,0),C3851),INDEX(default!$B$2:$B$12,Sheet2!J3851,0))&amp;";"&amp;D3851&amp;";"&amp;E3851&amp;";"&amp;F3851&amp;";"&amp;G3851&amp;";"&amp;H3851</f>
        <v>;;;;;;;</v>
      </c>
    </row>
    <row r="3852" ht="15.75" customHeight="1">
      <c r="I3852" s="1" t="str">
        <f t="shared" si="1"/>
        <v>Q6.2. Sweet potato leaves, average of raw and cooked (steamed)</v>
      </c>
      <c r="J3852" s="1">
        <f t="shared" si="2"/>
        <v>0</v>
      </c>
      <c r="K3852" s="1" t="str">
        <f t="shared" si="3"/>
        <v>Q6.2. Sweet potato leaves, average of raw and cooked (steamed)0</v>
      </c>
      <c r="L3852" s="1" t="str">
        <f t="shared" si="4"/>
        <v>Q6.2. Sweet potato leaves, average of raw and cooked (steamed)</v>
      </c>
      <c r="M3852" s="1" t="str">
        <f t="array" ref="M3852">IF(A3851=$A$72,TEXT(A3852,"dd/mm/yyyy"),A3852)&amp;";"&amp;B3852&amp;";"&amp;IF(J3852=0,IFERROR(VLOOKUP(A3852,default!$B$17:$C$19,2,0),C3852),INDEX(default!$B$2:$B$12,Sheet2!J3852,0))&amp;";"&amp;D3852&amp;";"&amp;E3852&amp;";"&amp;F3852&amp;";"&amp;G3852&amp;";"&amp;H3852</f>
        <v>;;;;;;;</v>
      </c>
    </row>
    <row r="3853" ht="15.75" customHeight="1">
      <c r="A3853" s="1" t="s">
        <v>820</v>
      </c>
      <c r="I3853" s="1" t="str">
        <f t="shared" si="1"/>
        <v>Q6.2. Sweet potato leaves, average of raw and cooked (steamed)</v>
      </c>
      <c r="J3853" s="1">
        <f t="shared" si="2"/>
        <v>0</v>
      </c>
      <c r="K3853" s="1" t="str">
        <f t="shared" si="3"/>
        <v>Q6.2. Sweet potato leaves, average of raw and cooked (steamed)0</v>
      </c>
      <c r="L3853" s="1" t="str">
        <f t="shared" si="4"/>
        <v>Q6.2. Sweet potato leaves, average of raw and cooked (steamed)Status</v>
      </c>
      <c r="M3853" s="1" t="str">
        <f t="array" ref="M3853">IF(A3852=$A$72,TEXT(A3853,"dd/mm/yyyy"),A3853)&amp;";"&amp;B3853&amp;";"&amp;IF(J3853=0,IFERROR(VLOOKUP(A3853,default!$B$17:$C$19,2,0),C3853),INDEX(default!$B$2:$B$12,Sheet2!J3853,0))&amp;";"&amp;D3853&amp;";"&amp;E3853&amp;";"&amp;F3853&amp;";"&amp;G3853&amp;";"&amp;H3853</f>
        <v>Status;;;;;;;</v>
      </c>
    </row>
    <row r="3854" ht="15.75" customHeight="1">
      <c r="I3854" s="1" t="str">
        <f t="shared" si="1"/>
        <v>Q6.2. Sweet potato leaves, average of raw and cooked (steamed)</v>
      </c>
      <c r="J3854" s="1">
        <f t="shared" si="2"/>
        <v>0</v>
      </c>
      <c r="K3854" s="1" t="str">
        <f t="shared" si="3"/>
        <v>Q6.2. Sweet potato leaves, average of raw and cooked (steamed)0</v>
      </c>
      <c r="L3854" s="1" t="str">
        <f t="shared" si="4"/>
        <v>Q6.2. Sweet potato leaves, average of raw and cooked (steamed)</v>
      </c>
      <c r="M3854" s="1" t="str">
        <f t="array" ref="M3854">IF(A3853=$A$72,TEXT(A3854,"dd/mm/yyyy"),A3854)&amp;";"&amp;B3854&amp;";"&amp;IF(J3854=0,IFERROR(VLOOKUP(A3854,default!$B$17:$C$19,2,0),C3854),INDEX(default!$B$2:$B$12,Sheet2!J3854,0))&amp;";"&amp;D3854&amp;";"&amp;E3854&amp;";"&amp;F3854&amp;";"&amp;G3854&amp;";"&amp;H3854</f>
        <v>;;;;;;;</v>
      </c>
    </row>
    <row r="3855" ht="15.75" customHeight="1">
      <c r="I3855" s="1" t="str">
        <f t="shared" si="1"/>
        <v>Q6.2. Sweet potato leaves, average of raw and cooked (steamed)</v>
      </c>
      <c r="J3855" s="1">
        <f t="shared" si="2"/>
        <v>0</v>
      </c>
      <c r="K3855" s="1" t="str">
        <f t="shared" si="3"/>
        <v>Q6.2. Sweet potato leaves, average of raw and cooked (steamed)0</v>
      </c>
      <c r="L3855" s="1" t="str">
        <f t="shared" si="4"/>
        <v>Q6.2. Sweet potato leaves, average of raw and cooked (steamed)</v>
      </c>
      <c r="M3855" s="1" t="str">
        <f t="array" ref="M3855">IF(A3854=$A$72,TEXT(A3855,"dd/mm/yyyy"),A3855)&amp;";"&amp;B3855&amp;";"&amp;IF(J3855=0,IFERROR(VLOOKUP(A3855,default!$B$17:$C$19,2,0),C3855),INDEX(default!$B$2:$B$12,Sheet2!J3855,0))&amp;";"&amp;D3855&amp;";"&amp;E3855&amp;";"&amp;F3855&amp;";"&amp;G3855&amp;";"&amp;H3855</f>
        <v>;;;;;;;</v>
      </c>
    </row>
    <row r="3856" ht="15.75" customHeight="1">
      <c r="A3856" s="1" t="s">
        <v>821</v>
      </c>
      <c r="I3856" s="1" t="str">
        <f t="shared" si="1"/>
        <v>Q6.2. Sweet potato leaves, average of raw and cooked (steamed)</v>
      </c>
      <c r="J3856" s="1">
        <f t="shared" si="2"/>
        <v>0</v>
      </c>
      <c r="K3856" s="1" t="str">
        <f t="shared" si="3"/>
        <v>Q6.2. Sweet potato leaves, average of raw and cooked (steamed)0</v>
      </c>
      <c r="L3856" s="1" t="str">
        <f t="shared" si="4"/>
        <v>Q6.2. Sweet potato leaves, average of raw and cooked (steamed)Time period</v>
      </c>
      <c r="M3856" s="1" t="str">
        <f t="array" ref="M3856">IF(A3855=$A$72,TEXT(A3856,"dd/mm/yyyy"),A3856)&amp;";"&amp;B3856&amp;";"&amp;IF(J3856=0,IFERROR(VLOOKUP(A3856,default!$B$17:$C$19,2,0),C3856),INDEX(default!$B$2:$B$12,Sheet2!J3856,0))&amp;";"&amp;D3856&amp;";"&amp;E3856&amp;";"&amp;F3856&amp;";"&amp;G3856&amp;";"&amp;H3856</f>
        <v>Time period;;;;;;;</v>
      </c>
    </row>
    <row r="3857" ht="15.75" customHeight="1">
      <c r="A3857" s="1" t="s">
        <v>822</v>
      </c>
      <c r="I3857" s="1" t="str">
        <f t="shared" si="1"/>
        <v>Q6.2. Sweet potato leaves, average of raw and cooked (steamed)</v>
      </c>
      <c r="J3857" s="1">
        <f t="shared" si="2"/>
        <v>0</v>
      </c>
      <c r="K3857" s="1" t="str">
        <f t="shared" si="3"/>
        <v>Q6.2. Sweet potato leaves, average of raw and cooked (steamed)0</v>
      </c>
      <c r="L3857" s="1" t="str">
        <f t="shared" si="4"/>
        <v>Q6.2. Sweet potato leaves, average of raw and cooked (steamed)Unspecified</v>
      </c>
      <c r="M3857" s="1" t="str">
        <f t="array" ref="M3857">IF(A3856=$A$72,TEXT(A3857,"dd/mm/yyyy"),A3857)&amp;";"&amp;B3857&amp;";"&amp;IF(J3857=0,IFERROR(VLOOKUP(A3857,default!$B$17:$C$19,2,0),C3857),INDEX(default!$B$2:$B$12,Sheet2!J3857,0))&amp;";"&amp;D3857&amp;";"&amp;E3857&amp;";"&amp;F3857&amp;";"&amp;G3857&amp;";"&amp;H3857</f>
        <v>Unspecified;;;;;;;</v>
      </c>
    </row>
    <row r="3858" ht="15.75" customHeight="1">
      <c r="I3858" s="1" t="str">
        <f t="shared" si="1"/>
        <v>Q6.2. Sweet potato leaves, average of raw and cooked (steamed)</v>
      </c>
      <c r="J3858" s="1">
        <f t="shared" si="2"/>
        <v>0</v>
      </c>
      <c r="K3858" s="1" t="str">
        <f t="shared" si="3"/>
        <v>Q6.2. Sweet potato leaves, average of raw and cooked (steamed)0</v>
      </c>
      <c r="L3858" s="1" t="str">
        <f t="shared" si="4"/>
        <v>Q6.2. Sweet potato leaves, average of raw and cooked (steamed)</v>
      </c>
      <c r="M3858" s="1" t="str">
        <f t="array" ref="M3858">IF(A3857=$A$72,TEXT(A3858,"dd/mm/yyyy"),A3858)&amp;";"&amp;B3858&amp;";"&amp;IF(J3858=0,IFERROR(VLOOKUP(A3858,default!$B$17:$C$19,2,0),C3858),INDEX(default!$B$2:$B$12,Sheet2!J3858,0))&amp;";"&amp;D3858&amp;";"&amp;E3858&amp;";"&amp;F3858&amp;";"&amp;G3858&amp;";"&amp;H3858</f>
        <v>;;;;;;;</v>
      </c>
    </row>
    <row r="3859" ht="15.75" customHeight="1">
      <c r="A3859" s="1" t="s">
        <v>823</v>
      </c>
      <c r="I3859" s="1" t="str">
        <f t="shared" si="1"/>
        <v>Q6.2. Sweet potato leaves, average of raw and cooked (steamed)</v>
      </c>
      <c r="J3859" s="1">
        <f t="shared" si="2"/>
        <v>0</v>
      </c>
      <c r="K3859" s="1" t="str">
        <f t="shared" si="3"/>
        <v>Q6.2. Sweet potato leaves, average of raw and cooked (steamed)0</v>
      </c>
      <c r="L3859" s="1" t="str">
        <f t="shared" si="4"/>
        <v>Q6.2. Sweet potato leaves, average of raw and cooked (steamed)Geography</v>
      </c>
      <c r="M3859" s="1" t="str">
        <f t="array" ref="M3859">IF(A3858=$A$72,TEXT(A3859,"dd/mm/yyyy"),A3859)&amp;";"&amp;B3859&amp;";"&amp;IF(J3859=0,IFERROR(VLOOKUP(A3859,default!$B$17:$C$19,2,0),C3859),INDEX(default!$B$2:$B$12,Sheet2!J3859,0))&amp;";"&amp;D3859&amp;";"&amp;E3859&amp;";"&amp;F3859&amp;";"&amp;G3859&amp;";"&amp;H3859</f>
        <v>Geography;;;;;;;</v>
      </c>
    </row>
    <row r="3860" ht="15.75" customHeight="1">
      <c r="A3860" s="1" t="s">
        <v>822</v>
      </c>
      <c r="I3860" s="1" t="str">
        <f t="shared" si="1"/>
        <v>Q6.2. Sweet potato leaves, average of raw and cooked (steamed)</v>
      </c>
      <c r="J3860" s="1">
        <f t="shared" si="2"/>
        <v>0</v>
      </c>
      <c r="K3860" s="1" t="str">
        <f t="shared" si="3"/>
        <v>Q6.2. Sweet potato leaves, average of raw and cooked (steamed)0</v>
      </c>
      <c r="L3860" s="1" t="str">
        <f t="shared" si="4"/>
        <v>Q6.2. Sweet potato leaves, average of raw and cooked (steamed)Unspecified</v>
      </c>
      <c r="M3860" s="1" t="str">
        <f t="array" ref="M3860">IF(A3859=$A$72,TEXT(A3860,"dd/mm/yyyy"),A3860)&amp;";"&amp;B3860&amp;";"&amp;IF(J3860=0,IFERROR(VLOOKUP(A3860,default!$B$17:$C$19,2,0),C3860),INDEX(default!$B$2:$B$12,Sheet2!J3860,0))&amp;";"&amp;D3860&amp;";"&amp;E3860&amp;";"&amp;F3860&amp;";"&amp;G3860&amp;";"&amp;H3860</f>
        <v>Unspecified;;;;;;;</v>
      </c>
    </row>
    <row r="3861" ht="15.75" customHeight="1">
      <c r="I3861" s="1" t="str">
        <f t="shared" si="1"/>
        <v>Q6.2. Sweet potato leaves, average of raw and cooked (steamed)</v>
      </c>
      <c r="J3861" s="1">
        <f t="shared" si="2"/>
        <v>0</v>
      </c>
      <c r="K3861" s="1" t="str">
        <f t="shared" si="3"/>
        <v>Q6.2. Sweet potato leaves, average of raw and cooked (steamed)0</v>
      </c>
      <c r="L3861" s="1" t="str">
        <f t="shared" si="4"/>
        <v>Q6.2. Sweet potato leaves, average of raw and cooked (steamed)</v>
      </c>
      <c r="M3861" s="1" t="str">
        <f t="array" ref="M3861">IF(A3860=$A$72,TEXT(A3861,"dd/mm/yyyy"),A3861)&amp;";"&amp;B3861&amp;";"&amp;IF(J3861=0,IFERROR(VLOOKUP(A3861,default!$B$17:$C$19,2,0),C3861),INDEX(default!$B$2:$B$12,Sheet2!J3861,0))&amp;";"&amp;D3861&amp;";"&amp;E3861&amp;";"&amp;F3861&amp;";"&amp;G3861&amp;";"&amp;H3861</f>
        <v>;;;;;;;</v>
      </c>
    </row>
    <row r="3862" ht="15.75" customHeight="1">
      <c r="A3862" s="1" t="s">
        <v>824</v>
      </c>
      <c r="I3862" s="1" t="str">
        <f t="shared" si="1"/>
        <v>Q6.2. Sweet potato leaves, average of raw and cooked (steamed)</v>
      </c>
      <c r="J3862" s="1">
        <f t="shared" si="2"/>
        <v>0</v>
      </c>
      <c r="K3862" s="1" t="str">
        <f t="shared" si="3"/>
        <v>Q6.2. Sweet potato leaves, average of raw and cooked (steamed)0</v>
      </c>
      <c r="L3862" s="1" t="str">
        <f t="shared" si="4"/>
        <v>Q6.2. Sweet potato leaves, average of raw and cooked (steamed)Technology</v>
      </c>
      <c r="M3862" s="1" t="str">
        <f t="array" ref="M3862">IF(A3861=$A$72,TEXT(A3862,"dd/mm/yyyy"),A3862)&amp;";"&amp;B3862&amp;";"&amp;IF(J3862=0,IFERROR(VLOOKUP(A3862,default!$B$17:$C$19,2,0),C3862),INDEX(default!$B$2:$B$12,Sheet2!J3862,0))&amp;";"&amp;D3862&amp;";"&amp;E3862&amp;";"&amp;F3862&amp;";"&amp;G3862&amp;";"&amp;H3862</f>
        <v>Technology;;;;;;;</v>
      </c>
    </row>
    <row r="3863" ht="15.75" customHeight="1">
      <c r="A3863" s="1" t="s">
        <v>822</v>
      </c>
      <c r="I3863" s="1" t="str">
        <f t="shared" si="1"/>
        <v>Q6.2. Sweet potato leaves, average of raw and cooked (steamed)</v>
      </c>
      <c r="J3863" s="1">
        <f t="shared" si="2"/>
        <v>0</v>
      </c>
      <c r="K3863" s="1" t="str">
        <f t="shared" si="3"/>
        <v>Q6.2. Sweet potato leaves, average of raw and cooked (steamed)0</v>
      </c>
      <c r="L3863" s="1" t="str">
        <f t="shared" si="4"/>
        <v>Q6.2. Sweet potato leaves, average of raw and cooked (steamed)Unspecified</v>
      </c>
      <c r="M3863" s="1" t="str">
        <f t="array" ref="M3863">IF(A3862=$A$72,TEXT(A3863,"dd/mm/yyyy"),A3863)&amp;";"&amp;B3863&amp;";"&amp;IF(J3863=0,IFERROR(VLOOKUP(A3863,default!$B$17:$C$19,2,0),C3863),INDEX(default!$B$2:$B$12,Sheet2!J3863,0))&amp;";"&amp;D3863&amp;";"&amp;E3863&amp;";"&amp;F3863&amp;";"&amp;G3863&amp;";"&amp;H3863</f>
        <v>Unspecified;;;;;;;</v>
      </c>
    </row>
    <row r="3864" ht="15.75" customHeight="1">
      <c r="I3864" s="1" t="str">
        <f t="shared" si="1"/>
        <v>Q6.2. Sweet potato leaves, average of raw and cooked (steamed)</v>
      </c>
      <c r="J3864" s="1">
        <f t="shared" si="2"/>
        <v>0</v>
      </c>
      <c r="K3864" s="1" t="str">
        <f t="shared" si="3"/>
        <v>Q6.2. Sweet potato leaves, average of raw and cooked (steamed)0</v>
      </c>
      <c r="L3864" s="1" t="str">
        <f t="shared" si="4"/>
        <v>Q6.2. Sweet potato leaves, average of raw and cooked (steamed)</v>
      </c>
      <c r="M3864" s="1" t="str">
        <f t="array" ref="M3864">IF(A3863=$A$72,TEXT(A3864,"dd/mm/yyyy"),A3864)&amp;";"&amp;B3864&amp;";"&amp;IF(J3864=0,IFERROR(VLOOKUP(A3864,default!$B$17:$C$19,2,0),C3864),INDEX(default!$B$2:$B$12,Sheet2!J3864,0))&amp;";"&amp;D3864&amp;";"&amp;E3864&amp;";"&amp;F3864&amp;";"&amp;G3864&amp;";"&amp;H3864</f>
        <v>;;;;;;;</v>
      </c>
    </row>
    <row r="3865" ht="15.75" customHeight="1">
      <c r="A3865" s="1" t="s">
        <v>825</v>
      </c>
      <c r="I3865" s="1" t="str">
        <f t="shared" si="1"/>
        <v>Q6.2. Sweet potato leaves, average of raw and cooked (steamed)</v>
      </c>
      <c r="J3865" s="1">
        <f t="shared" si="2"/>
        <v>0</v>
      </c>
      <c r="K3865" s="1" t="str">
        <f t="shared" si="3"/>
        <v>Q6.2. Sweet potato leaves, average of raw and cooked (steamed)0</v>
      </c>
      <c r="L3865" s="1" t="str">
        <f t="shared" si="4"/>
        <v>Q6.2. Sweet potato leaves, average of raw and cooked (steamed)Representativeness</v>
      </c>
      <c r="M3865" s="1" t="str">
        <f t="array" ref="M3865">IF(A3864=$A$72,TEXT(A3865,"dd/mm/yyyy"),A3865)&amp;";"&amp;B3865&amp;";"&amp;IF(J3865=0,IFERROR(VLOOKUP(A3865,default!$B$17:$C$19,2,0),C3865),INDEX(default!$B$2:$B$12,Sheet2!J3865,0))&amp;";"&amp;D3865&amp;";"&amp;E3865&amp;";"&amp;F3865&amp;";"&amp;G3865&amp;";"&amp;H3865</f>
        <v>Representativeness;;;;;;;</v>
      </c>
    </row>
    <row r="3866" ht="15.75" customHeight="1">
      <c r="A3866" s="1" t="s">
        <v>822</v>
      </c>
      <c r="I3866" s="1" t="str">
        <f t="shared" si="1"/>
        <v>Q6.2. Sweet potato leaves, average of raw and cooked (steamed)</v>
      </c>
      <c r="J3866" s="1">
        <f t="shared" si="2"/>
        <v>0</v>
      </c>
      <c r="K3866" s="1" t="str">
        <f t="shared" si="3"/>
        <v>Q6.2. Sweet potato leaves, average of raw and cooked (steamed)0</v>
      </c>
      <c r="L3866" s="1" t="str">
        <f t="shared" si="4"/>
        <v>Q6.2. Sweet potato leaves, average of raw and cooked (steamed)Unspecified</v>
      </c>
      <c r="M3866" s="1" t="str">
        <f t="array" ref="M3866">IF(A3865=$A$72,TEXT(A3866,"dd/mm/yyyy"),A3866)&amp;";"&amp;B3866&amp;";"&amp;IF(J3866=0,IFERROR(VLOOKUP(A3866,default!$B$17:$C$19,2,0),C3866),INDEX(default!$B$2:$B$12,Sheet2!J3866,0))&amp;";"&amp;D3866&amp;";"&amp;E3866&amp;";"&amp;F3866&amp;";"&amp;G3866&amp;";"&amp;H3866</f>
        <v>Unspecified;;;;;;;</v>
      </c>
    </row>
    <row r="3867" ht="15.75" customHeight="1">
      <c r="I3867" s="1" t="str">
        <f t="shared" si="1"/>
        <v>Q6.2. Sweet potato leaves, average of raw and cooked (steamed)</v>
      </c>
      <c r="J3867" s="1">
        <f t="shared" si="2"/>
        <v>0</v>
      </c>
      <c r="K3867" s="1" t="str">
        <f t="shared" si="3"/>
        <v>Q6.2. Sweet potato leaves, average of raw and cooked (steamed)0</v>
      </c>
      <c r="L3867" s="1" t="str">
        <f t="shared" si="4"/>
        <v>Q6.2. Sweet potato leaves, average of raw and cooked (steamed)</v>
      </c>
      <c r="M3867" s="1" t="str">
        <f t="array" ref="M3867">IF(A3866=$A$72,TEXT(A3867,"dd/mm/yyyy"),A3867)&amp;";"&amp;B3867&amp;";"&amp;IF(J3867=0,IFERROR(VLOOKUP(A3867,default!$B$17:$C$19,2,0),C3867),INDEX(default!$B$2:$B$12,Sheet2!J3867,0))&amp;";"&amp;D3867&amp;";"&amp;E3867&amp;";"&amp;F3867&amp;";"&amp;G3867&amp;";"&amp;H3867</f>
        <v>;;;;;;;</v>
      </c>
    </row>
    <row r="3868" ht="15.75" customHeight="1">
      <c r="A3868" s="1" t="s">
        <v>826</v>
      </c>
      <c r="I3868" s="1" t="str">
        <f t="shared" si="1"/>
        <v>Q6.2. Sweet potato leaves, average of raw and cooked (steamed)</v>
      </c>
      <c r="J3868" s="1">
        <f t="shared" si="2"/>
        <v>0</v>
      </c>
      <c r="K3868" s="1" t="str">
        <f t="shared" si="3"/>
        <v>Q6.2. Sweet potato leaves, average of raw and cooked (steamed)0</v>
      </c>
      <c r="L3868" s="1" t="str">
        <f t="shared" si="4"/>
        <v>Q6.2. Sweet potato leaves, average of raw and cooked (steamed)Multiple output allocation</v>
      </c>
      <c r="M3868" s="1" t="str">
        <f t="array" ref="M3868">IF(A3867=$A$72,TEXT(A3868,"dd/mm/yyyy"),A3868)&amp;";"&amp;B3868&amp;";"&amp;IF(J3868=0,IFERROR(VLOOKUP(A3868,default!$B$17:$C$19,2,0),C3868),INDEX(default!$B$2:$B$12,Sheet2!J3868,0))&amp;";"&amp;D3868&amp;";"&amp;E3868&amp;";"&amp;F3868&amp;";"&amp;G3868&amp;";"&amp;H3868</f>
        <v>Multiple output allocation;;;;;;;</v>
      </c>
    </row>
    <row r="3869" ht="15.75" customHeight="1">
      <c r="A3869" s="1" t="s">
        <v>822</v>
      </c>
      <c r="I3869" s="1" t="str">
        <f t="shared" si="1"/>
        <v>Q6.2. Sweet potato leaves, average of raw and cooked (steamed)</v>
      </c>
      <c r="J3869" s="1">
        <f t="shared" si="2"/>
        <v>0</v>
      </c>
      <c r="K3869" s="1" t="str">
        <f t="shared" si="3"/>
        <v>Q6.2. Sweet potato leaves, average of raw and cooked (steamed)0</v>
      </c>
      <c r="L3869" s="1" t="str">
        <f t="shared" si="4"/>
        <v>Q6.2. Sweet potato leaves, average of raw and cooked (steamed)Unspecified</v>
      </c>
      <c r="M3869" s="1" t="str">
        <f t="array" ref="M3869">IF(A3868=$A$72,TEXT(A3869,"dd/mm/yyyy"),A3869)&amp;";"&amp;B3869&amp;";"&amp;IF(J3869=0,IFERROR(VLOOKUP(A3869,default!$B$17:$C$19,2,0),C3869),INDEX(default!$B$2:$B$12,Sheet2!J3869,0))&amp;";"&amp;D3869&amp;";"&amp;E3869&amp;";"&amp;F3869&amp;";"&amp;G3869&amp;";"&amp;H3869</f>
        <v>Unspecified;;;;;;;</v>
      </c>
    </row>
    <row r="3870" ht="15.75" customHeight="1">
      <c r="I3870" s="1" t="str">
        <f t="shared" si="1"/>
        <v>Q6.2. Sweet potato leaves, average of raw and cooked (steamed)</v>
      </c>
      <c r="J3870" s="1">
        <f t="shared" si="2"/>
        <v>0</v>
      </c>
      <c r="K3870" s="1" t="str">
        <f t="shared" si="3"/>
        <v>Q6.2. Sweet potato leaves, average of raw and cooked (steamed)0</v>
      </c>
      <c r="L3870" s="1" t="str">
        <f t="shared" si="4"/>
        <v>Q6.2. Sweet potato leaves, average of raw and cooked (steamed)</v>
      </c>
      <c r="M3870" s="1" t="str">
        <f t="array" ref="M3870">IF(A3869=$A$72,TEXT(A3870,"dd/mm/yyyy"),A3870)&amp;";"&amp;B3870&amp;";"&amp;IF(J3870=0,IFERROR(VLOOKUP(A3870,default!$B$17:$C$19,2,0),C3870),INDEX(default!$B$2:$B$12,Sheet2!J3870,0))&amp;";"&amp;D3870&amp;";"&amp;E3870&amp;";"&amp;F3870&amp;";"&amp;G3870&amp;";"&amp;H3870</f>
        <v>;;;;;;;</v>
      </c>
    </row>
    <row r="3871" ht="15.75" customHeight="1">
      <c r="A3871" s="1" t="s">
        <v>827</v>
      </c>
      <c r="I3871" s="1" t="str">
        <f t="shared" si="1"/>
        <v>Q6.2. Sweet potato leaves, average of raw and cooked (steamed)</v>
      </c>
      <c r="J3871" s="1">
        <f t="shared" si="2"/>
        <v>0</v>
      </c>
      <c r="K3871" s="1" t="str">
        <f t="shared" si="3"/>
        <v>Q6.2. Sweet potato leaves, average of raw and cooked (steamed)0</v>
      </c>
      <c r="L3871" s="1" t="str">
        <f t="shared" si="4"/>
        <v>Q6.2. Sweet potato leaves, average of raw and cooked (steamed)Substitution allocation</v>
      </c>
      <c r="M3871" s="1" t="str">
        <f t="array" ref="M3871">IF(A3870=$A$72,TEXT(A3871,"dd/mm/yyyy"),A3871)&amp;";"&amp;B3871&amp;";"&amp;IF(J3871=0,IFERROR(VLOOKUP(A3871,default!$B$17:$C$19,2,0),C3871),INDEX(default!$B$2:$B$12,Sheet2!J3871,0))&amp;";"&amp;D3871&amp;";"&amp;E3871&amp;";"&amp;F3871&amp;";"&amp;G3871&amp;";"&amp;H3871</f>
        <v>Substitution allocation;;;;;;;</v>
      </c>
    </row>
    <row r="3872" ht="15.75" customHeight="1">
      <c r="A3872" s="1" t="s">
        <v>822</v>
      </c>
      <c r="I3872" s="1" t="str">
        <f t="shared" si="1"/>
        <v>Q6.2. Sweet potato leaves, average of raw and cooked (steamed)</v>
      </c>
      <c r="J3872" s="1">
        <f t="shared" si="2"/>
        <v>0</v>
      </c>
      <c r="K3872" s="1" t="str">
        <f t="shared" si="3"/>
        <v>Q6.2. Sweet potato leaves, average of raw and cooked (steamed)0</v>
      </c>
      <c r="L3872" s="1" t="str">
        <f t="shared" si="4"/>
        <v>Q6.2. Sweet potato leaves, average of raw and cooked (steamed)Unspecified</v>
      </c>
      <c r="M3872" s="1" t="str">
        <f t="array" ref="M3872">IF(A3871=$A$72,TEXT(A3872,"dd/mm/yyyy"),A3872)&amp;";"&amp;B3872&amp;";"&amp;IF(J3872=0,IFERROR(VLOOKUP(A3872,default!$B$17:$C$19,2,0),C3872),INDEX(default!$B$2:$B$12,Sheet2!J3872,0))&amp;";"&amp;D3872&amp;";"&amp;E3872&amp;";"&amp;F3872&amp;";"&amp;G3872&amp;";"&amp;H3872</f>
        <v>Unspecified;;;;;;;</v>
      </c>
    </row>
    <row r="3873" ht="15.75" customHeight="1">
      <c r="I3873" s="1" t="str">
        <f t="shared" si="1"/>
        <v>Q6.2. Sweet potato leaves, average of raw and cooked (steamed)</v>
      </c>
      <c r="J3873" s="1">
        <f t="shared" si="2"/>
        <v>0</v>
      </c>
      <c r="K3873" s="1" t="str">
        <f t="shared" si="3"/>
        <v>Q6.2. Sweet potato leaves, average of raw and cooked (steamed)0</v>
      </c>
      <c r="L3873" s="1" t="str">
        <f t="shared" si="4"/>
        <v>Q6.2. Sweet potato leaves, average of raw and cooked (steamed)</v>
      </c>
      <c r="M3873" s="1" t="str">
        <f t="array" ref="M3873">IF(A3872=$A$72,TEXT(A3873,"dd/mm/yyyy"),A3873)&amp;";"&amp;B3873&amp;";"&amp;IF(J3873=0,IFERROR(VLOOKUP(A3873,default!$B$17:$C$19,2,0),C3873),INDEX(default!$B$2:$B$12,Sheet2!J3873,0))&amp;";"&amp;D3873&amp;";"&amp;E3873&amp;";"&amp;F3873&amp;";"&amp;G3873&amp;";"&amp;H3873</f>
        <v>;;;;;;;</v>
      </c>
    </row>
    <row r="3874" ht="15.75" customHeight="1">
      <c r="A3874" s="1" t="s">
        <v>828</v>
      </c>
      <c r="I3874" s="1" t="str">
        <f t="shared" si="1"/>
        <v>Q6.2. Sweet potato leaves, average of raw and cooked (steamed)</v>
      </c>
      <c r="J3874" s="1">
        <f t="shared" si="2"/>
        <v>0</v>
      </c>
      <c r="K3874" s="1" t="str">
        <f t="shared" si="3"/>
        <v>Q6.2. Sweet potato leaves, average of raw and cooked (steamed)0</v>
      </c>
      <c r="L3874" s="1" t="str">
        <f t="shared" si="4"/>
        <v>Q6.2. Sweet potato leaves, average of raw and cooked (steamed)Cut off rules</v>
      </c>
      <c r="M3874" s="1" t="str">
        <f t="array" ref="M3874">IF(A3873=$A$72,TEXT(A3874,"dd/mm/yyyy"),A3874)&amp;";"&amp;B3874&amp;";"&amp;IF(J3874=0,IFERROR(VLOOKUP(A3874,default!$B$17:$C$19,2,0),C3874),INDEX(default!$B$2:$B$12,Sheet2!J3874,0))&amp;";"&amp;D3874&amp;";"&amp;E3874&amp;";"&amp;F3874&amp;";"&amp;G3874&amp;";"&amp;H3874</f>
        <v>Cut off rules;;;;;;;</v>
      </c>
    </row>
    <row r="3875" ht="15.75" customHeight="1">
      <c r="A3875" s="1" t="s">
        <v>822</v>
      </c>
      <c r="I3875" s="1" t="str">
        <f t="shared" si="1"/>
        <v>Q6.2. Sweet potato leaves, average of raw and cooked (steamed)</v>
      </c>
      <c r="J3875" s="1">
        <f t="shared" si="2"/>
        <v>0</v>
      </c>
      <c r="K3875" s="1" t="str">
        <f t="shared" si="3"/>
        <v>Q6.2. Sweet potato leaves, average of raw and cooked (steamed)0</v>
      </c>
      <c r="L3875" s="1" t="str">
        <f t="shared" si="4"/>
        <v>Q6.2. Sweet potato leaves, average of raw and cooked (steamed)Unspecified</v>
      </c>
      <c r="M3875" s="1" t="str">
        <f t="array" ref="M3875">IF(A3874=$A$72,TEXT(A3875,"dd/mm/yyyy"),A3875)&amp;";"&amp;B3875&amp;";"&amp;IF(J3875=0,IFERROR(VLOOKUP(A3875,default!$B$17:$C$19,2,0),C3875),INDEX(default!$B$2:$B$12,Sheet2!J3875,0))&amp;";"&amp;D3875&amp;";"&amp;E3875&amp;";"&amp;F3875&amp;";"&amp;G3875&amp;";"&amp;H3875</f>
        <v>Unspecified;;;;;;;</v>
      </c>
    </row>
    <row r="3876" ht="15.75" customHeight="1">
      <c r="I3876" s="1" t="str">
        <f t="shared" si="1"/>
        <v>Q6.2. Sweet potato leaves, average of raw and cooked (steamed)</v>
      </c>
      <c r="J3876" s="1">
        <f t="shared" si="2"/>
        <v>0</v>
      </c>
      <c r="K3876" s="1" t="str">
        <f t="shared" si="3"/>
        <v>Q6.2. Sweet potato leaves, average of raw and cooked (steamed)0</v>
      </c>
      <c r="L3876" s="1" t="str">
        <f t="shared" si="4"/>
        <v>Q6.2. Sweet potato leaves, average of raw and cooked (steamed)</v>
      </c>
      <c r="M3876" s="1" t="str">
        <f t="array" ref="M3876">IF(A3875=$A$72,TEXT(A3876,"dd/mm/yyyy"),A3876)&amp;";"&amp;B3876&amp;";"&amp;IF(J3876=0,IFERROR(VLOOKUP(A3876,default!$B$17:$C$19,2,0),C3876),INDEX(default!$B$2:$B$12,Sheet2!J3876,0))&amp;";"&amp;D3876&amp;";"&amp;E3876&amp;";"&amp;F3876&amp;";"&amp;G3876&amp;";"&amp;H3876</f>
        <v>;;;;;;;</v>
      </c>
    </row>
    <row r="3877" ht="15.75" customHeight="1">
      <c r="A3877" s="49" t="s">
        <v>829</v>
      </c>
      <c r="I3877" s="1" t="str">
        <f t="shared" si="1"/>
        <v>Q6.2. Sweet potato leaves, average of raw and cooked (steamed)</v>
      </c>
      <c r="J3877" s="1">
        <f t="shared" si="2"/>
        <v>0</v>
      </c>
      <c r="K3877" s="1" t="str">
        <f t="shared" si="3"/>
        <v>Q6.2. Sweet potato leaves, average of raw and cooked (steamed)0</v>
      </c>
      <c r="L3877" s="1" t="str">
        <f t="shared" si="4"/>
        <v>Q6.2. Sweet potato leaves, average of raw and cooked (steamed)Capital goods</v>
      </c>
      <c r="M3877" s="1" t="str">
        <f t="array" ref="M3877">IF(A3876=$A$72,TEXT(A3877,"dd/mm/yyyy"),A3877)&amp;";"&amp;B3877&amp;";"&amp;IF(J3877=0,IFERROR(VLOOKUP(A3877,default!$B$17:$C$19,2,0),C3877),INDEX(default!$B$2:$B$12,Sheet2!J3877,0))&amp;";"&amp;D3877&amp;";"&amp;E3877&amp;";"&amp;F3877&amp;";"&amp;G3877&amp;";"&amp;H3877</f>
        <v>Capital goods;;;;;;;</v>
      </c>
    </row>
    <row r="3878" ht="15.75" customHeight="1">
      <c r="A3878" s="1" t="s">
        <v>822</v>
      </c>
      <c r="I3878" s="1" t="str">
        <f t="shared" si="1"/>
        <v>Q6.2. Sweet potato leaves, average of raw and cooked (steamed)</v>
      </c>
      <c r="J3878" s="1">
        <f t="shared" si="2"/>
        <v>0</v>
      </c>
      <c r="K3878" s="1" t="str">
        <f t="shared" si="3"/>
        <v>Q6.2. Sweet potato leaves, average of raw and cooked (steamed)0</v>
      </c>
      <c r="L3878" s="1" t="str">
        <f t="shared" si="4"/>
        <v>Q6.2. Sweet potato leaves, average of raw and cooked (steamed)Unspecified</v>
      </c>
      <c r="M3878" s="1" t="str">
        <f t="array" ref="M3878">IF(A3877=$A$72,TEXT(A3878,"dd/mm/yyyy"),A3878)&amp;";"&amp;B3878&amp;";"&amp;IF(J3878=0,IFERROR(VLOOKUP(A3878,default!$B$17:$C$19,2,0),C3878),INDEX(default!$B$2:$B$12,Sheet2!J3878,0))&amp;";"&amp;D3878&amp;";"&amp;E3878&amp;";"&amp;F3878&amp;";"&amp;G3878&amp;";"&amp;H3878</f>
        <v>Unspecified;;;;;;;</v>
      </c>
    </row>
    <row r="3879" ht="15.75" customHeight="1">
      <c r="I3879" s="1" t="str">
        <f t="shared" si="1"/>
        <v>Q6.2. Sweet potato leaves, average of raw and cooked (steamed)</v>
      </c>
      <c r="J3879" s="1">
        <f t="shared" si="2"/>
        <v>0</v>
      </c>
      <c r="K3879" s="1" t="str">
        <f t="shared" si="3"/>
        <v>Q6.2. Sweet potato leaves, average of raw and cooked (steamed)0</v>
      </c>
      <c r="L3879" s="1" t="str">
        <f t="shared" si="4"/>
        <v>Q6.2. Sweet potato leaves, average of raw and cooked (steamed)</v>
      </c>
      <c r="M3879" s="1" t="str">
        <f t="array" ref="M3879">IF(A3878=$A$72,TEXT(A3879,"dd/mm/yyyy"),A3879)&amp;";"&amp;B3879&amp;";"&amp;IF(J3879=0,IFERROR(VLOOKUP(A3879,default!$B$17:$C$19,2,0),C3879),INDEX(default!$B$2:$B$12,Sheet2!J3879,0))&amp;";"&amp;D3879&amp;";"&amp;E3879&amp;";"&amp;F3879&amp;";"&amp;G3879&amp;";"&amp;H3879</f>
        <v>;;;;;;;</v>
      </c>
    </row>
    <row r="3880" ht="15.75" customHeight="1">
      <c r="A3880" s="1" t="s">
        <v>830</v>
      </c>
      <c r="I3880" s="1" t="str">
        <f t="shared" si="1"/>
        <v>Q6.2. Sweet potato leaves, average of raw and cooked (steamed)</v>
      </c>
      <c r="J3880" s="1">
        <f t="shared" si="2"/>
        <v>0</v>
      </c>
      <c r="K3880" s="1" t="str">
        <f t="shared" si="3"/>
        <v>Q6.2. Sweet potato leaves, average of raw and cooked (steamed)0</v>
      </c>
      <c r="L3880" s="1" t="str">
        <f t="shared" si="4"/>
        <v>Q6.2. Sweet potato leaves, average of raw and cooked (steamed)Boundary with nature</v>
      </c>
      <c r="M3880" s="1" t="str">
        <f t="array" ref="M3880">IF(A3879=$A$72,TEXT(A3880,"dd/mm/yyyy"),A3880)&amp;";"&amp;B3880&amp;";"&amp;IF(J3880=0,IFERROR(VLOOKUP(A3880,default!$B$17:$C$19,2,0),C3880),INDEX(default!$B$2:$B$12,Sheet2!J3880,0))&amp;";"&amp;D3880&amp;";"&amp;E3880&amp;";"&amp;F3880&amp;";"&amp;G3880&amp;";"&amp;H3880</f>
        <v>Boundary with nature;;;;;;;</v>
      </c>
    </row>
    <row r="3881" ht="15.75" customHeight="1">
      <c r="A3881" s="1" t="s">
        <v>822</v>
      </c>
      <c r="I3881" s="1" t="str">
        <f t="shared" si="1"/>
        <v>Q6.2. Sweet potato leaves, average of raw and cooked (steamed)</v>
      </c>
      <c r="J3881" s="1">
        <f t="shared" si="2"/>
        <v>0</v>
      </c>
      <c r="K3881" s="1" t="str">
        <f t="shared" si="3"/>
        <v>Q6.2. Sweet potato leaves, average of raw and cooked (steamed)0</v>
      </c>
      <c r="L3881" s="1" t="str">
        <f t="shared" si="4"/>
        <v>Q6.2. Sweet potato leaves, average of raw and cooked (steamed)Unspecified</v>
      </c>
      <c r="M3881" s="1" t="str">
        <f t="array" ref="M3881">IF(A3880=$A$72,TEXT(A3881,"dd/mm/yyyy"),A3881)&amp;";"&amp;B3881&amp;";"&amp;IF(J3881=0,IFERROR(VLOOKUP(A3881,default!$B$17:$C$19,2,0),C3881),INDEX(default!$B$2:$B$12,Sheet2!J3881,0))&amp;";"&amp;D3881&amp;";"&amp;E3881&amp;";"&amp;F3881&amp;";"&amp;G3881&amp;";"&amp;H3881</f>
        <v>Unspecified;;;;;;;</v>
      </c>
    </row>
    <row r="3882" ht="15.75" customHeight="1">
      <c r="I3882" s="1" t="str">
        <f t="shared" si="1"/>
        <v>Q6.2. Sweet potato leaves, average of raw and cooked (steamed)</v>
      </c>
      <c r="J3882" s="1">
        <f t="shared" si="2"/>
        <v>0</v>
      </c>
      <c r="K3882" s="1" t="str">
        <f t="shared" si="3"/>
        <v>Q6.2. Sweet potato leaves, average of raw and cooked (steamed)0</v>
      </c>
      <c r="L3882" s="1" t="str">
        <f t="shared" si="4"/>
        <v>Q6.2. Sweet potato leaves, average of raw and cooked (steamed)</v>
      </c>
      <c r="M3882" s="1" t="str">
        <f t="array" ref="M3882">IF(A3881=$A$72,TEXT(A3882,"dd/mm/yyyy"),A3882)&amp;";"&amp;B3882&amp;";"&amp;IF(J3882=0,IFERROR(VLOOKUP(A3882,default!$B$17:$C$19,2,0),C3882),INDEX(default!$B$2:$B$12,Sheet2!J3882,0))&amp;";"&amp;D3882&amp;";"&amp;E3882&amp;";"&amp;F3882&amp;";"&amp;G3882&amp;";"&amp;H3882</f>
        <v>;;;;;;;</v>
      </c>
    </row>
    <row r="3883" ht="15.75" customHeight="1">
      <c r="A3883" s="1" t="s">
        <v>831</v>
      </c>
      <c r="I3883" s="1" t="str">
        <f t="shared" si="1"/>
        <v>Q6.2. Sweet potato leaves, average of raw and cooked (steamed)</v>
      </c>
      <c r="J3883" s="1">
        <f t="shared" si="2"/>
        <v>0</v>
      </c>
      <c r="K3883" s="1" t="str">
        <f t="shared" si="3"/>
        <v>Q6.2. Sweet potato leaves, average of raw and cooked (steamed)0</v>
      </c>
      <c r="L3883" s="1" t="str">
        <f t="shared" si="4"/>
        <v>Q6.2. Sweet potato leaves, average of raw and cooked (steamed)Infrastructure</v>
      </c>
      <c r="M3883" s="1" t="str">
        <f t="array" ref="M3883">IF(A3882=$A$72,TEXT(A3883,"dd/mm/yyyy"),A3883)&amp;";"&amp;B3883&amp;";"&amp;IF(J3883=0,IFERROR(VLOOKUP(A3883,default!$B$17:$C$19,2,0),C3883),INDEX(default!$B$2:$B$12,Sheet2!J3883,0))&amp;";"&amp;D3883&amp;";"&amp;E3883&amp;";"&amp;F3883&amp;";"&amp;G3883&amp;";"&amp;H3883</f>
        <v>Infrastructure;;;;;;;</v>
      </c>
    </row>
    <row r="3884" ht="15.75" customHeight="1">
      <c r="A3884" s="1" t="s">
        <v>832</v>
      </c>
      <c r="I3884" s="1" t="str">
        <f t="shared" si="1"/>
        <v>Q6.2. Sweet potato leaves, average of raw and cooked (steamed)</v>
      </c>
      <c r="J3884" s="1">
        <f t="shared" si="2"/>
        <v>0</v>
      </c>
      <c r="K3884" s="1" t="str">
        <f t="shared" si="3"/>
        <v>Q6.2. Sweet potato leaves, average of raw and cooked (steamed)0</v>
      </c>
      <c r="L3884" s="1" t="str">
        <f t="shared" si="4"/>
        <v>Q6.2. Sweet potato leaves, average of raw and cooked (steamed)No</v>
      </c>
      <c r="M3884" s="1" t="str">
        <f t="array" ref="M3884">IF(A3883=$A$72,TEXT(A3884,"dd/mm/yyyy"),A3884)&amp;";"&amp;B3884&amp;";"&amp;IF(J3884=0,IFERROR(VLOOKUP(A3884,default!$B$17:$C$19,2,0),C3884),INDEX(default!$B$2:$B$12,Sheet2!J3884,0))&amp;";"&amp;D3884&amp;";"&amp;E3884&amp;";"&amp;F3884&amp;";"&amp;G3884&amp;";"&amp;H3884</f>
        <v>No;;;;;;;</v>
      </c>
    </row>
    <row r="3885" ht="15.75" customHeight="1">
      <c r="I3885" s="1" t="str">
        <f t="shared" si="1"/>
        <v>Q6.2. Sweet potato leaves, average of raw and cooked (steamed)</v>
      </c>
      <c r="J3885" s="1">
        <f t="shared" si="2"/>
        <v>0</v>
      </c>
      <c r="K3885" s="1" t="str">
        <f t="shared" si="3"/>
        <v>Q6.2. Sweet potato leaves, average of raw and cooked (steamed)0</v>
      </c>
      <c r="L3885" s="1" t="str">
        <f t="shared" si="4"/>
        <v>Q6.2. Sweet potato leaves, average of raw and cooked (steamed)</v>
      </c>
      <c r="M3885" s="1" t="str">
        <f t="array" ref="M3885">IF(A3884=$A$72,TEXT(A3885,"dd/mm/yyyy"),A3885)&amp;";"&amp;B3885&amp;";"&amp;IF(J3885=0,IFERROR(VLOOKUP(A3885,default!$B$17:$C$19,2,0),C3885),INDEX(default!$B$2:$B$12,Sheet2!J3885,0))&amp;";"&amp;D3885&amp;";"&amp;E3885&amp;";"&amp;F3885&amp;";"&amp;G3885&amp;";"&amp;H3885</f>
        <v>;;;;;;;</v>
      </c>
    </row>
    <row r="3886" ht="15.75" customHeight="1">
      <c r="A3886" s="1" t="s">
        <v>833</v>
      </c>
      <c r="I3886" s="1" t="str">
        <f t="shared" si="1"/>
        <v>Q6.2. Sweet potato leaves, average of raw and cooked (steamed)</v>
      </c>
      <c r="J3886" s="1">
        <f t="shared" si="2"/>
        <v>0</v>
      </c>
      <c r="K3886" s="1" t="str">
        <f t="shared" si="3"/>
        <v>Q6.2. Sweet potato leaves, average of raw and cooked (steamed)0</v>
      </c>
      <c r="L3886" s="1" t="str">
        <f t="shared" si="4"/>
        <v>Q6.2. Sweet potato leaves, average of raw and cooked (steamed)Date</v>
      </c>
      <c r="M3886" s="1" t="str">
        <f t="array" ref="M3886">IF(A3885=$A$72,TEXT(A3886,"dd/mm/yyyy"),A3886)&amp;";"&amp;B3886&amp;";"&amp;IF(J3886=0,IFERROR(VLOOKUP(A3886,default!$B$17:$C$19,2,0),C3886),INDEX(default!$B$2:$B$12,Sheet2!J3886,0))&amp;";"&amp;D3886&amp;";"&amp;E3886&amp;";"&amp;F3886&amp;";"&amp;G3886&amp;";"&amp;H3886</f>
        <v>Date;;;;;;;</v>
      </c>
    </row>
    <row r="3887" ht="15.75" customHeight="1">
      <c r="A3887" s="49">
        <v>45119.0</v>
      </c>
      <c r="I3887" s="1" t="str">
        <f t="shared" si="1"/>
        <v>Q6.2. Sweet potato leaves, average of raw and cooked (steamed)</v>
      </c>
      <c r="J3887" s="1">
        <f t="shared" si="2"/>
        <v>0</v>
      </c>
      <c r="K3887" s="1" t="str">
        <f t="shared" si="3"/>
        <v>Q6.2. Sweet potato leaves, average of raw and cooked (steamed)0</v>
      </c>
      <c r="L3887" s="1" t="str">
        <f t="shared" si="4"/>
        <v>Q6.2. Sweet potato leaves, average of raw and cooked (steamed)45119</v>
      </c>
      <c r="M3887" s="1" t="str">
        <f t="array" ref="M3887">IF(A3886=$A$72,TEXT(A3887,"dd/mm/yyyy"),A3887)&amp;";"&amp;B3887&amp;";"&amp;IF(J3887=0,IFERROR(VLOOKUP(A3887,default!$B$17:$C$19,2,0),C3887),INDEX(default!$B$2:$B$12,Sheet2!J3887,0))&amp;";"&amp;D3887&amp;";"&amp;E3887&amp;";"&amp;F3887&amp;";"&amp;G3887&amp;";"&amp;H3887</f>
        <v>12/07/2023;;;;;;;</v>
      </c>
    </row>
    <row r="3888" ht="15.75" customHeight="1">
      <c r="I3888" s="1" t="str">
        <f t="shared" si="1"/>
        <v>Q6.2. Sweet potato leaves, average of raw and cooked (steamed)</v>
      </c>
      <c r="J3888" s="1">
        <f t="shared" si="2"/>
        <v>0</v>
      </c>
      <c r="K3888" s="1" t="str">
        <f t="shared" si="3"/>
        <v>Q6.2. Sweet potato leaves, average of raw and cooked (steamed)0</v>
      </c>
      <c r="L3888" s="1" t="str">
        <f t="shared" si="4"/>
        <v>Q6.2. Sweet potato leaves, average of raw and cooked (steamed)</v>
      </c>
      <c r="M3888" s="1" t="str">
        <f t="array" ref="M3888">IF(A3887=$A$72,TEXT(A3888,"dd/mm/yyyy"),A3888)&amp;";"&amp;B3888&amp;";"&amp;IF(J3888=0,IFERROR(VLOOKUP(A3888,default!$B$17:$C$19,2,0),C3888),INDEX(default!$B$2:$B$12,Sheet2!J3888,0))&amp;";"&amp;D3888&amp;";"&amp;E3888&amp;";"&amp;F3888&amp;";"&amp;G3888&amp;";"&amp;H3888</f>
        <v>;;;;;;;</v>
      </c>
    </row>
    <row r="3889" ht="15.75" customHeight="1">
      <c r="A3889" s="1" t="s">
        <v>834</v>
      </c>
      <c r="I3889" s="1" t="str">
        <f t="shared" si="1"/>
        <v>Q6.2. Sweet potato leaves, average of raw and cooked (steamed)</v>
      </c>
      <c r="J3889" s="1">
        <f t="shared" si="2"/>
        <v>0</v>
      </c>
      <c r="K3889" s="1" t="str">
        <f t="shared" si="3"/>
        <v>Q6.2. Sweet potato leaves, average of raw and cooked (steamed)0</v>
      </c>
      <c r="L3889" s="1" t="str">
        <f t="shared" si="4"/>
        <v>Q6.2. Sweet potato leaves, average of raw and cooked (steamed)Products</v>
      </c>
      <c r="M3889" s="1" t="str">
        <f t="array" ref="M3889">IF(A3888=$A$72,TEXT(A3889,"dd/mm/yyyy"),A3889)&amp;";"&amp;B3889&amp;";"&amp;IF(J3889=0,IFERROR(VLOOKUP(A3889,default!$B$17:$C$19,2,0),C3889),INDEX(default!$B$2:$B$12,Sheet2!J3889,0))&amp;";"&amp;D3889&amp;";"&amp;E3889&amp;";"&amp;F3889&amp;";"&amp;G3889&amp;";"&amp;H3889</f>
        <v>Products;;;;;;;</v>
      </c>
    </row>
    <row r="3890" ht="15.75" customHeight="1">
      <c r="A3890" s="1" t="s">
        <v>1069</v>
      </c>
      <c r="B3890" s="1" t="s">
        <v>835</v>
      </c>
      <c r="C3890" s="1">
        <v>1.0</v>
      </c>
      <c r="D3890" s="1">
        <v>100.0</v>
      </c>
      <c r="E3890" s="1" t="s">
        <v>836</v>
      </c>
      <c r="F3890" s="1" t="s">
        <v>971</v>
      </c>
      <c r="I3890" s="1" t="str">
        <f t="shared" si="1"/>
        <v>Q6.2. Tree fern, cooked, without salt</v>
      </c>
      <c r="J3890" s="1">
        <f t="shared" si="2"/>
        <v>0</v>
      </c>
      <c r="K3890" s="1" t="str">
        <f t="shared" si="3"/>
        <v>Q6.2. Tree fern, cooked, without salt0</v>
      </c>
      <c r="L3890" s="1" t="str">
        <f t="shared" si="4"/>
        <v>Q6.2. Tree fern, cooked, without saltQ6.2. Tree fern, cooked, without salt</v>
      </c>
      <c r="M3890" s="1" t="str">
        <f t="array" ref="M3890">IF(A3889=$A$72,TEXT(A3890,"dd/mm/yyyy"),A3890)&amp;";"&amp;B3890&amp;";"&amp;IF(J3890=0,IFERROR(VLOOKUP(A3890,default!$B$17:$C$19,2,0),C3890),INDEX(default!$B$2:$B$12,Sheet2!J3890,0))&amp;";"&amp;D3890&amp;";"&amp;E3890&amp;";"&amp;F3890&amp;";"&amp;G3890&amp;";"&amp;H3890</f>
        <v>Q6.2. Tree fern, cooked, without salt;kg;1;100;not defined;!My project\0. Life cycles;;</v>
      </c>
    </row>
    <row r="3891" ht="15.75" customHeight="1">
      <c r="I3891" s="1" t="str">
        <f t="shared" si="1"/>
        <v>Q6.2. Tree fern, cooked, without salt</v>
      </c>
      <c r="J3891" s="1">
        <f t="shared" si="2"/>
        <v>0</v>
      </c>
      <c r="K3891" s="1" t="str">
        <f t="shared" si="3"/>
        <v>Q6.2. Tree fern, cooked, without salt0</v>
      </c>
      <c r="L3891" s="1" t="str">
        <f t="shared" si="4"/>
        <v>Q6.2. Tree fern, cooked, without salt</v>
      </c>
      <c r="M3891" s="1" t="str">
        <f t="array" ref="M3891">IF(A3890=$A$72,TEXT(A3891,"dd/mm/yyyy"),A3891)&amp;";"&amp;B3891&amp;";"&amp;IF(J3891=0,IFERROR(VLOOKUP(A3891,default!$B$17:$C$19,2,0),C3891),INDEX(default!$B$2:$B$12,Sheet2!J3891,0))&amp;";"&amp;D3891&amp;";"&amp;E3891&amp;";"&amp;F3891&amp;";"&amp;G3891&amp;";"&amp;H3891</f>
        <v>;;;;;;;</v>
      </c>
    </row>
    <row r="3892" ht="15.75" customHeight="1">
      <c r="A3892" s="1" t="s">
        <v>838</v>
      </c>
      <c r="I3892" s="1" t="str">
        <f t="shared" si="1"/>
        <v>Q6.2. Tree fern, cooked, without salt</v>
      </c>
      <c r="J3892" s="1">
        <f t="shared" si="2"/>
        <v>0</v>
      </c>
      <c r="K3892" s="1" t="str">
        <f t="shared" si="3"/>
        <v>Q6.2. Tree fern, cooked, without salt0</v>
      </c>
      <c r="L3892" s="1" t="str">
        <f t="shared" si="4"/>
        <v>Q6.2. Tree fern, cooked, without saltAvoided products</v>
      </c>
      <c r="M3892" s="1" t="str">
        <f t="array" ref="M3892">IF(A3891=$A$72,TEXT(A3892,"dd/mm/yyyy"),A3892)&amp;";"&amp;B3892&amp;";"&amp;IF(J3892=0,IFERROR(VLOOKUP(A3892,default!$B$17:$C$19,2,0),C3892),INDEX(default!$B$2:$B$12,Sheet2!J3892,0))&amp;";"&amp;D3892&amp;";"&amp;E3892&amp;";"&amp;F3892&amp;";"&amp;G3892&amp;";"&amp;H3892</f>
        <v>Avoided products;;;;;;;</v>
      </c>
    </row>
    <row r="3893" ht="15.75" customHeight="1">
      <c r="I3893" s="1" t="str">
        <f t="shared" si="1"/>
        <v>Q6.2. Tree fern, cooked, without salt</v>
      </c>
      <c r="J3893" s="1">
        <f t="shared" si="2"/>
        <v>0</v>
      </c>
      <c r="K3893" s="1" t="str">
        <f t="shared" si="3"/>
        <v>Q6.2. Tree fern, cooked, without salt0</v>
      </c>
      <c r="L3893" s="1" t="str">
        <f t="shared" si="4"/>
        <v>Q6.2. Tree fern, cooked, without salt</v>
      </c>
      <c r="M3893" s="1" t="str">
        <f t="array" ref="M3893">IF(A3892=$A$72,TEXT(A3893,"dd/mm/yyyy"),A3893)&amp;";"&amp;B3893&amp;";"&amp;IF(J3893=0,IFERROR(VLOOKUP(A3893,default!$B$17:$C$19,2,0),C3893),INDEX(default!$B$2:$B$12,Sheet2!J3893,0))&amp;";"&amp;D3893&amp;";"&amp;E3893&amp;";"&amp;F3893&amp;";"&amp;G3893&amp;";"&amp;H3893</f>
        <v>;;;;;;;</v>
      </c>
    </row>
    <row r="3894" ht="15.75" customHeight="1">
      <c r="A3894" s="1" t="s">
        <v>839</v>
      </c>
      <c r="I3894" s="1" t="str">
        <f t="shared" si="1"/>
        <v>Q6.2. Tree fern, cooked, without salt</v>
      </c>
      <c r="J3894" s="1">
        <f t="shared" si="2"/>
        <v>0</v>
      </c>
      <c r="K3894" s="1" t="str">
        <f t="shared" si="3"/>
        <v>Q6.2. Tree fern, cooked, without salt0</v>
      </c>
      <c r="L3894" s="1" t="str">
        <f t="shared" si="4"/>
        <v>Q6.2. Tree fern, cooked, without saltResources</v>
      </c>
      <c r="M3894" s="1" t="str">
        <f t="array" ref="M3894">IF(A3893=$A$72,TEXT(A3894,"dd/mm/yyyy"),A3894)&amp;";"&amp;B3894&amp;";"&amp;IF(J3894=0,IFERROR(VLOOKUP(A3894,default!$B$17:$C$19,2,0),C3894),INDEX(default!$B$2:$B$12,Sheet2!J3894,0))&amp;";"&amp;D3894&amp;";"&amp;E3894&amp;";"&amp;F3894&amp;";"&amp;G3894&amp;";"&amp;H3894</f>
        <v>Resources;;;;;;;</v>
      </c>
    </row>
    <row r="3895" ht="15.75" customHeight="1">
      <c r="I3895" s="1" t="str">
        <f t="shared" si="1"/>
        <v>Q6.2. Tree fern, cooked, without salt</v>
      </c>
      <c r="J3895" s="1">
        <f t="shared" si="2"/>
        <v>0</v>
      </c>
      <c r="K3895" s="1" t="str">
        <f t="shared" si="3"/>
        <v>Q6.2. Tree fern, cooked, without salt0</v>
      </c>
      <c r="L3895" s="1" t="str">
        <f t="shared" si="4"/>
        <v>Q6.2. Tree fern, cooked, without salt</v>
      </c>
      <c r="M3895" s="1" t="str">
        <f t="array" ref="M3895">IF(A3894=$A$72,TEXT(A3895,"dd/mm/yyyy"),A3895)&amp;";"&amp;B3895&amp;";"&amp;IF(J3895=0,IFERROR(VLOOKUP(A3895,default!$B$17:$C$19,2,0),C3895),INDEX(default!$B$2:$B$12,Sheet2!J3895,0))&amp;";"&amp;D3895&amp;";"&amp;E3895&amp;";"&amp;F3895&amp;";"&amp;G3895&amp;";"&amp;H3895</f>
        <v>;;;;;;;</v>
      </c>
    </row>
    <row r="3896" ht="15.75" customHeight="1">
      <c r="A3896" s="1" t="s">
        <v>840</v>
      </c>
      <c r="I3896" s="1" t="str">
        <f t="shared" si="1"/>
        <v>Q6.2. Tree fern, cooked, without salt</v>
      </c>
      <c r="J3896" s="1">
        <f t="shared" si="2"/>
        <v>1</v>
      </c>
      <c r="K3896" s="1" t="str">
        <f t="shared" si="3"/>
        <v>Q6.2. Tree fern, cooked, without salt1</v>
      </c>
      <c r="L3896" s="1" t="str">
        <f t="shared" si="4"/>
        <v>Q6.2. Tree fern, cooked, without saltMaterials/fuels</v>
      </c>
      <c r="M3896" s="1" t="str">
        <f t="array" ref="M3896">IF(A3895=$A$72,TEXT(A3896,"dd/mm/yyyy"),A3896)&amp;";"&amp;B3896&amp;";"&amp;IF(J3896=0,IFERROR(VLOOKUP(A3896,default!$B$17:$C$19,2,0),C3896),INDEX(default!$B$2:$B$12,Sheet2!J3896,0))&amp;";"&amp;D3896&amp;";"&amp;E3896&amp;";"&amp;F3896&amp;";"&amp;G3896&amp;";"&amp;H3896</f>
        <v>Materials/fuels;;;;;;;</v>
      </c>
    </row>
    <row r="3897" ht="15.75" customHeight="1">
      <c r="A3897" s="1" t="s">
        <v>353</v>
      </c>
      <c r="B3897" s="1" t="s">
        <v>835</v>
      </c>
      <c r="C3897" s="1" t="s">
        <v>1013</v>
      </c>
      <c r="D3897" s="1" t="s">
        <v>842</v>
      </c>
      <c r="E3897" s="1">
        <v>0.0</v>
      </c>
      <c r="F3897" s="1">
        <v>0.0</v>
      </c>
      <c r="G3897" s="1">
        <v>0.0</v>
      </c>
      <c r="I3897" s="1" t="str">
        <f t="shared" si="1"/>
        <v>Q6.2. Tree fern, cooked, without salt</v>
      </c>
      <c r="J3897" s="1">
        <f t="shared" si="2"/>
        <v>2</v>
      </c>
      <c r="K3897" s="1" t="str">
        <f t="shared" si="3"/>
        <v>Q6.2. Tree fern, cooked, without salt2</v>
      </c>
      <c r="L3897" s="1" t="str">
        <f t="shared" si="4"/>
        <v>Q6.2. Tree fern, cooked, without saltPrimary production dummy</v>
      </c>
      <c r="M3897" s="1" t="str">
        <f t="array" ref="M3897">IF(A3896=$A$72,TEXT(A3897,"dd/mm/yyyy"),A3897)&amp;";"&amp;B3897&amp;";"&amp;IF(J3897=0,IFERROR(VLOOKUP(A3897,default!$B$17:$C$19,2,0),C3897),INDEX(default!$B$2:$B$12,Sheet2!J3897,0))&amp;";"&amp;D3897&amp;";"&amp;E3897&amp;";"&amp;F3897&amp;";"&amp;G3897&amp;";"&amp;H3897</f>
        <v>Primary production dummy;kg;primary*(1+PHAR_loss_PNS+PROC_loss_PNS+TRAN_loss_PNS+RET_loss_PNS);Undefined;0;0;0;</v>
      </c>
    </row>
    <row r="3898" ht="15.75" customHeight="1">
      <c r="A3898" s="1" t="s">
        <v>122</v>
      </c>
      <c r="B3898" s="1" t="s">
        <v>835</v>
      </c>
      <c r="C3898" s="1">
        <v>0.0</v>
      </c>
      <c r="D3898" s="1" t="s">
        <v>842</v>
      </c>
      <c r="E3898" s="1">
        <v>0.0</v>
      </c>
      <c r="F3898" s="1">
        <v>0.0</v>
      </c>
      <c r="G3898" s="1">
        <v>0.0</v>
      </c>
      <c r="I3898" s="1" t="str">
        <f t="shared" si="1"/>
        <v>Q6.2. Tree fern, cooked, without salt</v>
      </c>
      <c r="J3898" s="1">
        <f t="shared" si="2"/>
        <v>3</v>
      </c>
      <c r="K3898" s="1" t="str">
        <f t="shared" si="3"/>
        <v>Q6.2. Tree fern, cooked, without salt3</v>
      </c>
      <c r="L3898" s="1" t="str">
        <f t="shared" si="4"/>
        <v>Q6.2. Tree fern, cooked, without saltProcessing dummy</v>
      </c>
      <c r="M3898" s="1" t="str">
        <f t="array" ref="M3898">IF(A3897=$A$72,TEXT(A3898,"dd/mm/yyyy"),A3898)&amp;";"&amp;B3898&amp;";"&amp;IF(J3898=0,IFERROR(VLOOKUP(A3898,default!$B$17:$C$19,2,0),C3898),INDEX(default!$B$2:$B$12,Sheet2!J3898,0))&amp;";"&amp;D3898&amp;";"&amp;E3898&amp;";"&amp;F3898&amp;";"&amp;G3898&amp;";"&amp;H3898</f>
        <v>Processing dummy;kg;processing*(1+PROC_loss_PNS+TRAN_loss_PNS+RET_loss_PNS);Undefined;0;0;0;</v>
      </c>
    </row>
    <row r="3899" ht="15.75" customHeight="1">
      <c r="A3899" s="1" t="s">
        <v>317</v>
      </c>
      <c r="B3899" s="1" t="s">
        <v>835</v>
      </c>
      <c r="C3899" s="1" t="s">
        <v>1111</v>
      </c>
      <c r="D3899" s="1" t="s">
        <v>842</v>
      </c>
      <c r="E3899" s="1">
        <v>0.0</v>
      </c>
      <c r="F3899" s="1">
        <v>0.0</v>
      </c>
      <c r="G3899" s="1">
        <v>0.0</v>
      </c>
      <c r="I3899" s="1" t="str">
        <f t="shared" si="1"/>
        <v>Q6.2. Tree fern, cooked, without salt</v>
      </c>
      <c r="J3899" s="1">
        <f t="shared" si="2"/>
        <v>4</v>
      </c>
      <c r="K3899" s="1" t="str">
        <f t="shared" si="3"/>
        <v>Q6.2. Tree fern, cooked, without salt4</v>
      </c>
      <c r="L3899" s="1" t="str">
        <f t="shared" si="4"/>
        <v>Q6.2. Tree fern, cooked, without saltPackaging dummy</v>
      </c>
      <c r="M3899" s="1" t="str">
        <f t="array" ref="M3899">IF(A3898=$A$72,TEXT(A3899,"dd/mm/yyyy"),A3899)&amp;";"&amp;B3899&amp;";"&amp;IF(J3899=0,IFERROR(VLOOKUP(A3899,default!$B$17:$C$19,2,0),C3899),INDEX(default!$B$2:$B$12,Sheet2!J3899,0))&amp;";"&amp;D3899&amp;";"&amp;E3899&amp;";"&amp;F3899&amp;";"&amp;G3899&amp;";"&amp;H3899</f>
        <v>Packaging dummy;kg;packaging*(1+TRAN_loss_PNS+RET_loss_PNS);Undefined;0;0;0;</v>
      </c>
    </row>
    <row r="3900" ht="15.75" customHeight="1">
      <c r="A3900" s="1" t="s">
        <v>124</v>
      </c>
      <c r="B3900" s="1" t="s">
        <v>835</v>
      </c>
      <c r="C3900" s="1" t="s">
        <v>1015</v>
      </c>
      <c r="D3900" s="1" t="s">
        <v>842</v>
      </c>
      <c r="E3900" s="1">
        <v>0.0</v>
      </c>
      <c r="F3900" s="1">
        <v>0.0</v>
      </c>
      <c r="G3900" s="1">
        <v>0.0</v>
      </c>
      <c r="I3900" s="1" t="str">
        <f t="shared" si="1"/>
        <v>Q6.2. Tree fern, cooked, without salt</v>
      </c>
      <c r="J3900" s="1">
        <f t="shared" si="2"/>
        <v>5</v>
      </c>
      <c r="K3900" s="1" t="str">
        <f t="shared" si="3"/>
        <v>Q6.2. Tree fern, cooked, without salt5</v>
      </c>
      <c r="L3900" s="1" t="str">
        <f t="shared" si="4"/>
        <v>Q6.2. Tree fern, cooked, without saltDomestic distribution {ID}| GAIN</v>
      </c>
      <c r="M3900" s="1" t="str">
        <f t="array" ref="M3900">IF(A3899=$A$72,TEXT(A3900,"dd/mm/yyyy"),A3900)&amp;";"&amp;B3900&amp;";"&amp;IF(J3900=0,IFERROR(VLOOKUP(A3900,default!$B$17:$C$19,2,0),C3900),INDEX(default!$B$2:$B$12,Sheet2!J3900,0))&amp;";"&amp;D3900&amp;";"&amp;E3900&amp;";"&amp;F3900&amp;";"&amp;G3900&amp;";"&amp;H3900</f>
        <v>Domestic distribution {ID}| GAIN;kg;distrib*(1+TRAN_loss_PNS+RET_loss_PNS);Undefined;0;0;0;</v>
      </c>
    </row>
    <row r="3901" ht="15.75" customHeight="1">
      <c r="A3901" s="1" t="s">
        <v>125</v>
      </c>
      <c r="B3901" s="1" t="s">
        <v>846</v>
      </c>
      <c r="C3901" s="1" t="s">
        <v>1016</v>
      </c>
      <c r="D3901" s="1" t="s">
        <v>842</v>
      </c>
      <c r="E3901" s="1">
        <v>0.0</v>
      </c>
      <c r="F3901" s="1">
        <v>0.0</v>
      </c>
      <c r="G3901" s="1">
        <v>0.0</v>
      </c>
      <c r="I3901" s="1" t="str">
        <f t="shared" si="1"/>
        <v>Q6.2. Tree fern, cooked, without salt</v>
      </c>
      <c r="J3901" s="1">
        <f t="shared" si="2"/>
        <v>6</v>
      </c>
      <c r="K3901" s="1" t="str">
        <f t="shared" si="3"/>
        <v>Q6.2. Tree fern, cooked, without salt6</v>
      </c>
      <c r="L3901" s="1" t="str">
        <f t="shared" si="4"/>
        <v>Q6.2. Tree fern, cooked, without saltStorage, in closed refrigerator, at retail (WFLDB)/RER U {ID}| GAIN</v>
      </c>
      <c r="M3901" s="1" t="str">
        <f t="array" ref="M3901">IF(A3900=$A$72,TEXT(A3901,"dd/mm/yyyy"),A3901)&amp;";"&amp;B3901&amp;";"&amp;IF(J3901=0,IFERROR(VLOOKUP(A3901,default!$B$17:$C$19,2,0),C3901),INDEX(default!$B$2:$B$12,Sheet2!J3901,0))&amp;";"&amp;D3901&amp;";"&amp;E3901&amp;";"&amp;F3901&amp;";"&amp;G3901&amp;";"&amp;H3901</f>
        <v>Storage, in closed refrigerator, at retail (WFLDB)/RER U {ID}| GAIN;l*day;retail_cool*(1+RET_loss_PNS);Undefined;0;0;0;</v>
      </c>
    </row>
    <row r="3902" ht="15.75" customHeight="1">
      <c r="A3902" s="1" t="s">
        <v>126</v>
      </c>
      <c r="B3902" s="1" t="s">
        <v>846</v>
      </c>
      <c r="C3902" s="1" t="s">
        <v>1017</v>
      </c>
      <c r="D3902" s="1" t="s">
        <v>842</v>
      </c>
      <c r="E3902" s="1">
        <v>0.0</v>
      </c>
      <c r="F3902" s="1">
        <v>0.0</v>
      </c>
      <c r="G3902" s="1">
        <v>0.0</v>
      </c>
      <c r="I3902" s="1" t="str">
        <f t="shared" si="1"/>
        <v>Q6.2. Tree fern, cooked, without salt</v>
      </c>
      <c r="J3902" s="1">
        <f t="shared" si="2"/>
        <v>7</v>
      </c>
      <c r="K3902" s="1" t="str">
        <f t="shared" si="3"/>
        <v>Q6.2. Tree fern, cooked, without salt7</v>
      </c>
      <c r="L3902" s="1" t="str">
        <f t="shared" si="4"/>
        <v>Q6.2. Tree fern, cooked, without saltStorage, in closed freezer, at retail (WFLDB)/RER U {ID}| GAIN</v>
      </c>
      <c r="M3902" s="1" t="str">
        <f t="array" ref="M3902">IF(A3901=$A$72,TEXT(A3902,"dd/mm/yyyy"),A3902)&amp;";"&amp;B3902&amp;";"&amp;IF(J3902=0,IFERROR(VLOOKUP(A3902,default!$B$17:$C$19,2,0),C3902),INDEX(default!$B$2:$B$12,Sheet2!J3902,0))&amp;";"&amp;D3902&amp;";"&amp;E3902&amp;";"&amp;F3902&amp;";"&amp;G3902&amp;";"&amp;H3902</f>
        <v>Storage, in closed freezer, at retail (WFLDB)/RER U {ID}| GAIN;l*day;retail_freez*(1+RET_loss_PNS);Undefined;0;0;0;</v>
      </c>
    </row>
    <row r="3903" ht="15.75" customHeight="1">
      <c r="A3903" s="1" t="s">
        <v>127</v>
      </c>
      <c r="B3903" s="1" t="s">
        <v>846</v>
      </c>
      <c r="C3903" s="1" t="s">
        <v>1018</v>
      </c>
      <c r="D3903" s="1" t="s">
        <v>842</v>
      </c>
      <c r="E3903" s="1">
        <v>0.0</v>
      </c>
      <c r="F3903" s="1">
        <v>0.0</v>
      </c>
      <c r="G3903" s="1">
        <v>0.0</v>
      </c>
      <c r="I3903" s="1" t="str">
        <f t="shared" si="1"/>
        <v>Q6.2. Tree fern, cooked, without salt</v>
      </c>
      <c r="J3903" s="1">
        <f t="shared" si="2"/>
        <v>8</v>
      </c>
      <c r="K3903" s="1" t="str">
        <f t="shared" si="3"/>
        <v>Q6.2. Tree fern, cooked, without salt8</v>
      </c>
      <c r="L3903" s="1" t="str">
        <f t="shared" si="4"/>
        <v>Q6.2. Tree fern, cooked, without saltStorage, in refrigerator, at home (WFLDB)/RER U {ID}| GAIN</v>
      </c>
      <c r="M3903" s="1" t="str">
        <f t="array" ref="M3903">IF(A3902=$A$72,TEXT(A3903,"dd/mm/yyyy"),A3903)&amp;";"&amp;B3903&amp;";"&amp;IF(J3903=0,IFERROR(VLOOKUP(A3903,default!$B$17:$C$19,2,0),C3903),INDEX(default!$B$2:$B$12,Sheet2!J3903,0))&amp;";"&amp;D3903&amp;";"&amp;E3903&amp;";"&amp;F3903&amp;";"&amp;G3903&amp;";"&amp;H3903</f>
        <v>Storage, in refrigerator, at home (WFLDB)/RER U {ID}| GAIN;l*day;home_cool;Undefined;0;0;0;</v>
      </c>
    </row>
    <row r="3904" ht="15.75" customHeight="1">
      <c r="A3904" s="1" t="s">
        <v>128</v>
      </c>
      <c r="B3904" s="1" t="s">
        <v>846</v>
      </c>
      <c r="C3904" s="1" t="s">
        <v>1018</v>
      </c>
      <c r="D3904" s="1" t="s">
        <v>842</v>
      </c>
      <c r="E3904" s="1">
        <v>0.0</v>
      </c>
      <c r="F3904" s="1">
        <v>0.0</v>
      </c>
      <c r="G3904" s="1">
        <v>0.0</v>
      </c>
      <c r="I3904" s="1" t="str">
        <f t="shared" si="1"/>
        <v>Q6.2. Tree fern, cooked, without salt</v>
      </c>
      <c r="J3904" s="1">
        <f t="shared" si="2"/>
        <v>9</v>
      </c>
      <c r="K3904" s="1" t="str">
        <f t="shared" si="3"/>
        <v>Q6.2. Tree fern, cooked, without salt9</v>
      </c>
      <c r="L3904" s="1" t="str">
        <f t="shared" si="4"/>
        <v>Q6.2. Tree fern, cooked, without saltStorage, in freezer, at home (WFLDB)/RER U {ID}| GAIN</v>
      </c>
      <c r="M3904" s="1" t="str">
        <f t="array" ref="M3904">IF(A3903=$A$72,TEXT(A3904,"dd/mm/yyyy"),A3904)&amp;";"&amp;B3904&amp;";"&amp;IF(J3904=0,IFERROR(VLOOKUP(A3904,default!$B$17:$C$19,2,0),C3904),INDEX(default!$B$2:$B$12,Sheet2!J3904,0))&amp;";"&amp;D3904&amp;";"&amp;E3904&amp;";"&amp;F3904&amp;";"&amp;G3904&amp;";"&amp;H3904</f>
        <v>Storage, in freezer, at home (WFLDB)/RER U {ID}| GAIN;l*day;home_freez;Undefined;0;0;0;</v>
      </c>
    </row>
    <row r="3905" ht="15.75" customHeight="1">
      <c r="A3905" s="1" t="s">
        <v>129</v>
      </c>
      <c r="B3905" s="1" t="s">
        <v>849</v>
      </c>
      <c r="C3905" s="1" t="s">
        <v>37</v>
      </c>
      <c r="D3905" s="1" t="s">
        <v>842</v>
      </c>
      <c r="E3905" s="1">
        <v>0.0</v>
      </c>
      <c r="F3905" s="1">
        <v>0.0</v>
      </c>
      <c r="G3905" s="1">
        <v>0.0</v>
      </c>
      <c r="I3905" s="1" t="str">
        <f t="shared" si="1"/>
        <v>Q6.2. Tree fern, cooked, without salt</v>
      </c>
      <c r="J3905" s="1">
        <f t="shared" si="2"/>
        <v>10</v>
      </c>
      <c r="K3905" s="1" t="str">
        <f t="shared" si="3"/>
        <v>Q6.2. Tree fern, cooked, without salt10</v>
      </c>
      <c r="L3905" s="1" t="str">
        <f t="shared" si="4"/>
        <v>Q6.2. Tree fern, cooked, without saltBoiling, vegetables, with LPG stove, at consumer home (WFLDB)/GLO U</v>
      </c>
      <c r="M3905" s="1" t="str">
        <f t="array" ref="M3905">IF(A3904=$A$72,TEXT(A3905,"dd/mm/yyyy"),A3905)&amp;";"&amp;B3905&amp;";"&amp;IF(J3905=0,IFERROR(VLOOKUP(A3905,default!$B$17:$C$19,2,0),C3905),INDEX(default!$B$2:$B$12,Sheet2!J3905,0))&amp;";"&amp;D3905&amp;";"&amp;E3905&amp;";"&amp;F3905&amp;";"&amp;G3905&amp;";"&amp;H3905</f>
        <v>Boiling, vegetables, with LPG stove, at consumer home (WFLDB)/GLO U;p;boil*(1-USER_loss);Undefined;0;0;0;</v>
      </c>
    </row>
    <row r="3906" ht="15.75" customHeight="1">
      <c r="A3906" s="1" t="s">
        <v>130</v>
      </c>
      <c r="B3906" s="1" t="s">
        <v>849</v>
      </c>
      <c r="C3906" s="1" t="s">
        <v>38</v>
      </c>
      <c r="D3906" s="1" t="s">
        <v>842</v>
      </c>
      <c r="E3906" s="1">
        <v>0.0</v>
      </c>
      <c r="F3906" s="1">
        <v>0.0</v>
      </c>
      <c r="G3906" s="1">
        <v>0.0</v>
      </c>
      <c r="I3906" s="1" t="str">
        <f t="shared" si="1"/>
        <v>Q6.2. Tree fern, cooked, without salt</v>
      </c>
      <c r="J3906" s="1">
        <f t="shared" si="2"/>
        <v>11</v>
      </c>
      <c r="K3906" s="1" t="str">
        <f t="shared" si="3"/>
        <v>Q6.2. Tree fern, cooked, without salt11</v>
      </c>
      <c r="L3906" s="1" t="str">
        <f t="shared" si="4"/>
        <v>Q6.2. Tree fern, cooked, without saltFrying, vegetables, with LPG stove, at consumer home (WFLDB)/GLO U</v>
      </c>
      <c r="M3906" s="1" t="str">
        <f t="array" ref="M3906">IF(A3905=$A$72,TEXT(A3906,"dd/mm/yyyy"),A3906)&amp;";"&amp;B3906&amp;";"&amp;IF(J3906=0,IFERROR(VLOOKUP(A3906,default!$B$17:$C$19,2,0),C3906),INDEX(default!$B$2:$B$12,Sheet2!J3906,0))&amp;";"&amp;D3906&amp;";"&amp;E3906&amp;";"&amp;F3906&amp;";"&amp;G3906&amp;";"&amp;H3906</f>
        <v>Frying, vegetables, with LPG stove, at consumer home (WFLDB)/GLO U;p;fry*(1-USER_loss);Undefined;0;0;0;</v>
      </c>
    </row>
    <row r="3907" ht="15.75" customHeight="1">
      <c r="I3907" s="1" t="str">
        <f t="shared" si="1"/>
        <v>Q6.2. Tree fern, cooked, without salt</v>
      </c>
      <c r="J3907" s="1">
        <f t="shared" si="2"/>
        <v>0</v>
      </c>
      <c r="K3907" s="1" t="str">
        <f t="shared" si="3"/>
        <v>Q6.2. Tree fern, cooked, without salt0</v>
      </c>
      <c r="L3907" s="1" t="str">
        <f t="shared" si="4"/>
        <v>Q6.2. Tree fern, cooked, without salt</v>
      </c>
      <c r="M3907" s="1" t="str">
        <f t="array" ref="M3907">IF(A3906=$A$72,TEXT(A3907,"dd/mm/yyyy"),A3907)&amp;";"&amp;B3907&amp;";"&amp;IF(J3907=0,IFERROR(VLOOKUP(A3907,default!$B$17:$C$19,2,0),C3907),INDEX(default!$B$2:$B$12,Sheet2!J3907,0))&amp;";"&amp;D3907&amp;";"&amp;E3907&amp;";"&amp;F3907&amp;";"&amp;G3907&amp;";"&amp;H3907</f>
        <v>;;;;;;;</v>
      </c>
    </row>
    <row r="3908" ht="15.75" customHeight="1">
      <c r="A3908" s="1" t="s">
        <v>852</v>
      </c>
      <c r="I3908" s="1" t="str">
        <f t="shared" si="1"/>
        <v>Q6.2. Tree fern, cooked, without salt</v>
      </c>
      <c r="J3908" s="1">
        <f t="shared" si="2"/>
        <v>0</v>
      </c>
      <c r="K3908" s="1" t="str">
        <f t="shared" si="3"/>
        <v>Q6.2. Tree fern, cooked, without salt0</v>
      </c>
      <c r="L3908" s="1" t="str">
        <f t="shared" si="4"/>
        <v>Q6.2. Tree fern, cooked, without saltElectricity/heat</v>
      </c>
      <c r="M3908" s="1" t="str">
        <f t="array" ref="M3908">IF(A3907=$A$72,TEXT(A3908,"dd/mm/yyyy"),A3908)&amp;";"&amp;B3908&amp;";"&amp;IF(J3908=0,IFERROR(VLOOKUP(A3908,default!$B$17:$C$19,2,0),C3908),INDEX(default!$B$2:$B$12,Sheet2!J3908,0))&amp;";"&amp;D3908&amp;";"&amp;E3908&amp;";"&amp;F3908&amp;";"&amp;G3908&amp;";"&amp;H3908</f>
        <v>Electricity/heat;;;;;;;</v>
      </c>
    </row>
    <row r="3909" ht="15.75" customHeight="1">
      <c r="I3909" s="1" t="str">
        <f t="shared" si="1"/>
        <v>Q6.2. Tree fern, cooked, without salt</v>
      </c>
      <c r="J3909" s="1">
        <f t="shared" si="2"/>
        <v>0</v>
      </c>
      <c r="K3909" s="1" t="str">
        <f t="shared" si="3"/>
        <v>Q6.2. Tree fern, cooked, without salt0</v>
      </c>
      <c r="L3909" s="1" t="str">
        <f t="shared" si="4"/>
        <v>Q6.2. Tree fern, cooked, without salt</v>
      </c>
      <c r="M3909" s="1" t="str">
        <f t="array" ref="M3909">IF(A3908=$A$72,TEXT(A3909,"dd/mm/yyyy"),A3909)&amp;";"&amp;B3909&amp;";"&amp;IF(J3909=0,IFERROR(VLOOKUP(A3909,default!$B$17:$C$19,2,0),C3909),INDEX(default!$B$2:$B$12,Sheet2!J3909,0))&amp;";"&amp;D3909&amp;";"&amp;E3909&amp;";"&amp;F3909&amp;";"&amp;G3909&amp;";"&amp;H3909</f>
        <v>;;;;;;;</v>
      </c>
    </row>
    <row r="3910" ht="15.75" customHeight="1">
      <c r="A3910" s="1" t="s">
        <v>853</v>
      </c>
      <c r="I3910" s="1" t="str">
        <f t="shared" si="1"/>
        <v>Q6.2. Tree fern, cooked, without salt</v>
      </c>
      <c r="J3910" s="1">
        <f t="shared" si="2"/>
        <v>0</v>
      </c>
      <c r="K3910" s="1" t="str">
        <f t="shared" si="3"/>
        <v>Q6.2. Tree fern, cooked, without salt0</v>
      </c>
      <c r="L3910" s="1" t="str">
        <f t="shared" si="4"/>
        <v>Q6.2. Tree fern, cooked, without saltEmissions to air</v>
      </c>
      <c r="M3910" s="1" t="str">
        <f t="array" ref="M3910">IF(A3909=$A$72,TEXT(A3910,"dd/mm/yyyy"),A3910)&amp;";"&amp;B3910&amp;";"&amp;IF(J3910=0,IFERROR(VLOOKUP(A3910,default!$B$17:$C$19,2,0),C3910),INDEX(default!$B$2:$B$12,Sheet2!J3910,0))&amp;";"&amp;D3910&amp;";"&amp;E3910&amp;";"&amp;F3910&amp;";"&amp;G3910&amp;";"&amp;H3910</f>
        <v>Emissions to air;;;;;;;</v>
      </c>
    </row>
    <row r="3911" ht="15.75" customHeight="1">
      <c r="I3911" s="1" t="str">
        <f t="shared" si="1"/>
        <v>Q6.2. Tree fern, cooked, without salt</v>
      </c>
      <c r="J3911" s="1">
        <f t="shared" si="2"/>
        <v>0</v>
      </c>
      <c r="K3911" s="1" t="str">
        <f t="shared" si="3"/>
        <v>Q6.2. Tree fern, cooked, without salt0</v>
      </c>
      <c r="L3911" s="1" t="str">
        <f t="shared" si="4"/>
        <v>Q6.2. Tree fern, cooked, without salt</v>
      </c>
      <c r="M3911" s="1" t="str">
        <f t="array" ref="M3911">IF(A3910=$A$72,TEXT(A3911,"dd/mm/yyyy"),A3911)&amp;";"&amp;B3911&amp;";"&amp;IF(J3911=0,IFERROR(VLOOKUP(A3911,default!$B$17:$C$19,2,0),C3911),INDEX(default!$B$2:$B$12,Sheet2!J3911,0))&amp;";"&amp;D3911&amp;";"&amp;E3911&amp;";"&amp;F3911&amp;";"&amp;G3911&amp;";"&amp;H3911</f>
        <v>;;;;;;;</v>
      </c>
    </row>
    <row r="3912" ht="15.75" customHeight="1">
      <c r="A3912" s="1" t="s">
        <v>854</v>
      </c>
      <c r="I3912" s="1" t="str">
        <f t="shared" si="1"/>
        <v>Q6.2. Tree fern, cooked, without salt</v>
      </c>
      <c r="J3912" s="1">
        <f t="shared" si="2"/>
        <v>0</v>
      </c>
      <c r="K3912" s="1" t="str">
        <f t="shared" si="3"/>
        <v>Q6.2. Tree fern, cooked, without salt0</v>
      </c>
      <c r="L3912" s="1" t="str">
        <f t="shared" si="4"/>
        <v>Q6.2. Tree fern, cooked, without saltEmissions to water</v>
      </c>
      <c r="M3912" s="1" t="str">
        <f t="array" ref="M3912">IF(A3911=$A$72,TEXT(A3912,"dd/mm/yyyy"),A3912)&amp;";"&amp;B3912&amp;";"&amp;IF(J3912=0,IFERROR(VLOOKUP(A3912,default!$B$17:$C$19,2,0),C3912),INDEX(default!$B$2:$B$12,Sheet2!J3912,0))&amp;";"&amp;D3912&amp;";"&amp;E3912&amp;";"&amp;F3912&amp;";"&amp;G3912&amp;";"&amp;H3912</f>
        <v>Emissions to water;;;;;;;</v>
      </c>
    </row>
    <row r="3913" ht="15.75" customHeight="1">
      <c r="I3913" s="1" t="str">
        <f t="shared" si="1"/>
        <v>Q6.2. Tree fern, cooked, without salt</v>
      </c>
      <c r="J3913" s="1">
        <f t="shared" si="2"/>
        <v>0</v>
      </c>
      <c r="K3913" s="1" t="str">
        <f t="shared" si="3"/>
        <v>Q6.2. Tree fern, cooked, without salt0</v>
      </c>
      <c r="L3913" s="1" t="str">
        <f t="shared" si="4"/>
        <v>Q6.2. Tree fern, cooked, without salt</v>
      </c>
      <c r="M3913" s="1" t="str">
        <f t="array" ref="M3913">IF(A3912=$A$72,TEXT(A3913,"dd/mm/yyyy"),A3913)&amp;";"&amp;B3913&amp;";"&amp;IF(J3913=0,IFERROR(VLOOKUP(A3913,default!$B$17:$C$19,2,0),C3913),INDEX(default!$B$2:$B$12,Sheet2!J3913,0))&amp;";"&amp;D3913&amp;";"&amp;E3913&amp;";"&amp;F3913&amp;";"&amp;G3913&amp;";"&amp;H3913</f>
        <v>;;;;;;;</v>
      </c>
    </row>
    <row r="3914" ht="15.75" customHeight="1">
      <c r="A3914" s="1" t="s">
        <v>855</v>
      </c>
      <c r="I3914" s="1" t="str">
        <f t="shared" si="1"/>
        <v>Q6.2. Tree fern, cooked, without salt</v>
      </c>
      <c r="J3914" s="1">
        <f t="shared" si="2"/>
        <v>0</v>
      </c>
      <c r="K3914" s="1" t="str">
        <f t="shared" si="3"/>
        <v>Q6.2. Tree fern, cooked, without salt0</v>
      </c>
      <c r="L3914" s="1" t="str">
        <f t="shared" si="4"/>
        <v>Q6.2. Tree fern, cooked, without saltEmissions to soil</v>
      </c>
      <c r="M3914" s="1" t="str">
        <f t="array" ref="M3914">IF(A3913=$A$72,TEXT(A3914,"dd/mm/yyyy"),A3914)&amp;";"&amp;B3914&amp;";"&amp;IF(J3914=0,IFERROR(VLOOKUP(A3914,default!$B$17:$C$19,2,0),C3914),INDEX(default!$B$2:$B$12,Sheet2!J3914,0))&amp;";"&amp;D3914&amp;";"&amp;E3914&amp;";"&amp;F3914&amp;";"&amp;G3914&amp;";"&amp;H3914</f>
        <v>Emissions to soil;;;;;;;</v>
      </c>
    </row>
    <row r="3915" ht="15.75" customHeight="1">
      <c r="I3915" s="1" t="str">
        <f t="shared" si="1"/>
        <v>Q6.2. Tree fern, cooked, without salt</v>
      </c>
      <c r="J3915" s="1">
        <f t="shared" si="2"/>
        <v>0</v>
      </c>
      <c r="K3915" s="1" t="str">
        <f t="shared" si="3"/>
        <v>Q6.2. Tree fern, cooked, without salt0</v>
      </c>
      <c r="L3915" s="1" t="str">
        <f t="shared" si="4"/>
        <v>Q6.2. Tree fern, cooked, without salt</v>
      </c>
      <c r="M3915" s="1" t="str">
        <f t="array" ref="M3915">IF(A3914=$A$72,TEXT(A3915,"dd/mm/yyyy"),A3915)&amp;";"&amp;B3915&amp;";"&amp;IF(J3915=0,IFERROR(VLOOKUP(A3915,default!$B$17:$C$19,2,0),C3915),INDEX(default!$B$2:$B$12,Sheet2!J3915,0))&amp;";"&amp;D3915&amp;";"&amp;E3915&amp;";"&amp;F3915&amp;";"&amp;G3915&amp;";"&amp;H3915</f>
        <v>;;;;;;;</v>
      </c>
    </row>
    <row r="3916" ht="15.75" customHeight="1">
      <c r="A3916" s="1" t="s">
        <v>856</v>
      </c>
      <c r="I3916" s="1" t="str">
        <f t="shared" si="1"/>
        <v>Q6.2. Tree fern, cooked, without salt</v>
      </c>
      <c r="J3916" s="1">
        <f t="shared" si="2"/>
        <v>0</v>
      </c>
      <c r="K3916" s="1" t="str">
        <f t="shared" si="3"/>
        <v>Q6.2. Tree fern, cooked, without salt0</v>
      </c>
      <c r="L3916" s="1" t="str">
        <f t="shared" si="4"/>
        <v>Q6.2. Tree fern, cooked, without saltFinal waste flows</v>
      </c>
      <c r="M3916" s="1" t="str">
        <f t="array" ref="M3916">IF(A3915=$A$72,TEXT(A3916,"dd/mm/yyyy"),A3916)&amp;";"&amp;B3916&amp;";"&amp;IF(J3916=0,IFERROR(VLOOKUP(A3916,default!$B$17:$C$19,2,0),C3916),INDEX(default!$B$2:$B$12,Sheet2!J3916,0))&amp;";"&amp;D3916&amp;";"&amp;E3916&amp;";"&amp;F3916&amp;";"&amp;G3916&amp;";"&amp;H3916</f>
        <v>Final waste flows;;;;;;;</v>
      </c>
    </row>
    <row r="3917" ht="15.75" customHeight="1">
      <c r="I3917" s="1" t="str">
        <f t="shared" si="1"/>
        <v>Q6.2. Tree fern, cooked, without salt</v>
      </c>
      <c r="J3917" s="1">
        <f t="shared" si="2"/>
        <v>0</v>
      </c>
      <c r="K3917" s="1" t="str">
        <f t="shared" si="3"/>
        <v>Q6.2. Tree fern, cooked, without salt0</v>
      </c>
      <c r="L3917" s="1" t="str">
        <f t="shared" si="4"/>
        <v>Q6.2. Tree fern, cooked, without salt</v>
      </c>
      <c r="M3917" s="1" t="str">
        <f t="array" ref="M3917">IF(A3916=$A$72,TEXT(A3917,"dd/mm/yyyy"),A3917)&amp;";"&amp;B3917&amp;";"&amp;IF(J3917=0,IFERROR(VLOOKUP(A3917,default!$B$17:$C$19,2,0),C3917),INDEX(default!$B$2:$B$12,Sheet2!J3917,0))&amp;";"&amp;D3917&amp;";"&amp;E3917&amp;";"&amp;F3917&amp;";"&amp;G3917&amp;";"&amp;H3917</f>
        <v>;;;;;;;</v>
      </c>
    </row>
    <row r="3918" ht="15.75" customHeight="1">
      <c r="A3918" s="1" t="s">
        <v>857</v>
      </c>
      <c r="I3918" s="1" t="str">
        <f t="shared" si="1"/>
        <v>Q6.2. Tree fern, cooked, without salt</v>
      </c>
      <c r="J3918" s="1">
        <f t="shared" si="2"/>
        <v>0</v>
      </c>
      <c r="K3918" s="1" t="str">
        <f t="shared" si="3"/>
        <v>Q6.2. Tree fern, cooked, without salt0</v>
      </c>
      <c r="L3918" s="1" t="str">
        <f t="shared" si="4"/>
        <v>Q6.2. Tree fern, cooked, without saltNon material emissions</v>
      </c>
      <c r="M3918" s="1" t="str">
        <f t="array" ref="M3918">IF(A3917=$A$72,TEXT(A3918,"dd/mm/yyyy"),A3918)&amp;";"&amp;B3918&amp;";"&amp;IF(J3918=0,IFERROR(VLOOKUP(A3918,default!$B$17:$C$19,2,0),C3918),INDEX(default!$B$2:$B$12,Sheet2!J3918,0))&amp;";"&amp;D3918&amp;";"&amp;E3918&amp;";"&amp;F3918&amp;";"&amp;G3918&amp;";"&amp;H3918</f>
        <v>Non material emissions;;;;;;;</v>
      </c>
    </row>
    <row r="3919" ht="15.75" customHeight="1">
      <c r="I3919" s="1" t="str">
        <f t="shared" si="1"/>
        <v>Q6.2. Tree fern, cooked, without salt</v>
      </c>
      <c r="J3919" s="1">
        <f t="shared" si="2"/>
        <v>0</v>
      </c>
      <c r="K3919" s="1" t="str">
        <f t="shared" si="3"/>
        <v>Q6.2. Tree fern, cooked, without salt0</v>
      </c>
      <c r="L3919" s="1" t="str">
        <f t="shared" si="4"/>
        <v>Q6.2. Tree fern, cooked, without salt</v>
      </c>
      <c r="M3919" s="1" t="str">
        <f t="array" ref="M3919">IF(A3918=$A$72,TEXT(A3919,"dd/mm/yyyy"),A3919)&amp;";"&amp;B3919&amp;";"&amp;IF(J3919=0,IFERROR(VLOOKUP(A3919,default!$B$17:$C$19,2,0),C3919),INDEX(default!$B$2:$B$12,Sheet2!J3919,0))&amp;";"&amp;D3919&amp;";"&amp;E3919&amp;";"&amp;F3919&amp;";"&amp;G3919&amp;";"&amp;H3919</f>
        <v>;;;;;;;</v>
      </c>
    </row>
    <row r="3920" ht="15.75" customHeight="1">
      <c r="A3920" s="1" t="s">
        <v>858</v>
      </c>
      <c r="I3920" s="1" t="str">
        <f t="shared" si="1"/>
        <v>Q6.2. Tree fern, cooked, without salt</v>
      </c>
      <c r="J3920" s="1">
        <f t="shared" si="2"/>
        <v>0</v>
      </c>
      <c r="K3920" s="1" t="str">
        <f t="shared" si="3"/>
        <v>Q6.2. Tree fern, cooked, without salt0</v>
      </c>
      <c r="L3920" s="1" t="str">
        <f t="shared" si="4"/>
        <v>Q6.2. Tree fern, cooked, without saltSocial issues</v>
      </c>
      <c r="M3920" s="1" t="str">
        <f t="array" ref="M3920">IF(A3919=$A$72,TEXT(A3920,"dd/mm/yyyy"),A3920)&amp;";"&amp;B3920&amp;";"&amp;IF(J3920=0,IFERROR(VLOOKUP(A3920,default!$B$17:$C$19,2,0),C3920),INDEX(default!$B$2:$B$12,Sheet2!J3920,0))&amp;";"&amp;D3920&amp;";"&amp;E3920&amp;";"&amp;F3920&amp;";"&amp;G3920&amp;";"&amp;H3920</f>
        <v>Social issues;;;;;;;</v>
      </c>
    </row>
    <row r="3921" ht="15.75" customHeight="1">
      <c r="I3921" s="1" t="str">
        <f t="shared" si="1"/>
        <v>Q6.2. Tree fern, cooked, without salt</v>
      </c>
      <c r="J3921" s="1">
        <f t="shared" si="2"/>
        <v>0</v>
      </c>
      <c r="K3921" s="1" t="str">
        <f t="shared" si="3"/>
        <v>Q6.2. Tree fern, cooked, without salt0</v>
      </c>
      <c r="L3921" s="1" t="str">
        <f t="shared" si="4"/>
        <v>Q6.2. Tree fern, cooked, without salt</v>
      </c>
      <c r="M3921" s="1" t="str">
        <f t="array" ref="M3921">IF(A3920=$A$72,TEXT(A3921,"dd/mm/yyyy"),A3921)&amp;";"&amp;B3921&amp;";"&amp;IF(J3921=0,IFERROR(VLOOKUP(A3921,default!$B$17:$C$19,2,0),C3921),INDEX(default!$B$2:$B$12,Sheet2!J3921,0))&amp;";"&amp;D3921&amp;";"&amp;E3921&amp;";"&amp;F3921&amp;";"&amp;G3921&amp;";"&amp;H3921</f>
        <v>;;;;;;;</v>
      </c>
    </row>
    <row r="3922" ht="15.75" customHeight="1">
      <c r="A3922" s="1" t="s">
        <v>859</v>
      </c>
      <c r="I3922" s="1" t="str">
        <f t="shared" si="1"/>
        <v>Q6.2. Tree fern, cooked, without salt</v>
      </c>
      <c r="J3922" s="1">
        <f t="shared" si="2"/>
        <v>0</v>
      </c>
      <c r="K3922" s="1" t="str">
        <f t="shared" si="3"/>
        <v>Q6.2. Tree fern, cooked, without salt0</v>
      </c>
      <c r="L3922" s="1" t="str">
        <f t="shared" si="4"/>
        <v>Q6.2. Tree fern, cooked, without saltEconomic issues</v>
      </c>
      <c r="M3922" s="1" t="str">
        <f t="array" ref="M3922">IF(A3921=$A$72,TEXT(A3922,"dd/mm/yyyy"),A3922)&amp;";"&amp;B3922&amp;";"&amp;IF(J3922=0,IFERROR(VLOOKUP(A3922,default!$B$17:$C$19,2,0),C3922),INDEX(default!$B$2:$B$12,Sheet2!J3922,0))&amp;";"&amp;D3922&amp;";"&amp;E3922&amp;";"&amp;F3922&amp;";"&amp;G3922&amp;";"&amp;H3922</f>
        <v>Economic issues;;;;;;;</v>
      </c>
    </row>
    <row r="3923" ht="15.75" customHeight="1">
      <c r="I3923" s="1" t="str">
        <f t="shared" si="1"/>
        <v>Q6.2. Tree fern, cooked, without salt</v>
      </c>
      <c r="J3923" s="1">
        <f t="shared" si="2"/>
        <v>0</v>
      </c>
      <c r="K3923" s="1" t="str">
        <f t="shared" si="3"/>
        <v>Q6.2. Tree fern, cooked, without salt0</v>
      </c>
      <c r="L3923" s="1" t="str">
        <f t="shared" si="4"/>
        <v>Q6.2. Tree fern, cooked, without salt</v>
      </c>
      <c r="M3923" s="1" t="str">
        <f t="array" ref="M3923">IF(A3922=$A$72,TEXT(A3923,"dd/mm/yyyy"),A3923)&amp;";"&amp;B3923&amp;";"&amp;IF(J3923=0,IFERROR(VLOOKUP(A3923,default!$B$17:$C$19,2,0),C3923),INDEX(default!$B$2:$B$12,Sheet2!J3923,0))&amp;";"&amp;D3923&amp;";"&amp;E3923&amp;";"&amp;F3923&amp;";"&amp;G3923&amp;";"&amp;H3923</f>
        <v>;;;;;;;</v>
      </c>
    </row>
    <row r="3924" ht="15.75" customHeight="1">
      <c r="A3924" s="1" t="s">
        <v>860</v>
      </c>
      <c r="I3924" s="1" t="str">
        <f t="shared" si="1"/>
        <v>Q6.2. Tree fern, cooked, without salt</v>
      </c>
      <c r="J3924" s="1">
        <f t="shared" si="2"/>
        <v>0</v>
      </c>
      <c r="K3924" s="1" t="str">
        <f t="shared" si="3"/>
        <v>Q6.2. Tree fern, cooked, without salt0</v>
      </c>
      <c r="L3924" s="1" t="str">
        <f t="shared" si="4"/>
        <v>Q6.2. Tree fern, cooked, without saltWaste to treatment</v>
      </c>
      <c r="M3924" s="1" t="str">
        <f t="array" ref="M3924">IF(A3923=$A$72,TEXT(A3924,"dd/mm/yyyy"),A3924)&amp;";"&amp;B3924&amp;";"&amp;IF(J3924=0,IFERROR(VLOOKUP(A3924,default!$B$17:$C$19,2,0),C3924),INDEX(default!$B$2:$B$12,Sheet2!J3924,0))&amp;";"&amp;D3924&amp;";"&amp;E3924&amp;";"&amp;F3924&amp;";"&amp;G3924&amp;";"&amp;H3924</f>
        <v>Waste to treatment;;;;;;;</v>
      </c>
    </row>
    <row r="3925" ht="15.75" customHeight="1">
      <c r="A3925" s="1" t="s">
        <v>8</v>
      </c>
      <c r="B3925" s="1" t="s">
        <v>835</v>
      </c>
      <c r="C3925" s="1" t="s">
        <v>1112</v>
      </c>
      <c r="D3925" s="1" t="s">
        <v>842</v>
      </c>
      <c r="E3925" s="1">
        <v>0.0</v>
      </c>
      <c r="F3925" s="1">
        <v>0.0</v>
      </c>
      <c r="G3925" s="1">
        <v>0.0</v>
      </c>
      <c r="I3925" s="1" t="str">
        <f t="shared" si="1"/>
        <v>Q6.2. Tree fern, cooked, without salt</v>
      </c>
      <c r="J3925" s="1">
        <f t="shared" si="2"/>
        <v>0</v>
      </c>
      <c r="K3925" s="1" t="str">
        <f t="shared" si="3"/>
        <v>Q6.2. Tree fern, cooked, without salt0</v>
      </c>
      <c r="L3925" s="1" t="str">
        <f t="shared" si="4"/>
        <v>Q6.2. Tree fern, cooked, without saltMunicipal solid waste {RoW}| treatment of municipal solid waste, sanitary landfill | Cut-off, S</v>
      </c>
      <c r="M3925" s="1" t="str">
        <f t="array" ref="M3925">IF(A3924=$A$72,TEXT(A3925,"dd/mm/yyyy"),A3925)&amp;";"&amp;B3925&amp;";"&amp;IF(J3925=0,IFERROR(VLOOKUP(A3925,default!$B$17:$C$19,2,0),C3925),INDEX(default!$B$2:$B$12,Sheet2!J3925,0))&amp;";"&amp;D3925&amp;";"&amp;E3925&amp;";"&amp;F3925&amp;";"&amp;G3925&amp;";"&amp;H3925</f>
        <v>Municipal solid waste {RoW}| treatment of municipal solid waste, sanitary landfill | Cut-off, S;kg;(packwt*packaging*(1+TRAN_loss_PNS+RET_loss_PNS)+PHAR_loss_PNS+PROC_loss_PNS+TRAN_loss_PNS+RET_loss_PNS+USER_loss)*landfill;Undefined;0;0;0;</v>
      </c>
    </row>
    <row r="3926" ht="15.75" customHeight="1">
      <c r="A3926" s="1" t="s">
        <v>9</v>
      </c>
      <c r="B3926" s="1" t="s">
        <v>835</v>
      </c>
      <c r="C3926" s="1" t="s">
        <v>1113</v>
      </c>
      <c r="D3926" s="1" t="s">
        <v>842</v>
      </c>
      <c r="E3926" s="1">
        <v>0.0</v>
      </c>
      <c r="F3926" s="1">
        <v>0.0</v>
      </c>
      <c r="G3926" s="1">
        <v>0.0</v>
      </c>
      <c r="I3926" s="1" t="str">
        <f t="shared" si="1"/>
        <v>Q6.2. Tree fern, cooked, without salt</v>
      </c>
      <c r="J3926" s="1">
        <f t="shared" si="2"/>
        <v>0</v>
      </c>
      <c r="K3926" s="1" t="str">
        <f t="shared" si="3"/>
        <v>Q6.2. Tree fern, cooked, without salt0</v>
      </c>
      <c r="L3926" s="1" t="str">
        <f t="shared" si="4"/>
        <v>Q6.2. Tree fern, cooked, without saltMunicipal solid waste {GLO}| treatment of municipal solid waste, open dump, wet infiltration class (500mm) | Cut-off, S</v>
      </c>
      <c r="M3926" s="1" t="str">
        <f t="array" ref="M3926">IF(A3925=$A$72,TEXT(A3926,"dd/mm/yyyy"),A3926)&amp;";"&amp;B3926&amp;";"&amp;IF(J3926=0,IFERROR(VLOOKUP(A3926,default!$B$17:$C$19,2,0),C3926),INDEX(default!$B$2:$B$12,Sheet2!J3926,0))&amp;";"&amp;D3926&amp;";"&amp;E3926&amp;";"&amp;F3926&amp;";"&amp;G3926&amp;";"&amp;H3926</f>
        <v>Municipal solid waste {GLO}| treatment of municipal solid waste, open dump, wet infiltration class (500mm) | Cut-off, S;kg;(packwt*packaging*(1+TRAN_loss_PNS+RET_loss_PNS)+PHAR_loss_PNS+PROC_loss_PNS+TRAN_loss_PNS+RET_loss_PNS+USER_loss)*opendump;Undefined;0;0;0;</v>
      </c>
    </row>
    <row r="3927" ht="15.75" customHeight="1">
      <c r="A3927" s="1" t="s">
        <v>10</v>
      </c>
      <c r="B3927" s="1" t="s">
        <v>835</v>
      </c>
      <c r="C3927" s="1" t="s">
        <v>1113</v>
      </c>
      <c r="D3927" s="1" t="s">
        <v>842</v>
      </c>
      <c r="E3927" s="1">
        <v>0.0</v>
      </c>
      <c r="F3927" s="1">
        <v>0.0</v>
      </c>
      <c r="G3927" s="1">
        <v>0.0</v>
      </c>
      <c r="I3927" s="1" t="str">
        <f t="shared" si="1"/>
        <v>Q6.2. Tree fern, cooked, without salt</v>
      </c>
      <c r="J3927" s="1">
        <f t="shared" si="2"/>
        <v>0</v>
      </c>
      <c r="K3927" s="1" t="str">
        <f t="shared" si="3"/>
        <v>Q6.2. Tree fern, cooked, without salt0</v>
      </c>
      <c r="L3927" s="1" t="str">
        <f t="shared" si="4"/>
        <v>Q6.2. Tree fern, cooked, without saltMunicipal solid waste {GLO}| treatment of municipal solid waste, open burning | Cut-off, S</v>
      </c>
      <c r="M3927" s="1" t="str">
        <f t="array" ref="M3927">IF(A3926=$A$72,TEXT(A3927,"dd/mm/yyyy"),A3927)&amp;";"&amp;B3927&amp;";"&amp;IF(J3927=0,IFERROR(VLOOKUP(A3927,default!$B$17:$C$19,2,0),C3927),INDEX(default!$B$2:$B$12,Sheet2!J3927,0))&amp;";"&amp;D3927&amp;";"&amp;E3927&amp;";"&amp;F3927&amp;";"&amp;G3927&amp;";"&amp;H3927</f>
        <v>Municipal solid waste {GLO}| treatment of municipal solid waste, open burning | Cut-off, S;kg;(packwt*packaging*(1+TRAN_loss_PNS+RET_loss_PNS)+PHAR_loss_PNS+PROC_loss_PNS+TRAN_loss_PNS+RET_loss_PNS+USER_loss)*openburn;Undefined;0;0;0;</v>
      </c>
    </row>
    <row r="3928" ht="15.75" customHeight="1">
      <c r="I3928" s="1" t="str">
        <f t="shared" si="1"/>
        <v>Q6.2. Tree fern, cooked, without salt</v>
      </c>
      <c r="J3928" s="1">
        <f t="shared" si="2"/>
        <v>0</v>
      </c>
      <c r="K3928" s="1" t="str">
        <f t="shared" si="3"/>
        <v>Q6.2. Tree fern, cooked, without salt0</v>
      </c>
      <c r="L3928" s="1" t="str">
        <f t="shared" si="4"/>
        <v>Q6.2. Tree fern, cooked, without salt</v>
      </c>
      <c r="M3928" s="1" t="str">
        <f t="array" ref="M3928">IF(A3927=$A$72,TEXT(A3928,"dd/mm/yyyy"),A3928)&amp;";"&amp;B3928&amp;";"&amp;IF(J3928=0,IFERROR(VLOOKUP(A3928,default!$B$17:$C$19,2,0),C3928),INDEX(default!$B$2:$B$12,Sheet2!J3928,0))&amp;";"&amp;D3928&amp;";"&amp;E3928&amp;";"&amp;F3928&amp;";"&amp;G3928&amp;";"&amp;H3928</f>
        <v>;;;;;;;</v>
      </c>
    </row>
    <row r="3929" ht="15.75" customHeight="1">
      <c r="A3929" s="1" t="s">
        <v>865</v>
      </c>
      <c r="I3929" s="1" t="str">
        <f t="shared" si="1"/>
        <v>Q6.2. Tree fern, cooked, without salt</v>
      </c>
      <c r="J3929" s="1">
        <f t="shared" si="2"/>
        <v>0</v>
      </c>
      <c r="K3929" s="1" t="str">
        <f t="shared" si="3"/>
        <v>Q6.2. Tree fern, cooked, without salt0</v>
      </c>
      <c r="L3929" s="1" t="str">
        <f t="shared" si="4"/>
        <v>Q6.2. Tree fern, cooked, without saltInput parameters</v>
      </c>
      <c r="M3929" s="1" t="str">
        <f t="array" ref="M3929">IF(A3928=$A$72,TEXT(A3929,"dd/mm/yyyy"),A3929)&amp;";"&amp;B3929&amp;";"&amp;IF(J3929=0,IFERROR(VLOOKUP(A3929,default!$B$17:$C$19,2,0),C3929),INDEX(default!$B$2:$B$12,Sheet2!J3929,0))&amp;";"&amp;D3929&amp;";"&amp;E3929&amp;";"&amp;F3929&amp;";"&amp;G3929&amp;";"&amp;H3929</f>
        <v>Input parameters;;;;;;;</v>
      </c>
    </row>
    <row r="3930" ht="15.75" customHeight="1">
      <c r="A3930" s="1" t="s">
        <v>31</v>
      </c>
      <c r="B3930" s="1">
        <v>0.0</v>
      </c>
      <c r="C3930" s="1" t="s">
        <v>866</v>
      </c>
      <c r="D3930" s="1">
        <v>1.11</v>
      </c>
      <c r="E3930" s="1">
        <v>0.0</v>
      </c>
      <c r="F3930" s="1">
        <v>0.0</v>
      </c>
      <c r="G3930" s="1" t="s">
        <v>832</v>
      </c>
      <c r="H3930" s="1" t="s">
        <v>134</v>
      </c>
      <c r="I3930" s="1" t="str">
        <f t="shared" si="1"/>
        <v>Q6.2. Tree fern, cooked, without salt</v>
      </c>
      <c r="J3930" s="1">
        <f t="shared" si="2"/>
        <v>0</v>
      </c>
      <c r="K3930" s="1" t="str">
        <f t="shared" si="3"/>
        <v>Q6.2. Tree fern, cooked, without salt0</v>
      </c>
      <c r="L3930" s="1" t="str">
        <f t="shared" si="4"/>
        <v>Q6.2. Tree fern, cooked, without saltprimary</v>
      </c>
      <c r="M3930" s="1" t="str">
        <f t="array" ref="M3930">IF(A3929=$A$72,TEXT(A3930,"dd/mm/yyyy"),A3930)&amp;";"&amp;B3930&amp;";"&amp;IF(J3930=0,IFERROR(VLOOKUP(A3930,default!$B$17:$C$19,2,0),C3930),INDEX(default!$B$2:$B$12,Sheet2!J3930,0))&amp;";"&amp;D3930&amp;";"&amp;E3930&amp;";"&amp;F3930&amp;";"&amp;G3930&amp;";"&amp;H3930</f>
        <v>primary;0;Lognormal;1,11;0;0;No;(2,3,2,2,2,na)_x007f_</v>
      </c>
    </row>
    <row r="3931" ht="15.75" customHeight="1">
      <c r="A3931" s="1" t="s">
        <v>23</v>
      </c>
      <c r="B3931" s="1">
        <v>1.0</v>
      </c>
      <c r="C3931" s="1" t="s">
        <v>866</v>
      </c>
      <c r="D3931" s="1">
        <v>1.25</v>
      </c>
      <c r="E3931" s="1">
        <v>0.0</v>
      </c>
      <c r="F3931" s="1">
        <v>0.0</v>
      </c>
      <c r="G3931" s="1" t="s">
        <v>832</v>
      </c>
      <c r="H3931" s="1" t="s">
        <v>131</v>
      </c>
      <c r="I3931" s="1" t="str">
        <f t="shared" si="1"/>
        <v>Q6.2. Tree fern, cooked, without salt</v>
      </c>
      <c r="J3931" s="1">
        <f t="shared" si="2"/>
        <v>0</v>
      </c>
      <c r="K3931" s="1" t="str">
        <f t="shared" si="3"/>
        <v>Q6.2. Tree fern, cooked, without salt0</v>
      </c>
      <c r="L3931" s="1" t="str">
        <f t="shared" si="4"/>
        <v>Q6.2. Tree fern, cooked, without saltpackaging</v>
      </c>
      <c r="M3931" s="1" t="str">
        <f t="array" ref="M3931">IF(A3930=$A$72,TEXT(A3931,"dd/mm/yyyy"),A3931)&amp;";"&amp;B3931&amp;";"&amp;IF(J3931=0,IFERROR(VLOOKUP(A3931,default!$B$17:$C$19,2,0),C3931),INDEX(default!$B$2:$B$12,Sheet2!J3931,0))&amp;";"&amp;D3931&amp;";"&amp;E3931&amp;";"&amp;F3931&amp;";"&amp;G3931&amp;";"&amp;H3931</f>
        <v>packaging;1;Lognormal;1,25;0;0;No;(2,4,2,4,3,na)_x007f_</v>
      </c>
    </row>
    <row r="3932" ht="15.75" customHeight="1">
      <c r="A3932" s="1" t="s">
        <v>32</v>
      </c>
      <c r="B3932" s="1">
        <v>1.0</v>
      </c>
      <c r="C3932" s="1" t="s">
        <v>866</v>
      </c>
      <c r="D3932" s="1">
        <v>1.23</v>
      </c>
      <c r="E3932" s="1">
        <v>0.0</v>
      </c>
      <c r="F3932" s="1">
        <v>0.0</v>
      </c>
      <c r="G3932" s="1" t="s">
        <v>832</v>
      </c>
      <c r="H3932" s="1" t="s">
        <v>132</v>
      </c>
      <c r="I3932" s="1" t="str">
        <f t="shared" si="1"/>
        <v>Q6.2. Tree fern, cooked, without salt</v>
      </c>
      <c r="J3932" s="1">
        <f t="shared" si="2"/>
        <v>0</v>
      </c>
      <c r="K3932" s="1" t="str">
        <f t="shared" si="3"/>
        <v>Q6.2. Tree fern, cooked, without salt0</v>
      </c>
      <c r="L3932" s="1" t="str">
        <f t="shared" si="4"/>
        <v>Q6.2. Tree fern, cooked, without saltdistrib</v>
      </c>
      <c r="M3932" s="1" t="str">
        <f t="array" ref="M3932">IF(A3931=$A$72,TEXT(A3932,"dd/mm/yyyy"),A3932)&amp;";"&amp;B3932&amp;";"&amp;IF(J3932=0,IFERROR(VLOOKUP(A3932,default!$B$17:$C$19,2,0),C3932),INDEX(default!$B$2:$B$12,Sheet2!J3932,0))&amp;";"&amp;D3932&amp;";"&amp;E3932&amp;";"&amp;F3932&amp;";"&amp;G3932&amp;";"&amp;H3932</f>
        <v>distrib;1;Lognormal;1,23;0;0;No;(2,3,2,4,3,na)_x007f_</v>
      </c>
    </row>
    <row r="3933" ht="15.75" customHeight="1">
      <c r="A3933" s="1" t="s">
        <v>33</v>
      </c>
      <c r="B3933" s="1">
        <v>0.0</v>
      </c>
      <c r="C3933" s="1" t="s">
        <v>866</v>
      </c>
      <c r="D3933" s="1">
        <v>1.12</v>
      </c>
      <c r="E3933" s="1">
        <v>0.0</v>
      </c>
      <c r="F3933" s="1">
        <v>0.0</v>
      </c>
      <c r="G3933" s="1" t="s">
        <v>832</v>
      </c>
      <c r="H3933" s="1" t="s">
        <v>133</v>
      </c>
      <c r="I3933" s="1" t="str">
        <f t="shared" si="1"/>
        <v>Q6.2. Tree fern, cooked, without salt</v>
      </c>
      <c r="J3933" s="1">
        <f t="shared" si="2"/>
        <v>0</v>
      </c>
      <c r="K3933" s="1" t="str">
        <f t="shared" si="3"/>
        <v>Q6.2. Tree fern, cooked, without salt0</v>
      </c>
      <c r="L3933" s="1" t="str">
        <f t="shared" si="4"/>
        <v>Q6.2. Tree fern, cooked, without saltretail_cool</v>
      </c>
      <c r="M3933" s="1" t="str">
        <f t="array" ref="M3933">IF(A3932=$A$72,TEXT(A3933,"dd/mm/yyyy"),A3933)&amp;";"&amp;B3933&amp;";"&amp;IF(J3933=0,IFERROR(VLOOKUP(A3933,default!$B$17:$C$19,2,0),C3933),INDEX(default!$B$2:$B$12,Sheet2!J3933,0))&amp;";"&amp;D3933&amp;";"&amp;E3933&amp;";"&amp;F3933&amp;";"&amp;G3933&amp;";"&amp;H3933</f>
        <v>retail_cool;0;Lognormal;1,12;0;0;No;(2,3,2,4,2,na)_x007f_</v>
      </c>
    </row>
    <row r="3934" ht="15.75" customHeight="1">
      <c r="A3934" s="1" t="s">
        <v>34</v>
      </c>
      <c r="B3934" s="1">
        <v>0.0</v>
      </c>
      <c r="C3934" s="1" t="s">
        <v>866</v>
      </c>
      <c r="D3934" s="1">
        <v>1.12</v>
      </c>
      <c r="E3934" s="1">
        <v>0.0</v>
      </c>
      <c r="F3934" s="1">
        <v>0.0</v>
      </c>
      <c r="G3934" s="1" t="s">
        <v>832</v>
      </c>
      <c r="H3934" s="1" t="s">
        <v>133</v>
      </c>
      <c r="I3934" s="1" t="str">
        <f t="shared" si="1"/>
        <v>Q6.2. Tree fern, cooked, without salt</v>
      </c>
      <c r="J3934" s="1">
        <f t="shared" si="2"/>
        <v>0</v>
      </c>
      <c r="K3934" s="1" t="str">
        <f t="shared" si="3"/>
        <v>Q6.2. Tree fern, cooked, without salt0</v>
      </c>
      <c r="L3934" s="1" t="str">
        <f t="shared" si="4"/>
        <v>Q6.2. Tree fern, cooked, without saltretail_freez</v>
      </c>
      <c r="M3934" s="1" t="str">
        <f t="array" ref="M3934">IF(A3933=$A$72,TEXT(A3934,"dd/mm/yyyy"),A3934)&amp;";"&amp;B3934&amp;";"&amp;IF(J3934=0,IFERROR(VLOOKUP(A3934,default!$B$17:$C$19,2,0),C3934),INDEX(default!$B$2:$B$12,Sheet2!J3934,0))&amp;";"&amp;D3934&amp;";"&amp;E3934&amp;";"&amp;F3934&amp;";"&amp;G3934&amp;";"&amp;H3934</f>
        <v>retail_freez;0;Lognormal;1,12;0;0;No;(2,3,2,4,2,na)_x007f_</v>
      </c>
    </row>
    <row r="3935" ht="15.75" customHeight="1">
      <c r="A3935" s="1" t="s">
        <v>35</v>
      </c>
      <c r="B3935" s="1">
        <v>0.0</v>
      </c>
      <c r="C3935" s="1" t="s">
        <v>866</v>
      </c>
      <c r="D3935" s="1">
        <v>1.12</v>
      </c>
      <c r="E3935" s="1">
        <v>0.0</v>
      </c>
      <c r="F3935" s="1">
        <v>0.0</v>
      </c>
      <c r="G3935" s="1" t="s">
        <v>832</v>
      </c>
      <c r="H3935" s="1" t="s">
        <v>133</v>
      </c>
      <c r="I3935" s="1" t="str">
        <f t="shared" si="1"/>
        <v>Q6.2. Tree fern, cooked, without salt</v>
      </c>
      <c r="J3935" s="1">
        <f t="shared" si="2"/>
        <v>0</v>
      </c>
      <c r="K3935" s="1" t="str">
        <f t="shared" si="3"/>
        <v>Q6.2. Tree fern, cooked, without salt0</v>
      </c>
      <c r="L3935" s="1" t="str">
        <f t="shared" si="4"/>
        <v>Q6.2. Tree fern, cooked, without salthome_cool</v>
      </c>
      <c r="M3935" s="1" t="str">
        <f t="array" ref="M3935">IF(A3934=$A$72,TEXT(A3935,"dd/mm/yyyy"),A3935)&amp;";"&amp;B3935&amp;";"&amp;IF(J3935=0,IFERROR(VLOOKUP(A3935,default!$B$17:$C$19,2,0),C3935),INDEX(default!$B$2:$B$12,Sheet2!J3935,0))&amp;";"&amp;D3935&amp;";"&amp;E3935&amp;";"&amp;F3935&amp;";"&amp;G3935&amp;";"&amp;H3935</f>
        <v>home_cool;0;Lognormal;1,12;0;0;No;(2,3,2,4,2,na)_x007f_</v>
      </c>
    </row>
    <row r="3936" ht="15.75" customHeight="1">
      <c r="A3936" s="1" t="s">
        <v>36</v>
      </c>
      <c r="B3936" s="1">
        <v>0.0</v>
      </c>
      <c r="C3936" s="1" t="s">
        <v>866</v>
      </c>
      <c r="D3936" s="1">
        <v>1.12</v>
      </c>
      <c r="E3936" s="1">
        <v>0.0</v>
      </c>
      <c r="F3936" s="1">
        <v>0.0</v>
      </c>
      <c r="G3936" s="1" t="s">
        <v>832</v>
      </c>
      <c r="H3936" s="1" t="s">
        <v>133</v>
      </c>
      <c r="I3936" s="1" t="str">
        <f t="shared" si="1"/>
        <v>Q6.2. Tree fern, cooked, without salt</v>
      </c>
      <c r="J3936" s="1">
        <f t="shared" si="2"/>
        <v>0</v>
      </c>
      <c r="K3936" s="1" t="str">
        <f t="shared" si="3"/>
        <v>Q6.2. Tree fern, cooked, without salt0</v>
      </c>
      <c r="L3936" s="1" t="str">
        <f t="shared" si="4"/>
        <v>Q6.2. Tree fern, cooked, without salthome_freez</v>
      </c>
      <c r="M3936" s="1" t="str">
        <f t="array" ref="M3936">IF(A3935=$A$72,TEXT(A3936,"dd/mm/yyyy"),A3936)&amp;";"&amp;B3936&amp;";"&amp;IF(J3936=0,IFERROR(VLOOKUP(A3936,default!$B$17:$C$19,2,0),C3936),INDEX(default!$B$2:$B$12,Sheet2!J3936,0))&amp;";"&amp;D3936&amp;";"&amp;E3936&amp;";"&amp;F3936&amp;";"&amp;G3936&amp;";"&amp;H3936</f>
        <v>home_freez;0;Lognormal;1,12;0;0;No;(2,3,2,4,2,na)_x007f_</v>
      </c>
    </row>
    <row r="3937" ht="15.75" customHeight="1">
      <c r="A3937" s="1" t="s">
        <v>37</v>
      </c>
      <c r="B3937" s="1">
        <v>2.0</v>
      </c>
      <c r="C3937" s="1" t="s">
        <v>866</v>
      </c>
      <c r="D3937" s="1">
        <v>1.11</v>
      </c>
      <c r="E3937" s="1">
        <v>0.0</v>
      </c>
      <c r="F3937" s="1">
        <v>0.0</v>
      </c>
      <c r="G3937" s="1" t="s">
        <v>832</v>
      </c>
      <c r="H3937" s="1" t="s">
        <v>134</v>
      </c>
      <c r="I3937" s="1" t="str">
        <f t="shared" si="1"/>
        <v>Q6.2. Tree fern, cooked, without salt</v>
      </c>
      <c r="J3937" s="1">
        <f t="shared" si="2"/>
        <v>0</v>
      </c>
      <c r="K3937" s="1" t="str">
        <f t="shared" si="3"/>
        <v>Q6.2. Tree fern, cooked, without salt0</v>
      </c>
      <c r="L3937" s="1" t="str">
        <f t="shared" si="4"/>
        <v>Q6.2. Tree fern, cooked, without saltboil</v>
      </c>
      <c r="M3937" s="1" t="str">
        <f t="array" ref="M3937">IF(A3936=$A$72,TEXT(A3937,"dd/mm/yyyy"),A3937)&amp;";"&amp;B3937&amp;";"&amp;IF(J3937=0,IFERROR(VLOOKUP(A3937,default!$B$17:$C$19,2,0),C3937),INDEX(default!$B$2:$B$12,Sheet2!J3937,0))&amp;";"&amp;D3937&amp;";"&amp;E3937&amp;";"&amp;F3937&amp;";"&amp;G3937&amp;";"&amp;H3937</f>
        <v>boil;2;Lognormal;1,11;0;0;No;(2,3,2,2,2,na)_x007f_</v>
      </c>
    </row>
    <row r="3938" ht="15.75" customHeight="1">
      <c r="A3938" s="1" t="s">
        <v>38</v>
      </c>
      <c r="B3938" s="1">
        <v>0.0</v>
      </c>
      <c r="C3938" s="1" t="s">
        <v>866</v>
      </c>
      <c r="D3938" s="1">
        <v>1.11</v>
      </c>
      <c r="E3938" s="1">
        <v>0.0</v>
      </c>
      <c r="F3938" s="1">
        <v>0.0</v>
      </c>
      <c r="G3938" s="1" t="s">
        <v>832</v>
      </c>
      <c r="H3938" s="1" t="s">
        <v>134</v>
      </c>
      <c r="I3938" s="1" t="str">
        <f t="shared" si="1"/>
        <v>Q6.2. Tree fern, cooked, without salt</v>
      </c>
      <c r="J3938" s="1">
        <f t="shared" si="2"/>
        <v>0</v>
      </c>
      <c r="K3938" s="1" t="str">
        <f t="shared" si="3"/>
        <v>Q6.2. Tree fern, cooked, without salt0</v>
      </c>
      <c r="L3938" s="1" t="str">
        <f t="shared" si="4"/>
        <v>Q6.2. Tree fern, cooked, without saltfry</v>
      </c>
      <c r="M3938" s="1" t="str">
        <f t="array" ref="M3938">IF(A3937=$A$72,TEXT(A3938,"dd/mm/yyyy"),A3938)&amp;";"&amp;B3938&amp;";"&amp;IF(J3938=0,IFERROR(VLOOKUP(A3938,default!$B$17:$C$19,2,0),C3938),INDEX(default!$B$2:$B$12,Sheet2!J3938,0))&amp;";"&amp;D3938&amp;";"&amp;E3938&amp;";"&amp;F3938&amp;";"&amp;G3938&amp;";"&amp;H3938</f>
        <v>fry;0;Lognormal;1,11;0;0;No;(2,3,2,2,2,na)_x007f_</v>
      </c>
    </row>
    <row r="3939" ht="15.75" customHeight="1">
      <c r="A3939" s="1" t="s">
        <v>22</v>
      </c>
      <c r="B3939" s="1">
        <v>1.0</v>
      </c>
      <c r="C3939" s="1" t="s">
        <v>842</v>
      </c>
      <c r="D3939" s="1">
        <v>1.0</v>
      </c>
      <c r="E3939" s="1">
        <v>0.0</v>
      </c>
      <c r="F3939" s="1">
        <v>0.0</v>
      </c>
      <c r="G3939" s="1" t="s">
        <v>832</v>
      </c>
      <c r="I3939" s="1" t="str">
        <f t="shared" si="1"/>
        <v>Q6.2. Tree fern, cooked, without salt</v>
      </c>
      <c r="J3939" s="1">
        <f t="shared" si="2"/>
        <v>0</v>
      </c>
      <c r="K3939" s="1" t="str">
        <f t="shared" si="3"/>
        <v>Q6.2. Tree fern, cooked, without salt0</v>
      </c>
      <c r="L3939" s="1" t="str">
        <f t="shared" si="4"/>
        <v>Q6.2. Tree fern, cooked, without saltprocessing</v>
      </c>
      <c r="M3939" s="1" t="str">
        <f t="array" ref="M3939">IF(A3938=$A$72,TEXT(A3939,"dd/mm/yyyy"),A3939)&amp;";"&amp;B3939&amp;";"&amp;IF(J3939=0,IFERROR(VLOOKUP(A3939,default!$B$17:$C$19,2,0),C3939),INDEX(default!$B$2:$B$12,Sheet2!J3939,0))&amp;";"&amp;D3939&amp;";"&amp;E3939&amp;";"&amp;F3939&amp;";"&amp;G3939&amp;";"&amp;H3939</f>
        <v>processing;1;Undefined;1;0;0;No;</v>
      </c>
    </row>
    <row r="3940" ht="15.75" customHeight="1">
      <c r="A3940" s="1" t="s">
        <v>39</v>
      </c>
      <c r="B3940" s="1">
        <v>0.05</v>
      </c>
      <c r="C3940" s="1" t="s">
        <v>842</v>
      </c>
      <c r="D3940" s="1">
        <v>1.0</v>
      </c>
      <c r="E3940" s="1">
        <v>0.0</v>
      </c>
      <c r="F3940" s="1">
        <v>0.0</v>
      </c>
      <c r="G3940" s="1" t="s">
        <v>832</v>
      </c>
      <c r="I3940" s="1" t="str">
        <f t="shared" si="1"/>
        <v>Q6.2. Tree fern, cooked, without salt</v>
      </c>
      <c r="J3940" s="1">
        <f t="shared" si="2"/>
        <v>0</v>
      </c>
      <c r="K3940" s="1" t="str">
        <f t="shared" si="3"/>
        <v>Q6.2. Tree fern, cooked, without salt0</v>
      </c>
      <c r="L3940" s="1" t="str">
        <f t="shared" si="4"/>
        <v>Q6.2. Tree fern, cooked, without saltpackwt</v>
      </c>
      <c r="M3940" s="1" t="str">
        <f t="array" ref="M3940">IF(A3939=$A$72,TEXT(A3940,"dd/mm/yyyy"),A3940)&amp;";"&amp;B3940&amp;";"&amp;IF(J3940=0,IFERROR(VLOOKUP(A3940,default!$B$17:$C$19,2,0),C3940),INDEX(default!$B$2:$B$12,Sheet2!J3940,0))&amp;";"&amp;D3940&amp;";"&amp;E3940&amp;";"&amp;F3940&amp;";"&amp;G3940&amp;";"&amp;H3940</f>
        <v>packwt;0,05;Undefined;1;0;0;No;</v>
      </c>
    </row>
    <row r="3941" ht="15.75" customHeight="1">
      <c r="A3941" s="1" t="s">
        <v>40</v>
      </c>
      <c r="B3941" s="1">
        <v>0.0</v>
      </c>
      <c r="C3941" s="1" t="s">
        <v>842</v>
      </c>
      <c r="D3941" s="1">
        <v>1.0</v>
      </c>
      <c r="E3941" s="1">
        <v>0.0</v>
      </c>
      <c r="F3941" s="1">
        <v>0.0</v>
      </c>
      <c r="G3941" s="1" t="s">
        <v>832</v>
      </c>
      <c r="I3941" s="1" t="str">
        <f t="shared" si="1"/>
        <v>Q6.2. Tree fern, cooked, without salt</v>
      </c>
      <c r="J3941" s="1">
        <f t="shared" si="2"/>
        <v>0</v>
      </c>
      <c r="K3941" s="1" t="str">
        <f t="shared" si="3"/>
        <v>Q6.2. Tree fern, cooked, without salt0</v>
      </c>
      <c r="L3941" s="1" t="str">
        <f t="shared" si="4"/>
        <v>Q6.2. Tree fern, cooked, without saltUSER_loss</v>
      </c>
      <c r="M3941" s="1" t="str">
        <f t="array" ref="M3941">IF(A3940=$A$72,TEXT(A3941,"dd/mm/yyyy"),A3941)&amp;";"&amp;B3941&amp;";"&amp;IF(J3941=0,IFERROR(VLOOKUP(A3941,default!$B$17:$C$19,2,0),C3941),INDEX(default!$B$2:$B$12,Sheet2!J3941,0))&amp;";"&amp;D3941&amp;";"&amp;E3941&amp;";"&amp;F3941&amp;";"&amp;G3941&amp;";"&amp;H3941</f>
        <v>USER_loss;0;Undefined;1;0;0;No;</v>
      </c>
    </row>
    <row r="3942" ht="15.75" customHeight="1">
      <c r="I3942" s="1" t="str">
        <f t="shared" si="1"/>
        <v>Q6.2. Tree fern, cooked, without salt</v>
      </c>
      <c r="J3942" s="1">
        <f t="shared" si="2"/>
        <v>0</v>
      </c>
      <c r="K3942" s="1" t="str">
        <f t="shared" si="3"/>
        <v>Q6.2. Tree fern, cooked, without salt0</v>
      </c>
      <c r="L3942" s="1" t="str">
        <f t="shared" si="4"/>
        <v>Q6.2. Tree fern, cooked, without salt</v>
      </c>
      <c r="M3942" s="1" t="str">
        <f t="array" ref="M3942">IF(A3941=$A$72,TEXT(A3942,"dd/mm/yyyy"),A3942)&amp;";"&amp;B3942&amp;";"&amp;IF(J3942=0,IFERROR(VLOOKUP(A3942,default!$B$17:$C$19,2,0),C3942),INDEX(default!$B$2:$B$12,Sheet2!J3942,0))&amp;";"&amp;D3942&amp;";"&amp;E3942&amp;";"&amp;F3942&amp;";"&amp;G3942&amp;";"&amp;H3942</f>
        <v>;;;;;;;</v>
      </c>
    </row>
    <row r="3943" ht="15.75" customHeight="1">
      <c r="A3943" s="1" t="s">
        <v>867</v>
      </c>
      <c r="I3943" s="1" t="str">
        <f t="shared" si="1"/>
        <v>Q6.2. Tree fern, cooked, without salt</v>
      </c>
      <c r="J3943" s="1">
        <f t="shared" si="2"/>
        <v>0</v>
      </c>
      <c r="K3943" s="1" t="str">
        <f t="shared" si="3"/>
        <v>Q6.2. Tree fern, cooked, without salt0</v>
      </c>
      <c r="L3943" s="1" t="str">
        <f t="shared" si="4"/>
        <v>Q6.2. Tree fern, cooked, without saltEnd</v>
      </c>
      <c r="M3943" s="1" t="str">
        <f t="array" ref="M3943">IF(A3942=$A$72,TEXT(A3943,"dd/mm/yyyy"),A3943)&amp;";"&amp;B3943&amp;";"&amp;IF(J3943=0,IFERROR(VLOOKUP(A3943,default!$B$17:$C$19,2,0),C3943),INDEX(default!$B$2:$B$12,Sheet2!J3943,0))&amp;";"&amp;D3943&amp;";"&amp;E3943&amp;";"&amp;F3943&amp;";"&amp;G3943&amp;";"&amp;H3943</f>
        <v>End;;;;;;;</v>
      </c>
    </row>
    <row r="3944" ht="15.75" customHeight="1">
      <c r="I3944" s="1" t="str">
        <f t="shared" si="1"/>
        <v>Q6.2. Tree fern, cooked, without salt</v>
      </c>
      <c r="J3944" s="1">
        <f t="shared" si="2"/>
        <v>0</v>
      </c>
      <c r="K3944" s="1" t="str">
        <f t="shared" si="3"/>
        <v>Q6.2. Tree fern, cooked, without salt0</v>
      </c>
      <c r="L3944" s="1" t="str">
        <f t="shared" si="4"/>
        <v>Q6.2. Tree fern, cooked, without salt</v>
      </c>
      <c r="M3944" s="1" t="str">
        <f t="array" ref="M3944">IF(A3943=$A$72,TEXT(A3944,"dd/mm/yyyy"),A3944)&amp;";"&amp;B3944&amp;";"&amp;IF(J3944=0,IFERROR(VLOOKUP(A3944,default!$B$17:$C$19,2,0),C3944),INDEX(default!$B$2:$B$12,Sheet2!J3944,0))&amp;";"&amp;D3944&amp;";"&amp;E3944&amp;";"&amp;F3944&amp;";"&amp;G3944&amp;";"&amp;H3944</f>
        <v>;;;;;;;</v>
      </c>
    </row>
    <row r="3945" ht="15.75" customHeight="1">
      <c r="A3945" s="1" t="s">
        <v>814</v>
      </c>
      <c r="I3945" s="1" t="str">
        <f t="shared" si="1"/>
        <v>Q6.2. Tree fern, cooked, without salt</v>
      </c>
      <c r="J3945" s="1">
        <f t="shared" si="2"/>
        <v>0</v>
      </c>
      <c r="K3945" s="1" t="str">
        <f t="shared" si="3"/>
        <v>Q6.2. Tree fern, cooked, without salt0</v>
      </c>
      <c r="L3945" s="1" t="str">
        <f t="shared" si="4"/>
        <v>Q6.2. Tree fern, cooked, without saltProcess</v>
      </c>
      <c r="M3945" s="1" t="str">
        <f t="array" ref="M3945">IF(A3944=$A$72,TEXT(A3945,"dd/mm/yyyy"),A3945)&amp;";"&amp;B3945&amp;";"&amp;IF(J3945=0,IFERROR(VLOOKUP(A3945,default!$B$17:$C$19,2,0),C3945),INDEX(default!$B$2:$B$12,Sheet2!J3945,0))&amp;";"&amp;D3945&amp;";"&amp;E3945&amp;";"&amp;F3945&amp;";"&amp;G3945&amp;";"&amp;H3945</f>
        <v>Process;;;;;;;</v>
      </c>
    </row>
    <row r="3946" ht="15.75" customHeight="1">
      <c r="I3946" s="1" t="str">
        <f t="shared" si="1"/>
        <v>Q6.2. Tree fern, cooked, without salt</v>
      </c>
      <c r="J3946" s="1">
        <f t="shared" si="2"/>
        <v>0</v>
      </c>
      <c r="K3946" s="1" t="str">
        <f t="shared" si="3"/>
        <v>Q6.2. Tree fern, cooked, without salt0</v>
      </c>
      <c r="L3946" s="1" t="str">
        <f t="shared" si="4"/>
        <v>Q6.2. Tree fern, cooked, without salt</v>
      </c>
      <c r="M3946" s="1" t="str">
        <f t="array" ref="M3946">IF(A3945=$A$72,TEXT(A3946,"dd/mm/yyyy"),A3946)&amp;";"&amp;B3946&amp;";"&amp;IF(J3946=0,IFERROR(VLOOKUP(A3946,default!$B$17:$C$19,2,0),C3946),INDEX(default!$B$2:$B$12,Sheet2!J3946,0))&amp;";"&amp;D3946&amp;";"&amp;E3946&amp;";"&amp;F3946&amp;";"&amp;G3946&amp;";"&amp;H3946</f>
        <v>;;;;;;;</v>
      </c>
    </row>
    <row r="3947" ht="15.75" customHeight="1">
      <c r="A3947" s="1" t="s">
        <v>815</v>
      </c>
      <c r="I3947" s="1" t="str">
        <f t="shared" si="1"/>
        <v>Q6.2. Tree fern, cooked, without salt</v>
      </c>
      <c r="J3947" s="1">
        <f t="shared" si="2"/>
        <v>0</v>
      </c>
      <c r="K3947" s="1" t="str">
        <f t="shared" si="3"/>
        <v>Q6.2. Tree fern, cooked, without salt0</v>
      </c>
      <c r="L3947" s="1" t="str">
        <f t="shared" si="4"/>
        <v>Q6.2. Tree fern, cooked, without saltCategory type</v>
      </c>
      <c r="M3947" s="1" t="str">
        <f t="array" ref="M3947">IF(A3946=$A$72,TEXT(A3947,"dd/mm/yyyy"),A3947)&amp;";"&amp;B3947&amp;";"&amp;IF(J3947=0,IFERROR(VLOOKUP(A3947,default!$B$17:$C$19,2,0),C3947),INDEX(default!$B$2:$B$12,Sheet2!J3947,0))&amp;";"&amp;D3947&amp;";"&amp;E3947&amp;";"&amp;F3947&amp;";"&amp;G3947&amp;";"&amp;H3947</f>
        <v>Category type;;;;;;;</v>
      </c>
    </row>
    <row r="3948" ht="15.75" customHeight="1">
      <c r="A3948" s="1" t="s">
        <v>816</v>
      </c>
      <c r="I3948" s="1" t="str">
        <f t="shared" si="1"/>
        <v>Q6.2. Tree fern, cooked, without salt</v>
      </c>
      <c r="J3948" s="1">
        <f t="shared" si="2"/>
        <v>0</v>
      </c>
      <c r="K3948" s="1" t="str">
        <f t="shared" si="3"/>
        <v>Q6.2. Tree fern, cooked, without salt0</v>
      </c>
      <c r="L3948" s="1" t="str">
        <f t="shared" si="4"/>
        <v>Q6.2. Tree fern, cooked, without saltmaterial</v>
      </c>
      <c r="M3948" s="1" t="str">
        <f t="array" ref="M3948">IF(A3947=$A$72,TEXT(A3948,"dd/mm/yyyy"),A3948)&amp;";"&amp;B3948&amp;";"&amp;IF(J3948=0,IFERROR(VLOOKUP(A3948,default!$B$17:$C$19,2,0),C3948),INDEX(default!$B$2:$B$12,Sheet2!J3948,0))&amp;";"&amp;D3948&amp;";"&amp;E3948&amp;";"&amp;F3948&amp;";"&amp;G3948&amp;";"&amp;H3948</f>
        <v>material;;;;;;;</v>
      </c>
    </row>
    <row r="3949" ht="15.75" customHeight="1">
      <c r="I3949" s="1" t="str">
        <f t="shared" si="1"/>
        <v>Q6.2. Tree fern, cooked, without salt</v>
      </c>
      <c r="J3949" s="1">
        <f t="shared" si="2"/>
        <v>0</v>
      </c>
      <c r="K3949" s="1" t="str">
        <f t="shared" si="3"/>
        <v>Q6.2. Tree fern, cooked, without salt0</v>
      </c>
      <c r="L3949" s="1" t="str">
        <f t="shared" si="4"/>
        <v>Q6.2. Tree fern, cooked, without salt</v>
      </c>
      <c r="M3949" s="1" t="str">
        <f t="array" ref="M3949">IF(A3948=$A$72,TEXT(A3949,"dd/mm/yyyy"),A3949)&amp;";"&amp;B3949&amp;";"&amp;IF(J3949=0,IFERROR(VLOOKUP(A3949,default!$B$17:$C$19,2,0),C3949),INDEX(default!$B$2:$B$12,Sheet2!J3949,0))&amp;";"&amp;D3949&amp;";"&amp;E3949&amp;";"&amp;F3949&amp;";"&amp;G3949&amp;";"&amp;H3949</f>
        <v>;;;;;;;</v>
      </c>
    </row>
    <row r="3950" ht="15.75" customHeight="1">
      <c r="A3950" s="1" t="s">
        <v>817</v>
      </c>
      <c r="I3950" s="1" t="str">
        <f t="shared" si="1"/>
        <v>Q6.2. Tree fern, cooked, without salt</v>
      </c>
      <c r="J3950" s="1">
        <f t="shared" si="2"/>
        <v>0</v>
      </c>
      <c r="K3950" s="1" t="str">
        <f t="shared" si="3"/>
        <v>Q6.2. Tree fern, cooked, without salt0</v>
      </c>
      <c r="L3950" s="1" t="str">
        <f t="shared" si="4"/>
        <v>Q6.2. Tree fern, cooked, without saltProcess identifier</v>
      </c>
      <c r="M3950" s="1" t="str">
        <f t="array" ref="M3950">IF(A3949=$A$72,TEXT(A3950,"dd/mm/yyyy"),A3950)&amp;";"&amp;B3950&amp;";"&amp;IF(J3950=0,IFERROR(VLOOKUP(A3950,default!$B$17:$C$19,2,0),C3950),INDEX(default!$B$2:$B$12,Sheet2!J3950,0))&amp;";"&amp;D3950&amp;";"&amp;E3950&amp;";"&amp;F3950&amp;";"&amp;G3950&amp;";"&amp;H3950</f>
        <v>Process identifier;;;;;;;</v>
      </c>
    </row>
    <row r="3951" ht="15.75" customHeight="1">
      <c r="A3951" s="1" t="s">
        <v>1154</v>
      </c>
      <c r="I3951" s="1" t="str">
        <f t="shared" si="1"/>
        <v>Q6.2. Tree fern, cooked, without salt</v>
      </c>
      <c r="J3951" s="1">
        <f t="shared" si="2"/>
        <v>0</v>
      </c>
      <c r="K3951" s="1" t="str">
        <f t="shared" si="3"/>
        <v>Q6.2. Tree fern, cooked, without salt0</v>
      </c>
      <c r="L3951" s="1" t="str">
        <f t="shared" si="4"/>
        <v>Q6.2. Tree fern, cooked, without saltFootPrin000108900800269</v>
      </c>
      <c r="M3951" s="1" t="str">
        <f t="array" ref="M3951">IF(A3950=$A$72,TEXT(A3951,"dd/mm/yyyy"),A3951)&amp;";"&amp;B3951&amp;";"&amp;IF(J3951=0,IFERROR(VLOOKUP(A3951,default!$B$17:$C$19,2,0),C3951),INDEX(default!$B$2:$B$12,Sheet2!J3951,0))&amp;";"&amp;D3951&amp;";"&amp;E3951&amp;";"&amp;F3951&amp;";"&amp;G3951&amp;";"&amp;H3951</f>
        <v>FootPrin000108900800269;;;;;;;</v>
      </c>
    </row>
    <row r="3952" ht="15.75" customHeight="1">
      <c r="I3952" s="1" t="str">
        <f t="shared" si="1"/>
        <v>Q6.2. Tree fern, cooked, without salt</v>
      </c>
      <c r="J3952" s="1">
        <f t="shared" si="2"/>
        <v>0</v>
      </c>
      <c r="K3952" s="1" t="str">
        <f t="shared" si="3"/>
        <v>Q6.2. Tree fern, cooked, without salt0</v>
      </c>
      <c r="L3952" s="1" t="str">
        <f t="shared" si="4"/>
        <v>Q6.2. Tree fern, cooked, without salt</v>
      </c>
      <c r="M3952" s="1" t="str">
        <f t="array" ref="M3952">IF(A3951=$A$72,TEXT(A3952,"dd/mm/yyyy"),A3952)&amp;";"&amp;B3952&amp;";"&amp;IF(J3952=0,IFERROR(VLOOKUP(A3952,default!$B$17:$C$19,2,0),C3952),INDEX(default!$B$2:$B$12,Sheet2!J3952,0))&amp;";"&amp;D3952&amp;";"&amp;E3952&amp;";"&amp;F3952&amp;";"&amp;G3952&amp;";"&amp;H3952</f>
        <v>;;;;;;;</v>
      </c>
    </row>
    <row r="3953" ht="15.75" customHeight="1">
      <c r="A3953" s="1" t="s">
        <v>819</v>
      </c>
      <c r="I3953" s="1" t="str">
        <f t="shared" si="1"/>
        <v>Q6.2. Tree fern, cooked, without salt</v>
      </c>
      <c r="J3953" s="1">
        <f t="shared" si="2"/>
        <v>0</v>
      </c>
      <c r="K3953" s="1" t="str">
        <f t="shared" si="3"/>
        <v>Q6.2. Tree fern, cooked, without salt0</v>
      </c>
      <c r="L3953" s="1" t="str">
        <f t="shared" si="4"/>
        <v>Q6.2. Tree fern, cooked, without saltType</v>
      </c>
      <c r="M3953" s="1" t="str">
        <f t="array" ref="M3953">IF(A3952=$A$72,TEXT(A3953,"dd/mm/yyyy"),A3953)&amp;";"&amp;B3953&amp;";"&amp;IF(J3953=0,IFERROR(VLOOKUP(A3953,default!$B$17:$C$19,2,0),C3953),INDEX(default!$B$2:$B$12,Sheet2!J3953,0))&amp;";"&amp;D3953&amp;";"&amp;E3953&amp;";"&amp;F3953&amp;";"&amp;G3953&amp;";"&amp;H3953</f>
        <v>Type;;;;;;;</v>
      </c>
    </row>
    <row r="3954" ht="15.75" customHeight="1">
      <c r="I3954" s="1" t="str">
        <f t="shared" si="1"/>
        <v>Q6.2. Tree fern, cooked, without salt</v>
      </c>
      <c r="J3954" s="1">
        <f t="shared" si="2"/>
        <v>0</v>
      </c>
      <c r="K3954" s="1" t="str">
        <f t="shared" si="3"/>
        <v>Q6.2. Tree fern, cooked, without salt0</v>
      </c>
      <c r="L3954" s="1" t="str">
        <f t="shared" si="4"/>
        <v>Q6.2. Tree fern, cooked, without salt</v>
      </c>
      <c r="M3954" s="1" t="str">
        <f t="array" ref="M3954">IF(A3953=$A$72,TEXT(A3954,"dd/mm/yyyy"),A3954)&amp;";"&amp;B3954&amp;";"&amp;IF(J3954=0,IFERROR(VLOOKUP(A3954,default!$B$17:$C$19,2,0),C3954),INDEX(default!$B$2:$B$12,Sheet2!J3954,0))&amp;";"&amp;D3954&amp;";"&amp;E3954&amp;";"&amp;F3954&amp;";"&amp;G3954&amp;";"&amp;H3954</f>
        <v>;;;;;;;</v>
      </c>
    </row>
    <row r="3955" ht="15.75" customHeight="1">
      <c r="I3955" s="1" t="str">
        <f t="shared" si="1"/>
        <v>Q6.2. Tree fern, cooked, without salt</v>
      </c>
      <c r="J3955" s="1">
        <f t="shared" si="2"/>
        <v>0</v>
      </c>
      <c r="K3955" s="1" t="str">
        <f t="shared" si="3"/>
        <v>Q6.2. Tree fern, cooked, without salt0</v>
      </c>
      <c r="L3955" s="1" t="str">
        <f t="shared" si="4"/>
        <v>Q6.2. Tree fern, cooked, without salt</v>
      </c>
      <c r="M3955" s="1" t="str">
        <f t="array" ref="M3955">IF(A3954=$A$72,TEXT(A3955,"dd/mm/yyyy"),A3955)&amp;";"&amp;B3955&amp;";"&amp;IF(J3955=0,IFERROR(VLOOKUP(A3955,default!$B$17:$C$19,2,0),C3955),INDEX(default!$B$2:$B$12,Sheet2!J3955,0))&amp;";"&amp;D3955&amp;";"&amp;E3955&amp;";"&amp;F3955&amp;";"&amp;G3955&amp;";"&amp;H3955</f>
        <v>;;;;;;;</v>
      </c>
    </row>
    <row r="3956" ht="15.75" customHeight="1">
      <c r="A3956" s="1" t="s">
        <v>820</v>
      </c>
      <c r="I3956" s="1" t="str">
        <f t="shared" si="1"/>
        <v>Q6.2. Tree fern, cooked, without salt</v>
      </c>
      <c r="J3956" s="1">
        <f t="shared" si="2"/>
        <v>0</v>
      </c>
      <c r="K3956" s="1" t="str">
        <f t="shared" si="3"/>
        <v>Q6.2. Tree fern, cooked, without salt0</v>
      </c>
      <c r="L3956" s="1" t="str">
        <f t="shared" si="4"/>
        <v>Q6.2. Tree fern, cooked, without saltStatus</v>
      </c>
      <c r="M3956" s="1" t="str">
        <f t="array" ref="M3956">IF(A3955=$A$72,TEXT(A3956,"dd/mm/yyyy"),A3956)&amp;";"&amp;B3956&amp;";"&amp;IF(J3956=0,IFERROR(VLOOKUP(A3956,default!$B$17:$C$19,2,0),C3956),INDEX(default!$B$2:$B$12,Sheet2!J3956,0))&amp;";"&amp;D3956&amp;";"&amp;E3956&amp;";"&amp;F3956&amp;";"&amp;G3956&amp;";"&amp;H3956</f>
        <v>Status;;;;;;;</v>
      </c>
    </row>
    <row r="3957" ht="15.75" customHeight="1">
      <c r="I3957" s="1" t="str">
        <f t="shared" si="1"/>
        <v>Q6.2. Tree fern, cooked, without salt</v>
      </c>
      <c r="J3957" s="1">
        <f t="shared" si="2"/>
        <v>0</v>
      </c>
      <c r="K3957" s="1" t="str">
        <f t="shared" si="3"/>
        <v>Q6.2. Tree fern, cooked, without salt0</v>
      </c>
      <c r="L3957" s="1" t="str">
        <f t="shared" si="4"/>
        <v>Q6.2. Tree fern, cooked, without salt</v>
      </c>
      <c r="M3957" s="1" t="str">
        <f t="array" ref="M3957">IF(A3956=$A$72,TEXT(A3957,"dd/mm/yyyy"),A3957)&amp;";"&amp;B3957&amp;";"&amp;IF(J3957=0,IFERROR(VLOOKUP(A3957,default!$B$17:$C$19,2,0),C3957),INDEX(default!$B$2:$B$12,Sheet2!J3957,0))&amp;";"&amp;D3957&amp;";"&amp;E3957&amp;";"&amp;F3957&amp;";"&amp;G3957&amp;";"&amp;H3957</f>
        <v>;;;;;;;</v>
      </c>
    </row>
    <row r="3958" ht="15.75" customHeight="1">
      <c r="I3958" s="1" t="str">
        <f t="shared" si="1"/>
        <v>Q6.2. Tree fern, cooked, without salt</v>
      </c>
      <c r="J3958" s="1">
        <f t="shared" si="2"/>
        <v>0</v>
      </c>
      <c r="K3958" s="1" t="str">
        <f t="shared" si="3"/>
        <v>Q6.2. Tree fern, cooked, without salt0</v>
      </c>
      <c r="L3958" s="1" t="str">
        <f t="shared" si="4"/>
        <v>Q6.2. Tree fern, cooked, without salt</v>
      </c>
      <c r="M3958" s="1" t="str">
        <f t="array" ref="M3958">IF(A3957=$A$72,TEXT(A3958,"dd/mm/yyyy"),A3958)&amp;";"&amp;B3958&amp;";"&amp;IF(J3958=0,IFERROR(VLOOKUP(A3958,default!$B$17:$C$19,2,0),C3958),INDEX(default!$B$2:$B$12,Sheet2!J3958,0))&amp;";"&amp;D3958&amp;";"&amp;E3958&amp;";"&amp;F3958&amp;";"&amp;G3958&amp;";"&amp;H3958</f>
        <v>;;;;;;;</v>
      </c>
    </row>
    <row r="3959" ht="15.75" customHeight="1">
      <c r="A3959" s="1" t="s">
        <v>821</v>
      </c>
      <c r="I3959" s="1" t="str">
        <f t="shared" si="1"/>
        <v>Q6.2. Tree fern, cooked, without salt</v>
      </c>
      <c r="J3959" s="1">
        <f t="shared" si="2"/>
        <v>0</v>
      </c>
      <c r="K3959" s="1" t="str">
        <f t="shared" si="3"/>
        <v>Q6.2. Tree fern, cooked, without salt0</v>
      </c>
      <c r="L3959" s="1" t="str">
        <f t="shared" si="4"/>
        <v>Q6.2. Tree fern, cooked, without saltTime period</v>
      </c>
      <c r="M3959" s="1" t="str">
        <f t="array" ref="M3959">IF(A3958=$A$72,TEXT(A3959,"dd/mm/yyyy"),A3959)&amp;";"&amp;B3959&amp;";"&amp;IF(J3959=0,IFERROR(VLOOKUP(A3959,default!$B$17:$C$19,2,0),C3959),INDEX(default!$B$2:$B$12,Sheet2!J3959,0))&amp;";"&amp;D3959&amp;";"&amp;E3959&amp;";"&amp;F3959&amp;";"&amp;G3959&amp;";"&amp;H3959</f>
        <v>Time period;;;;;;;</v>
      </c>
    </row>
    <row r="3960" ht="15.75" customHeight="1">
      <c r="A3960" s="1" t="s">
        <v>822</v>
      </c>
      <c r="I3960" s="1" t="str">
        <f t="shared" si="1"/>
        <v>Q6.2. Tree fern, cooked, without salt</v>
      </c>
      <c r="J3960" s="1">
        <f t="shared" si="2"/>
        <v>0</v>
      </c>
      <c r="K3960" s="1" t="str">
        <f t="shared" si="3"/>
        <v>Q6.2. Tree fern, cooked, without salt0</v>
      </c>
      <c r="L3960" s="1" t="str">
        <f t="shared" si="4"/>
        <v>Q6.2. Tree fern, cooked, without saltUnspecified</v>
      </c>
      <c r="M3960" s="1" t="str">
        <f t="array" ref="M3960">IF(A3959=$A$72,TEXT(A3960,"dd/mm/yyyy"),A3960)&amp;";"&amp;B3960&amp;";"&amp;IF(J3960=0,IFERROR(VLOOKUP(A3960,default!$B$17:$C$19,2,0),C3960),INDEX(default!$B$2:$B$12,Sheet2!J3960,0))&amp;";"&amp;D3960&amp;";"&amp;E3960&amp;";"&amp;F3960&amp;";"&amp;G3960&amp;";"&amp;H3960</f>
        <v>Unspecified;;;;;;;</v>
      </c>
    </row>
    <row r="3961" ht="15.75" customHeight="1">
      <c r="I3961" s="1" t="str">
        <f t="shared" si="1"/>
        <v>Q6.2. Tree fern, cooked, without salt</v>
      </c>
      <c r="J3961" s="1">
        <f t="shared" si="2"/>
        <v>0</v>
      </c>
      <c r="K3961" s="1" t="str">
        <f t="shared" si="3"/>
        <v>Q6.2. Tree fern, cooked, without salt0</v>
      </c>
      <c r="L3961" s="1" t="str">
        <f t="shared" si="4"/>
        <v>Q6.2. Tree fern, cooked, without salt</v>
      </c>
      <c r="M3961" s="1" t="str">
        <f t="array" ref="M3961">IF(A3960=$A$72,TEXT(A3961,"dd/mm/yyyy"),A3961)&amp;";"&amp;B3961&amp;";"&amp;IF(J3961=0,IFERROR(VLOOKUP(A3961,default!$B$17:$C$19,2,0),C3961),INDEX(default!$B$2:$B$12,Sheet2!J3961,0))&amp;";"&amp;D3961&amp;";"&amp;E3961&amp;";"&amp;F3961&amp;";"&amp;G3961&amp;";"&amp;H3961</f>
        <v>;;;;;;;</v>
      </c>
    </row>
    <row r="3962" ht="15.75" customHeight="1">
      <c r="A3962" s="1" t="s">
        <v>823</v>
      </c>
      <c r="I3962" s="1" t="str">
        <f t="shared" si="1"/>
        <v>Q6.2. Tree fern, cooked, without salt</v>
      </c>
      <c r="J3962" s="1">
        <f t="shared" si="2"/>
        <v>0</v>
      </c>
      <c r="K3962" s="1" t="str">
        <f t="shared" si="3"/>
        <v>Q6.2. Tree fern, cooked, without salt0</v>
      </c>
      <c r="L3962" s="1" t="str">
        <f t="shared" si="4"/>
        <v>Q6.2. Tree fern, cooked, without saltGeography</v>
      </c>
      <c r="M3962" s="1" t="str">
        <f t="array" ref="M3962">IF(A3961=$A$72,TEXT(A3962,"dd/mm/yyyy"),A3962)&amp;";"&amp;B3962&amp;";"&amp;IF(J3962=0,IFERROR(VLOOKUP(A3962,default!$B$17:$C$19,2,0),C3962),INDEX(default!$B$2:$B$12,Sheet2!J3962,0))&amp;";"&amp;D3962&amp;";"&amp;E3962&amp;";"&amp;F3962&amp;";"&amp;G3962&amp;";"&amp;H3962</f>
        <v>Geography;;;;;;;</v>
      </c>
    </row>
    <row r="3963" ht="15.75" customHeight="1">
      <c r="A3963" s="1" t="s">
        <v>822</v>
      </c>
      <c r="I3963" s="1" t="str">
        <f t="shared" si="1"/>
        <v>Q6.2. Tree fern, cooked, without salt</v>
      </c>
      <c r="J3963" s="1">
        <f t="shared" si="2"/>
        <v>0</v>
      </c>
      <c r="K3963" s="1" t="str">
        <f t="shared" si="3"/>
        <v>Q6.2. Tree fern, cooked, without salt0</v>
      </c>
      <c r="L3963" s="1" t="str">
        <f t="shared" si="4"/>
        <v>Q6.2. Tree fern, cooked, without saltUnspecified</v>
      </c>
      <c r="M3963" s="1" t="str">
        <f t="array" ref="M3963">IF(A3962=$A$72,TEXT(A3963,"dd/mm/yyyy"),A3963)&amp;";"&amp;B3963&amp;";"&amp;IF(J3963=0,IFERROR(VLOOKUP(A3963,default!$B$17:$C$19,2,0),C3963),INDEX(default!$B$2:$B$12,Sheet2!J3963,0))&amp;";"&amp;D3963&amp;";"&amp;E3963&amp;";"&amp;F3963&amp;";"&amp;G3963&amp;";"&amp;H3963</f>
        <v>Unspecified;;;;;;;</v>
      </c>
    </row>
    <row r="3964" ht="15.75" customHeight="1">
      <c r="I3964" s="1" t="str">
        <f t="shared" si="1"/>
        <v>Q6.2. Tree fern, cooked, without salt</v>
      </c>
      <c r="J3964" s="1">
        <f t="shared" si="2"/>
        <v>0</v>
      </c>
      <c r="K3964" s="1" t="str">
        <f t="shared" si="3"/>
        <v>Q6.2. Tree fern, cooked, without salt0</v>
      </c>
      <c r="L3964" s="1" t="str">
        <f t="shared" si="4"/>
        <v>Q6.2. Tree fern, cooked, without salt</v>
      </c>
      <c r="M3964" s="1" t="str">
        <f t="array" ref="M3964">IF(A3963=$A$72,TEXT(A3964,"dd/mm/yyyy"),A3964)&amp;";"&amp;B3964&amp;";"&amp;IF(J3964=0,IFERROR(VLOOKUP(A3964,default!$B$17:$C$19,2,0),C3964),INDEX(default!$B$2:$B$12,Sheet2!J3964,0))&amp;";"&amp;D3964&amp;";"&amp;E3964&amp;";"&amp;F3964&amp;";"&amp;G3964&amp;";"&amp;H3964</f>
        <v>;;;;;;;</v>
      </c>
    </row>
    <row r="3965" ht="15.75" customHeight="1">
      <c r="A3965" s="1" t="s">
        <v>824</v>
      </c>
      <c r="I3965" s="1" t="str">
        <f t="shared" si="1"/>
        <v>Q6.2. Tree fern, cooked, without salt</v>
      </c>
      <c r="J3965" s="1">
        <f t="shared" si="2"/>
        <v>0</v>
      </c>
      <c r="K3965" s="1" t="str">
        <f t="shared" si="3"/>
        <v>Q6.2. Tree fern, cooked, without salt0</v>
      </c>
      <c r="L3965" s="1" t="str">
        <f t="shared" si="4"/>
        <v>Q6.2. Tree fern, cooked, without saltTechnology</v>
      </c>
      <c r="M3965" s="1" t="str">
        <f t="array" ref="M3965">IF(A3964=$A$72,TEXT(A3965,"dd/mm/yyyy"),A3965)&amp;";"&amp;B3965&amp;";"&amp;IF(J3965=0,IFERROR(VLOOKUP(A3965,default!$B$17:$C$19,2,0),C3965),INDEX(default!$B$2:$B$12,Sheet2!J3965,0))&amp;";"&amp;D3965&amp;";"&amp;E3965&amp;";"&amp;F3965&amp;";"&amp;G3965&amp;";"&amp;H3965</f>
        <v>Technology;;;;;;;</v>
      </c>
    </row>
    <row r="3966" ht="15.75" customHeight="1">
      <c r="A3966" s="1" t="s">
        <v>822</v>
      </c>
      <c r="I3966" s="1" t="str">
        <f t="shared" si="1"/>
        <v>Q6.2. Tree fern, cooked, without salt</v>
      </c>
      <c r="J3966" s="1">
        <f t="shared" si="2"/>
        <v>0</v>
      </c>
      <c r="K3966" s="1" t="str">
        <f t="shared" si="3"/>
        <v>Q6.2. Tree fern, cooked, without salt0</v>
      </c>
      <c r="L3966" s="1" t="str">
        <f t="shared" si="4"/>
        <v>Q6.2. Tree fern, cooked, without saltUnspecified</v>
      </c>
      <c r="M3966" s="1" t="str">
        <f t="array" ref="M3966">IF(A3965=$A$72,TEXT(A3966,"dd/mm/yyyy"),A3966)&amp;";"&amp;B3966&amp;";"&amp;IF(J3966=0,IFERROR(VLOOKUP(A3966,default!$B$17:$C$19,2,0),C3966),INDEX(default!$B$2:$B$12,Sheet2!J3966,0))&amp;";"&amp;D3966&amp;";"&amp;E3966&amp;";"&amp;F3966&amp;";"&amp;G3966&amp;";"&amp;H3966</f>
        <v>Unspecified;;;;;;;</v>
      </c>
    </row>
    <row r="3967" ht="15.75" customHeight="1">
      <c r="I3967" s="1" t="str">
        <f t="shared" si="1"/>
        <v>Q6.2. Tree fern, cooked, without salt</v>
      </c>
      <c r="J3967" s="1">
        <f t="shared" si="2"/>
        <v>0</v>
      </c>
      <c r="K3967" s="1" t="str">
        <f t="shared" si="3"/>
        <v>Q6.2. Tree fern, cooked, without salt0</v>
      </c>
      <c r="L3967" s="1" t="str">
        <f t="shared" si="4"/>
        <v>Q6.2. Tree fern, cooked, without salt</v>
      </c>
      <c r="M3967" s="1" t="str">
        <f t="array" ref="M3967">IF(A3966=$A$72,TEXT(A3967,"dd/mm/yyyy"),A3967)&amp;";"&amp;B3967&amp;";"&amp;IF(J3967=0,IFERROR(VLOOKUP(A3967,default!$B$17:$C$19,2,0),C3967),INDEX(default!$B$2:$B$12,Sheet2!J3967,0))&amp;";"&amp;D3967&amp;";"&amp;E3967&amp;";"&amp;F3967&amp;";"&amp;G3967&amp;";"&amp;H3967</f>
        <v>;;;;;;;</v>
      </c>
    </row>
    <row r="3968" ht="15.75" customHeight="1">
      <c r="A3968" s="1" t="s">
        <v>825</v>
      </c>
      <c r="I3968" s="1" t="str">
        <f t="shared" si="1"/>
        <v>Q6.2. Tree fern, cooked, without salt</v>
      </c>
      <c r="J3968" s="1">
        <f t="shared" si="2"/>
        <v>0</v>
      </c>
      <c r="K3968" s="1" t="str">
        <f t="shared" si="3"/>
        <v>Q6.2. Tree fern, cooked, without salt0</v>
      </c>
      <c r="L3968" s="1" t="str">
        <f t="shared" si="4"/>
        <v>Q6.2. Tree fern, cooked, without saltRepresentativeness</v>
      </c>
      <c r="M3968" s="1" t="str">
        <f t="array" ref="M3968">IF(A3967=$A$72,TEXT(A3968,"dd/mm/yyyy"),A3968)&amp;";"&amp;B3968&amp;";"&amp;IF(J3968=0,IFERROR(VLOOKUP(A3968,default!$B$17:$C$19,2,0),C3968),INDEX(default!$B$2:$B$12,Sheet2!J3968,0))&amp;";"&amp;D3968&amp;";"&amp;E3968&amp;";"&amp;F3968&amp;";"&amp;G3968&amp;";"&amp;H3968</f>
        <v>Representativeness;;;;;;;</v>
      </c>
    </row>
    <row r="3969" ht="15.75" customHeight="1">
      <c r="A3969" s="1" t="s">
        <v>822</v>
      </c>
      <c r="I3969" s="1" t="str">
        <f t="shared" si="1"/>
        <v>Q6.2. Tree fern, cooked, without salt</v>
      </c>
      <c r="J3969" s="1">
        <f t="shared" si="2"/>
        <v>0</v>
      </c>
      <c r="K3969" s="1" t="str">
        <f t="shared" si="3"/>
        <v>Q6.2. Tree fern, cooked, without salt0</v>
      </c>
      <c r="L3969" s="1" t="str">
        <f t="shared" si="4"/>
        <v>Q6.2. Tree fern, cooked, without saltUnspecified</v>
      </c>
      <c r="M3969" s="1" t="str">
        <f t="array" ref="M3969">IF(A3968=$A$72,TEXT(A3969,"dd/mm/yyyy"),A3969)&amp;";"&amp;B3969&amp;";"&amp;IF(J3969=0,IFERROR(VLOOKUP(A3969,default!$B$17:$C$19,2,0),C3969),INDEX(default!$B$2:$B$12,Sheet2!J3969,0))&amp;";"&amp;D3969&amp;";"&amp;E3969&amp;";"&amp;F3969&amp;";"&amp;G3969&amp;";"&amp;H3969</f>
        <v>Unspecified;;;;;;;</v>
      </c>
    </row>
    <row r="3970" ht="15.75" customHeight="1">
      <c r="I3970" s="1" t="str">
        <f t="shared" si="1"/>
        <v>Q6.2. Tree fern, cooked, without salt</v>
      </c>
      <c r="J3970" s="1">
        <f t="shared" si="2"/>
        <v>0</v>
      </c>
      <c r="K3970" s="1" t="str">
        <f t="shared" si="3"/>
        <v>Q6.2. Tree fern, cooked, without salt0</v>
      </c>
      <c r="L3970" s="1" t="str">
        <f t="shared" si="4"/>
        <v>Q6.2. Tree fern, cooked, without salt</v>
      </c>
      <c r="M3970" s="1" t="str">
        <f t="array" ref="M3970">IF(A3969=$A$72,TEXT(A3970,"dd/mm/yyyy"),A3970)&amp;";"&amp;B3970&amp;";"&amp;IF(J3970=0,IFERROR(VLOOKUP(A3970,default!$B$17:$C$19,2,0),C3970),INDEX(default!$B$2:$B$12,Sheet2!J3970,0))&amp;";"&amp;D3970&amp;";"&amp;E3970&amp;";"&amp;F3970&amp;";"&amp;G3970&amp;";"&amp;H3970</f>
        <v>;;;;;;;</v>
      </c>
    </row>
    <row r="3971" ht="15.75" customHeight="1">
      <c r="A3971" s="1" t="s">
        <v>826</v>
      </c>
      <c r="I3971" s="1" t="str">
        <f t="shared" si="1"/>
        <v>Q6.2. Tree fern, cooked, without salt</v>
      </c>
      <c r="J3971" s="1">
        <f t="shared" si="2"/>
        <v>0</v>
      </c>
      <c r="K3971" s="1" t="str">
        <f t="shared" si="3"/>
        <v>Q6.2. Tree fern, cooked, without salt0</v>
      </c>
      <c r="L3971" s="1" t="str">
        <f t="shared" si="4"/>
        <v>Q6.2. Tree fern, cooked, without saltMultiple output allocation</v>
      </c>
      <c r="M3971" s="1" t="str">
        <f t="array" ref="M3971">IF(A3970=$A$72,TEXT(A3971,"dd/mm/yyyy"),A3971)&amp;";"&amp;B3971&amp;";"&amp;IF(J3971=0,IFERROR(VLOOKUP(A3971,default!$B$17:$C$19,2,0),C3971),INDEX(default!$B$2:$B$12,Sheet2!J3971,0))&amp;";"&amp;D3971&amp;";"&amp;E3971&amp;";"&amp;F3971&amp;";"&amp;G3971&amp;";"&amp;H3971</f>
        <v>Multiple output allocation;;;;;;;</v>
      </c>
    </row>
    <row r="3972" ht="15.75" customHeight="1">
      <c r="A3972" s="1" t="s">
        <v>822</v>
      </c>
      <c r="I3972" s="1" t="str">
        <f t="shared" si="1"/>
        <v>Q6.2. Tree fern, cooked, without salt</v>
      </c>
      <c r="J3972" s="1">
        <f t="shared" si="2"/>
        <v>0</v>
      </c>
      <c r="K3972" s="1" t="str">
        <f t="shared" si="3"/>
        <v>Q6.2. Tree fern, cooked, without salt0</v>
      </c>
      <c r="L3972" s="1" t="str">
        <f t="shared" si="4"/>
        <v>Q6.2. Tree fern, cooked, without saltUnspecified</v>
      </c>
      <c r="M3972" s="1" t="str">
        <f t="array" ref="M3972">IF(A3971=$A$72,TEXT(A3972,"dd/mm/yyyy"),A3972)&amp;";"&amp;B3972&amp;";"&amp;IF(J3972=0,IFERROR(VLOOKUP(A3972,default!$B$17:$C$19,2,0),C3972),INDEX(default!$B$2:$B$12,Sheet2!J3972,0))&amp;";"&amp;D3972&amp;";"&amp;E3972&amp;";"&amp;F3972&amp;";"&amp;G3972&amp;";"&amp;H3972</f>
        <v>Unspecified;;;;;;;</v>
      </c>
    </row>
    <row r="3973" ht="15.75" customHeight="1">
      <c r="I3973" s="1" t="str">
        <f t="shared" si="1"/>
        <v>Q6.2. Tree fern, cooked, without salt</v>
      </c>
      <c r="J3973" s="1">
        <f t="shared" si="2"/>
        <v>0</v>
      </c>
      <c r="K3973" s="1" t="str">
        <f t="shared" si="3"/>
        <v>Q6.2. Tree fern, cooked, without salt0</v>
      </c>
      <c r="L3973" s="1" t="str">
        <f t="shared" si="4"/>
        <v>Q6.2. Tree fern, cooked, without salt</v>
      </c>
      <c r="M3973" s="1" t="str">
        <f t="array" ref="M3973">IF(A3972=$A$72,TEXT(A3973,"dd/mm/yyyy"),A3973)&amp;";"&amp;B3973&amp;";"&amp;IF(J3973=0,IFERROR(VLOOKUP(A3973,default!$B$17:$C$19,2,0),C3973),INDEX(default!$B$2:$B$12,Sheet2!J3973,0))&amp;";"&amp;D3973&amp;";"&amp;E3973&amp;";"&amp;F3973&amp;";"&amp;G3973&amp;";"&amp;H3973</f>
        <v>;;;;;;;</v>
      </c>
    </row>
    <row r="3974" ht="15.75" customHeight="1">
      <c r="A3974" s="1" t="s">
        <v>827</v>
      </c>
      <c r="I3974" s="1" t="str">
        <f t="shared" si="1"/>
        <v>Q6.2. Tree fern, cooked, without salt</v>
      </c>
      <c r="J3974" s="1">
        <f t="shared" si="2"/>
        <v>0</v>
      </c>
      <c r="K3974" s="1" t="str">
        <f t="shared" si="3"/>
        <v>Q6.2. Tree fern, cooked, without salt0</v>
      </c>
      <c r="L3974" s="1" t="str">
        <f t="shared" si="4"/>
        <v>Q6.2. Tree fern, cooked, without saltSubstitution allocation</v>
      </c>
      <c r="M3974" s="1" t="str">
        <f t="array" ref="M3974">IF(A3973=$A$72,TEXT(A3974,"dd/mm/yyyy"),A3974)&amp;";"&amp;B3974&amp;";"&amp;IF(J3974=0,IFERROR(VLOOKUP(A3974,default!$B$17:$C$19,2,0),C3974),INDEX(default!$B$2:$B$12,Sheet2!J3974,0))&amp;";"&amp;D3974&amp;";"&amp;E3974&amp;";"&amp;F3974&amp;";"&amp;G3974&amp;";"&amp;H3974</f>
        <v>Substitution allocation;;;;;;;</v>
      </c>
    </row>
    <row r="3975" ht="15.75" customHeight="1">
      <c r="A3975" s="1" t="s">
        <v>822</v>
      </c>
      <c r="I3975" s="1" t="str">
        <f t="shared" si="1"/>
        <v>Q6.2. Tree fern, cooked, without salt</v>
      </c>
      <c r="J3975" s="1">
        <f t="shared" si="2"/>
        <v>0</v>
      </c>
      <c r="K3975" s="1" t="str">
        <f t="shared" si="3"/>
        <v>Q6.2. Tree fern, cooked, without salt0</v>
      </c>
      <c r="L3975" s="1" t="str">
        <f t="shared" si="4"/>
        <v>Q6.2. Tree fern, cooked, without saltUnspecified</v>
      </c>
      <c r="M3975" s="1" t="str">
        <f t="array" ref="M3975">IF(A3974=$A$72,TEXT(A3975,"dd/mm/yyyy"),A3975)&amp;";"&amp;B3975&amp;";"&amp;IF(J3975=0,IFERROR(VLOOKUP(A3975,default!$B$17:$C$19,2,0),C3975),INDEX(default!$B$2:$B$12,Sheet2!J3975,0))&amp;";"&amp;D3975&amp;";"&amp;E3975&amp;";"&amp;F3975&amp;";"&amp;G3975&amp;";"&amp;H3975</f>
        <v>Unspecified;;;;;;;</v>
      </c>
    </row>
    <row r="3976" ht="15.75" customHeight="1">
      <c r="I3976" s="1" t="str">
        <f t="shared" si="1"/>
        <v>Q6.2. Tree fern, cooked, without salt</v>
      </c>
      <c r="J3976" s="1">
        <f t="shared" si="2"/>
        <v>0</v>
      </c>
      <c r="K3976" s="1" t="str">
        <f t="shared" si="3"/>
        <v>Q6.2. Tree fern, cooked, without salt0</v>
      </c>
      <c r="L3976" s="1" t="str">
        <f t="shared" si="4"/>
        <v>Q6.2. Tree fern, cooked, without salt</v>
      </c>
      <c r="M3976" s="1" t="str">
        <f t="array" ref="M3976">IF(A3975=$A$72,TEXT(A3976,"dd/mm/yyyy"),A3976)&amp;";"&amp;B3976&amp;";"&amp;IF(J3976=0,IFERROR(VLOOKUP(A3976,default!$B$17:$C$19,2,0),C3976),INDEX(default!$B$2:$B$12,Sheet2!J3976,0))&amp;";"&amp;D3976&amp;";"&amp;E3976&amp;";"&amp;F3976&amp;";"&amp;G3976&amp;";"&amp;H3976</f>
        <v>;;;;;;;</v>
      </c>
    </row>
    <row r="3977" ht="15.75" customHeight="1">
      <c r="A3977" s="1" t="s">
        <v>828</v>
      </c>
      <c r="I3977" s="1" t="str">
        <f t="shared" si="1"/>
        <v>Q6.2. Tree fern, cooked, without salt</v>
      </c>
      <c r="J3977" s="1">
        <f t="shared" si="2"/>
        <v>0</v>
      </c>
      <c r="K3977" s="1" t="str">
        <f t="shared" si="3"/>
        <v>Q6.2. Tree fern, cooked, without salt0</v>
      </c>
      <c r="L3977" s="1" t="str">
        <f t="shared" si="4"/>
        <v>Q6.2. Tree fern, cooked, without saltCut off rules</v>
      </c>
      <c r="M3977" s="1" t="str">
        <f t="array" ref="M3977">IF(A3976=$A$72,TEXT(A3977,"dd/mm/yyyy"),A3977)&amp;";"&amp;B3977&amp;";"&amp;IF(J3977=0,IFERROR(VLOOKUP(A3977,default!$B$17:$C$19,2,0),C3977),INDEX(default!$B$2:$B$12,Sheet2!J3977,0))&amp;";"&amp;D3977&amp;";"&amp;E3977&amp;";"&amp;F3977&amp;";"&amp;G3977&amp;";"&amp;H3977</f>
        <v>Cut off rules;;;;;;;</v>
      </c>
    </row>
    <row r="3978" ht="15.75" customHeight="1">
      <c r="A3978" s="1" t="s">
        <v>822</v>
      </c>
      <c r="I3978" s="1" t="str">
        <f t="shared" si="1"/>
        <v>Q6.2. Tree fern, cooked, without salt</v>
      </c>
      <c r="J3978" s="1">
        <f t="shared" si="2"/>
        <v>0</v>
      </c>
      <c r="K3978" s="1" t="str">
        <f t="shared" si="3"/>
        <v>Q6.2. Tree fern, cooked, without salt0</v>
      </c>
      <c r="L3978" s="1" t="str">
        <f t="shared" si="4"/>
        <v>Q6.2. Tree fern, cooked, without saltUnspecified</v>
      </c>
      <c r="M3978" s="1" t="str">
        <f t="array" ref="M3978">IF(A3977=$A$72,TEXT(A3978,"dd/mm/yyyy"),A3978)&amp;";"&amp;B3978&amp;";"&amp;IF(J3978=0,IFERROR(VLOOKUP(A3978,default!$B$17:$C$19,2,0),C3978),INDEX(default!$B$2:$B$12,Sheet2!J3978,0))&amp;";"&amp;D3978&amp;";"&amp;E3978&amp;";"&amp;F3978&amp;";"&amp;G3978&amp;";"&amp;H3978</f>
        <v>Unspecified;;;;;;;</v>
      </c>
    </row>
    <row r="3979" ht="15.75" customHeight="1">
      <c r="I3979" s="1" t="str">
        <f t="shared" si="1"/>
        <v>Q6.2. Tree fern, cooked, without salt</v>
      </c>
      <c r="J3979" s="1">
        <f t="shared" si="2"/>
        <v>0</v>
      </c>
      <c r="K3979" s="1" t="str">
        <f t="shared" si="3"/>
        <v>Q6.2. Tree fern, cooked, without salt0</v>
      </c>
      <c r="L3979" s="1" t="str">
        <f t="shared" si="4"/>
        <v>Q6.2. Tree fern, cooked, without salt</v>
      </c>
      <c r="M3979" s="1" t="str">
        <f t="array" ref="M3979">IF(A3978=$A$72,TEXT(A3979,"dd/mm/yyyy"),A3979)&amp;";"&amp;B3979&amp;";"&amp;IF(J3979=0,IFERROR(VLOOKUP(A3979,default!$B$17:$C$19,2,0),C3979),INDEX(default!$B$2:$B$12,Sheet2!J3979,0))&amp;";"&amp;D3979&amp;";"&amp;E3979&amp;";"&amp;F3979&amp;";"&amp;G3979&amp;";"&amp;H3979</f>
        <v>;;;;;;;</v>
      </c>
    </row>
    <row r="3980" ht="15.75" customHeight="1">
      <c r="A3980" s="49" t="s">
        <v>829</v>
      </c>
      <c r="I3980" s="1" t="str">
        <f t="shared" si="1"/>
        <v>Q6.2. Tree fern, cooked, without salt</v>
      </c>
      <c r="J3980" s="1">
        <f t="shared" si="2"/>
        <v>0</v>
      </c>
      <c r="K3980" s="1" t="str">
        <f t="shared" si="3"/>
        <v>Q6.2. Tree fern, cooked, without salt0</v>
      </c>
      <c r="L3980" s="1" t="str">
        <f t="shared" si="4"/>
        <v>Q6.2. Tree fern, cooked, without saltCapital goods</v>
      </c>
      <c r="M3980" s="1" t="str">
        <f t="array" ref="M3980">IF(A3979=$A$72,TEXT(A3980,"dd/mm/yyyy"),A3980)&amp;";"&amp;B3980&amp;";"&amp;IF(J3980=0,IFERROR(VLOOKUP(A3980,default!$B$17:$C$19,2,0),C3980),INDEX(default!$B$2:$B$12,Sheet2!J3980,0))&amp;";"&amp;D3980&amp;";"&amp;E3980&amp;";"&amp;F3980&amp;";"&amp;G3980&amp;";"&amp;H3980</f>
        <v>Capital goods;;;;;;;</v>
      </c>
    </row>
    <row r="3981" ht="15.75" customHeight="1">
      <c r="A3981" s="1" t="s">
        <v>822</v>
      </c>
      <c r="I3981" s="1" t="str">
        <f t="shared" si="1"/>
        <v>Q6.2. Tree fern, cooked, without salt</v>
      </c>
      <c r="J3981" s="1">
        <f t="shared" si="2"/>
        <v>0</v>
      </c>
      <c r="K3981" s="1" t="str">
        <f t="shared" si="3"/>
        <v>Q6.2. Tree fern, cooked, without salt0</v>
      </c>
      <c r="L3981" s="1" t="str">
        <f t="shared" si="4"/>
        <v>Q6.2. Tree fern, cooked, without saltUnspecified</v>
      </c>
      <c r="M3981" s="1" t="str">
        <f t="array" ref="M3981">IF(A3980=$A$72,TEXT(A3981,"dd/mm/yyyy"),A3981)&amp;";"&amp;B3981&amp;";"&amp;IF(J3981=0,IFERROR(VLOOKUP(A3981,default!$B$17:$C$19,2,0),C3981),INDEX(default!$B$2:$B$12,Sheet2!J3981,0))&amp;";"&amp;D3981&amp;";"&amp;E3981&amp;";"&amp;F3981&amp;";"&amp;G3981&amp;";"&amp;H3981</f>
        <v>Unspecified;;;;;;;</v>
      </c>
    </row>
    <row r="3982" ht="15.75" customHeight="1">
      <c r="I3982" s="1" t="str">
        <f t="shared" si="1"/>
        <v>Q6.2. Tree fern, cooked, without salt</v>
      </c>
      <c r="J3982" s="1">
        <f t="shared" si="2"/>
        <v>0</v>
      </c>
      <c r="K3982" s="1" t="str">
        <f t="shared" si="3"/>
        <v>Q6.2. Tree fern, cooked, without salt0</v>
      </c>
      <c r="L3982" s="1" t="str">
        <f t="shared" si="4"/>
        <v>Q6.2. Tree fern, cooked, without salt</v>
      </c>
      <c r="M3982" s="1" t="str">
        <f t="array" ref="M3982">IF(A3981=$A$72,TEXT(A3982,"dd/mm/yyyy"),A3982)&amp;";"&amp;B3982&amp;";"&amp;IF(J3982=0,IFERROR(VLOOKUP(A3982,default!$B$17:$C$19,2,0),C3982),INDEX(default!$B$2:$B$12,Sheet2!J3982,0))&amp;";"&amp;D3982&amp;";"&amp;E3982&amp;";"&amp;F3982&amp;";"&amp;G3982&amp;";"&amp;H3982</f>
        <v>;;;;;;;</v>
      </c>
    </row>
    <row r="3983" ht="15.75" customHeight="1">
      <c r="A3983" s="1" t="s">
        <v>830</v>
      </c>
      <c r="I3983" s="1" t="str">
        <f t="shared" si="1"/>
        <v>Q6.2. Tree fern, cooked, without salt</v>
      </c>
      <c r="J3983" s="1">
        <f t="shared" si="2"/>
        <v>0</v>
      </c>
      <c r="K3983" s="1" t="str">
        <f t="shared" si="3"/>
        <v>Q6.2. Tree fern, cooked, without salt0</v>
      </c>
      <c r="L3983" s="1" t="str">
        <f t="shared" si="4"/>
        <v>Q6.2. Tree fern, cooked, without saltBoundary with nature</v>
      </c>
      <c r="M3983" s="1" t="str">
        <f t="array" ref="M3983">IF(A3982=$A$72,TEXT(A3983,"dd/mm/yyyy"),A3983)&amp;";"&amp;B3983&amp;";"&amp;IF(J3983=0,IFERROR(VLOOKUP(A3983,default!$B$17:$C$19,2,0),C3983),INDEX(default!$B$2:$B$12,Sheet2!J3983,0))&amp;";"&amp;D3983&amp;";"&amp;E3983&amp;";"&amp;F3983&amp;";"&amp;G3983&amp;";"&amp;H3983</f>
        <v>Boundary with nature;;;;;;;</v>
      </c>
    </row>
    <row r="3984" ht="15.75" customHeight="1">
      <c r="A3984" s="1" t="s">
        <v>822</v>
      </c>
      <c r="I3984" s="1" t="str">
        <f t="shared" si="1"/>
        <v>Q6.2. Tree fern, cooked, without salt</v>
      </c>
      <c r="J3984" s="1">
        <f t="shared" si="2"/>
        <v>0</v>
      </c>
      <c r="K3984" s="1" t="str">
        <f t="shared" si="3"/>
        <v>Q6.2. Tree fern, cooked, without salt0</v>
      </c>
      <c r="L3984" s="1" t="str">
        <f t="shared" si="4"/>
        <v>Q6.2. Tree fern, cooked, without saltUnspecified</v>
      </c>
      <c r="M3984" s="1" t="str">
        <f t="array" ref="M3984">IF(A3983=$A$72,TEXT(A3984,"dd/mm/yyyy"),A3984)&amp;";"&amp;B3984&amp;";"&amp;IF(J3984=0,IFERROR(VLOOKUP(A3984,default!$B$17:$C$19,2,0),C3984),INDEX(default!$B$2:$B$12,Sheet2!J3984,0))&amp;";"&amp;D3984&amp;";"&amp;E3984&amp;";"&amp;F3984&amp;";"&amp;G3984&amp;";"&amp;H3984</f>
        <v>Unspecified;;;;;;;</v>
      </c>
    </row>
    <row r="3985" ht="15.75" customHeight="1">
      <c r="I3985" s="1" t="str">
        <f t="shared" si="1"/>
        <v>Q6.2. Tree fern, cooked, without salt</v>
      </c>
      <c r="J3985" s="1">
        <f t="shared" si="2"/>
        <v>0</v>
      </c>
      <c r="K3985" s="1" t="str">
        <f t="shared" si="3"/>
        <v>Q6.2. Tree fern, cooked, without salt0</v>
      </c>
      <c r="L3985" s="1" t="str">
        <f t="shared" si="4"/>
        <v>Q6.2. Tree fern, cooked, without salt</v>
      </c>
      <c r="M3985" s="1" t="str">
        <f t="array" ref="M3985">IF(A3984=$A$72,TEXT(A3985,"dd/mm/yyyy"),A3985)&amp;";"&amp;B3985&amp;";"&amp;IF(J3985=0,IFERROR(VLOOKUP(A3985,default!$B$17:$C$19,2,0),C3985),INDEX(default!$B$2:$B$12,Sheet2!J3985,0))&amp;";"&amp;D3985&amp;";"&amp;E3985&amp;";"&amp;F3985&amp;";"&amp;G3985&amp;";"&amp;H3985</f>
        <v>;;;;;;;</v>
      </c>
    </row>
    <row r="3986" ht="15.75" customHeight="1">
      <c r="A3986" s="1" t="s">
        <v>831</v>
      </c>
      <c r="I3986" s="1" t="str">
        <f t="shared" si="1"/>
        <v>Q6.2. Tree fern, cooked, without salt</v>
      </c>
      <c r="J3986" s="1">
        <f t="shared" si="2"/>
        <v>0</v>
      </c>
      <c r="K3986" s="1" t="str">
        <f t="shared" si="3"/>
        <v>Q6.2. Tree fern, cooked, without salt0</v>
      </c>
      <c r="L3986" s="1" t="str">
        <f t="shared" si="4"/>
        <v>Q6.2. Tree fern, cooked, without saltInfrastructure</v>
      </c>
      <c r="M3986" s="1" t="str">
        <f t="array" ref="M3986">IF(A3985=$A$72,TEXT(A3986,"dd/mm/yyyy"),A3986)&amp;";"&amp;B3986&amp;";"&amp;IF(J3986=0,IFERROR(VLOOKUP(A3986,default!$B$17:$C$19,2,0),C3986),INDEX(default!$B$2:$B$12,Sheet2!J3986,0))&amp;";"&amp;D3986&amp;";"&amp;E3986&amp;";"&amp;F3986&amp;";"&amp;G3986&amp;";"&amp;H3986</f>
        <v>Infrastructure;;;;;;;</v>
      </c>
    </row>
    <row r="3987" ht="15.75" customHeight="1">
      <c r="A3987" s="1" t="s">
        <v>832</v>
      </c>
      <c r="I3987" s="1" t="str">
        <f t="shared" si="1"/>
        <v>Q6.2. Tree fern, cooked, without salt</v>
      </c>
      <c r="J3987" s="1">
        <f t="shared" si="2"/>
        <v>0</v>
      </c>
      <c r="K3987" s="1" t="str">
        <f t="shared" si="3"/>
        <v>Q6.2. Tree fern, cooked, without salt0</v>
      </c>
      <c r="L3987" s="1" t="str">
        <f t="shared" si="4"/>
        <v>Q6.2. Tree fern, cooked, without saltNo</v>
      </c>
      <c r="M3987" s="1" t="str">
        <f t="array" ref="M3987">IF(A3986=$A$72,TEXT(A3987,"dd/mm/yyyy"),A3987)&amp;";"&amp;B3987&amp;";"&amp;IF(J3987=0,IFERROR(VLOOKUP(A3987,default!$B$17:$C$19,2,0),C3987),INDEX(default!$B$2:$B$12,Sheet2!J3987,0))&amp;";"&amp;D3987&amp;";"&amp;E3987&amp;";"&amp;F3987&amp;";"&amp;G3987&amp;";"&amp;H3987</f>
        <v>No;;;;;;;</v>
      </c>
    </row>
    <row r="3988" ht="15.75" customHeight="1">
      <c r="I3988" s="1" t="str">
        <f t="shared" si="1"/>
        <v>Q6.2. Tree fern, cooked, without salt</v>
      </c>
      <c r="J3988" s="1">
        <f t="shared" si="2"/>
        <v>0</v>
      </c>
      <c r="K3988" s="1" t="str">
        <f t="shared" si="3"/>
        <v>Q6.2. Tree fern, cooked, without salt0</v>
      </c>
      <c r="L3988" s="1" t="str">
        <f t="shared" si="4"/>
        <v>Q6.2. Tree fern, cooked, without salt</v>
      </c>
      <c r="M3988" s="1" t="str">
        <f t="array" ref="M3988">IF(A3987=$A$72,TEXT(A3988,"dd/mm/yyyy"),A3988)&amp;";"&amp;B3988&amp;";"&amp;IF(J3988=0,IFERROR(VLOOKUP(A3988,default!$B$17:$C$19,2,0),C3988),INDEX(default!$B$2:$B$12,Sheet2!J3988,0))&amp;";"&amp;D3988&amp;";"&amp;E3988&amp;";"&amp;F3988&amp;";"&amp;G3988&amp;";"&amp;H3988</f>
        <v>;;;;;;;</v>
      </c>
    </row>
    <row r="3989" ht="15.75" customHeight="1">
      <c r="A3989" s="1" t="s">
        <v>833</v>
      </c>
      <c r="I3989" s="1" t="str">
        <f t="shared" si="1"/>
        <v>Q6.2. Tree fern, cooked, without salt</v>
      </c>
      <c r="J3989" s="1">
        <f t="shared" si="2"/>
        <v>0</v>
      </c>
      <c r="K3989" s="1" t="str">
        <f t="shared" si="3"/>
        <v>Q6.2. Tree fern, cooked, without salt0</v>
      </c>
      <c r="L3989" s="1" t="str">
        <f t="shared" si="4"/>
        <v>Q6.2. Tree fern, cooked, without saltDate</v>
      </c>
      <c r="M3989" s="1" t="str">
        <f t="array" ref="M3989">IF(A3988=$A$72,TEXT(A3989,"dd/mm/yyyy"),A3989)&amp;";"&amp;B3989&amp;";"&amp;IF(J3989=0,IFERROR(VLOOKUP(A3989,default!$B$17:$C$19,2,0),C3989),INDEX(default!$B$2:$B$12,Sheet2!J3989,0))&amp;";"&amp;D3989&amp;";"&amp;E3989&amp;";"&amp;F3989&amp;";"&amp;G3989&amp;";"&amp;H3989</f>
        <v>Date;;;;;;;</v>
      </c>
    </row>
    <row r="3990" ht="15.75" customHeight="1">
      <c r="A3990" s="49">
        <v>45119.0</v>
      </c>
      <c r="I3990" s="1" t="str">
        <f t="shared" si="1"/>
        <v>Q6.2. Tree fern, cooked, without salt</v>
      </c>
      <c r="J3990" s="1">
        <f t="shared" si="2"/>
        <v>0</v>
      </c>
      <c r="K3990" s="1" t="str">
        <f t="shared" si="3"/>
        <v>Q6.2. Tree fern, cooked, without salt0</v>
      </c>
      <c r="L3990" s="1" t="str">
        <f t="shared" si="4"/>
        <v>Q6.2. Tree fern, cooked, without salt45119</v>
      </c>
      <c r="M3990" s="1" t="str">
        <f t="array" ref="M3990">IF(A3989=$A$72,TEXT(A3990,"dd/mm/yyyy"),A3990)&amp;";"&amp;B3990&amp;";"&amp;IF(J3990=0,IFERROR(VLOOKUP(A3990,default!$B$17:$C$19,2,0),C3990),INDEX(default!$B$2:$B$12,Sheet2!J3990,0))&amp;";"&amp;D3990&amp;";"&amp;E3990&amp;";"&amp;F3990&amp;";"&amp;G3990&amp;";"&amp;H3990</f>
        <v>12/07/2023;;;;;;;</v>
      </c>
    </row>
    <row r="3991" ht="15.75" customHeight="1">
      <c r="I3991" s="1" t="str">
        <f t="shared" si="1"/>
        <v>Q6.2. Tree fern, cooked, without salt</v>
      </c>
      <c r="J3991" s="1">
        <f t="shared" si="2"/>
        <v>0</v>
      </c>
      <c r="K3991" s="1" t="str">
        <f t="shared" si="3"/>
        <v>Q6.2. Tree fern, cooked, without salt0</v>
      </c>
      <c r="L3991" s="1" t="str">
        <f t="shared" si="4"/>
        <v>Q6.2. Tree fern, cooked, without salt</v>
      </c>
      <c r="M3991" s="1" t="str">
        <f t="array" ref="M3991">IF(A3990=$A$72,TEXT(A3991,"dd/mm/yyyy"),A3991)&amp;";"&amp;B3991&amp;";"&amp;IF(J3991=0,IFERROR(VLOOKUP(A3991,default!$B$17:$C$19,2,0),C3991),INDEX(default!$B$2:$B$12,Sheet2!J3991,0))&amp;";"&amp;D3991&amp;";"&amp;E3991&amp;";"&amp;F3991&amp;";"&amp;G3991&amp;";"&amp;H3991</f>
        <v>;;;;;;;</v>
      </c>
    </row>
    <row r="3992" ht="15.75" customHeight="1">
      <c r="A3992" s="1" t="s">
        <v>834</v>
      </c>
      <c r="I3992" s="1" t="str">
        <f t="shared" si="1"/>
        <v>Q6.2. Tree fern, cooked, without salt</v>
      </c>
      <c r="J3992" s="1">
        <f t="shared" si="2"/>
        <v>0</v>
      </c>
      <c r="K3992" s="1" t="str">
        <f t="shared" si="3"/>
        <v>Q6.2. Tree fern, cooked, without salt0</v>
      </c>
      <c r="L3992" s="1" t="str">
        <f t="shared" si="4"/>
        <v>Q6.2. Tree fern, cooked, without saltProducts</v>
      </c>
      <c r="M3992" s="1" t="str">
        <f t="array" ref="M3992">IF(A3991=$A$72,TEXT(A3992,"dd/mm/yyyy"),A3992)&amp;";"&amp;B3992&amp;";"&amp;IF(J3992=0,IFERROR(VLOOKUP(A3992,default!$B$17:$C$19,2,0),C3992),INDEX(default!$B$2:$B$12,Sheet2!J3992,0))&amp;";"&amp;D3992&amp;";"&amp;E3992&amp;";"&amp;F3992&amp;";"&amp;G3992&amp;";"&amp;H3992</f>
        <v>Products;;;;;;;</v>
      </c>
    </row>
    <row r="3993" ht="15.75" customHeight="1">
      <c r="A3993" s="1" t="s">
        <v>1071</v>
      </c>
      <c r="B3993" s="1" t="s">
        <v>835</v>
      </c>
      <c r="C3993" s="1">
        <v>1.0</v>
      </c>
      <c r="D3993" s="1">
        <v>100.0</v>
      </c>
      <c r="E3993" s="1" t="s">
        <v>836</v>
      </c>
      <c r="F3993" s="1" t="s">
        <v>971</v>
      </c>
      <c r="I3993" s="1" t="str">
        <f t="shared" si="1"/>
        <v>Q7.1. Beans, snap, green, cooked, boiled, drained, without salt</v>
      </c>
      <c r="J3993" s="1">
        <f t="shared" si="2"/>
        <v>0</v>
      </c>
      <c r="K3993" s="1" t="str">
        <f t="shared" si="3"/>
        <v>Q7.1. Beans, snap, green, cooked, boiled, drained, without salt0</v>
      </c>
      <c r="L3993" s="1" t="str">
        <f t="shared" si="4"/>
        <v>Q7.1. Beans, snap, green, cooked, boiled, drained, without saltQ7.1. Beans, snap, green, cooked, boiled, drained, without salt</v>
      </c>
      <c r="M3993" s="1" t="str">
        <f t="array" ref="M3993">IF(A3992=$A$72,TEXT(A3993,"dd/mm/yyyy"),A3993)&amp;";"&amp;B3993&amp;";"&amp;IF(J3993=0,IFERROR(VLOOKUP(A3993,default!$B$17:$C$19,2,0),C3993),INDEX(default!$B$2:$B$12,Sheet2!J3993,0))&amp;";"&amp;D3993&amp;";"&amp;E3993&amp;";"&amp;F3993&amp;";"&amp;G3993&amp;";"&amp;H3993</f>
        <v>Q7.1. Beans, snap, green, cooked, boiled, drained, without salt;kg;1;100;not defined;!My project\0. Life cycles;;</v>
      </c>
    </row>
    <row r="3994" ht="15.75" customHeight="1">
      <c r="I3994" s="1" t="str">
        <f t="shared" si="1"/>
        <v>Q7.1. Beans, snap, green, cooked, boiled, drained, without salt</v>
      </c>
      <c r="J3994" s="1">
        <f t="shared" si="2"/>
        <v>0</v>
      </c>
      <c r="K3994" s="1" t="str">
        <f t="shared" si="3"/>
        <v>Q7.1. Beans, snap, green, cooked, boiled, drained, without salt0</v>
      </c>
      <c r="L3994" s="1" t="str">
        <f t="shared" si="4"/>
        <v>Q7.1. Beans, snap, green, cooked, boiled, drained, without salt</v>
      </c>
      <c r="M3994" s="1" t="str">
        <f t="array" ref="M3994">IF(A3993=$A$72,TEXT(A3994,"dd/mm/yyyy"),A3994)&amp;";"&amp;B3994&amp;";"&amp;IF(J3994=0,IFERROR(VLOOKUP(A3994,default!$B$17:$C$19,2,0),C3994),INDEX(default!$B$2:$B$12,Sheet2!J3994,0))&amp;";"&amp;D3994&amp;";"&amp;E3994&amp;";"&amp;F3994&amp;";"&amp;G3994&amp;";"&amp;H3994</f>
        <v>;;;;;;;</v>
      </c>
    </row>
    <row r="3995" ht="15.75" customHeight="1">
      <c r="A3995" s="1" t="s">
        <v>838</v>
      </c>
      <c r="I3995" s="1" t="str">
        <f t="shared" si="1"/>
        <v>Q7.1. Beans, snap, green, cooked, boiled, drained, without salt</v>
      </c>
      <c r="J3995" s="1">
        <f t="shared" si="2"/>
        <v>0</v>
      </c>
      <c r="K3995" s="1" t="str">
        <f t="shared" si="3"/>
        <v>Q7.1. Beans, snap, green, cooked, boiled, drained, without salt0</v>
      </c>
      <c r="L3995" s="1" t="str">
        <f t="shared" si="4"/>
        <v>Q7.1. Beans, snap, green, cooked, boiled, drained, without saltAvoided products</v>
      </c>
      <c r="M3995" s="1" t="str">
        <f t="array" ref="M3995">IF(A3994=$A$72,TEXT(A3995,"dd/mm/yyyy"),A3995)&amp;";"&amp;B3995&amp;";"&amp;IF(J3995=0,IFERROR(VLOOKUP(A3995,default!$B$17:$C$19,2,0),C3995),INDEX(default!$B$2:$B$12,Sheet2!J3995,0))&amp;";"&amp;D3995&amp;";"&amp;E3995&amp;";"&amp;F3995&amp;";"&amp;G3995&amp;";"&amp;H3995</f>
        <v>Avoided products;;;;;;;</v>
      </c>
    </row>
    <row r="3996" ht="15.75" customHeight="1">
      <c r="I3996" s="1" t="str">
        <f t="shared" si="1"/>
        <v>Q7.1. Beans, snap, green, cooked, boiled, drained, without salt</v>
      </c>
      <c r="J3996" s="1">
        <f t="shared" si="2"/>
        <v>0</v>
      </c>
      <c r="K3996" s="1" t="str">
        <f t="shared" si="3"/>
        <v>Q7.1. Beans, snap, green, cooked, boiled, drained, without salt0</v>
      </c>
      <c r="L3996" s="1" t="str">
        <f t="shared" si="4"/>
        <v>Q7.1. Beans, snap, green, cooked, boiled, drained, without salt</v>
      </c>
      <c r="M3996" s="1" t="str">
        <f t="array" ref="M3996">IF(A3995=$A$72,TEXT(A3996,"dd/mm/yyyy"),A3996)&amp;";"&amp;B3996&amp;";"&amp;IF(J3996=0,IFERROR(VLOOKUP(A3996,default!$B$17:$C$19,2,0),C3996),INDEX(default!$B$2:$B$12,Sheet2!J3996,0))&amp;";"&amp;D3996&amp;";"&amp;E3996&amp;";"&amp;F3996&amp;";"&amp;G3996&amp;";"&amp;H3996</f>
        <v>;;;;;;;</v>
      </c>
    </row>
    <row r="3997" ht="15.75" customHeight="1">
      <c r="A3997" s="1" t="s">
        <v>839</v>
      </c>
      <c r="I3997" s="1" t="str">
        <f t="shared" si="1"/>
        <v>Q7.1. Beans, snap, green, cooked, boiled, drained, without salt</v>
      </c>
      <c r="J3997" s="1">
        <f t="shared" si="2"/>
        <v>0</v>
      </c>
      <c r="K3997" s="1" t="str">
        <f t="shared" si="3"/>
        <v>Q7.1. Beans, snap, green, cooked, boiled, drained, without salt0</v>
      </c>
      <c r="L3997" s="1" t="str">
        <f t="shared" si="4"/>
        <v>Q7.1. Beans, snap, green, cooked, boiled, drained, without saltResources</v>
      </c>
      <c r="M3997" s="1" t="str">
        <f t="array" ref="M3997">IF(A3996=$A$72,TEXT(A3997,"dd/mm/yyyy"),A3997)&amp;";"&amp;B3997&amp;";"&amp;IF(J3997=0,IFERROR(VLOOKUP(A3997,default!$B$17:$C$19,2,0),C3997),INDEX(default!$B$2:$B$12,Sheet2!J3997,0))&amp;";"&amp;D3997&amp;";"&amp;E3997&amp;";"&amp;F3997&amp;";"&amp;G3997&amp;";"&amp;H3997</f>
        <v>Resources;;;;;;;</v>
      </c>
    </row>
    <row r="3998" ht="15.75" customHeight="1">
      <c r="I3998" s="1" t="str">
        <f t="shared" si="1"/>
        <v>Q7.1. Beans, snap, green, cooked, boiled, drained, without salt</v>
      </c>
      <c r="J3998" s="1">
        <f t="shared" si="2"/>
        <v>0</v>
      </c>
      <c r="K3998" s="1" t="str">
        <f t="shared" si="3"/>
        <v>Q7.1. Beans, snap, green, cooked, boiled, drained, without salt0</v>
      </c>
      <c r="L3998" s="1" t="str">
        <f t="shared" si="4"/>
        <v>Q7.1. Beans, snap, green, cooked, boiled, drained, without salt</v>
      </c>
      <c r="M3998" s="1" t="str">
        <f t="array" ref="M3998">IF(A3997=$A$72,TEXT(A3998,"dd/mm/yyyy"),A3998)&amp;";"&amp;B3998&amp;";"&amp;IF(J3998=0,IFERROR(VLOOKUP(A3998,default!$B$17:$C$19,2,0),C3998),INDEX(default!$B$2:$B$12,Sheet2!J3998,0))&amp;";"&amp;D3998&amp;";"&amp;E3998&amp;";"&amp;F3998&amp;";"&amp;G3998&amp;";"&amp;H3998</f>
        <v>;;;;;;;</v>
      </c>
    </row>
    <row r="3999" ht="15.75" customHeight="1">
      <c r="A3999" s="1" t="s">
        <v>840</v>
      </c>
      <c r="I3999" s="1" t="str">
        <f t="shared" si="1"/>
        <v>Q7.1. Beans, snap, green, cooked, boiled, drained, without salt</v>
      </c>
      <c r="J3999" s="1">
        <f t="shared" si="2"/>
        <v>1</v>
      </c>
      <c r="K3999" s="1" t="str">
        <f t="shared" si="3"/>
        <v>Q7.1. Beans, snap, green, cooked, boiled, drained, without salt1</v>
      </c>
      <c r="L3999" s="1" t="str">
        <f t="shared" si="4"/>
        <v>Q7.1. Beans, snap, green, cooked, boiled, drained, without saltMaterials/fuels</v>
      </c>
      <c r="M3999" s="1" t="str">
        <f t="array" ref="M3999">IF(A3998=$A$72,TEXT(A3999,"dd/mm/yyyy"),A3999)&amp;";"&amp;B3999&amp;";"&amp;IF(J3999=0,IFERROR(VLOOKUP(A3999,default!$B$17:$C$19,2,0),C3999),INDEX(default!$B$2:$B$12,Sheet2!J3999,0))&amp;";"&amp;D3999&amp;";"&amp;E3999&amp;";"&amp;F3999&amp;";"&amp;G3999&amp;";"&amp;H3999</f>
        <v>Materials/fuels;;;;;;;</v>
      </c>
    </row>
    <row r="4000" ht="15.75" customHeight="1">
      <c r="A4000" s="1" t="s">
        <v>367</v>
      </c>
      <c r="B4000" s="1" t="s">
        <v>835</v>
      </c>
      <c r="C4000" s="1" t="s">
        <v>1013</v>
      </c>
      <c r="D4000" s="1" t="s">
        <v>842</v>
      </c>
      <c r="E4000" s="1">
        <v>0.0</v>
      </c>
      <c r="F4000" s="1">
        <v>0.0</v>
      </c>
      <c r="G4000" s="1">
        <v>0.0</v>
      </c>
      <c r="I4000" s="1" t="str">
        <f t="shared" si="1"/>
        <v>Q7.1. Beans, snap, green, cooked, boiled, drained, without salt</v>
      </c>
      <c r="J4000" s="1">
        <f t="shared" si="2"/>
        <v>2</v>
      </c>
      <c r="K4000" s="1" t="str">
        <f t="shared" si="3"/>
        <v>Q7.1. Beans, snap, green, cooked, boiled, drained, without salt2</v>
      </c>
      <c r="L4000" s="1" t="str">
        <f t="shared" si="4"/>
        <v>Q7.1. Beans, snap, green, cooked, boiled, drained, without saltString bean , at farm {ID} | GAIN LCA food basket</v>
      </c>
      <c r="M4000" s="1" t="str">
        <f t="array" ref="M4000">IF(A3999=$A$72,TEXT(A4000,"dd/mm/yyyy"),A4000)&amp;";"&amp;B4000&amp;";"&amp;IF(J4000=0,IFERROR(VLOOKUP(A4000,default!$B$17:$C$19,2,0),C4000),INDEX(default!$B$2:$B$12,Sheet2!J4000,0))&amp;";"&amp;D4000&amp;";"&amp;E4000&amp;";"&amp;F4000&amp;";"&amp;G4000&amp;";"&amp;H4000</f>
        <v>String bean , at farm {ID} | GAIN LCA food basket;kg;primary*(1+PHAR_loss_PNS+PROC_loss_PNS+TRAN_loss_PNS+RET_loss_PNS);Undefined;0;0;0;</v>
      </c>
    </row>
    <row r="4001" ht="15.75" customHeight="1">
      <c r="A4001" s="1" t="s">
        <v>122</v>
      </c>
      <c r="B4001" s="1" t="s">
        <v>835</v>
      </c>
      <c r="C4001" s="1">
        <v>0.0</v>
      </c>
      <c r="D4001" s="1" t="s">
        <v>842</v>
      </c>
      <c r="E4001" s="1">
        <v>0.0</v>
      </c>
      <c r="F4001" s="1">
        <v>0.0</v>
      </c>
      <c r="G4001" s="1">
        <v>0.0</v>
      </c>
      <c r="I4001" s="1" t="str">
        <f t="shared" si="1"/>
        <v>Q7.1. Beans, snap, green, cooked, boiled, drained, without salt</v>
      </c>
      <c r="J4001" s="1">
        <f t="shared" si="2"/>
        <v>3</v>
      </c>
      <c r="K4001" s="1" t="str">
        <f t="shared" si="3"/>
        <v>Q7.1. Beans, snap, green, cooked, boiled, drained, without salt3</v>
      </c>
      <c r="L4001" s="1" t="str">
        <f t="shared" si="4"/>
        <v>Q7.1. Beans, snap, green, cooked, boiled, drained, without saltProcessing dummy</v>
      </c>
      <c r="M4001" s="1" t="str">
        <f t="array" ref="M4001">IF(A4000=$A$72,TEXT(A4001,"dd/mm/yyyy"),A4001)&amp;";"&amp;B4001&amp;";"&amp;IF(J4001=0,IFERROR(VLOOKUP(A4001,default!$B$17:$C$19,2,0),C4001),INDEX(default!$B$2:$B$12,Sheet2!J4001,0))&amp;";"&amp;D4001&amp;";"&amp;E4001&amp;";"&amp;F4001&amp;";"&amp;G4001&amp;";"&amp;H4001</f>
        <v>Processing dummy;kg;processing*(1+PROC_loss_PNS+TRAN_loss_PNS+RET_loss_PNS);Undefined;0;0;0;</v>
      </c>
    </row>
    <row r="4002" ht="15.75" customHeight="1">
      <c r="A4002" s="1" t="s">
        <v>317</v>
      </c>
      <c r="B4002" s="1" t="s">
        <v>835</v>
      </c>
      <c r="C4002" s="1" t="s">
        <v>1111</v>
      </c>
      <c r="D4002" s="1" t="s">
        <v>842</v>
      </c>
      <c r="E4002" s="1">
        <v>0.0</v>
      </c>
      <c r="F4002" s="1">
        <v>0.0</v>
      </c>
      <c r="G4002" s="1">
        <v>0.0</v>
      </c>
      <c r="I4002" s="1" t="str">
        <f t="shared" si="1"/>
        <v>Q7.1. Beans, snap, green, cooked, boiled, drained, without salt</v>
      </c>
      <c r="J4002" s="1">
        <f t="shared" si="2"/>
        <v>4</v>
      </c>
      <c r="K4002" s="1" t="str">
        <f t="shared" si="3"/>
        <v>Q7.1. Beans, snap, green, cooked, boiled, drained, without salt4</v>
      </c>
      <c r="L4002" s="1" t="str">
        <f t="shared" si="4"/>
        <v>Q7.1. Beans, snap, green, cooked, boiled, drained, without saltPackaging dummy</v>
      </c>
      <c r="M4002" s="1" t="str">
        <f t="array" ref="M4002">IF(A4001=$A$72,TEXT(A4002,"dd/mm/yyyy"),A4002)&amp;";"&amp;B4002&amp;";"&amp;IF(J4002=0,IFERROR(VLOOKUP(A4002,default!$B$17:$C$19,2,0),C4002),INDEX(default!$B$2:$B$12,Sheet2!J4002,0))&amp;";"&amp;D4002&amp;";"&amp;E4002&amp;";"&amp;F4002&amp;";"&amp;G4002&amp;";"&amp;H4002</f>
        <v>Packaging dummy;kg;packaging*(1+TRAN_loss_PNS+RET_loss_PNS);Undefined;0;0;0;</v>
      </c>
    </row>
    <row r="4003" ht="15.75" customHeight="1">
      <c r="A4003" s="1" t="s">
        <v>124</v>
      </c>
      <c r="B4003" s="1" t="s">
        <v>835</v>
      </c>
      <c r="C4003" s="1" t="s">
        <v>1015</v>
      </c>
      <c r="D4003" s="1" t="s">
        <v>842</v>
      </c>
      <c r="E4003" s="1">
        <v>0.0</v>
      </c>
      <c r="F4003" s="1">
        <v>0.0</v>
      </c>
      <c r="G4003" s="1">
        <v>0.0</v>
      </c>
      <c r="I4003" s="1" t="str">
        <f t="shared" si="1"/>
        <v>Q7.1. Beans, snap, green, cooked, boiled, drained, without salt</v>
      </c>
      <c r="J4003" s="1">
        <f t="shared" si="2"/>
        <v>5</v>
      </c>
      <c r="K4003" s="1" t="str">
        <f t="shared" si="3"/>
        <v>Q7.1. Beans, snap, green, cooked, boiled, drained, without salt5</v>
      </c>
      <c r="L4003" s="1" t="str">
        <f t="shared" si="4"/>
        <v>Q7.1. Beans, snap, green, cooked, boiled, drained, without saltDomestic distribution {ID}| GAIN</v>
      </c>
      <c r="M4003" s="1" t="str">
        <f t="array" ref="M4003">IF(A4002=$A$72,TEXT(A4003,"dd/mm/yyyy"),A4003)&amp;";"&amp;B4003&amp;";"&amp;IF(J4003=0,IFERROR(VLOOKUP(A4003,default!$B$17:$C$19,2,0),C4003),INDEX(default!$B$2:$B$12,Sheet2!J4003,0))&amp;";"&amp;D4003&amp;";"&amp;E4003&amp;";"&amp;F4003&amp;";"&amp;G4003&amp;";"&amp;H4003</f>
        <v>Domestic distribution {ID}| GAIN;kg;distrib*(1+TRAN_loss_PNS+RET_loss_PNS);Undefined;0;0;0;</v>
      </c>
    </row>
    <row r="4004" ht="15.75" customHeight="1">
      <c r="A4004" s="1" t="s">
        <v>125</v>
      </c>
      <c r="B4004" s="1" t="s">
        <v>846</v>
      </c>
      <c r="C4004" s="1" t="s">
        <v>1016</v>
      </c>
      <c r="D4004" s="1" t="s">
        <v>842</v>
      </c>
      <c r="E4004" s="1">
        <v>0.0</v>
      </c>
      <c r="F4004" s="1">
        <v>0.0</v>
      </c>
      <c r="G4004" s="1">
        <v>0.0</v>
      </c>
      <c r="I4004" s="1" t="str">
        <f t="shared" si="1"/>
        <v>Q7.1. Beans, snap, green, cooked, boiled, drained, without salt</v>
      </c>
      <c r="J4004" s="1">
        <f t="shared" si="2"/>
        <v>6</v>
      </c>
      <c r="K4004" s="1" t="str">
        <f t="shared" si="3"/>
        <v>Q7.1. Beans, snap, green, cooked, boiled, drained, without salt6</v>
      </c>
      <c r="L4004" s="1" t="str">
        <f t="shared" si="4"/>
        <v>Q7.1. Beans, snap, green, cooked, boiled, drained, without saltStorage, in closed refrigerator, at retail (WFLDB)/RER U {ID}| GAIN</v>
      </c>
      <c r="M4004" s="1" t="str">
        <f t="array" ref="M4004">IF(A4003=$A$72,TEXT(A4004,"dd/mm/yyyy"),A4004)&amp;";"&amp;B4004&amp;";"&amp;IF(J4004=0,IFERROR(VLOOKUP(A4004,default!$B$17:$C$19,2,0),C4004),INDEX(default!$B$2:$B$12,Sheet2!J4004,0))&amp;";"&amp;D4004&amp;";"&amp;E4004&amp;";"&amp;F4004&amp;";"&amp;G4004&amp;";"&amp;H4004</f>
        <v>Storage, in closed refrigerator, at retail (WFLDB)/RER U {ID}| GAIN;l*day;retail_cool*(1+RET_loss_PNS);Undefined;0;0;0;</v>
      </c>
    </row>
    <row r="4005" ht="15.75" customHeight="1">
      <c r="A4005" s="1" t="s">
        <v>126</v>
      </c>
      <c r="B4005" s="1" t="s">
        <v>846</v>
      </c>
      <c r="C4005" s="1" t="s">
        <v>1017</v>
      </c>
      <c r="D4005" s="1" t="s">
        <v>842</v>
      </c>
      <c r="E4005" s="1">
        <v>0.0</v>
      </c>
      <c r="F4005" s="1">
        <v>0.0</v>
      </c>
      <c r="G4005" s="1">
        <v>0.0</v>
      </c>
      <c r="I4005" s="1" t="str">
        <f t="shared" si="1"/>
        <v>Q7.1. Beans, snap, green, cooked, boiled, drained, without salt</v>
      </c>
      <c r="J4005" s="1">
        <f t="shared" si="2"/>
        <v>7</v>
      </c>
      <c r="K4005" s="1" t="str">
        <f t="shared" si="3"/>
        <v>Q7.1. Beans, snap, green, cooked, boiled, drained, without salt7</v>
      </c>
      <c r="L4005" s="1" t="str">
        <f t="shared" si="4"/>
        <v>Q7.1. Beans, snap, green, cooked, boiled, drained, without saltStorage, in closed freezer, at retail (WFLDB)/RER U {ID}| GAIN</v>
      </c>
      <c r="M4005" s="1" t="str">
        <f t="array" ref="M4005">IF(A4004=$A$72,TEXT(A4005,"dd/mm/yyyy"),A4005)&amp;";"&amp;B4005&amp;";"&amp;IF(J4005=0,IFERROR(VLOOKUP(A4005,default!$B$17:$C$19,2,0),C4005),INDEX(default!$B$2:$B$12,Sheet2!J4005,0))&amp;";"&amp;D4005&amp;";"&amp;E4005&amp;";"&amp;F4005&amp;";"&amp;G4005&amp;";"&amp;H4005</f>
        <v>Storage, in closed freezer, at retail (WFLDB)/RER U {ID}| GAIN;l*day;retail_freez*(1+RET_loss_PNS);Undefined;0;0;0;</v>
      </c>
    </row>
    <row r="4006" ht="15.75" customHeight="1">
      <c r="A4006" s="1" t="s">
        <v>127</v>
      </c>
      <c r="B4006" s="1" t="s">
        <v>846</v>
      </c>
      <c r="C4006" s="1" t="s">
        <v>1018</v>
      </c>
      <c r="D4006" s="1" t="s">
        <v>842</v>
      </c>
      <c r="E4006" s="1">
        <v>0.0</v>
      </c>
      <c r="F4006" s="1">
        <v>0.0</v>
      </c>
      <c r="G4006" s="1">
        <v>0.0</v>
      </c>
      <c r="I4006" s="1" t="str">
        <f t="shared" si="1"/>
        <v>Q7.1. Beans, snap, green, cooked, boiled, drained, without salt</v>
      </c>
      <c r="J4006" s="1">
        <f t="shared" si="2"/>
        <v>8</v>
      </c>
      <c r="K4006" s="1" t="str">
        <f t="shared" si="3"/>
        <v>Q7.1. Beans, snap, green, cooked, boiled, drained, without salt8</v>
      </c>
      <c r="L4006" s="1" t="str">
        <f t="shared" si="4"/>
        <v>Q7.1. Beans, snap, green, cooked, boiled, drained, without saltStorage, in refrigerator, at home (WFLDB)/RER U {ID}| GAIN</v>
      </c>
      <c r="M4006" s="1" t="str">
        <f t="array" ref="M4006">IF(A4005=$A$72,TEXT(A4006,"dd/mm/yyyy"),A4006)&amp;";"&amp;B4006&amp;";"&amp;IF(J4006=0,IFERROR(VLOOKUP(A4006,default!$B$17:$C$19,2,0),C4006),INDEX(default!$B$2:$B$12,Sheet2!J4006,0))&amp;";"&amp;D4006&amp;";"&amp;E4006&amp;";"&amp;F4006&amp;";"&amp;G4006&amp;";"&amp;H4006</f>
        <v>Storage, in refrigerator, at home (WFLDB)/RER U {ID}| GAIN;l*day;home_cool;Undefined;0;0;0;</v>
      </c>
    </row>
    <row r="4007" ht="15.75" customHeight="1">
      <c r="A4007" s="1" t="s">
        <v>128</v>
      </c>
      <c r="B4007" s="1" t="s">
        <v>846</v>
      </c>
      <c r="C4007" s="1" t="s">
        <v>1018</v>
      </c>
      <c r="D4007" s="1" t="s">
        <v>842</v>
      </c>
      <c r="E4007" s="1">
        <v>0.0</v>
      </c>
      <c r="F4007" s="1">
        <v>0.0</v>
      </c>
      <c r="G4007" s="1">
        <v>0.0</v>
      </c>
      <c r="I4007" s="1" t="str">
        <f t="shared" si="1"/>
        <v>Q7.1. Beans, snap, green, cooked, boiled, drained, without salt</v>
      </c>
      <c r="J4007" s="1">
        <f t="shared" si="2"/>
        <v>9</v>
      </c>
      <c r="K4007" s="1" t="str">
        <f t="shared" si="3"/>
        <v>Q7.1. Beans, snap, green, cooked, boiled, drained, without salt9</v>
      </c>
      <c r="L4007" s="1" t="str">
        <f t="shared" si="4"/>
        <v>Q7.1. Beans, snap, green, cooked, boiled, drained, without saltStorage, in freezer, at home (WFLDB)/RER U {ID}| GAIN</v>
      </c>
      <c r="M4007" s="1" t="str">
        <f t="array" ref="M4007">IF(A4006=$A$72,TEXT(A4007,"dd/mm/yyyy"),A4007)&amp;";"&amp;B4007&amp;";"&amp;IF(J4007=0,IFERROR(VLOOKUP(A4007,default!$B$17:$C$19,2,0),C4007),INDEX(default!$B$2:$B$12,Sheet2!J4007,0))&amp;";"&amp;D4007&amp;";"&amp;E4007&amp;";"&amp;F4007&amp;";"&amp;G4007&amp;";"&amp;H4007</f>
        <v>Storage, in freezer, at home (WFLDB)/RER U {ID}| GAIN;l*day;home_freez;Undefined;0;0;0;</v>
      </c>
    </row>
    <row r="4008" ht="15.75" customHeight="1">
      <c r="A4008" s="1" t="s">
        <v>129</v>
      </c>
      <c r="B4008" s="1" t="s">
        <v>849</v>
      </c>
      <c r="C4008" s="1" t="s">
        <v>37</v>
      </c>
      <c r="D4008" s="1" t="s">
        <v>842</v>
      </c>
      <c r="E4008" s="1">
        <v>0.0</v>
      </c>
      <c r="F4008" s="1">
        <v>0.0</v>
      </c>
      <c r="G4008" s="1">
        <v>0.0</v>
      </c>
      <c r="I4008" s="1" t="str">
        <f t="shared" si="1"/>
        <v>Q7.1. Beans, snap, green, cooked, boiled, drained, without salt</v>
      </c>
      <c r="J4008" s="1">
        <f t="shared" si="2"/>
        <v>10</v>
      </c>
      <c r="K4008" s="1" t="str">
        <f t="shared" si="3"/>
        <v>Q7.1. Beans, snap, green, cooked, boiled, drained, without salt10</v>
      </c>
      <c r="L4008" s="1" t="str">
        <f t="shared" si="4"/>
        <v>Q7.1. Beans, snap, green, cooked, boiled, drained, without saltBoiling, vegetables, with LPG stove, at consumer home (WFLDB)/GLO U</v>
      </c>
      <c r="M4008" s="1" t="str">
        <f t="array" ref="M4008">IF(A4007=$A$72,TEXT(A4008,"dd/mm/yyyy"),A4008)&amp;";"&amp;B4008&amp;";"&amp;IF(J4008=0,IFERROR(VLOOKUP(A4008,default!$B$17:$C$19,2,0),C4008),INDEX(default!$B$2:$B$12,Sheet2!J4008,0))&amp;";"&amp;D4008&amp;";"&amp;E4008&amp;";"&amp;F4008&amp;";"&amp;G4008&amp;";"&amp;H4008</f>
        <v>Boiling, vegetables, with LPG stove, at consumer home (WFLDB)/GLO U;p;boil*(1-USER_loss);Undefined;0;0;0;</v>
      </c>
    </row>
    <row r="4009" ht="15.75" customHeight="1">
      <c r="A4009" s="1" t="s">
        <v>130</v>
      </c>
      <c r="B4009" s="1" t="s">
        <v>849</v>
      </c>
      <c r="C4009" s="1" t="s">
        <v>38</v>
      </c>
      <c r="D4009" s="1" t="s">
        <v>842</v>
      </c>
      <c r="E4009" s="1">
        <v>0.0</v>
      </c>
      <c r="F4009" s="1">
        <v>0.0</v>
      </c>
      <c r="G4009" s="1">
        <v>0.0</v>
      </c>
      <c r="I4009" s="1" t="str">
        <f t="shared" si="1"/>
        <v>Q7.1. Beans, snap, green, cooked, boiled, drained, without salt</v>
      </c>
      <c r="J4009" s="1">
        <f t="shared" si="2"/>
        <v>11</v>
      </c>
      <c r="K4009" s="1" t="str">
        <f t="shared" si="3"/>
        <v>Q7.1. Beans, snap, green, cooked, boiled, drained, without salt11</v>
      </c>
      <c r="L4009" s="1" t="str">
        <f t="shared" si="4"/>
        <v>Q7.1. Beans, snap, green, cooked, boiled, drained, without saltFrying, vegetables, with LPG stove, at consumer home (WFLDB)/GLO U</v>
      </c>
      <c r="M4009" s="1" t="str">
        <f t="array" ref="M4009">IF(A4008=$A$72,TEXT(A4009,"dd/mm/yyyy"),A4009)&amp;";"&amp;B4009&amp;";"&amp;IF(J4009=0,IFERROR(VLOOKUP(A4009,default!$B$17:$C$19,2,0),C4009),INDEX(default!$B$2:$B$12,Sheet2!J4009,0))&amp;";"&amp;D4009&amp;";"&amp;E4009&amp;";"&amp;F4009&amp;";"&amp;G4009&amp;";"&amp;H4009</f>
        <v>Frying, vegetables, with LPG stove, at consumer home (WFLDB)/GLO U;p;fry*(1-USER_loss);Undefined;0;0;0;</v>
      </c>
    </row>
    <row r="4010" ht="15.75" customHeight="1">
      <c r="I4010" s="1" t="str">
        <f t="shared" si="1"/>
        <v>Q7.1. Beans, snap, green, cooked, boiled, drained, without salt</v>
      </c>
      <c r="J4010" s="1">
        <f t="shared" si="2"/>
        <v>0</v>
      </c>
      <c r="K4010" s="1" t="str">
        <f t="shared" si="3"/>
        <v>Q7.1. Beans, snap, green, cooked, boiled, drained, without salt0</v>
      </c>
      <c r="L4010" s="1" t="str">
        <f t="shared" si="4"/>
        <v>Q7.1. Beans, snap, green, cooked, boiled, drained, without salt</v>
      </c>
      <c r="M4010" s="1" t="str">
        <f t="array" ref="M4010">IF(A4009=$A$72,TEXT(A4010,"dd/mm/yyyy"),A4010)&amp;";"&amp;B4010&amp;";"&amp;IF(J4010=0,IFERROR(VLOOKUP(A4010,default!$B$17:$C$19,2,0),C4010),INDEX(default!$B$2:$B$12,Sheet2!J4010,0))&amp;";"&amp;D4010&amp;";"&amp;E4010&amp;";"&amp;F4010&amp;";"&amp;G4010&amp;";"&amp;H4010</f>
        <v>;;;;;;;</v>
      </c>
    </row>
    <row r="4011" ht="15.75" customHeight="1">
      <c r="A4011" s="1" t="s">
        <v>852</v>
      </c>
      <c r="I4011" s="1" t="str">
        <f t="shared" si="1"/>
        <v>Q7.1. Beans, snap, green, cooked, boiled, drained, without salt</v>
      </c>
      <c r="J4011" s="1">
        <f t="shared" si="2"/>
        <v>0</v>
      </c>
      <c r="K4011" s="1" t="str">
        <f t="shared" si="3"/>
        <v>Q7.1. Beans, snap, green, cooked, boiled, drained, without salt0</v>
      </c>
      <c r="L4011" s="1" t="str">
        <f t="shared" si="4"/>
        <v>Q7.1. Beans, snap, green, cooked, boiled, drained, without saltElectricity/heat</v>
      </c>
      <c r="M4011" s="1" t="str">
        <f t="array" ref="M4011">IF(A4010=$A$72,TEXT(A4011,"dd/mm/yyyy"),A4011)&amp;";"&amp;B4011&amp;";"&amp;IF(J4011=0,IFERROR(VLOOKUP(A4011,default!$B$17:$C$19,2,0),C4011),INDEX(default!$B$2:$B$12,Sheet2!J4011,0))&amp;";"&amp;D4011&amp;";"&amp;E4011&amp;";"&amp;F4011&amp;";"&amp;G4011&amp;";"&amp;H4011</f>
        <v>Electricity/heat;;;;;;;</v>
      </c>
    </row>
    <row r="4012" ht="15.75" customHeight="1">
      <c r="I4012" s="1" t="str">
        <f t="shared" si="1"/>
        <v>Q7.1. Beans, snap, green, cooked, boiled, drained, without salt</v>
      </c>
      <c r="J4012" s="1">
        <f t="shared" si="2"/>
        <v>0</v>
      </c>
      <c r="K4012" s="1" t="str">
        <f t="shared" si="3"/>
        <v>Q7.1. Beans, snap, green, cooked, boiled, drained, without salt0</v>
      </c>
      <c r="L4012" s="1" t="str">
        <f t="shared" si="4"/>
        <v>Q7.1. Beans, snap, green, cooked, boiled, drained, without salt</v>
      </c>
      <c r="M4012" s="1" t="str">
        <f t="array" ref="M4012">IF(A4011=$A$72,TEXT(A4012,"dd/mm/yyyy"),A4012)&amp;";"&amp;B4012&amp;";"&amp;IF(J4012=0,IFERROR(VLOOKUP(A4012,default!$B$17:$C$19,2,0),C4012),INDEX(default!$B$2:$B$12,Sheet2!J4012,0))&amp;";"&amp;D4012&amp;";"&amp;E4012&amp;";"&amp;F4012&amp;";"&amp;G4012&amp;";"&amp;H4012</f>
        <v>;;;;;;;</v>
      </c>
    </row>
    <row r="4013" ht="15.75" customHeight="1">
      <c r="A4013" s="1" t="s">
        <v>853</v>
      </c>
      <c r="I4013" s="1" t="str">
        <f t="shared" si="1"/>
        <v>Q7.1. Beans, snap, green, cooked, boiled, drained, without salt</v>
      </c>
      <c r="J4013" s="1">
        <f t="shared" si="2"/>
        <v>0</v>
      </c>
      <c r="K4013" s="1" t="str">
        <f t="shared" si="3"/>
        <v>Q7.1. Beans, snap, green, cooked, boiled, drained, without salt0</v>
      </c>
      <c r="L4013" s="1" t="str">
        <f t="shared" si="4"/>
        <v>Q7.1. Beans, snap, green, cooked, boiled, drained, without saltEmissions to air</v>
      </c>
      <c r="M4013" s="1" t="str">
        <f t="array" ref="M4013">IF(A4012=$A$72,TEXT(A4013,"dd/mm/yyyy"),A4013)&amp;";"&amp;B4013&amp;";"&amp;IF(J4013=0,IFERROR(VLOOKUP(A4013,default!$B$17:$C$19,2,0),C4013),INDEX(default!$B$2:$B$12,Sheet2!J4013,0))&amp;";"&amp;D4013&amp;";"&amp;E4013&amp;";"&amp;F4013&amp;";"&amp;G4013&amp;";"&amp;H4013</f>
        <v>Emissions to air;;;;;;;</v>
      </c>
    </row>
    <row r="4014" ht="15.75" customHeight="1">
      <c r="I4014" s="1" t="str">
        <f t="shared" si="1"/>
        <v>Q7.1. Beans, snap, green, cooked, boiled, drained, without salt</v>
      </c>
      <c r="J4014" s="1">
        <f t="shared" si="2"/>
        <v>0</v>
      </c>
      <c r="K4014" s="1" t="str">
        <f t="shared" si="3"/>
        <v>Q7.1. Beans, snap, green, cooked, boiled, drained, without salt0</v>
      </c>
      <c r="L4014" s="1" t="str">
        <f t="shared" si="4"/>
        <v>Q7.1. Beans, snap, green, cooked, boiled, drained, without salt</v>
      </c>
      <c r="M4014" s="1" t="str">
        <f t="array" ref="M4014">IF(A4013=$A$72,TEXT(A4014,"dd/mm/yyyy"),A4014)&amp;";"&amp;B4014&amp;";"&amp;IF(J4014=0,IFERROR(VLOOKUP(A4014,default!$B$17:$C$19,2,0),C4014),INDEX(default!$B$2:$B$12,Sheet2!J4014,0))&amp;";"&amp;D4014&amp;";"&amp;E4014&amp;";"&amp;F4014&amp;";"&amp;G4014&amp;";"&amp;H4014</f>
        <v>;;;;;;;</v>
      </c>
    </row>
    <row r="4015" ht="15.75" customHeight="1">
      <c r="A4015" s="1" t="s">
        <v>854</v>
      </c>
      <c r="I4015" s="1" t="str">
        <f t="shared" si="1"/>
        <v>Q7.1. Beans, snap, green, cooked, boiled, drained, without salt</v>
      </c>
      <c r="J4015" s="1">
        <f t="shared" si="2"/>
        <v>0</v>
      </c>
      <c r="K4015" s="1" t="str">
        <f t="shared" si="3"/>
        <v>Q7.1. Beans, snap, green, cooked, boiled, drained, without salt0</v>
      </c>
      <c r="L4015" s="1" t="str">
        <f t="shared" si="4"/>
        <v>Q7.1. Beans, snap, green, cooked, boiled, drained, without saltEmissions to water</v>
      </c>
      <c r="M4015" s="1" t="str">
        <f t="array" ref="M4015">IF(A4014=$A$72,TEXT(A4015,"dd/mm/yyyy"),A4015)&amp;";"&amp;B4015&amp;";"&amp;IF(J4015=0,IFERROR(VLOOKUP(A4015,default!$B$17:$C$19,2,0),C4015),INDEX(default!$B$2:$B$12,Sheet2!J4015,0))&amp;";"&amp;D4015&amp;";"&amp;E4015&amp;";"&amp;F4015&amp;";"&amp;G4015&amp;";"&amp;H4015</f>
        <v>Emissions to water;;;;;;;</v>
      </c>
    </row>
    <row r="4016" ht="15.75" customHeight="1">
      <c r="I4016" s="1" t="str">
        <f t="shared" si="1"/>
        <v>Q7.1. Beans, snap, green, cooked, boiled, drained, without salt</v>
      </c>
      <c r="J4016" s="1">
        <f t="shared" si="2"/>
        <v>0</v>
      </c>
      <c r="K4016" s="1" t="str">
        <f t="shared" si="3"/>
        <v>Q7.1. Beans, snap, green, cooked, boiled, drained, without salt0</v>
      </c>
      <c r="L4016" s="1" t="str">
        <f t="shared" si="4"/>
        <v>Q7.1. Beans, snap, green, cooked, boiled, drained, without salt</v>
      </c>
      <c r="M4016" s="1" t="str">
        <f t="array" ref="M4016">IF(A4015=$A$72,TEXT(A4016,"dd/mm/yyyy"),A4016)&amp;";"&amp;B4016&amp;";"&amp;IF(J4016=0,IFERROR(VLOOKUP(A4016,default!$B$17:$C$19,2,0),C4016),INDEX(default!$B$2:$B$12,Sheet2!J4016,0))&amp;";"&amp;D4016&amp;";"&amp;E4016&amp;";"&amp;F4016&amp;";"&amp;G4016&amp;";"&amp;H4016</f>
        <v>;;;;;;;</v>
      </c>
    </row>
    <row r="4017" ht="15.75" customHeight="1">
      <c r="A4017" s="1" t="s">
        <v>855</v>
      </c>
      <c r="I4017" s="1" t="str">
        <f t="shared" si="1"/>
        <v>Q7.1. Beans, snap, green, cooked, boiled, drained, without salt</v>
      </c>
      <c r="J4017" s="1">
        <f t="shared" si="2"/>
        <v>0</v>
      </c>
      <c r="K4017" s="1" t="str">
        <f t="shared" si="3"/>
        <v>Q7.1. Beans, snap, green, cooked, boiled, drained, without salt0</v>
      </c>
      <c r="L4017" s="1" t="str">
        <f t="shared" si="4"/>
        <v>Q7.1. Beans, snap, green, cooked, boiled, drained, without saltEmissions to soil</v>
      </c>
      <c r="M4017" s="1" t="str">
        <f t="array" ref="M4017">IF(A4016=$A$72,TEXT(A4017,"dd/mm/yyyy"),A4017)&amp;";"&amp;B4017&amp;";"&amp;IF(J4017=0,IFERROR(VLOOKUP(A4017,default!$B$17:$C$19,2,0),C4017),INDEX(default!$B$2:$B$12,Sheet2!J4017,0))&amp;";"&amp;D4017&amp;";"&amp;E4017&amp;";"&amp;F4017&amp;";"&amp;G4017&amp;";"&amp;H4017</f>
        <v>Emissions to soil;;;;;;;</v>
      </c>
    </row>
    <row r="4018" ht="15.75" customHeight="1">
      <c r="I4018" s="1" t="str">
        <f t="shared" si="1"/>
        <v>Q7.1. Beans, snap, green, cooked, boiled, drained, without salt</v>
      </c>
      <c r="J4018" s="1">
        <f t="shared" si="2"/>
        <v>0</v>
      </c>
      <c r="K4018" s="1" t="str">
        <f t="shared" si="3"/>
        <v>Q7.1. Beans, snap, green, cooked, boiled, drained, without salt0</v>
      </c>
      <c r="L4018" s="1" t="str">
        <f t="shared" si="4"/>
        <v>Q7.1. Beans, snap, green, cooked, boiled, drained, without salt</v>
      </c>
      <c r="M4018" s="1" t="str">
        <f t="array" ref="M4018">IF(A4017=$A$72,TEXT(A4018,"dd/mm/yyyy"),A4018)&amp;";"&amp;B4018&amp;";"&amp;IF(J4018=0,IFERROR(VLOOKUP(A4018,default!$B$17:$C$19,2,0),C4018),INDEX(default!$B$2:$B$12,Sheet2!J4018,0))&amp;";"&amp;D4018&amp;";"&amp;E4018&amp;";"&amp;F4018&amp;";"&amp;G4018&amp;";"&amp;H4018</f>
        <v>;;;;;;;</v>
      </c>
    </row>
    <row r="4019" ht="15.75" customHeight="1">
      <c r="A4019" s="1" t="s">
        <v>856</v>
      </c>
      <c r="I4019" s="1" t="str">
        <f t="shared" si="1"/>
        <v>Q7.1. Beans, snap, green, cooked, boiled, drained, without salt</v>
      </c>
      <c r="J4019" s="1">
        <f t="shared" si="2"/>
        <v>0</v>
      </c>
      <c r="K4019" s="1" t="str">
        <f t="shared" si="3"/>
        <v>Q7.1. Beans, snap, green, cooked, boiled, drained, without salt0</v>
      </c>
      <c r="L4019" s="1" t="str">
        <f t="shared" si="4"/>
        <v>Q7.1. Beans, snap, green, cooked, boiled, drained, without saltFinal waste flows</v>
      </c>
      <c r="M4019" s="1" t="str">
        <f t="array" ref="M4019">IF(A4018=$A$72,TEXT(A4019,"dd/mm/yyyy"),A4019)&amp;";"&amp;B4019&amp;";"&amp;IF(J4019=0,IFERROR(VLOOKUP(A4019,default!$B$17:$C$19,2,0),C4019),INDEX(default!$B$2:$B$12,Sheet2!J4019,0))&amp;";"&amp;D4019&amp;";"&amp;E4019&amp;";"&amp;F4019&amp;";"&amp;G4019&amp;";"&amp;H4019</f>
        <v>Final waste flows;;;;;;;</v>
      </c>
    </row>
    <row r="4020" ht="15.75" customHeight="1">
      <c r="I4020" s="1" t="str">
        <f t="shared" si="1"/>
        <v>Q7.1. Beans, snap, green, cooked, boiled, drained, without salt</v>
      </c>
      <c r="J4020" s="1">
        <f t="shared" si="2"/>
        <v>0</v>
      </c>
      <c r="K4020" s="1" t="str">
        <f t="shared" si="3"/>
        <v>Q7.1. Beans, snap, green, cooked, boiled, drained, without salt0</v>
      </c>
      <c r="L4020" s="1" t="str">
        <f t="shared" si="4"/>
        <v>Q7.1. Beans, snap, green, cooked, boiled, drained, without salt</v>
      </c>
      <c r="M4020" s="1" t="str">
        <f t="array" ref="M4020">IF(A4019=$A$72,TEXT(A4020,"dd/mm/yyyy"),A4020)&amp;";"&amp;B4020&amp;";"&amp;IF(J4020=0,IFERROR(VLOOKUP(A4020,default!$B$17:$C$19,2,0),C4020),INDEX(default!$B$2:$B$12,Sheet2!J4020,0))&amp;";"&amp;D4020&amp;";"&amp;E4020&amp;";"&amp;F4020&amp;";"&amp;G4020&amp;";"&amp;H4020</f>
        <v>;;;;;;;</v>
      </c>
    </row>
    <row r="4021" ht="15.75" customHeight="1">
      <c r="A4021" s="1" t="s">
        <v>857</v>
      </c>
      <c r="I4021" s="1" t="str">
        <f t="shared" si="1"/>
        <v>Q7.1. Beans, snap, green, cooked, boiled, drained, without salt</v>
      </c>
      <c r="J4021" s="1">
        <f t="shared" si="2"/>
        <v>0</v>
      </c>
      <c r="K4021" s="1" t="str">
        <f t="shared" si="3"/>
        <v>Q7.1. Beans, snap, green, cooked, boiled, drained, without salt0</v>
      </c>
      <c r="L4021" s="1" t="str">
        <f t="shared" si="4"/>
        <v>Q7.1. Beans, snap, green, cooked, boiled, drained, without saltNon material emissions</v>
      </c>
      <c r="M4021" s="1" t="str">
        <f t="array" ref="M4021">IF(A4020=$A$72,TEXT(A4021,"dd/mm/yyyy"),A4021)&amp;";"&amp;B4021&amp;";"&amp;IF(J4021=0,IFERROR(VLOOKUP(A4021,default!$B$17:$C$19,2,0),C4021),INDEX(default!$B$2:$B$12,Sheet2!J4021,0))&amp;";"&amp;D4021&amp;";"&amp;E4021&amp;";"&amp;F4021&amp;";"&amp;G4021&amp;";"&amp;H4021</f>
        <v>Non material emissions;;;;;;;</v>
      </c>
    </row>
    <row r="4022" ht="15.75" customHeight="1">
      <c r="I4022" s="1" t="str">
        <f t="shared" si="1"/>
        <v>Q7.1. Beans, snap, green, cooked, boiled, drained, without salt</v>
      </c>
      <c r="J4022" s="1">
        <f t="shared" si="2"/>
        <v>0</v>
      </c>
      <c r="K4022" s="1" t="str">
        <f t="shared" si="3"/>
        <v>Q7.1. Beans, snap, green, cooked, boiled, drained, without salt0</v>
      </c>
      <c r="L4022" s="1" t="str">
        <f t="shared" si="4"/>
        <v>Q7.1. Beans, snap, green, cooked, boiled, drained, without salt</v>
      </c>
      <c r="M4022" s="1" t="str">
        <f t="array" ref="M4022">IF(A4021=$A$72,TEXT(A4022,"dd/mm/yyyy"),A4022)&amp;";"&amp;B4022&amp;";"&amp;IF(J4022=0,IFERROR(VLOOKUP(A4022,default!$B$17:$C$19,2,0),C4022),INDEX(default!$B$2:$B$12,Sheet2!J4022,0))&amp;";"&amp;D4022&amp;";"&amp;E4022&amp;";"&amp;F4022&amp;";"&amp;G4022&amp;";"&amp;H4022</f>
        <v>;;;;;;;</v>
      </c>
    </row>
    <row r="4023" ht="15.75" customHeight="1">
      <c r="A4023" s="1" t="s">
        <v>858</v>
      </c>
      <c r="I4023" s="1" t="str">
        <f t="shared" si="1"/>
        <v>Q7.1. Beans, snap, green, cooked, boiled, drained, without salt</v>
      </c>
      <c r="J4023" s="1">
        <f t="shared" si="2"/>
        <v>0</v>
      </c>
      <c r="K4023" s="1" t="str">
        <f t="shared" si="3"/>
        <v>Q7.1. Beans, snap, green, cooked, boiled, drained, without salt0</v>
      </c>
      <c r="L4023" s="1" t="str">
        <f t="shared" si="4"/>
        <v>Q7.1. Beans, snap, green, cooked, boiled, drained, without saltSocial issues</v>
      </c>
      <c r="M4023" s="1" t="str">
        <f t="array" ref="M4023">IF(A4022=$A$72,TEXT(A4023,"dd/mm/yyyy"),A4023)&amp;";"&amp;B4023&amp;";"&amp;IF(J4023=0,IFERROR(VLOOKUP(A4023,default!$B$17:$C$19,2,0),C4023),INDEX(default!$B$2:$B$12,Sheet2!J4023,0))&amp;";"&amp;D4023&amp;";"&amp;E4023&amp;";"&amp;F4023&amp;";"&amp;G4023&amp;";"&amp;H4023</f>
        <v>Social issues;;;;;;;</v>
      </c>
    </row>
    <row r="4024" ht="15.75" customHeight="1">
      <c r="I4024" s="1" t="str">
        <f t="shared" si="1"/>
        <v>Q7.1. Beans, snap, green, cooked, boiled, drained, without salt</v>
      </c>
      <c r="J4024" s="1">
        <f t="shared" si="2"/>
        <v>0</v>
      </c>
      <c r="K4024" s="1" t="str">
        <f t="shared" si="3"/>
        <v>Q7.1. Beans, snap, green, cooked, boiled, drained, without salt0</v>
      </c>
      <c r="L4024" s="1" t="str">
        <f t="shared" si="4"/>
        <v>Q7.1. Beans, snap, green, cooked, boiled, drained, without salt</v>
      </c>
      <c r="M4024" s="1" t="str">
        <f t="array" ref="M4024">IF(A4023=$A$72,TEXT(A4024,"dd/mm/yyyy"),A4024)&amp;";"&amp;B4024&amp;";"&amp;IF(J4024=0,IFERROR(VLOOKUP(A4024,default!$B$17:$C$19,2,0),C4024),INDEX(default!$B$2:$B$12,Sheet2!J4024,0))&amp;";"&amp;D4024&amp;";"&amp;E4024&amp;";"&amp;F4024&amp;";"&amp;G4024&amp;";"&amp;H4024</f>
        <v>;;;;;;;</v>
      </c>
    </row>
    <row r="4025" ht="15.75" customHeight="1">
      <c r="A4025" s="1" t="s">
        <v>859</v>
      </c>
      <c r="I4025" s="1" t="str">
        <f t="shared" si="1"/>
        <v>Q7.1. Beans, snap, green, cooked, boiled, drained, without salt</v>
      </c>
      <c r="J4025" s="1">
        <f t="shared" si="2"/>
        <v>0</v>
      </c>
      <c r="K4025" s="1" t="str">
        <f t="shared" si="3"/>
        <v>Q7.1. Beans, snap, green, cooked, boiled, drained, without salt0</v>
      </c>
      <c r="L4025" s="1" t="str">
        <f t="shared" si="4"/>
        <v>Q7.1. Beans, snap, green, cooked, boiled, drained, without saltEconomic issues</v>
      </c>
      <c r="M4025" s="1" t="str">
        <f t="array" ref="M4025">IF(A4024=$A$72,TEXT(A4025,"dd/mm/yyyy"),A4025)&amp;";"&amp;B4025&amp;";"&amp;IF(J4025=0,IFERROR(VLOOKUP(A4025,default!$B$17:$C$19,2,0),C4025),INDEX(default!$B$2:$B$12,Sheet2!J4025,0))&amp;";"&amp;D4025&amp;";"&amp;E4025&amp;";"&amp;F4025&amp;";"&amp;G4025&amp;";"&amp;H4025</f>
        <v>Economic issues;;;;;;;</v>
      </c>
    </row>
    <row r="4026" ht="15.75" customHeight="1">
      <c r="I4026" s="1" t="str">
        <f t="shared" si="1"/>
        <v>Q7.1. Beans, snap, green, cooked, boiled, drained, without salt</v>
      </c>
      <c r="J4026" s="1">
        <f t="shared" si="2"/>
        <v>0</v>
      </c>
      <c r="K4026" s="1" t="str">
        <f t="shared" si="3"/>
        <v>Q7.1. Beans, snap, green, cooked, boiled, drained, without salt0</v>
      </c>
      <c r="L4026" s="1" t="str">
        <f t="shared" si="4"/>
        <v>Q7.1. Beans, snap, green, cooked, boiled, drained, without salt</v>
      </c>
      <c r="M4026" s="1" t="str">
        <f t="array" ref="M4026">IF(A4025=$A$72,TEXT(A4026,"dd/mm/yyyy"),A4026)&amp;";"&amp;B4026&amp;";"&amp;IF(J4026=0,IFERROR(VLOOKUP(A4026,default!$B$17:$C$19,2,0),C4026),INDEX(default!$B$2:$B$12,Sheet2!J4026,0))&amp;";"&amp;D4026&amp;";"&amp;E4026&amp;";"&amp;F4026&amp;";"&amp;G4026&amp;";"&amp;H4026</f>
        <v>;;;;;;;</v>
      </c>
    </row>
    <row r="4027" ht="15.75" customHeight="1">
      <c r="A4027" s="1" t="s">
        <v>860</v>
      </c>
      <c r="I4027" s="1" t="str">
        <f t="shared" si="1"/>
        <v>Q7.1. Beans, snap, green, cooked, boiled, drained, without salt</v>
      </c>
      <c r="J4027" s="1">
        <f t="shared" si="2"/>
        <v>0</v>
      </c>
      <c r="K4027" s="1" t="str">
        <f t="shared" si="3"/>
        <v>Q7.1. Beans, snap, green, cooked, boiled, drained, without salt0</v>
      </c>
      <c r="L4027" s="1" t="str">
        <f t="shared" si="4"/>
        <v>Q7.1. Beans, snap, green, cooked, boiled, drained, without saltWaste to treatment</v>
      </c>
      <c r="M4027" s="1" t="str">
        <f t="array" ref="M4027">IF(A4026=$A$72,TEXT(A4027,"dd/mm/yyyy"),A4027)&amp;";"&amp;B4027&amp;";"&amp;IF(J4027=0,IFERROR(VLOOKUP(A4027,default!$B$17:$C$19,2,0),C4027),INDEX(default!$B$2:$B$12,Sheet2!J4027,0))&amp;";"&amp;D4027&amp;";"&amp;E4027&amp;";"&amp;F4027&amp;";"&amp;G4027&amp;";"&amp;H4027</f>
        <v>Waste to treatment;;;;;;;</v>
      </c>
    </row>
    <row r="4028" ht="15.75" customHeight="1">
      <c r="A4028" s="1" t="s">
        <v>8</v>
      </c>
      <c r="B4028" s="1" t="s">
        <v>835</v>
      </c>
      <c r="C4028" s="1" t="s">
        <v>1112</v>
      </c>
      <c r="D4028" s="1" t="s">
        <v>842</v>
      </c>
      <c r="E4028" s="1">
        <v>0.0</v>
      </c>
      <c r="F4028" s="1">
        <v>0.0</v>
      </c>
      <c r="G4028" s="1">
        <v>0.0</v>
      </c>
      <c r="I4028" s="1" t="str">
        <f t="shared" si="1"/>
        <v>Q7.1. Beans, snap, green, cooked, boiled, drained, without salt</v>
      </c>
      <c r="J4028" s="1">
        <f t="shared" si="2"/>
        <v>0</v>
      </c>
      <c r="K4028" s="1" t="str">
        <f t="shared" si="3"/>
        <v>Q7.1. Beans, snap, green, cooked, boiled, drained, without salt0</v>
      </c>
      <c r="L4028" s="1" t="str">
        <f t="shared" si="4"/>
        <v>Q7.1. Beans, snap, green, cooked, boiled, drained, without saltMunicipal solid waste {RoW}| treatment of municipal solid waste, sanitary landfill | Cut-off, S</v>
      </c>
      <c r="M4028" s="1" t="str">
        <f t="array" ref="M4028">IF(A4027=$A$72,TEXT(A4028,"dd/mm/yyyy"),A4028)&amp;";"&amp;B4028&amp;";"&amp;IF(J4028=0,IFERROR(VLOOKUP(A4028,default!$B$17:$C$19,2,0),C4028),INDEX(default!$B$2:$B$12,Sheet2!J4028,0))&amp;";"&amp;D4028&amp;";"&amp;E4028&amp;";"&amp;F4028&amp;";"&amp;G4028&amp;";"&amp;H4028</f>
        <v>Municipal solid waste {RoW}| treatment of municipal solid waste, sanitary landfill | Cut-off, S;kg;(packwt*packaging*(1+TRAN_loss_PNS+RET_loss_PNS)+PHAR_loss_PNS+PROC_loss_PNS+TRAN_loss_PNS+RET_loss_PNS+USER_loss)*landfill;Undefined;0;0;0;</v>
      </c>
    </row>
    <row r="4029" ht="15.75" customHeight="1">
      <c r="A4029" s="1" t="s">
        <v>9</v>
      </c>
      <c r="B4029" s="1" t="s">
        <v>835</v>
      </c>
      <c r="C4029" s="1" t="s">
        <v>1113</v>
      </c>
      <c r="D4029" s="1" t="s">
        <v>842</v>
      </c>
      <c r="E4029" s="1">
        <v>0.0</v>
      </c>
      <c r="F4029" s="1">
        <v>0.0</v>
      </c>
      <c r="G4029" s="1">
        <v>0.0</v>
      </c>
      <c r="I4029" s="1" t="str">
        <f t="shared" si="1"/>
        <v>Q7.1. Beans, snap, green, cooked, boiled, drained, without salt</v>
      </c>
      <c r="J4029" s="1">
        <f t="shared" si="2"/>
        <v>0</v>
      </c>
      <c r="K4029" s="1" t="str">
        <f t="shared" si="3"/>
        <v>Q7.1. Beans, snap, green, cooked, boiled, drained, without salt0</v>
      </c>
      <c r="L4029" s="1" t="str">
        <f t="shared" si="4"/>
        <v>Q7.1. Beans, snap, green, cooked, boiled, drained, without saltMunicipal solid waste {GLO}| treatment of municipal solid waste, open dump, wet infiltration class (500mm) | Cut-off, S</v>
      </c>
      <c r="M4029" s="1" t="str">
        <f t="array" ref="M4029">IF(A4028=$A$72,TEXT(A4029,"dd/mm/yyyy"),A4029)&amp;";"&amp;B4029&amp;";"&amp;IF(J4029=0,IFERROR(VLOOKUP(A4029,default!$B$17:$C$19,2,0),C4029),INDEX(default!$B$2:$B$12,Sheet2!J4029,0))&amp;";"&amp;D4029&amp;";"&amp;E4029&amp;";"&amp;F4029&amp;";"&amp;G4029&amp;";"&amp;H4029</f>
        <v>Municipal solid waste {GLO}| treatment of municipal solid waste, open dump, wet infiltration class (500mm) | Cut-off, S;kg;(packwt*packaging*(1+TRAN_loss_PNS+RET_loss_PNS)+PHAR_loss_PNS+PROC_loss_PNS+TRAN_loss_PNS+RET_loss_PNS+USER_loss)*opendump;Undefined;0;0;0;</v>
      </c>
    </row>
    <row r="4030" ht="15.75" customHeight="1">
      <c r="A4030" s="1" t="s">
        <v>10</v>
      </c>
      <c r="B4030" s="1" t="s">
        <v>835</v>
      </c>
      <c r="C4030" s="1" t="s">
        <v>1113</v>
      </c>
      <c r="D4030" s="1" t="s">
        <v>842</v>
      </c>
      <c r="E4030" s="1">
        <v>0.0</v>
      </c>
      <c r="F4030" s="1">
        <v>0.0</v>
      </c>
      <c r="G4030" s="1">
        <v>0.0</v>
      </c>
      <c r="I4030" s="1" t="str">
        <f t="shared" si="1"/>
        <v>Q7.1. Beans, snap, green, cooked, boiled, drained, without salt</v>
      </c>
      <c r="J4030" s="1">
        <f t="shared" si="2"/>
        <v>0</v>
      </c>
      <c r="K4030" s="1" t="str">
        <f t="shared" si="3"/>
        <v>Q7.1. Beans, snap, green, cooked, boiled, drained, without salt0</v>
      </c>
      <c r="L4030" s="1" t="str">
        <f t="shared" si="4"/>
        <v>Q7.1. Beans, snap, green, cooked, boiled, drained, without saltMunicipal solid waste {GLO}| treatment of municipal solid waste, open burning | Cut-off, S</v>
      </c>
      <c r="M4030" s="1" t="str">
        <f t="array" ref="M4030">IF(A4029=$A$72,TEXT(A4030,"dd/mm/yyyy"),A4030)&amp;";"&amp;B4030&amp;";"&amp;IF(J4030=0,IFERROR(VLOOKUP(A4030,default!$B$17:$C$19,2,0),C4030),INDEX(default!$B$2:$B$12,Sheet2!J4030,0))&amp;";"&amp;D4030&amp;";"&amp;E4030&amp;";"&amp;F4030&amp;";"&amp;G4030&amp;";"&amp;H4030</f>
        <v>Municipal solid waste {GLO}| treatment of municipal solid waste, open burning | Cut-off, S;kg;(packwt*packaging*(1+TRAN_loss_PNS+RET_loss_PNS)+PHAR_loss_PNS+PROC_loss_PNS+TRAN_loss_PNS+RET_loss_PNS+USER_loss)*openburn;Undefined;0;0;0;</v>
      </c>
    </row>
    <row r="4031" ht="15.75" customHeight="1">
      <c r="I4031" s="1" t="str">
        <f t="shared" si="1"/>
        <v>Q7.1. Beans, snap, green, cooked, boiled, drained, without salt</v>
      </c>
      <c r="J4031" s="1">
        <f t="shared" si="2"/>
        <v>0</v>
      </c>
      <c r="K4031" s="1" t="str">
        <f t="shared" si="3"/>
        <v>Q7.1. Beans, snap, green, cooked, boiled, drained, without salt0</v>
      </c>
      <c r="L4031" s="1" t="str">
        <f t="shared" si="4"/>
        <v>Q7.1. Beans, snap, green, cooked, boiled, drained, without salt</v>
      </c>
      <c r="M4031" s="1" t="str">
        <f t="array" ref="M4031">IF(A4030=$A$72,TEXT(A4031,"dd/mm/yyyy"),A4031)&amp;";"&amp;B4031&amp;";"&amp;IF(J4031=0,IFERROR(VLOOKUP(A4031,default!$B$17:$C$19,2,0),C4031),INDEX(default!$B$2:$B$12,Sheet2!J4031,0))&amp;";"&amp;D4031&amp;";"&amp;E4031&amp;";"&amp;F4031&amp;";"&amp;G4031&amp;";"&amp;H4031</f>
        <v>;;;;;;;</v>
      </c>
    </row>
    <row r="4032" ht="15.75" customHeight="1">
      <c r="A4032" s="1" t="s">
        <v>865</v>
      </c>
      <c r="I4032" s="1" t="str">
        <f t="shared" si="1"/>
        <v>Q7.1. Beans, snap, green, cooked, boiled, drained, without salt</v>
      </c>
      <c r="J4032" s="1">
        <f t="shared" si="2"/>
        <v>0</v>
      </c>
      <c r="K4032" s="1" t="str">
        <f t="shared" si="3"/>
        <v>Q7.1. Beans, snap, green, cooked, boiled, drained, without salt0</v>
      </c>
      <c r="L4032" s="1" t="str">
        <f t="shared" si="4"/>
        <v>Q7.1. Beans, snap, green, cooked, boiled, drained, without saltInput parameters</v>
      </c>
      <c r="M4032" s="1" t="str">
        <f t="array" ref="M4032">IF(A4031=$A$72,TEXT(A4032,"dd/mm/yyyy"),A4032)&amp;";"&amp;B4032&amp;";"&amp;IF(J4032=0,IFERROR(VLOOKUP(A4032,default!$B$17:$C$19,2,0),C4032),INDEX(default!$B$2:$B$12,Sheet2!J4032,0))&amp;";"&amp;D4032&amp;";"&amp;E4032&amp;";"&amp;F4032&amp;";"&amp;G4032&amp;";"&amp;H4032</f>
        <v>Input parameters;;;;;;;</v>
      </c>
    </row>
    <row r="4033" ht="15.75" customHeight="1">
      <c r="A4033" s="1" t="s">
        <v>31</v>
      </c>
      <c r="B4033" s="1">
        <v>1.0</v>
      </c>
      <c r="C4033" s="1" t="s">
        <v>866</v>
      </c>
      <c r="D4033" s="1">
        <v>1.11</v>
      </c>
      <c r="E4033" s="1">
        <v>0.0</v>
      </c>
      <c r="F4033" s="1">
        <v>0.0</v>
      </c>
      <c r="G4033" s="1" t="s">
        <v>832</v>
      </c>
      <c r="H4033" s="1" t="s">
        <v>134</v>
      </c>
      <c r="I4033" s="1" t="str">
        <f t="shared" si="1"/>
        <v>Q7.1. Beans, snap, green, cooked, boiled, drained, without salt</v>
      </c>
      <c r="J4033" s="1">
        <f t="shared" si="2"/>
        <v>0</v>
      </c>
      <c r="K4033" s="1" t="str">
        <f t="shared" si="3"/>
        <v>Q7.1. Beans, snap, green, cooked, boiled, drained, without salt0</v>
      </c>
      <c r="L4033" s="1" t="str">
        <f t="shared" si="4"/>
        <v>Q7.1. Beans, snap, green, cooked, boiled, drained, without saltprimary</v>
      </c>
      <c r="M4033" s="1" t="str">
        <f t="array" ref="M4033">IF(A4032=$A$72,TEXT(A4033,"dd/mm/yyyy"),A4033)&amp;";"&amp;B4033&amp;";"&amp;IF(J4033=0,IFERROR(VLOOKUP(A4033,default!$B$17:$C$19,2,0),C4033),INDEX(default!$B$2:$B$12,Sheet2!J4033,0))&amp;";"&amp;D4033&amp;";"&amp;E4033&amp;";"&amp;F4033&amp;";"&amp;G4033&amp;";"&amp;H4033</f>
        <v>primary;1;Lognormal;1,11;0;0;No;(2,3,2,2,2,na)_x007f_</v>
      </c>
    </row>
    <row r="4034" ht="15.75" customHeight="1">
      <c r="A4034" s="1" t="s">
        <v>23</v>
      </c>
      <c r="B4034" s="1">
        <v>1.0</v>
      </c>
      <c r="C4034" s="1" t="s">
        <v>866</v>
      </c>
      <c r="D4034" s="1">
        <v>1.25</v>
      </c>
      <c r="E4034" s="1">
        <v>0.0</v>
      </c>
      <c r="F4034" s="1">
        <v>0.0</v>
      </c>
      <c r="G4034" s="1" t="s">
        <v>832</v>
      </c>
      <c r="H4034" s="1" t="s">
        <v>131</v>
      </c>
      <c r="I4034" s="1" t="str">
        <f t="shared" si="1"/>
        <v>Q7.1. Beans, snap, green, cooked, boiled, drained, without salt</v>
      </c>
      <c r="J4034" s="1">
        <f t="shared" si="2"/>
        <v>0</v>
      </c>
      <c r="K4034" s="1" t="str">
        <f t="shared" si="3"/>
        <v>Q7.1. Beans, snap, green, cooked, boiled, drained, without salt0</v>
      </c>
      <c r="L4034" s="1" t="str">
        <f t="shared" si="4"/>
        <v>Q7.1. Beans, snap, green, cooked, boiled, drained, without saltpackaging</v>
      </c>
      <c r="M4034" s="1" t="str">
        <f t="array" ref="M4034">IF(A4033=$A$72,TEXT(A4034,"dd/mm/yyyy"),A4034)&amp;";"&amp;B4034&amp;";"&amp;IF(J4034=0,IFERROR(VLOOKUP(A4034,default!$B$17:$C$19,2,0),C4034),INDEX(default!$B$2:$B$12,Sheet2!J4034,0))&amp;";"&amp;D4034&amp;";"&amp;E4034&amp;";"&amp;F4034&amp;";"&amp;G4034&amp;";"&amp;H4034</f>
        <v>packaging;1;Lognormal;1,25;0;0;No;(2,4,2,4,3,na)_x007f_</v>
      </c>
    </row>
    <row r="4035" ht="15.75" customHeight="1">
      <c r="A4035" s="1" t="s">
        <v>32</v>
      </c>
      <c r="B4035" s="1">
        <v>1.0</v>
      </c>
      <c r="C4035" s="1" t="s">
        <v>866</v>
      </c>
      <c r="D4035" s="1">
        <v>1.23</v>
      </c>
      <c r="E4035" s="1">
        <v>0.0</v>
      </c>
      <c r="F4035" s="1">
        <v>0.0</v>
      </c>
      <c r="G4035" s="1" t="s">
        <v>832</v>
      </c>
      <c r="H4035" s="1" t="s">
        <v>132</v>
      </c>
      <c r="I4035" s="1" t="str">
        <f t="shared" si="1"/>
        <v>Q7.1. Beans, snap, green, cooked, boiled, drained, without salt</v>
      </c>
      <c r="J4035" s="1">
        <f t="shared" si="2"/>
        <v>0</v>
      </c>
      <c r="K4035" s="1" t="str">
        <f t="shared" si="3"/>
        <v>Q7.1. Beans, snap, green, cooked, boiled, drained, without salt0</v>
      </c>
      <c r="L4035" s="1" t="str">
        <f t="shared" si="4"/>
        <v>Q7.1. Beans, snap, green, cooked, boiled, drained, without saltdistrib</v>
      </c>
      <c r="M4035" s="1" t="str">
        <f t="array" ref="M4035">IF(A4034=$A$72,TEXT(A4035,"dd/mm/yyyy"),A4035)&amp;";"&amp;B4035&amp;";"&amp;IF(J4035=0,IFERROR(VLOOKUP(A4035,default!$B$17:$C$19,2,0),C4035),INDEX(default!$B$2:$B$12,Sheet2!J4035,0))&amp;";"&amp;D4035&amp;";"&amp;E4035&amp;";"&amp;F4035&amp;";"&amp;G4035&amp;";"&amp;H4035</f>
        <v>distrib;1;Lognormal;1,23;0;0;No;(2,3,2,4,3,na)_x007f_</v>
      </c>
    </row>
    <row r="4036" ht="15.75" customHeight="1">
      <c r="A4036" s="1" t="s">
        <v>33</v>
      </c>
      <c r="B4036" s="1">
        <v>0.0</v>
      </c>
      <c r="C4036" s="1" t="s">
        <v>866</v>
      </c>
      <c r="D4036" s="1">
        <v>1.12</v>
      </c>
      <c r="E4036" s="1">
        <v>0.0</v>
      </c>
      <c r="F4036" s="1">
        <v>0.0</v>
      </c>
      <c r="G4036" s="1" t="s">
        <v>832</v>
      </c>
      <c r="H4036" s="1" t="s">
        <v>133</v>
      </c>
      <c r="I4036" s="1" t="str">
        <f t="shared" si="1"/>
        <v>Q7.1. Beans, snap, green, cooked, boiled, drained, without salt</v>
      </c>
      <c r="J4036" s="1">
        <f t="shared" si="2"/>
        <v>0</v>
      </c>
      <c r="K4036" s="1" t="str">
        <f t="shared" si="3"/>
        <v>Q7.1. Beans, snap, green, cooked, boiled, drained, without salt0</v>
      </c>
      <c r="L4036" s="1" t="str">
        <f t="shared" si="4"/>
        <v>Q7.1. Beans, snap, green, cooked, boiled, drained, without saltretail_cool</v>
      </c>
      <c r="M4036" s="1" t="str">
        <f t="array" ref="M4036">IF(A4035=$A$72,TEXT(A4036,"dd/mm/yyyy"),A4036)&amp;";"&amp;B4036&amp;";"&amp;IF(J4036=0,IFERROR(VLOOKUP(A4036,default!$B$17:$C$19,2,0),C4036),INDEX(default!$B$2:$B$12,Sheet2!J4036,0))&amp;";"&amp;D4036&amp;";"&amp;E4036&amp;";"&amp;F4036&amp;";"&amp;G4036&amp;";"&amp;H4036</f>
        <v>retail_cool;0;Lognormal;1,12;0;0;No;(2,3,2,4,2,na)_x007f_</v>
      </c>
    </row>
    <row r="4037" ht="15.75" customHeight="1">
      <c r="A4037" s="1" t="s">
        <v>34</v>
      </c>
      <c r="B4037" s="1">
        <v>0.0</v>
      </c>
      <c r="C4037" s="1" t="s">
        <v>866</v>
      </c>
      <c r="D4037" s="1">
        <v>1.12</v>
      </c>
      <c r="E4037" s="1">
        <v>0.0</v>
      </c>
      <c r="F4037" s="1">
        <v>0.0</v>
      </c>
      <c r="G4037" s="1" t="s">
        <v>832</v>
      </c>
      <c r="H4037" s="1" t="s">
        <v>133</v>
      </c>
      <c r="I4037" s="1" t="str">
        <f t="shared" si="1"/>
        <v>Q7.1. Beans, snap, green, cooked, boiled, drained, without salt</v>
      </c>
      <c r="J4037" s="1">
        <f t="shared" si="2"/>
        <v>0</v>
      </c>
      <c r="K4037" s="1" t="str">
        <f t="shared" si="3"/>
        <v>Q7.1. Beans, snap, green, cooked, boiled, drained, without salt0</v>
      </c>
      <c r="L4037" s="1" t="str">
        <f t="shared" si="4"/>
        <v>Q7.1. Beans, snap, green, cooked, boiled, drained, without saltretail_freez</v>
      </c>
      <c r="M4037" s="1" t="str">
        <f t="array" ref="M4037">IF(A4036=$A$72,TEXT(A4037,"dd/mm/yyyy"),A4037)&amp;";"&amp;B4037&amp;";"&amp;IF(J4037=0,IFERROR(VLOOKUP(A4037,default!$B$17:$C$19,2,0),C4037),INDEX(default!$B$2:$B$12,Sheet2!J4037,0))&amp;";"&amp;D4037&amp;";"&amp;E4037&amp;";"&amp;F4037&amp;";"&amp;G4037&amp;";"&amp;H4037</f>
        <v>retail_freez;0;Lognormal;1,12;0;0;No;(2,3,2,4,2,na)_x007f_</v>
      </c>
    </row>
    <row r="4038" ht="15.75" customHeight="1">
      <c r="A4038" s="1" t="s">
        <v>35</v>
      </c>
      <c r="B4038" s="1">
        <v>0.0</v>
      </c>
      <c r="C4038" s="1" t="s">
        <v>866</v>
      </c>
      <c r="D4038" s="1">
        <v>1.12</v>
      </c>
      <c r="E4038" s="1">
        <v>0.0</v>
      </c>
      <c r="F4038" s="1">
        <v>0.0</v>
      </c>
      <c r="G4038" s="1" t="s">
        <v>832</v>
      </c>
      <c r="H4038" s="1" t="s">
        <v>133</v>
      </c>
      <c r="I4038" s="1" t="str">
        <f t="shared" si="1"/>
        <v>Q7.1. Beans, snap, green, cooked, boiled, drained, without salt</v>
      </c>
      <c r="J4038" s="1">
        <f t="shared" si="2"/>
        <v>0</v>
      </c>
      <c r="K4038" s="1" t="str">
        <f t="shared" si="3"/>
        <v>Q7.1. Beans, snap, green, cooked, boiled, drained, without salt0</v>
      </c>
      <c r="L4038" s="1" t="str">
        <f t="shared" si="4"/>
        <v>Q7.1. Beans, snap, green, cooked, boiled, drained, without salthome_cool</v>
      </c>
      <c r="M4038" s="1" t="str">
        <f t="array" ref="M4038">IF(A4037=$A$72,TEXT(A4038,"dd/mm/yyyy"),A4038)&amp;";"&amp;B4038&amp;";"&amp;IF(J4038=0,IFERROR(VLOOKUP(A4038,default!$B$17:$C$19,2,0),C4038),INDEX(default!$B$2:$B$12,Sheet2!J4038,0))&amp;";"&amp;D4038&amp;";"&amp;E4038&amp;";"&amp;F4038&amp;";"&amp;G4038&amp;";"&amp;H4038</f>
        <v>home_cool;0;Lognormal;1,12;0;0;No;(2,3,2,4,2,na)_x007f_</v>
      </c>
    </row>
    <row r="4039" ht="15.75" customHeight="1">
      <c r="A4039" s="1" t="s">
        <v>36</v>
      </c>
      <c r="B4039" s="1">
        <v>0.0</v>
      </c>
      <c r="C4039" s="1" t="s">
        <v>866</v>
      </c>
      <c r="D4039" s="1">
        <v>1.12</v>
      </c>
      <c r="E4039" s="1">
        <v>0.0</v>
      </c>
      <c r="F4039" s="1">
        <v>0.0</v>
      </c>
      <c r="G4039" s="1" t="s">
        <v>832</v>
      </c>
      <c r="H4039" s="1" t="s">
        <v>133</v>
      </c>
      <c r="I4039" s="1" t="str">
        <f t="shared" si="1"/>
        <v>Q7.1. Beans, snap, green, cooked, boiled, drained, without salt</v>
      </c>
      <c r="J4039" s="1">
        <f t="shared" si="2"/>
        <v>0</v>
      </c>
      <c r="K4039" s="1" t="str">
        <f t="shared" si="3"/>
        <v>Q7.1. Beans, snap, green, cooked, boiled, drained, without salt0</v>
      </c>
      <c r="L4039" s="1" t="str">
        <f t="shared" si="4"/>
        <v>Q7.1. Beans, snap, green, cooked, boiled, drained, without salthome_freez</v>
      </c>
      <c r="M4039" s="1" t="str">
        <f t="array" ref="M4039">IF(A4038=$A$72,TEXT(A4039,"dd/mm/yyyy"),A4039)&amp;";"&amp;B4039&amp;";"&amp;IF(J4039=0,IFERROR(VLOOKUP(A4039,default!$B$17:$C$19,2,0),C4039),INDEX(default!$B$2:$B$12,Sheet2!J4039,0))&amp;";"&amp;D4039&amp;";"&amp;E4039&amp;";"&amp;F4039&amp;";"&amp;G4039&amp;";"&amp;H4039</f>
        <v>home_freez;0;Lognormal;1,12;0;0;No;(2,3,2,4,2,na)_x007f_</v>
      </c>
    </row>
    <row r="4040" ht="15.75" customHeight="1">
      <c r="A4040" s="1" t="s">
        <v>37</v>
      </c>
      <c r="B4040" s="1">
        <v>2.0</v>
      </c>
      <c r="C4040" s="1" t="s">
        <v>866</v>
      </c>
      <c r="D4040" s="1">
        <v>1.11</v>
      </c>
      <c r="E4040" s="1">
        <v>0.0</v>
      </c>
      <c r="F4040" s="1">
        <v>0.0</v>
      </c>
      <c r="G4040" s="1" t="s">
        <v>832</v>
      </c>
      <c r="H4040" s="1" t="s">
        <v>134</v>
      </c>
      <c r="I4040" s="1" t="str">
        <f t="shared" si="1"/>
        <v>Q7.1. Beans, snap, green, cooked, boiled, drained, without salt</v>
      </c>
      <c r="J4040" s="1">
        <f t="shared" si="2"/>
        <v>0</v>
      </c>
      <c r="K4040" s="1" t="str">
        <f t="shared" si="3"/>
        <v>Q7.1. Beans, snap, green, cooked, boiled, drained, without salt0</v>
      </c>
      <c r="L4040" s="1" t="str">
        <f t="shared" si="4"/>
        <v>Q7.1. Beans, snap, green, cooked, boiled, drained, without saltboil</v>
      </c>
      <c r="M4040" s="1" t="str">
        <f t="array" ref="M4040">IF(A4039=$A$72,TEXT(A4040,"dd/mm/yyyy"),A4040)&amp;";"&amp;B4040&amp;";"&amp;IF(J4040=0,IFERROR(VLOOKUP(A4040,default!$B$17:$C$19,2,0),C4040),INDEX(default!$B$2:$B$12,Sheet2!J4040,0))&amp;";"&amp;D4040&amp;";"&amp;E4040&amp;";"&amp;F4040&amp;";"&amp;G4040&amp;";"&amp;H4040</f>
        <v>boil;2;Lognormal;1,11;0;0;No;(2,3,2,2,2,na)_x007f_</v>
      </c>
    </row>
    <row r="4041" ht="15.75" customHeight="1">
      <c r="A4041" s="1" t="s">
        <v>38</v>
      </c>
      <c r="B4041" s="1">
        <v>0.0</v>
      </c>
      <c r="C4041" s="1" t="s">
        <v>866</v>
      </c>
      <c r="D4041" s="1">
        <v>1.11</v>
      </c>
      <c r="E4041" s="1">
        <v>0.0</v>
      </c>
      <c r="F4041" s="1">
        <v>0.0</v>
      </c>
      <c r="G4041" s="1" t="s">
        <v>832</v>
      </c>
      <c r="H4041" s="1" t="s">
        <v>134</v>
      </c>
      <c r="I4041" s="1" t="str">
        <f t="shared" si="1"/>
        <v>Q7.1. Beans, snap, green, cooked, boiled, drained, without salt</v>
      </c>
      <c r="J4041" s="1">
        <f t="shared" si="2"/>
        <v>0</v>
      </c>
      <c r="K4041" s="1" t="str">
        <f t="shared" si="3"/>
        <v>Q7.1. Beans, snap, green, cooked, boiled, drained, without salt0</v>
      </c>
      <c r="L4041" s="1" t="str">
        <f t="shared" si="4"/>
        <v>Q7.1. Beans, snap, green, cooked, boiled, drained, without saltfry</v>
      </c>
      <c r="M4041" s="1" t="str">
        <f t="array" ref="M4041">IF(A4040=$A$72,TEXT(A4041,"dd/mm/yyyy"),A4041)&amp;";"&amp;B4041&amp;";"&amp;IF(J4041=0,IFERROR(VLOOKUP(A4041,default!$B$17:$C$19,2,0),C4041),INDEX(default!$B$2:$B$12,Sheet2!J4041,0))&amp;";"&amp;D4041&amp;";"&amp;E4041&amp;";"&amp;F4041&amp;";"&amp;G4041&amp;";"&amp;H4041</f>
        <v>fry;0;Lognormal;1,11;0;0;No;(2,3,2,2,2,na)_x007f_</v>
      </c>
    </row>
    <row r="4042" ht="15.75" customHeight="1">
      <c r="A4042" s="1" t="s">
        <v>22</v>
      </c>
      <c r="B4042" s="1">
        <v>1.0</v>
      </c>
      <c r="C4042" s="1" t="s">
        <v>842</v>
      </c>
      <c r="D4042" s="1">
        <v>1.0</v>
      </c>
      <c r="E4042" s="1">
        <v>0.0</v>
      </c>
      <c r="F4042" s="1">
        <v>0.0</v>
      </c>
      <c r="G4042" s="1" t="s">
        <v>832</v>
      </c>
      <c r="I4042" s="1" t="str">
        <f t="shared" si="1"/>
        <v>Q7.1. Beans, snap, green, cooked, boiled, drained, without salt</v>
      </c>
      <c r="J4042" s="1">
        <f t="shared" si="2"/>
        <v>0</v>
      </c>
      <c r="K4042" s="1" t="str">
        <f t="shared" si="3"/>
        <v>Q7.1. Beans, snap, green, cooked, boiled, drained, without salt0</v>
      </c>
      <c r="L4042" s="1" t="str">
        <f t="shared" si="4"/>
        <v>Q7.1. Beans, snap, green, cooked, boiled, drained, without saltprocessing</v>
      </c>
      <c r="M4042" s="1" t="str">
        <f t="array" ref="M4042">IF(A4041=$A$72,TEXT(A4042,"dd/mm/yyyy"),A4042)&amp;";"&amp;B4042&amp;";"&amp;IF(J4042=0,IFERROR(VLOOKUP(A4042,default!$B$17:$C$19,2,0),C4042),INDEX(default!$B$2:$B$12,Sheet2!J4042,0))&amp;";"&amp;D4042&amp;";"&amp;E4042&amp;";"&amp;F4042&amp;";"&amp;G4042&amp;";"&amp;H4042</f>
        <v>processing;1;Undefined;1;0;0;No;</v>
      </c>
    </row>
    <row r="4043" ht="15.75" customHeight="1">
      <c r="A4043" s="1" t="s">
        <v>39</v>
      </c>
      <c r="B4043" s="1">
        <v>0.05</v>
      </c>
      <c r="C4043" s="1" t="s">
        <v>842</v>
      </c>
      <c r="D4043" s="1">
        <v>1.0</v>
      </c>
      <c r="E4043" s="1">
        <v>0.0</v>
      </c>
      <c r="F4043" s="1">
        <v>0.0</v>
      </c>
      <c r="G4043" s="1" t="s">
        <v>832</v>
      </c>
      <c r="I4043" s="1" t="str">
        <f t="shared" si="1"/>
        <v>Q7.1. Beans, snap, green, cooked, boiled, drained, without salt</v>
      </c>
      <c r="J4043" s="1">
        <f t="shared" si="2"/>
        <v>0</v>
      </c>
      <c r="K4043" s="1" t="str">
        <f t="shared" si="3"/>
        <v>Q7.1. Beans, snap, green, cooked, boiled, drained, without salt0</v>
      </c>
      <c r="L4043" s="1" t="str">
        <f t="shared" si="4"/>
        <v>Q7.1. Beans, snap, green, cooked, boiled, drained, without saltpackwt</v>
      </c>
      <c r="M4043" s="1" t="str">
        <f t="array" ref="M4043">IF(A4042=$A$72,TEXT(A4043,"dd/mm/yyyy"),A4043)&amp;";"&amp;B4043&amp;";"&amp;IF(J4043=0,IFERROR(VLOOKUP(A4043,default!$B$17:$C$19,2,0),C4043),INDEX(default!$B$2:$B$12,Sheet2!J4043,0))&amp;";"&amp;D4043&amp;";"&amp;E4043&amp;";"&amp;F4043&amp;";"&amp;G4043&amp;";"&amp;H4043</f>
        <v>packwt;0,05;Undefined;1;0;0;No;</v>
      </c>
    </row>
    <row r="4044" ht="15.75" customHeight="1">
      <c r="A4044" s="1" t="s">
        <v>40</v>
      </c>
      <c r="B4044" s="1">
        <v>0.0</v>
      </c>
      <c r="C4044" s="1" t="s">
        <v>842</v>
      </c>
      <c r="D4044" s="1">
        <v>1.0</v>
      </c>
      <c r="E4044" s="1">
        <v>0.0</v>
      </c>
      <c r="F4044" s="1">
        <v>0.0</v>
      </c>
      <c r="G4044" s="1" t="s">
        <v>832</v>
      </c>
      <c r="I4044" s="1" t="str">
        <f t="shared" si="1"/>
        <v>Q7.1. Beans, snap, green, cooked, boiled, drained, without salt</v>
      </c>
      <c r="J4044" s="1">
        <f t="shared" si="2"/>
        <v>0</v>
      </c>
      <c r="K4044" s="1" t="str">
        <f t="shared" si="3"/>
        <v>Q7.1. Beans, snap, green, cooked, boiled, drained, without salt0</v>
      </c>
      <c r="L4044" s="1" t="str">
        <f t="shared" si="4"/>
        <v>Q7.1. Beans, snap, green, cooked, boiled, drained, without saltUSER_loss</v>
      </c>
      <c r="M4044" s="1" t="str">
        <f t="array" ref="M4044">IF(A4043=$A$72,TEXT(A4044,"dd/mm/yyyy"),A4044)&amp;";"&amp;B4044&amp;";"&amp;IF(J4044=0,IFERROR(VLOOKUP(A4044,default!$B$17:$C$19,2,0),C4044),INDEX(default!$B$2:$B$12,Sheet2!J4044,0))&amp;";"&amp;D4044&amp;";"&amp;E4044&amp;";"&amp;F4044&amp;";"&amp;G4044&amp;";"&amp;H4044</f>
        <v>USER_loss;0;Undefined;1;0;0;No;</v>
      </c>
    </row>
    <row r="4045" ht="15.75" customHeight="1">
      <c r="I4045" s="1" t="str">
        <f t="shared" si="1"/>
        <v>Q7.1. Beans, snap, green, cooked, boiled, drained, without salt</v>
      </c>
      <c r="J4045" s="1">
        <f t="shared" si="2"/>
        <v>0</v>
      </c>
      <c r="K4045" s="1" t="str">
        <f t="shared" si="3"/>
        <v>Q7.1. Beans, snap, green, cooked, boiled, drained, without salt0</v>
      </c>
      <c r="L4045" s="1" t="str">
        <f t="shared" si="4"/>
        <v>Q7.1. Beans, snap, green, cooked, boiled, drained, without salt</v>
      </c>
      <c r="M4045" s="1" t="str">
        <f t="array" ref="M4045">IF(A4044=$A$72,TEXT(A4045,"dd/mm/yyyy"),A4045)&amp;";"&amp;B4045&amp;";"&amp;IF(J4045=0,IFERROR(VLOOKUP(A4045,default!$B$17:$C$19,2,0),C4045),INDEX(default!$B$2:$B$12,Sheet2!J4045,0))&amp;";"&amp;D4045&amp;";"&amp;E4045&amp;";"&amp;F4045&amp;";"&amp;G4045&amp;";"&amp;H4045</f>
        <v>;;;;;;;</v>
      </c>
    </row>
    <row r="4046" ht="15.75" customHeight="1">
      <c r="A4046" s="1" t="s">
        <v>867</v>
      </c>
      <c r="I4046" s="1" t="str">
        <f t="shared" si="1"/>
        <v>Q7.1. Beans, snap, green, cooked, boiled, drained, without salt</v>
      </c>
      <c r="J4046" s="1">
        <f t="shared" si="2"/>
        <v>0</v>
      </c>
      <c r="K4046" s="1" t="str">
        <f t="shared" si="3"/>
        <v>Q7.1. Beans, snap, green, cooked, boiled, drained, without salt0</v>
      </c>
      <c r="L4046" s="1" t="str">
        <f t="shared" si="4"/>
        <v>Q7.1. Beans, snap, green, cooked, boiled, drained, without saltEnd</v>
      </c>
      <c r="M4046" s="1" t="str">
        <f t="array" ref="M4046">IF(A4045=$A$72,TEXT(A4046,"dd/mm/yyyy"),A4046)&amp;";"&amp;B4046&amp;";"&amp;IF(J4046=0,IFERROR(VLOOKUP(A4046,default!$B$17:$C$19,2,0),C4046),INDEX(default!$B$2:$B$12,Sheet2!J4046,0))&amp;";"&amp;D4046&amp;";"&amp;E4046&amp;";"&amp;F4046&amp;";"&amp;G4046&amp;";"&amp;H4046</f>
        <v>End;;;;;;;</v>
      </c>
    </row>
    <row r="4047" ht="15.75" customHeight="1">
      <c r="I4047" s="1" t="str">
        <f t="shared" si="1"/>
        <v>Q7.1. Beans, snap, green, cooked, boiled, drained, without salt</v>
      </c>
      <c r="J4047" s="1">
        <f t="shared" si="2"/>
        <v>0</v>
      </c>
      <c r="K4047" s="1" t="str">
        <f t="shared" si="3"/>
        <v>Q7.1. Beans, snap, green, cooked, boiled, drained, without salt0</v>
      </c>
      <c r="L4047" s="1" t="str">
        <f t="shared" si="4"/>
        <v>Q7.1. Beans, snap, green, cooked, boiled, drained, without salt</v>
      </c>
      <c r="M4047" s="1" t="str">
        <f t="array" ref="M4047">IF(A4046=$A$72,TEXT(A4047,"dd/mm/yyyy"),A4047)&amp;";"&amp;B4047&amp;";"&amp;IF(J4047=0,IFERROR(VLOOKUP(A4047,default!$B$17:$C$19,2,0),C4047),INDEX(default!$B$2:$B$12,Sheet2!J4047,0))&amp;";"&amp;D4047&amp;";"&amp;E4047&amp;";"&amp;F4047&amp;";"&amp;G4047&amp;";"&amp;H4047</f>
        <v>;;;;;;;</v>
      </c>
    </row>
    <row r="4048" ht="15.75" customHeight="1">
      <c r="A4048" s="1" t="s">
        <v>814</v>
      </c>
      <c r="I4048" s="1" t="str">
        <f t="shared" si="1"/>
        <v>Q7.1. Beans, snap, green, cooked, boiled, drained, without salt</v>
      </c>
      <c r="J4048" s="1">
        <f t="shared" si="2"/>
        <v>0</v>
      </c>
      <c r="K4048" s="1" t="str">
        <f t="shared" si="3"/>
        <v>Q7.1. Beans, snap, green, cooked, boiled, drained, without salt0</v>
      </c>
      <c r="L4048" s="1" t="str">
        <f t="shared" si="4"/>
        <v>Q7.1. Beans, snap, green, cooked, boiled, drained, without saltProcess</v>
      </c>
      <c r="M4048" s="1" t="str">
        <f t="array" ref="M4048">IF(A4047=$A$72,TEXT(A4048,"dd/mm/yyyy"),A4048)&amp;";"&amp;B4048&amp;";"&amp;IF(J4048=0,IFERROR(VLOOKUP(A4048,default!$B$17:$C$19,2,0),C4048),INDEX(default!$B$2:$B$12,Sheet2!J4048,0))&amp;";"&amp;D4048&amp;";"&amp;E4048&amp;";"&amp;F4048&amp;";"&amp;G4048&amp;";"&amp;H4048</f>
        <v>Process;;;;;;;</v>
      </c>
    </row>
    <row r="4049" ht="15.75" customHeight="1">
      <c r="I4049" s="1" t="str">
        <f t="shared" si="1"/>
        <v>Q7.1. Beans, snap, green, cooked, boiled, drained, without salt</v>
      </c>
      <c r="J4049" s="1">
        <f t="shared" si="2"/>
        <v>0</v>
      </c>
      <c r="K4049" s="1" t="str">
        <f t="shared" si="3"/>
        <v>Q7.1. Beans, snap, green, cooked, boiled, drained, without salt0</v>
      </c>
      <c r="L4049" s="1" t="str">
        <f t="shared" si="4"/>
        <v>Q7.1. Beans, snap, green, cooked, boiled, drained, without salt</v>
      </c>
      <c r="M4049" s="1" t="str">
        <f t="array" ref="M4049">IF(A4048=$A$72,TEXT(A4049,"dd/mm/yyyy"),A4049)&amp;";"&amp;B4049&amp;";"&amp;IF(J4049=0,IFERROR(VLOOKUP(A4049,default!$B$17:$C$19,2,0),C4049),INDEX(default!$B$2:$B$12,Sheet2!J4049,0))&amp;";"&amp;D4049&amp;";"&amp;E4049&amp;";"&amp;F4049&amp;";"&amp;G4049&amp;";"&amp;H4049</f>
        <v>;;;;;;;</v>
      </c>
    </row>
    <row r="4050" ht="15.75" customHeight="1">
      <c r="A4050" s="1" t="s">
        <v>815</v>
      </c>
      <c r="I4050" s="1" t="str">
        <f t="shared" si="1"/>
        <v>Q7.1. Beans, snap, green, cooked, boiled, drained, without salt</v>
      </c>
      <c r="J4050" s="1">
        <f t="shared" si="2"/>
        <v>0</v>
      </c>
      <c r="K4050" s="1" t="str">
        <f t="shared" si="3"/>
        <v>Q7.1. Beans, snap, green, cooked, boiled, drained, without salt0</v>
      </c>
      <c r="L4050" s="1" t="str">
        <f t="shared" si="4"/>
        <v>Q7.1. Beans, snap, green, cooked, boiled, drained, without saltCategory type</v>
      </c>
      <c r="M4050" s="1" t="str">
        <f t="array" ref="M4050">IF(A4049=$A$72,TEXT(A4050,"dd/mm/yyyy"),A4050)&amp;";"&amp;B4050&amp;";"&amp;IF(J4050=0,IFERROR(VLOOKUP(A4050,default!$B$17:$C$19,2,0),C4050),INDEX(default!$B$2:$B$12,Sheet2!J4050,0))&amp;";"&amp;D4050&amp;";"&amp;E4050&amp;";"&amp;F4050&amp;";"&amp;G4050&amp;";"&amp;H4050</f>
        <v>Category type;;;;;;;</v>
      </c>
    </row>
    <row r="4051" ht="15.75" customHeight="1">
      <c r="A4051" s="1" t="s">
        <v>816</v>
      </c>
      <c r="I4051" s="1" t="str">
        <f t="shared" si="1"/>
        <v>Q7.1. Beans, snap, green, cooked, boiled, drained, without salt</v>
      </c>
      <c r="J4051" s="1">
        <f t="shared" si="2"/>
        <v>0</v>
      </c>
      <c r="K4051" s="1" t="str">
        <f t="shared" si="3"/>
        <v>Q7.1. Beans, snap, green, cooked, boiled, drained, without salt0</v>
      </c>
      <c r="L4051" s="1" t="str">
        <f t="shared" si="4"/>
        <v>Q7.1. Beans, snap, green, cooked, boiled, drained, without saltmaterial</v>
      </c>
      <c r="M4051" s="1" t="str">
        <f t="array" ref="M4051">IF(A4050=$A$72,TEXT(A4051,"dd/mm/yyyy"),A4051)&amp;";"&amp;B4051&amp;";"&amp;IF(J4051=0,IFERROR(VLOOKUP(A4051,default!$B$17:$C$19,2,0),C4051),INDEX(default!$B$2:$B$12,Sheet2!J4051,0))&amp;";"&amp;D4051&amp;";"&amp;E4051&amp;";"&amp;F4051&amp;";"&amp;G4051&amp;";"&amp;H4051</f>
        <v>material;;;;;;;</v>
      </c>
    </row>
    <row r="4052" ht="15.75" customHeight="1">
      <c r="I4052" s="1" t="str">
        <f t="shared" si="1"/>
        <v>Q7.1. Beans, snap, green, cooked, boiled, drained, without salt</v>
      </c>
      <c r="J4052" s="1">
        <f t="shared" si="2"/>
        <v>0</v>
      </c>
      <c r="K4052" s="1" t="str">
        <f t="shared" si="3"/>
        <v>Q7.1. Beans, snap, green, cooked, boiled, drained, without salt0</v>
      </c>
      <c r="L4052" s="1" t="str">
        <f t="shared" si="4"/>
        <v>Q7.1. Beans, snap, green, cooked, boiled, drained, without salt</v>
      </c>
      <c r="M4052" s="1" t="str">
        <f t="array" ref="M4052">IF(A4051=$A$72,TEXT(A4052,"dd/mm/yyyy"),A4052)&amp;";"&amp;B4052&amp;";"&amp;IF(J4052=0,IFERROR(VLOOKUP(A4052,default!$B$17:$C$19,2,0),C4052),INDEX(default!$B$2:$B$12,Sheet2!J4052,0))&amp;";"&amp;D4052&amp;";"&amp;E4052&amp;";"&amp;F4052&amp;";"&amp;G4052&amp;";"&amp;H4052</f>
        <v>;;;;;;;</v>
      </c>
    </row>
    <row r="4053" ht="15.75" customHeight="1">
      <c r="A4053" s="1" t="s">
        <v>817</v>
      </c>
      <c r="I4053" s="1" t="str">
        <f t="shared" si="1"/>
        <v>Q7.1. Beans, snap, green, cooked, boiled, drained, without salt</v>
      </c>
      <c r="J4053" s="1">
        <f t="shared" si="2"/>
        <v>0</v>
      </c>
      <c r="K4053" s="1" t="str">
        <f t="shared" si="3"/>
        <v>Q7.1. Beans, snap, green, cooked, boiled, drained, without salt0</v>
      </c>
      <c r="L4053" s="1" t="str">
        <f t="shared" si="4"/>
        <v>Q7.1. Beans, snap, green, cooked, boiled, drained, without saltProcess identifier</v>
      </c>
      <c r="M4053" s="1" t="str">
        <f t="array" ref="M4053">IF(A4052=$A$72,TEXT(A4053,"dd/mm/yyyy"),A4053)&amp;";"&amp;B4053&amp;";"&amp;IF(J4053=0,IFERROR(VLOOKUP(A4053,default!$B$17:$C$19,2,0),C4053),INDEX(default!$B$2:$B$12,Sheet2!J4053,0))&amp;";"&amp;D4053&amp;";"&amp;E4053&amp;";"&amp;F4053&amp;";"&amp;G4053&amp;";"&amp;H4053</f>
        <v>Process identifier;;;;;;;</v>
      </c>
    </row>
    <row r="4054" ht="15.75" customHeight="1">
      <c r="A4054" s="1" t="s">
        <v>1155</v>
      </c>
      <c r="I4054" s="1" t="str">
        <f t="shared" si="1"/>
        <v>Q7.1. Beans, snap, green, cooked, boiled, drained, without salt</v>
      </c>
      <c r="J4054" s="1">
        <f t="shared" si="2"/>
        <v>0</v>
      </c>
      <c r="K4054" s="1" t="str">
        <f t="shared" si="3"/>
        <v>Q7.1. Beans, snap, green, cooked, boiled, drained, without salt0</v>
      </c>
      <c r="L4054" s="1" t="str">
        <f t="shared" si="4"/>
        <v>Q7.1. Beans, snap, green, cooked, boiled, drained, without saltFootPrin000108900800270</v>
      </c>
      <c r="M4054" s="1" t="str">
        <f t="array" ref="M4054">IF(A4053=$A$72,TEXT(A4054,"dd/mm/yyyy"),A4054)&amp;";"&amp;B4054&amp;";"&amp;IF(J4054=0,IFERROR(VLOOKUP(A4054,default!$B$17:$C$19,2,0),C4054),INDEX(default!$B$2:$B$12,Sheet2!J4054,0))&amp;";"&amp;D4054&amp;";"&amp;E4054&amp;";"&amp;F4054&amp;";"&amp;G4054&amp;";"&amp;H4054</f>
        <v>FootPrin000108900800270;;;;;;;</v>
      </c>
    </row>
    <row r="4055" ht="15.75" customHeight="1">
      <c r="I4055" s="1" t="str">
        <f t="shared" si="1"/>
        <v>Q7.1. Beans, snap, green, cooked, boiled, drained, without salt</v>
      </c>
      <c r="J4055" s="1">
        <f t="shared" si="2"/>
        <v>0</v>
      </c>
      <c r="K4055" s="1" t="str">
        <f t="shared" si="3"/>
        <v>Q7.1. Beans, snap, green, cooked, boiled, drained, without salt0</v>
      </c>
      <c r="L4055" s="1" t="str">
        <f t="shared" si="4"/>
        <v>Q7.1. Beans, snap, green, cooked, boiled, drained, without salt</v>
      </c>
      <c r="M4055" s="1" t="str">
        <f t="array" ref="M4055">IF(A4054=$A$72,TEXT(A4055,"dd/mm/yyyy"),A4055)&amp;";"&amp;B4055&amp;";"&amp;IF(J4055=0,IFERROR(VLOOKUP(A4055,default!$B$17:$C$19,2,0),C4055),INDEX(default!$B$2:$B$12,Sheet2!J4055,0))&amp;";"&amp;D4055&amp;";"&amp;E4055&amp;";"&amp;F4055&amp;";"&amp;G4055&amp;";"&amp;H4055</f>
        <v>;;;;;;;</v>
      </c>
    </row>
    <row r="4056" ht="15.75" customHeight="1">
      <c r="A4056" s="1" t="s">
        <v>819</v>
      </c>
      <c r="I4056" s="1" t="str">
        <f t="shared" si="1"/>
        <v>Q7.1. Beans, snap, green, cooked, boiled, drained, without salt</v>
      </c>
      <c r="J4056" s="1">
        <f t="shared" si="2"/>
        <v>0</v>
      </c>
      <c r="K4056" s="1" t="str">
        <f t="shared" si="3"/>
        <v>Q7.1. Beans, snap, green, cooked, boiled, drained, without salt0</v>
      </c>
      <c r="L4056" s="1" t="str">
        <f t="shared" si="4"/>
        <v>Q7.1. Beans, snap, green, cooked, boiled, drained, without saltType</v>
      </c>
      <c r="M4056" s="1" t="str">
        <f t="array" ref="M4056">IF(A4055=$A$72,TEXT(A4056,"dd/mm/yyyy"),A4056)&amp;";"&amp;B4056&amp;";"&amp;IF(J4056=0,IFERROR(VLOOKUP(A4056,default!$B$17:$C$19,2,0),C4056),INDEX(default!$B$2:$B$12,Sheet2!J4056,0))&amp;";"&amp;D4056&amp;";"&amp;E4056&amp;";"&amp;F4056&amp;";"&amp;G4056&amp;";"&amp;H4056</f>
        <v>Type;;;;;;;</v>
      </c>
    </row>
    <row r="4057" ht="15.75" customHeight="1">
      <c r="I4057" s="1" t="str">
        <f t="shared" si="1"/>
        <v>Q7.1. Beans, snap, green, cooked, boiled, drained, without salt</v>
      </c>
      <c r="J4057" s="1">
        <f t="shared" si="2"/>
        <v>0</v>
      </c>
      <c r="K4057" s="1" t="str">
        <f t="shared" si="3"/>
        <v>Q7.1. Beans, snap, green, cooked, boiled, drained, without salt0</v>
      </c>
      <c r="L4057" s="1" t="str">
        <f t="shared" si="4"/>
        <v>Q7.1. Beans, snap, green, cooked, boiled, drained, without salt</v>
      </c>
      <c r="M4057" s="1" t="str">
        <f t="array" ref="M4057">IF(A4056=$A$72,TEXT(A4057,"dd/mm/yyyy"),A4057)&amp;";"&amp;B4057&amp;";"&amp;IF(J4057=0,IFERROR(VLOOKUP(A4057,default!$B$17:$C$19,2,0),C4057),INDEX(default!$B$2:$B$12,Sheet2!J4057,0))&amp;";"&amp;D4057&amp;";"&amp;E4057&amp;";"&amp;F4057&amp;";"&amp;G4057&amp;";"&amp;H4057</f>
        <v>;;;;;;;</v>
      </c>
    </row>
    <row r="4058" ht="15.75" customHeight="1">
      <c r="I4058" s="1" t="str">
        <f t="shared" si="1"/>
        <v>Q7.1. Beans, snap, green, cooked, boiled, drained, without salt</v>
      </c>
      <c r="J4058" s="1">
        <f t="shared" si="2"/>
        <v>0</v>
      </c>
      <c r="K4058" s="1" t="str">
        <f t="shared" si="3"/>
        <v>Q7.1. Beans, snap, green, cooked, boiled, drained, without salt0</v>
      </c>
      <c r="L4058" s="1" t="str">
        <f t="shared" si="4"/>
        <v>Q7.1. Beans, snap, green, cooked, boiled, drained, without salt</v>
      </c>
      <c r="M4058" s="1" t="str">
        <f t="array" ref="M4058">IF(A4057=$A$72,TEXT(A4058,"dd/mm/yyyy"),A4058)&amp;";"&amp;B4058&amp;";"&amp;IF(J4058=0,IFERROR(VLOOKUP(A4058,default!$B$17:$C$19,2,0),C4058),INDEX(default!$B$2:$B$12,Sheet2!J4058,0))&amp;";"&amp;D4058&amp;";"&amp;E4058&amp;";"&amp;F4058&amp;";"&amp;G4058&amp;";"&amp;H4058</f>
        <v>;;;;;;;</v>
      </c>
    </row>
    <row r="4059" ht="15.75" customHeight="1">
      <c r="A4059" s="1" t="s">
        <v>820</v>
      </c>
      <c r="I4059" s="1" t="str">
        <f t="shared" si="1"/>
        <v>Q7.1. Beans, snap, green, cooked, boiled, drained, without salt</v>
      </c>
      <c r="J4059" s="1">
        <f t="shared" si="2"/>
        <v>0</v>
      </c>
      <c r="K4059" s="1" t="str">
        <f t="shared" si="3"/>
        <v>Q7.1. Beans, snap, green, cooked, boiled, drained, without salt0</v>
      </c>
      <c r="L4059" s="1" t="str">
        <f t="shared" si="4"/>
        <v>Q7.1. Beans, snap, green, cooked, boiled, drained, without saltStatus</v>
      </c>
      <c r="M4059" s="1" t="str">
        <f t="array" ref="M4059">IF(A4058=$A$72,TEXT(A4059,"dd/mm/yyyy"),A4059)&amp;";"&amp;B4059&amp;";"&amp;IF(J4059=0,IFERROR(VLOOKUP(A4059,default!$B$17:$C$19,2,0),C4059),INDEX(default!$B$2:$B$12,Sheet2!J4059,0))&amp;";"&amp;D4059&amp;";"&amp;E4059&amp;";"&amp;F4059&amp;";"&amp;G4059&amp;";"&amp;H4059</f>
        <v>Status;;;;;;;</v>
      </c>
    </row>
    <row r="4060" ht="15.75" customHeight="1">
      <c r="I4060" s="1" t="str">
        <f t="shared" si="1"/>
        <v>Q7.1. Beans, snap, green, cooked, boiled, drained, without salt</v>
      </c>
      <c r="J4060" s="1">
        <f t="shared" si="2"/>
        <v>0</v>
      </c>
      <c r="K4060" s="1" t="str">
        <f t="shared" si="3"/>
        <v>Q7.1. Beans, snap, green, cooked, boiled, drained, without salt0</v>
      </c>
      <c r="L4060" s="1" t="str">
        <f t="shared" si="4"/>
        <v>Q7.1. Beans, snap, green, cooked, boiled, drained, without salt</v>
      </c>
      <c r="M4060" s="1" t="str">
        <f t="array" ref="M4060">IF(A4059=$A$72,TEXT(A4060,"dd/mm/yyyy"),A4060)&amp;";"&amp;B4060&amp;";"&amp;IF(J4060=0,IFERROR(VLOOKUP(A4060,default!$B$17:$C$19,2,0),C4060),INDEX(default!$B$2:$B$12,Sheet2!J4060,0))&amp;";"&amp;D4060&amp;";"&amp;E4060&amp;";"&amp;F4060&amp;";"&amp;G4060&amp;";"&amp;H4060</f>
        <v>;;;;;;;</v>
      </c>
    </row>
    <row r="4061" ht="15.75" customHeight="1">
      <c r="I4061" s="1" t="str">
        <f t="shared" si="1"/>
        <v>Q7.1. Beans, snap, green, cooked, boiled, drained, without salt</v>
      </c>
      <c r="J4061" s="1">
        <f t="shared" si="2"/>
        <v>0</v>
      </c>
      <c r="K4061" s="1" t="str">
        <f t="shared" si="3"/>
        <v>Q7.1. Beans, snap, green, cooked, boiled, drained, without salt0</v>
      </c>
      <c r="L4061" s="1" t="str">
        <f t="shared" si="4"/>
        <v>Q7.1. Beans, snap, green, cooked, boiled, drained, without salt</v>
      </c>
      <c r="M4061" s="1" t="str">
        <f t="array" ref="M4061">IF(A4060=$A$72,TEXT(A4061,"dd/mm/yyyy"),A4061)&amp;";"&amp;B4061&amp;";"&amp;IF(J4061=0,IFERROR(VLOOKUP(A4061,default!$B$17:$C$19,2,0),C4061),INDEX(default!$B$2:$B$12,Sheet2!J4061,0))&amp;";"&amp;D4061&amp;";"&amp;E4061&amp;";"&amp;F4061&amp;";"&amp;G4061&amp;";"&amp;H4061</f>
        <v>;;;;;;;</v>
      </c>
    </row>
    <row r="4062" ht="15.75" customHeight="1">
      <c r="A4062" s="1" t="s">
        <v>821</v>
      </c>
      <c r="I4062" s="1" t="str">
        <f t="shared" si="1"/>
        <v>Q7.1. Beans, snap, green, cooked, boiled, drained, without salt</v>
      </c>
      <c r="J4062" s="1">
        <f t="shared" si="2"/>
        <v>0</v>
      </c>
      <c r="K4062" s="1" t="str">
        <f t="shared" si="3"/>
        <v>Q7.1. Beans, snap, green, cooked, boiled, drained, without salt0</v>
      </c>
      <c r="L4062" s="1" t="str">
        <f t="shared" si="4"/>
        <v>Q7.1. Beans, snap, green, cooked, boiled, drained, without saltTime period</v>
      </c>
      <c r="M4062" s="1" t="str">
        <f t="array" ref="M4062">IF(A4061=$A$72,TEXT(A4062,"dd/mm/yyyy"),A4062)&amp;";"&amp;B4062&amp;";"&amp;IF(J4062=0,IFERROR(VLOOKUP(A4062,default!$B$17:$C$19,2,0),C4062),INDEX(default!$B$2:$B$12,Sheet2!J4062,0))&amp;";"&amp;D4062&amp;";"&amp;E4062&amp;";"&amp;F4062&amp;";"&amp;G4062&amp;";"&amp;H4062</f>
        <v>Time period;;;;;;;</v>
      </c>
    </row>
    <row r="4063" ht="15.75" customHeight="1">
      <c r="A4063" s="1" t="s">
        <v>822</v>
      </c>
      <c r="I4063" s="1" t="str">
        <f t="shared" si="1"/>
        <v>Q7.1. Beans, snap, green, cooked, boiled, drained, without salt</v>
      </c>
      <c r="J4063" s="1">
        <f t="shared" si="2"/>
        <v>0</v>
      </c>
      <c r="K4063" s="1" t="str">
        <f t="shared" si="3"/>
        <v>Q7.1. Beans, snap, green, cooked, boiled, drained, without salt0</v>
      </c>
      <c r="L4063" s="1" t="str">
        <f t="shared" si="4"/>
        <v>Q7.1. Beans, snap, green, cooked, boiled, drained, without saltUnspecified</v>
      </c>
      <c r="M4063" s="1" t="str">
        <f t="array" ref="M4063">IF(A4062=$A$72,TEXT(A4063,"dd/mm/yyyy"),A4063)&amp;";"&amp;B4063&amp;";"&amp;IF(J4063=0,IFERROR(VLOOKUP(A4063,default!$B$17:$C$19,2,0),C4063),INDEX(default!$B$2:$B$12,Sheet2!J4063,0))&amp;";"&amp;D4063&amp;";"&amp;E4063&amp;";"&amp;F4063&amp;";"&amp;G4063&amp;";"&amp;H4063</f>
        <v>Unspecified;;;;;;;</v>
      </c>
    </row>
    <row r="4064" ht="15.75" customHeight="1">
      <c r="I4064" s="1" t="str">
        <f t="shared" si="1"/>
        <v>Q7.1. Beans, snap, green, cooked, boiled, drained, without salt</v>
      </c>
      <c r="J4064" s="1">
        <f t="shared" si="2"/>
        <v>0</v>
      </c>
      <c r="K4064" s="1" t="str">
        <f t="shared" si="3"/>
        <v>Q7.1. Beans, snap, green, cooked, boiled, drained, without salt0</v>
      </c>
      <c r="L4064" s="1" t="str">
        <f t="shared" si="4"/>
        <v>Q7.1. Beans, snap, green, cooked, boiled, drained, without salt</v>
      </c>
      <c r="M4064" s="1" t="str">
        <f t="array" ref="M4064">IF(A4063=$A$72,TEXT(A4064,"dd/mm/yyyy"),A4064)&amp;";"&amp;B4064&amp;";"&amp;IF(J4064=0,IFERROR(VLOOKUP(A4064,default!$B$17:$C$19,2,0),C4064),INDEX(default!$B$2:$B$12,Sheet2!J4064,0))&amp;";"&amp;D4064&amp;";"&amp;E4064&amp;";"&amp;F4064&amp;";"&amp;G4064&amp;";"&amp;H4064</f>
        <v>;;;;;;;</v>
      </c>
    </row>
    <row r="4065" ht="15.75" customHeight="1">
      <c r="A4065" s="1" t="s">
        <v>823</v>
      </c>
      <c r="I4065" s="1" t="str">
        <f t="shared" si="1"/>
        <v>Q7.1. Beans, snap, green, cooked, boiled, drained, without salt</v>
      </c>
      <c r="J4065" s="1">
        <f t="shared" si="2"/>
        <v>0</v>
      </c>
      <c r="K4065" s="1" t="str">
        <f t="shared" si="3"/>
        <v>Q7.1. Beans, snap, green, cooked, boiled, drained, without salt0</v>
      </c>
      <c r="L4065" s="1" t="str">
        <f t="shared" si="4"/>
        <v>Q7.1. Beans, snap, green, cooked, boiled, drained, without saltGeography</v>
      </c>
      <c r="M4065" s="1" t="str">
        <f t="array" ref="M4065">IF(A4064=$A$72,TEXT(A4065,"dd/mm/yyyy"),A4065)&amp;";"&amp;B4065&amp;";"&amp;IF(J4065=0,IFERROR(VLOOKUP(A4065,default!$B$17:$C$19,2,0),C4065),INDEX(default!$B$2:$B$12,Sheet2!J4065,0))&amp;";"&amp;D4065&amp;";"&amp;E4065&amp;";"&amp;F4065&amp;";"&amp;G4065&amp;";"&amp;H4065</f>
        <v>Geography;;;;;;;</v>
      </c>
    </row>
    <row r="4066" ht="15.75" customHeight="1">
      <c r="A4066" s="1" t="s">
        <v>822</v>
      </c>
      <c r="I4066" s="1" t="str">
        <f t="shared" si="1"/>
        <v>Q7.1. Beans, snap, green, cooked, boiled, drained, without salt</v>
      </c>
      <c r="J4066" s="1">
        <f t="shared" si="2"/>
        <v>0</v>
      </c>
      <c r="K4066" s="1" t="str">
        <f t="shared" si="3"/>
        <v>Q7.1. Beans, snap, green, cooked, boiled, drained, without salt0</v>
      </c>
      <c r="L4066" s="1" t="str">
        <f t="shared" si="4"/>
        <v>Q7.1. Beans, snap, green, cooked, boiled, drained, without saltUnspecified</v>
      </c>
      <c r="M4066" s="1" t="str">
        <f t="array" ref="M4066">IF(A4065=$A$72,TEXT(A4066,"dd/mm/yyyy"),A4066)&amp;";"&amp;B4066&amp;";"&amp;IF(J4066=0,IFERROR(VLOOKUP(A4066,default!$B$17:$C$19,2,0),C4066),INDEX(default!$B$2:$B$12,Sheet2!J4066,0))&amp;";"&amp;D4066&amp;";"&amp;E4066&amp;";"&amp;F4066&amp;";"&amp;G4066&amp;";"&amp;H4066</f>
        <v>Unspecified;;;;;;;</v>
      </c>
    </row>
    <row r="4067" ht="15.75" customHeight="1">
      <c r="I4067" s="1" t="str">
        <f t="shared" si="1"/>
        <v>Q7.1. Beans, snap, green, cooked, boiled, drained, without salt</v>
      </c>
      <c r="J4067" s="1">
        <f t="shared" si="2"/>
        <v>0</v>
      </c>
      <c r="K4067" s="1" t="str">
        <f t="shared" si="3"/>
        <v>Q7.1. Beans, snap, green, cooked, boiled, drained, without salt0</v>
      </c>
      <c r="L4067" s="1" t="str">
        <f t="shared" si="4"/>
        <v>Q7.1. Beans, snap, green, cooked, boiled, drained, without salt</v>
      </c>
      <c r="M4067" s="1" t="str">
        <f t="array" ref="M4067">IF(A4066=$A$72,TEXT(A4067,"dd/mm/yyyy"),A4067)&amp;";"&amp;B4067&amp;";"&amp;IF(J4067=0,IFERROR(VLOOKUP(A4067,default!$B$17:$C$19,2,0),C4067),INDEX(default!$B$2:$B$12,Sheet2!J4067,0))&amp;";"&amp;D4067&amp;";"&amp;E4067&amp;";"&amp;F4067&amp;";"&amp;G4067&amp;";"&amp;H4067</f>
        <v>;;;;;;;</v>
      </c>
    </row>
    <row r="4068" ht="15.75" customHeight="1">
      <c r="A4068" s="1" t="s">
        <v>824</v>
      </c>
      <c r="I4068" s="1" t="str">
        <f t="shared" si="1"/>
        <v>Q7.1. Beans, snap, green, cooked, boiled, drained, without salt</v>
      </c>
      <c r="J4068" s="1">
        <f t="shared" si="2"/>
        <v>0</v>
      </c>
      <c r="K4068" s="1" t="str">
        <f t="shared" si="3"/>
        <v>Q7.1. Beans, snap, green, cooked, boiled, drained, without salt0</v>
      </c>
      <c r="L4068" s="1" t="str">
        <f t="shared" si="4"/>
        <v>Q7.1. Beans, snap, green, cooked, boiled, drained, without saltTechnology</v>
      </c>
      <c r="M4068" s="1" t="str">
        <f t="array" ref="M4068">IF(A4067=$A$72,TEXT(A4068,"dd/mm/yyyy"),A4068)&amp;";"&amp;B4068&amp;";"&amp;IF(J4068=0,IFERROR(VLOOKUP(A4068,default!$B$17:$C$19,2,0),C4068),INDEX(default!$B$2:$B$12,Sheet2!J4068,0))&amp;";"&amp;D4068&amp;";"&amp;E4068&amp;";"&amp;F4068&amp;";"&amp;G4068&amp;";"&amp;H4068</f>
        <v>Technology;;;;;;;</v>
      </c>
    </row>
    <row r="4069" ht="15.75" customHeight="1">
      <c r="A4069" s="1" t="s">
        <v>822</v>
      </c>
      <c r="I4069" s="1" t="str">
        <f t="shared" si="1"/>
        <v>Q7.1. Beans, snap, green, cooked, boiled, drained, without salt</v>
      </c>
      <c r="J4069" s="1">
        <f t="shared" si="2"/>
        <v>0</v>
      </c>
      <c r="K4069" s="1" t="str">
        <f t="shared" si="3"/>
        <v>Q7.1. Beans, snap, green, cooked, boiled, drained, without salt0</v>
      </c>
      <c r="L4069" s="1" t="str">
        <f t="shared" si="4"/>
        <v>Q7.1. Beans, snap, green, cooked, boiled, drained, without saltUnspecified</v>
      </c>
      <c r="M4069" s="1" t="str">
        <f t="array" ref="M4069">IF(A4068=$A$72,TEXT(A4069,"dd/mm/yyyy"),A4069)&amp;";"&amp;B4069&amp;";"&amp;IF(J4069=0,IFERROR(VLOOKUP(A4069,default!$B$17:$C$19,2,0),C4069),INDEX(default!$B$2:$B$12,Sheet2!J4069,0))&amp;";"&amp;D4069&amp;";"&amp;E4069&amp;";"&amp;F4069&amp;";"&amp;G4069&amp;";"&amp;H4069</f>
        <v>Unspecified;;;;;;;</v>
      </c>
    </row>
    <row r="4070" ht="15.75" customHeight="1">
      <c r="I4070" s="1" t="str">
        <f t="shared" si="1"/>
        <v>Q7.1. Beans, snap, green, cooked, boiled, drained, without salt</v>
      </c>
      <c r="J4070" s="1">
        <f t="shared" si="2"/>
        <v>0</v>
      </c>
      <c r="K4070" s="1" t="str">
        <f t="shared" si="3"/>
        <v>Q7.1. Beans, snap, green, cooked, boiled, drained, without salt0</v>
      </c>
      <c r="L4070" s="1" t="str">
        <f t="shared" si="4"/>
        <v>Q7.1. Beans, snap, green, cooked, boiled, drained, without salt</v>
      </c>
      <c r="M4070" s="1" t="str">
        <f t="array" ref="M4070">IF(A4069=$A$72,TEXT(A4070,"dd/mm/yyyy"),A4070)&amp;";"&amp;B4070&amp;";"&amp;IF(J4070=0,IFERROR(VLOOKUP(A4070,default!$B$17:$C$19,2,0),C4070),INDEX(default!$B$2:$B$12,Sheet2!J4070,0))&amp;";"&amp;D4070&amp;";"&amp;E4070&amp;";"&amp;F4070&amp;";"&amp;G4070&amp;";"&amp;H4070</f>
        <v>;;;;;;;</v>
      </c>
    </row>
    <row r="4071" ht="15.75" customHeight="1">
      <c r="A4071" s="1" t="s">
        <v>825</v>
      </c>
      <c r="I4071" s="1" t="str">
        <f t="shared" si="1"/>
        <v>Q7.1. Beans, snap, green, cooked, boiled, drained, without salt</v>
      </c>
      <c r="J4071" s="1">
        <f t="shared" si="2"/>
        <v>0</v>
      </c>
      <c r="K4071" s="1" t="str">
        <f t="shared" si="3"/>
        <v>Q7.1. Beans, snap, green, cooked, boiled, drained, without salt0</v>
      </c>
      <c r="L4071" s="1" t="str">
        <f t="shared" si="4"/>
        <v>Q7.1. Beans, snap, green, cooked, boiled, drained, without saltRepresentativeness</v>
      </c>
      <c r="M4071" s="1" t="str">
        <f t="array" ref="M4071">IF(A4070=$A$72,TEXT(A4071,"dd/mm/yyyy"),A4071)&amp;";"&amp;B4071&amp;";"&amp;IF(J4071=0,IFERROR(VLOOKUP(A4071,default!$B$17:$C$19,2,0),C4071),INDEX(default!$B$2:$B$12,Sheet2!J4071,0))&amp;";"&amp;D4071&amp;";"&amp;E4071&amp;";"&amp;F4071&amp;";"&amp;G4071&amp;";"&amp;H4071</f>
        <v>Representativeness;;;;;;;</v>
      </c>
    </row>
    <row r="4072" ht="15.75" customHeight="1">
      <c r="A4072" s="1" t="s">
        <v>822</v>
      </c>
      <c r="I4072" s="1" t="str">
        <f t="shared" si="1"/>
        <v>Q7.1. Beans, snap, green, cooked, boiled, drained, without salt</v>
      </c>
      <c r="J4072" s="1">
        <f t="shared" si="2"/>
        <v>0</v>
      </c>
      <c r="K4072" s="1" t="str">
        <f t="shared" si="3"/>
        <v>Q7.1. Beans, snap, green, cooked, boiled, drained, without salt0</v>
      </c>
      <c r="L4072" s="1" t="str">
        <f t="shared" si="4"/>
        <v>Q7.1. Beans, snap, green, cooked, boiled, drained, without saltUnspecified</v>
      </c>
      <c r="M4072" s="1" t="str">
        <f t="array" ref="M4072">IF(A4071=$A$72,TEXT(A4072,"dd/mm/yyyy"),A4072)&amp;";"&amp;B4072&amp;";"&amp;IF(J4072=0,IFERROR(VLOOKUP(A4072,default!$B$17:$C$19,2,0),C4072),INDEX(default!$B$2:$B$12,Sheet2!J4072,0))&amp;";"&amp;D4072&amp;";"&amp;E4072&amp;";"&amp;F4072&amp;";"&amp;G4072&amp;";"&amp;H4072</f>
        <v>Unspecified;;;;;;;</v>
      </c>
    </row>
    <row r="4073" ht="15.75" customHeight="1">
      <c r="I4073" s="1" t="str">
        <f t="shared" si="1"/>
        <v>Q7.1. Beans, snap, green, cooked, boiled, drained, without salt</v>
      </c>
      <c r="J4073" s="1">
        <f t="shared" si="2"/>
        <v>0</v>
      </c>
      <c r="K4073" s="1" t="str">
        <f t="shared" si="3"/>
        <v>Q7.1. Beans, snap, green, cooked, boiled, drained, without salt0</v>
      </c>
      <c r="L4073" s="1" t="str">
        <f t="shared" si="4"/>
        <v>Q7.1. Beans, snap, green, cooked, boiled, drained, without salt</v>
      </c>
      <c r="M4073" s="1" t="str">
        <f t="array" ref="M4073">IF(A4072=$A$72,TEXT(A4073,"dd/mm/yyyy"),A4073)&amp;";"&amp;B4073&amp;";"&amp;IF(J4073=0,IFERROR(VLOOKUP(A4073,default!$B$17:$C$19,2,0),C4073),INDEX(default!$B$2:$B$12,Sheet2!J4073,0))&amp;";"&amp;D4073&amp;";"&amp;E4073&amp;";"&amp;F4073&amp;";"&amp;G4073&amp;";"&amp;H4073</f>
        <v>;;;;;;;</v>
      </c>
    </row>
    <row r="4074" ht="15.75" customHeight="1">
      <c r="A4074" s="1" t="s">
        <v>826</v>
      </c>
      <c r="I4074" s="1" t="str">
        <f t="shared" si="1"/>
        <v>Q7.1. Beans, snap, green, cooked, boiled, drained, without salt</v>
      </c>
      <c r="J4074" s="1">
        <f t="shared" si="2"/>
        <v>0</v>
      </c>
      <c r="K4074" s="1" t="str">
        <f t="shared" si="3"/>
        <v>Q7.1. Beans, snap, green, cooked, boiled, drained, without salt0</v>
      </c>
      <c r="L4074" s="1" t="str">
        <f t="shared" si="4"/>
        <v>Q7.1. Beans, snap, green, cooked, boiled, drained, without saltMultiple output allocation</v>
      </c>
      <c r="M4074" s="1" t="str">
        <f t="array" ref="M4074">IF(A4073=$A$72,TEXT(A4074,"dd/mm/yyyy"),A4074)&amp;";"&amp;B4074&amp;";"&amp;IF(J4074=0,IFERROR(VLOOKUP(A4074,default!$B$17:$C$19,2,0),C4074),INDEX(default!$B$2:$B$12,Sheet2!J4074,0))&amp;";"&amp;D4074&amp;";"&amp;E4074&amp;";"&amp;F4074&amp;";"&amp;G4074&amp;";"&amp;H4074</f>
        <v>Multiple output allocation;;;;;;;</v>
      </c>
    </row>
    <row r="4075" ht="15.75" customHeight="1">
      <c r="A4075" s="1" t="s">
        <v>822</v>
      </c>
      <c r="I4075" s="1" t="str">
        <f t="shared" si="1"/>
        <v>Q7.1. Beans, snap, green, cooked, boiled, drained, without salt</v>
      </c>
      <c r="J4075" s="1">
        <f t="shared" si="2"/>
        <v>0</v>
      </c>
      <c r="K4075" s="1" t="str">
        <f t="shared" si="3"/>
        <v>Q7.1. Beans, snap, green, cooked, boiled, drained, without salt0</v>
      </c>
      <c r="L4075" s="1" t="str">
        <f t="shared" si="4"/>
        <v>Q7.1. Beans, snap, green, cooked, boiled, drained, without saltUnspecified</v>
      </c>
      <c r="M4075" s="1" t="str">
        <f t="array" ref="M4075">IF(A4074=$A$72,TEXT(A4075,"dd/mm/yyyy"),A4075)&amp;";"&amp;B4075&amp;";"&amp;IF(J4075=0,IFERROR(VLOOKUP(A4075,default!$B$17:$C$19,2,0),C4075),INDEX(default!$B$2:$B$12,Sheet2!J4075,0))&amp;";"&amp;D4075&amp;";"&amp;E4075&amp;";"&amp;F4075&amp;";"&amp;G4075&amp;";"&amp;H4075</f>
        <v>Unspecified;;;;;;;</v>
      </c>
    </row>
    <row r="4076" ht="15.75" customHeight="1">
      <c r="I4076" s="1" t="str">
        <f t="shared" si="1"/>
        <v>Q7.1. Beans, snap, green, cooked, boiled, drained, without salt</v>
      </c>
      <c r="J4076" s="1">
        <f t="shared" si="2"/>
        <v>0</v>
      </c>
      <c r="K4076" s="1" t="str">
        <f t="shared" si="3"/>
        <v>Q7.1. Beans, snap, green, cooked, boiled, drained, without salt0</v>
      </c>
      <c r="L4076" s="1" t="str">
        <f t="shared" si="4"/>
        <v>Q7.1. Beans, snap, green, cooked, boiled, drained, without salt</v>
      </c>
      <c r="M4076" s="1" t="str">
        <f t="array" ref="M4076">IF(A4075=$A$72,TEXT(A4076,"dd/mm/yyyy"),A4076)&amp;";"&amp;B4076&amp;";"&amp;IF(J4076=0,IFERROR(VLOOKUP(A4076,default!$B$17:$C$19,2,0),C4076),INDEX(default!$B$2:$B$12,Sheet2!J4076,0))&amp;";"&amp;D4076&amp;";"&amp;E4076&amp;";"&amp;F4076&amp;";"&amp;G4076&amp;";"&amp;H4076</f>
        <v>;;;;;;;</v>
      </c>
    </row>
    <row r="4077" ht="15.75" customHeight="1">
      <c r="A4077" s="1" t="s">
        <v>827</v>
      </c>
      <c r="I4077" s="1" t="str">
        <f t="shared" si="1"/>
        <v>Q7.1. Beans, snap, green, cooked, boiled, drained, without salt</v>
      </c>
      <c r="J4077" s="1">
        <f t="shared" si="2"/>
        <v>0</v>
      </c>
      <c r="K4077" s="1" t="str">
        <f t="shared" si="3"/>
        <v>Q7.1. Beans, snap, green, cooked, boiled, drained, without salt0</v>
      </c>
      <c r="L4077" s="1" t="str">
        <f t="shared" si="4"/>
        <v>Q7.1. Beans, snap, green, cooked, boiled, drained, without saltSubstitution allocation</v>
      </c>
      <c r="M4077" s="1" t="str">
        <f t="array" ref="M4077">IF(A4076=$A$72,TEXT(A4077,"dd/mm/yyyy"),A4077)&amp;";"&amp;B4077&amp;";"&amp;IF(J4077=0,IFERROR(VLOOKUP(A4077,default!$B$17:$C$19,2,0),C4077),INDEX(default!$B$2:$B$12,Sheet2!J4077,0))&amp;";"&amp;D4077&amp;";"&amp;E4077&amp;";"&amp;F4077&amp;";"&amp;G4077&amp;";"&amp;H4077</f>
        <v>Substitution allocation;;;;;;;</v>
      </c>
    </row>
    <row r="4078" ht="15.75" customHeight="1">
      <c r="A4078" s="1" t="s">
        <v>822</v>
      </c>
      <c r="I4078" s="1" t="str">
        <f t="shared" si="1"/>
        <v>Q7.1. Beans, snap, green, cooked, boiled, drained, without salt</v>
      </c>
      <c r="J4078" s="1">
        <f t="shared" si="2"/>
        <v>0</v>
      </c>
      <c r="K4078" s="1" t="str">
        <f t="shared" si="3"/>
        <v>Q7.1. Beans, snap, green, cooked, boiled, drained, without salt0</v>
      </c>
      <c r="L4078" s="1" t="str">
        <f t="shared" si="4"/>
        <v>Q7.1. Beans, snap, green, cooked, boiled, drained, without saltUnspecified</v>
      </c>
      <c r="M4078" s="1" t="str">
        <f t="array" ref="M4078">IF(A4077=$A$72,TEXT(A4078,"dd/mm/yyyy"),A4078)&amp;";"&amp;B4078&amp;";"&amp;IF(J4078=0,IFERROR(VLOOKUP(A4078,default!$B$17:$C$19,2,0),C4078),INDEX(default!$B$2:$B$12,Sheet2!J4078,0))&amp;";"&amp;D4078&amp;";"&amp;E4078&amp;";"&amp;F4078&amp;";"&amp;G4078&amp;";"&amp;H4078</f>
        <v>Unspecified;;;;;;;</v>
      </c>
    </row>
    <row r="4079" ht="15.75" customHeight="1">
      <c r="I4079" s="1" t="str">
        <f t="shared" si="1"/>
        <v>Q7.1. Beans, snap, green, cooked, boiled, drained, without salt</v>
      </c>
      <c r="J4079" s="1">
        <f t="shared" si="2"/>
        <v>0</v>
      </c>
      <c r="K4079" s="1" t="str">
        <f t="shared" si="3"/>
        <v>Q7.1. Beans, snap, green, cooked, boiled, drained, without salt0</v>
      </c>
      <c r="L4079" s="1" t="str">
        <f t="shared" si="4"/>
        <v>Q7.1. Beans, snap, green, cooked, boiled, drained, without salt</v>
      </c>
      <c r="M4079" s="1" t="str">
        <f t="array" ref="M4079">IF(A4078=$A$72,TEXT(A4079,"dd/mm/yyyy"),A4079)&amp;";"&amp;B4079&amp;";"&amp;IF(J4079=0,IFERROR(VLOOKUP(A4079,default!$B$17:$C$19,2,0),C4079),INDEX(default!$B$2:$B$12,Sheet2!J4079,0))&amp;";"&amp;D4079&amp;";"&amp;E4079&amp;";"&amp;F4079&amp;";"&amp;G4079&amp;";"&amp;H4079</f>
        <v>;;;;;;;</v>
      </c>
    </row>
    <row r="4080" ht="15.75" customHeight="1">
      <c r="A4080" s="1" t="s">
        <v>828</v>
      </c>
      <c r="I4080" s="1" t="str">
        <f t="shared" si="1"/>
        <v>Q7.1. Beans, snap, green, cooked, boiled, drained, without salt</v>
      </c>
      <c r="J4080" s="1">
        <f t="shared" si="2"/>
        <v>0</v>
      </c>
      <c r="K4080" s="1" t="str">
        <f t="shared" si="3"/>
        <v>Q7.1. Beans, snap, green, cooked, boiled, drained, without salt0</v>
      </c>
      <c r="L4080" s="1" t="str">
        <f t="shared" si="4"/>
        <v>Q7.1. Beans, snap, green, cooked, boiled, drained, without saltCut off rules</v>
      </c>
      <c r="M4080" s="1" t="str">
        <f t="array" ref="M4080">IF(A4079=$A$72,TEXT(A4080,"dd/mm/yyyy"),A4080)&amp;";"&amp;B4080&amp;";"&amp;IF(J4080=0,IFERROR(VLOOKUP(A4080,default!$B$17:$C$19,2,0),C4080),INDEX(default!$B$2:$B$12,Sheet2!J4080,0))&amp;";"&amp;D4080&amp;";"&amp;E4080&amp;";"&amp;F4080&amp;";"&amp;G4080&amp;";"&amp;H4080</f>
        <v>Cut off rules;;;;;;;</v>
      </c>
    </row>
    <row r="4081" ht="15.75" customHeight="1">
      <c r="A4081" s="1" t="s">
        <v>822</v>
      </c>
      <c r="I4081" s="1" t="str">
        <f t="shared" si="1"/>
        <v>Q7.1. Beans, snap, green, cooked, boiled, drained, without salt</v>
      </c>
      <c r="J4081" s="1">
        <f t="shared" si="2"/>
        <v>0</v>
      </c>
      <c r="K4081" s="1" t="str">
        <f t="shared" si="3"/>
        <v>Q7.1. Beans, snap, green, cooked, boiled, drained, without salt0</v>
      </c>
      <c r="L4081" s="1" t="str">
        <f t="shared" si="4"/>
        <v>Q7.1. Beans, snap, green, cooked, boiled, drained, without saltUnspecified</v>
      </c>
      <c r="M4081" s="1" t="str">
        <f t="array" ref="M4081">IF(A4080=$A$72,TEXT(A4081,"dd/mm/yyyy"),A4081)&amp;";"&amp;B4081&amp;";"&amp;IF(J4081=0,IFERROR(VLOOKUP(A4081,default!$B$17:$C$19,2,0),C4081),INDEX(default!$B$2:$B$12,Sheet2!J4081,0))&amp;";"&amp;D4081&amp;";"&amp;E4081&amp;";"&amp;F4081&amp;";"&amp;G4081&amp;";"&amp;H4081</f>
        <v>Unspecified;;;;;;;</v>
      </c>
    </row>
    <row r="4082" ht="15.75" customHeight="1">
      <c r="I4082" s="1" t="str">
        <f t="shared" si="1"/>
        <v>Q7.1. Beans, snap, green, cooked, boiled, drained, without salt</v>
      </c>
      <c r="J4082" s="1">
        <f t="shared" si="2"/>
        <v>0</v>
      </c>
      <c r="K4082" s="1" t="str">
        <f t="shared" si="3"/>
        <v>Q7.1. Beans, snap, green, cooked, boiled, drained, without salt0</v>
      </c>
      <c r="L4082" s="1" t="str">
        <f t="shared" si="4"/>
        <v>Q7.1. Beans, snap, green, cooked, boiled, drained, without salt</v>
      </c>
      <c r="M4082" s="1" t="str">
        <f t="array" ref="M4082">IF(A4081=$A$72,TEXT(A4082,"dd/mm/yyyy"),A4082)&amp;";"&amp;B4082&amp;";"&amp;IF(J4082=0,IFERROR(VLOOKUP(A4082,default!$B$17:$C$19,2,0),C4082),INDEX(default!$B$2:$B$12,Sheet2!J4082,0))&amp;";"&amp;D4082&amp;";"&amp;E4082&amp;";"&amp;F4082&amp;";"&amp;G4082&amp;";"&amp;H4082</f>
        <v>;;;;;;;</v>
      </c>
    </row>
    <row r="4083" ht="15.75" customHeight="1">
      <c r="A4083" s="49" t="s">
        <v>829</v>
      </c>
      <c r="I4083" s="1" t="str">
        <f t="shared" si="1"/>
        <v>Q7.1. Beans, snap, green, cooked, boiled, drained, without salt</v>
      </c>
      <c r="J4083" s="1">
        <f t="shared" si="2"/>
        <v>0</v>
      </c>
      <c r="K4083" s="1" t="str">
        <f t="shared" si="3"/>
        <v>Q7.1. Beans, snap, green, cooked, boiled, drained, without salt0</v>
      </c>
      <c r="L4083" s="1" t="str">
        <f t="shared" si="4"/>
        <v>Q7.1. Beans, snap, green, cooked, boiled, drained, without saltCapital goods</v>
      </c>
      <c r="M4083" s="1" t="str">
        <f t="array" ref="M4083">IF(A4082=$A$72,TEXT(A4083,"dd/mm/yyyy"),A4083)&amp;";"&amp;B4083&amp;";"&amp;IF(J4083=0,IFERROR(VLOOKUP(A4083,default!$B$17:$C$19,2,0),C4083),INDEX(default!$B$2:$B$12,Sheet2!J4083,0))&amp;";"&amp;D4083&amp;";"&amp;E4083&amp;";"&amp;F4083&amp;";"&amp;G4083&amp;";"&amp;H4083</f>
        <v>Capital goods;;;;;;;</v>
      </c>
    </row>
    <row r="4084" ht="15.75" customHeight="1">
      <c r="A4084" s="1" t="s">
        <v>822</v>
      </c>
      <c r="I4084" s="1" t="str">
        <f t="shared" si="1"/>
        <v>Q7.1. Beans, snap, green, cooked, boiled, drained, without salt</v>
      </c>
      <c r="J4084" s="1">
        <f t="shared" si="2"/>
        <v>0</v>
      </c>
      <c r="K4084" s="1" t="str">
        <f t="shared" si="3"/>
        <v>Q7.1. Beans, snap, green, cooked, boiled, drained, without salt0</v>
      </c>
      <c r="L4084" s="1" t="str">
        <f t="shared" si="4"/>
        <v>Q7.1. Beans, snap, green, cooked, boiled, drained, without saltUnspecified</v>
      </c>
      <c r="M4084" s="1" t="str">
        <f t="array" ref="M4084">IF(A4083=$A$72,TEXT(A4084,"dd/mm/yyyy"),A4084)&amp;";"&amp;B4084&amp;";"&amp;IF(J4084=0,IFERROR(VLOOKUP(A4084,default!$B$17:$C$19,2,0),C4084),INDEX(default!$B$2:$B$12,Sheet2!J4084,0))&amp;";"&amp;D4084&amp;";"&amp;E4084&amp;";"&amp;F4084&amp;";"&amp;G4084&amp;";"&amp;H4084</f>
        <v>Unspecified;;;;;;;</v>
      </c>
    </row>
    <row r="4085" ht="15.75" customHeight="1">
      <c r="I4085" s="1" t="str">
        <f t="shared" si="1"/>
        <v>Q7.1. Beans, snap, green, cooked, boiled, drained, without salt</v>
      </c>
      <c r="J4085" s="1">
        <f t="shared" si="2"/>
        <v>0</v>
      </c>
      <c r="K4085" s="1" t="str">
        <f t="shared" si="3"/>
        <v>Q7.1. Beans, snap, green, cooked, boiled, drained, without salt0</v>
      </c>
      <c r="L4085" s="1" t="str">
        <f t="shared" si="4"/>
        <v>Q7.1. Beans, snap, green, cooked, boiled, drained, without salt</v>
      </c>
      <c r="M4085" s="1" t="str">
        <f t="array" ref="M4085">IF(A4084=$A$72,TEXT(A4085,"dd/mm/yyyy"),A4085)&amp;";"&amp;B4085&amp;";"&amp;IF(J4085=0,IFERROR(VLOOKUP(A4085,default!$B$17:$C$19,2,0),C4085),INDEX(default!$B$2:$B$12,Sheet2!J4085,0))&amp;";"&amp;D4085&amp;";"&amp;E4085&amp;";"&amp;F4085&amp;";"&amp;G4085&amp;";"&amp;H4085</f>
        <v>;;;;;;;</v>
      </c>
    </row>
    <row r="4086" ht="15.75" customHeight="1">
      <c r="A4086" s="1" t="s">
        <v>830</v>
      </c>
      <c r="I4086" s="1" t="str">
        <f t="shared" si="1"/>
        <v>Q7.1. Beans, snap, green, cooked, boiled, drained, without salt</v>
      </c>
      <c r="J4086" s="1">
        <f t="shared" si="2"/>
        <v>0</v>
      </c>
      <c r="K4086" s="1" t="str">
        <f t="shared" si="3"/>
        <v>Q7.1. Beans, snap, green, cooked, boiled, drained, without salt0</v>
      </c>
      <c r="L4086" s="1" t="str">
        <f t="shared" si="4"/>
        <v>Q7.1. Beans, snap, green, cooked, boiled, drained, without saltBoundary with nature</v>
      </c>
      <c r="M4086" s="1" t="str">
        <f t="array" ref="M4086">IF(A4085=$A$72,TEXT(A4086,"dd/mm/yyyy"),A4086)&amp;";"&amp;B4086&amp;";"&amp;IF(J4086=0,IFERROR(VLOOKUP(A4086,default!$B$17:$C$19,2,0),C4086),INDEX(default!$B$2:$B$12,Sheet2!J4086,0))&amp;";"&amp;D4086&amp;";"&amp;E4086&amp;";"&amp;F4086&amp;";"&amp;G4086&amp;";"&amp;H4086</f>
        <v>Boundary with nature;;;;;;;</v>
      </c>
    </row>
    <row r="4087" ht="15.75" customHeight="1">
      <c r="A4087" s="1" t="s">
        <v>822</v>
      </c>
      <c r="I4087" s="1" t="str">
        <f t="shared" si="1"/>
        <v>Q7.1. Beans, snap, green, cooked, boiled, drained, without salt</v>
      </c>
      <c r="J4087" s="1">
        <f t="shared" si="2"/>
        <v>0</v>
      </c>
      <c r="K4087" s="1" t="str">
        <f t="shared" si="3"/>
        <v>Q7.1. Beans, snap, green, cooked, boiled, drained, without salt0</v>
      </c>
      <c r="L4087" s="1" t="str">
        <f t="shared" si="4"/>
        <v>Q7.1. Beans, snap, green, cooked, boiled, drained, without saltUnspecified</v>
      </c>
      <c r="M4087" s="1" t="str">
        <f t="array" ref="M4087">IF(A4086=$A$72,TEXT(A4087,"dd/mm/yyyy"),A4087)&amp;";"&amp;B4087&amp;";"&amp;IF(J4087=0,IFERROR(VLOOKUP(A4087,default!$B$17:$C$19,2,0),C4087),INDEX(default!$B$2:$B$12,Sheet2!J4087,0))&amp;";"&amp;D4087&amp;";"&amp;E4087&amp;";"&amp;F4087&amp;";"&amp;G4087&amp;";"&amp;H4087</f>
        <v>Unspecified;;;;;;;</v>
      </c>
    </row>
    <row r="4088" ht="15.75" customHeight="1">
      <c r="I4088" s="1" t="str">
        <f t="shared" si="1"/>
        <v>Q7.1. Beans, snap, green, cooked, boiled, drained, without salt</v>
      </c>
      <c r="J4088" s="1">
        <f t="shared" si="2"/>
        <v>0</v>
      </c>
      <c r="K4088" s="1" t="str">
        <f t="shared" si="3"/>
        <v>Q7.1. Beans, snap, green, cooked, boiled, drained, without salt0</v>
      </c>
      <c r="L4088" s="1" t="str">
        <f t="shared" si="4"/>
        <v>Q7.1. Beans, snap, green, cooked, boiled, drained, without salt</v>
      </c>
      <c r="M4088" s="1" t="str">
        <f t="array" ref="M4088">IF(A4087=$A$72,TEXT(A4088,"dd/mm/yyyy"),A4088)&amp;";"&amp;B4088&amp;";"&amp;IF(J4088=0,IFERROR(VLOOKUP(A4088,default!$B$17:$C$19,2,0),C4088),INDEX(default!$B$2:$B$12,Sheet2!J4088,0))&amp;";"&amp;D4088&amp;";"&amp;E4088&amp;";"&amp;F4088&amp;";"&amp;G4088&amp;";"&amp;H4088</f>
        <v>;;;;;;;</v>
      </c>
    </row>
    <row r="4089" ht="15.75" customHeight="1">
      <c r="A4089" s="1" t="s">
        <v>831</v>
      </c>
      <c r="I4089" s="1" t="str">
        <f t="shared" si="1"/>
        <v>Q7.1. Beans, snap, green, cooked, boiled, drained, without salt</v>
      </c>
      <c r="J4089" s="1">
        <f t="shared" si="2"/>
        <v>0</v>
      </c>
      <c r="K4089" s="1" t="str">
        <f t="shared" si="3"/>
        <v>Q7.1. Beans, snap, green, cooked, boiled, drained, without salt0</v>
      </c>
      <c r="L4089" s="1" t="str">
        <f t="shared" si="4"/>
        <v>Q7.1. Beans, snap, green, cooked, boiled, drained, without saltInfrastructure</v>
      </c>
      <c r="M4089" s="1" t="str">
        <f t="array" ref="M4089">IF(A4088=$A$72,TEXT(A4089,"dd/mm/yyyy"),A4089)&amp;";"&amp;B4089&amp;";"&amp;IF(J4089=0,IFERROR(VLOOKUP(A4089,default!$B$17:$C$19,2,0),C4089),INDEX(default!$B$2:$B$12,Sheet2!J4089,0))&amp;";"&amp;D4089&amp;";"&amp;E4089&amp;";"&amp;F4089&amp;";"&amp;G4089&amp;";"&amp;H4089</f>
        <v>Infrastructure;;;;;;;</v>
      </c>
    </row>
    <row r="4090" ht="15.75" customHeight="1">
      <c r="A4090" s="1" t="s">
        <v>832</v>
      </c>
      <c r="I4090" s="1" t="str">
        <f t="shared" si="1"/>
        <v>Q7.1. Beans, snap, green, cooked, boiled, drained, without salt</v>
      </c>
      <c r="J4090" s="1">
        <f t="shared" si="2"/>
        <v>0</v>
      </c>
      <c r="K4090" s="1" t="str">
        <f t="shared" si="3"/>
        <v>Q7.1. Beans, snap, green, cooked, boiled, drained, without salt0</v>
      </c>
      <c r="L4090" s="1" t="str">
        <f t="shared" si="4"/>
        <v>Q7.1. Beans, snap, green, cooked, boiled, drained, without saltNo</v>
      </c>
      <c r="M4090" s="1" t="str">
        <f t="array" ref="M4090">IF(A4089=$A$72,TEXT(A4090,"dd/mm/yyyy"),A4090)&amp;";"&amp;B4090&amp;";"&amp;IF(J4090=0,IFERROR(VLOOKUP(A4090,default!$B$17:$C$19,2,0),C4090),INDEX(default!$B$2:$B$12,Sheet2!J4090,0))&amp;";"&amp;D4090&amp;";"&amp;E4090&amp;";"&amp;F4090&amp;";"&amp;G4090&amp;";"&amp;H4090</f>
        <v>No;;;;;;;</v>
      </c>
    </row>
    <row r="4091" ht="15.75" customHeight="1">
      <c r="I4091" s="1" t="str">
        <f t="shared" si="1"/>
        <v>Q7.1. Beans, snap, green, cooked, boiled, drained, without salt</v>
      </c>
      <c r="J4091" s="1">
        <f t="shared" si="2"/>
        <v>0</v>
      </c>
      <c r="K4091" s="1" t="str">
        <f t="shared" si="3"/>
        <v>Q7.1. Beans, snap, green, cooked, boiled, drained, without salt0</v>
      </c>
      <c r="L4091" s="1" t="str">
        <f t="shared" si="4"/>
        <v>Q7.1. Beans, snap, green, cooked, boiled, drained, without salt</v>
      </c>
      <c r="M4091" s="1" t="str">
        <f t="array" ref="M4091">IF(A4090=$A$72,TEXT(A4091,"dd/mm/yyyy"),A4091)&amp;";"&amp;B4091&amp;";"&amp;IF(J4091=0,IFERROR(VLOOKUP(A4091,default!$B$17:$C$19,2,0),C4091),INDEX(default!$B$2:$B$12,Sheet2!J4091,0))&amp;";"&amp;D4091&amp;";"&amp;E4091&amp;";"&amp;F4091&amp;";"&amp;G4091&amp;";"&amp;H4091</f>
        <v>;;;;;;;</v>
      </c>
    </row>
    <row r="4092" ht="15.75" customHeight="1">
      <c r="A4092" s="1" t="s">
        <v>833</v>
      </c>
      <c r="I4092" s="1" t="str">
        <f t="shared" si="1"/>
        <v>Q7.1. Beans, snap, green, cooked, boiled, drained, without salt</v>
      </c>
      <c r="J4092" s="1">
        <f t="shared" si="2"/>
        <v>0</v>
      </c>
      <c r="K4092" s="1" t="str">
        <f t="shared" si="3"/>
        <v>Q7.1. Beans, snap, green, cooked, boiled, drained, without salt0</v>
      </c>
      <c r="L4092" s="1" t="str">
        <f t="shared" si="4"/>
        <v>Q7.1. Beans, snap, green, cooked, boiled, drained, without saltDate</v>
      </c>
      <c r="M4092" s="1" t="str">
        <f t="array" ref="M4092">IF(A4091=$A$72,TEXT(A4092,"dd/mm/yyyy"),A4092)&amp;";"&amp;B4092&amp;";"&amp;IF(J4092=0,IFERROR(VLOOKUP(A4092,default!$B$17:$C$19,2,0),C4092),INDEX(default!$B$2:$B$12,Sheet2!J4092,0))&amp;";"&amp;D4092&amp;";"&amp;E4092&amp;";"&amp;F4092&amp;";"&amp;G4092&amp;";"&amp;H4092</f>
        <v>Date;;;;;;;</v>
      </c>
    </row>
    <row r="4093" ht="15.75" customHeight="1">
      <c r="A4093" s="49">
        <v>45119.0</v>
      </c>
      <c r="I4093" s="1" t="str">
        <f t="shared" si="1"/>
        <v>Q7.1. Beans, snap, green, cooked, boiled, drained, without salt</v>
      </c>
      <c r="J4093" s="1">
        <f t="shared" si="2"/>
        <v>0</v>
      </c>
      <c r="K4093" s="1" t="str">
        <f t="shared" si="3"/>
        <v>Q7.1. Beans, snap, green, cooked, boiled, drained, without salt0</v>
      </c>
      <c r="L4093" s="1" t="str">
        <f t="shared" si="4"/>
        <v>Q7.1. Beans, snap, green, cooked, boiled, drained, without salt45119</v>
      </c>
      <c r="M4093" s="1" t="str">
        <f t="array" ref="M4093">IF(A4092=$A$72,TEXT(A4093,"dd/mm/yyyy"),A4093)&amp;";"&amp;B4093&amp;";"&amp;IF(J4093=0,IFERROR(VLOOKUP(A4093,default!$B$17:$C$19,2,0),C4093),INDEX(default!$B$2:$B$12,Sheet2!J4093,0))&amp;";"&amp;D4093&amp;";"&amp;E4093&amp;";"&amp;F4093&amp;";"&amp;G4093&amp;";"&amp;H4093</f>
        <v>12/07/2023;;;;;;;</v>
      </c>
    </row>
    <row r="4094" ht="15.75" customHeight="1">
      <c r="I4094" s="1" t="str">
        <f t="shared" si="1"/>
        <v>Q7.1. Beans, snap, green, cooked, boiled, drained, without salt</v>
      </c>
      <c r="J4094" s="1">
        <f t="shared" si="2"/>
        <v>0</v>
      </c>
      <c r="K4094" s="1" t="str">
        <f t="shared" si="3"/>
        <v>Q7.1. Beans, snap, green, cooked, boiled, drained, without salt0</v>
      </c>
      <c r="L4094" s="1" t="str">
        <f t="shared" si="4"/>
        <v>Q7.1. Beans, snap, green, cooked, boiled, drained, without salt</v>
      </c>
      <c r="M4094" s="1" t="str">
        <f t="array" ref="M4094">IF(A4093=$A$72,TEXT(A4094,"dd/mm/yyyy"),A4094)&amp;";"&amp;B4094&amp;";"&amp;IF(J4094=0,IFERROR(VLOOKUP(A4094,default!$B$17:$C$19,2,0),C4094),INDEX(default!$B$2:$B$12,Sheet2!J4094,0))&amp;";"&amp;D4094&amp;";"&amp;E4094&amp;";"&amp;F4094&amp;";"&amp;G4094&amp;";"&amp;H4094</f>
        <v>;;;;;;;</v>
      </c>
    </row>
    <row r="4095" ht="15.75" customHeight="1">
      <c r="A4095" s="1" t="s">
        <v>834</v>
      </c>
      <c r="I4095" s="1" t="str">
        <f t="shared" si="1"/>
        <v>Q7.1. Beans, snap, green, cooked, boiled, drained, without salt</v>
      </c>
      <c r="J4095" s="1">
        <f t="shared" si="2"/>
        <v>0</v>
      </c>
      <c r="K4095" s="1" t="str">
        <f t="shared" si="3"/>
        <v>Q7.1. Beans, snap, green, cooked, boiled, drained, without salt0</v>
      </c>
      <c r="L4095" s="1" t="str">
        <f t="shared" si="4"/>
        <v>Q7.1. Beans, snap, green, cooked, boiled, drained, without saltProducts</v>
      </c>
      <c r="M4095" s="1" t="str">
        <f t="array" ref="M4095">IF(A4094=$A$72,TEXT(A4095,"dd/mm/yyyy"),A4095)&amp;";"&amp;B4095&amp;";"&amp;IF(J4095=0,IFERROR(VLOOKUP(A4095,default!$B$17:$C$19,2,0),C4095),INDEX(default!$B$2:$B$12,Sheet2!J4095,0))&amp;";"&amp;D4095&amp;";"&amp;E4095&amp;";"&amp;F4095&amp;";"&amp;G4095&amp;";"&amp;H4095</f>
        <v>Products;;;;;;;</v>
      </c>
    </row>
    <row r="4096" ht="15.75" customHeight="1">
      <c r="A4096" s="1" t="s">
        <v>1073</v>
      </c>
      <c r="B4096" s="1" t="s">
        <v>835</v>
      </c>
      <c r="C4096" s="1">
        <v>1.0</v>
      </c>
      <c r="D4096" s="1">
        <v>100.0</v>
      </c>
      <c r="E4096" s="1" t="s">
        <v>836</v>
      </c>
      <c r="F4096" s="1" t="s">
        <v>971</v>
      </c>
      <c r="I4096" s="1" t="str">
        <f t="shared" si="1"/>
        <v>Q7.1. Cabbage, average of common and Chinese, and of raw and cooked</v>
      </c>
      <c r="J4096" s="1">
        <f t="shared" si="2"/>
        <v>0</v>
      </c>
      <c r="K4096" s="1" t="str">
        <f t="shared" si="3"/>
        <v>Q7.1. Cabbage, average of common and Chinese, and of raw and cooked0</v>
      </c>
      <c r="L4096" s="1" t="str">
        <f t="shared" si="4"/>
        <v>Q7.1. Cabbage, average of common and Chinese, and of raw and cookedQ7.1. Cabbage, average of common and Chinese, and of raw and cooked</v>
      </c>
      <c r="M4096" s="1" t="str">
        <f t="array" ref="M4096">IF(A4095=$A$72,TEXT(A4096,"dd/mm/yyyy"),A4096)&amp;";"&amp;B4096&amp;";"&amp;IF(J4096=0,IFERROR(VLOOKUP(A4096,default!$B$17:$C$19,2,0),C4096),INDEX(default!$B$2:$B$12,Sheet2!J4096,0))&amp;";"&amp;D4096&amp;";"&amp;E4096&amp;";"&amp;F4096&amp;";"&amp;G4096&amp;";"&amp;H4096</f>
        <v>Q7.1. Cabbage, average of common and Chinese, and of raw and cooked;kg;1;100;not defined;!My project\0. Life cycles;;</v>
      </c>
    </row>
    <row r="4097" ht="15.75" customHeight="1">
      <c r="I4097" s="1" t="str">
        <f t="shared" si="1"/>
        <v>Q7.1. Cabbage, average of common and Chinese, and of raw and cooked</v>
      </c>
      <c r="J4097" s="1">
        <f t="shared" si="2"/>
        <v>0</v>
      </c>
      <c r="K4097" s="1" t="str">
        <f t="shared" si="3"/>
        <v>Q7.1. Cabbage, average of common and Chinese, and of raw and cooked0</v>
      </c>
      <c r="L4097" s="1" t="str">
        <f t="shared" si="4"/>
        <v>Q7.1. Cabbage, average of common and Chinese, and of raw and cooked</v>
      </c>
      <c r="M4097" s="1" t="str">
        <f t="array" ref="M4097">IF(A4096=$A$72,TEXT(A4097,"dd/mm/yyyy"),A4097)&amp;";"&amp;B4097&amp;";"&amp;IF(J4097=0,IFERROR(VLOOKUP(A4097,default!$B$17:$C$19,2,0),C4097),INDEX(default!$B$2:$B$12,Sheet2!J4097,0))&amp;";"&amp;D4097&amp;";"&amp;E4097&amp;";"&amp;F4097&amp;";"&amp;G4097&amp;";"&amp;H4097</f>
        <v>;;;;;;;</v>
      </c>
    </row>
    <row r="4098" ht="15.75" customHeight="1">
      <c r="A4098" s="1" t="s">
        <v>838</v>
      </c>
      <c r="I4098" s="1" t="str">
        <f t="shared" si="1"/>
        <v>Q7.1. Cabbage, average of common and Chinese, and of raw and cooked</v>
      </c>
      <c r="J4098" s="1">
        <f t="shared" si="2"/>
        <v>0</v>
      </c>
      <c r="K4098" s="1" t="str">
        <f t="shared" si="3"/>
        <v>Q7.1. Cabbage, average of common and Chinese, and of raw and cooked0</v>
      </c>
      <c r="L4098" s="1" t="str">
        <f t="shared" si="4"/>
        <v>Q7.1. Cabbage, average of common and Chinese, and of raw and cookedAvoided products</v>
      </c>
      <c r="M4098" s="1" t="str">
        <f t="array" ref="M4098">IF(A4097=$A$72,TEXT(A4098,"dd/mm/yyyy"),A4098)&amp;";"&amp;B4098&amp;";"&amp;IF(J4098=0,IFERROR(VLOOKUP(A4098,default!$B$17:$C$19,2,0),C4098),INDEX(default!$B$2:$B$12,Sheet2!J4098,0))&amp;";"&amp;D4098&amp;";"&amp;E4098&amp;";"&amp;F4098&amp;";"&amp;G4098&amp;";"&amp;H4098</f>
        <v>Avoided products;;;;;;;</v>
      </c>
    </row>
    <row r="4099" ht="15.75" customHeight="1">
      <c r="I4099" s="1" t="str">
        <f t="shared" si="1"/>
        <v>Q7.1. Cabbage, average of common and Chinese, and of raw and cooked</v>
      </c>
      <c r="J4099" s="1">
        <f t="shared" si="2"/>
        <v>0</v>
      </c>
      <c r="K4099" s="1" t="str">
        <f t="shared" si="3"/>
        <v>Q7.1. Cabbage, average of common and Chinese, and of raw and cooked0</v>
      </c>
      <c r="L4099" s="1" t="str">
        <f t="shared" si="4"/>
        <v>Q7.1. Cabbage, average of common and Chinese, and of raw and cooked</v>
      </c>
      <c r="M4099" s="1" t="str">
        <f t="array" ref="M4099">IF(A4098=$A$72,TEXT(A4099,"dd/mm/yyyy"),A4099)&amp;";"&amp;B4099&amp;";"&amp;IF(J4099=0,IFERROR(VLOOKUP(A4099,default!$B$17:$C$19,2,0),C4099),INDEX(default!$B$2:$B$12,Sheet2!J4099,0))&amp;";"&amp;D4099&amp;";"&amp;E4099&amp;";"&amp;F4099&amp;";"&amp;G4099&amp;";"&amp;H4099</f>
        <v>;;;;;;;</v>
      </c>
    </row>
    <row r="4100" ht="15.75" customHeight="1">
      <c r="A4100" s="1" t="s">
        <v>839</v>
      </c>
      <c r="I4100" s="1" t="str">
        <f t="shared" si="1"/>
        <v>Q7.1. Cabbage, average of common and Chinese, and of raw and cooked</v>
      </c>
      <c r="J4100" s="1">
        <f t="shared" si="2"/>
        <v>0</v>
      </c>
      <c r="K4100" s="1" t="str">
        <f t="shared" si="3"/>
        <v>Q7.1. Cabbage, average of common and Chinese, and of raw and cooked0</v>
      </c>
      <c r="L4100" s="1" t="str">
        <f t="shared" si="4"/>
        <v>Q7.1. Cabbage, average of common and Chinese, and of raw and cookedResources</v>
      </c>
      <c r="M4100" s="1" t="str">
        <f t="array" ref="M4100">IF(A4099=$A$72,TEXT(A4100,"dd/mm/yyyy"),A4100)&amp;";"&amp;B4100&amp;";"&amp;IF(J4100=0,IFERROR(VLOOKUP(A4100,default!$B$17:$C$19,2,0),C4100),INDEX(default!$B$2:$B$12,Sheet2!J4100,0))&amp;";"&amp;D4100&amp;";"&amp;E4100&amp;";"&amp;F4100&amp;";"&amp;G4100&amp;";"&amp;H4100</f>
        <v>Resources;;;;;;;</v>
      </c>
    </row>
    <row r="4101" ht="15.75" customHeight="1">
      <c r="I4101" s="1" t="str">
        <f t="shared" si="1"/>
        <v>Q7.1. Cabbage, average of common and Chinese, and of raw and cooked</v>
      </c>
      <c r="J4101" s="1">
        <f t="shared" si="2"/>
        <v>0</v>
      </c>
      <c r="K4101" s="1" t="str">
        <f t="shared" si="3"/>
        <v>Q7.1. Cabbage, average of common and Chinese, and of raw and cooked0</v>
      </c>
      <c r="L4101" s="1" t="str">
        <f t="shared" si="4"/>
        <v>Q7.1. Cabbage, average of common and Chinese, and of raw and cooked</v>
      </c>
      <c r="M4101" s="1" t="str">
        <f t="array" ref="M4101">IF(A4100=$A$72,TEXT(A4101,"dd/mm/yyyy"),A4101)&amp;";"&amp;B4101&amp;";"&amp;IF(J4101=0,IFERROR(VLOOKUP(A4101,default!$B$17:$C$19,2,0),C4101),INDEX(default!$B$2:$B$12,Sheet2!J4101,0))&amp;";"&amp;D4101&amp;";"&amp;E4101&amp;";"&amp;F4101&amp;";"&amp;G4101&amp;";"&amp;H4101</f>
        <v>;;;;;;;</v>
      </c>
    </row>
    <row r="4102" ht="15.75" customHeight="1">
      <c r="A4102" s="1" t="s">
        <v>840</v>
      </c>
      <c r="I4102" s="1" t="str">
        <f t="shared" si="1"/>
        <v>Q7.1. Cabbage, average of common and Chinese, and of raw and cooked</v>
      </c>
      <c r="J4102" s="1">
        <f t="shared" si="2"/>
        <v>1</v>
      </c>
      <c r="K4102" s="1" t="str">
        <f t="shared" si="3"/>
        <v>Q7.1. Cabbage, average of common and Chinese, and of raw and cooked1</v>
      </c>
      <c r="L4102" s="1" t="str">
        <f t="shared" si="4"/>
        <v>Q7.1. Cabbage, average of common and Chinese, and of raw and cookedMaterials/fuels</v>
      </c>
      <c r="M4102" s="1" t="str">
        <f t="array" ref="M4102">IF(A4101=$A$72,TEXT(A4102,"dd/mm/yyyy"),A4102)&amp;";"&amp;B4102&amp;";"&amp;IF(J4102=0,IFERROR(VLOOKUP(A4102,default!$B$17:$C$19,2,0),C4102),INDEX(default!$B$2:$B$12,Sheet2!J4102,0))&amp;";"&amp;D4102&amp;";"&amp;E4102&amp;";"&amp;F4102&amp;";"&amp;G4102&amp;";"&amp;H4102</f>
        <v>Materials/fuels;;;;;;;</v>
      </c>
    </row>
    <row r="4103" ht="15.75" customHeight="1">
      <c r="A4103" s="1" t="s">
        <v>372</v>
      </c>
      <c r="B4103" s="1" t="s">
        <v>835</v>
      </c>
      <c r="C4103" s="1" t="s">
        <v>1013</v>
      </c>
      <c r="D4103" s="1" t="s">
        <v>842</v>
      </c>
      <c r="E4103" s="1">
        <v>0.0</v>
      </c>
      <c r="F4103" s="1">
        <v>0.0</v>
      </c>
      <c r="G4103" s="1">
        <v>0.0</v>
      </c>
      <c r="I4103" s="1" t="str">
        <f t="shared" si="1"/>
        <v>Q7.1. Cabbage, average of common and Chinese, and of raw and cooked</v>
      </c>
      <c r="J4103" s="1">
        <f t="shared" si="2"/>
        <v>2</v>
      </c>
      <c r="K4103" s="1" t="str">
        <f t="shared" si="3"/>
        <v>Q7.1. Cabbage, average of common and Chinese, and of raw and cooked2</v>
      </c>
      <c r="L4103" s="1" t="str">
        <f t="shared" si="4"/>
        <v>Q7.1. Cabbage, average of common and Chinese, and of raw and cookedCabbage , at farm {ID} | GAIN LCA food basket</v>
      </c>
      <c r="M4103" s="1" t="str">
        <f t="array" ref="M4103">IF(A4102=$A$72,TEXT(A4103,"dd/mm/yyyy"),A4103)&amp;";"&amp;B4103&amp;";"&amp;IF(J4103=0,IFERROR(VLOOKUP(A4103,default!$B$17:$C$19,2,0),C4103),INDEX(default!$B$2:$B$12,Sheet2!J4103,0))&amp;";"&amp;D4103&amp;";"&amp;E4103&amp;";"&amp;F4103&amp;";"&amp;G4103&amp;";"&amp;H4103</f>
        <v>Cabbage , at farm {ID} | GAIN LCA food basket;kg;primary*(1+PHAR_loss_PNS+PROC_loss_PNS+TRAN_loss_PNS+RET_loss_PNS);Undefined;0;0;0;</v>
      </c>
    </row>
    <row r="4104" ht="15.75" customHeight="1">
      <c r="A4104" s="1" t="s">
        <v>122</v>
      </c>
      <c r="B4104" s="1" t="s">
        <v>835</v>
      </c>
      <c r="C4104" s="1">
        <v>0.0</v>
      </c>
      <c r="D4104" s="1" t="s">
        <v>842</v>
      </c>
      <c r="E4104" s="1">
        <v>0.0</v>
      </c>
      <c r="F4104" s="1">
        <v>0.0</v>
      </c>
      <c r="G4104" s="1">
        <v>0.0</v>
      </c>
      <c r="I4104" s="1" t="str">
        <f t="shared" si="1"/>
        <v>Q7.1. Cabbage, average of common and Chinese, and of raw and cooked</v>
      </c>
      <c r="J4104" s="1">
        <f t="shared" si="2"/>
        <v>3</v>
      </c>
      <c r="K4104" s="1" t="str">
        <f t="shared" si="3"/>
        <v>Q7.1. Cabbage, average of common and Chinese, and of raw and cooked3</v>
      </c>
      <c r="L4104" s="1" t="str">
        <f t="shared" si="4"/>
        <v>Q7.1. Cabbage, average of common and Chinese, and of raw and cookedProcessing dummy</v>
      </c>
      <c r="M4104" s="1" t="str">
        <f t="array" ref="M4104">IF(A4103=$A$72,TEXT(A4104,"dd/mm/yyyy"),A4104)&amp;";"&amp;B4104&amp;";"&amp;IF(J4104=0,IFERROR(VLOOKUP(A4104,default!$B$17:$C$19,2,0),C4104),INDEX(default!$B$2:$B$12,Sheet2!J4104,0))&amp;";"&amp;D4104&amp;";"&amp;E4104&amp;";"&amp;F4104&amp;";"&amp;G4104&amp;";"&amp;H4104</f>
        <v>Processing dummy;kg;processing*(1+PROC_loss_PNS+TRAN_loss_PNS+RET_loss_PNS);Undefined;0;0;0;</v>
      </c>
    </row>
    <row r="4105" ht="15.75" customHeight="1">
      <c r="A4105" s="1" t="s">
        <v>317</v>
      </c>
      <c r="B4105" s="1" t="s">
        <v>835</v>
      </c>
      <c r="C4105" s="1" t="s">
        <v>1111</v>
      </c>
      <c r="D4105" s="1" t="s">
        <v>842</v>
      </c>
      <c r="E4105" s="1">
        <v>0.0</v>
      </c>
      <c r="F4105" s="1">
        <v>0.0</v>
      </c>
      <c r="G4105" s="1">
        <v>0.0</v>
      </c>
      <c r="I4105" s="1" t="str">
        <f t="shared" si="1"/>
        <v>Q7.1. Cabbage, average of common and Chinese, and of raw and cooked</v>
      </c>
      <c r="J4105" s="1">
        <f t="shared" si="2"/>
        <v>4</v>
      </c>
      <c r="K4105" s="1" t="str">
        <f t="shared" si="3"/>
        <v>Q7.1. Cabbage, average of common and Chinese, and of raw and cooked4</v>
      </c>
      <c r="L4105" s="1" t="str">
        <f t="shared" si="4"/>
        <v>Q7.1. Cabbage, average of common and Chinese, and of raw and cookedPackaging dummy</v>
      </c>
      <c r="M4105" s="1" t="str">
        <f t="array" ref="M4105">IF(A4104=$A$72,TEXT(A4105,"dd/mm/yyyy"),A4105)&amp;";"&amp;B4105&amp;";"&amp;IF(J4105=0,IFERROR(VLOOKUP(A4105,default!$B$17:$C$19,2,0),C4105),INDEX(default!$B$2:$B$12,Sheet2!J4105,0))&amp;";"&amp;D4105&amp;";"&amp;E4105&amp;";"&amp;F4105&amp;";"&amp;G4105&amp;";"&amp;H4105</f>
        <v>Packaging dummy;kg;packaging*(1+TRAN_loss_PNS+RET_loss_PNS);Undefined;0;0;0;</v>
      </c>
    </row>
    <row r="4106" ht="15.75" customHeight="1">
      <c r="A4106" s="1" t="s">
        <v>124</v>
      </c>
      <c r="B4106" s="1" t="s">
        <v>835</v>
      </c>
      <c r="C4106" s="1" t="s">
        <v>1015</v>
      </c>
      <c r="D4106" s="1" t="s">
        <v>842</v>
      </c>
      <c r="E4106" s="1">
        <v>0.0</v>
      </c>
      <c r="F4106" s="1">
        <v>0.0</v>
      </c>
      <c r="G4106" s="1">
        <v>0.0</v>
      </c>
      <c r="I4106" s="1" t="str">
        <f t="shared" si="1"/>
        <v>Q7.1. Cabbage, average of common and Chinese, and of raw and cooked</v>
      </c>
      <c r="J4106" s="1">
        <f t="shared" si="2"/>
        <v>5</v>
      </c>
      <c r="K4106" s="1" t="str">
        <f t="shared" si="3"/>
        <v>Q7.1. Cabbage, average of common and Chinese, and of raw and cooked5</v>
      </c>
      <c r="L4106" s="1" t="str">
        <f t="shared" si="4"/>
        <v>Q7.1. Cabbage, average of common and Chinese, and of raw and cookedDomestic distribution {ID}| GAIN</v>
      </c>
      <c r="M4106" s="1" t="str">
        <f t="array" ref="M4106">IF(A4105=$A$72,TEXT(A4106,"dd/mm/yyyy"),A4106)&amp;";"&amp;B4106&amp;";"&amp;IF(J4106=0,IFERROR(VLOOKUP(A4106,default!$B$17:$C$19,2,0),C4106),INDEX(default!$B$2:$B$12,Sheet2!J4106,0))&amp;";"&amp;D4106&amp;";"&amp;E4106&amp;";"&amp;F4106&amp;";"&amp;G4106&amp;";"&amp;H4106</f>
        <v>Domestic distribution {ID}| GAIN;kg;distrib*(1+TRAN_loss_PNS+RET_loss_PNS);Undefined;0;0;0;</v>
      </c>
    </row>
    <row r="4107" ht="15.75" customHeight="1">
      <c r="A4107" s="1" t="s">
        <v>125</v>
      </c>
      <c r="B4107" s="1" t="s">
        <v>846</v>
      </c>
      <c r="C4107" s="1" t="s">
        <v>1016</v>
      </c>
      <c r="D4107" s="1" t="s">
        <v>842</v>
      </c>
      <c r="E4107" s="1">
        <v>0.0</v>
      </c>
      <c r="F4107" s="1">
        <v>0.0</v>
      </c>
      <c r="G4107" s="1">
        <v>0.0</v>
      </c>
      <c r="I4107" s="1" t="str">
        <f t="shared" si="1"/>
        <v>Q7.1. Cabbage, average of common and Chinese, and of raw and cooked</v>
      </c>
      <c r="J4107" s="1">
        <f t="shared" si="2"/>
        <v>6</v>
      </c>
      <c r="K4107" s="1" t="str">
        <f t="shared" si="3"/>
        <v>Q7.1. Cabbage, average of common and Chinese, and of raw and cooked6</v>
      </c>
      <c r="L4107" s="1" t="str">
        <f t="shared" si="4"/>
        <v>Q7.1. Cabbage, average of common and Chinese, and of raw and cookedStorage, in closed refrigerator, at retail (WFLDB)/RER U {ID}| GAIN</v>
      </c>
      <c r="M4107" s="1" t="str">
        <f t="array" ref="M4107">IF(A4106=$A$72,TEXT(A4107,"dd/mm/yyyy"),A4107)&amp;";"&amp;B4107&amp;";"&amp;IF(J4107=0,IFERROR(VLOOKUP(A4107,default!$B$17:$C$19,2,0),C4107),INDEX(default!$B$2:$B$12,Sheet2!J4107,0))&amp;";"&amp;D4107&amp;";"&amp;E4107&amp;";"&amp;F4107&amp;";"&amp;G4107&amp;";"&amp;H4107</f>
        <v>Storage, in closed refrigerator, at retail (WFLDB)/RER U {ID}| GAIN;l*day;retail_cool*(1+RET_loss_PNS);Undefined;0;0;0;</v>
      </c>
    </row>
    <row r="4108" ht="15.75" customHeight="1">
      <c r="A4108" s="1" t="s">
        <v>126</v>
      </c>
      <c r="B4108" s="1" t="s">
        <v>846</v>
      </c>
      <c r="C4108" s="1" t="s">
        <v>1017</v>
      </c>
      <c r="D4108" s="1" t="s">
        <v>842</v>
      </c>
      <c r="E4108" s="1">
        <v>0.0</v>
      </c>
      <c r="F4108" s="1">
        <v>0.0</v>
      </c>
      <c r="G4108" s="1">
        <v>0.0</v>
      </c>
      <c r="I4108" s="1" t="str">
        <f t="shared" si="1"/>
        <v>Q7.1. Cabbage, average of common and Chinese, and of raw and cooked</v>
      </c>
      <c r="J4108" s="1">
        <f t="shared" si="2"/>
        <v>7</v>
      </c>
      <c r="K4108" s="1" t="str">
        <f t="shared" si="3"/>
        <v>Q7.1. Cabbage, average of common and Chinese, and of raw and cooked7</v>
      </c>
      <c r="L4108" s="1" t="str">
        <f t="shared" si="4"/>
        <v>Q7.1. Cabbage, average of common and Chinese, and of raw and cookedStorage, in closed freezer, at retail (WFLDB)/RER U {ID}| GAIN</v>
      </c>
      <c r="M4108" s="1" t="str">
        <f t="array" ref="M4108">IF(A4107=$A$72,TEXT(A4108,"dd/mm/yyyy"),A4108)&amp;";"&amp;B4108&amp;";"&amp;IF(J4108=0,IFERROR(VLOOKUP(A4108,default!$B$17:$C$19,2,0),C4108),INDEX(default!$B$2:$B$12,Sheet2!J4108,0))&amp;";"&amp;D4108&amp;";"&amp;E4108&amp;";"&amp;F4108&amp;";"&amp;G4108&amp;";"&amp;H4108</f>
        <v>Storage, in closed freezer, at retail (WFLDB)/RER U {ID}| GAIN;l*day;retail_freez*(1+RET_loss_PNS);Undefined;0;0;0;</v>
      </c>
    </row>
    <row r="4109" ht="15.75" customHeight="1">
      <c r="A4109" s="1" t="s">
        <v>127</v>
      </c>
      <c r="B4109" s="1" t="s">
        <v>846</v>
      </c>
      <c r="C4109" s="1" t="s">
        <v>1018</v>
      </c>
      <c r="D4109" s="1" t="s">
        <v>842</v>
      </c>
      <c r="E4109" s="1">
        <v>0.0</v>
      </c>
      <c r="F4109" s="1">
        <v>0.0</v>
      </c>
      <c r="G4109" s="1">
        <v>0.0</v>
      </c>
      <c r="I4109" s="1" t="str">
        <f t="shared" si="1"/>
        <v>Q7.1. Cabbage, average of common and Chinese, and of raw and cooked</v>
      </c>
      <c r="J4109" s="1">
        <f t="shared" si="2"/>
        <v>8</v>
      </c>
      <c r="K4109" s="1" t="str">
        <f t="shared" si="3"/>
        <v>Q7.1. Cabbage, average of common and Chinese, and of raw and cooked8</v>
      </c>
      <c r="L4109" s="1" t="str">
        <f t="shared" si="4"/>
        <v>Q7.1. Cabbage, average of common and Chinese, and of raw and cookedStorage, in refrigerator, at home (WFLDB)/RER U {ID}| GAIN</v>
      </c>
      <c r="M4109" s="1" t="str">
        <f t="array" ref="M4109">IF(A4108=$A$72,TEXT(A4109,"dd/mm/yyyy"),A4109)&amp;";"&amp;B4109&amp;";"&amp;IF(J4109=0,IFERROR(VLOOKUP(A4109,default!$B$17:$C$19,2,0),C4109),INDEX(default!$B$2:$B$12,Sheet2!J4109,0))&amp;";"&amp;D4109&amp;";"&amp;E4109&amp;";"&amp;F4109&amp;";"&amp;G4109&amp;";"&amp;H4109</f>
        <v>Storage, in refrigerator, at home (WFLDB)/RER U {ID}| GAIN;l*day;home_cool;Undefined;0;0;0;</v>
      </c>
    </row>
    <row r="4110" ht="15.75" customHeight="1">
      <c r="A4110" s="1" t="s">
        <v>128</v>
      </c>
      <c r="B4110" s="1" t="s">
        <v>846</v>
      </c>
      <c r="C4110" s="1" t="s">
        <v>1018</v>
      </c>
      <c r="D4110" s="1" t="s">
        <v>842</v>
      </c>
      <c r="E4110" s="1">
        <v>0.0</v>
      </c>
      <c r="F4110" s="1">
        <v>0.0</v>
      </c>
      <c r="G4110" s="1">
        <v>0.0</v>
      </c>
      <c r="I4110" s="1" t="str">
        <f t="shared" si="1"/>
        <v>Q7.1. Cabbage, average of common and Chinese, and of raw and cooked</v>
      </c>
      <c r="J4110" s="1">
        <f t="shared" si="2"/>
        <v>9</v>
      </c>
      <c r="K4110" s="1" t="str">
        <f t="shared" si="3"/>
        <v>Q7.1. Cabbage, average of common and Chinese, and of raw and cooked9</v>
      </c>
      <c r="L4110" s="1" t="str">
        <f t="shared" si="4"/>
        <v>Q7.1. Cabbage, average of common and Chinese, and of raw and cookedStorage, in freezer, at home (WFLDB)/RER U {ID}| GAIN</v>
      </c>
      <c r="M4110" s="1" t="str">
        <f t="array" ref="M4110">IF(A4109=$A$72,TEXT(A4110,"dd/mm/yyyy"),A4110)&amp;";"&amp;B4110&amp;";"&amp;IF(J4110=0,IFERROR(VLOOKUP(A4110,default!$B$17:$C$19,2,0),C4110),INDEX(default!$B$2:$B$12,Sheet2!J4110,0))&amp;";"&amp;D4110&amp;";"&amp;E4110&amp;";"&amp;F4110&amp;";"&amp;G4110&amp;";"&amp;H4110</f>
        <v>Storage, in freezer, at home (WFLDB)/RER U {ID}| GAIN;l*day;home_freez;Undefined;0;0;0;</v>
      </c>
    </row>
    <row r="4111" ht="15.75" customHeight="1">
      <c r="A4111" s="1" t="s">
        <v>129</v>
      </c>
      <c r="B4111" s="1" t="s">
        <v>849</v>
      </c>
      <c r="C4111" s="1" t="s">
        <v>37</v>
      </c>
      <c r="D4111" s="1" t="s">
        <v>842</v>
      </c>
      <c r="E4111" s="1">
        <v>0.0</v>
      </c>
      <c r="F4111" s="1">
        <v>0.0</v>
      </c>
      <c r="G4111" s="1">
        <v>0.0</v>
      </c>
      <c r="I4111" s="1" t="str">
        <f t="shared" si="1"/>
        <v>Q7.1. Cabbage, average of common and Chinese, and of raw and cooked</v>
      </c>
      <c r="J4111" s="1">
        <f t="shared" si="2"/>
        <v>10</v>
      </c>
      <c r="K4111" s="1" t="str">
        <f t="shared" si="3"/>
        <v>Q7.1. Cabbage, average of common and Chinese, and of raw and cooked10</v>
      </c>
      <c r="L4111" s="1" t="str">
        <f t="shared" si="4"/>
        <v>Q7.1. Cabbage, average of common and Chinese, and of raw and cookedBoiling, vegetables, with LPG stove, at consumer home (WFLDB)/GLO U</v>
      </c>
      <c r="M4111" s="1" t="str">
        <f t="array" ref="M4111">IF(A4110=$A$72,TEXT(A4111,"dd/mm/yyyy"),A4111)&amp;";"&amp;B4111&amp;";"&amp;IF(J4111=0,IFERROR(VLOOKUP(A4111,default!$B$17:$C$19,2,0),C4111),INDEX(default!$B$2:$B$12,Sheet2!J4111,0))&amp;";"&amp;D4111&amp;";"&amp;E4111&amp;";"&amp;F4111&amp;";"&amp;G4111&amp;";"&amp;H4111</f>
        <v>Boiling, vegetables, with LPG stove, at consumer home (WFLDB)/GLO U;p;boil*(1-USER_loss);Undefined;0;0;0;</v>
      </c>
    </row>
    <row r="4112" ht="15.75" customHeight="1">
      <c r="A4112" s="1" t="s">
        <v>130</v>
      </c>
      <c r="B4112" s="1" t="s">
        <v>849</v>
      </c>
      <c r="C4112" s="1" t="s">
        <v>38</v>
      </c>
      <c r="D4112" s="1" t="s">
        <v>842</v>
      </c>
      <c r="E4112" s="1">
        <v>0.0</v>
      </c>
      <c r="F4112" s="1">
        <v>0.0</v>
      </c>
      <c r="G4112" s="1">
        <v>0.0</v>
      </c>
      <c r="I4112" s="1" t="str">
        <f t="shared" si="1"/>
        <v>Q7.1. Cabbage, average of common and Chinese, and of raw and cooked</v>
      </c>
      <c r="J4112" s="1">
        <f t="shared" si="2"/>
        <v>11</v>
      </c>
      <c r="K4112" s="1" t="str">
        <f t="shared" si="3"/>
        <v>Q7.1. Cabbage, average of common and Chinese, and of raw and cooked11</v>
      </c>
      <c r="L4112" s="1" t="str">
        <f t="shared" si="4"/>
        <v>Q7.1. Cabbage, average of common and Chinese, and of raw and cookedFrying, vegetables, with LPG stove, at consumer home (WFLDB)/GLO U</v>
      </c>
      <c r="M4112" s="1" t="str">
        <f t="array" ref="M4112">IF(A4111=$A$72,TEXT(A4112,"dd/mm/yyyy"),A4112)&amp;";"&amp;B4112&amp;";"&amp;IF(J4112=0,IFERROR(VLOOKUP(A4112,default!$B$17:$C$19,2,0),C4112),INDEX(default!$B$2:$B$12,Sheet2!J4112,0))&amp;";"&amp;D4112&amp;";"&amp;E4112&amp;";"&amp;F4112&amp;";"&amp;G4112&amp;";"&amp;H4112</f>
        <v>Frying, vegetables, with LPG stove, at consumer home (WFLDB)/GLO U;p;fry*(1-USER_loss);Undefined;0;0;0;</v>
      </c>
    </row>
    <row r="4113" ht="15.75" customHeight="1">
      <c r="I4113" s="1" t="str">
        <f t="shared" si="1"/>
        <v>Q7.1. Cabbage, average of common and Chinese, and of raw and cooked</v>
      </c>
      <c r="J4113" s="1">
        <f t="shared" si="2"/>
        <v>0</v>
      </c>
      <c r="K4113" s="1" t="str">
        <f t="shared" si="3"/>
        <v>Q7.1. Cabbage, average of common and Chinese, and of raw and cooked0</v>
      </c>
      <c r="L4113" s="1" t="str">
        <f t="shared" si="4"/>
        <v>Q7.1. Cabbage, average of common and Chinese, and of raw and cooked</v>
      </c>
      <c r="M4113" s="1" t="str">
        <f t="array" ref="M4113">IF(A4112=$A$72,TEXT(A4113,"dd/mm/yyyy"),A4113)&amp;";"&amp;B4113&amp;";"&amp;IF(J4113=0,IFERROR(VLOOKUP(A4113,default!$B$17:$C$19,2,0),C4113),INDEX(default!$B$2:$B$12,Sheet2!J4113,0))&amp;";"&amp;D4113&amp;";"&amp;E4113&amp;";"&amp;F4113&amp;";"&amp;G4113&amp;";"&amp;H4113</f>
        <v>;;;;;;;</v>
      </c>
    </row>
    <row r="4114" ht="15.75" customHeight="1">
      <c r="A4114" s="1" t="s">
        <v>852</v>
      </c>
      <c r="I4114" s="1" t="str">
        <f t="shared" si="1"/>
        <v>Q7.1. Cabbage, average of common and Chinese, and of raw and cooked</v>
      </c>
      <c r="J4114" s="1">
        <f t="shared" si="2"/>
        <v>0</v>
      </c>
      <c r="K4114" s="1" t="str">
        <f t="shared" si="3"/>
        <v>Q7.1. Cabbage, average of common and Chinese, and of raw and cooked0</v>
      </c>
      <c r="L4114" s="1" t="str">
        <f t="shared" si="4"/>
        <v>Q7.1. Cabbage, average of common and Chinese, and of raw and cookedElectricity/heat</v>
      </c>
      <c r="M4114" s="1" t="str">
        <f t="array" ref="M4114">IF(A4113=$A$72,TEXT(A4114,"dd/mm/yyyy"),A4114)&amp;";"&amp;B4114&amp;";"&amp;IF(J4114=0,IFERROR(VLOOKUP(A4114,default!$B$17:$C$19,2,0),C4114),INDEX(default!$B$2:$B$12,Sheet2!J4114,0))&amp;";"&amp;D4114&amp;";"&amp;E4114&amp;";"&amp;F4114&amp;";"&amp;G4114&amp;";"&amp;H4114</f>
        <v>Electricity/heat;;;;;;;</v>
      </c>
    </row>
    <row r="4115" ht="15.75" customHeight="1">
      <c r="I4115" s="1" t="str">
        <f t="shared" si="1"/>
        <v>Q7.1. Cabbage, average of common and Chinese, and of raw and cooked</v>
      </c>
      <c r="J4115" s="1">
        <f t="shared" si="2"/>
        <v>0</v>
      </c>
      <c r="K4115" s="1" t="str">
        <f t="shared" si="3"/>
        <v>Q7.1. Cabbage, average of common and Chinese, and of raw and cooked0</v>
      </c>
      <c r="L4115" s="1" t="str">
        <f t="shared" si="4"/>
        <v>Q7.1. Cabbage, average of common and Chinese, and of raw and cooked</v>
      </c>
      <c r="M4115" s="1" t="str">
        <f t="array" ref="M4115">IF(A4114=$A$72,TEXT(A4115,"dd/mm/yyyy"),A4115)&amp;";"&amp;B4115&amp;";"&amp;IF(J4115=0,IFERROR(VLOOKUP(A4115,default!$B$17:$C$19,2,0),C4115),INDEX(default!$B$2:$B$12,Sheet2!J4115,0))&amp;";"&amp;D4115&amp;";"&amp;E4115&amp;";"&amp;F4115&amp;";"&amp;G4115&amp;";"&amp;H4115</f>
        <v>;;;;;;;</v>
      </c>
    </row>
    <row r="4116" ht="15.75" customHeight="1">
      <c r="A4116" s="1" t="s">
        <v>853</v>
      </c>
      <c r="I4116" s="1" t="str">
        <f t="shared" si="1"/>
        <v>Q7.1. Cabbage, average of common and Chinese, and of raw and cooked</v>
      </c>
      <c r="J4116" s="1">
        <f t="shared" si="2"/>
        <v>0</v>
      </c>
      <c r="K4116" s="1" t="str">
        <f t="shared" si="3"/>
        <v>Q7.1. Cabbage, average of common and Chinese, and of raw and cooked0</v>
      </c>
      <c r="L4116" s="1" t="str">
        <f t="shared" si="4"/>
        <v>Q7.1. Cabbage, average of common and Chinese, and of raw and cookedEmissions to air</v>
      </c>
      <c r="M4116" s="1" t="str">
        <f t="array" ref="M4116">IF(A4115=$A$72,TEXT(A4116,"dd/mm/yyyy"),A4116)&amp;";"&amp;B4116&amp;";"&amp;IF(J4116=0,IFERROR(VLOOKUP(A4116,default!$B$17:$C$19,2,0),C4116),INDEX(default!$B$2:$B$12,Sheet2!J4116,0))&amp;";"&amp;D4116&amp;";"&amp;E4116&amp;";"&amp;F4116&amp;";"&amp;G4116&amp;";"&amp;H4116</f>
        <v>Emissions to air;;;;;;;</v>
      </c>
    </row>
    <row r="4117" ht="15.75" customHeight="1">
      <c r="I4117" s="1" t="str">
        <f t="shared" si="1"/>
        <v>Q7.1. Cabbage, average of common and Chinese, and of raw and cooked</v>
      </c>
      <c r="J4117" s="1">
        <f t="shared" si="2"/>
        <v>0</v>
      </c>
      <c r="K4117" s="1" t="str">
        <f t="shared" si="3"/>
        <v>Q7.1. Cabbage, average of common and Chinese, and of raw and cooked0</v>
      </c>
      <c r="L4117" s="1" t="str">
        <f t="shared" si="4"/>
        <v>Q7.1. Cabbage, average of common and Chinese, and of raw and cooked</v>
      </c>
      <c r="M4117" s="1" t="str">
        <f t="array" ref="M4117">IF(A4116=$A$72,TEXT(A4117,"dd/mm/yyyy"),A4117)&amp;";"&amp;B4117&amp;";"&amp;IF(J4117=0,IFERROR(VLOOKUP(A4117,default!$B$17:$C$19,2,0),C4117),INDEX(default!$B$2:$B$12,Sheet2!J4117,0))&amp;";"&amp;D4117&amp;";"&amp;E4117&amp;";"&amp;F4117&amp;";"&amp;G4117&amp;";"&amp;H4117</f>
        <v>;;;;;;;</v>
      </c>
    </row>
    <row r="4118" ht="15.75" customHeight="1">
      <c r="A4118" s="1" t="s">
        <v>854</v>
      </c>
      <c r="I4118" s="1" t="str">
        <f t="shared" si="1"/>
        <v>Q7.1. Cabbage, average of common and Chinese, and of raw and cooked</v>
      </c>
      <c r="J4118" s="1">
        <f t="shared" si="2"/>
        <v>0</v>
      </c>
      <c r="K4118" s="1" t="str">
        <f t="shared" si="3"/>
        <v>Q7.1. Cabbage, average of common and Chinese, and of raw and cooked0</v>
      </c>
      <c r="L4118" s="1" t="str">
        <f t="shared" si="4"/>
        <v>Q7.1. Cabbage, average of common and Chinese, and of raw and cookedEmissions to water</v>
      </c>
      <c r="M4118" s="1" t="str">
        <f t="array" ref="M4118">IF(A4117=$A$72,TEXT(A4118,"dd/mm/yyyy"),A4118)&amp;";"&amp;B4118&amp;";"&amp;IF(J4118=0,IFERROR(VLOOKUP(A4118,default!$B$17:$C$19,2,0),C4118),INDEX(default!$B$2:$B$12,Sheet2!J4118,0))&amp;";"&amp;D4118&amp;";"&amp;E4118&amp;";"&amp;F4118&amp;";"&amp;G4118&amp;";"&amp;H4118</f>
        <v>Emissions to water;;;;;;;</v>
      </c>
    </row>
    <row r="4119" ht="15.75" customHeight="1">
      <c r="I4119" s="1" t="str">
        <f t="shared" si="1"/>
        <v>Q7.1. Cabbage, average of common and Chinese, and of raw and cooked</v>
      </c>
      <c r="J4119" s="1">
        <f t="shared" si="2"/>
        <v>0</v>
      </c>
      <c r="K4119" s="1" t="str">
        <f t="shared" si="3"/>
        <v>Q7.1. Cabbage, average of common and Chinese, and of raw and cooked0</v>
      </c>
      <c r="L4119" s="1" t="str">
        <f t="shared" si="4"/>
        <v>Q7.1. Cabbage, average of common and Chinese, and of raw and cooked</v>
      </c>
      <c r="M4119" s="1" t="str">
        <f t="array" ref="M4119">IF(A4118=$A$72,TEXT(A4119,"dd/mm/yyyy"),A4119)&amp;";"&amp;B4119&amp;";"&amp;IF(J4119=0,IFERROR(VLOOKUP(A4119,default!$B$17:$C$19,2,0),C4119),INDEX(default!$B$2:$B$12,Sheet2!J4119,0))&amp;";"&amp;D4119&amp;";"&amp;E4119&amp;";"&amp;F4119&amp;";"&amp;G4119&amp;";"&amp;H4119</f>
        <v>;;;;;;;</v>
      </c>
    </row>
    <row r="4120" ht="15.75" customHeight="1">
      <c r="A4120" s="1" t="s">
        <v>855</v>
      </c>
      <c r="I4120" s="1" t="str">
        <f t="shared" si="1"/>
        <v>Q7.1. Cabbage, average of common and Chinese, and of raw and cooked</v>
      </c>
      <c r="J4120" s="1">
        <f t="shared" si="2"/>
        <v>0</v>
      </c>
      <c r="K4120" s="1" t="str">
        <f t="shared" si="3"/>
        <v>Q7.1. Cabbage, average of common and Chinese, and of raw and cooked0</v>
      </c>
      <c r="L4120" s="1" t="str">
        <f t="shared" si="4"/>
        <v>Q7.1. Cabbage, average of common and Chinese, and of raw and cookedEmissions to soil</v>
      </c>
      <c r="M4120" s="1" t="str">
        <f t="array" ref="M4120">IF(A4119=$A$72,TEXT(A4120,"dd/mm/yyyy"),A4120)&amp;";"&amp;B4120&amp;";"&amp;IF(J4120=0,IFERROR(VLOOKUP(A4120,default!$B$17:$C$19,2,0),C4120),INDEX(default!$B$2:$B$12,Sheet2!J4120,0))&amp;";"&amp;D4120&amp;";"&amp;E4120&amp;";"&amp;F4120&amp;";"&amp;G4120&amp;";"&amp;H4120</f>
        <v>Emissions to soil;;;;;;;</v>
      </c>
    </row>
    <row r="4121" ht="15.75" customHeight="1">
      <c r="I4121" s="1" t="str">
        <f t="shared" si="1"/>
        <v>Q7.1. Cabbage, average of common and Chinese, and of raw and cooked</v>
      </c>
      <c r="J4121" s="1">
        <f t="shared" si="2"/>
        <v>0</v>
      </c>
      <c r="K4121" s="1" t="str">
        <f t="shared" si="3"/>
        <v>Q7.1. Cabbage, average of common and Chinese, and of raw and cooked0</v>
      </c>
      <c r="L4121" s="1" t="str">
        <f t="shared" si="4"/>
        <v>Q7.1. Cabbage, average of common and Chinese, and of raw and cooked</v>
      </c>
      <c r="M4121" s="1" t="str">
        <f t="array" ref="M4121">IF(A4120=$A$72,TEXT(A4121,"dd/mm/yyyy"),A4121)&amp;";"&amp;B4121&amp;";"&amp;IF(J4121=0,IFERROR(VLOOKUP(A4121,default!$B$17:$C$19,2,0),C4121),INDEX(default!$B$2:$B$12,Sheet2!J4121,0))&amp;";"&amp;D4121&amp;";"&amp;E4121&amp;";"&amp;F4121&amp;";"&amp;G4121&amp;";"&amp;H4121</f>
        <v>;;;;;;;</v>
      </c>
    </row>
    <row r="4122" ht="15.75" customHeight="1">
      <c r="A4122" s="1" t="s">
        <v>856</v>
      </c>
      <c r="I4122" s="1" t="str">
        <f t="shared" si="1"/>
        <v>Q7.1. Cabbage, average of common and Chinese, and of raw and cooked</v>
      </c>
      <c r="J4122" s="1">
        <f t="shared" si="2"/>
        <v>0</v>
      </c>
      <c r="K4122" s="1" t="str">
        <f t="shared" si="3"/>
        <v>Q7.1. Cabbage, average of common and Chinese, and of raw and cooked0</v>
      </c>
      <c r="L4122" s="1" t="str">
        <f t="shared" si="4"/>
        <v>Q7.1. Cabbage, average of common and Chinese, and of raw and cookedFinal waste flows</v>
      </c>
      <c r="M4122" s="1" t="str">
        <f t="array" ref="M4122">IF(A4121=$A$72,TEXT(A4122,"dd/mm/yyyy"),A4122)&amp;";"&amp;B4122&amp;";"&amp;IF(J4122=0,IFERROR(VLOOKUP(A4122,default!$B$17:$C$19,2,0),C4122),INDEX(default!$B$2:$B$12,Sheet2!J4122,0))&amp;";"&amp;D4122&amp;";"&amp;E4122&amp;";"&amp;F4122&amp;";"&amp;G4122&amp;";"&amp;H4122</f>
        <v>Final waste flows;;;;;;;</v>
      </c>
    </row>
    <row r="4123" ht="15.75" customHeight="1">
      <c r="I4123" s="1" t="str">
        <f t="shared" si="1"/>
        <v>Q7.1. Cabbage, average of common and Chinese, and of raw and cooked</v>
      </c>
      <c r="J4123" s="1">
        <f t="shared" si="2"/>
        <v>0</v>
      </c>
      <c r="K4123" s="1" t="str">
        <f t="shared" si="3"/>
        <v>Q7.1. Cabbage, average of common and Chinese, and of raw and cooked0</v>
      </c>
      <c r="L4123" s="1" t="str">
        <f t="shared" si="4"/>
        <v>Q7.1. Cabbage, average of common and Chinese, and of raw and cooked</v>
      </c>
      <c r="M4123" s="1" t="str">
        <f t="array" ref="M4123">IF(A4122=$A$72,TEXT(A4123,"dd/mm/yyyy"),A4123)&amp;";"&amp;B4123&amp;";"&amp;IF(J4123=0,IFERROR(VLOOKUP(A4123,default!$B$17:$C$19,2,0),C4123),INDEX(default!$B$2:$B$12,Sheet2!J4123,0))&amp;";"&amp;D4123&amp;";"&amp;E4123&amp;";"&amp;F4123&amp;";"&amp;G4123&amp;";"&amp;H4123</f>
        <v>;;;;;;;</v>
      </c>
    </row>
    <row r="4124" ht="15.75" customHeight="1">
      <c r="A4124" s="1" t="s">
        <v>857</v>
      </c>
      <c r="I4124" s="1" t="str">
        <f t="shared" si="1"/>
        <v>Q7.1. Cabbage, average of common and Chinese, and of raw and cooked</v>
      </c>
      <c r="J4124" s="1">
        <f t="shared" si="2"/>
        <v>0</v>
      </c>
      <c r="K4124" s="1" t="str">
        <f t="shared" si="3"/>
        <v>Q7.1. Cabbage, average of common and Chinese, and of raw and cooked0</v>
      </c>
      <c r="L4124" s="1" t="str">
        <f t="shared" si="4"/>
        <v>Q7.1. Cabbage, average of common and Chinese, and of raw and cookedNon material emissions</v>
      </c>
      <c r="M4124" s="1" t="str">
        <f t="array" ref="M4124">IF(A4123=$A$72,TEXT(A4124,"dd/mm/yyyy"),A4124)&amp;";"&amp;B4124&amp;";"&amp;IF(J4124=0,IFERROR(VLOOKUP(A4124,default!$B$17:$C$19,2,0),C4124),INDEX(default!$B$2:$B$12,Sheet2!J4124,0))&amp;";"&amp;D4124&amp;";"&amp;E4124&amp;";"&amp;F4124&amp;";"&amp;G4124&amp;";"&amp;H4124</f>
        <v>Non material emissions;;;;;;;</v>
      </c>
    </row>
    <row r="4125" ht="15.75" customHeight="1">
      <c r="I4125" s="1" t="str">
        <f t="shared" si="1"/>
        <v>Q7.1. Cabbage, average of common and Chinese, and of raw and cooked</v>
      </c>
      <c r="J4125" s="1">
        <f t="shared" si="2"/>
        <v>0</v>
      </c>
      <c r="K4125" s="1" t="str">
        <f t="shared" si="3"/>
        <v>Q7.1. Cabbage, average of common and Chinese, and of raw and cooked0</v>
      </c>
      <c r="L4125" s="1" t="str">
        <f t="shared" si="4"/>
        <v>Q7.1. Cabbage, average of common and Chinese, and of raw and cooked</v>
      </c>
      <c r="M4125" s="1" t="str">
        <f t="array" ref="M4125">IF(A4124=$A$72,TEXT(A4125,"dd/mm/yyyy"),A4125)&amp;";"&amp;B4125&amp;";"&amp;IF(J4125=0,IFERROR(VLOOKUP(A4125,default!$B$17:$C$19,2,0),C4125),INDEX(default!$B$2:$B$12,Sheet2!J4125,0))&amp;";"&amp;D4125&amp;";"&amp;E4125&amp;";"&amp;F4125&amp;";"&amp;G4125&amp;";"&amp;H4125</f>
        <v>;;;;;;;</v>
      </c>
    </row>
    <row r="4126" ht="15.75" customHeight="1">
      <c r="A4126" s="1" t="s">
        <v>858</v>
      </c>
      <c r="I4126" s="1" t="str">
        <f t="shared" si="1"/>
        <v>Q7.1. Cabbage, average of common and Chinese, and of raw and cooked</v>
      </c>
      <c r="J4126" s="1">
        <f t="shared" si="2"/>
        <v>0</v>
      </c>
      <c r="K4126" s="1" t="str">
        <f t="shared" si="3"/>
        <v>Q7.1. Cabbage, average of common and Chinese, and of raw and cooked0</v>
      </c>
      <c r="L4126" s="1" t="str">
        <f t="shared" si="4"/>
        <v>Q7.1. Cabbage, average of common and Chinese, and of raw and cookedSocial issues</v>
      </c>
      <c r="M4126" s="1" t="str">
        <f t="array" ref="M4126">IF(A4125=$A$72,TEXT(A4126,"dd/mm/yyyy"),A4126)&amp;";"&amp;B4126&amp;";"&amp;IF(J4126=0,IFERROR(VLOOKUP(A4126,default!$B$17:$C$19,2,0),C4126),INDEX(default!$B$2:$B$12,Sheet2!J4126,0))&amp;";"&amp;D4126&amp;";"&amp;E4126&amp;";"&amp;F4126&amp;";"&amp;G4126&amp;";"&amp;H4126</f>
        <v>Social issues;;;;;;;</v>
      </c>
    </row>
    <row r="4127" ht="15.75" customHeight="1">
      <c r="I4127" s="1" t="str">
        <f t="shared" si="1"/>
        <v>Q7.1. Cabbage, average of common and Chinese, and of raw and cooked</v>
      </c>
      <c r="J4127" s="1">
        <f t="shared" si="2"/>
        <v>0</v>
      </c>
      <c r="K4127" s="1" t="str">
        <f t="shared" si="3"/>
        <v>Q7.1. Cabbage, average of common and Chinese, and of raw and cooked0</v>
      </c>
      <c r="L4127" s="1" t="str">
        <f t="shared" si="4"/>
        <v>Q7.1. Cabbage, average of common and Chinese, and of raw and cooked</v>
      </c>
      <c r="M4127" s="1" t="str">
        <f t="array" ref="M4127">IF(A4126=$A$72,TEXT(A4127,"dd/mm/yyyy"),A4127)&amp;";"&amp;B4127&amp;";"&amp;IF(J4127=0,IFERROR(VLOOKUP(A4127,default!$B$17:$C$19,2,0),C4127),INDEX(default!$B$2:$B$12,Sheet2!J4127,0))&amp;";"&amp;D4127&amp;";"&amp;E4127&amp;";"&amp;F4127&amp;";"&amp;G4127&amp;";"&amp;H4127</f>
        <v>;;;;;;;</v>
      </c>
    </row>
    <row r="4128" ht="15.75" customHeight="1">
      <c r="A4128" s="1" t="s">
        <v>859</v>
      </c>
      <c r="I4128" s="1" t="str">
        <f t="shared" si="1"/>
        <v>Q7.1. Cabbage, average of common and Chinese, and of raw and cooked</v>
      </c>
      <c r="J4128" s="1">
        <f t="shared" si="2"/>
        <v>0</v>
      </c>
      <c r="K4128" s="1" t="str">
        <f t="shared" si="3"/>
        <v>Q7.1. Cabbage, average of common and Chinese, and of raw and cooked0</v>
      </c>
      <c r="L4128" s="1" t="str">
        <f t="shared" si="4"/>
        <v>Q7.1. Cabbage, average of common and Chinese, and of raw and cookedEconomic issues</v>
      </c>
      <c r="M4128" s="1" t="str">
        <f t="array" ref="M4128">IF(A4127=$A$72,TEXT(A4128,"dd/mm/yyyy"),A4128)&amp;";"&amp;B4128&amp;";"&amp;IF(J4128=0,IFERROR(VLOOKUP(A4128,default!$B$17:$C$19,2,0),C4128),INDEX(default!$B$2:$B$12,Sheet2!J4128,0))&amp;";"&amp;D4128&amp;";"&amp;E4128&amp;";"&amp;F4128&amp;";"&amp;G4128&amp;";"&amp;H4128</f>
        <v>Economic issues;;;;;;;</v>
      </c>
    </row>
    <row r="4129" ht="15.75" customHeight="1">
      <c r="I4129" s="1" t="str">
        <f t="shared" si="1"/>
        <v>Q7.1. Cabbage, average of common and Chinese, and of raw and cooked</v>
      </c>
      <c r="J4129" s="1">
        <f t="shared" si="2"/>
        <v>0</v>
      </c>
      <c r="K4129" s="1" t="str">
        <f t="shared" si="3"/>
        <v>Q7.1. Cabbage, average of common and Chinese, and of raw and cooked0</v>
      </c>
      <c r="L4129" s="1" t="str">
        <f t="shared" si="4"/>
        <v>Q7.1. Cabbage, average of common and Chinese, and of raw and cooked</v>
      </c>
      <c r="M4129" s="1" t="str">
        <f t="array" ref="M4129">IF(A4128=$A$72,TEXT(A4129,"dd/mm/yyyy"),A4129)&amp;";"&amp;B4129&amp;";"&amp;IF(J4129=0,IFERROR(VLOOKUP(A4129,default!$B$17:$C$19,2,0),C4129),INDEX(default!$B$2:$B$12,Sheet2!J4129,0))&amp;";"&amp;D4129&amp;";"&amp;E4129&amp;";"&amp;F4129&amp;";"&amp;G4129&amp;";"&amp;H4129</f>
        <v>;;;;;;;</v>
      </c>
    </row>
    <row r="4130" ht="15.75" customHeight="1">
      <c r="A4130" s="1" t="s">
        <v>860</v>
      </c>
      <c r="I4130" s="1" t="str">
        <f t="shared" si="1"/>
        <v>Q7.1. Cabbage, average of common and Chinese, and of raw and cooked</v>
      </c>
      <c r="J4130" s="1">
        <f t="shared" si="2"/>
        <v>0</v>
      </c>
      <c r="K4130" s="1" t="str">
        <f t="shared" si="3"/>
        <v>Q7.1. Cabbage, average of common and Chinese, and of raw and cooked0</v>
      </c>
      <c r="L4130" s="1" t="str">
        <f t="shared" si="4"/>
        <v>Q7.1. Cabbage, average of common and Chinese, and of raw and cookedWaste to treatment</v>
      </c>
      <c r="M4130" s="1" t="str">
        <f t="array" ref="M4130">IF(A4129=$A$72,TEXT(A4130,"dd/mm/yyyy"),A4130)&amp;";"&amp;B4130&amp;";"&amp;IF(J4130=0,IFERROR(VLOOKUP(A4130,default!$B$17:$C$19,2,0),C4130),INDEX(default!$B$2:$B$12,Sheet2!J4130,0))&amp;";"&amp;D4130&amp;";"&amp;E4130&amp;";"&amp;F4130&amp;";"&amp;G4130&amp;";"&amp;H4130</f>
        <v>Waste to treatment;;;;;;;</v>
      </c>
    </row>
    <row r="4131" ht="15.75" customHeight="1">
      <c r="A4131" s="1" t="s">
        <v>8</v>
      </c>
      <c r="B4131" s="1" t="s">
        <v>835</v>
      </c>
      <c r="C4131" s="1" t="s">
        <v>1112</v>
      </c>
      <c r="D4131" s="1" t="s">
        <v>842</v>
      </c>
      <c r="E4131" s="1">
        <v>0.0</v>
      </c>
      <c r="F4131" s="1">
        <v>0.0</v>
      </c>
      <c r="G4131" s="1">
        <v>0.0</v>
      </c>
      <c r="I4131" s="1" t="str">
        <f t="shared" si="1"/>
        <v>Q7.1. Cabbage, average of common and Chinese, and of raw and cooked</v>
      </c>
      <c r="J4131" s="1">
        <f t="shared" si="2"/>
        <v>0</v>
      </c>
      <c r="K4131" s="1" t="str">
        <f t="shared" si="3"/>
        <v>Q7.1. Cabbage, average of common and Chinese, and of raw and cooked0</v>
      </c>
      <c r="L4131" s="1" t="str">
        <f t="shared" si="4"/>
        <v>Q7.1. Cabbage, average of common and Chinese, and of raw and cookedMunicipal solid waste {RoW}| treatment of municipal solid waste, sanitary landfill | Cut-off, S</v>
      </c>
      <c r="M4131" s="1" t="str">
        <f t="array" ref="M4131">IF(A4130=$A$72,TEXT(A4131,"dd/mm/yyyy"),A4131)&amp;";"&amp;B4131&amp;";"&amp;IF(J4131=0,IFERROR(VLOOKUP(A4131,default!$B$17:$C$19,2,0),C4131),INDEX(default!$B$2:$B$12,Sheet2!J4131,0))&amp;";"&amp;D4131&amp;";"&amp;E4131&amp;";"&amp;F4131&amp;";"&amp;G4131&amp;";"&amp;H4131</f>
        <v>Municipal solid waste {RoW}| treatment of municipal solid waste, sanitary landfill | Cut-off, S;kg;(packwt*packaging*(1+TRAN_loss_PNS+RET_loss_PNS)+PHAR_loss_PNS+PROC_loss_PNS+TRAN_loss_PNS+RET_loss_PNS+USER_loss)*landfill;Undefined;0;0;0;</v>
      </c>
    </row>
    <row r="4132" ht="15.75" customHeight="1">
      <c r="A4132" s="1" t="s">
        <v>9</v>
      </c>
      <c r="B4132" s="1" t="s">
        <v>835</v>
      </c>
      <c r="C4132" s="1" t="s">
        <v>1113</v>
      </c>
      <c r="D4132" s="1" t="s">
        <v>842</v>
      </c>
      <c r="E4132" s="1">
        <v>0.0</v>
      </c>
      <c r="F4132" s="1">
        <v>0.0</v>
      </c>
      <c r="G4132" s="1">
        <v>0.0</v>
      </c>
      <c r="I4132" s="1" t="str">
        <f t="shared" si="1"/>
        <v>Q7.1. Cabbage, average of common and Chinese, and of raw and cooked</v>
      </c>
      <c r="J4132" s="1">
        <f t="shared" si="2"/>
        <v>0</v>
      </c>
      <c r="K4132" s="1" t="str">
        <f t="shared" si="3"/>
        <v>Q7.1. Cabbage, average of common and Chinese, and of raw and cooked0</v>
      </c>
      <c r="L4132" s="1" t="str">
        <f t="shared" si="4"/>
        <v>Q7.1. Cabbage, average of common and Chinese, and of raw and cookedMunicipal solid waste {GLO}| treatment of municipal solid waste, open dump, wet infiltration class (500mm) | Cut-off, S</v>
      </c>
      <c r="M4132" s="1" t="str">
        <f t="array" ref="M4132">IF(A4131=$A$72,TEXT(A4132,"dd/mm/yyyy"),A4132)&amp;";"&amp;B4132&amp;";"&amp;IF(J4132=0,IFERROR(VLOOKUP(A4132,default!$B$17:$C$19,2,0),C4132),INDEX(default!$B$2:$B$12,Sheet2!J4132,0))&amp;";"&amp;D4132&amp;";"&amp;E4132&amp;";"&amp;F4132&amp;";"&amp;G4132&amp;";"&amp;H4132</f>
        <v>Municipal solid waste {GLO}| treatment of municipal solid waste, open dump, wet infiltration class (500mm) | Cut-off, S;kg;(packwt*packaging*(1+TRAN_loss_PNS+RET_loss_PNS)+PHAR_loss_PNS+PROC_loss_PNS+TRAN_loss_PNS+RET_loss_PNS+USER_loss)*opendump;Undefined;0;0;0;</v>
      </c>
    </row>
    <row r="4133" ht="15.75" customHeight="1">
      <c r="A4133" s="1" t="s">
        <v>10</v>
      </c>
      <c r="B4133" s="1" t="s">
        <v>835</v>
      </c>
      <c r="C4133" s="1" t="s">
        <v>1113</v>
      </c>
      <c r="D4133" s="1" t="s">
        <v>842</v>
      </c>
      <c r="E4133" s="1">
        <v>0.0</v>
      </c>
      <c r="F4133" s="1">
        <v>0.0</v>
      </c>
      <c r="G4133" s="1">
        <v>0.0</v>
      </c>
      <c r="I4133" s="1" t="str">
        <f t="shared" si="1"/>
        <v>Q7.1. Cabbage, average of common and Chinese, and of raw and cooked</v>
      </c>
      <c r="J4133" s="1">
        <f t="shared" si="2"/>
        <v>0</v>
      </c>
      <c r="K4133" s="1" t="str">
        <f t="shared" si="3"/>
        <v>Q7.1. Cabbage, average of common and Chinese, and of raw and cooked0</v>
      </c>
      <c r="L4133" s="1" t="str">
        <f t="shared" si="4"/>
        <v>Q7.1. Cabbage, average of common and Chinese, and of raw and cookedMunicipal solid waste {GLO}| treatment of municipal solid waste, open burning | Cut-off, S</v>
      </c>
      <c r="M4133" s="1" t="str">
        <f t="array" ref="M4133">IF(A4132=$A$72,TEXT(A4133,"dd/mm/yyyy"),A4133)&amp;";"&amp;B4133&amp;";"&amp;IF(J4133=0,IFERROR(VLOOKUP(A4133,default!$B$17:$C$19,2,0),C4133),INDEX(default!$B$2:$B$12,Sheet2!J4133,0))&amp;";"&amp;D4133&amp;";"&amp;E4133&amp;";"&amp;F4133&amp;";"&amp;G4133&amp;";"&amp;H4133</f>
        <v>Municipal solid waste {GLO}| treatment of municipal solid waste, open burning | Cut-off, S;kg;(packwt*packaging*(1+TRAN_loss_PNS+RET_loss_PNS)+PHAR_loss_PNS+PROC_loss_PNS+TRAN_loss_PNS+RET_loss_PNS+USER_loss)*openburn;Undefined;0;0;0;</v>
      </c>
    </row>
    <row r="4134" ht="15.75" customHeight="1">
      <c r="I4134" s="1" t="str">
        <f t="shared" si="1"/>
        <v>Q7.1. Cabbage, average of common and Chinese, and of raw and cooked</v>
      </c>
      <c r="J4134" s="1">
        <f t="shared" si="2"/>
        <v>0</v>
      </c>
      <c r="K4134" s="1" t="str">
        <f t="shared" si="3"/>
        <v>Q7.1. Cabbage, average of common and Chinese, and of raw and cooked0</v>
      </c>
      <c r="L4134" s="1" t="str">
        <f t="shared" si="4"/>
        <v>Q7.1. Cabbage, average of common and Chinese, and of raw and cooked</v>
      </c>
      <c r="M4134" s="1" t="str">
        <f t="array" ref="M4134">IF(A4133=$A$72,TEXT(A4134,"dd/mm/yyyy"),A4134)&amp;";"&amp;B4134&amp;";"&amp;IF(J4134=0,IFERROR(VLOOKUP(A4134,default!$B$17:$C$19,2,0),C4134),INDEX(default!$B$2:$B$12,Sheet2!J4134,0))&amp;";"&amp;D4134&amp;";"&amp;E4134&amp;";"&amp;F4134&amp;";"&amp;G4134&amp;";"&amp;H4134</f>
        <v>;;;;;;;</v>
      </c>
    </row>
    <row r="4135" ht="15.75" customHeight="1">
      <c r="A4135" s="1" t="s">
        <v>865</v>
      </c>
      <c r="I4135" s="1" t="str">
        <f t="shared" si="1"/>
        <v>Q7.1. Cabbage, average of common and Chinese, and of raw and cooked</v>
      </c>
      <c r="J4135" s="1">
        <f t="shared" si="2"/>
        <v>0</v>
      </c>
      <c r="K4135" s="1" t="str">
        <f t="shared" si="3"/>
        <v>Q7.1. Cabbage, average of common and Chinese, and of raw and cooked0</v>
      </c>
      <c r="L4135" s="1" t="str">
        <f t="shared" si="4"/>
        <v>Q7.1. Cabbage, average of common and Chinese, and of raw and cookedInput parameters</v>
      </c>
      <c r="M4135" s="1" t="str">
        <f t="array" ref="M4135">IF(A4134=$A$72,TEXT(A4135,"dd/mm/yyyy"),A4135)&amp;";"&amp;B4135&amp;";"&amp;IF(J4135=0,IFERROR(VLOOKUP(A4135,default!$B$17:$C$19,2,0),C4135),INDEX(default!$B$2:$B$12,Sheet2!J4135,0))&amp;";"&amp;D4135&amp;";"&amp;E4135&amp;";"&amp;F4135&amp;";"&amp;G4135&amp;";"&amp;H4135</f>
        <v>Input parameters;;;;;;;</v>
      </c>
    </row>
    <row r="4136" ht="15.75" customHeight="1">
      <c r="A4136" s="1" t="s">
        <v>31</v>
      </c>
      <c r="B4136" s="1">
        <v>1.0</v>
      </c>
      <c r="C4136" s="1" t="s">
        <v>866</v>
      </c>
      <c r="D4136" s="1">
        <v>1.11</v>
      </c>
      <c r="E4136" s="1">
        <v>0.0</v>
      </c>
      <c r="F4136" s="1">
        <v>0.0</v>
      </c>
      <c r="G4136" s="1" t="s">
        <v>832</v>
      </c>
      <c r="H4136" s="1" t="s">
        <v>134</v>
      </c>
      <c r="I4136" s="1" t="str">
        <f t="shared" si="1"/>
        <v>Q7.1. Cabbage, average of common and Chinese, and of raw and cooked</v>
      </c>
      <c r="J4136" s="1">
        <f t="shared" si="2"/>
        <v>0</v>
      </c>
      <c r="K4136" s="1" t="str">
        <f t="shared" si="3"/>
        <v>Q7.1. Cabbage, average of common and Chinese, and of raw and cooked0</v>
      </c>
      <c r="L4136" s="1" t="str">
        <f t="shared" si="4"/>
        <v>Q7.1. Cabbage, average of common and Chinese, and of raw and cookedprimary</v>
      </c>
      <c r="M4136" s="1" t="str">
        <f t="array" ref="M4136">IF(A4135=$A$72,TEXT(A4136,"dd/mm/yyyy"),A4136)&amp;";"&amp;B4136&amp;";"&amp;IF(J4136=0,IFERROR(VLOOKUP(A4136,default!$B$17:$C$19,2,0),C4136),INDEX(default!$B$2:$B$12,Sheet2!J4136,0))&amp;";"&amp;D4136&amp;";"&amp;E4136&amp;";"&amp;F4136&amp;";"&amp;G4136&amp;";"&amp;H4136</f>
        <v>primary;1;Lognormal;1,11;0;0;No;(2,3,2,2,2,na)_x007f_</v>
      </c>
    </row>
    <row r="4137" ht="15.75" customHeight="1">
      <c r="A4137" s="1" t="s">
        <v>23</v>
      </c>
      <c r="B4137" s="1">
        <v>1.0</v>
      </c>
      <c r="C4137" s="1" t="s">
        <v>866</v>
      </c>
      <c r="D4137" s="1">
        <v>1.25</v>
      </c>
      <c r="E4137" s="1">
        <v>0.0</v>
      </c>
      <c r="F4137" s="1">
        <v>0.0</v>
      </c>
      <c r="G4137" s="1" t="s">
        <v>832</v>
      </c>
      <c r="H4137" s="1" t="s">
        <v>131</v>
      </c>
      <c r="I4137" s="1" t="str">
        <f t="shared" si="1"/>
        <v>Q7.1. Cabbage, average of common and Chinese, and of raw and cooked</v>
      </c>
      <c r="J4137" s="1">
        <f t="shared" si="2"/>
        <v>0</v>
      </c>
      <c r="K4137" s="1" t="str">
        <f t="shared" si="3"/>
        <v>Q7.1. Cabbage, average of common and Chinese, and of raw and cooked0</v>
      </c>
      <c r="L4137" s="1" t="str">
        <f t="shared" si="4"/>
        <v>Q7.1. Cabbage, average of common and Chinese, and of raw and cookedpackaging</v>
      </c>
      <c r="M4137" s="1" t="str">
        <f t="array" ref="M4137">IF(A4136=$A$72,TEXT(A4137,"dd/mm/yyyy"),A4137)&amp;";"&amp;B4137&amp;";"&amp;IF(J4137=0,IFERROR(VLOOKUP(A4137,default!$B$17:$C$19,2,0),C4137),INDEX(default!$B$2:$B$12,Sheet2!J4137,0))&amp;";"&amp;D4137&amp;";"&amp;E4137&amp;";"&amp;F4137&amp;";"&amp;G4137&amp;";"&amp;H4137</f>
        <v>packaging;1;Lognormal;1,25;0;0;No;(2,4,2,4,3,na)_x007f_</v>
      </c>
    </row>
    <row r="4138" ht="15.75" customHeight="1">
      <c r="A4138" s="1" t="s">
        <v>32</v>
      </c>
      <c r="B4138" s="1">
        <v>1.0</v>
      </c>
      <c r="C4138" s="1" t="s">
        <v>866</v>
      </c>
      <c r="D4138" s="1">
        <v>1.23</v>
      </c>
      <c r="E4138" s="1">
        <v>0.0</v>
      </c>
      <c r="F4138" s="1">
        <v>0.0</v>
      </c>
      <c r="G4138" s="1" t="s">
        <v>832</v>
      </c>
      <c r="H4138" s="1" t="s">
        <v>132</v>
      </c>
      <c r="I4138" s="1" t="str">
        <f t="shared" si="1"/>
        <v>Q7.1. Cabbage, average of common and Chinese, and of raw and cooked</v>
      </c>
      <c r="J4138" s="1">
        <f t="shared" si="2"/>
        <v>0</v>
      </c>
      <c r="K4138" s="1" t="str">
        <f t="shared" si="3"/>
        <v>Q7.1. Cabbage, average of common and Chinese, and of raw and cooked0</v>
      </c>
      <c r="L4138" s="1" t="str">
        <f t="shared" si="4"/>
        <v>Q7.1. Cabbage, average of common and Chinese, and of raw and cookeddistrib</v>
      </c>
      <c r="M4138" s="1" t="str">
        <f t="array" ref="M4138">IF(A4137=$A$72,TEXT(A4138,"dd/mm/yyyy"),A4138)&amp;";"&amp;B4138&amp;";"&amp;IF(J4138=0,IFERROR(VLOOKUP(A4138,default!$B$17:$C$19,2,0),C4138),INDEX(default!$B$2:$B$12,Sheet2!J4138,0))&amp;";"&amp;D4138&amp;";"&amp;E4138&amp;";"&amp;F4138&amp;";"&amp;G4138&amp;";"&amp;H4138</f>
        <v>distrib;1;Lognormal;1,23;0;0;No;(2,3,2,4,3,na)_x007f_</v>
      </c>
    </row>
    <row r="4139" ht="15.75" customHeight="1">
      <c r="A4139" s="1" t="s">
        <v>33</v>
      </c>
      <c r="B4139" s="1">
        <v>0.0</v>
      </c>
      <c r="C4139" s="1" t="s">
        <v>866</v>
      </c>
      <c r="D4139" s="1">
        <v>1.12</v>
      </c>
      <c r="E4139" s="1">
        <v>0.0</v>
      </c>
      <c r="F4139" s="1">
        <v>0.0</v>
      </c>
      <c r="G4139" s="1" t="s">
        <v>832</v>
      </c>
      <c r="H4139" s="1" t="s">
        <v>133</v>
      </c>
      <c r="I4139" s="1" t="str">
        <f t="shared" si="1"/>
        <v>Q7.1. Cabbage, average of common and Chinese, and of raw and cooked</v>
      </c>
      <c r="J4139" s="1">
        <f t="shared" si="2"/>
        <v>0</v>
      </c>
      <c r="K4139" s="1" t="str">
        <f t="shared" si="3"/>
        <v>Q7.1. Cabbage, average of common and Chinese, and of raw and cooked0</v>
      </c>
      <c r="L4139" s="1" t="str">
        <f t="shared" si="4"/>
        <v>Q7.1. Cabbage, average of common and Chinese, and of raw and cookedretail_cool</v>
      </c>
      <c r="M4139" s="1" t="str">
        <f t="array" ref="M4139">IF(A4138=$A$72,TEXT(A4139,"dd/mm/yyyy"),A4139)&amp;";"&amp;B4139&amp;";"&amp;IF(J4139=0,IFERROR(VLOOKUP(A4139,default!$B$17:$C$19,2,0),C4139),INDEX(default!$B$2:$B$12,Sheet2!J4139,0))&amp;";"&amp;D4139&amp;";"&amp;E4139&amp;";"&amp;F4139&amp;";"&amp;G4139&amp;";"&amp;H4139</f>
        <v>retail_cool;0;Lognormal;1,12;0;0;No;(2,3,2,4,2,na)_x007f_</v>
      </c>
    </row>
    <row r="4140" ht="15.75" customHeight="1">
      <c r="A4140" s="1" t="s">
        <v>34</v>
      </c>
      <c r="B4140" s="1">
        <v>0.0</v>
      </c>
      <c r="C4140" s="1" t="s">
        <v>866</v>
      </c>
      <c r="D4140" s="1">
        <v>1.12</v>
      </c>
      <c r="E4140" s="1">
        <v>0.0</v>
      </c>
      <c r="F4140" s="1">
        <v>0.0</v>
      </c>
      <c r="G4140" s="1" t="s">
        <v>832</v>
      </c>
      <c r="H4140" s="1" t="s">
        <v>133</v>
      </c>
      <c r="I4140" s="1" t="str">
        <f t="shared" si="1"/>
        <v>Q7.1. Cabbage, average of common and Chinese, and of raw and cooked</v>
      </c>
      <c r="J4140" s="1">
        <f t="shared" si="2"/>
        <v>0</v>
      </c>
      <c r="K4140" s="1" t="str">
        <f t="shared" si="3"/>
        <v>Q7.1. Cabbage, average of common and Chinese, and of raw and cooked0</v>
      </c>
      <c r="L4140" s="1" t="str">
        <f t="shared" si="4"/>
        <v>Q7.1. Cabbage, average of common and Chinese, and of raw and cookedretail_freez</v>
      </c>
      <c r="M4140" s="1" t="str">
        <f t="array" ref="M4140">IF(A4139=$A$72,TEXT(A4140,"dd/mm/yyyy"),A4140)&amp;";"&amp;B4140&amp;";"&amp;IF(J4140=0,IFERROR(VLOOKUP(A4140,default!$B$17:$C$19,2,0),C4140),INDEX(default!$B$2:$B$12,Sheet2!J4140,0))&amp;";"&amp;D4140&amp;";"&amp;E4140&amp;";"&amp;F4140&amp;";"&amp;G4140&amp;";"&amp;H4140</f>
        <v>retail_freez;0;Lognormal;1,12;0;0;No;(2,3,2,4,2,na)_x007f_</v>
      </c>
    </row>
    <row r="4141" ht="15.75" customHeight="1">
      <c r="A4141" s="1" t="s">
        <v>35</v>
      </c>
      <c r="B4141" s="1">
        <v>0.0</v>
      </c>
      <c r="C4141" s="1" t="s">
        <v>866</v>
      </c>
      <c r="D4141" s="1">
        <v>1.12</v>
      </c>
      <c r="E4141" s="1">
        <v>0.0</v>
      </c>
      <c r="F4141" s="1">
        <v>0.0</v>
      </c>
      <c r="G4141" s="1" t="s">
        <v>832</v>
      </c>
      <c r="H4141" s="1" t="s">
        <v>133</v>
      </c>
      <c r="I4141" s="1" t="str">
        <f t="shared" si="1"/>
        <v>Q7.1. Cabbage, average of common and Chinese, and of raw and cooked</v>
      </c>
      <c r="J4141" s="1">
        <f t="shared" si="2"/>
        <v>0</v>
      </c>
      <c r="K4141" s="1" t="str">
        <f t="shared" si="3"/>
        <v>Q7.1. Cabbage, average of common and Chinese, and of raw and cooked0</v>
      </c>
      <c r="L4141" s="1" t="str">
        <f t="shared" si="4"/>
        <v>Q7.1. Cabbage, average of common and Chinese, and of raw and cookedhome_cool</v>
      </c>
      <c r="M4141" s="1" t="str">
        <f t="array" ref="M4141">IF(A4140=$A$72,TEXT(A4141,"dd/mm/yyyy"),A4141)&amp;";"&amp;B4141&amp;";"&amp;IF(J4141=0,IFERROR(VLOOKUP(A4141,default!$B$17:$C$19,2,0),C4141),INDEX(default!$B$2:$B$12,Sheet2!J4141,0))&amp;";"&amp;D4141&amp;";"&amp;E4141&amp;";"&amp;F4141&amp;";"&amp;G4141&amp;";"&amp;H4141</f>
        <v>home_cool;0;Lognormal;1,12;0;0;No;(2,3,2,4,2,na)_x007f_</v>
      </c>
    </row>
    <row r="4142" ht="15.75" customHeight="1">
      <c r="A4142" s="1" t="s">
        <v>36</v>
      </c>
      <c r="B4142" s="1">
        <v>0.0</v>
      </c>
      <c r="C4142" s="1" t="s">
        <v>866</v>
      </c>
      <c r="D4142" s="1">
        <v>1.12</v>
      </c>
      <c r="E4142" s="1">
        <v>0.0</v>
      </c>
      <c r="F4142" s="1">
        <v>0.0</v>
      </c>
      <c r="G4142" s="1" t="s">
        <v>832</v>
      </c>
      <c r="H4142" s="1" t="s">
        <v>133</v>
      </c>
      <c r="I4142" s="1" t="str">
        <f t="shared" si="1"/>
        <v>Q7.1. Cabbage, average of common and Chinese, and of raw and cooked</v>
      </c>
      <c r="J4142" s="1">
        <f t="shared" si="2"/>
        <v>0</v>
      </c>
      <c r="K4142" s="1" t="str">
        <f t="shared" si="3"/>
        <v>Q7.1. Cabbage, average of common and Chinese, and of raw and cooked0</v>
      </c>
      <c r="L4142" s="1" t="str">
        <f t="shared" si="4"/>
        <v>Q7.1. Cabbage, average of common and Chinese, and of raw and cookedhome_freez</v>
      </c>
      <c r="M4142" s="1" t="str">
        <f t="array" ref="M4142">IF(A4141=$A$72,TEXT(A4142,"dd/mm/yyyy"),A4142)&amp;";"&amp;B4142&amp;";"&amp;IF(J4142=0,IFERROR(VLOOKUP(A4142,default!$B$17:$C$19,2,0),C4142),INDEX(default!$B$2:$B$12,Sheet2!J4142,0))&amp;";"&amp;D4142&amp;";"&amp;E4142&amp;";"&amp;F4142&amp;";"&amp;G4142&amp;";"&amp;H4142</f>
        <v>home_freez;0;Lognormal;1,12;0;0;No;(2,3,2,4,2,na)_x007f_</v>
      </c>
    </row>
    <row r="4143" ht="15.75" customHeight="1">
      <c r="A4143" s="1" t="s">
        <v>37</v>
      </c>
      <c r="B4143" s="1">
        <v>1.0</v>
      </c>
      <c r="C4143" s="1" t="s">
        <v>866</v>
      </c>
      <c r="D4143" s="1">
        <v>1.11</v>
      </c>
      <c r="E4143" s="1">
        <v>0.0</v>
      </c>
      <c r="F4143" s="1">
        <v>0.0</v>
      </c>
      <c r="G4143" s="1" t="s">
        <v>832</v>
      </c>
      <c r="H4143" s="1" t="s">
        <v>134</v>
      </c>
      <c r="I4143" s="1" t="str">
        <f t="shared" si="1"/>
        <v>Q7.1. Cabbage, average of common and Chinese, and of raw and cooked</v>
      </c>
      <c r="J4143" s="1">
        <f t="shared" si="2"/>
        <v>0</v>
      </c>
      <c r="K4143" s="1" t="str">
        <f t="shared" si="3"/>
        <v>Q7.1. Cabbage, average of common and Chinese, and of raw and cooked0</v>
      </c>
      <c r="L4143" s="1" t="str">
        <f t="shared" si="4"/>
        <v>Q7.1. Cabbage, average of common and Chinese, and of raw and cookedboil</v>
      </c>
      <c r="M4143" s="1" t="str">
        <f t="array" ref="M4143">IF(A4142=$A$72,TEXT(A4143,"dd/mm/yyyy"),A4143)&amp;";"&amp;B4143&amp;";"&amp;IF(J4143=0,IFERROR(VLOOKUP(A4143,default!$B$17:$C$19,2,0),C4143),INDEX(default!$B$2:$B$12,Sheet2!J4143,0))&amp;";"&amp;D4143&amp;";"&amp;E4143&amp;";"&amp;F4143&amp;";"&amp;G4143&amp;";"&amp;H4143</f>
        <v>boil;1;Lognormal;1,11;0;0;No;(2,3,2,2,2,na)_x007f_</v>
      </c>
    </row>
    <row r="4144" ht="15.75" customHeight="1">
      <c r="A4144" s="1" t="s">
        <v>38</v>
      </c>
      <c r="B4144" s="1">
        <v>0.0</v>
      </c>
      <c r="C4144" s="1" t="s">
        <v>866</v>
      </c>
      <c r="D4144" s="1">
        <v>1.11</v>
      </c>
      <c r="E4144" s="1">
        <v>0.0</v>
      </c>
      <c r="F4144" s="1">
        <v>0.0</v>
      </c>
      <c r="G4144" s="1" t="s">
        <v>832</v>
      </c>
      <c r="H4144" s="1" t="s">
        <v>134</v>
      </c>
      <c r="I4144" s="1" t="str">
        <f t="shared" si="1"/>
        <v>Q7.1. Cabbage, average of common and Chinese, and of raw and cooked</v>
      </c>
      <c r="J4144" s="1">
        <f t="shared" si="2"/>
        <v>0</v>
      </c>
      <c r="K4144" s="1" t="str">
        <f t="shared" si="3"/>
        <v>Q7.1. Cabbage, average of common and Chinese, and of raw and cooked0</v>
      </c>
      <c r="L4144" s="1" t="str">
        <f t="shared" si="4"/>
        <v>Q7.1. Cabbage, average of common and Chinese, and of raw and cookedfry</v>
      </c>
      <c r="M4144" s="1" t="str">
        <f t="array" ref="M4144">IF(A4143=$A$72,TEXT(A4144,"dd/mm/yyyy"),A4144)&amp;";"&amp;B4144&amp;";"&amp;IF(J4144=0,IFERROR(VLOOKUP(A4144,default!$B$17:$C$19,2,0),C4144),INDEX(default!$B$2:$B$12,Sheet2!J4144,0))&amp;";"&amp;D4144&amp;";"&amp;E4144&amp;";"&amp;F4144&amp;";"&amp;G4144&amp;";"&amp;H4144</f>
        <v>fry;0;Lognormal;1,11;0;0;No;(2,3,2,2,2,na)_x007f_</v>
      </c>
    </row>
    <row r="4145" ht="15.75" customHeight="1">
      <c r="A4145" s="1" t="s">
        <v>22</v>
      </c>
      <c r="B4145" s="1">
        <v>1.0</v>
      </c>
      <c r="C4145" s="1" t="s">
        <v>842</v>
      </c>
      <c r="D4145" s="1">
        <v>1.0</v>
      </c>
      <c r="E4145" s="1">
        <v>0.0</v>
      </c>
      <c r="F4145" s="1">
        <v>0.0</v>
      </c>
      <c r="G4145" s="1" t="s">
        <v>832</v>
      </c>
      <c r="I4145" s="1" t="str">
        <f t="shared" si="1"/>
        <v>Q7.1. Cabbage, average of common and Chinese, and of raw and cooked</v>
      </c>
      <c r="J4145" s="1">
        <f t="shared" si="2"/>
        <v>0</v>
      </c>
      <c r="K4145" s="1" t="str">
        <f t="shared" si="3"/>
        <v>Q7.1. Cabbage, average of common and Chinese, and of raw and cooked0</v>
      </c>
      <c r="L4145" s="1" t="str">
        <f t="shared" si="4"/>
        <v>Q7.1. Cabbage, average of common and Chinese, and of raw and cookedprocessing</v>
      </c>
      <c r="M4145" s="1" t="str">
        <f t="array" ref="M4145">IF(A4144=$A$72,TEXT(A4145,"dd/mm/yyyy"),A4145)&amp;";"&amp;B4145&amp;";"&amp;IF(J4145=0,IFERROR(VLOOKUP(A4145,default!$B$17:$C$19,2,0),C4145),INDEX(default!$B$2:$B$12,Sheet2!J4145,0))&amp;";"&amp;D4145&amp;";"&amp;E4145&amp;";"&amp;F4145&amp;";"&amp;G4145&amp;";"&amp;H4145</f>
        <v>processing;1;Undefined;1;0;0;No;</v>
      </c>
    </row>
    <row r="4146" ht="15.75" customHeight="1">
      <c r="A4146" s="1" t="s">
        <v>39</v>
      </c>
      <c r="B4146" s="1">
        <v>0.05</v>
      </c>
      <c r="C4146" s="1" t="s">
        <v>842</v>
      </c>
      <c r="D4146" s="1">
        <v>1.0</v>
      </c>
      <c r="E4146" s="1">
        <v>0.0</v>
      </c>
      <c r="F4146" s="1">
        <v>0.0</v>
      </c>
      <c r="G4146" s="1" t="s">
        <v>832</v>
      </c>
      <c r="I4146" s="1" t="str">
        <f t="shared" si="1"/>
        <v>Q7.1. Cabbage, average of common and Chinese, and of raw and cooked</v>
      </c>
      <c r="J4146" s="1">
        <f t="shared" si="2"/>
        <v>0</v>
      </c>
      <c r="K4146" s="1" t="str">
        <f t="shared" si="3"/>
        <v>Q7.1. Cabbage, average of common and Chinese, and of raw and cooked0</v>
      </c>
      <c r="L4146" s="1" t="str">
        <f t="shared" si="4"/>
        <v>Q7.1. Cabbage, average of common and Chinese, and of raw and cookedpackwt</v>
      </c>
      <c r="M4146" s="1" t="str">
        <f t="array" ref="M4146">IF(A4145=$A$72,TEXT(A4146,"dd/mm/yyyy"),A4146)&amp;";"&amp;B4146&amp;";"&amp;IF(J4146=0,IFERROR(VLOOKUP(A4146,default!$B$17:$C$19,2,0),C4146),INDEX(default!$B$2:$B$12,Sheet2!J4146,0))&amp;";"&amp;D4146&amp;";"&amp;E4146&amp;";"&amp;F4146&amp;";"&amp;G4146&amp;";"&amp;H4146</f>
        <v>packwt;0,05;Undefined;1;0;0;No;</v>
      </c>
    </row>
    <row r="4147" ht="15.75" customHeight="1">
      <c r="A4147" s="1" t="s">
        <v>40</v>
      </c>
      <c r="B4147" s="1">
        <v>0.0</v>
      </c>
      <c r="C4147" s="1" t="s">
        <v>842</v>
      </c>
      <c r="D4147" s="1">
        <v>1.0</v>
      </c>
      <c r="E4147" s="1">
        <v>0.0</v>
      </c>
      <c r="F4147" s="1">
        <v>0.0</v>
      </c>
      <c r="G4147" s="1" t="s">
        <v>832</v>
      </c>
      <c r="I4147" s="1" t="str">
        <f t="shared" si="1"/>
        <v>Q7.1. Cabbage, average of common and Chinese, and of raw and cooked</v>
      </c>
      <c r="J4147" s="1">
        <f t="shared" si="2"/>
        <v>0</v>
      </c>
      <c r="K4147" s="1" t="str">
        <f t="shared" si="3"/>
        <v>Q7.1. Cabbage, average of common and Chinese, and of raw and cooked0</v>
      </c>
      <c r="L4147" s="1" t="str">
        <f t="shared" si="4"/>
        <v>Q7.1. Cabbage, average of common and Chinese, and of raw and cookedUSER_loss</v>
      </c>
      <c r="M4147" s="1" t="str">
        <f t="array" ref="M4147">IF(A4146=$A$72,TEXT(A4147,"dd/mm/yyyy"),A4147)&amp;";"&amp;B4147&amp;";"&amp;IF(J4147=0,IFERROR(VLOOKUP(A4147,default!$B$17:$C$19,2,0),C4147),INDEX(default!$B$2:$B$12,Sheet2!J4147,0))&amp;";"&amp;D4147&amp;";"&amp;E4147&amp;";"&amp;F4147&amp;";"&amp;G4147&amp;";"&amp;H4147</f>
        <v>USER_loss;0;Undefined;1;0;0;No;</v>
      </c>
    </row>
    <row r="4148" ht="15.75" customHeight="1">
      <c r="I4148" s="1" t="str">
        <f t="shared" si="1"/>
        <v>Q7.1. Cabbage, average of common and Chinese, and of raw and cooked</v>
      </c>
      <c r="J4148" s="1">
        <f t="shared" si="2"/>
        <v>0</v>
      </c>
      <c r="K4148" s="1" t="str">
        <f t="shared" si="3"/>
        <v>Q7.1. Cabbage, average of common and Chinese, and of raw and cooked0</v>
      </c>
      <c r="L4148" s="1" t="str">
        <f t="shared" si="4"/>
        <v>Q7.1. Cabbage, average of common and Chinese, and of raw and cooked</v>
      </c>
      <c r="M4148" s="1" t="str">
        <f t="array" ref="M4148">IF(A4147=$A$72,TEXT(A4148,"dd/mm/yyyy"),A4148)&amp;";"&amp;B4148&amp;";"&amp;IF(J4148=0,IFERROR(VLOOKUP(A4148,default!$B$17:$C$19,2,0),C4148),INDEX(default!$B$2:$B$12,Sheet2!J4148,0))&amp;";"&amp;D4148&amp;";"&amp;E4148&amp;";"&amp;F4148&amp;";"&amp;G4148&amp;";"&amp;H4148</f>
        <v>;;;;;;;</v>
      </c>
    </row>
    <row r="4149" ht="15.75" customHeight="1">
      <c r="A4149" s="1" t="s">
        <v>867</v>
      </c>
      <c r="I4149" s="1" t="str">
        <f t="shared" si="1"/>
        <v>Q7.1. Cabbage, average of common and Chinese, and of raw and cooked</v>
      </c>
      <c r="J4149" s="1">
        <f t="shared" si="2"/>
        <v>0</v>
      </c>
      <c r="K4149" s="1" t="str">
        <f t="shared" si="3"/>
        <v>Q7.1. Cabbage, average of common and Chinese, and of raw and cooked0</v>
      </c>
      <c r="L4149" s="1" t="str">
        <f t="shared" si="4"/>
        <v>Q7.1. Cabbage, average of common and Chinese, and of raw and cookedEnd</v>
      </c>
      <c r="M4149" s="1" t="str">
        <f t="array" ref="M4149">IF(A4148=$A$72,TEXT(A4149,"dd/mm/yyyy"),A4149)&amp;";"&amp;B4149&amp;";"&amp;IF(J4149=0,IFERROR(VLOOKUP(A4149,default!$B$17:$C$19,2,0),C4149),INDEX(default!$B$2:$B$12,Sheet2!J4149,0))&amp;";"&amp;D4149&amp;";"&amp;E4149&amp;";"&amp;F4149&amp;";"&amp;G4149&amp;";"&amp;H4149</f>
        <v>End;;;;;;;</v>
      </c>
    </row>
    <row r="4150" ht="15.75" customHeight="1">
      <c r="I4150" s="1" t="str">
        <f t="shared" si="1"/>
        <v>Q7.1. Cabbage, average of common and Chinese, and of raw and cooked</v>
      </c>
      <c r="J4150" s="1">
        <f t="shared" si="2"/>
        <v>0</v>
      </c>
      <c r="K4150" s="1" t="str">
        <f t="shared" si="3"/>
        <v>Q7.1. Cabbage, average of common and Chinese, and of raw and cooked0</v>
      </c>
      <c r="L4150" s="1" t="str">
        <f t="shared" si="4"/>
        <v>Q7.1. Cabbage, average of common and Chinese, and of raw and cooked</v>
      </c>
      <c r="M4150" s="1" t="str">
        <f t="array" ref="M4150">IF(A4149=$A$72,TEXT(A4150,"dd/mm/yyyy"),A4150)&amp;";"&amp;B4150&amp;";"&amp;IF(J4150=0,IFERROR(VLOOKUP(A4150,default!$B$17:$C$19,2,0),C4150),INDEX(default!$B$2:$B$12,Sheet2!J4150,0))&amp;";"&amp;D4150&amp;";"&amp;E4150&amp;";"&amp;F4150&amp;";"&amp;G4150&amp;";"&amp;H4150</f>
        <v>;;;;;;;</v>
      </c>
    </row>
    <row r="4151" ht="15.75" customHeight="1">
      <c r="A4151" s="1" t="s">
        <v>814</v>
      </c>
      <c r="I4151" s="1" t="str">
        <f t="shared" si="1"/>
        <v>Q7.1. Cabbage, average of common and Chinese, and of raw and cooked</v>
      </c>
      <c r="J4151" s="1">
        <f t="shared" si="2"/>
        <v>0</v>
      </c>
      <c r="K4151" s="1" t="str">
        <f t="shared" si="3"/>
        <v>Q7.1. Cabbage, average of common and Chinese, and of raw and cooked0</v>
      </c>
      <c r="L4151" s="1" t="str">
        <f t="shared" si="4"/>
        <v>Q7.1. Cabbage, average of common and Chinese, and of raw and cookedProcess</v>
      </c>
      <c r="M4151" s="1" t="str">
        <f t="array" ref="M4151">IF(A4150=$A$72,TEXT(A4151,"dd/mm/yyyy"),A4151)&amp;";"&amp;B4151&amp;";"&amp;IF(J4151=0,IFERROR(VLOOKUP(A4151,default!$B$17:$C$19,2,0),C4151),INDEX(default!$B$2:$B$12,Sheet2!J4151,0))&amp;";"&amp;D4151&amp;";"&amp;E4151&amp;";"&amp;F4151&amp;";"&amp;G4151&amp;";"&amp;H4151</f>
        <v>Process;;;;;;;</v>
      </c>
    </row>
    <row r="4152" ht="15.75" customHeight="1">
      <c r="I4152" s="1" t="str">
        <f t="shared" si="1"/>
        <v>Q7.1. Cabbage, average of common and Chinese, and of raw and cooked</v>
      </c>
      <c r="J4152" s="1">
        <f t="shared" si="2"/>
        <v>0</v>
      </c>
      <c r="K4152" s="1" t="str">
        <f t="shared" si="3"/>
        <v>Q7.1. Cabbage, average of common and Chinese, and of raw and cooked0</v>
      </c>
      <c r="L4152" s="1" t="str">
        <f t="shared" si="4"/>
        <v>Q7.1. Cabbage, average of common and Chinese, and of raw and cooked</v>
      </c>
      <c r="M4152" s="1" t="str">
        <f t="array" ref="M4152">IF(A4151=$A$72,TEXT(A4152,"dd/mm/yyyy"),A4152)&amp;";"&amp;B4152&amp;";"&amp;IF(J4152=0,IFERROR(VLOOKUP(A4152,default!$B$17:$C$19,2,0),C4152),INDEX(default!$B$2:$B$12,Sheet2!J4152,0))&amp;";"&amp;D4152&amp;";"&amp;E4152&amp;";"&amp;F4152&amp;";"&amp;G4152&amp;";"&amp;H4152</f>
        <v>;;;;;;;</v>
      </c>
    </row>
    <row r="4153" ht="15.75" customHeight="1">
      <c r="A4153" s="1" t="s">
        <v>815</v>
      </c>
      <c r="I4153" s="1" t="str">
        <f t="shared" si="1"/>
        <v>Q7.1. Cabbage, average of common and Chinese, and of raw and cooked</v>
      </c>
      <c r="J4153" s="1">
        <f t="shared" si="2"/>
        <v>0</v>
      </c>
      <c r="K4153" s="1" t="str">
        <f t="shared" si="3"/>
        <v>Q7.1. Cabbage, average of common and Chinese, and of raw and cooked0</v>
      </c>
      <c r="L4153" s="1" t="str">
        <f t="shared" si="4"/>
        <v>Q7.1. Cabbage, average of common and Chinese, and of raw and cookedCategory type</v>
      </c>
      <c r="M4153" s="1" t="str">
        <f t="array" ref="M4153">IF(A4152=$A$72,TEXT(A4153,"dd/mm/yyyy"),A4153)&amp;";"&amp;B4153&amp;";"&amp;IF(J4153=0,IFERROR(VLOOKUP(A4153,default!$B$17:$C$19,2,0),C4153),INDEX(default!$B$2:$B$12,Sheet2!J4153,0))&amp;";"&amp;D4153&amp;";"&amp;E4153&amp;";"&amp;F4153&amp;";"&amp;G4153&amp;";"&amp;H4153</f>
        <v>Category type;;;;;;;</v>
      </c>
    </row>
    <row r="4154" ht="15.75" customHeight="1">
      <c r="A4154" s="1" t="s">
        <v>816</v>
      </c>
      <c r="I4154" s="1" t="str">
        <f t="shared" si="1"/>
        <v>Q7.1. Cabbage, average of common and Chinese, and of raw and cooked</v>
      </c>
      <c r="J4154" s="1">
        <f t="shared" si="2"/>
        <v>0</v>
      </c>
      <c r="K4154" s="1" t="str">
        <f t="shared" si="3"/>
        <v>Q7.1. Cabbage, average of common and Chinese, and of raw and cooked0</v>
      </c>
      <c r="L4154" s="1" t="str">
        <f t="shared" si="4"/>
        <v>Q7.1. Cabbage, average of common and Chinese, and of raw and cookedmaterial</v>
      </c>
      <c r="M4154" s="1" t="str">
        <f t="array" ref="M4154">IF(A4153=$A$72,TEXT(A4154,"dd/mm/yyyy"),A4154)&amp;";"&amp;B4154&amp;";"&amp;IF(J4154=0,IFERROR(VLOOKUP(A4154,default!$B$17:$C$19,2,0),C4154),INDEX(default!$B$2:$B$12,Sheet2!J4154,0))&amp;";"&amp;D4154&amp;";"&amp;E4154&amp;";"&amp;F4154&amp;";"&amp;G4154&amp;";"&amp;H4154</f>
        <v>material;;;;;;;</v>
      </c>
    </row>
    <row r="4155" ht="15.75" customHeight="1">
      <c r="I4155" s="1" t="str">
        <f t="shared" si="1"/>
        <v>Q7.1. Cabbage, average of common and Chinese, and of raw and cooked</v>
      </c>
      <c r="J4155" s="1">
        <f t="shared" si="2"/>
        <v>0</v>
      </c>
      <c r="K4155" s="1" t="str">
        <f t="shared" si="3"/>
        <v>Q7.1. Cabbage, average of common and Chinese, and of raw and cooked0</v>
      </c>
      <c r="L4155" s="1" t="str">
        <f t="shared" si="4"/>
        <v>Q7.1. Cabbage, average of common and Chinese, and of raw and cooked</v>
      </c>
      <c r="M4155" s="1" t="str">
        <f t="array" ref="M4155">IF(A4154=$A$72,TEXT(A4155,"dd/mm/yyyy"),A4155)&amp;";"&amp;B4155&amp;";"&amp;IF(J4155=0,IFERROR(VLOOKUP(A4155,default!$B$17:$C$19,2,0),C4155),INDEX(default!$B$2:$B$12,Sheet2!J4155,0))&amp;";"&amp;D4155&amp;";"&amp;E4155&amp;";"&amp;F4155&amp;";"&amp;G4155&amp;";"&amp;H4155</f>
        <v>;;;;;;;</v>
      </c>
    </row>
    <row r="4156" ht="15.75" customHeight="1">
      <c r="A4156" s="1" t="s">
        <v>817</v>
      </c>
      <c r="I4156" s="1" t="str">
        <f t="shared" si="1"/>
        <v>Q7.1. Cabbage, average of common and Chinese, and of raw and cooked</v>
      </c>
      <c r="J4156" s="1">
        <f t="shared" si="2"/>
        <v>0</v>
      </c>
      <c r="K4156" s="1" t="str">
        <f t="shared" si="3"/>
        <v>Q7.1. Cabbage, average of common and Chinese, and of raw and cooked0</v>
      </c>
      <c r="L4156" s="1" t="str">
        <f t="shared" si="4"/>
        <v>Q7.1. Cabbage, average of common and Chinese, and of raw and cookedProcess identifier</v>
      </c>
      <c r="M4156" s="1" t="str">
        <f t="array" ref="M4156">IF(A4155=$A$72,TEXT(A4156,"dd/mm/yyyy"),A4156)&amp;";"&amp;B4156&amp;";"&amp;IF(J4156=0,IFERROR(VLOOKUP(A4156,default!$B$17:$C$19,2,0),C4156),INDEX(default!$B$2:$B$12,Sheet2!J4156,0))&amp;";"&amp;D4156&amp;";"&amp;E4156&amp;";"&amp;F4156&amp;";"&amp;G4156&amp;";"&amp;H4156</f>
        <v>Process identifier;;;;;;;</v>
      </c>
    </row>
    <row r="4157" ht="15.75" customHeight="1">
      <c r="A4157" s="1" t="s">
        <v>1156</v>
      </c>
      <c r="I4157" s="1" t="str">
        <f t="shared" si="1"/>
        <v>Q7.1. Cabbage, average of common and Chinese, and of raw and cooked</v>
      </c>
      <c r="J4157" s="1">
        <f t="shared" si="2"/>
        <v>0</v>
      </c>
      <c r="K4157" s="1" t="str">
        <f t="shared" si="3"/>
        <v>Q7.1. Cabbage, average of common and Chinese, and of raw and cooked0</v>
      </c>
      <c r="L4157" s="1" t="str">
        <f t="shared" si="4"/>
        <v>Q7.1. Cabbage, average of common and Chinese, and of raw and cookedFootPrin000108900800271</v>
      </c>
      <c r="M4157" s="1" t="str">
        <f t="array" ref="M4157">IF(A4156=$A$72,TEXT(A4157,"dd/mm/yyyy"),A4157)&amp;";"&amp;B4157&amp;";"&amp;IF(J4157=0,IFERROR(VLOOKUP(A4157,default!$B$17:$C$19,2,0),C4157),INDEX(default!$B$2:$B$12,Sheet2!J4157,0))&amp;";"&amp;D4157&amp;";"&amp;E4157&amp;";"&amp;F4157&amp;";"&amp;G4157&amp;";"&amp;H4157</f>
        <v>FootPrin000108900800271;;;;;;;</v>
      </c>
    </row>
    <row r="4158" ht="15.75" customHeight="1">
      <c r="I4158" s="1" t="str">
        <f t="shared" si="1"/>
        <v>Q7.1. Cabbage, average of common and Chinese, and of raw and cooked</v>
      </c>
      <c r="J4158" s="1">
        <f t="shared" si="2"/>
        <v>0</v>
      </c>
      <c r="K4158" s="1" t="str">
        <f t="shared" si="3"/>
        <v>Q7.1. Cabbage, average of common and Chinese, and of raw and cooked0</v>
      </c>
      <c r="L4158" s="1" t="str">
        <f t="shared" si="4"/>
        <v>Q7.1. Cabbage, average of common and Chinese, and of raw and cooked</v>
      </c>
      <c r="M4158" s="1" t="str">
        <f t="array" ref="M4158">IF(A4157=$A$72,TEXT(A4158,"dd/mm/yyyy"),A4158)&amp;";"&amp;B4158&amp;";"&amp;IF(J4158=0,IFERROR(VLOOKUP(A4158,default!$B$17:$C$19,2,0),C4158),INDEX(default!$B$2:$B$12,Sheet2!J4158,0))&amp;";"&amp;D4158&amp;";"&amp;E4158&amp;";"&amp;F4158&amp;";"&amp;G4158&amp;";"&amp;H4158</f>
        <v>;;;;;;;</v>
      </c>
    </row>
    <row r="4159" ht="15.75" customHeight="1">
      <c r="A4159" s="1" t="s">
        <v>819</v>
      </c>
      <c r="I4159" s="1" t="str">
        <f t="shared" si="1"/>
        <v>Q7.1. Cabbage, average of common and Chinese, and of raw and cooked</v>
      </c>
      <c r="J4159" s="1">
        <f t="shared" si="2"/>
        <v>0</v>
      </c>
      <c r="K4159" s="1" t="str">
        <f t="shared" si="3"/>
        <v>Q7.1. Cabbage, average of common and Chinese, and of raw and cooked0</v>
      </c>
      <c r="L4159" s="1" t="str">
        <f t="shared" si="4"/>
        <v>Q7.1. Cabbage, average of common and Chinese, and of raw and cookedType</v>
      </c>
      <c r="M4159" s="1" t="str">
        <f t="array" ref="M4159">IF(A4158=$A$72,TEXT(A4159,"dd/mm/yyyy"),A4159)&amp;";"&amp;B4159&amp;";"&amp;IF(J4159=0,IFERROR(VLOOKUP(A4159,default!$B$17:$C$19,2,0),C4159),INDEX(default!$B$2:$B$12,Sheet2!J4159,0))&amp;";"&amp;D4159&amp;";"&amp;E4159&amp;";"&amp;F4159&amp;";"&amp;G4159&amp;";"&amp;H4159</f>
        <v>Type;;;;;;;</v>
      </c>
    </row>
    <row r="4160" ht="15.75" customHeight="1">
      <c r="I4160" s="1" t="str">
        <f t="shared" si="1"/>
        <v>Q7.1. Cabbage, average of common and Chinese, and of raw and cooked</v>
      </c>
      <c r="J4160" s="1">
        <f t="shared" si="2"/>
        <v>0</v>
      </c>
      <c r="K4160" s="1" t="str">
        <f t="shared" si="3"/>
        <v>Q7.1. Cabbage, average of common and Chinese, and of raw and cooked0</v>
      </c>
      <c r="L4160" s="1" t="str">
        <f t="shared" si="4"/>
        <v>Q7.1. Cabbage, average of common and Chinese, and of raw and cooked</v>
      </c>
      <c r="M4160" s="1" t="str">
        <f t="array" ref="M4160">IF(A4159=$A$72,TEXT(A4160,"dd/mm/yyyy"),A4160)&amp;";"&amp;B4160&amp;";"&amp;IF(J4160=0,IFERROR(VLOOKUP(A4160,default!$B$17:$C$19,2,0),C4160),INDEX(default!$B$2:$B$12,Sheet2!J4160,0))&amp;";"&amp;D4160&amp;";"&amp;E4160&amp;";"&amp;F4160&amp;";"&amp;G4160&amp;";"&amp;H4160</f>
        <v>;;;;;;;</v>
      </c>
    </row>
    <row r="4161" ht="15.75" customHeight="1">
      <c r="I4161" s="1" t="str">
        <f t="shared" si="1"/>
        <v>Q7.1. Cabbage, average of common and Chinese, and of raw and cooked</v>
      </c>
      <c r="J4161" s="1">
        <f t="shared" si="2"/>
        <v>0</v>
      </c>
      <c r="K4161" s="1" t="str">
        <f t="shared" si="3"/>
        <v>Q7.1. Cabbage, average of common and Chinese, and of raw and cooked0</v>
      </c>
      <c r="L4161" s="1" t="str">
        <f t="shared" si="4"/>
        <v>Q7.1. Cabbage, average of common and Chinese, and of raw and cooked</v>
      </c>
      <c r="M4161" s="1" t="str">
        <f t="array" ref="M4161">IF(A4160=$A$72,TEXT(A4161,"dd/mm/yyyy"),A4161)&amp;";"&amp;B4161&amp;";"&amp;IF(J4161=0,IFERROR(VLOOKUP(A4161,default!$B$17:$C$19,2,0),C4161),INDEX(default!$B$2:$B$12,Sheet2!J4161,0))&amp;";"&amp;D4161&amp;";"&amp;E4161&amp;";"&amp;F4161&amp;";"&amp;G4161&amp;";"&amp;H4161</f>
        <v>;;;;;;;</v>
      </c>
    </row>
    <row r="4162" ht="15.75" customHeight="1">
      <c r="A4162" s="1" t="s">
        <v>820</v>
      </c>
      <c r="I4162" s="1" t="str">
        <f t="shared" si="1"/>
        <v>Q7.1. Cabbage, average of common and Chinese, and of raw and cooked</v>
      </c>
      <c r="J4162" s="1">
        <f t="shared" si="2"/>
        <v>0</v>
      </c>
      <c r="K4162" s="1" t="str">
        <f t="shared" si="3"/>
        <v>Q7.1. Cabbage, average of common and Chinese, and of raw and cooked0</v>
      </c>
      <c r="L4162" s="1" t="str">
        <f t="shared" si="4"/>
        <v>Q7.1. Cabbage, average of common and Chinese, and of raw and cookedStatus</v>
      </c>
      <c r="M4162" s="1" t="str">
        <f t="array" ref="M4162">IF(A4161=$A$72,TEXT(A4162,"dd/mm/yyyy"),A4162)&amp;";"&amp;B4162&amp;";"&amp;IF(J4162=0,IFERROR(VLOOKUP(A4162,default!$B$17:$C$19,2,0),C4162),INDEX(default!$B$2:$B$12,Sheet2!J4162,0))&amp;";"&amp;D4162&amp;";"&amp;E4162&amp;";"&amp;F4162&amp;";"&amp;G4162&amp;";"&amp;H4162</f>
        <v>Status;;;;;;;</v>
      </c>
    </row>
    <row r="4163" ht="15.75" customHeight="1">
      <c r="I4163" s="1" t="str">
        <f t="shared" si="1"/>
        <v>Q7.1. Cabbage, average of common and Chinese, and of raw and cooked</v>
      </c>
      <c r="J4163" s="1">
        <f t="shared" si="2"/>
        <v>0</v>
      </c>
      <c r="K4163" s="1" t="str">
        <f t="shared" si="3"/>
        <v>Q7.1. Cabbage, average of common and Chinese, and of raw and cooked0</v>
      </c>
      <c r="L4163" s="1" t="str">
        <f t="shared" si="4"/>
        <v>Q7.1. Cabbage, average of common and Chinese, and of raw and cooked</v>
      </c>
      <c r="M4163" s="1" t="str">
        <f t="array" ref="M4163">IF(A4162=$A$72,TEXT(A4163,"dd/mm/yyyy"),A4163)&amp;";"&amp;B4163&amp;";"&amp;IF(J4163=0,IFERROR(VLOOKUP(A4163,default!$B$17:$C$19,2,0),C4163),INDEX(default!$B$2:$B$12,Sheet2!J4163,0))&amp;";"&amp;D4163&amp;";"&amp;E4163&amp;";"&amp;F4163&amp;";"&amp;G4163&amp;";"&amp;H4163</f>
        <v>;;;;;;;</v>
      </c>
    </row>
    <row r="4164" ht="15.75" customHeight="1">
      <c r="I4164" s="1" t="str">
        <f t="shared" si="1"/>
        <v>Q7.1. Cabbage, average of common and Chinese, and of raw and cooked</v>
      </c>
      <c r="J4164" s="1">
        <f t="shared" si="2"/>
        <v>0</v>
      </c>
      <c r="K4164" s="1" t="str">
        <f t="shared" si="3"/>
        <v>Q7.1. Cabbage, average of common and Chinese, and of raw and cooked0</v>
      </c>
      <c r="L4164" s="1" t="str">
        <f t="shared" si="4"/>
        <v>Q7.1. Cabbage, average of common and Chinese, and of raw and cooked</v>
      </c>
      <c r="M4164" s="1" t="str">
        <f t="array" ref="M4164">IF(A4163=$A$72,TEXT(A4164,"dd/mm/yyyy"),A4164)&amp;";"&amp;B4164&amp;";"&amp;IF(J4164=0,IFERROR(VLOOKUP(A4164,default!$B$17:$C$19,2,0),C4164),INDEX(default!$B$2:$B$12,Sheet2!J4164,0))&amp;";"&amp;D4164&amp;";"&amp;E4164&amp;";"&amp;F4164&amp;";"&amp;G4164&amp;";"&amp;H4164</f>
        <v>;;;;;;;</v>
      </c>
    </row>
    <row r="4165" ht="15.75" customHeight="1">
      <c r="A4165" s="1" t="s">
        <v>821</v>
      </c>
      <c r="I4165" s="1" t="str">
        <f t="shared" si="1"/>
        <v>Q7.1. Cabbage, average of common and Chinese, and of raw and cooked</v>
      </c>
      <c r="J4165" s="1">
        <f t="shared" si="2"/>
        <v>0</v>
      </c>
      <c r="K4165" s="1" t="str">
        <f t="shared" si="3"/>
        <v>Q7.1. Cabbage, average of common and Chinese, and of raw and cooked0</v>
      </c>
      <c r="L4165" s="1" t="str">
        <f t="shared" si="4"/>
        <v>Q7.1. Cabbage, average of common and Chinese, and of raw and cookedTime period</v>
      </c>
      <c r="M4165" s="1" t="str">
        <f t="array" ref="M4165">IF(A4164=$A$72,TEXT(A4165,"dd/mm/yyyy"),A4165)&amp;";"&amp;B4165&amp;";"&amp;IF(J4165=0,IFERROR(VLOOKUP(A4165,default!$B$17:$C$19,2,0),C4165),INDEX(default!$B$2:$B$12,Sheet2!J4165,0))&amp;";"&amp;D4165&amp;";"&amp;E4165&amp;";"&amp;F4165&amp;";"&amp;G4165&amp;";"&amp;H4165</f>
        <v>Time period;;;;;;;</v>
      </c>
    </row>
    <row r="4166" ht="15.75" customHeight="1">
      <c r="A4166" s="1" t="s">
        <v>822</v>
      </c>
      <c r="I4166" s="1" t="str">
        <f t="shared" si="1"/>
        <v>Q7.1. Cabbage, average of common and Chinese, and of raw and cooked</v>
      </c>
      <c r="J4166" s="1">
        <f t="shared" si="2"/>
        <v>0</v>
      </c>
      <c r="K4166" s="1" t="str">
        <f t="shared" si="3"/>
        <v>Q7.1. Cabbage, average of common and Chinese, and of raw and cooked0</v>
      </c>
      <c r="L4166" s="1" t="str">
        <f t="shared" si="4"/>
        <v>Q7.1. Cabbage, average of common and Chinese, and of raw and cookedUnspecified</v>
      </c>
      <c r="M4166" s="1" t="str">
        <f t="array" ref="M4166">IF(A4165=$A$72,TEXT(A4166,"dd/mm/yyyy"),A4166)&amp;";"&amp;B4166&amp;";"&amp;IF(J4166=0,IFERROR(VLOOKUP(A4166,default!$B$17:$C$19,2,0),C4166),INDEX(default!$B$2:$B$12,Sheet2!J4166,0))&amp;";"&amp;D4166&amp;";"&amp;E4166&amp;";"&amp;F4166&amp;";"&amp;G4166&amp;";"&amp;H4166</f>
        <v>Unspecified;;;;;;;</v>
      </c>
    </row>
    <row r="4167" ht="15.75" customHeight="1">
      <c r="I4167" s="1" t="str">
        <f t="shared" si="1"/>
        <v>Q7.1. Cabbage, average of common and Chinese, and of raw and cooked</v>
      </c>
      <c r="J4167" s="1">
        <f t="shared" si="2"/>
        <v>0</v>
      </c>
      <c r="K4167" s="1" t="str">
        <f t="shared" si="3"/>
        <v>Q7.1. Cabbage, average of common and Chinese, and of raw and cooked0</v>
      </c>
      <c r="L4167" s="1" t="str">
        <f t="shared" si="4"/>
        <v>Q7.1. Cabbage, average of common and Chinese, and of raw and cooked</v>
      </c>
      <c r="M4167" s="1" t="str">
        <f t="array" ref="M4167">IF(A4166=$A$72,TEXT(A4167,"dd/mm/yyyy"),A4167)&amp;";"&amp;B4167&amp;";"&amp;IF(J4167=0,IFERROR(VLOOKUP(A4167,default!$B$17:$C$19,2,0),C4167),INDEX(default!$B$2:$B$12,Sheet2!J4167,0))&amp;";"&amp;D4167&amp;";"&amp;E4167&amp;";"&amp;F4167&amp;";"&amp;G4167&amp;";"&amp;H4167</f>
        <v>;;;;;;;</v>
      </c>
    </row>
    <row r="4168" ht="15.75" customHeight="1">
      <c r="A4168" s="1" t="s">
        <v>823</v>
      </c>
      <c r="I4168" s="1" t="str">
        <f t="shared" si="1"/>
        <v>Q7.1. Cabbage, average of common and Chinese, and of raw and cooked</v>
      </c>
      <c r="J4168" s="1">
        <f t="shared" si="2"/>
        <v>0</v>
      </c>
      <c r="K4168" s="1" t="str">
        <f t="shared" si="3"/>
        <v>Q7.1. Cabbage, average of common and Chinese, and of raw and cooked0</v>
      </c>
      <c r="L4168" s="1" t="str">
        <f t="shared" si="4"/>
        <v>Q7.1. Cabbage, average of common and Chinese, and of raw and cookedGeography</v>
      </c>
      <c r="M4168" s="1" t="str">
        <f t="array" ref="M4168">IF(A4167=$A$72,TEXT(A4168,"dd/mm/yyyy"),A4168)&amp;";"&amp;B4168&amp;";"&amp;IF(J4168=0,IFERROR(VLOOKUP(A4168,default!$B$17:$C$19,2,0),C4168),INDEX(default!$B$2:$B$12,Sheet2!J4168,0))&amp;";"&amp;D4168&amp;";"&amp;E4168&amp;";"&amp;F4168&amp;";"&amp;G4168&amp;";"&amp;H4168</f>
        <v>Geography;;;;;;;</v>
      </c>
    </row>
    <row r="4169" ht="15.75" customHeight="1">
      <c r="A4169" s="1" t="s">
        <v>822</v>
      </c>
      <c r="I4169" s="1" t="str">
        <f t="shared" si="1"/>
        <v>Q7.1. Cabbage, average of common and Chinese, and of raw and cooked</v>
      </c>
      <c r="J4169" s="1">
        <f t="shared" si="2"/>
        <v>0</v>
      </c>
      <c r="K4169" s="1" t="str">
        <f t="shared" si="3"/>
        <v>Q7.1. Cabbage, average of common and Chinese, and of raw and cooked0</v>
      </c>
      <c r="L4169" s="1" t="str">
        <f t="shared" si="4"/>
        <v>Q7.1. Cabbage, average of common and Chinese, and of raw and cookedUnspecified</v>
      </c>
      <c r="M4169" s="1" t="str">
        <f t="array" ref="M4169">IF(A4168=$A$72,TEXT(A4169,"dd/mm/yyyy"),A4169)&amp;";"&amp;B4169&amp;";"&amp;IF(J4169=0,IFERROR(VLOOKUP(A4169,default!$B$17:$C$19,2,0),C4169),INDEX(default!$B$2:$B$12,Sheet2!J4169,0))&amp;";"&amp;D4169&amp;";"&amp;E4169&amp;";"&amp;F4169&amp;";"&amp;G4169&amp;";"&amp;H4169</f>
        <v>Unspecified;;;;;;;</v>
      </c>
    </row>
    <row r="4170" ht="15.75" customHeight="1">
      <c r="I4170" s="1" t="str">
        <f t="shared" si="1"/>
        <v>Q7.1. Cabbage, average of common and Chinese, and of raw and cooked</v>
      </c>
      <c r="J4170" s="1">
        <f t="shared" si="2"/>
        <v>0</v>
      </c>
      <c r="K4170" s="1" t="str">
        <f t="shared" si="3"/>
        <v>Q7.1. Cabbage, average of common and Chinese, and of raw and cooked0</v>
      </c>
      <c r="L4170" s="1" t="str">
        <f t="shared" si="4"/>
        <v>Q7.1. Cabbage, average of common and Chinese, and of raw and cooked</v>
      </c>
      <c r="M4170" s="1" t="str">
        <f t="array" ref="M4170">IF(A4169=$A$72,TEXT(A4170,"dd/mm/yyyy"),A4170)&amp;";"&amp;B4170&amp;";"&amp;IF(J4170=0,IFERROR(VLOOKUP(A4170,default!$B$17:$C$19,2,0),C4170),INDEX(default!$B$2:$B$12,Sheet2!J4170,0))&amp;";"&amp;D4170&amp;";"&amp;E4170&amp;";"&amp;F4170&amp;";"&amp;G4170&amp;";"&amp;H4170</f>
        <v>;;;;;;;</v>
      </c>
    </row>
    <row r="4171" ht="15.75" customHeight="1">
      <c r="A4171" s="1" t="s">
        <v>824</v>
      </c>
      <c r="I4171" s="1" t="str">
        <f t="shared" si="1"/>
        <v>Q7.1. Cabbage, average of common and Chinese, and of raw and cooked</v>
      </c>
      <c r="J4171" s="1">
        <f t="shared" si="2"/>
        <v>0</v>
      </c>
      <c r="K4171" s="1" t="str">
        <f t="shared" si="3"/>
        <v>Q7.1. Cabbage, average of common and Chinese, and of raw and cooked0</v>
      </c>
      <c r="L4171" s="1" t="str">
        <f t="shared" si="4"/>
        <v>Q7.1. Cabbage, average of common and Chinese, and of raw and cookedTechnology</v>
      </c>
      <c r="M4171" s="1" t="str">
        <f t="array" ref="M4171">IF(A4170=$A$72,TEXT(A4171,"dd/mm/yyyy"),A4171)&amp;";"&amp;B4171&amp;";"&amp;IF(J4171=0,IFERROR(VLOOKUP(A4171,default!$B$17:$C$19,2,0),C4171),INDEX(default!$B$2:$B$12,Sheet2!J4171,0))&amp;";"&amp;D4171&amp;";"&amp;E4171&amp;";"&amp;F4171&amp;";"&amp;G4171&amp;";"&amp;H4171</f>
        <v>Technology;;;;;;;</v>
      </c>
    </row>
    <row r="4172" ht="15.75" customHeight="1">
      <c r="A4172" s="1" t="s">
        <v>822</v>
      </c>
      <c r="I4172" s="1" t="str">
        <f t="shared" si="1"/>
        <v>Q7.1. Cabbage, average of common and Chinese, and of raw and cooked</v>
      </c>
      <c r="J4172" s="1">
        <f t="shared" si="2"/>
        <v>0</v>
      </c>
      <c r="K4172" s="1" t="str">
        <f t="shared" si="3"/>
        <v>Q7.1. Cabbage, average of common and Chinese, and of raw and cooked0</v>
      </c>
      <c r="L4172" s="1" t="str">
        <f t="shared" si="4"/>
        <v>Q7.1. Cabbage, average of common and Chinese, and of raw and cookedUnspecified</v>
      </c>
      <c r="M4172" s="1" t="str">
        <f t="array" ref="M4172">IF(A4171=$A$72,TEXT(A4172,"dd/mm/yyyy"),A4172)&amp;";"&amp;B4172&amp;";"&amp;IF(J4172=0,IFERROR(VLOOKUP(A4172,default!$B$17:$C$19,2,0),C4172),INDEX(default!$B$2:$B$12,Sheet2!J4172,0))&amp;";"&amp;D4172&amp;";"&amp;E4172&amp;";"&amp;F4172&amp;";"&amp;G4172&amp;";"&amp;H4172</f>
        <v>Unspecified;;;;;;;</v>
      </c>
    </row>
    <row r="4173" ht="15.75" customHeight="1">
      <c r="I4173" s="1" t="str">
        <f t="shared" si="1"/>
        <v>Q7.1. Cabbage, average of common and Chinese, and of raw and cooked</v>
      </c>
      <c r="J4173" s="1">
        <f t="shared" si="2"/>
        <v>0</v>
      </c>
      <c r="K4173" s="1" t="str">
        <f t="shared" si="3"/>
        <v>Q7.1. Cabbage, average of common and Chinese, and of raw and cooked0</v>
      </c>
      <c r="L4173" s="1" t="str">
        <f t="shared" si="4"/>
        <v>Q7.1. Cabbage, average of common and Chinese, and of raw and cooked</v>
      </c>
      <c r="M4173" s="1" t="str">
        <f t="array" ref="M4173">IF(A4172=$A$72,TEXT(A4173,"dd/mm/yyyy"),A4173)&amp;";"&amp;B4173&amp;";"&amp;IF(J4173=0,IFERROR(VLOOKUP(A4173,default!$B$17:$C$19,2,0),C4173),INDEX(default!$B$2:$B$12,Sheet2!J4173,0))&amp;";"&amp;D4173&amp;";"&amp;E4173&amp;";"&amp;F4173&amp;";"&amp;G4173&amp;";"&amp;H4173</f>
        <v>;;;;;;;</v>
      </c>
    </row>
    <row r="4174" ht="15.75" customHeight="1">
      <c r="A4174" s="1" t="s">
        <v>825</v>
      </c>
      <c r="I4174" s="1" t="str">
        <f t="shared" si="1"/>
        <v>Q7.1. Cabbage, average of common and Chinese, and of raw and cooked</v>
      </c>
      <c r="J4174" s="1">
        <f t="shared" si="2"/>
        <v>0</v>
      </c>
      <c r="K4174" s="1" t="str">
        <f t="shared" si="3"/>
        <v>Q7.1. Cabbage, average of common and Chinese, and of raw and cooked0</v>
      </c>
      <c r="L4174" s="1" t="str">
        <f t="shared" si="4"/>
        <v>Q7.1. Cabbage, average of common and Chinese, and of raw and cookedRepresentativeness</v>
      </c>
      <c r="M4174" s="1" t="str">
        <f t="array" ref="M4174">IF(A4173=$A$72,TEXT(A4174,"dd/mm/yyyy"),A4174)&amp;";"&amp;B4174&amp;";"&amp;IF(J4174=0,IFERROR(VLOOKUP(A4174,default!$B$17:$C$19,2,0),C4174),INDEX(default!$B$2:$B$12,Sheet2!J4174,0))&amp;";"&amp;D4174&amp;";"&amp;E4174&amp;";"&amp;F4174&amp;";"&amp;G4174&amp;";"&amp;H4174</f>
        <v>Representativeness;;;;;;;</v>
      </c>
    </row>
    <row r="4175" ht="15.75" customHeight="1">
      <c r="A4175" s="1" t="s">
        <v>822</v>
      </c>
      <c r="I4175" s="1" t="str">
        <f t="shared" si="1"/>
        <v>Q7.1. Cabbage, average of common and Chinese, and of raw and cooked</v>
      </c>
      <c r="J4175" s="1">
        <f t="shared" si="2"/>
        <v>0</v>
      </c>
      <c r="K4175" s="1" t="str">
        <f t="shared" si="3"/>
        <v>Q7.1. Cabbage, average of common and Chinese, and of raw and cooked0</v>
      </c>
      <c r="L4175" s="1" t="str">
        <f t="shared" si="4"/>
        <v>Q7.1. Cabbage, average of common and Chinese, and of raw and cookedUnspecified</v>
      </c>
      <c r="M4175" s="1" t="str">
        <f t="array" ref="M4175">IF(A4174=$A$72,TEXT(A4175,"dd/mm/yyyy"),A4175)&amp;";"&amp;B4175&amp;";"&amp;IF(J4175=0,IFERROR(VLOOKUP(A4175,default!$B$17:$C$19,2,0),C4175),INDEX(default!$B$2:$B$12,Sheet2!J4175,0))&amp;";"&amp;D4175&amp;";"&amp;E4175&amp;";"&amp;F4175&amp;";"&amp;G4175&amp;";"&amp;H4175</f>
        <v>Unspecified;;;;;;;</v>
      </c>
    </row>
    <row r="4176" ht="15.75" customHeight="1">
      <c r="I4176" s="1" t="str">
        <f t="shared" si="1"/>
        <v>Q7.1. Cabbage, average of common and Chinese, and of raw and cooked</v>
      </c>
      <c r="J4176" s="1">
        <f t="shared" si="2"/>
        <v>0</v>
      </c>
      <c r="K4176" s="1" t="str">
        <f t="shared" si="3"/>
        <v>Q7.1. Cabbage, average of common and Chinese, and of raw and cooked0</v>
      </c>
      <c r="L4176" s="1" t="str">
        <f t="shared" si="4"/>
        <v>Q7.1. Cabbage, average of common and Chinese, and of raw and cooked</v>
      </c>
      <c r="M4176" s="1" t="str">
        <f t="array" ref="M4176">IF(A4175=$A$72,TEXT(A4176,"dd/mm/yyyy"),A4176)&amp;";"&amp;B4176&amp;";"&amp;IF(J4176=0,IFERROR(VLOOKUP(A4176,default!$B$17:$C$19,2,0),C4176),INDEX(default!$B$2:$B$12,Sheet2!J4176,0))&amp;";"&amp;D4176&amp;";"&amp;E4176&amp;";"&amp;F4176&amp;";"&amp;G4176&amp;";"&amp;H4176</f>
        <v>;;;;;;;</v>
      </c>
    </row>
    <row r="4177" ht="15.75" customHeight="1">
      <c r="A4177" s="1" t="s">
        <v>826</v>
      </c>
      <c r="I4177" s="1" t="str">
        <f t="shared" si="1"/>
        <v>Q7.1. Cabbage, average of common and Chinese, and of raw and cooked</v>
      </c>
      <c r="J4177" s="1">
        <f t="shared" si="2"/>
        <v>0</v>
      </c>
      <c r="K4177" s="1" t="str">
        <f t="shared" si="3"/>
        <v>Q7.1. Cabbage, average of common and Chinese, and of raw and cooked0</v>
      </c>
      <c r="L4177" s="1" t="str">
        <f t="shared" si="4"/>
        <v>Q7.1. Cabbage, average of common and Chinese, and of raw and cookedMultiple output allocation</v>
      </c>
      <c r="M4177" s="1" t="str">
        <f t="array" ref="M4177">IF(A4176=$A$72,TEXT(A4177,"dd/mm/yyyy"),A4177)&amp;";"&amp;B4177&amp;";"&amp;IF(J4177=0,IFERROR(VLOOKUP(A4177,default!$B$17:$C$19,2,0),C4177),INDEX(default!$B$2:$B$12,Sheet2!J4177,0))&amp;";"&amp;D4177&amp;";"&amp;E4177&amp;";"&amp;F4177&amp;";"&amp;G4177&amp;";"&amp;H4177</f>
        <v>Multiple output allocation;;;;;;;</v>
      </c>
    </row>
    <row r="4178" ht="15.75" customHeight="1">
      <c r="A4178" s="1" t="s">
        <v>822</v>
      </c>
      <c r="I4178" s="1" t="str">
        <f t="shared" si="1"/>
        <v>Q7.1. Cabbage, average of common and Chinese, and of raw and cooked</v>
      </c>
      <c r="J4178" s="1">
        <f t="shared" si="2"/>
        <v>0</v>
      </c>
      <c r="K4178" s="1" t="str">
        <f t="shared" si="3"/>
        <v>Q7.1. Cabbage, average of common and Chinese, and of raw and cooked0</v>
      </c>
      <c r="L4178" s="1" t="str">
        <f t="shared" si="4"/>
        <v>Q7.1. Cabbage, average of common and Chinese, and of raw and cookedUnspecified</v>
      </c>
      <c r="M4178" s="1" t="str">
        <f t="array" ref="M4178">IF(A4177=$A$72,TEXT(A4178,"dd/mm/yyyy"),A4178)&amp;";"&amp;B4178&amp;";"&amp;IF(J4178=0,IFERROR(VLOOKUP(A4178,default!$B$17:$C$19,2,0),C4178),INDEX(default!$B$2:$B$12,Sheet2!J4178,0))&amp;";"&amp;D4178&amp;";"&amp;E4178&amp;";"&amp;F4178&amp;";"&amp;G4178&amp;";"&amp;H4178</f>
        <v>Unspecified;;;;;;;</v>
      </c>
    </row>
    <row r="4179" ht="15.75" customHeight="1">
      <c r="I4179" s="1" t="str">
        <f t="shared" si="1"/>
        <v>Q7.1. Cabbage, average of common and Chinese, and of raw and cooked</v>
      </c>
      <c r="J4179" s="1">
        <f t="shared" si="2"/>
        <v>0</v>
      </c>
      <c r="K4179" s="1" t="str">
        <f t="shared" si="3"/>
        <v>Q7.1. Cabbage, average of common and Chinese, and of raw and cooked0</v>
      </c>
      <c r="L4179" s="1" t="str">
        <f t="shared" si="4"/>
        <v>Q7.1. Cabbage, average of common and Chinese, and of raw and cooked</v>
      </c>
      <c r="M4179" s="1" t="str">
        <f t="array" ref="M4179">IF(A4178=$A$72,TEXT(A4179,"dd/mm/yyyy"),A4179)&amp;";"&amp;B4179&amp;";"&amp;IF(J4179=0,IFERROR(VLOOKUP(A4179,default!$B$17:$C$19,2,0),C4179),INDEX(default!$B$2:$B$12,Sheet2!J4179,0))&amp;";"&amp;D4179&amp;";"&amp;E4179&amp;";"&amp;F4179&amp;";"&amp;G4179&amp;";"&amp;H4179</f>
        <v>;;;;;;;</v>
      </c>
    </row>
    <row r="4180" ht="15.75" customHeight="1">
      <c r="A4180" s="1" t="s">
        <v>827</v>
      </c>
      <c r="I4180" s="1" t="str">
        <f t="shared" si="1"/>
        <v>Q7.1. Cabbage, average of common and Chinese, and of raw and cooked</v>
      </c>
      <c r="J4180" s="1">
        <f t="shared" si="2"/>
        <v>0</v>
      </c>
      <c r="K4180" s="1" t="str">
        <f t="shared" si="3"/>
        <v>Q7.1. Cabbage, average of common and Chinese, and of raw and cooked0</v>
      </c>
      <c r="L4180" s="1" t="str">
        <f t="shared" si="4"/>
        <v>Q7.1. Cabbage, average of common and Chinese, and of raw and cookedSubstitution allocation</v>
      </c>
      <c r="M4180" s="1" t="str">
        <f t="array" ref="M4180">IF(A4179=$A$72,TEXT(A4180,"dd/mm/yyyy"),A4180)&amp;";"&amp;B4180&amp;";"&amp;IF(J4180=0,IFERROR(VLOOKUP(A4180,default!$B$17:$C$19,2,0),C4180),INDEX(default!$B$2:$B$12,Sheet2!J4180,0))&amp;";"&amp;D4180&amp;";"&amp;E4180&amp;";"&amp;F4180&amp;";"&amp;G4180&amp;";"&amp;H4180</f>
        <v>Substitution allocation;;;;;;;</v>
      </c>
    </row>
    <row r="4181" ht="15.75" customHeight="1">
      <c r="A4181" s="1" t="s">
        <v>822</v>
      </c>
      <c r="I4181" s="1" t="str">
        <f t="shared" si="1"/>
        <v>Q7.1. Cabbage, average of common and Chinese, and of raw and cooked</v>
      </c>
      <c r="J4181" s="1">
        <f t="shared" si="2"/>
        <v>0</v>
      </c>
      <c r="K4181" s="1" t="str">
        <f t="shared" si="3"/>
        <v>Q7.1. Cabbage, average of common and Chinese, and of raw and cooked0</v>
      </c>
      <c r="L4181" s="1" t="str">
        <f t="shared" si="4"/>
        <v>Q7.1. Cabbage, average of common and Chinese, and of raw and cookedUnspecified</v>
      </c>
      <c r="M4181" s="1" t="str">
        <f t="array" ref="M4181">IF(A4180=$A$72,TEXT(A4181,"dd/mm/yyyy"),A4181)&amp;";"&amp;B4181&amp;";"&amp;IF(J4181=0,IFERROR(VLOOKUP(A4181,default!$B$17:$C$19,2,0),C4181),INDEX(default!$B$2:$B$12,Sheet2!J4181,0))&amp;";"&amp;D4181&amp;";"&amp;E4181&amp;";"&amp;F4181&amp;";"&amp;G4181&amp;";"&amp;H4181</f>
        <v>Unspecified;;;;;;;</v>
      </c>
    </row>
    <row r="4182" ht="15.75" customHeight="1">
      <c r="I4182" s="1" t="str">
        <f t="shared" si="1"/>
        <v>Q7.1. Cabbage, average of common and Chinese, and of raw and cooked</v>
      </c>
      <c r="J4182" s="1">
        <f t="shared" si="2"/>
        <v>0</v>
      </c>
      <c r="K4182" s="1" t="str">
        <f t="shared" si="3"/>
        <v>Q7.1. Cabbage, average of common and Chinese, and of raw and cooked0</v>
      </c>
      <c r="L4182" s="1" t="str">
        <f t="shared" si="4"/>
        <v>Q7.1. Cabbage, average of common and Chinese, and of raw and cooked</v>
      </c>
      <c r="M4182" s="1" t="str">
        <f t="array" ref="M4182">IF(A4181=$A$72,TEXT(A4182,"dd/mm/yyyy"),A4182)&amp;";"&amp;B4182&amp;";"&amp;IF(J4182=0,IFERROR(VLOOKUP(A4182,default!$B$17:$C$19,2,0),C4182),INDEX(default!$B$2:$B$12,Sheet2!J4182,0))&amp;";"&amp;D4182&amp;";"&amp;E4182&amp;";"&amp;F4182&amp;";"&amp;G4182&amp;";"&amp;H4182</f>
        <v>;;;;;;;</v>
      </c>
    </row>
    <row r="4183" ht="15.75" customHeight="1">
      <c r="A4183" s="1" t="s">
        <v>828</v>
      </c>
      <c r="I4183" s="1" t="str">
        <f t="shared" si="1"/>
        <v>Q7.1. Cabbage, average of common and Chinese, and of raw and cooked</v>
      </c>
      <c r="J4183" s="1">
        <f t="shared" si="2"/>
        <v>0</v>
      </c>
      <c r="K4183" s="1" t="str">
        <f t="shared" si="3"/>
        <v>Q7.1. Cabbage, average of common and Chinese, and of raw and cooked0</v>
      </c>
      <c r="L4183" s="1" t="str">
        <f t="shared" si="4"/>
        <v>Q7.1. Cabbage, average of common and Chinese, and of raw and cookedCut off rules</v>
      </c>
      <c r="M4183" s="1" t="str">
        <f t="array" ref="M4183">IF(A4182=$A$72,TEXT(A4183,"dd/mm/yyyy"),A4183)&amp;";"&amp;B4183&amp;";"&amp;IF(J4183=0,IFERROR(VLOOKUP(A4183,default!$B$17:$C$19,2,0),C4183),INDEX(default!$B$2:$B$12,Sheet2!J4183,0))&amp;";"&amp;D4183&amp;";"&amp;E4183&amp;";"&amp;F4183&amp;";"&amp;G4183&amp;";"&amp;H4183</f>
        <v>Cut off rules;;;;;;;</v>
      </c>
    </row>
    <row r="4184" ht="15.75" customHeight="1">
      <c r="A4184" s="1" t="s">
        <v>822</v>
      </c>
      <c r="I4184" s="1" t="str">
        <f t="shared" si="1"/>
        <v>Q7.1. Cabbage, average of common and Chinese, and of raw and cooked</v>
      </c>
      <c r="J4184" s="1">
        <f t="shared" si="2"/>
        <v>0</v>
      </c>
      <c r="K4184" s="1" t="str">
        <f t="shared" si="3"/>
        <v>Q7.1. Cabbage, average of common and Chinese, and of raw and cooked0</v>
      </c>
      <c r="L4184" s="1" t="str">
        <f t="shared" si="4"/>
        <v>Q7.1. Cabbage, average of common and Chinese, and of raw and cookedUnspecified</v>
      </c>
      <c r="M4184" s="1" t="str">
        <f t="array" ref="M4184">IF(A4183=$A$72,TEXT(A4184,"dd/mm/yyyy"),A4184)&amp;";"&amp;B4184&amp;";"&amp;IF(J4184=0,IFERROR(VLOOKUP(A4184,default!$B$17:$C$19,2,0),C4184),INDEX(default!$B$2:$B$12,Sheet2!J4184,0))&amp;";"&amp;D4184&amp;";"&amp;E4184&amp;";"&amp;F4184&amp;";"&amp;G4184&amp;";"&amp;H4184</f>
        <v>Unspecified;;;;;;;</v>
      </c>
    </row>
    <row r="4185" ht="15.75" customHeight="1">
      <c r="I4185" s="1" t="str">
        <f t="shared" si="1"/>
        <v>Q7.1. Cabbage, average of common and Chinese, and of raw and cooked</v>
      </c>
      <c r="J4185" s="1">
        <f t="shared" si="2"/>
        <v>0</v>
      </c>
      <c r="K4185" s="1" t="str">
        <f t="shared" si="3"/>
        <v>Q7.1. Cabbage, average of common and Chinese, and of raw and cooked0</v>
      </c>
      <c r="L4185" s="1" t="str">
        <f t="shared" si="4"/>
        <v>Q7.1. Cabbage, average of common and Chinese, and of raw and cooked</v>
      </c>
      <c r="M4185" s="1" t="str">
        <f t="array" ref="M4185">IF(A4184=$A$72,TEXT(A4185,"dd/mm/yyyy"),A4185)&amp;";"&amp;B4185&amp;";"&amp;IF(J4185=0,IFERROR(VLOOKUP(A4185,default!$B$17:$C$19,2,0),C4185),INDEX(default!$B$2:$B$12,Sheet2!J4185,0))&amp;";"&amp;D4185&amp;";"&amp;E4185&amp;";"&amp;F4185&amp;";"&amp;G4185&amp;";"&amp;H4185</f>
        <v>;;;;;;;</v>
      </c>
    </row>
    <row r="4186" ht="15.75" customHeight="1">
      <c r="A4186" s="49" t="s">
        <v>829</v>
      </c>
      <c r="I4186" s="1" t="str">
        <f t="shared" si="1"/>
        <v>Q7.1. Cabbage, average of common and Chinese, and of raw and cooked</v>
      </c>
      <c r="J4186" s="1">
        <f t="shared" si="2"/>
        <v>0</v>
      </c>
      <c r="K4186" s="1" t="str">
        <f t="shared" si="3"/>
        <v>Q7.1. Cabbage, average of common and Chinese, and of raw and cooked0</v>
      </c>
      <c r="L4186" s="1" t="str">
        <f t="shared" si="4"/>
        <v>Q7.1. Cabbage, average of common and Chinese, and of raw and cookedCapital goods</v>
      </c>
      <c r="M4186" s="1" t="str">
        <f t="array" ref="M4186">IF(A4185=$A$72,TEXT(A4186,"dd/mm/yyyy"),A4186)&amp;";"&amp;B4186&amp;";"&amp;IF(J4186=0,IFERROR(VLOOKUP(A4186,default!$B$17:$C$19,2,0),C4186),INDEX(default!$B$2:$B$12,Sheet2!J4186,0))&amp;";"&amp;D4186&amp;";"&amp;E4186&amp;";"&amp;F4186&amp;";"&amp;G4186&amp;";"&amp;H4186</f>
        <v>Capital goods;;;;;;;</v>
      </c>
    </row>
    <row r="4187" ht="15.75" customHeight="1">
      <c r="A4187" s="1" t="s">
        <v>822</v>
      </c>
      <c r="I4187" s="1" t="str">
        <f t="shared" si="1"/>
        <v>Q7.1. Cabbage, average of common and Chinese, and of raw and cooked</v>
      </c>
      <c r="J4187" s="1">
        <f t="shared" si="2"/>
        <v>0</v>
      </c>
      <c r="K4187" s="1" t="str">
        <f t="shared" si="3"/>
        <v>Q7.1. Cabbage, average of common and Chinese, and of raw and cooked0</v>
      </c>
      <c r="L4187" s="1" t="str">
        <f t="shared" si="4"/>
        <v>Q7.1. Cabbage, average of common and Chinese, and of raw and cookedUnspecified</v>
      </c>
      <c r="M4187" s="1" t="str">
        <f t="array" ref="M4187">IF(A4186=$A$72,TEXT(A4187,"dd/mm/yyyy"),A4187)&amp;";"&amp;B4187&amp;";"&amp;IF(J4187=0,IFERROR(VLOOKUP(A4187,default!$B$17:$C$19,2,0),C4187),INDEX(default!$B$2:$B$12,Sheet2!J4187,0))&amp;";"&amp;D4187&amp;";"&amp;E4187&amp;";"&amp;F4187&amp;";"&amp;G4187&amp;";"&amp;H4187</f>
        <v>Unspecified;;;;;;;</v>
      </c>
    </row>
    <row r="4188" ht="15.75" customHeight="1">
      <c r="I4188" s="1" t="str">
        <f t="shared" si="1"/>
        <v>Q7.1. Cabbage, average of common and Chinese, and of raw and cooked</v>
      </c>
      <c r="J4188" s="1">
        <f t="shared" si="2"/>
        <v>0</v>
      </c>
      <c r="K4188" s="1" t="str">
        <f t="shared" si="3"/>
        <v>Q7.1. Cabbage, average of common and Chinese, and of raw and cooked0</v>
      </c>
      <c r="L4188" s="1" t="str">
        <f t="shared" si="4"/>
        <v>Q7.1. Cabbage, average of common and Chinese, and of raw and cooked</v>
      </c>
      <c r="M4188" s="1" t="str">
        <f t="array" ref="M4188">IF(A4187=$A$72,TEXT(A4188,"dd/mm/yyyy"),A4188)&amp;";"&amp;B4188&amp;";"&amp;IF(J4188=0,IFERROR(VLOOKUP(A4188,default!$B$17:$C$19,2,0),C4188),INDEX(default!$B$2:$B$12,Sheet2!J4188,0))&amp;";"&amp;D4188&amp;";"&amp;E4188&amp;";"&amp;F4188&amp;";"&amp;G4188&amp;";"&amp;H4188</f>
        <v>;;;;;;;</v>
      </c>
    </row>
    <row r="4189" ht="15.75" customHeight="1">
      <c r="A4189" s="1" t="s">
        <v>830</v>
      </c>
      <c r="I4189" s="1" t="str">
        <f t="shared" si="1"/>
        <v>Q7.1. Cabbage, average of common and Chinese, and of raw and cooked</v>
      </c>
      <c r="J4189" s="1">
        <f t="shared" si="2"/>
        <v>0</v>
      </c>
      <c r="K4189" s="1" t="str">
        <f t="shared" si="3"/>
        <v>Q7.1. Cabbage, average of common and Chinese, and of raw and cooked0</v>
      </c>
      <c r="L4189" s="1" t="str">
        <f t="shared" si="4"/>
        <v>Q7.1. Cabbage, average of common and Chinese, and of raw and cookedBoundary with nature</v>
      </c>
      <c r="M4189" s="1" t="str">
        <f t="array" ref="M4189">IF(A4188=$A$72,TEXT(A4189,"dd/mm/yyyy"),A4189)&amp;";"&amp;B4189&amp;";"&amp;IF(J4189=0,IFERROR(VLOOKUP(A4189,default!$B$17:$C$19,2,0),C4189),INDEX(default!$B$2:$B$12,Sheet2!J4189,0))&amp;";"&amp;D4189&amp;";"&amp;E4189&amp;";"&amp;F4189&amp;";"&amp;G4189&amp;";"&amp;H4189</f>
        <v>Boundary with nature;;;;;;;</v>
      </c>
    </row>
    <row r="4190" ht="15.75" customHeight="1">
      <c r="A4190" s="1" t="s">
        <v>822</v>
      </c>
      <c r="I4190" s="1" t="str">
        <f t="shared" si="1"/>
        <v>Q7.1. Cabbage, average of common and Chinese, and of raw and cooked</v>
      </c>
      <c r="J4190" s="1">
        <f t="shared" si="2"/>
        <v>0</v>
      </c>
      <c r="K4190" s="1" t="str">
        <f t="shared" si="3"/>
        <v>Q7.1. Cabbage, average of common and Chinese, and of raw and cooked0</v>
      </c>
      <c r="L4190" s="1" t="str">
        <f t="shared" si="4"/>
        <v>Q7.1. Cabbage, average of common and Chinese, and of raw and cookedUnspecified</v>
      </c>
      <c r="M4190" s="1" t="str">
        <f t="array" ref="M4190">IF(A4189=$A$72,TEXT(A4190,"dd/mm/yyyy"),A4190)&amp;";"&amp;B4190&amp;";"&amp;IF(J4190=0,IFERROR(VLOOKUP(A4190,default!$B$17:$C$19,2,0),C4190),INDEX(default!$B$2:$B$12,Sheet2!J4190,0))&amp;";"&amp;D4190&amp;";"&amp;E4190&amp;";"&amp;F4190&amp;";"&amp;G4190&amp;";"&amp;H4190</f>
        <v>Unspecified;;;;;;;</v>
      </c>
    </row>
    <row r="4191" ht="15.75" customHeight="1">
      <c r="I4191" s="1" t="str">
        <f t="shared" si="1"/>
        <v>Q7.1. Cabbage, average of common and Chinese, and of raw and cooked</v>
      </c>
      <c r="J4191" s="1">
        <f t="shared" si="2"/>
        <v>0</v>
      </c>
      <c r="K4191" s="1" t="str">
        <f t="shared" si="3"/>
        <v>Q7.1. Cabbage, average of common and Chinese, and of raw and cooked0</v>
      </c>
      <c r="L4191" s="1" t="str">
        <f t="shared" si="4"/>
        <v>Q7.1. Cabbage, average of common and Chinese, and of raw and cooked</v>
      </c>
      <c r="M4191" s="1" t="str">
        <f t="array" ref="M4191">IF(A4190=$A$72,TEXT(A4191,"dd/mm/yyyy"),A4191)&amp;";"&amp;B4191&amp;";"&amp;IF(J4191=0,IFERROR(VLOOKUP(A4191,default!$B$17:$C$19,2,0),C4191),INDEX(default!$B$2:$B$12,Sheet2!J4191,0))&amp;";"&amp;D4191&amp;";"&amp;E4191&amp;";"&amp;F4191&amp;";"&amp;G4191&amp;";"&amp;H4191</f>
        <v>;;;;;;;</v>
      </c>
    </row>
    <row r="4192" ht="15.75" customHeight="1">
      <c r="A4192" s="1" t="s">
        <v>831</v>
      </c>
      <c r="I4192" s="1" t="str">
        <f t="shared" si="1"/>
        <v>Q7.1. Cabbage, average of common and Chinese, and of raw and cooked</v>
      </c>
      <c r="J4192" s="1">
        <f t="shared" si="2"/>
        <v>0</v>
      </c>
      <c r="K4192" s="1" t="str">
        <f t="shared" si="3"/>
        <v>Q7.1. Cabbage, average of common and Chinese, and of raw and cooked0</v>
      </c>
      <c r="L4192" s="1" t="str">
        <f t="shared" si="4"/>
        <v>Q7.1. Cabbage, average of common and Chinese, and of raw and cookedInfrastructure</v>
      </c>
      <c r="M4192" s="1" t="str">
        <f t="array" ref="M4192">IF(A4191=$A$72,TEXT(A4192,"dd/mm/yyyy"),A4192)&amp;";"&amp;B4192&amp;";"&amp;IF(J4192=0,IFERROR(VLOOKUP(A4192,default!$B$17:$C$19,2,0),C4192),INDEX(default!$B$2:$B$12,Sheet2!J4192,0))&amp;";"&amp;D4192&amp;";"&amp;E4192&amp;";"&amp;F4192&amp;";"&amp;G4192&amp;";"&amp;H4192</f>
        <v>Infrastructure;;;;;;;</v>
      </c>
    </row>
    <row r="4193" ht="15.75" customHeight="1">
      <c r="A4193" s="1" t="s">
        <v>832</v>
      </c>
      <c r="I4193" s="1" t="str">
        <f t="shared" si="1"/>
        <v>Q7.1. Cabbage, average of common and Chinese, and of raw and cooked</v>
      </c>
      <c r="J4193" s="1">
        <f t="shared" si="2"/>
        <v>0</v>
      </c>
      <c r="K4193" s="1" t="str">
        <f t="shared" si="3"/>
        <v>Q7.1. Cabbage, average of common and Chinese, and of raw and cooked0</v>
      </c>
      <c r="L4193" s="1" t="str">
        <f t="shared" si="4"/>
        <v>Q7.1. Cabbage, average of common and Chinese, and of raw and cookedNo</v>
      </c>
      <c r="M4193" s="1" t="str">
        <f t="array" ref="M4193">IF(A4192=$A$72,TEXT(A4193,"dd/mm/yyyy"),A4193)&amp;";"&amp;B4193&amp;";"&amp;IF(J4193=0,IFERROR(VLOOKUP(A4193,default!$B$17:$C$19,2,0),C4193),INDEX(default!$B$2:$B$12,Sheet2!J4193,0))&amp;";"&amp;D4193&amp;";"&amp;E4193&amp;";"&amp;F4193&amp;";"&amp;G4193&amp;";"&amp;H4193</f>
        <v>No;;;;;;;</v>
      </c>
    </row>
    <row r="4194" ht="15.75" customHeight="1">
      <c r="I4194" s="1" t="str">
        <f t="shared" si="1"/>
        <v>Q7.1. Cabbage, average of common and Chinese, and of raw and cooked</v>
      </c>
      <c r="J4194" s="1">
        <f t="shared" si="2"/>
        <v>0</v>
      </c>
      <c r="K4194" s="1" t="str">
        <f t="shared" si="3"/>
        <v>Q7.1. Cabbage, average of common and Chinese, and of raw and cooked0</v>
      </c>
      <c r="L4194" s="1" t="str">
        <f t="shared" si="4"/>
        <v>Q7.1. Cabbage, average of common and Chinese, and of raw and cooked</v>
      </c>
      <c r="M4194" s="1" t="str">
        <f t="array" ref="M4194">IF(A4193=$A$72,TEXT(A4194,"dd/mm/yyyy"),A4194)&amp;";"&amp;B4194&amp;";"&amp;IF(J4194=0,IFERROR(VLOOKUP(A4194,default!$B$17:$C$19,2,0),C4194),INDEX(default!$B$2:$B$12,Sheet2!J4194,0))&amp;";"&amp;D4194&amp;";"&amp;E4194&amp;";"&amp;F4194&amp;";"&amp;G4194&amp;";"&amp;H4194</f>
        <v>;;;;;;;</v>
      </c>
    </row>
    <row r="4195" ht="15.75" customHeight="1">
      <c r="A4195" s="1" t="s">
        <v>833</v>
      </c>
      <c r="I4195" s="1" t="str">
        <f t="shared" si="1"/>
        <v>Q7.1. Cabbage, average of common and Chinese, and of raw and cooked</v>
      </c>
      <c r="J4195" s="1">
        <f t="shared" si="2"/>
        <v>0</v>
      </c>
      <c r="K4195" s="1" t="str">
        <f t="shared" si="3"/>
        <v>Q7.1. Cabbage, average of common and Chinese, and of raw and cooked0</v>
      </c>
      <c r="L4195" s="1" t="str">
        <f t="shared" si="4"/>
        <v>Q7.1. Cabbage, average of common and Chinese, and of raw and cookedDate</v>
      </c>
      <c r="M4195" s="1" t="str">
        <f t="array" ref="M4195">IF(A4194=$A$72,TEXT(A4195,"dd/mm/yyyy"),A4195)&amp;";"&amp;B4195&amp;";"&amp;IF(J4195=0,IFERROR(VLOOKUP(A4195,default!$B$17:$C$19,2,0),C4195),INDEX(default!$B$2:$B$12,Sheet2!J4195,0))&amp;";"&amp;D4195&amp;";"&amp;E4195&amp;";"&amp;F4195&amp;";"&amp;G4195&amp;";"&amp;H4195</f>
        <v>Date;;;;;;;</v>
      </c>
    </row>
    <row r="4196" ht="15.75" customHeight="1">
      <c r="A4196" s="49">
        <v>45119.0</v>
      </c>
      <c r="I4196" s="1" t="str">
        <f t="shared" si="1"/>
        <v>Q7.1. Cabbage, average of common and Chinese, and of raw and cooked</v>
      </c>
      <c r="J4196" s="1">
        <f t="shared" si="2"/>
        <v>0</v>
      </c>
      <c r="K4196" s="1" t="str">
        <f t="shared" si="3"/>
        <v>Q7.1. Cabbage, average of common and Chinese, and of raw and cooked0</v>
      </c>
      <c r="L4196" s="1" t="str">
        <f t="shared" si="4"/>
        <v>Q7.1. Cabbage, average of common and Chinese, and of raw and cooked45119</v>
      </c>
      <c r="M4196" s="1" t="str">
        <f t="array" ref="M4196">IF(A4195=$A$72,TEXT(A4196,"dd/mm/yyyy"),A4196)&amp;";"&amp;B4196&amp;";"&amp;IF(J4196=0,IFERROR(VLOOKUP(A4196,default!$B$17:$C$19,2,0),C4196),INDEX(default!$B$2:$B$12,Sheet2!J4196,0))&amp;";"&amp;D4196&amp;";"&amp;E4196&amp;";"&amp;F4196&amp;";"&amp;G4196&amp;";"&amp;H4196</f>
        <v>12/07/2023;;;;;;;</v>
      </c>
    </row>
    <row r="4197" ht="15.75" customHeight="1">
      <c r="I4197" s="1" t="str">
        <f t="shared" si="1"/>
        <v>Q7.1. Cabbage, average of common and Chinese, and of raw and cooked</v>
      </c>
      <c r="J4197" s="1">
        <f t="shared" si="2"/>
        <v>0</v>
      </c>
      <c r="K4197" s="1" t="str">
        <f t="shared" si="3"/>
        <v>Q7.1. Cabbage, average of common and Chinese, and of raw and cooked0</v>
      </c>
      <c r="L4197" s="1" t="str">
        <f t="shared" si="4"/>
        <v>Q7.1. Cabbage, average of common and Chinese, and of raw and cooked</v>
      </c>
      <c r="M4197" s="1" t="str">
        <f t="array" ref="M4197">IF(A4196=$A$72,TEXT(A4197,"dd/mm/yyyy"),A4197)&amp;";"&amp;B4197&amp;";"&amp;IF(J4197=0,IFERROR(VLOOKUP(A4197,default!$B$17:$C$19,2,0),C4197),INDEX(default!$B$2:$B$12,Sheet2!J4197,0))&amp;";"&amp;D4197&amp;";"&amp;E4197&amp;";"&amp;F4197&amp;";"&amp;G4197&amp;";"&amp;H4197</f>
        <v>;;;;;;;</v>
      </c>
    </row>
    <row r="4198" ht="15.75" customHeight="1">
      <c r="A4198" s="1" t="s">
        <v>834</v>
      </c>
      <c r="I4198" s="1" t="str">
        <f t="shared" si="1"/>
        <v>Q7.1. Cabbage, average of common and Chinese, and of raw and cooked</v>
      </c>
      <c r="J4198" s="1">
        <f t="shared" si="2"/>
        <v>0</v>
      </c>
      <c r="K4198" s="1" t="str">
        <f t="shared" si="3"/>
        <v>Q7.1. Cabbage, average of common and Chinese, and of raw and cooked0</v>
      </c>
      <c r="L4198" s="1" t="str">
        <f t="shared" si="4"/>
        <v>Q7.1. Cabbage, average of common and Chinese, and of raw and cookedProducts</v>
      </c>
      <c r="M4198" s="1" t="str">
        <f t="array" ref="M4198">IF(A4197=$A$72,TEXT(A4198,"dd/mm/yyyy"),A4198)&amp;";"&amp;B4198&amp;";"&amp;IF(J4198=0,IFERROR(VLOOKUP(A4198,default!$B$17:$C$19,2,0),C4198),INDEX(default!$B$2:$B$12,Sheet2!J4198,0))&amp;";"&amp;D4198&amp;";"&amp;E4198&amp;";"&amp;F4198&amp;";"&amp;G4198&amp;";"&amp;H4198</f>
        <v>Products;;;;;;;</v>
      </c>
    </row>
    <row r="4199" ht="15.75" customHeight="1">
      <c r="A4199" s="1" t="s">
        <v>1075</v>
      </c>
      <c r="B4199" s="1" t="s">
        <v>835</v>
      </c>
      <c r="C4199" s="1">
        <v>1.0</v>
      </c>
      <c r="D4199" s="1">
        <v>100.0</v>
      </c>
      <c r="E4199" s="1" t="s">
        <v>836</v>
      </c>
      <c r="F4199" s="1" t="s">
        <v>971</v>
      </c>
      <c r="I4199" s="1" t="str">
        <f t="shared" si="1"/>
        <v>Q7.1. Green pepper, average of raw and cooked (boiled and sauted)</v>
      </c>
      <c r="J4199" s="1">
        <f t="shared" si="2"/>
        <v>0</v>
      </c>
      <c r="K4199" s="1" t="str">
        <f t="shared" si="3"/>
        <v>Q7.1. Green pepper, average of raw and cooked (boiled and sauted)0</v>
      </c>
      <c r="L4199" s="1" t="str">
        <f t="shared" si="4"/>
        <v>Q7.1. Green pepper, average of raw and cooked (boiled and sauted)Q7.1. Green pepper, average of raw and cooked (boiled and sauted)</v>
      </c>
      <c r="M4199" s="1" t="str">
        <f t="array" ref="M4199">IF(A4198=$A$72,TEXT(A4199,"dd/mm/yyyy"),A4199)&amp;";"&amp;B4199&amp;";"&amp;IF(J4199=0,IFERROR(VLOOKUP(A4199,default!$B$17:$C$19,2,0),C4199),INDEX(default!$B$2:$B$12,Sheet2!J4199,0))&amp;";"&amp;D4199&amp;";"&amp;E4199&amp;";"&amp;F4199&amp;";"&amp;G4199&amp;";"&amp;H4199</f>
        <v>Q7.1. Green pepper, average of raw and cooked (boiled and sauted);kg;1;100;not defined;!My project\0. Life cycles;;</v>
      </c>
    </row>
    <row r="4200" ht="15.75" customHeight="1">
      <c r="I4200" s="1" t="str">
        <f t="shared" si="1"/>
        <v>Q7.1. Green pepper, average of raw and cooked (boiled and sauted)</v>
      </c>
      <c r="J4200" s="1">
        <f t="shared" si="2"/>
        <v>0</v>
      </c>
      <c r="K4200" s="1" t="str">
        <f t="shared" si="3"/>
        <v>Q7.1. Green pepper, average of raw and cooked (boiled and sauted)0</v>
      </c>
      <c r="L4200" s="1" t="str">
        <f t="shared" si="4"/>
        <v>Q7.1. Green pepper, average of raw and cooked (boiled and sauted)</v>
      </c>
      <c r="M4200" s="1" t="str">
        <f t="array" ref="M4200">IF(A4199=$A$72,TEXT(A4200,"dd/mm/yyyy"),A4200)&amp;";"&amp;B4200&amp;";"&amp;IF(J4200=0,IFERROR(VLOOKUP(A4200,default!$B$17:$C$19,2,0),C4200),INDEX(default!$B$2:$B$12,Sheet2!J4200,0))&amp;";"&amp;D4200&amp;";"&amp;E4200&amp;";"&amp;F4200&amp;";"&amp;G4200&amp;";"&amp;H4200</f>
        <v>;;;;;;;</v>
      </c>
    </row>
    <row r="4201" ht="15.75" customHeight="1">
      <c r="A4201" s="1" t="s">
        <v>838</v>
      </c>
      <c r="I4201" s="1" t="str">
        <f t="shared" si="1"/>
        <v>Q7.1. Green pepper, average of raw and cooked (boiled and sauted)</v>
      </c>
      <c r="J4201" s="1">
        <f t="shared" si="2"/>
        <v>0</v>
      </c>
      <c r="K4201" s="1" t="str">
        <f t="shared" si="3"/>
        <v>Q7.1. Green pepper, average of raw and cooked (boiled and sauted)0</v>
      </c>
      <c r="L4201" s="1" t="str">
        <f t="shared" si="4"/>
        <v>Q7.1. Green pepper, average of raw and cooked (boiled and sauted)Avoided products</v>
      </c>
      <c r="M4201" s="1" t="str">
        <f t="array" ref="M4201">IF(A4200=$A$72,TEXT(A4201,"dd/mm/yyyy"),A4201)&amp;";"&amp;B4201&amp;";"&amp;IF(J4201=0,IFERROR(VLOOKUP(A4201,default!$B$17:$C$19,2,0),C4201),INDEX(default!$B$2:$B$12,Sheet2!J4201,0))&amp;";"&amp;D4201&amp;";"&amp;E4201&amp;";"&amp;F4201&amp;";"&amp;G4201&amp;";"&amp;H4201</f>
        <v>Avoided products;;;;;;;</v>
      </c>
    </row>
    <row r="4202" ht="15.75" customHeight="1">
      <c r="I4202" s="1" t="str">
        <f t="shared" si="1"/>
        <v>Q7.1. Green pepper, average of raw and cooked (boiled and sauted)</v>
      </c>
      <c r="J4202" s="1">
        <f t="shared" si="2"/>
        <v>0</v>
      </c>
      <c r="K4202" s="1" t="str">
        <f t="shared" si="3"/>
        <v>Q7.1. Green pepper, average of raw and cooked (boiled and sauted)0</v>
      </c>
      <c r="L4202" s="1" t="str">
        <f t="shared" si="4"/>
        <v>Q7.1. Green pepper, average of raw and cooked (boiled and sauted)</v>
      </c>
      <c r="M4202" s="1" t="str">
        <f t="array" ref="M4202">IF(A4201=$A$72,TEXT(A4202,"dd/mm/yyyy"),A4202)&amp;";"&amp;B4202&amp;";"&amp;IF(J4202=0,IFERROR(VLOOKUP(A4202,default!$B$17:$C$19,2,0),C4202),INDEX(default!$B$2:$B$12,Sheet2!J4202,0))&amp;";"&amp;D4202&amp;";"&amp;E4202&amp;";"&amp;F4202&amp;";"&amp;G4202&amp;";"&amp;H4202</f>
        <v>;;;;;;;</v>
      </c>
    </row>
    <row r="4203" ht="15.75" customHeight="1">
      <c r="A4203" s="1" t="s">
        <v>839</v>
      </c>
      <c r="I4203" s="1" t="str">
        <f t="shared" si="1"/>
        <v>Q7.1. Green pepper, average of raw and cooked (boiled and sauted)</v>
      </c>
      <c r="J4203" s="1">
        <f t="shared" si="2"/>
        <v>0</v>
      </c>
      <c r="K4203" s="1" t="str">
        <f t="shared" si="3"/>
        <v>Q7.1. Green pepper, average of raw and cooked (boiled and sauted)0</v>
      </c>
      <c r="L4203" s="1" t="str">
        <f t="shared" si="4"/>
        <v>Q7.1. Green pepper, average of raw and cooked (boiled and sauted)Resources</v>
      </c>
      <c r="M4203" s="1" t="str">
        <f t="array" ref="M4203">IF(A4202=$A$72,TEXT(A4203,"dd/mm/yyyy"),A4203)&amp;";"&amp;B4203&amp;";"&amp;IF(J4203=0,IFERROR(VLOOKUP(A4203,default!$B$17:$C$19,2,0),C4203),INDEX(default!$B$2:$B$12,Sheet2!J4203,0))&amp;";"&amp;D4203&amp;";"&amp;E4203&amp;";"&amp;F4203&amp;";"&amp;G4203&amp;";"&amp;H4203</f>
        <v>Resources;;;;;;;</v>
      </c>
    </row>
    <row r="4204" ht="15.75" customHeight="1">
      <c r="I4204" s="1" t="str">
        <f t="shared" si="1"/>
        <v>Q7.1. Green pepper, average of raw and cooked (boiled and sauted)</v>
      </c>
      <c r="J4204" s="1">
        <f t="shared" si="2"/>
        <v>0</v>
      </c>
      <c r="K4204" s="1" t="str">
        <f t="shared" si="3"/>
        <v>Q7.1. Green pepper, average of raw and cooked (boiled and sauted)0</v>
      </c>
      <c r="L4204" s="1" t="str">
        <f t="shared" si="4"/>
        <v>Q7.1. Green pepper, average of raw and cooked (boiled and sauted)</v>
      </c>
      <c r="M4204" s="1" t="str">
        <f t="array" ref="M4204">IF(A4203=$A$72,TEXT(A4204,"dd/mm/yyyy"),A4204)&amp;";"&amp;B4204&amp;";"&amp;IF(J4204=0,IFERROR(VLOOKUP(A4204,default!$B$17:$C$19,2,0),C4204),INDEX(default!$B$2:$B$12,Sheet2!J4204,0))&amp;";"&amp;D4204&amp;";"&amp;E4204&amp;";"&amp;F4204&amp;";"&amp;G4204&amp;";"&amp;H4204</f>
        <v>;;;;;;;</v>
      </c>
    </row>
    <row r="4205" ht="15.75" customHeight="1">
      <c r="A4205" s="1" t="s">
        <v>840</v>
      </c>
      <c r="I4205" s="1" t="str">
        <f t="shared" si="1"/>
        <v>Q7.1. Green pepper, average of raw and cooked (boiled and sauted)</v>
      </c>
      <c r="J4205" s="1">
        <f t="shared" si="2"/>
        <v>1</v>
      </c>
      <c r="K4205" s="1" t="str">
        <f t="shared" si="3"/>
        <v>Q7.1. Green pepper, average of raw and cooked (boiled and sauted)1</v>
      </c>
      <c r="L4205" s="1" t="str">
        <f t="shared" si="4"/>
        <v>Q7.1. Green pepper, average of raw and cooked (boiled and sauted)Materials/fuels</v>
      </c>
      <c r="M4205" s="1" t="str">
        <f t="array" ref="M4205">IF(A4204=$A$72,TEXT(A4205,"dd/mm/yyyy"),A4205)&amp;";"&amp;B4205&amp;";"&amp;IF(J4205=0,IFERROR(VLOOKUP(A4205,default!$B$17:$C$19,2,0),C4205),INDEX(default!$B$2:$B$12,Sheet2!J4205,0))&amp;";"&amp;D4205&amp;";"&amp;E4205&amp;";"&amp;F4205&amp;";"&amp;G4205&amp;";"&amp;H4205</f>
        <v>Materials/fuels;;;;;;;</v>
      </c>
    </row>
    <row r="4206" ht="15.75" customHeight="1">
      <c r="A4206" s="1" t="s">
        <v>323</v>
      </c>
      <c r="B4206" s="1" t="s">
        <v>835</v>
      </c>
      <c r="C4206" s="1" t="s">
        <v>1013</v>
      </c>
      <c r="D4206" s="1" t="s">
        <v>842</v>
      </c>
      <c r="E4206" s="1">
        <v>0.0</v>
      </c>
      <c r="F4206" s="1">
        <v>0.0</v>
      </c>
      <c r="G4206" s="1">
        <v>0.0</v>
      </c>
      <c r="I4206" s="1" t="str">
        <f t="shared" si="1"/>
        <v>Q7.1. Green pepper, average of raw and cooked (boiled and sauted)</v>
      </c>
      <c r="J4206" s="1">
        <f t="shared" si="2"/>
        <v>2</v>
      </c>
      <c r="K4206" s="1" t="str">
        <f t="shared" si="3"/>
        <v>Q7.1. Green pepper, average of raw and cooked (boiled and sauted)2</v>
      </c>
      <c r="L4206" s="1" t="str">
        <f t="shared" si="4"/>
        <v>Q7.1. Green pepper, average of raw and cooked (boiled and sauted)Bell pepper {IN-UP}| bell pepper production, open field | Cut-off, S</v>
      </c>
      <c r="M4206" s="1" t="str">
        <f t="array" ref="M4206">IF(A4205=$A$72,TEXT(A4206,"dd/mm/yyyy"),A4206)&amp;";"&amp;B4206&amp;";"&amp;IF(J4206=0,IFERROR(VLOOKUP(A4206,default!$B$17:$C$19,2,0),C4206),INDEX(default!$B$2:$B$12,Sheet2!J4206,0))&amp;";"&amp;D4206&amp;";"&amp;E4206&amp;";"&amp;F4206&amp;";"&amp;G4206&amp;";"&amp;H4206</f>
        <v>Bell pepper {IN-UP}| bell pepper production, open field | Cut-off, S;kg;primary*(1+PHAR_loss_PNS+PROC_loss_PNS+TRAN_loss_PNS+RET_loss_PNS);Undefined;0;0;0;</v>
      </c>
    </row>
    <row r="4207" ht="15.75" customHeight="1">
      <c r="A4207" s="1" t="s">
        <v>122</v>
      </c>
      <c r="B4207" s="1" t="s">
        <v>835</v>
      </c>
      <c r="C4207" s="1">
        <v>0.0</v>
      </c>
      <c r="D4207" s="1" t="s">
        <v>842</v>
      </c>
      <c r="E4207" s="1">
        <v>0.0</v>
      </c>
      <c r="F4207" s="1">
        <v>0.0</v>
      </c>
      <c r="G4207" s="1">
        <v>0.0</v>
      </c>
      <c r="I4207" s="1" t="str">
        <f t="shared" si="1"/>
        <v>Q7.1. Green pepper, average of raw and cooked (boiled and sauted)</v>
      </c>
      <c r="J4207" s="1">
        <f t="shared" si="2"/>
        <v>3</v>
      </c>
      <c r="K4207" s="1" t="str">
        <f t="shared" si="3"/>
        <v>Q7.1. Green pepper, average of raw and cooked (boiled and sauted)3</v>
      </c>
      <c r="L4207" s="1" t="str">
        <f t="shared" si="4"/>
        <v>Q7.1. Green pepper, average of raw and cooked (boiled and sauted)Processing dummy</v>
      </c>
      <c r="M4207" s="1" t="str">
        <f t="array" ref="M4207">IF(A4206=$A$72,TEXT(A4207,"dd/mm/yyyy"),A4207)&amp;";"&amp;B4207&amp;";"&amp;IF(J4207=0,IFERROR(VLOOKUP(A4207,default!$B$17:$C$19,2,0),C4207),INDEX(default!$B$2:$B$12,Sheet2!J4207,0))&amp;";"&amp;D4207&amp;";"&amp;E4207&amp;";"&amp;F4207&amp;";"&amp;G4207&amp;";"&amp;H4207</f>
        <v>Processing dummy;kg;processing*(1+PROC_loss_PNS+TRAN_loss_PNS+RET_loss_PNS);Undefined;0;0;0;</v>
      </c>
    </row>
    <row r="4208" ht="15.75" customHeight="1">
      <c r="A4208" s="1" t="s">
        <v>317</v>
      </c>
      <c r="B4208" s="1" t="s">
        <v>835</v>
      </c>
      <c r="C4208" s="1" t="s">
        <v>1111</v>
      </c>
      <c r="D4208" s="1" t="s">
        <v>842</v>
      </c>
      <c r="E4208" s="1">
        <v>0.0</v>
      </c>
      <c r="F4208" s="1">
        <v>0.0</v>
      </c>
      <c r="G4208" s="1">
        <v>0.0</v>
      </c>
      <c r="I4208" s="1" t="str">
        <f t="shared" si="1"/>
        <v>Q7.1. Green pepper, average of raw and cooked (boiled and sauted)</v>
      </c>
      <c r="J4208" s="1">
        <f t="shared" si="2"/>
        <v>4</v>
      </c>
      <c r="K4208" s="1" t="str">
        <f t="shared" si="3"/>
        <v>Q7.1. Green pepper, average of raw and cooked (boiled and sauted)4</v>
      </c>
      <c r="L4208" s="1" t="str">
        <f t="shared" si="4"/>
        <v>Q7.1. Green pepper, average of raw and cooked (boiled and sauted)Packaging dummy</v>
      </c>
      <c r="M4208" s="1" t="str">
        <f t="array" ref="M4208">IF(A4207=$A$72,TEXT(A4208,"dd/mm/yyyy"),A4208)&amp;";"&amp;B4208&amp;";"&amp;IF(J4208=0,IFERROR(VLOOKUP(A4208,default!$B$17:$C$19,2,0),C4208),INDEX(default!$B$2:$B$12,Sheet2!J4208,0))&amp;";"&amp;D4208&amp;";"&amp;E4208&amp;";"&amp;F4208&amp;";"&amp;G4208&amp;";"&amp;H4208</f>
        <v>Packaging dummy;kg;packaging*(1+TRAN_loss_PNS+RET_loss_PNS);Undefined;0;0;0;</v>
      </c>
    </row>
    <row r="4209" ht="15.75" customHeight="1">
      <c r="A4209" s="1" t="s">
        <v>124</v>
      </c>
      <c r="B4209" s="1" t="s">
        <v>835</v>
      </c>
      <c r="C4209" s="1" t="s">
        <v>1015</v>
      </c>
      <c r="D4209" s="1" t="s">
        <v>842</v>
      </c>
      <c r="E4209" s="1">
        <v>0.0</v>
      </c>
      <c r="F4209" s="1">
        <v>0.0</v>
      </c>
      <c r="G4209" s="1">
        <v>0.0</v>
      </c>
      <c r="I4209" s="1" t="str">
        <f t="shared" si="1"/>
        <v>Q7.1. Green pepper, average of raw and cooked (boiled and sauted)</v>
      </c>
      <c r="J4209" s="1">
        <f t="shared" si="2"/>
        <v>5</v>
      </c>
      <c r="K4209" s="1" t="str">
        <f t="shared" si="3"/>
        <v>Q7.1. Green pepper, average of raw and cooked (boiled and sauted)5</v>
      </c>
      <c r="L4209" s="1" t="str">
        <f t="shared" si="4"/>
        <v>Q7.1. Green pepper, average of raw and cooked (boiled and sauted)Domestic distribution {ID}| GAIN</v>
      </c>
      <c r="M4209" s="1" t="str">
        <f t="array" ref="M4209">IF(A4208=$A$72,TEXT(A4209,"dd/mm/yyyy"),A4209)&amp;";"&amp;B4209&amp;";"&amp;IF(J4209=0,IFERROR(VLOOKUP(A4209,default!$B$17:$C$19,2,0),C4209),INDEX(default!$B$2:$B$12,Sheet2!J4209,0))&amp;";"&amp;D4209&amp;";"&amp;E4209&amp;";"&amp;F4209&amp;";"&amp;G4209&amp;";"&amp;H4209</f>
        <v>Domestic distribution {ID}| GAIN;kg;distrib*(1+TRAN_loss_PNS+RET_loss_PNS);Undefined;0;0;0;</v>
      </c>
    </row>
    <row r="4210" ht="15.75" customHeight="1">
      <c r="A4210" s="1" t="s">
        <v>125</v>
      </c>
      <c r="B4210" s="1" t="s">
        <v>846</v>
      </c>
      <c r="C4210" s="1" t="s">
        <v>1016</v>
      </c>
      <c r="D4210" s="1" t="s">
        <v>842</v>
      </c>
      <c r="E4210" s="1">
        <v>0.0</v>
      </c>
      <c r="F4210" s="1">
        <v>0.0</v>
      </c>
      <c r="G4210" s="1">
        <v>0.0</v>
      </c>
      <c r="I4210" s="1" t="str">
        <f t="shared" si="1"/>
        <v>Q7.1. Green pepper, average of raw and cooked (boiled and sauted)</v>
      </c>
      <c r="J4210" s="1">
        <f t="shared" si="2"/>
        <v>6</v>
      </c>
      <c r="K4210" s="1" t="str">
        <f t="shared" si="3"/>
        <v>Q7.1. Green pepper, average of raw and cooked (boiled and sauted)6</v>
      </c>
      <c r="L4210" s="1" t="str">
        <f t="shared" si="4"/>
        <v>Q7.1. Green pepper, average of raw and cooked (boiled and sauted)Storage, in closed refrigerator, at retail (WFLDB)/RER U {ID}| GAIN</v>
      </c>
      <c r="M4210" s="1" t="str">
        <f t="array" ref="M4210">IF(A4209=$A$72,TEXT(A4210,"dd/mm/yyyy"),A4210)&amp;";"&amp;B4210&amp;";"&amp;IF(J4210=0,IFERROR(VLOOKUP(A4210,default!$B$17:$C$19,2,0),C4210),INDEX(default!$B$2:$B$12,Sheet2!J4210,0))&amp;";"&amp;D4210&amp;";"&amp;E4210&amp;";"&amp;F4210&amp;";"&amp;G4210&amp;";"&amp;H4210</f>
        <v>Storage, in closed refrigerator, at retail (WFLDB)/RER U {ID}| GAIN;l*day;retail_cool*(1+RET_loss_PNS);Undefined;0;0;0;</v>
      </c>
    </row>
    <row r="4211" ht="15.75" customHeight="1">
      <c r="A4211" s="1" t="s">
        <v>126</v>
      </c>
      <c r="B4211" s="1" t="s">
        <v>846</v>
      </c>
      <c r="C4211" s="1" t="s">
        <v>1017</v>
      </c>
      <c r="D4211" s="1" t="s">
        <v>842</v>
      </c>
      <c r="E4211" s="1">
        <v>0.0</v>
      </c>
      <c r="F4211" s="1">
        <v>0.0</v>
      </c>
      <c r="G4211" s="1">
        <v>0.0</v>
      </c>
      <c r="I4211" s="1" t="str">
        <f t="shared" si="1"/>
        <v>Q7.1. Green pepper, average of raw and cooked (boiled and sauted)</v>
      </c>
      <c r="J4211" s="1">
        <f t="shared" si="2"/>
        <v>7</v>
      </c>
      <c r="K4211" s="1" t="str">
        <f t="shared" si="3"/>
        <v>Q7.1. Green pepper, average of raw and cooked (boiled and sauted)7</v>
      </c>
      <c r="L4211" s="1" t="str">
        <f t="shared" si="4"/>
        <v>Q7.1. Green pepper, average of raw and cooked (boiled and sauted)Storage, in closed freezer, at retail (WFLDB)/RER U {ID}| GAIN</v>
      </c>
      <c r="M4211" s="1" t="str">
        <f t="array" ref="M4211">IF(A4210=$A$72,TEXT(A4211,"dd/mm/yyyy"),A4211)&amp;";"&amp;B4211&amp;";"&amp;IF(J4211=0,IFERROR(VLOOKUP(A4211,default!$B$17:$C$19,2,0),C4211),INDEX(default!$B$2:$B$12,Sheet2!J4211,0))&amp;";"&amp;D4211&amp;";"&amp;E4211&amp;";"&amp;F4211&amp;";"&amp;G4211&amp;";"&amp;H4211</f>
        <v>Storage, in closed freezer, at retail (WFLDB)/RER U {ID}| GAIN;l*day;retail_freez*(1+RET_loss_PNS);Undefined;0;0;0;</v>
      </c>
    </row>
    <row r="4212" ht="15.75" customHeight="1">
      <c r="A4212" s="1" t="s">
        <v>127</v>
      </c>
      <c r="B4212" s="1" t="s">
        <v>846</v>
      </c>
      <c r="C4212" s="1" t="s">
        <v>1018</v>
      </c>
      <c r="D4212" s="1" t="s">
        <v>842</v>
      </c>
      <c r="E4212" s="1">
        <v>0.0</v>
      </c>
      <c r="F4212" s="1">
        <v>0.0</v>
      </c>
      <c r="G4212" s="1">
        <v>0.0</v>
      </c>
      <c r="I4212" s="1" t="str">
        <f t="shared" si="1"/>
        <v>Q7.1. Green pepper, average of raw and cooked (boiled and sauted)</v>
      </c>
      <c r="J4212" s="1">
        <f t="shared" si="2"/>
        <v>8</v>
      </c>
      <c r="K4212" s="1" t="str">
        <f t="shared" si="3"/>
        <v>Q7.1. Green pepper, average of raw and cooked (boiled and sauted)8</v>
      </c>
      <c r="L4212" s="1" t="str">
        <f t="shared" si="4"/>
        <v>Q7.1. Green pepper, average of raw and cooked (boiled and sauted)Storage, in refrigerator, at home (WFLDB)/RER U {ID}| GAIN</v>
      </c>
      <c r="M4212" s="1" t="str">
        <f t="array" ref="M4212">IF(A4211=$A$72,TEXT(A4212,"dd/mm/yyyy"),A4212)&amp;";"&amp;B4212&amp;";"&amp;IF(J4212=0,IFERROR(VLOOKUP(A4212,default!$B$17:$C$19,2,0),C4212),INDEX(default!$B$2:$B$12,Sheet2!J4212,0))&amp;";"&amp;D4212&amp;";"&amp;E4212&amp;";"&amp;F4212&amp;";"&amp;G4212&amp;";"&amp;H4212</f>
        <v>Storage, in refrigerator, at home (WFLDB)/RER U {ID}| GAIN;l*day;home_cool;Undefined;0;0;0;</v>
      </c>
    </row>
    <row r="4213" ht="15.75" customHeight="1">
      <c r="A4213" s="1" t="s">
        <v>128</v>
      </c>
      <c r="B4213" s="1" t="s">
        <v>846</v>
      </c>
      <c r="C4213" s="1" t="s">
        <v>1018</v>
      </c>
      <c r="D4213" s="1" t="s">
        <v>842</v>
      </c>
      <c r="E4213" s="1">
        <v>0.0</v>
      </c>
      <c r="F4213" s="1">
        <v>0.0</v>
      </c>
      <c r="G4213" s="1">
        <v>0.0</v>
      </c>
      <c r="I4213" s="1" t="str">
        <f t="shared" si="1"/>
        <v>Q7.1. Green pepper, average of raw and cooked (boiled and sauted)</v>
      </c>
      <c r="J4213" s="1">
        <f t="shared" si="2"/>
        <v>9</v>
      </c>
      <c r="K4213" s="1" t="str">
        <f t="shared" si="3"/>
        <v>Q7.1. Green pepper, average of raw and cooked (boiled and sauted)9</v>
      </c>
      <c r="L4213" s="1" t="str">
        <f t="shared" si="4"/>
        <v>Q7.1. Green pepper, average of raw and cooked (boiled and sauted)Storage, in freezer, at home (WFLDB)/RER U {ID}| GAIN</v>
      </c>
      <c r="M4213" s="1" t="str">
        <f t="array" ref="M4213">IF(A4212=$A$72,TEXT(A4213,"dd/mm/yyyy"),A4213)&amp;";"&amp;B4213&amp;";"&amp;IF(J4213=0,IFERROR(VLOOKUP(A4213,default!$B$17:$C$19,2,0),C4213),INDEX(default!$B$2:$B$12,Sheet2!J4213,0))&amp;";"&amp;D4213&amp;";"&amp;E4213&amp;";"&amp;F4213&amp;";"&amp;G4213&amp;";"&amp;H4213</f>
        <v>Storage, in freezer, at home (WFLDB)/RER U {ID}| GAIN;l*day;home_freez;Undefined;0;0;0;</v>
      </c>
    </row>
    <row r="4214" ht="15.75" customHeight="1">
      <c r="A4214" s="1" t="s">
        <v>129</v>
      </c>
      <c r="B4214" s="1" t="s">
        <v>849</v>
      </c>
      <c r="C4214" s="1" t="s">
        <v>37</v>
      </c>
      <c r="D4214" s="1" t="s">
        <v>842</v>
      </c>
      <c r="E4214" s="1">
        <v>0.0</v>
      </c>
      <c r="F4214" s="1">
        <v>0.0</v>
      </c>
      <c r="G4214" s="1">
        <v>0.0</v>
      </c>
      <c r="I4214" s="1" t="str">
        <f t="shared" si="1"/>
        <v>Q7.1. Green pepper, average of raw and cooked (boiled and sauted)</v>
      </c>
      <c r="J4214" s="1">
        <f t="shared" si="2"/>
        <v>10</v>
      </c>
      <c r="K4214" s="1" t="str">
        <f t="shared" si="3"/>
        <v>Q7.1. Green pepper, average of raw and cooked (boiled and sauted)10</v>
      </c>
      <c r="L4214" s="1" t="str">
        <f t="shared" si="4"/>
        <v>Q7.1. Green pepper, average of raw and cooked (boiled and sauted)Boiling, vegetables, with LPG stove, at consumer home (WFLDB)/GLO U</v>
      </c>
      <c r="M4214" s="1" t="str">
        <f t="array" ref="M4214">IF(A4213=$A$72,TEXT(A4214,"dd/mm/yyyy"),A4214)&amp;";"&amp;B4214&amp;";"&amp;IF(J4214=0,IFERROR(VLOOKUP(A4214,default!$B$17:$C$19,2,0),C4214),INDEX(default!$B$2:$B$12,Sheet2!J4214,0))&amp;";"&amp;D4214&amp;";"&amp;E4214&amp;";"&amp;F4214&amp;";"&amp;G4214&amp;";"&amp;H4214</f>
        <v>Boiling, vegetables, with LPG stove, at consumer home (WFLDB)/GLO U;p;boil*(1-USER_loss);Undefined;0;0;0;</v>
      </c>
    </row>
    <row r="4215" ht="15.75" customHeight="1">
      <c r="A4215" s="1" t="s">
        <v>130</v>
      </c>
      <c r="B4215" s="1" t="s">
        <v>849</v>
      </c>
      <c r="C4215" s="1" t="s">
        <v>38</v>
      </c>
      <c r="D4215" s="1" t="s">
        <v>842</v>
      </c>
      <c r="E4215" s="1">
        <v>0.0</v>
      </c>
      <c r="F4215" s="1">
        <v>0.0</v>
      </c>
      <c r="G4215" s="1">
        <v>0.0</v>
      </c>
      <c r="I4215" s="1" t="str">
        <f t="shared" si="1"/>
        <v>Q7.1. Green pepper, average of raw and cooked (boiled and sauted)</v>
      </c>
      <c r="J4215" s="1">
        <f t="shared" si="2"/>
        <v>11</v>
      </c>
      <c r="K4215" s="1" t="str">
        <f t="shared" si="3"/>
        <v>Q7.1. Green pepper, average of raw and cooked (boiled and sauted)11</v>
      </c>
      <c r="L4215" s="1" t="str">
        <f t="shared" si="4"/>
        <v>Q7.1. Green pepper, average of raw and cooked (boiled and sauted)Frying, vegetables, with LPG stove, at consumer home (WFLDB)/GLO U</v>
      </c>
      <c r="M4215" s="1" t="str">
        <f t="array" ref="M4215">IF(A4214=$A$72,TEXT(A4215,"dd/mm/yyyy"),A4215)&amp;";"&amp;B4215&amp;";"&amp;IF(J4215=0,IFERROR(VLOOKUP(A4215,default!$B$17:$C$19,2,0),C4215),INDEX(default!$B$2:$B$12,Sheet2!J4215,0))&amp;";"&amp;D4215&amp;";"&amp;E4215&amp;";"&amp;F4215&amp;";"&amp;G4215&amp;";"&amp;H4215</f>
        <v>Frying, vegetables, with LPG stove, at consumer home (WFLDB)/GLO U;p;fry*(1-USER_loss);Undefined;0;0;0;</v>
      </c>
    </row>
    <row r="4216" ht="15.75" customHeight="1">
      <c r="I4216" s="1" t="str">
        <f t="shared" si="1"/>
        <v>Q7.1. Green pepper, average of raw and cooked (boiled and sauted)</v>
      </c>
      <c r="J4216" s="1">
        <f t="shared" si="2"/>
        <v>0</v>
      </c>
      <c r="K4216" s="1" t="str">
        <f t="shared" si="3"/>
        <v>Q7.1. Green pepper, average of raw and cooked (boiled and sauted)0</v>
      </c>
      <c r="L4216" s="1" t="str">
        <f t="shared" si="4"/>
        <v>Q7.1. Green pepper, average of raw and cooked (boiled and sauted)</v>
      </c>
      <c r="M4216" s="1" t="str">
        <f t="array" ref="M4216">IF(A4215=$A$72,TEXT(A4216,"dd/mm/yyyy"),A4216)&amp;";"&amp;B4216&amp;";"&amp;IF(J4216=0,IFERROR(VLOOKUP(A4216,default!$B$17:$C$19,2,0),C4216),INDEX(default!$B$2:$B$12,Sheet2!J4216,0))&amp;";"&amp;D4216&amp;";"&amp;E4216&amp;";"&amp;F4216&amp;";"&amp;G4216&amp;";"&amp;H4216</f>
        <v>;;;;;;;</v>
      </c>
    </row>
    <row r="4217" ht="15.75" customHeight="1">
      <c r="A4217" s="1" t="s">
        <v>852</v>
      </c>
      <c r="I4217" s="1" t="str">
        <f t="shared" si="1"/>
        <v>Q7.1. Green pepper, average of raw and cooked (boiled and sauted)</v>
      </c>
      <c r="J4217" s="1">
        <f t="shared" si="2"/>
        <v>0</v>
      </c>
      <c r="K4217" s="1" t="str">
        <f t="shared" si="3"/>
        <v>Q7.1. Green pepper, average of raw and cooked (boiled and sauted)0</v>
      </c>
      <c r="L4217" s="1" t="str">
        <f t="shared" si="4"/>
        <v>Q7.1. Green pepper, average of raw and cooked (boiled and sauted)Electricity/heat</v>
      </c>
      <c r="M4217" s="1" t="str">
        <f t="array" ref="M4217">IF(A4216=$A$72,TEXT(A4217,"dd/mm/yyyy"),A4217)&amp;";"&amp;B4217&amp;";"&amp;IF(J4217=0,IFERROR(VLOOKUP(A4217,default!$B$17:$C$19,2,0),C4217),INDEX(default!$B$2:$B$12,Sheet2!J4217,0))&amp;";"&amp;D4217&amp;";"&amp;E4217&amp;";"&amp;F4217&amp;";"&amp;G4217&amp;";"&amp;H4217</f>
        <v>Electricity/heat;;;;;;;</v>
      </c>
    </row>
    <row r="4218" ht="15.75" customHeight="1">
      <c r="I4218" s="1" t="str">
        <f t="shared" si="1"/>
        <v>Q7.1. Green pepper, average of raw and cooked (boiled and sauted)</v>
      </c>
      <c r="J4218" s="1">
        <f t="shared" si="2"/>
        <v>0</v>
      </c>
      <c r="K4218" s="1" t="str">
        <f t="shared" si="3"/>
        <v>Q7.1. Green pepper, average of raw and cooked (boiled and sauted)0</v>
      </c>
      <c r="L4218" s="1" t="str">
        <f t="shared" si="4"/>
        <v>Q7.1. Green pepper, average of raw and cooked (boiled and sauted)</v>
      </c>
      <c r="M4218" s="1" t="str">
        <f t="array" ref="M4218">IF(A4217=$A$72,TEXT(A4218,"dd/mm/yyyy"),A4218)&amp;";"&amp;B4218&amp;";"&amp;IF(J4218=0,IFERROR(VLOOKUP(A4218,default!$B$17:$C$19,2,0),C4218),INDEX(default!$B$2:$B$12,Sheet2!J4218,0))&amp;";"&amp;D4218&amp;";"&amp;E4218&amp;";"&amp;F4218&amp;";"&amp;G4218&amp;";"&amp;H4218</f>
        <v>;;;;;;;</v>
      </c>
    </row>
    <row r="4219" ht="15.75" customHeight="1">
      <c r="A4219" s="1" t="s">
        <v>853</v>
      </c>
      <c r="I4219" s="1" t="str">
        <f t="shared" si="1"/>
        <v>Q7.1. Green pepper, average of raw and cooked (boiled and sauted)</v>
      </c>
      <c r="J4219" s="1">
        <f t="shared" si="2"/>
        <v>0</v>
      </c>
      <c r="K4219" s="1" t="str">
        <f t="shared" si="3"/>
        <v>Q7.1. Green pepper, average of raw and cooked (boiled and sauted)0</v>
      </c>
      <c r="L4219" s="1" t="str">
        <f t="shared" si="4"/>
        <v>Q7.1. Green pepper, average of raw and cooked (boiled and sauted)Emissions to air</v>
      </c>
      <c r="M4219" s="1" t="str">
        <f t="array" ref="M4219">IF(A4218=$A$72,TEXT(A4219,"dd/mm/yyyy"),A4219)&amp;";"&amp;B4219&amp;";"&amp;IF(J4219=0,IFERROR(VLOOKUP(A4219,default!$B$17:$C$19,2,0),C4219),INDEX(default!$B$2:$B$12,Sheet2!J4219,0))&amp;";"&amp;D4219&amp;";"&amp;E4219&amp;";"&amp;F4219&amp;";"&amp;G4219&amp;";"&amp;H4219</f>
        <v>Emissions to air;;;;;;;</v>
      </c>
    </row>
    <row r="4220" ht="15.75" customHeight="1">
      <c r="I4220" s="1" t="str">
        <f t="shared" si="1"/>
        <v>Q7.1. Green pepper, average of raw and cooked (boiled and sauted)</v>
      </c>
      <c r="J4220" s="1">
        <f t="shared" si="2"/>
        <v>0</v>
      </c>
      <c r="K4220" s="1" t="str">
        <f t="shared" si="3"/>
        <v>Q7.1. Green pepper, average of raw and cooked (boiled and sauted)0</v>
      </c>
      <c r="L4220" s="1" t="str">
        <f t="shared" si="4"/>
        <v>Q7.1. Green pepper, average of raw and cooked (boiled and sauted)</v>
      </c>
      <c r="M4220" s="1" t="str">
        <f t="array" ref="M4220">IF(A4219=$A$72,TEXT(A4220,"dd/mm/yyyy"),A4220)&amp;";"&amp;B4220&amp;";"&amp;IF(J4220=0,IFERROR(VLOOKUP(A4220,default!$B$17:$C$19,2,0),C4220),INDEX(default!$B$2:$B$12,Sheet2!J4220,0))&amp;";"&amp;D4220&amp;";"&amp;E4220&amp;";"&amp;F4220&amp;";"&amp;G4220&amp;";"&amp;H4220</f>
        <v>;;;;;;;</v>
      </c>
    </row>
    <row r="4221" ht="15.75" customHeight="1">
      <c r="A4221" s="1" t="s">
        <v>854</v>
      </c>
      <c r="I4221" s="1" t="str">
        <f t="shared" si="1"/>
        <v>Q7.1. Green pepper, average of raw and cooked (boiled and sauted)</v>
      </c>
      <c r="J4221" s="1">
        <f t="shared" si="2"/>
        <v>0</v>
      </c>
      <c r="K4221" s="1" t="str">
        <f t="shared" si="3"/>
        <v>Q7.1. Green pepper, average of raw and cooked (boiled and sauted)0</v>
      </c>
      <c r="L4221" s="1" t="str">
        <f t="shared" si="4"/>
        <v>Q7.1. Green pepper, average of raw and cooked (boiled and sauted)Emissions to water</v>
      </c>
      <c r="M4221" s="1" t="str">
        <f t="array" ref="M4221">IF(A4220=$A$72,TEXT(A4221,"dd/mm/yyyy"),A4221)&amp;";"&amp;B4221&amp;";"&amp;IF(J4221=0,IFERROR(VLOOKUP(A4221,default!$B$17:$C$19,2,0),C4221),INDEX(default!$B$2:$B$12,Sheet2!J4221,0))&amp;";"&amp;D4221&amp;";"&amp;E4221&amp;";"&amp;F4221&amp;";"&amp;G4221&amp;";"&amp;H4221</f>
        <v>Emissions to water;;;;;;;</v>
      </c>
    </row>
    <row r="4222" ht="15.75" customHeight="1">
      <c r="I4222" s="1" t="str">
        <f t="shared" si="1"/>
        <v>Q7.1. Green pepper, average of raw and cooked (boiled and sauted)</v>
      </c>
      <c r="J4222" s="1">
        <f t="shared" si="2"/>
        <v>0</v>
      </c>
      <c r="K4222" s="1" t="str">
        <f t="shared" si="3"/>
        <v>Q7.1. Green pepper, average of raw and cooked (boiled and sauted)0</v>
      </c>
      <c r="L4222" s="1" t="str">
        <f t="shared" si="4"/>
        <v>Q7.1. Green pepper, average of raw and cooked (boiled and sauted)</v>
      </c>
      <c r="M4222" s="1" t="str">
        <f t="array" ref="M4222">IF(A4221=$A$72,TEXT(A4222,"dd/mm/yyyy"),A4222)&amp;";"&amp;B4222&amp;";"&amp;IF(J4222=0,IFERROR(VLOOKUP(A4222,default!$B$17:$C$19,2,0),C4222),INDEX(default!$B$2:$B$12,Sheet2!J4222,0))&amp;";"&amp;D4222&amp;";"&amp;E4222&amp;";"&amp;F4222&amp;";"&amp;G4222&amp;";"&amp;H4222</f>
        <v>;;;;;;;</v>
      </c>
    </row>
    <row r="4223" ht="15.75" customHeight="1">
      <c r="A4223" s="1" t="s">
        <v>855</v>
      </c>
      <c r="I4223" s="1" t="str">
        <f t="shared" si="1"/>
        <v>Q7.1. Green pepper, average of raw and cooked (boiled and sauted)</v>
      </c>
      <c r="J4223" s="1">
        <f t="shared" si="2"/>
        <v>0</v>
      </c>
      <c r="K4223" s="1" t="str">
        <f t="shared" si="3"/>
        <v>Q7.1. Green pepper, average of raw and cooked (boiled and sauted)0</v>
      </c>
      <c r="L4223" s="1" t="str">
        <f t="shared" si="4"/>
        <v>Q7.1. Green pepper, average of raw and cooked (boiled and sauted)Emissions to soil</v>
      </c>
      <c r="M4223" s="1" t="str">
        <f t="array" ref="M4223">IF(A4222=$A$72,TEXT(A4223,"dd/mm/yyyy"),A4223)&amp;";"&amp;B4223&amp;";"&amp;IF(J4223=0,IFERROR(VLOOKUP(A4223,default!$B$17:$C$19,2,0),C4223),INDEX(default!$B$2:$B$12,Sheet2!J4223,0))&amp;";"&amp;D4223&amp;";"&amp;E4223&amp;";"&amp;F4223&amp;";"&amp;G4223&amp;";"&amp;H4223</f>
        <v>Emissions to soil;;;;;;;</v>
      </c>
    </row>
    <row r="4224" ht="15.75" customHeight="1">
      <c r="I4224" s="1" t="str">
        <f t="shared" si="1"/>
        <v>Q7.1. Green pepper, average of raw and cooked (boiled and sauted)</v>
      </c>
      <c r="J4224" s="1">
        <f t="shared" si="2"/>
        <v>0</v>
      </c>
      <c r="K4224" s="1" t="str">
        <f t="shared" si="3"/>
        <v>Q7.1. Green pepper, average of raw and cooked (boiled and sauted)0</v>
      </c>
      <c r="L4224" s="1" t="str">
        <f t="shared" si="4"/>
        <v>Q7.1. Green pepper, average of raw and cooked (boiled and sauted)</v>
      </c>
      <c r="M4224" s="1" t="str">
        <f t="array" ref="M4224">IF(A4223=$A$72,TEXT(A4224,"dd/mm/yyyy"),A4224)&amp;";"&amp;B4224&amp;";"&amp;IF(J4224=0,IFERROR(VLOOKUP(A4224,default!$B$17:$C$19,2,0),C4224),INDEX(default!$B$2:$B$12,Sheet2!J4224,0))&amp;";"&amp;D4224&amp;";"&amp;E4224&amp;";"&amp;F4224&amp;";"&amp;G4224&amp;";"&amp;H4224</f>
        <v>;;;;;;;</v>
      </c>
    </row>
    <row r="4225" ht="15.75" customHeight="1">
      <c r="A4225" s="1" t="s">
        <v>856</v>
      </c>
      <c r="I4225" s="1" t="str">
        <f t="shared" si="1"/>
        <v>Q7.1. Green pepper, average of raw and cooked (boiled and sauted)</v>
      </c>
      <c r="J4225" s="1">
        <f t="shared" si="2"/>
        <v>0</v>
      </c>
      <c r="K4225" s="1" t="str">
        <f t="shared" si="3"/>
        <v>Q7.1. Green pepper, average of raw and cooked (boiled and sauted)0</v>
      </c>
      <c r="L4225" s="1" t="str">
        <f t="shared" si="4"/>
        <v>Q7.1. Green pepper, average of raw and cooked (boiled and sauted)Final waste flows</v>
      </c>
      <c r="M4225" s="1" t="str">
        <f t="array" ref="M4225">IF(A4224=$A$72,TEXT(A4225,"dd/mm/yyyy"),A4225)&amp;";"&amp;B4225&amp;";"&amp;IF(J4225=0,IFERROR(VLOOKUP(A4225,default!$B$17:$C$19,2,0),C4225),INDEX(default!$B$2:$B$12,Sheet2!J4225,0))&amp;";"&amp;D4225&amp;";"&amp;E4225&amp;";"&amp;F4225&amp;";"&amp;G4225&amp;";"&amp;H4225</f>
        <v>Final waste flows;;;;;;;</v>
      </c>
    </row>
    <row r="4226" ht="15.75" customHeight="1">
      <c r="I4226" s="1" t="str">
        <f t="shared" si="1"/>
        <v>Q7.1. Green pepper, average of raw and cooked (boiled and sauted)</v>
      </c>
      <c r="J4226" s="1">
        <f t="shared" si="2"/>
        <v>0</v>
      </c>
      <c r="K4226" s="1" t="str">
        <f t="shared" si="3"/>
        <v>Q7.1. Green pepper, average of raw and cooked (boiled and sauted)0</v>
      </c>
      <c r="L4226" s="1" t="str">
        <f t="shared" si="4"/>
        <v>Q7.1. Green pepper, average of raw and cooked (boiled and sauted)</v>
      </c>
      <c r="M4226" s="1" t="str">
        <f t="array" ref="M4226">IF(A4225=$A$72,TEXT(A4226,"dd/mm/yyyy"),A4226)&amp;";"&amp;B4226&amp;";"&amp;IF(J4226=0,IFERROR(VLOOKUP(A4226,default!$B$17:$C$19,2,0),C4226),INDEX(default!$B$2:$B$12,Sheet2!J4226,0))&amp;";"&amp;D4226&amp;";"&amp;E4226&amp;";"&amp;F4226&amp;";"&amp;G4226&amp;";"&amp;H4226</f>
        <v>;;;;;;;</v>
      </c>
    </row>
    <row r="4227" ht="15.75" customHeight="1">
      <c r="A4227" s="1" t="s">
        <v>857</v>
      </c>
      <c r="I4227" s="1" t="str">
        <f t="shared" si="1"/>
        <v>Q7.1. Green pepper, average of raw and cooked (boiled and sauted)</v>
      </c>
      <c r="J4227" s="1">
        <f t="shared" si="2"/>
        <v>0</v>
      </c>
      <c r="K4227" s="1" t="str">
        <f t="shared" si="3"/>
        <v>Q7.1. Green pepper, average of raw and cooked (boiled and sauted)0</v>
      </c>
      <c r="L4227" s="1" t="str">
        <f t="shared" si="4"/>
        <v>Q7.1. Green pepper, average of raw and cooked (boiled and sauted)Non material emissions</v>
      </c>
      <c r="M4227" s="1" t="str">
        <f t="array" ref="M4227">IF(A4226=$A$72,TEXT(A4227,"dd/mm/yyyy"),A4227)&amp;";"&amp;B4227&amp;";"&amp;IF(J4227=0,IFERROR(VLOOKUP(A4227,default!$B$17:$C$19,2,0),C4227),INDEX(default!$B$2:$B$12,Sheet2!J4227,0))&amp;";"&amp;D4227&amp;";"&amp;E4227&amp;";"&amp;F4227&amp;";"&amp;G4227&amp;";"&amp;H4227</f>
        <v>Non material emissions;;;;;;;</v>
      </c>
    </row>
    <row r="4228" ht="15.75" customHeight="1">
      <c r="I4228" s="1" t="str">
        <f t="shared" si="1"/>
        <v>Q7.1. Green pepper, average of raw and cooked (boiled and sauted)</v>
      </c>
      <c r="J4228" s="1">
        <f t="shared" si="2"/>
        <v>0</v>
      </c>
      <c r="K4228" s="1" t="str">
        <f t="shared" si="3"/>
        <v>Q7.1. Green pepper, average of raw and cooked (boiled and sauted)0</v>
      </c>
      <c r="L4228" s="1" t="str">
        <f t="shared" si="4"/>
        <v>Q7.1. Green pepper, average of raw and cooked (boiled and sauted)</v>
      </c>
      <c r="M4228" s="1" t="str">
        <f t="array" ref="M4228">IF(A4227=$A$72,TEXT(A4228,"dd/mm/yyyy"),A4228)&amp;";"&amp;B4228&amp;";"&amp;IF(J4228=0,IFERROR(VLOOKUP(A4228,default!$B$17:$C$19,2,0),C4228),INDEX(default!$B$2:$B$12,Sheet2!J4228,0))&amp;";"&amp;D4228&amp;";"&amp;E4228&amp;";"&amp;F4228&amp;";"&amp;G4228&amp;";"&amp;H4228</f>
        <v>;;;;;;;</v>
      </c>
    </row>
    <row r="4229" ht="15.75" customHeight="1">
      <c r="A4229" s="1" t="s">
        <v>858</v>
      </c>
      <c r="I4229" s="1" t="str">
        <f t="shared" si="1"/>
        <v>Q7.1. Green pepper, average of raw and cooked (boiled and sauted)</v>
      </c>
      <c r="J4229" s="1">
        <f t="shared" si="2"/>
        <v>0</v>
      </c>
      <c r="K4229" s="1" t="str">
        <f t="shared" si="3"/>
        <v>Q7.1. Green pepper, average of raw and cooked (boiled and sauted)0</v>
      </c>
      <c r="L4229" s="1" t="str">
        <f t="shared" si="4"/>
        <v>Q7.1. Green pepper, average of raw and cooked (boiled and sauted)Social issues</v>
      </c>
      <c r="M4229" s="1" t="str">
        <f t="array" ref="M4229">IF(A4228=$A$72,TEXT(A4229,"dd/mm/yyyy"),A4229)&amp;";"&amp;B4229&amp;";"&amp;IF(J4229=0,IFERROR(VLOOKUP(A4229,default!$B$17:$C$19,2,0),C4229),INDEX(default!$B$2:$B$12,Sheet2!J4229,0))&amp;";"&amp;D4229&amp;";"&amp;E4229&amp;";"&amp;F4229&amp;";"&amp;G4229&amp;";"&amp;H4229</f>
        <v>Social issues;;;;;;;</v>
      </c>
    </row>
    <row r="4230" ht="15.75" customHeight="1">
      <c r="I4230" s="1" t="str">
        <f t="shared" si="1"/>
        <v>Q7.1. Green pepper, average of raw and cooked (boiled and sauted)</v>
      </c>
      <c r="J4230" s="1">
        <f t="shared" si="2"/>
        <v>0</v>
      </c>
      <c r="K4230" s="1" t="str">
        <f t="shared" si="3"/>
        <v>Q7.1. Green pepper, average of raw and cooked (boiled and sauted)0</v>
      </c>
      <c r="L4230" s="1" t="str">
        <f t="shared" si="4"/>
        <v>Q7.1. Green pepper, average of raw and cooked (boiled and sauted)</v>
      </c>
      <c r="M4230" s="1" t="str">
        <f t="array" ref="M4230">IF(A4229=$A$72,TEXT(A4230,"dd/mm/yyyy"),A4230)&amp;";"&amp;B4230&amp;";"&amp;IF(J4230=0,IFERROR(VLOOKUP(A4230,default!$B$17:$C$19,2,0),C4230),INDEX(default!$B$2:$B$12,Sheet2!J4230,0))&amp;";"&amp;D4230&amp;";"&amp;E4230&amp;";"&amp;F4230&amp;";"&amp;G4230&amp;";"&amp;H4230</f>
        <v>;;;;;;;</v>
      </c>
    </row>
    <row r="4231" ht="15.75" customHeight="1">
      <c r="A4231" s="1" t="s">
        <v>859</v>
      </c>
      <c r="I4231" s="1" t="str">
        <f t="shared" si="1"/>
        <v>Q7.1. Green pepper, average of raw and cooked (boiled and sauted)</v>
      </c>
      <c r="J4231" s="1">
        <f t="shared" si="2"/>
        <v>0</v>
      </c>
      <c r="K4231" s="1" t="str">
        <f t="shared" si="3"/>
        <v>Q7.1. Green pepper, average of raw and cooked (boiled and sauted)0</v>
      </c>
      <c r="L4231" s="1" t="str">
        <f t="shared" si="4"/>
        <v>Q7.1. Green pepper, average of raw and cooked (boiled and sauted)Economic issues</v>
      </c>
      <c r="M4231" s="1" t="str">
        <f t="array" ref="M4231">IF(A4230=$A$72,TEXT(A4231,"dd/mm/yyyy"),A4231)&amp;";"&amp;B4231&amp;";"&amp;IF(J4231=0,IFERROR(VLOOKUP(A4231,default!$B$17:$C$19,2,0),C4231),INDEX(default!$B$2:$B$12,Sheet2!J4231,0))&amp;";"&amp;D4231&amp;";"&amp;E4231&amp;";"&amp;F4231&amp;";"&amp;G4231&amp;";"&amp;H4231</f>
        <v>Economic issues;;;;;;;</v>
      </c>
    </row>
    <row r="4232" ht="15.75" customHeight="1">
      <c r="I4232" s="1" t="str">
        <f t="shared" si="1"/>
        <v>Q7.1. Green pepper, average of raw and cooked (boiled and sauted)</v>
      </c>
      <c r="J4232" s="1">
        <f t="shared" si="2"/>
        <v>0</v>
      </c>
      <c r="K4232" s="1" t="str">
        <f t="shared" si="3"/>
        <v>Q7.1. Green pepper, average of raw and cooked (boiled and sauted)0</v>
      </c>
      <c r="L4232" s="1" t="str">
        <f t="shared" si="4"/>
        <v>Q7.1. Green pepper, average of raw and cooked (boiled and sauted)</v>
      </c>
      <c r="M4232" s="1" t="str">
        <f t="array" ref="M4232">IF(A4231=$A$72,TEXT(A4232,"dd/mm/yyyy"),A4232)&amp;";"&amp;B4232&amp;";"&amp;IF(J4232=0,IFERROR(VLOOKUP(A4232,default!$B$17:$C$19,2,0),C4232),INDEX(default!$B$2:$B$12,Sheet2!J4232,0))&amp;";"&amp;D4232&amp;";"&amp;E4232&amp;";"&amp;F4232&amp;";"&amp;G4232&amp;";"&amp;H4232</f>
        <v>;;;;;;;</v>
      </c>
    </row>
    <row r="4233" ht="15.75" customHeight="1">
      <c r="A4233" s="1" t="s">
        <v>860</v>
      </c>
      <c r="I4233" s="1" t="str">
        <f t="shared" si="1"/>
        <v>Q7.1. Green pepper, average of raw and cooked (boiled and sauted)</v>
      </c>
      <c r="J4233" s="1">
        <f t="shared" si="2"/>
        <v>0</v>
      </c>
      <c r="K4233" s="1" t="str">
        <f t="shared" si="3"/>
        <v>Q7.1. Green pepper, average of raw and cooked (boiled and sauted)0</v>
      </c>
      <c r="L4233" s="1" t="str">
        <f t="shared" si="4"/>
        <v>Q7.1. Green pepper, average of raw and cooked (boiled and sauted)Waste to treatment</v>
      </c>
      <c r="M4233" s="1" t="str">
        <f t="array" ref="M4233">IF(A4232=$A$72,TEXT(A4233,"dd/mm/yyyy"),A4233)&amp;";"&amp;B4233&amp;";"&amp;IF(J4233=0,IFERROR(VLOOKUP(A4233,default!$B$17:$C$19,2,0),C4233),INDEX(default!$B$2:$B$12,Sheet2!J4233,0))&amp;";"&amp;D4233&amp;";"&amp;E4233&amp;";"&amp;F4233&amp;";"&amp;G4233&amp;";"&amp;H4233</f>
        <v>Waste to treatment;;;;;;;</v>
      </c>
    </row>
    <row r="4234" ht="15.75" customHeight="1">
      <c r="A4234" s="1" t="s">
        <v>8</v>
      </c>
      <c r="B4234" s="1" t="s">
        <v>835</v>
      </c>
      <c r="C4234" s="1" t="s">
        <v>1112</v>
      </c>
      <c r="D4234" s="1" t="s">
        <v>842</v>
      </c>
      <c r="E4234" s="1">
        <v>0.0</v>
      </c>
      <c r="F4234" s="1">
        <v>0.0</v>
      </c>
      <c r="G4234" s="1">
        <v>0.0</v>
      </c>
      <c r="I4234" s="1" t="str">
        <f t="shared" si="1"/>
        <v>Q7.1. Green pepper, average of raw and cooked (boiled and sauted)</v>
      </c>
      <c r="J4234" s="1">
        <f t="shared" si="2"/>
        <v>0</v>
      </c>
      <c r="K4234" s="1" t="str">
        <f t="shared" si="3"/>
        <v>Q7.1. Green pepper, average of raw and cooked (boiled and sauted)0</v>
      </c>
      <c r="L4234" s="1" t="str">
        <f t="shared" si="4"/>
        <v>Q7.1. Green pepper, average of raw and cooked (boiled and sauted)Municipal solid waste {RoW}| treatment of municipal solid waste, sanitary landfill | Cut-off, S</v>
      </c>
      <c r="M4234" s="1" t="str">
        <f t="array" ref="M4234">IF(A4233=$A$72,TEXT(A4234,"dd/mm/yyyy"),A4234)&amp;";"&amp;B4234&amp;";"&amp;IF(J4234=0,IFERROR(VLOOKUP(A4234,default!$B$17:$C$19,2,0),C4234),INDEX(default!$B$2:$B$12,Sheet2!J4234,0))&amp;";"&amp;D4234&amp;";"&amp;E4234&amp;";"&amp;F4234&amp;";"&amp;G4234&amp;";"&amp;H4234</f>
        <v>Municipal solid waste {RoW}| treatment of municipal solid waste, sanitary landfill | Cut-off, S;kg;(packwt*packaging*(1+TRAN_loss_PNS+RET_loss_PNS)+PHAR_loss_PNS+PROC_loss_PNS+TRAN_loss_PNS+RET_loss_PNS+USER_loss)*landfill;Undefined;0;0;0;</v>
      </c>
    </row>
    <row r="4235" ht="15.75" customHeight="1">
      <c r="A4235" s="1" t="s">
        <v>9</v>
      </c>
      <c r="B4235" s="1" t="s">
        <v>835</v>
      </c>
      <c r="C4235" s="1" t="s">
        <v>1113</v>
      </c>
      <c r="D4235" s="1" t="s">
        <v>842</v>
      </c>
      <c r="E4235" s="1">
        <v>0.0</v>
      </c>
      <c r="F4235" s="1">
        <v>0.0</v>
      </c>
      <c r="G4235" s="1">
        <v>0.0</v>
      </c>
      <c r="I4235" s="1" t="str">
        <f t="shared" si="1"/>
        <v>Q7.1. Green pepper, average of raw and cooked (boiled and sauted)</v>
      </c>
      <c r="J4235" s="1">
        <f t="shared" si="2"/>
        <v>0</v>
      </c>
      <c r="K4235" s="1" t="str">
        <f t="shared" si="3"/>
        <v>Q7.1. Green pepper, average of raw and cooked (boiled and sauted)0</v>
      </c>
      <c r="L4235" s="1" t="str">
        <f t="shared" si="4"/>
        <v>Q7.1. Green pepper, average of raw and cooked (boiled and sauted)Municipal solid waste {GLO}| treatment of municipal solid waste, open dump, wet infiltration class (500mm) | Cut-off, S</v>
      </c>
      <c r="M4235" s="1" t="str">
        <f t="array" ref="M4235">IF(A4234=$A$72,TEXT(A4235,"dd/mm/yyyy"),A4235)&amp;";"&amp;B4235&amp;";"&amp;IF(J4235=0,IFERROR(VLOOKUP(A4235,default!$B$17:$C$19,2,0),C4235),INDEX(default!$B$2:$B$12,Sheet2!J4235,0))&amp;";"&amp;D4235&amp;";"&amp;E4235&amp;";"&amp;F4235&amp;";"&amp;G4235&amp;";"&amp;H4235</f>
        <v>Municipal solid waste {GLO}| treatment of municipal solid waste, open dump, wet infiltration class (500mm) | Cut-off, S;kg;(packwt*packaging*(1+TRAN_loss_PNS+RET_loss_PNS)+PHAR_loss_PNS+PROC_loss_PNS+TRAN_loss_PNS+RET_loss_PNS+USER_loss)*opendump;Undefined;0;0;0;</v>
      </c>
    </row>
    <row r="4236" ht="15.75" customHeight="1">
      <c r="A4236" s="1" t="s">
        <v>10</v>
      </c>
      <c r="B4236" s="1" t="s">
        <v>835</v>
      </c>
      <c r="C4236" s="1" t="s">
        <v>1113</v>
      </c>
      <c r="D4236" s="1" t="s">
        <v>842</v>
      </c>
      <c r="E4236" s="1">
        <v>0.0</v>
      </c>
      <c r="F4236" s="1">
        <v>0.0</v>
      </c>
      <c r="G4236" s="1">
        <v>0.0</v>
      </c>
      <c r="I4236" s="1" t="str">
        <f t="shared" si="1"/>
        <v>Q7.1. Green pepper, average of raw and cooked (boiled and sauted)</v>
      </c>
      <c r="J4236" s="1">
        <f t="shared" si="2"/>
        <v>0</v>
      </c>
      <c r="K4236" s="1" t="str">
        <f t="shared" si="3"/>
        <v>Q7.1. Green pepper, average of raw and cooked (boiled and sauted)0</v>
      </c>
      <c r="L4236" s="1" t="str">
        <f t="shared" si="4"/>
        <v>Q7.1. Green pepper, average of raw and cooked (boiled and sauted)Municipal solid waste {GLO}| treatment of municipal solid waste, open burning | Cut-off, S</v>
      </c>
      <c r="M4236" s="1" t="str">
        <f t="array" ref="M4236">IF(A4235=$A$72,TEXT(A4236,"dd/mm/yyyy"),A4236)&amp;";"&amp;B4236&amp;";"&amp;IF(J4236=0,IFERROR(VLOOKUP(A4236,default!$B$17:$C$19,2,0),C4236),INDEX(default!$B$2:$B$12,Sheet2!J4236,0))&amp;";"&amp;D4236&amp;";"&amp;E4236&amp;";"&amp;F4236&amp;";"&amp;G4236&amp;";"&amp;H4236</f>
        <v>Municipal solid waste {GLO}| treatment of municipal solid waste, open burning | Cut-off, S;kg;(packwt*packaging*(1+TRAN_loss_PNS+RET_loss_PNS)+PHAR_loss_PNS+PROC_loss_PNS+TRAN_loss_PNS+RET_loss_PNS+USER_loss)*openburn;Undefined;0;0;0;</v>
      </c>
    </row>
    <row r="4237" ht="15.75" customHeight="1">
      <c r="I4237" s="1" t="str">
        <f t="shared" si="1"/>
        <v>Q7.1. Green pepper, average of raw and cooked (boiled and sauted)</v>
      </c>
      <c r="J4237" s="1">
        <f t="shared" si="2"/>
        <v>0</v>
      </c>
      <c r="K4237" s="1" t="str">
        <f t="shared" si="3"/>
        <v>Q7.1. Green pepper, average of raw and cooked (boiled and sauted)0</v>
      </c>
      <c r="L4237" s="1" t="str">
        <f t="shared" si="4"/>
        <v>Q7.1. Green pepper, average of raw and cooked (boiled and sauted)</v>
      </c>
      <c r="M4237" s="1" t="str">
        <f t="array" ref="M4237">IF(A4236=$A$72,TEXT(A4237,"dd/mm/yyyy"),A4237)&amp;";"&amp;B4237&amp;";"&amp;IF(J4237=0,IFERROR(VLOOKUP(A4237,default!$B$17:$C$19,2,0),C4237),INDEX(default!$B$2:$B$12,Sheet2!J4237,0))&amp;";"&amp;D4237&amp;";"&amp;E4237&amp;";"&amp;F4237&amp;";"&amp;G4237&amp;";"&amp;H4237</f>
        <v>;;;;;;;</v>
      </c>
    </row>
    <row r="4238" ht="15.75" customHeight="1">
      <c r="A4238" s="1" t="s">
        <v>865</v>
      </c>
      <c r="I4238" s="1" t="str">
        <f t="shared" si="1"/>
        <v>Q7.1. Green pepper, average of raw and cooked (boiled and sauted)</v>
      </c>
      <c r="J4238" s="1">
        <f t="shared" si="2"/>
        <v>0</v>
      </c>
      <c r="K4238" s="1" t="str">
        <f t="shared" si="3"/>
        <v>Q7.1. Green pepper, average of raw and cooked (boiled and sauted)0</v>
      </c>
      <c r="L4238" s="1" t="str">
        <f t="shared" si="4"/>
        <v>Q7.1. Green pepper, average of raw and cooked (boiled and sauted)Input parameters</v>
      </c>
      <c r="M4238" s="1" t="str">
        <f t="array" ref="M4238">IF(A4237=$A$72,TEXT(A4238,"dd/mm/yyyy"),A4238)&amp;";"&amp;B4238&amp;";"&amp;IF(J4238=0,IFERROR(VLOOKUP(A4238,default!$B$17:$C$19,2,0),C4238),INDEX(default!$B$2:$B$12,Sheet2!J4238,0))&amp;";"&amp;D4238&amp;";"&amp;E4238&amp;";"&amp;F4238&amp;";"&amp;G4238&amp;";"&amp;H4238</f>
        <v>Input parameters;;;;;;;</v>
      </c>
    </row>
    <row r="4239" ht="15.75" customHeight="1">
      <c r="A4239" s="1" t="s">
        <v>31</v>
      </c>
      <c r="B4239" s="1">
        <v>1.0</v>
      </c>
      <c r="C4239" s="1" t="s">
        <v>866</v>
      </c>
      <c r="D4239" s="1">
        <v>1.11</v>
      </c>
      <c r="E4239" s="1">
        <v>0.0</v>
      </c>
      <c r="F4239" s="1">
        <v>0.0</v>
      </c>
      <c r="G4239" s="1" t="s">
        <v>832</v>
      </c>
      <c r="H4239" s="1" t="s">
        <v>134</v>
      </c>
      <c r="I4239" s="1" t="str">
        <f t="shared" si="1"/>
        <v>Q7.1. Green pepper, average of raw and cooked (boiled and sauted)</v>
      </c>
      <c r="J4239" s="1">
        <f t="shared" si="2"/>
        <v>0</v>
      </c>
      <c r="K4239" s="1" t="str">
        <f t="shared" si="3"/>
        <v>Q7.1. Green pepper, average of raw and cooked (boiled and sauted)0</v>
      </c>
      <c r="L4239" s="1" t="str">
        <f t="shared" si="4"/>
        <v>Q7.1. Green pepper, average of raw and cooked (boiled and sauted)primary</v>
      </c>
      <c r="M4239" s="1" t="str">
        <f t="array" ref="M4239">IF(A4238=$A$72,TEXT(A4239,"dd/mm/yyyy"),A4239)&amp;";"&amp;B4239&amp;";"&amp;IF(J4239=0,IFERROR(VLOOKUP(A4239,default!$B$17:$C$19,2,0),C4239),INDEX(default!$B$2:$B$12,Sheet2!J4239,0))&amp;";"&amp;D4239&amp;";"&amp;E4239&amp;";"&amp;F4239&amp;";"&amp;G4239&amp;";"&amp;H4239</f>
        <v>primary;1;Lognormal;1,11;0;0;No;(2,3,2,2,2,na)_x007f_</v>
      </c>
    </row>
    <row r="4240" ht="15.75" customHeight="1">
      <c r="A4240" s="1" t="s">
        <v>23</v>
      </c>
      <c r="B4240" s="1">
        <v>1.0</v>
      </c>
      <c r="C4240" s="1" t="s">
        <v>866</v>
      </c>
      <c r="D4240" s="1">
        <v>1.25</v>
      </c>
      <c r="E4240" s="1">
        <v>0.0</v>
      </c>
      <c r="F4240" s="1">
        <v>0.0</v>
      </c>
      <c r="G4240" s="1" t="s">
        <v>832</v>
      </c>
      <c r="H4240" s="1" t="s">
        <v>131</v>
      </c>
      <c r="I4240" s="1" t="str">
        <f t="shared" si="1"/>
        <v>Q7.1. Green pepper, average of raw and cooked (boiled and sauted)</v>
      </c>
      <c r="J4240" s="1">
        <f t="shared" si="2"/>
        <v>0</v>
      </c>
      <c r="K4240" s="1" t="str">
        <f t="shared" si="3"/>
        <v>Q7.1. Green pepper, average of raw and cooked (boiled and sauted)0</v>
      </c>
      <c r="L4240" s="1" t="str">
        <f t="shared" si="4"/>
        <v>Q7.1. Green pepper, average of raw and cooked (boiled and sauted)packaging</v>
      </c>
      <c r="M4240" s="1" t="str">
        <f t="array" ref="M4240">IF(A4239=$A$72,TEXT(A4240,"dd/mm/yyyy"),A4240)&amp;";"&amp;B4240&amp;";"&amp;IF(J4240=0,IFERROR(VLOOKUP(A4240,default!$B$17:$C$19,2,0),C4240),INDEX(default!$B$2:$B$12,Sheet2!J4240,0))&amp;";"&amp;D4240&amp;";"&amp;E4240&amp;";"&amp;F4240&amp;";"&amp;G4240&amp;";"&amp;H4240</f>
        <v>packaging;1;Lognormal;1,25;0;0;No;(2,4,2,4,3,na)_x007f_</v>
      </c>
    </row>
    <row r="4241" ht="15.75" customHeight="1">
      <c r="A4241" s="1" t="s">
        <v>32</v>
      </c>
      <c r="B4241" s="1">
        <v>1.0</v>
      </c>
      <c r="C4241" s="1" t="s">
        <v>866</v>
      </c>
      <c r="D4241" s="1">
        <v>1.23</v>
      </c>
      <c r="E4241" s="1">
        <v>0.0</v>
      </c>
      <c r="F4241" s="1">
        <v>0.0</v>
      </c>
      <c r="G4241" s="1" t="s">
        <v>832</v>
      </c>
      <c r="H4241" s="1" t="s">
        <v>132</v>
      </c>
      <c r="I4241" s="1" t="str">
        <f t="shared" si="1"/>
        <v>Q7.1. Green pepper, average of raw and cooked (boiled and sauted)</v>
      </c>
      <c r="J4241" s="1">
        <f t="shared" si="2"/>
        <v>0</v>
      </c>
      <c r="K4241" s="1" t="str">
        <f t="shared" si="3"/>
        <v>Q7.1. Green pepper, average of raw and cooked (boiled and sauted)0</v>
      </c>
      <c r="L4241" s="1" t="str">
        <f t="shared" si="4"/>
        <v>Q7.1. Green pepper, average of raw and cooked (boiled and sauted)distrib</v>
      </c>
      <c r="M4241" s="1" t="str">
        <f t="array" ref="M4241">IF(A4240=$A$72,TEXT(A4241,"dd/mm/yyyy"),A4241)&amp;";"&amp;B4241&amp;";"&amp;IF(J4241=0,IFERROR(VLOOKUP(A4241,default!$B$17:$C$19,2,0),C4241),INDEX(default!$B$2:$B$12,Sheet2!J4241,0))&amp;";"&amp;D4241&amp;";"&amp;E4241&amp;";"&amp;F4241&amp;";"&amp;G4241&amp;";"&amp;H4241</f>
        <v>distrib;1;Lognormal;1,23;0;0;No;(2,3,2,4,3,na)_x007f_</v>
      </c>
    </row>
    <row r="4242" ht="15.75" customHeight="1">
      <c r="A4242" s="1" t="s">
        <v>33</v>
      </c>
      <c r="B4242" s="1">
        <v>0.0</v>
      </c>
      <c r="C4242" s="1" t="s">
        <v>866</v>
      </c>
      <c r="D4242" s="1">
        <v>1.12</v>
      </c>
      <c r="E4242" s="1">
        <v>0.0</v>
      </c>
      <c r="F4242" s="1">
        <v>0.0</v>
      </c>
      <c r="G4242" s="1" t="s">
        <v>832</v>
      </c>
      <c r="H4242" s="1" t="s">
        <v>133</v>
      </c>
      <c r="I4242" s="1" t="str">
        <f t="shared" si="1"/>
        <v>Q7.1. Green pepper, average of raw and cooked (boiled and sauted)</v>
      </c>
      <c r="J4242" s="1">
        <f t="shared" si="2"/>
        <v>0</v>
      </c>
      <c r="K4242" s="1" t="str">
        <f t="shared" si="3"/>
        <v>Q7.1. Green pepper, average of raw and cooked (boiled and sauted)0</v>
      </c>
      <c r="L4242" s="1" t="str">
        <f t="shared" si="4"/>
        <v>Q7.1. Green pepper, average of raw and cooked (boiled and sauted)retail_cool</v>
      </c>
      <c r="M4242" s="1" t="str">
        <f t="array" ref="M4242">IF(A4241=$A$72,TEXT(A4242,"dd/mm/yyyy"),A4242)&amp;";"&amp;B4242&amp;";"&amp;IF(J4242=0,IFERROR(VLOOKUP(A4242,default!$B$17:$C$19,2,0),C4242),INDEX(default!$B$2:$B$12,Sheet2!J4242,0))&amp;";"&amp;D4242&amp;";"&amp;E4242&amp;";"&amp;F4242&amp;";"&amp;G4242&amp;";"&amp;H4242</f>
        <v>retail_cool;0;Lognormal;1,12;0;0;No;(2,3,2,4,2,na)_x007f_</v>
      </c>
    </row>
    <row r="4243" ht="15.75" customHeight="1">
      <c r="A4243" s="1" t="s">
        <v>34</v>
      </c>
      <c r="B4243" s="1">
        <v>0.0</v>
      </c>
      <c r="C4243" s="1" t="s">
        <v>866</v>
      </c>
      <c r="D4243" s="1">
        <v>1.12</v>
      </c>
      <c r="E4243" s="1">
        <v>0.0</v>
      </c>
      <c r="F4243" s="1">
        <v>0.0</v>
      </c>
      <c r="G4243" s="1" t="s">
        <v>832</v>
      </c>
      <c r="H4243" s="1" t="s">
        <v>133</v>
      </c>
      <c r="I4243" s="1" t="str">
        <f t="shared" si="1"/>
        <v>Q7.1. Green pepper, average of raw and cooked (boiled and sauted)</v>
      </c>
      <c r="J4243" s="1">
        <f t="shared" si="2"/>
        <v>0</v>
      </c>
      <c r="K4243" s="1" t="str">
        <f t="shared" si="3"/>
        <v>Q7.1. Green pepper, average of raw and cooked (boiled and sauted)0</v>
      </c>
      <c r="L4243" s="1" t="str">
        <f t="shared" si="4"/>
        <v>Q7.1. Green pepper, average of raw and cooked (boiled and sauted)retail_freez</v>
      </c>
      <c r="M4243" s="1" t="str">
        <f t="array" ref="M4243">IF(A4242=$A$72,TEXT(A4243,"dd/mm/yyyy"),A4243)&amp;";"&amp;B4243&amp;";"&amp;IF(J4243=0,IFERROR(VLOOKUP(A4243,default!$B$17:$C$19,2,0),C4243),INDEX(default!$B$2:$B$12,Sheet2!J4243,0))&amp;";"&amp;D4243&amp;";"&amp;E4243&amp;";"&amp;F4243&amp;";"&amp;G4243&amp;";"&amp;H4243</f>
        <v>retail_freez;0;Lognormal;1,12;0;0;No;(2,3,2,4,2,na)_x007f_</v>
      </c>
    </row>
    <row r="4244" ht="15.75" customHeight="1">
      <c r="A4244" s="1" t="s">
        <v>35</v>
      </c>
      <c r="B4244" s="1">
        <v>0.0</v>
      </c>
      <c r="C4244" s="1" t="s">
        <v>866</v>
      </c>
      <c r="D4244" s="1">
        <v>1.12</v>
      </c>
      <c r="E4244" s="1">
        <v>0.0</v>
      </c>
      <c r="F4244" s="1">
        <v>0.0</v>
      </c>
      <c r="G4244" s="1" t="s">
        <v>832</v>
      </c>
      <c r="H4244" s="1" t="s">
        <v>133</v>
      </c>
      <c r="I4244" s="1" t="str">
        <f t="shared" si="1"/>
        <v>Q7.1. Green pepper, average of raw and cooked (boiled and sauted)</v>
      </c>
      <c r="J4244" s="1">
        <f t="shared" si="2"/>
        <v>0</v>
      </c>
      <c r="K4244" s="1" t="str">
        <f t="shared" si="3"/>
        <v>Q7.1. Green pepper, average of raw and cooked (boiled and sauted)0</v>
      </c>
      <c r="L4244" s="1" t="str">
        <f t="shared" si="4"/>
        <v>Q7.1. Green pepper, average of raw and cooked (boiled and sauted)home_cool</v>
      </c>
      <c r="M4244" s="1" t="str">
        <f t="array" ref="M4244">IF(A4243=$A$72,TEXT(A4244,"dd/mm/yyyy"),A4244)&amp;";"&amp;B4244&amp;";"&amp;IF(J4244=0,IFERROR(VLOOKUP(A4244,default!$B$17:$C$19,2,0),C4244),INDEX(default!$B$2:$B$12,Sheet2!J4244,0))&amp;";"&amp;D4244&amp;";"&amp;E4244&amp;";"&amp;F4244&amp;";"&amp;G4244&amp;";"&amp;H4244</f>
        <v>home_cool;0;Lognormal;1,12;0;0;No;(2,3,2,4,2,na)_x007f_</v>
      </c>
    </row>
    <row r="4245" ht="15.75" customHeight="1">
      <c r="A4245" s="1" t="s">
        <v>36</v>
      </c>
      <c r="B4245" s="1">
        <v>0.0</v>
      </c>
      <c r="C4245" s="1" t="s">
        <v>866</v>
      </c>
      <c r="D4245" s="1">
        <v>1.12</v>
      </c>
      <c r="E4245" s="1">
        <v>0.0</v>
      </c>
      <c r="F4245" s="1">
        <v>0.0</v>
      </c>
      <c r="G4245" s="1" t="s">
        <v>832</v>
      </c>
      <c r="H4245" s="1" t="s">
        <v>133</v>
      </c>
      <c r="I4245" s="1" t="str">
        <f t="shared" si="1"/>
        <v>Q7.1. Green pepper, average of raw and cooked (boiled and sauted)</v>
      </c>
      <c r="J4245" s="1">
        <f t="shared" si="2"/>
        <v>0</v>
      </c>
      <c r="K4245" s="1" t="str">
        <f t="shared" si="3"/>
        <v>Q7.1. Green pepper, average of raw and cooked (boiled and sauted)0</v>
      </c>
      <c r="L4245" s="1" t="str">
        <f t="shared" si="4"/>
        <v>Q7.1. Green pepper, average of raw and cooked (boiled and sauted)home_freez</v>
      </c>
      <c r="M4245" s="1" t="str">
        <f t="array" ref="M4245">IF(A4244=$A$72,TEXT(A4245,"dd/mm/yyyy"),A4245)&amp;";"&amp;B4245&amp;";"&amp;IF(J4245=0,IFERROR(VLOOKUP(A4245,default!$B$17:$C$19,2,0),C4245),INDEX(default!$B$2:$B$12,Sheet2!J4245,0))&amp;";"&amp;D4245&amp;";"&amp;E4245&amp;";"&amp;F4245&amp;";"&amp;G4245&amp;";"&amp;H4245</f>
        <v>home_freez;0;Lognormal;1,12;0;0;No;(2,3,2,4,2,na)_x007f_</v>
      </c>
    </row>
    <row r="4246" ht="15.75" customHeight="1">
      <c r="A4246" s="1" t="s">
        <v>37</v>
      </c>
      <c r="B4246" s="1">
        <v>1.0</v>
      </c>
      <c r="C4246" s="1" t="s">
        <v>866</v>
      </c>
      <c r="D4246" s="1">
        <v>1.11</v>
      </c>
      <c r="E4246" s="1">
        <v>0.0</v>
      </c>
      <c r="F4246" s="1">
        <v>0.0</v>
      </c>
      <c r="G4246" s="1" t="s">
        <v>832</v>
      </c>
      <c r="H4246" s="1" t="s">
        <v>134</v>
      </c>
      <c r="I4246" s="1" t="str">
        <f t="shared" si="1"/>
        <v>Q7.1. Green pepper, average of raw and cooked (boiled and sauted)</v>
      </c>
      <c r="J4246" s="1">
        <f t="shared" si="2"/>
        <v>0</v>
      </c>
      <c r="K4246" s="1" t="str">
        <f t="shared" si="3"/>
        <v>Q7.1. Green pepper, average of raw and cooked (boiled and sauted)0</v>
      </c>
      <c r="L4246" s="1" t="str">
        <f t="shared" si="4"/>
        <v>Q7.1. Green pepper, average of raw and cooked (boiled and sauted)boil</v>
      </c>
      <c r="M4246" s="1" t="str">
        <f t="array" ref="M4246">IF(A4245=$A$72,TEXT(A4246,"dd/mm/yyyy"),A4246)&amp;";"&amp;B4246&amp;";"&amp;IF(J4246=0,IFERROR(VLOOKUP(A4246,default!$B$17:$C$19,2,0),C4246),INDEX(default!$B$2:$B$12,Sheet2!J4246,0))&amp;";"&amp;D4246&amp;";"&amp;E4246&amp;";"&amp;F4246&amp;";"&amp;G4246&amp;";"&amp;H4246</f>
        <v>boil;1;Lognormal;1,11;0;0;No;(2,3,2,2,2,na)_x007f_</v>
      </c>
    </row>
    <row r="4247" ht="15.75" customHeight="1">
      <c r="A4247" s="1" t="s">
        <v>38</v>
      </c>
      <c r="B4247" s="1">
        <v>0.0</v>
      </c>
      <c r="C4247" s="1" t="s">
        <v>866</v>
      </c>
      <c r="D4247" s="1">
        <v>1.11</v>
      </c>
      <c r="E4247" s="1">
        <v>0.0</v>
      </c>
      <c r="F4247" s="1">
        <v>0.0</v>
      </c>
      <c r="G4247" s="1" t="s">
        <v>832</v>
      </c>
      <c r="H4247" s="1" t="s">
        <v>134</v>
      </c>
      <c r="I4247" s="1" t="str">
        <f t="shared" si="1"/>
        <v>Q7.1. Green pepper, average of raw and cooked (boiled and sauted)</v>
      </c>
      <c r="J4247" s="1">
        <f t="shared" si="2"/>
        <v>0</v>
      </c>
      <c r="K4247" s="1" t="str">
        <f t="shared" si="3"/>
        <v>Q7.1. Green pepper, average of raw and cooked (boiled and sauted)0</v>
      </c>
      <c r="L4247" s="1" t="str">
        <f t="shared" si="4"/>
        <v>Q7.1. Green pepper, average of raw and cooked (boiled and sauted)fry</v>
      </c>
      <c r="M4247" s="1" t="str">
        <f t="array" ref="M4247">IF(A4246=$A$72,TEXT(A4247,"dd/mm/yyyy"),A4247)&amp;";"&amp;B4247&amp;";"&amp;IF(J4247=0,IFERROR(VLOOKUP(A4247,default!$B$17:$C$19,2,0),C4247),INDEX(default!$B$2:$B$12,Sheet2!J4247,0))&amp;";"&amp;D4247&amp;";"&amp;E4247&amp;";"&amp;F4247&amp;";"&amp;G4247&amp;";"&amp;H4247</f>
        <v>fry;0;Lognormal;1,11;0;0;No;(2,3,2,2,2,na)_x007f_</v>
      </c>
    </row>
    <row r="4248" ht="15.75" customHeight="1">
      <c r="A4248" s="1" t="s">
        <v>22</v>
      </c>
      <c r="B4248" s="1">
        <v>1.0</v>
      </c>
      <c r="C4248" s="1" t="s">
        <v>842</v>
      </c>
      <c r="D4248" s="1">
        <v>1.0</v>
      </c>
      <c r="E4248" s="1">
        <v>0.0</v>
      </c>
      <c r="F4248" s="1">
        <v>0.0</v>
      </c>
      <c r="G4248" s="1" t="s">
        <v>832</v>
      </c>
      <c r="I4248" s="1" t="str">
        <f t="shared" si="1"/>
        <v>Q7.1. Green pepper, average of raw and cooked (boiled and sauted)</v>
      </c>
      <c r="J4248" s="1">
        <f t="shared" si="2"/>
        <v>0</v>
      </c>
      <c r="K4248" s="1" t="str">
        <f t="shared" si="3"/>
        <v>Q7.1. Green pepper, average of raw and cooked (boiled and sauted)0</v>
      </c>
      <c r="L4248" s="1" t="str">
        <f t="shared" si="4"/>
        <v>Q7.1. Green pepper, average of raw and cooked (boiled and sauted)processing</v>
      </c>
      <c r="M4248" s="1" t="str">
        <f t="array" ref="M4248">IF(A4247=$A$72,TEXT(A4248,"dd/mm/yyyy"),A4248)&amp;";"&amp;B4248&amp;";"&amp;IF(J4248=0,IFERROR(VLOOKUP(A4248,default!$B$17:$C$19,2,0),C4248),INDEX(default!$B$2:$B$12,Sheet2!J4248,0))&amp;";"&amp;D4248&amp;";"&amp;E4248&amp;";"&amp;F4248&amp;";"&amp;G4248&amp;";"&amp;H4248</f>
        <v>processing;1;Undefined;1;0;0;No;</v>
      </c>
    </row>
    <row r="4249" ht="15.75" customHeight="1">
      <c r="A4249" s="1" t="s">
        <v>39</v>
      </c>
      <c r="B4249" s="1">
        <v>0.05</v>
      </c>
      <c r="C4249" s="1" t="s">
        <v>842</v>
      </c>
      <c r="D4249" s="1">
        <v>1.0</v>
      </c>
      <c r="E4249" s="1">
        <v>0.0</v>
      </c>
      <c r="F4249" s="1">
        <v>0.0</v>
      </c>
      <c r="G4249" s="1" t="s">
        <v>832</v>
      </c>
      <c r="I4249" s="1" t="str">
        <f t="shared" si="1"/>
        <v>Q7.1. Green pepper, average of raw and cooked (boiled and sauted)</v>
      </c>
      <c r="J4249" s="1">
        <f t="shared" si="2"/>
        <v>0</v>
      </c>
      <c r="K4249" s="1" t="str">
        <f t="shared" si="3"/>
        <v>Q7.1. Green pepper, average of raw and cooked (boiled and sauted)0</v>
      </c>
      <c r="L4249" s="1" t="str">
        <f t="shared" si="4"/>
        <v>Q7.1. Green pepper, average of raw and cooked (boiled and sauted)packwt</v>
      </c>
      <c r="M4249" s="1" t="str">
        <f t="array" ref="M4249">IF(A4248=$A$72,TEXT(A4249,"dd/mm/yyyy"),A4249)&amp;";"&amp;B4249&amp;";"&amp;IF(J4249=0,IFERROR(VLOOKUP(A4249,default!$B$17:$C$19,2,0),C4249),INDEX(default!$B$2:$B$12,Sheet2!J4249,0))&amp;";"&amp;D4249&amp;";"&amp;E4249&amp;";"&amp;F4249&amp;";"&amp;G4249&amp;";"&amp;H4249</f>
        <v>packwt;0,05;Undefined;1;0;0;No;</v>
      </c>
    </row>
    <row r="4250" ht="15.75" customHeight="1">
      <c r="A4250" s="1" t="s">
        <v>40</v>
      </c>
      <c r="B4250" s="1">
        <v>0.0</v>
      </c>
      <c r="C4250" s="1" t="s">
        <v>842</v>
      </c>
      <c r="D4250" s="1">
        <v>1.0</v>
      </c>
      <c r="E4250" s="1">
        <v>0.0</v>
      </c>
      <c r="F4250" s="1">
        <v>0.0</v>
      </c>
      <c r="G4250" s="1" t="s">
        <v>832</v>
      </c>
      <c r="I4250" s="1" t="str">
        <f t="shared" si="1"/>
        <v>Q7.1. Green pepper, average of raw and cooked (boiled and sauted)</v>
      </c>
      <c r="J4250" s="1">
        <f t="shared" si="2"/>
        <v>0</v>
      </c>
      <c r="K4250" s="1" t="str">
        <f t="shared" si="3"/>
        <v>Q7.1. Green pepper, average of raw and cooked (boiled and sauted)0</v>
      </c>
      <c r="L4250" s="1" t="str">
        <f t="shared" si="4"/>
        <v>Q7.1. Green pepper, average of raw and cooked (boiled and sauted)USER_loss</v>
      </c>
      <c r="M4250" s="1" t="str">
        <f t="array" ref="M4250">IF(A4249=$A$72,TEXT(A4250,"dd/mm/yyyy"),A4250)&amp;";"&amp;B4250&amp;";"&amp;IF(J4250=0,IFERROR(VLOOKUP(A4250,default!$B$17:$C$19,2,0),C4250),INDEX(default!$B$2:$B$12,Sheet2!J4250,0))&amp;";"&amp;D4250&amp;";"&amp;E4250&amp;";"&amp;F4250&amp;";"&amp;G4250&amp;";"&amp;H4250</f>
        <v>USER_loss;0;Undefined;1;0;0;No;</v>
      </c>
    </row>
    <row r="4251" ht="15.75" customHeight="1">
      <c r="I4251" s="1" t="str">
        <f t="shared" si="1"/>
        <v>Q7.1. Green pepper, average of raw and cooked (boiled and sauted)</v>
      </c>
      <c r="J4251" s="1">
        <f t="shared" si="2"/>
        <v>0</v>
      </c>
      <c r="K4251" s="1" t="str">
        <f t="shared" si="3"/>
        <v>Q7.1. Green pepper, average of raw and cooked (boiled and sauted)0</v>
      </c>
      <c r="L4251" s="1" t="str">
        <f t="shared" si="4"/>
        <v>Q7.1. Green pepper, average of raw and cooked (boiled and sauted)</v>
      </c>
      <c r="M4251" s="1" t="str">
        <f t="array" ref="M4251">IF(A4250=$A$72,TEXT(A4251,"dd/mm/yyyy"),A4251)&amp;";"&amp;B4251&amp;";"&amp;IF(J4251=0,IFERROR(VLOOKUP(A4251,default!$B$17:$C$19,2,0),C4251),INDEX(default!$B$2:$B$12,Sheet2!J4251,0))&amp;";"&amp;D4251&amp;";"&amp;E4251&amp;";"&amp;F4251&amp;";"&amp;G4251&amp;";"&amp;H4251</f>
        <v>;;;;;;;</v>
      </c>
    </row>
    <row r="4252" ht="15.75" customHeight="1">
      <c r="A4252" s="1" t="s">
        <v>867</v>
      </c>
      <c r="I4252" s="1" t="str">
        <f t="shared" si="1"/>
        <v>Q7.1. Green pepper, average of raw and cooked (boiled and sauted)</v>
      </c>
      <c r="J4252" s="1">
        <f t="shared" si="2"/>
        <v>0</v>
      </c>
      <c r="K4252" s="1" t="str">
        <f t="shared" si="3"/>
        <v>Q7.1. Green pepper, average of raw and cooked (boiled and sauted)0</v>
      </c>
      <c r="L4252" s="1" t="str">
        <f t="shared" si="4"/>
        <v>Q7.1. Green pepper, average of raw and cooked (boiled and sauted)End</v>
      </c>
      <c r="M4252" s="1" t="str">
        <f t="array" ref="M4252">IF(A4251=$A$72,TEXT(A4252,"dd/mm/yyyy"),A4252)&amp;";"&amp;B4252&amp;";"&amp;IF(J4252=0,IFERROR(VLOOKUP(A4252,default!$B$17:$C$19,2,0),C4252),INDEX(default!$B$2:$B$12,Sheet2!J4252,0))&amp;";"&amp;D4252&amp;";"&amp;E4252&amp;";"&amp;F4252&amp;";"&amp;G4252&amp;";"&amp;H4252</f>
        <v>End;;;;;;;</v>
      </c>
    </row>
    <row r="4253" ht="15.75" customHeight="1">
      <c r="I4253" s="1" t="str">
        <f t="shared" si="1"/>
        <v>Q7.1. Green pepper, average of raw and cooked (boiled and sauted)</v>
      </c>
      <c r="J4253" s="1">
        <f t="shared" si="2"/>
        <v>0</v>
      </c>
      <c r="K4253" s="1" t="str">
        <f t="shared" si="3"/>
        <v>Q7.1. Green pepper, average of raw and cooked (boiled and sauted)0</v>
      </c>
      <c r="L4253" s="1" t="str">
        <f t="shared" si="4"/>
        <v>Q7.1. Green pepper, average of raw and cooked (boiled and sauted)</v>
      </c>
      <c r="M4253" s="1" t="str">
        <f t="array" ref="M4253">IF(A4252=$A$72,TEXT(A4253,"dd/mm/yyyy"),A4253)&amp;";"&amp;B4253&amp;";"&amp;IF(J4253=0,IFERROR(VLOOKUP(A4253,default!$B$17:$C$19,2,0),C4253),INDEX(default!$B$2:$B$12,Sheet2!J4253,0))&amp;";"&amp;D4253&amp;";"&amp;E4253&amp;";"&amp;F4253&amp;";"&amp;G4253&amp;";"&amp;H4253</f>
        <v>;;;;;;;</v>
      </c>
    </row>
    <row r="4254" ht="15.75" customHeight="1">
      <c r="A4254" s="1" t="s">
        <v>814</v>
      </c>
      <c r="I4254" s="1" t="str">
        <f t="shared" si="1"/>
        <v>Q7.1. Green pepper, average of raw and cooked (boiled and sauted)</v>
      </c>
      <c r="J4254" s="1">
        <f t="shared" si="2"/>
        <v>0</v>
      </c>
      <c r="K4254" s="1" t="str">
        <f t="shared" si="3"/>
        <v>Q7.1. Green pepper, average of raw and cooked (boiled and sauted)0</v>
      </c>
      <c r="L4254" s="1" t="str">
        <f t="shared" si="4"/>
        <v>Q7.1. Green pepper, average of raw and cooked (boiled and sauted)Process</v>
      </c>
      <c r="M4254" s="1" t="str">
        <f t="array" ref="M4254">IF(A4253=$A$72,TEXT(A4254,"dd/mm/yyyy"),A4254)&amp;";"&amp;B4254&amp;";"&amp;IF(J4254=0,IFERROR(VLOOKUP(A4254,default!$B$17:$C$19,2,0),C4254),INDEX(default!$B$2:$B$12,Sheet2!J4254,0))&amp;";"&amp;D4254&amp;";"&amp;E4254&amp;";"&amp;F4254&amp;";"&amp;G4254&amp;";"&amp;H4254</f>
        <v>Process;;;;;;;</v>
      </c>
    </row>
    <row r="4255" ht="15.75" customHeight="1">
      <c r="I4255" s="1" t="str">
        <f t="shared" si="1"/>
        <v>Q7.1. Green pepper, average of raw and cooked (boiled and sauted)</v>
      </c>
      <c r="J4255" s="1">
        <f t="shared" si="2"/>
        <v>0</v>
      </c>
      <c r="K4255" s="1" t="str">
        <f t="shared" si="3"/>
        <v>Q7.1. Green pepper, average of raw and cooked (boiled and sauted)0</v>
      </c>
      <c r="L4255" s="1" t="str">
        <f t="shared" si="4"/>
        <v>Q7.1. Green pepper, average of raw and cooked (boiled and sauted)</v>
      </c>
      <c r="M4255" s="1" t="str">
        <f t="array" ref="M4255">IF(A4254=$A$72,TEXT(A4255,"dd/mm/yyyy"),A4255)&amp;";"&amp;B4255&amp;";"&amp;IF(J4255=0,IFERROR(VLOOKUP(A4255,default!$B$17:$C$19,2,0),C4255),INDEX(default!$B$2:$B$12,Sheet2!J4255,0))&amp;";"&amp;D4255&amp;";"&amp;E4255&amp;";"&amp;F4255&amp;";"&amp;G4255&amp;";"&amp;H4255</f>
        <v>;;;;;;;</v>
      </c>
    </row>
    <row r="4256" ht="15.75" customHeight="1">
      <c r="A4256" s="1" t="s">
        <v>815</v>
      </c>
      <c r="I4256" s="1" t="str">
        <f t="shared" si="1"/>
        <v>Q7.1. Green pepper, average of raw and cooked (boiled and sauted)</v>
      </c>
      <c r="J4256" s="1">
        <f t="shared" si="2"/>
        <v>0</v>
      </c>
      <c r="K4256" s="1" t="str">
        <f t="shared" si="3"/>
        <v>Q7.1. Green pepper, average of raw and cooked (boiled and sauted)0</v>
      </c>
      <c r="L4256" s="1" t="str">
        <f t="shared" si="4"/>
        <v>Q7.1. Green pepper, average of raw and cooked (boiled and sauted)Category type</v>
      </c>
      <c r="M4256" s="1" t="str">
        <f t="array" ref="M4256">IF(A4255=$A$72,TEXT(A4256,"dd/mm/yyyy"),A4256)&amp;";"&amp;B4256&amp;";"&amp;IF(J4256=0,IFERROR(VLOOKUP(A4256,default!$B$17:$C$19,2,0),C4256),INDEX(default!$B$2:$B$12,Sheet2!J4256,0))&amp;";"&amp;D4256&amp;";"&amp;E4256&amp;";"&amp;F4256&amp;";"&amp;G4256&amp;";"&amp;H4256</f>
        <v>Category type;;;;;;;</v>
      </c>
    </row>
    <row r="4257" ht="15.75" customHeight="1">
      <c r="A4257" s="1" t="s">
        <v>816</v>
      </c>
      <c r="I4257" s="1" t="str">
        <f t="shared" si="1"/>
        <v>Q7.1. Green pepper, average of raw and cooked (boiled and sauted)</v>
      </c>
      <c r="J4257" s="1">
        <f t="shared" si="2"/>
        <v>0</v>
      </c>
      <c r="K4257" s="1" t="str">
        <f t="shared" si="3"/>
        <v>Q7.1. Green pepper, average of raw and cooked (boiled and sauted)0</v>
      </c>
      <c r="L4257" s="1" t="str">
        <f t="shared" si="4"/>
        <v>Q7.1. Green pepper, average of raw and cooked (boiled and sauted)material</v>
      </c>
      <c r="M4257" s="1" t="str">
        <f t="array" ref="M4257">IF(A4256=$A$72,TEXT(A4257,"dd/mm/yyyy"),A4257)&amp;";"&amp;B4257&amp;";"&amp;IF(J4257=0,IFERROR(VLOOKUP(A4257,default!$B$17:$C$19,2,0),C4257),INDEX(default!$B$2:$B$12,Sheet2!J4257,0))&amp;";"&amp;D4257&amp;";"&amp;E4257&amp;";"&amp;F4257&amp;";"&amp;G4257&amp;";"&amp;H4257</f>
        <v>material;;;;;;;</v>
      </c>
    </row>
    <row r="4258" ht="15.75" customHeight="1">
      <c r="I4258" s="1" t="str">
        <f t="shared" si="1"/>
        <v>Q7.1. Green pepper, average of raw and cooked (boiled and sauted)</v>
      </c>
      <c r="J4258" s="1">
        <f t="shared" si="2"/>
        <v>0</v>
      </c>
      <c r="K4258" s="1" t="str">
        <f t="shared" si="3"/>
        <v>Q7.1. Green pepper, average of raw and cooked (boiled and sauted)0</v>
      </c>
      <c r="L4258" s="1" t="str">
        <f t="shared" si="4"/>
        <v>Q7.1. Green pepper, average of raw and cooked (boiled and sauted)</v>
      </c>
      <c r="M4258" s="1" t="str">
        <f t="array" ref="M4258">IF(A4257=$A$72,TEXT(A4258,"dd/mm/yyyy"),A4258)&amp;";"&amp;B4258&amp;";"&amp;IF(J4258=0,IFERROR(VLOOKUP(A4258,default!$B$17:$C$19,2,0),C4258),INDEX(default!$B$2:$B$12,Sheet2!J4258,0))&amp;";"&amp;D4258&amp;";"&amp;E4258&amp;";"&amp;F4258&amp;";"&amp;G4258&amp;";"&amp;H4258</f>
        <v>;;;;;;;</v>
      </c>
    </row>
    <row r="4259" ht="15.75" customHeight="1">
      <c r="A4259" s="1" t="s">
        <v>817</v>
      </c>
      <c r="I4259" s="1" t="str">
        <f t="shared" si="1"/>
        <v>Q7.1. Green pepper, average of raw and cooked (boiled and sauted)</v>
      </c>
      <c r="J4259" s="1">
        <f t="shared" si="2"/>
        <v>0</v>
      </c>
      <c r="K4259" s="1" t="str">
        <f t="shared" si="3"/>
        <v>Q7.1. Green pepper, average of raw and cooked (boiled and sauted)0</v>
      </c>
      <c r="L4259" s="1" t="str">
        <f t="shared" si="4"/>
        <v>Q7.1. Green pepper, average of raw and cooked (boiled and sauted)Process identifier</v>
      </c>
      <c r="M4259" s="1" t="str">
        <f t="array" ref="M4259">IF(A4258=$A$72,TEXT(A4259,"dd/mm/yyyy"),A4259)&amp;";"&amp;B4259&amp;";"&amp;IF(J4259=0,IFERROR(VLOOKUP(A4259,default!$B$17:$C$19,2,0),C4259),INDEX(default!$B$2:$B$12,Sheet2!J4259,0))&amp;";"&amp;D4259&amp;";"&amp;E4259&amp;";"&amp;F4259&amp;";"&amp;G4259&amp;";"&amp;H4259</f>
        <v>Process identifier;;;;;;;</v>
      </c>
    </row>
    <row r="4260" ht="15.75" customHeight="1">
      <c r="A4260" s="1" t="s">
        <v>1157</v>
      </c>
      <c r="I4260" s="1" t="str">
        <f t="shared" si="1"/>
        <v>Q7.1. Green pepper, average of raw and cooked (boiled and sauted)</v>
      </c>
      <c r="J4260" s="1">
        <f t="shared" si="2"/>
        <v>0</v>
      </c>
      <c r="K4260" s="1" t="str">
        <f t="shared" si="3"/>
        <v>Q7.1. Green pepper, average of raw and cooked (boiled and sauted)0</v>
      </c>
      <c r="L4260" s="1" t="str">
        <f t="shared" si="4"/>
        <v>Q7.1. Green pepper, average of raw and cooked (boiled and sauted)FootPrin000108900800272</v>
      </c>
      <c r="M4260" s="1" t="str">
        <f t="array" ref="M4260">IF(A4259=$A$72,TEXT(A4260,"dd/mm/yyyy"),A4260)&amp;";"&amp;B4260&amp;";"&amp;IF(J4260=0,IFERROR(VLOOKUP(A4260,default!$B$17:$C$19,2,0),C4260),INDEX(default!$B$2:$B$12,Sheet2!J4260,0))&amp;";"&amp;D4260&amp;";"&amp;E4260&amp;";"&amp;F4260&amp;";"&amp;G4260&amp;";"&amp;H4260</f>
        <v>FootPrin000108900800272;;;;;;;</v>
      </c>
    </row>
    <row r="4261" ht="15.75" customHeight="1">
      <c r="I4261" s="1" t="str">
        <f t="shared" si="1"/>
        <v>Q7.1. Green pepper, average of raw and cooked (boiled and sauted)</v>
      </c>
      <c r="J4261" s="1">
        <f t="shared" si="2"/>
        <v>0</v>
      </c>
      <c r="K4261" s="1" t="str">
        <f t="shared" si="3"/>
        <v>Q7.1. Green pepper, average of raw and cooked (boiled and sauted)0</v>
      </c>
      <c r="L4261" s="1" t="str">
        <f t="shared" si="4"/>
        <v>Q7.1. Green pepper, average of raw and cooked (boiled and sauted)</v>
      </c>
      <c r="M4261" s="1" t="str">
        <f t="array" ref="M4261">IF(A4260=$A$72,TEXT(A4261,"dd/mm/yyyy"),A4261)&amp;";"&amp;B4261&amp;";"&amp;IF(J4261=0,IFERROR(VLOOKUP(A4261,default!$B$17:$C$19,2,0),C4261),INDEX(default!$B$2:$B$12,Sheet2!J4261,0))&amp;";"&amp;D4261&amp;";"&amp;E4261&amp;";"&amp;F4261&amp;";"&amp;G4261&amp;";"&amp;H4261</f>
        <v>;;;;;;;</v>
      </c>
    </row>
    <row r="4262" ht="15.75" customHeight="1">
      <c r="A4262" s="1" t="s">
        <v>819</v>
      </c>
      <c r="I4262" s="1" t="str">
        <f t="shared" si="1"/>
        <v>Q7.1. Green pepper, average of raw and cooked (boiled and sauted)</v>
      </c>
      <c r="J4262" s="1">
        <f t="shared" si="2"/>
        <v>0</v>
      </c>
      <c r="K4262" s="1" t="str">
        <f t="shared" si="3"/>
        <v>Q7.1. Green pepper, average of raw and cooked (boiled and sauted)0</v>
      </c>
      <c r="L4262" s="1" t="str">
        <f t="shared" si="4"/>
        <v>Q7.1. Green pepper, average of raw and cooked (boiled and sauted)Type</v>
      </c>
      <c r="M4262" s="1" t="str">
        <f t="array" ref="M4262">IF(A4261=$A$72,TEXT(A4262,"dd/mm/yyyy"),A4262)&amp;";"&amp;B4262&amp;";"&amp;IF(J4262=0,IFERROR(VLOOKUP(A4262,default!$B$17:$C$19,2,0),C4262),INDEX(default!$B$2:$B$12,Sheet2!J4262,0))&amp;";"&amp;D4262&amp;";"&amp;E4262&amp;";"&amp;F4262&amp;";"&amp;G4262&amp;";"&amp;H4262</f>
        <v>Type;;;;;;;</v>
      </c>
    </row>
    <row r="4263" ht="15.75" customHeight="1">
      <c r="I4263" s="1" t="str">
        <f t="shared" si="1"/>
        <v>Q7.1. Green pepper, average of raw and cooked (boiled and sauted)</v>
      </c>
      <c r="J4263" s="1">
        <f t="shared" si="2"/>
        <v>0</v>
      </c>
      <c r="K4263" s="1" t="str">
        <f t="shared" si="3"/>
        <v>Q7.1. Green pepper, average of raw and cooked (boiled and sauted)0</v>
      </c>
      <c r="L4263" s="1" t="str">
        <f t="shared" si="4"/>
        <v>Q7.1. Green pepper, average of raw and cooked (boiled and sauted)</v>
      </c>
      <c r="M4263" s="1" t="str">
        <f t="array" ref="M4263">IF(A4262=$A$72,TEXT(A4263,"dd/mm/yyyy"),A4263)&amp;";"&amp;B4263&amp;";"&amp;IF(J4263=0,IFERROR(VLOOKUP(A4263,default!$B$17:$C$19,2,0),C4263),INDEX(default!$B$2:$B$12,Sheet2!J4263,0))&amp;";"&amp;D4263&amp;";"&amp;E4263&amp;";"&amp;F4263&amp;";"&amp;G4263&amp;";"&amp;H4263</f>
        <v>;;;;;;;</v>
      </c>
    </row>
    <row r="4264" ht="15.75" customHeight="1">
      <c r="I4264" s="1" t="str">
        <f t="shared" si="1"/>
        <v>Q7.1. Green pepper, average of raw and cooked (boiled and sauted)</v>
      </c>
      <c r="J4264" s="1">
        <f t="shared" si="2"/>
        <v>0</v>
      </c>
      <c r="K4264" s="1" t="str">
        <f t="shared" si="3"/>
        <v>Q7.1. Green pepper, average of raw and cooked (boiled and sauted)0</v>
      </c>
      <c r="L4264" s="1" t="str">
        <f t="shared" si="4"/>
        <v>Q7.1. Green pepper, average of raw and cooked (boiled and sauted)</v>
      </c>
      <c r="M4264" s="1" t="str">
        <f t="array" ref="M4264">IF(A4263=$A$72,TEXT(A4264,"dd/mm/yyyy"),A4264)&amp;";"&amp;B4264&amp;";"&amp;IF(J4264=0,IFERROR(VLOOKUP(A4264,default!$B$17:$C$19,2,0),C4264),INDEX(default!$B$2:$B$12,Sheet2!J4264,0))&amp;";"&amp;D4264&amp;";"&amp;E4264&amp;";"&amp;F4264&amp;";"&amp;G4264&amp;";"&amp;H4264</f>
        <v>;;;;;;;</v>
      </c>
    </row>
    <row r="4265" ht="15.75" customHeight="1">
      <c r="A4265" s="1" t="s">
        <v>820</v>
      </c>
      <c r="I4265" s="1" t="str">
        <f t="shared" si="1"/>
        <v>Q7.1. Green pepper, average of raw and cooked (boiled and sauted)</v>
      </c>
      <c r="J4265" s="1">
        <f t="shared" si="2"/>
        <v>0</v>
      </c>
      <c r="K4265" s="1" t="str">
        <f t="shared" si="3"/>
        <v>Q7.1. Green pepper, average of raw and cooked (boiled and sauted)0</v>
      </c>
      <c r="L4265" s="1" t="str">
        <f t="shared" si="4"/>
        <v>Q7.1. Green pepper, average of raw and cooked (boiled and sauted)Status</v>
      </c>
      <c r="M4265" s="1" t="str">
        <f t="array" ref="M4265">IF(A4264=$A$72,TEXT(A4265,"dd/mm/yyyy"),A4265)&amp;";"&amp;B4265&amp;";"&amp;IF(J4265=0,IFERROR(VLOOKUP(A4265,default!$B$17:$C$19,2,0),C4265),INDEX(default!$B$2:$B$12,Sheet2!J4265,0))&amp;";"&amp;D4265&amp;";"&amp;E4265&amp;";"&amp;F4265&amp;";"&amp;G4265&amp;";"&amp;H4265</f>
        <v>Status;;;;;;;</v>
      </c>
    </row>
    <row r="4266" ht="15.75" customHeight="1">
      <c r="I4266" s="1" t="str">
        <f t="shared" si="1"/>
        <v>Q7.1. Green pepper, average of raw and cooked (boiled and sauted)</v>
      </c>
      <c r="J4266" s="1">
        <f t="shared" si="2"/>
        <v>0</v>
      </c>
      <c r="K4266" s="1" t="str">
        <f t="shared" si="3"/>
        <v>Q7.1. Green pepper, average of raw and cooked (boiled and sauted)0</v>
      </c>
      <c r="L4266" s="1" t="str">
        <f t="shared" si="4"/>
        <v>Q7.1. Green pepper, average of raw and cooked (boiled and sauted)</v>
      </c>
      <c r="M4266" s="1" t="str">
        <f t="array" ref="M4266">IF(A4265=$A$72,TEXT(A4266,"dd/mm/yyyy"),A4266)&amp;";"&amp;B4266&amp;";"&amp;IF(J4266=0,IFERROR(VLOOKUP(A4266,default!$B$17:$C$19,2,0),C4266),INDEX(default!$B$2:$B$12,Sheet2!J4266,0))&amp;";"&amp;D4266&amp;";"&amp;E4266&amp;";"&amp;F4266&amp;";"&amp;G4266&amp;";"&amp;H4266</f>
        <v>;;;;;;;</v>
      </c>
    </row>
    <row r="4267" ht="15.75" customHeight="1">
      <c r="I4267" s="1" t="str">
        <f t="shared" si="1"/>
        <v>Q7.1. Green pepper, average of raw and cooked (boiled and sauted)</v>
      </c>
      <c r="J4267" s="1">
        <f t="shared" si="2"/>
        <v>0</v>
      </c>
      <c r="K4267" s="1" t="str">
        <f t="shared" si="3"/>
        <v>Q7.1. Green pepper, average of raw and cooked (boiled and sauted)0</v>
      </c>
      <c r="L4267" s="1" t="str">
        <f t="shared" si="4"/>
        <v>Q7.1. Green pepper, average of raw and cooked (boiled and sauted)</v>
      </c>
      <c r="M4267" s="1" t="str">
        <f t="array" ref="M4267">IF(A4266=$A$72,TEXT(A4267,"dd/mm/yyyy"),A4267)&amp;";"&amp;B4267&amp;";"&amp;IF(J4267=0,IFERROR(VLOOKUP(A4267,default!$B$17:$C$19,2,0),C4267),INDEX(default!$B$2:$B$12,Sheet2!J4267,0))&amp;";"&amp;D4267&amp;";"&amp;E4267&amp;";"&amp;F4267&amp;";"&amp;G4267&amp;";"&amp;H4267</f>
        <v>;;;;;;;</v>
      </c>
    </row>
    <row r="4268" ht="15.75" customHeight="1">
      <c r="A4268" s="1" t="s">
        <v>821</v>
      </c>
      <c r="I4268" s="1" t="str">
        <f t="shared" si="1"/>
        <v>Q7.1. Green pepper, average of raw and cooked (boiled and sauted)</v>
      </c>
      <c r="J4268" s="1">
        <f t="shared" si="2"/>
        <v>0</v>
      </c>
      <c r="K4268" s="1" t="str">
        <f t="shared" si="3"/>
        <v>Q7.1. Green pepper, average of raw and cooked (boiled and sauted)0</v>
      </c>
      <c r="L4268" s="1" t="str">
        <f t="shared" si="4"/>
        <v>Q7.1. Green pepper, average of raw and cooked (boiled and sauted)Time period</v>
      </c>
      <c r="M4268" s="1" t="str">
        <f t="array" ref="M4268">IF(A4267=$A$72,TEXT(A4268,"dd/mm/yyyy"),A4268)&amp;";"&amp;B4268&amp;";"&amp;IF(J4268=0,IFERROR(VLOOKUP(A4268,default!$B$17:$C$19,2,0),C4268),INDEX(default!$B$2:$B$12,Sheet2!J4268,0))&amp;";"&amp;D4268&amp;";"&amp;E4268&amp;";"&amp;F4268&amp;";"&amp;G4268&amp;";"&amp;H4268</f>
        <v>Time period;;;;;;;</v>
      </c>
    </row>
    <row r="4269" ht="15.75" customHeight="1">
      <c r="A4269" s="1" t="s">
        <v>822</v>
      </c>
      <c r="I4269" s="1" t="str">
        <f t="shared" si="1"/>
        <v>Q7.1. Green pepper, average of raw and cooked (boiled and sauted)</v>
      </c>
      <c r="J4269" s="1">
        <f t="shared" si="2"/>
        <v>0</v>
      </c>
      <c r="K4269" s="1" t="str">
        <f t="shared" si="3"/>
        <v>Q7.1. Green pepper, average of raw and cooked (boiled and sauted)0</v>
      </c>
      <c r="L4269" s="1" t="str">
        <f t="shared" si="4"/>
        <v>Q7.1. Green pepper, average of raw and cooked (boiled and sauted)Unspecified</v>
      </c>
      <c r="M4269" s="1" t="str">
        <f t="array" ref="M4269">IF(A4268=$A$72,TEXT(A4269,"dd/mm/yyyy"),A4269)&amp;";"&amp;B4269&amp;";"&amp;IF(J4269=0,IFERROR(VLOOKUP(A4269,default!$B$17:$C$19,2,0),C4269),INDEX(default!$B$2:$B$12,Sheet2!J4269,0))&amp;";"&amp;D4269&amp;";"&amp;E4269&amp;";"&amp;F4269&amp;";"&amp;G4269&amp;";"&amp;H4269</f>
        <v>Unspecified;;;;;;;</v>
      </c>
    </row>
    <row r="4270" ht="15.75" customHeight="1">
      <c r="I4270" s="1" t="str">
        <f t="shared" si="1"/>
        <v>Q7.1. Green pepper, average of raw and cooked (boiled and sauted)</v>
      </c>
      <c r="J4270" s="1">
        <f t="shared" si="2"/>
        <v>0</v>
      </c>
      <c r="K4270" s="1" t="str">
        <f t="shared" si="3"/>
        <v>Q7.1. Green pepper, average of raw and cooked (boiled and sauted)0</v>
      </c>
      <c r="L4270" s="1" t="str">
        <f t="shared" si="4"/>
        <v>Q7.1. Green pepper, average of raw and cooked (boiled and sauted)</v>
      </c>
      <c r="M4270" s="1" t="str">
        <f t="array" ref="M4270">IF(A4269=$A$72,TEXT(A4270,"dd/mm/yyyy"),A4270)&amp;";"&amp;B4270&amp;";"&amp;IF(J4270=0,IFERROR(VLOOKUP(A4270,default!$B$17:$C$19,2,0),C4270),INDEX(default!$B$2:$B$12,Sheet2!J4270,0))&amp;";"&amp;D4270&amp;";"&amp;E4270&amp;";"&amp;F4270&amp;";"&amp;G4270&amp;";"&amp;H4270</f>
        <v>;;;;;;;</v>
      </c>
    </row>
    <row r="4271" ht="15.75" customHeight="1">
      <c r="A4271" s="1" t="s">
        <v>823</v>
      </c>
      <c r="I4271" s="1" t="str">
        <f t="shared" si="1"/>
        <v>Q7.1. Green pepper, average of raw and cooked (boiled and sauted)</v>
      </c>
      <c r="J4271" s="1">
        <f t="shared" si="2"/>
        <v>0</v>
      </c>
      <c r="K4271" s="1" t="str">
        <f t="shared" si="3"/>
        <v>Q7.1. Green pepper, average of raw and cooked (boiled and sauted)0</v>
      </c>
      <c r="L4271" s="1" t="str">
        <f t="shared" si="4"/>
        <v>Q7.1. Green pepper, average of raw and cooked (boiled and sauted)Geography</v>
      </c>
      <c r="M4271" s="1" t="str">
        <f t="array" ref="M4271">IF(A4270=$A$72,TEXT(A4271,"dd/mm/yyyy"),A4271)&amp;";"&amp;B4271&amp;";"&amp;IF(J4271=0,IFERROR(VLOOKUP(A4271,default!$B$17:$C$19,2,0),C4271),INDEX(default!$B$2:$B$12,Sheet2!J4271,0))&amp;";"&amp;D4271&amp;";"&amp;E4271&amp;";"&amp;F4271&amp;";"&amp;G4271&amp;";"&amp;H4271</f>
        <v>Geography;;;;;;;</v>
      </c>
    </row>
    <row r="4272" ht="15.75" customHeight="1">
      <c r="A4272" s="1" t="s">
        <v>822</v>
      </c>
      <c r="I4272" s="1" t="str">
        <f t="shared" si="1"/>
        <v>Q7.1. Green pepper, average of raw and cooked (boiled and sauted)</v>
      </c>
      <c r="J4272" s="1">
        <f t="shared" si="2"/>
        <v>0</v>
      </c>
      <c r="K4272" s="1" t="str">
        <f t="shared" si="3"/>
        <v>Q7.1. Green pepper, average of raw and cooked (boiled and sauted)0</v>
      </c>
      <c r="L4272" s="1" t="str">
        <f t="shared" si="4"/>
        <v>Q7.1. Green pepper, average of raw and cooked (boiled and sauted)Unspecified</v>
      </c>
      <c r="M4272" s="1" t="str">
        <f t="array" ref="M4272">IF(A4271=$A$72,TEXT(A4272,"dd/mm/yyyy"),A4272)&amp;";"&amp;B4272&amp;";"&amp;IF(J4272=0,IFERROR(VLOOKUP(A4272,default!$B$17:$C$19,2,0),C4272),INDEX(default!$B$2:$B$12,Sheet2!J4272,0))&amp;";"&amp;D4272&amp;";"&amp;E4272&amp;";"&amp;F4272&amp;";"&amp;G4272&amp;";"&amp;H4272</f>
        <v>Unspecified;;;;;;;</v>
      </c>
    </row>
    <row r="4273" ht="15.75" customHeight="1">
      <c r="I4273" s="1" t="str">
        <f t="shared" si="1"/>
        <v>Q7.1. Green pepper, average of raw and cooked (boiled and sauted)</v>
      </c>
      <c r="J4273" s="1">
        <f t="shared" si="2"/>
        <v>0</v>
      </c>
      <c r="K4273" s="1" t="str">
        <f t="shared" si="3"/>
        <v>Q7.1. Green pepper, average of raw and cooked (boiled and sauted)0</v>
      </c>
      <c r="L4273" s="1" t="str">
        <f t="shared" si="4"/>
        <v>Q7.1. Green pepper, average of raw and cooked (boiled and sauted)</v>
      </c>
      <c r="M4273" s="1" t="str">
        <f t="array" ref="M4273">IF(A4272=$A$72,TEXT(A4273,"dd/mm/yyyy"),A4273)&amp;";"&amp;B4273&amp;";"&amp;IF(J4273=0,IFERROR(VLOOKUP(A4273,default!$B$17:$C$19,2,0),C4273),INDEX(default!$B$2:$B$12,Sheet2!J4273,0))&amp;";"&amp;D4273&amp;";"&amp;E4273&amp;";"&amp;F4273&amp;";"&amp;G4273&amp;";"&amp;H4273</f>
        <v>;;;;;;;</v>
      </c>
    </row>
    <row r="4274" ht="15.75" customHeight="1">
      <c r="A4274" s="1" t="s">
        <v>824</v>
      </c>
      <c r="I4274" s="1" t="str">
        <f t="shared" si="1"/>
        <v>Q7.1. Green pepper, average of raw and cooked (boiled and sauted)</v>
      </c>
      <c r="J4274" s="1">
        <f t="shared" si="2"/>
        <v>0</v>
      </c>
      <c r="K4274" s="1" t="str">
        <f t="shared" si="3"/>
        <v>Q7.1. Green pepper, average of raw and cooked (boiled and sauted)0</v>
      </c>
      <c r="L4274" s="1" t="str">
        <f t="shared" si="4"/>
        <v>Q7.1. Green pepper, average of raw and cooked (boiled and sauted)Technology</v>
      </c>
      <c r="M4274" s="1" t="str">
        <f t="array" ref="M4274">IF(A4273=$A$72,TEXT(A4274,"dd/mm/yyyy"),A4274)&amp;";"&amp;B4274&amp;";"&amp;IF(J4274=0,IFERROR(VLOOKUP(A4274,default!$B$17:$C$19,2,0),C4274),INDEX(default!$B$2:$B$12,Sheet2!J4274,0))&amp;";"&amp;D4274&amp;";"&amp;E4274&amp;";"&amp;F4274&amp;";"&amp;G4274&amp;";"&amp;H4274</f>
        <v>Technology;;;;;;;</v>
      </c>
    </row>
    <row r="4275" ht="15.75" customHeight="1">
      <c r="A4275" s="1" t="s">
        <v>822</v>
      </c>
      <c r="I4275" s="1" t="str">
        <f t="shared" si="1"/>
        <v>Q7.1. Green pepper, average of raw and cooked (boiled and sauted)</v>
      </c>
      <c r="J4275" s="1">
        <f t="shared" si="2"/>
        <v>0</v>
      </c>
      <c r="K4275" s="1" t="str">
        <f t="shared" si="3"/>
        <v>Q7.1. Green pepper, average of raw and cooked (boiled and sauted)0</v>
      </c>
      <c r="L4275" s="1" t="str">
        <f t="shared" si="4"/>
        <v>Q7.1. Green pepper, average of raw and cooked (boiled and sauted)Unspecified</v>
      </c>
      <c r="M4275" s="1" t="str">
        <f t="array" ref="M4275">IF(A4274=$A$72,TEXT(A4275,"dd/mm/yyyy"),A4275)&amp;";"&amp;B4275&amp;";"&amp;IF(J4275=0,IFERROR(VLOOKUP(A4275,default!$B$17:$C$19,2,0),C4275),INDEX(default!$B$2:$B$12,Sheet2!J4275,0))&amp;";"&amp;D4275&amp;";"&amp;E4275&amp;";"&amp;F4275&amp;";"&amp;G4275&amp;";"&amp;H4275</f>
        <v>Unspecified;;;;;;;</v>
      </c>
    </row>
    <row r="4276" ht="15.75" customHeight="1">
      <c r="I4276" s="1" t="str">
        <f t="shared" si="1"/>
        <v>Q7.1. Green pepper, average of raw and cooked (boiled and sauted)</v>
      </c>
      <c r="J4276" s="1">
        <f t="shared" si="2"/>
        <v>0</v>
      </c>
      <c r="K4276" s="1" t="str">
        <f t="shared" si="3"/>
        <v>Q7.1. Green pepper, average of raw and cooked (boiled and sauted)0</v>
      </c>
      <c r="L4276" s="1" t="str">
        <f t="shared" si="4"/>
        <v>Q7.1. Green pepper, average of raw and cooked (boiled and sauted)</v>
      </c>
      <c r="M4276" s="1" t="str">
        <f t="array" ref="M4276">IF(A4275=$A$72,TEXT(A4276,"dd/mm/yyyy"),A4276)&amp;";"&amp;B4276&amp;";"&amp;IF(J4276=0,IFERROR(VLOOKUP(A4276,default!$B$17:$C$19,2,0),C4276),INDEX(default!$B$2:$B$12,Sheet2!J4276,0))&amp;";"&amp;D4276&amp;";"&amp;E4276&amp;";"&amp;F4276&amp;";"&amp;G4276&amp;";"&amp;H4276</f>
        <v>;;;;;;;</v>
      </c>
    </row>
    <row r="4277" ht="15.75" customHeight="1">
      <c r="A4277" s="1" t="s">
        <v>825</v>
      </c>
      <c r="I4277" s="1" t="str">
        <f t="shared" si="1"/>
        <v>Q7.1. Green pepper, average of raw and cooked (boiled and sauted)</v>
      </c>
      <c r="J4277" s="1">
        <f t="shared" si="2"/>
        <v>0</v>
      </c>
      <c r="K4277" s="1" t="str">
        <f t="shared" si="3"/>
        <v>Q7.1. Green pepper, average of raw and cooked (boiled and sauted)0</v>
      </c>
      <c r="L4277" s="1" t="str">
        <f t="shared" si="4"/>
        <v>Q7.1. Green pepper, average of raw and cooked (boiled and sauted)Representativeness</v>
      </c>
      <c r="M4277" s="1" t="str">
        <f t="array" ref="M4277">IF(A4276=$A$72,TEXT(A4277,"dd/mm/yyyy"),A4277)&amp;";"&amp;B4277&amp;";"&amp;IF(J4277=0,IFERROR(VLOOKUP(A4277,default!$B$17:$C$19,2,0),C4277),INDEX(default!$B$2:$B$12,Sheet2!J4277,0))&amp;";"&amp;D4277&amp;";"&amp;E4277&amp;";"&amp;F4277&amp;";"&amp;G4277&amp;";"&amp;H4277</f>
        <v>Representativeness;;;;;;;</v>
      </c>
    </row>
    <row r="4278" ht="15.75" customHeight="1">
      <c r="A4278" s="1" t="s">
        <v>822</v>
      </c>
      <c r="I4278" s="1" t="str">
        <f t="shared" si="1"/>
        <v>Q7.1. Green pepper, average of raw and cooked (boiled and sauted)</v>
      </c>
      <c r="J4278" s="1">
        <f t="shared" si="2"/>
        <v>0</v>
      </c>
      <c r="K4278" s="1" t="str">
        <f t="shared" si="3"/>
        <v>Q7.1. Green pepper, average of raw and cooked (boiled and sauted)0</v>
      </c>
      <c r="L4278" s="1" t="str">
        <f t="shared" si="4"/>
        <v>Q7.1. Green pepper, average of raw and cooked (boiled and sauted)Unspecified</v>
      </c>
      <c r="M4278" s="1" t="str">
        <f t="array" ref="M4278">IF(A4277=$A$72,TEXT(A4278,"dd/mm/yyyy"),A4278)&amp;";"&amp;B4278&amp;";"&amp;IF(J4278=0,IFERROR(VLOOKUP(A4278,default!$B$17:$C$19,2,0),C4278),INDEX(default!$B$2:$B$12,Sheet2!J4278,0))&amp;";"&amp;D4278&amp;";"&amp;E4278&amp;";"&amp;F4278&amp;";"&amp;G4278&amp;";"&amp;H4278</f>
        <v>Unspecified;;;;;;;</v>
      </c>
    </row>
    <row r="4279" ht="15.75" customHeight="1">
      <c r="I4279" s="1" t="str">
        <f t="shared" si="1"/>
        <v>Q7.1. Green pepper, average of raw and cooked (boiled and sauted)</v>
      </c>
      <c r="J4279" s="1">
        <f t="shared" si="2"/>
        <v>0</v>
      </c>
      <c r="K4279" s="1" t="str">
        <f t="shared" si="3"/>
        <v>Q7.1. Green pepper, average of raw and cooked (boiled and sauted)0</v>
      </c>
      <c r="L4279" s="1" t="str">
        <f t="shared" si="4"/>
        <v>Q7.1. Green pepper, average of raw and cooked (boiled and sauted)</v>
      </c>
      <c r="M4279" s="1" t="str">
        <f t="array" ref="M4279">IF(A4278=$A$72,TEXT(A4279,"dd/mm/yyyy"),A4279)&amp;";"&amp;B4279&amp;";"&amp;IF(J4279=0,IFERROR(VLOOKUP(A4279,default!$B$17:$C$19,2,0),C4279),INDEX(default!$B$2:$B$12,Sheet2!J4279,0))&amp;";"&amp;D4279&amp;";"&amp;E4279&amp;";"&amp;F4279&amp;";"&amp;G4279&amp;";"&amp;H4279</f>
        <v>;;;;;;;</v>
      </c>
    </row>
    <row r="4280" ht="15.75" customHeight="1">
      <c r="A4280" s="1" t="s">
        <v>826</v>
      </c>
      <c r="I4280" s="1" t="str">
        <f t="shared" si="1"/>
        <v>Q7.1. Green pepper, average of raw and cooked (boiled and sauted)</v>
      </c>
      <c r="J4280" s="1">
        <f t="shared" si="2"/>
        <v>0</v>
      </c>
      <c r="K4280" s="1" t="str">
        <f t="shared" si="3"/>
        <v>Q7.1. Green pepper, average of raw and cooked (boiled and sauted)0</v>
      </c>
      <c r="L4280" s="1" t="str">
        <f t="shared" si="4"/>
        <v>Q7.1. Green pepper, average of raw and cooked (boiled and sauted)Multiple output allocation</v>
      </c>
      <c r="M4280" s="1" t="str">
        <f t="array" ref="M4280">IF(A4279=$A$72,TEXT(A4280,"dd/mm/yyyy"),A4280)&amp;";"&amp;B4280&amp;";"&amp;IF(J4280=0,IFERROR(VLOOKUP(A4280,default!$B$17:$C$19,2,0),C4280),INDEX(default!$B$2:$B$12,Sheet2!J4280,0))&amp;";"&amp;D4280&amp;";"&amp;E4280&amp;";"&amp;F4280&amp;";"&amp;G4280&amp;";"&amp;H4280</f>
        <v>Multiple output allocation;;;;;;;</v>
      </c>
    </row>
    <row r="4281" ht="15.75" customHeight="1">
      <c r="A4281" s="1" t="s">
        <v>822</v>
      </c>
      <c r="I4281" s="1" t="str">
        <f t="shared" si="1"/>
        <v>Q7.1. Green pepper, average of raw and cooked (boiled and sauted)</v>
      </c>
      <c r="J4281" s="1">
        <f t="shared" si="2"/>
        <v>0</v>
      </c>
      <c r="K4281" s="1" t="str">
        <f t="shared" si="3"/>
        <v>Q7.1. Green pepper, average of raw and cooked (boiled and sauted)0</v>
      </c>
      <c r="L4281" s="1" t="str">
        <f t="shared" si="4"/>
        <v>Q7.1. Green pepper, average of raw and cooked (boiled and sauted)Unspecified</v>
      </c>
      <c r="M4281" s="1" t="str">
        <f t="array" ref="M4281">IF(A4280=$A$72,TEXT(A4281,"dd/mm/yyyy"),A4281)&amp;";"&amp;B4281&amp;";"&amp;IF(J4281=0,IFERROR(VLOOKUP(A4281,default!$B$17:$C$19,2,0),C4281),INDEX(default!$B$2:$B$12,Sheet2!J4281,0))&amp;";"&amp;D4281&amp;";"&amp;E4281&amp;";"&amp;F4281&amp;";"&amp;G4281&amp;";"&amp;H4281</f>
        <v>Unspecified;;;;;;;</v>
      </c>
    </row>
    <row r="4282" ht="15.75" customHeight="1">
      <c r="I4282" s="1" t="str">
        <f t="shared" si="1"/>
        <v>Q7.1. Green pepper, average of raw and cooked (boiled and sauted)</v>
      </c>
      <c r="J4282" s="1">
        <f t="shared" si="2"/>
        <v>0</v>
      </c>
      <c r="K4282" s="1" t="str">
        <f t="shared" si="3"/>
        <v>Q7.1. Green pepper, average of raw and cooked (boiled and sauted)0</v>
      </c>
      <c r="L4282" s="1" t="str">
        <f t="shared" si="4"/>
        <v>Q7.1. Green pepper, average of raw and cooked (boiled and sauted)</v>
      </c>
      <c r="M4282" s="1" t="str">
        <f t="array" ref="M4282">IF(A4281=$A$72,TEXT(A4282,"dd/mm/yyyy"),A4282)&amp;";"&amp;B4282&amp;";"&amp;IF(J4282=0,IFERROR(VLOOKUP(A4282,default!$B$17:$C$19,2,0),C4282),INDEX(default!$B$2:$B$12,Sheet2!J4282,0))&amp;";"&amp;D4282&amp;";"&amp;E4282&amp;";"&amp;F4282&amp;";"&amp;G4282&amp;";"&amp;H4282</f>
        <v>;;;;;;;</v>
      </c>
    </row>
    <row r="4283" ht="15.75" customHeight="1">
      <c r="A4283" s="1" t="s">
        <v>827</v>
      </c>
      <c r="I4283" s="1" t="str">
        <f t="shared" si="1"/>
        <v>Q7.1. Green pepper, average of raw and cooked (boiled and sauted)</v>
      </c>
      <c r="J4283" s="1">
        <f t="shared" si="2"/>
        <v>0</v>
      </c>
      <c r="K4283" s="1" t="str">
        <f t="shared" si="3"/>
        <v>Q7.1. Green pepper, average of raw and cooked (boiled and sauted)0</v>
      </c>
      <c r="L4283" s="1" t="str">
        <f t="shared" si="4"/>
        <v>Q7.1. Green pepper, average of raw and cooked (boiled and sauted)Substitution allocation</v>
      </c>
      <c r="M4283" s="1" t="str">
        <f t="array" ref="M4283">IF(A4282=$A$72,TEXT(A4283,"dd/mm/yyyy"),A4283)&amp;";"&amp;B4283&amp;";"&amp;IF(J4283=0,IFERROR(VLOOKUP(A4283,default!$B$17:$C$19,2,0),C4283),INDEX(default!$B$2:$B$12,Sheet2!J4283,0))&amp;";"&amp;D4283&amp;";"&amp;E4283&amp;";"&amp;F4283&amp;";"&amp;G4283&amp;";"&amp;H4283</f>
        <v>Substitution allocation;;;;;;;</v>
      </c>
    </row>
    <row r="4284" ht="15.75" customHeight="1">
      <c r="A4284" s="1" t="s">
        <v>822</v>
      </c>
      <c r="I4284" s="1" t="str">
        <f t="shared" si="1"/>
        <v>Q7.1. Green pepper, average of raw and cooked (boiled and sauted)</v>
      </c>
      <c r="J4284" s="1">
        <f t="shared" si="2"/>
        <v>0</v>
      </c>
      <c r="K4284" s="1" t="str">
        <f t="shared" si="3"/>
        <v>Q7.1. Green pepper, average of raw and cooked (boiled and sauted)0</v>
      </c>
      <c r="L4284" s="1" t="str">
        <f t="shared" si="4"/>
        <v>Q7.1. Green pepper, average of raw and cooked (boiled and sauted)Unspecified</v>
      </c>
      <c r="M4284" s="1" t="str">
        <f t="array" ref="M4284">IF(A4283=$A$72,TEXT(A4284,"dd/mm/yyyy"),A4284)&amp;";"&amp;B4284&amp;";"&amp;IF(J4284=0,IFERROR(VLOOKUP(A4284,default!$B$17:$C$19,2,0),C4284),INDEX(default!$B$2:$B$12,Sheet2!J4284,0))&amp;";"&amp;D4284&amp;";"&amp;E4284&amp;";"&amp;F4284&amp;";"&amp;G4284&amp;";"&amp;H4284</f>
        <v>Unspecified;;;;;;;</v>
      </c>
    </row>
    <row r="4285" ht="15.75" customHeight="1">
      <c r="I4285" s="1" t="str">
        <f t="shared" si="1"/>
        <v>Q7.1. Green pepper, average of raw and cooked (boiled and sauted)</v>
      </c>
      <c r="J4285" s="1">
        <f t="shared" si="2"/>
        <v>0</v>
      </c>
      <c r="K4285" s="1" t="str">
        <f t="shared" si="3"/>
        <v>Q7.1. Green pepper, average of raw and cooked (boiled and sauted)0</v>
      </c>
      <c r="L4285" s="1" t="str">
        <f t="shared" si="4"/>
        <v>Q7.1. Green pepper, average of raw and cooked (boiled and sauted)</v>
      </c>
      <c r="M4285" s="1" t="str">
        <f t="array" ref="M4285">IF(A4284=$A$72,TEXT(A4285,"dd/mm/yyyy"),A4285)&amp;";"&amp;B4285&amp;";"&amp;IF(J4285=0,IFERROR(VLOOKUP(A4285,default!$B$17:$C$19,2,0),C4285),INDEX(default!$B$2:$B$12,Sheet2!J4285,0))&amp;";"&amp;D4285&amp;";"&amp;E4285&amp;";"&amp;F4285&amp;";"&amp;G4285&amp;";"&amp;H4285</f>
        <v>;;;;;;;</v>
      </c>
    </row>
    <row r="4286" ht="15.75" customHeight="1">
      <c r="A4286" s="1" t="s">
        <v>828</v>
      </c>
      <c r="I4286" s="1" t="str">
        <f t="shared" si="1"/>
        <v>Q7.1. Green pepper, average of raw and cooked (boiled and sauted)</v>
      </c>
      <c r="J4286" s="1">
        <f t="shared" si="2"/>
        <v>0</v>
      </c>
      <c r="K4286" s="1" t="str">
        <f t="shared" si="3"/>
        <v>Q7.1. Green pepper, average of raw and cooked (boiled and sauted)0</v>
      </c>
      <c r="L4286" s="1" t="str">
        <f t="shared" si="4"/>
        <v>Q7.1. Green pepper, average of raw and cooked (boiled and sauted)Cut off rules</v>
      </c>
      <c r="M4286" s="1" t="str">
        <f t="array" ref="M4286">IF(A4285=$A$72,TEXT(A4286,"dd/mm/yyyy"),A4286)&amp;";"&amp;B4286&amp;";"&amp;IF(J4286=0,IFERROR(VLOOKUP(A4286,default!$B$17:$C$19,2,0),C4286),INDEX(default!$B$2:$B$12,Sheet2!J4286,0))&amp;";"&amp;D4286&amp;";"&amp;E4286&amp;";"&amp;F4286&amp;";"&amp;G4286&amp;";"&amp;H4286</f>
        <v>Cut off rules;;;;;;;</v>
      </c>
    </row>
    <row r="4287" ht="15.75" customHeight="1">
      <c r="A4287" s="1" t="s">
        <v>822</v>
      </c>
      <c r="I4287" s="1" t="str">
        <f t="shared" si="1"/>
        <v>Q7.1. Green pepper, average of raw and cooked (boiled and sauted)</v>
      </c>
      <c r="J4287" s="1">
        <f t="shared" si="2"/>
        <v>0</v>
      </c>
      <c r="K4287" s="1" t="str">
        <f t="shared" si="3"/>
        <v>Q7.1. Green pepper, average of raw and cooked (boiled and sauted)0</v>
      </c>
      <c r="L4287" s="1" t="str">
        <f t="shared" si="4"/>
        <v>Q7.1. Green pepper, average of raw and cooked (boiled and sauted)Unspecified</v>
      </c>
      <c r="M4287" s="1" t="str">
        <f t="array" ref="M4287">IF(A4286=$A$72,TEXT(A4287,"dd/mm/yyyy"),A4287)&amp;";"&amp;B4287&amp;";"&amp;IF(J4287=0,IFERROR(VLOOKUP(A4287,default!$B$17:$C$19,2,0),C4287),INDEX(default!$B$2:$B$12,Sheet2!J4287,0))&amp;";"&amp;D4287&amp;";"&amp;E4287&amp;";"&amp;F4287&amp;";"&amp;G4287&amp;";"&amp;H4287</f>
        <v>Unspecified;;;;;;;</v>
      </c>
    </row>
    <row r="4288" ht="15.75" customHeight="1">
      <c r="I4288" s="1" t="str">
        <f t="shared" si="1"/>
        <v>Q7.1. Green pepper, average of raw and cooked (boiled and sauted)</v>
      </c>
      <c r="J4288" s="1">
        <f t="shared" si="2"/>
        <v>0</v>
      </c>
      <c r="K4288" s="1" t="str">
        <f t="shared" si="3"/>
        <v>Q7.1. Green pepper, average of raw and cooked (boiled and sauted)0</v>
      </c>
      <c r="L4288" s="1" t="str">
        <f t="shared" si="4"/>
        <v>Q7.1. Green pepper, average of raw and cooked (boiled and sauted)</v>
      </c>
      <c r="M4288" s="1" t="str">
        <f t="array" ref="M4288">IF(A4287=$A$72,TEXT(A4288,"dd/mm/yyyy"),A4288)&amp;";"&amp;B4288&amp;";"&amp;IF(J4288=0,IFERROR(VLOOKUP(A4288,default!$B$17:$C$19,2,0),C4288),INDEX(default!$B$2:$B$12,Sheet2!J4288,0))&amp;";"&amp;D4288&amp;";"&amp;E4288&amp;";"&amp;F4288&amp;";"&amp;G4288&amp;";"&amp;H4288</f>
        <v>;;;;;;;</v>
      </c>
    </row>
    <row r="4289" ht="15.75" customHeight="1">
      <c r="A4289" s="49" t="s">
        <v>829</v>
      </c>
      <c r="I4289" s="1" t="str">
        <f t="shared" si="1"/>
        <v>Q7.1. Green pepper, average of raw and cooked (boiled and sauted)</v>
      </c>
      <c r="J4289" s="1">
        <f t="shared" si="2"/>
        <v>0</v>
      </c>
      <c r="K4289" s="1" t="str">
        <f t="shared" si="3"/>
        <v>Q7.1. Green pepper, average of raw and cooked (boiled and sauted)0</v>
      </c>
      <c r="L4289" s="1" t="str">
        <f t="shared" si="4"/>
        <v>Q7.1. Green pepper, average of raw and cooked (boiled and sauted)Capital goods</v>
      </c>
      <c r="M4289" s="1" t="str">
        <f t="array" ref="M4289">IF(A4288=$A$72,TEXT(A4289,"dd/mm/yyyy"),A4289)&amp;";"&amp;B4289&amp;";"&amp;IF(J4289=0,IFERROR(VLOOKUP(A4289,default!$B$17:$C$19,2,0),C4289),INDEX(default!$B$2:$B$12,Sheet2!J4289,0))&amp;";"&amp;D4289&amp;";"&amp;E4289&amp;";"&amp;F4289&amp;";"&amp;G4289&amp;";"&amp;H4289</f>
        <v>Capital goods;;;;;;;</v>
      </c>
    </row>
    <row r="4290" ht="15.75" customHeight="1">
      <c r="A4290" s="1" t="s">
        <v>822</v>
      </c>
      <c r="I4290" s="1" t="str">
        <f t="shared" si="1"/>
        <v>Q7.1. Green pepper, average of raw and cooked (boiled and sauted)</v>
      </c>
      <c r="J4290" s="1">
        <f t="shared" si="2"/>
        <v>0</v>
      </c>
      <c r="K4290" s="1" t="str">
        <f t="shared" si="3"/>
        <v>Q7.1. Green pepper, average of raw and cooked (boiled and sauted)0</v>
      </c>
      <c r="L4290" s="1" t="str">
        <f t="shared" si="4"/>
        <v>Q7.1. Green pepper, average of raw and cooked (boiled and sauted)Unspecified</v>
      </c>
      <c r="M4290" s="1" t="str">
        <f t="array" ref="M4290">IF(A4289=$A$72,TEXT(A4290,"dd/mm/yyyy"),A4290)&amp;";"&amp;B4290&amp;";"&amp;IF(J4290=0,IFERROR(VLOOKUP(A4290,default!$B$17:$C$19,2,0),C4290),INDEX(default!$B$2:$B$12,Sheet2!J4290,0))&amp;";"&amp;D4290&amp;";"&amp;E4290&amp;";"&amp;F4290&amp;";"&amp;G4290&amp;";"&amp;H4290</f>
        <v>Unspecified;;;;;;;</v>
      </c>
    </row>
    <row r="4291" ht="15.75" customHeight="1">
      <c r="I4291" s="1" t="str">
        <f t="shared" si="1"/>
        <v>Q7.1. Green pepper, average of raw and cooked (boiled and sauted)</v>
      </c>
      <c r="J4291" s="1">
        <f t="shared" si="2"/>
        <v>0</v>
      </c>
      <c r="K4291" s="1" t="str">
        <f t="shared" si="3"/>
        <v>Q7.1. Green pepper, average of raw and cooked (boiled and sauted)0</v>
      </c>
      <c r="L4291" s="1" t="str">
        <f t="shared" si="4"/>
        <v>Q7.1. Green pepper, average of raw and cooked (boiled and sauted)</v>
      </c>
      <c r="M4291" s="1" t="str">
        <f t="array" ref="M4291">IF(A4290=$A$72,TEXT(A4291,"dd/mm/yyyy"),A4291)&amp;";"&amp;B4291&amp;";"&amp;IF(J4291=0,IFERROR(VLOOKUP(A4291,default!$B$17:$C$19,2,0),C4291),INDEX(default!$B$2:$B$12,Sheet2!J4291,0))&amp;";"&amp;D4291&amp;";"&amp;E4291&amp;";"&amp;F4291&amp;";"&amp;G4291&amp;";"&amp;H4291</f>
        <v>;;;;;;;</v>
      </c>
    </row>
    <row r="4292" ht="15.75" customHeight="1">
      <c r="A4292" s="1" t="s">
        <v>830</v>
      </c>
      <c r="I4292" s="1" t="str">
        <f t="shared" si="1"/>
        <v>Q7.1. Green pepper, average of raw and cooked (boiled and sauted)</v>
      </c>
      <c r="J4292" s="1">
        <f t="shared" si="2"/>
        <v>0</v>
      </c>
      <c r="K4292" s="1" t="str">
        <f t="shared" si="3"/>
        <v>Q7.1. Green pepper, average of raw and cooked (boiled and sauted)0</v>
      </c>
      <c r="L4292" s="1" t="str">
        <f t="shared" si="4"/>
        <v>Q7.1. Green pepper, average of raw and cooked (boiled and sauted)Boundary with nature</v>
      </c>
      <c r="M4292" s="1" t="str">
        <f t="array" ref="M4292">IF(A4291=$A$72,TEXT(A4292,"dd/mm/yyyy"),A4292)&amp;";"&amp;B4292&amp;";"&amp;IF(J4292=0,IFERROR(VLOOKUP(A4292,default!$B$17:$C$19,2,0),C4292),INDEX(default!$B$2:$B$12,Sheet2!J4292,0))&amp;";"&amp;D4292&amp;";"&amp;E4292&amp;";"&amp;F4292&amp;";"&amp;G4292&amp;";"&amp;H4292</f>
        <v>Boundary with nature;;;;;;;</v>
      </c>
    </row>
    <row r="4293" ht="15.75" customHeight="1">
      <c r="A4293" s="1" t="s">
        <v>822</v>
      </c>
      <c r="I4293" s="1" t="str">
        <f t="shared" si="1"/>
        <v>Q7.1. Green pepper, average of raw and cooked (boiled and sauted)</v>
      </c>
      <c r="J4293" s="1">
        <f t="shared" si="2"/>
        <v>0</v>
      </c>
      <c r="K4293" s="1" t="str">
        <f t="shared" si="3"/>
        <v>Q7.1. Green pepper, average of raw and cooked (boiled and sauted)0</v>
      </c>
      <c r="L4293" s="1" t="str">
        <f t="shared" si="4"/>
        <v>Q7.1. Green pepper, average of raw and cooked (boiled and sauted)Unspecified</v>
      </c>
      <c r="M4293" s="1" t="str">
        <f t="array" ref="M4293">IF(A4292=$A$72,TEXT(A4293,"dd/mm/yyyy"),A4293)&amp;";"&amp;B4293&amp;";"&amp;IF(J4293=0,IFERROR(VLOOKUP(A4293,default!$B$17:$C$19,2,0),C4293),INDEX(default!$B$2:$B$12,Sheet2!J4293,0))&amp;";"&amp;D4293&amp;";"&amp;E4293&amp;";"&amp;F4293&amp;";"&amp;G4293&amp;";"&amp;H4293</f>
        <v>Unspecified;;;;;;;</v>
      </c>
    </row>
    <row r="4294" ht="15.75" customHeight="1">
      <c r="I4294" s="1" t="str">
        <f t="shared" si="1"/>
        <v>Q7.1. Green pepper, average of raw and cooked (boiled and sauted)</v>
      </c>
      <c r="J4294" s="1">
        <f t="shared" si="2"/>
        <v>0</v>
      </c>
      <c r="K4294" s="1" t="str">
        <f t="shared" si="3"/>
        <v>Q7.1. Green pepper, average of raw and cooked (boiled and sauted)0</v>
      </c>
      <c r="L4294" s="1" t="str">
        <f t="shared" si="4"/>
        <v>Q7.1. Green pepper, average of raw and cooked (boiled and sauted)</v>
      </c>
      <c r="M4294" s="1" t="str">
        <f t="array" ref="M4294">IF(A4293=$A$72,TEXT(A4294,"dd/mm/yyyy"),A4294)&amp;";"&amp;B4294&amp;";"&amp;IF(J4294=0,IFERROR(VLOOKUP(A4294,default!$B$17:$C$19,2,0),C4294),INDEX(default!$B$2:$B$12,Sheet2!J4294,0))&amp;";"&amp;D4294&amp;";"&amp;E4294&amp;";"&amp;F4294&amp;";"&amp;G4294&amp;";"&amp;H4294</f>
        <v>;;;;;;;</v>
      </c>
    </row>
    <row r="4295" ht="15.75" customHeight="1">
      <c r="A4295" s="1" t="s">
        <v>831</v>
      </c>
      <c r="I4295" s="1" t="str">
        <f t="shared" si="1"/>
        <v>Q7.1. Green pepper, average of raw and cooked (boiled and sauted)</v>
      </c>
      <c r="J4295" s="1">
        <f t="shared" si="2"/>
        <v>0</v>
      </c>
      <c r="K4295" s="1" t="str">
        <f t="shared" si="3"/>
        <v>Q7.1. Green pepper, average of raw and cooked (boiled and sauted)0</v>
      </c>
      <c r="L4295" s="1" t="str">
        <f t="shared" si="4"/>
        <v>Q7.1. Green pepper, average of raw and cooked (boiled and sauted)Infrastructure</v>
      </c>
      <c r="M4295" s="1" t="str">
        <f t="array" ref="M4295">IF(A4294=$A$72,TEXT(A4295,"dd/mm/yyyy"),A4295)&amp;";"&amp;B4295&amp;";"&amp;IF(J4295=0,IFERROR(VLOOKUP(A4295,default!$B$17:$C$19,2,0),C4295),INDEX(default!$B$2:$B$12,Sheet2!J4295,0))&amp;";"&amp;D4295&amp;";"&amp;E4295&amp;";"&amp;F4295&amp;";"&amp;G4295&amp;";"&amp;H4295</f>
        <v>Infrastructure;;;;;;;</v>
      </c>
    </row>
    <row r="4296" ht="15.75" customHeight="1">
      <c r="A4296" s="1" t="s">
        <v>832</v>
      </c>
      <c r="I4296" s="1" t="str">
        <f t="shared" si="1"/>
        <v>Q7.1. Green pepper, average of raw and cooked (boiled and sauted)</v>
      </c>
      <c r="J4296" s="1">
        <f t="shared" si="2"/>
        <v>0</v>
      </c>
      <c r="K4296" s="1" t="str">
        <f t="shared" si="3"/>
        <v>Q7.1. Green pepper, average of raw and cooked (boiled and sauted)0</v>
      </c>
      <c r="L4296" s="1" t="str">
        <f t="shared" si="4"/>
        <v>Q7.1. Green pepper, average of raw and cooked (boiled and sauted)No</v>
      </c>
      <c r="M4296" s="1" t="str">
        <f t="array" ref="M4296">IF(A4295=$A$72,TEXT(A4296,"dd/mm/yyyy"),A4296)&amp;";"&amp;B4296&amp;";"&amp;IF(J4296=0,IFERROR(VLOOKUP(A4296,default!$B$17:$C$19,2,0),C4296),INDEX(default!$B$2:$B$12,Sheet2!J4296,0))&amp;";"&amp;D4296&amp;";"&amp;E4296&amp;";"&amp;F4296&amp;";"&amp;G4296&amp;";"&amp;H4296</f>
        <v>No;;;;;;;</v>
      </c>
    </row>
    <row r="4297" ht="15.75" customHeight="1">
      <c r="I4297" s="1" t="str">
        <f t="shared" si="1"/>
        <v>Q7.1. Green pepper, average of raw and cooked (boiled and sauted)</v>
      </c>
      <c r="J4297" s="1">
        <f t="shared" si="2"/>
        <v>0</v>
      </c>
      <c r="K4297" s="1" t="str">
        <f t="shared" si="3"/>
        <v>Q7.1. Green pepper, average of raw and cooked (boiled and sauted)0</v>
      </c>
      <c r="L4297" s="1" t="str">
        <f t="shared" si="4"/>
        <v>Q7.1. Green pepper, average of raw and cooked (boiled and sauted)</v>
      </c>
      <c r="M4297" s="1" t="str">
        <f t="array" ref="M4297">IF(A4296=$A$72,TEXT(A4297,"dd/mm/yyyy"),A4297)&amp;";"&amp;B4297&amp;";"&amp;IF(J4297=0,IFERROR(VLOOKUP(A4297,default!$B$17:$C$19,2,0),C4297),INDEX(default!$B$2:$B$12,Sheet2!J4297,0))&amp;";"&amp;D4297&amp;";"&amp;E4297&amp;";"&amp;F4297&amp;";"&amp;G4297&amp;";"&amp;H4297</f>
        <v>;;;;;;;</v>
      </c>
    </row>
    <row r="4298" ht="15.75" customHeight="1">
      <c r="A4298" s="1" t="s">
        <v>833</v>
      </c>
      <c r="I4298" s="1" t="str">
        <f t="shared" si="1"/>
        <v>Q7.1. Green pepper, average of raw and cooked (boiled and sauted)</v>
      </c>
      <c r="J4298" s="1">
        <f t="shared" si="2"/>
        <v>0</v>
      </c>
      <c r="K4298" s="1" t="str">
        <f t="shared" si="3"/>
        <v>Q7.1. Green pepper, average of raw and cooked (boiled and sauted)0</v>
      </c>
      <c r="L4298" s="1" t="str">
        <f t="shared" si="4"/>
        <v>Q7.1. Green pepper, average of raw and cooked (boiled and sauted)Date</v>
      </c>
      <c r="M4298" s="1" t="str">
        <f t="array" ref="M4298">IF(A4297=$A$72,TEXT(A4298,"dd/mm/yyyy"),A4298)&amp;";"&amp;B4298&amp;";"&amp;IF(J4298=0,IFERROR(VLOOKUP(A4298,default!$B$17:$C$19,2,0),C4298),INDEX(default!$B$2:$B$12,Sheet2!J4298,0))&amp;";"&amp;D4298&amp;";"&amp;E4298&amp;";"&amp;F4298&amp;";"&amp;G4298&amp;";"&amp;H4298</f>
        <v>Date;;;;;;;</v>
      </c>
    </row>
    <row r="4299" ht="15.75" customHeight="1">
      <c r="A4299" s="49">
        <v>45119.0</v>
      </c>
      <c r="I4299" s="1" t="str">
        <f t="shared" si="1"/>
        <v>Q7.1. Green pepper, average of raw and cooked (boiled and sauted)</v>
      </c>
      <c r="J4299" s="1">
        <f t="shared" si="2"/>
        <v>0</v>
      </c>
      <c r="K4299" s="1" t="str">
        <f t="shared" si="3"/>
        <v>Q7.1. Green pepper, average of raw and cooked (boiled and sauted)0</v>
      </c>
      <c r="L4299" s="1" t="str">
        <f t="shared" si="4"/>
        <v>Q7.1. Green pepper, average of raw and cooked (boiled and sauted)45119</v>
      </c>
      <c r="M4299" s="1" t="str">
        <f t="array" ref="M4299">IF(A4298=$A$72,TEXT(A4299,"dd/mm/yyyy"),A4299)&amp;";"&amp;B4299&amp;";"&amp;IF(J4299=0,IFERROR(VLOOKUP(A4299,default!$B$17:$C$19,2,0),C4299),INDEX(default!$B$2:$B$12,Sheet2!J4299,0))&amp;";"&amp;D4299&amp;";"&amp;E4299&amp;";"&amp;F4299&amp;";"&amp;G4299&amp;";"&amp;H4299</f>
        <v>12/07/2023;;;;;;;</v>
      </c>
    </row>
    <row r="4300" ht="15.75" customHeight="1">
      <c r="I4300" s="1" t="str">
        <f t="shared" si="1"/>
        <v>Q7.1. Green pepper, average of raw and cooked (boiled and sauted)</v>
      </c>
      <c r="J4300" s="1">
        <f t="shared" si="2"/>
        <v>0</v>
      </c>
      <c r="K4300" s="1" t="str">
        <f t="shared" si="3"/>
        <v>Q7.1. Green pepper, average of raw and cooked (boiled and sauted)0</v>
      </c>
      <c r="L4300" s="1" t="str">
        <f t="shared" si="4"/>
        <v>Q7.1. Green pepper, average of raw and cooked (boiled and sauted)</v>
      </c>
      <c r="M4300" s="1" t="str">
        <f t="array" ref="M4300">IF(A4299=$A$72,TEXT(A4300,"dd/mm/yyyy"),A4300)&amp;";"&amp;B4300&amp;";"&amp;IF(J4300=0,IFERROR(VLOOKUP(A4300,default!$B$17:$C$19,2,0),C4300),INDEX(default!$B$2:$B$12,Sheet2!J4300,0))&amp;";"&amp;D4300&amp;";"&amp;E4300&amp;";"&amp;F4300&amp;";"&amp;G4300&amp;";"&amp;H4300</f>
        <v>;;;;;;;</v>
      </c>
    </row>
    <row r="4301" ht="15.75" customHeight="1">
      <c r="A4301" s="1" t="s">
        <v>834</v>
      </c>
      <c r="I4301" s="1" t="str">
        <f t="shared" si="1"/>
        <v>Q7.1. Green pepper, average of raw and cooked (boiled and sauted)</v>
      </c>
      <c r="J4301" s="1">
        <f t="shared" si="2"/>
        <v>0</v>
      </c>
      <c r="K4301" s="1" t="str">
        <f t="shared" si="3"/>
        <v>Q7.1. Green pepper, average of raw and cooked (boiled and sauted)0</v>
      </c>
      <c r="L4301" s="1" t="str">
        <f t="shared" si="4"/>
        <v>Q7.1. Green pepper, average of raw and cooked (boiled and sauted)Products</v>
      </c>
      <c r="M4301" s="1" t="str">
        <f t="array" ref="M4301">IF(A4300=$A$72,TEXT(A4301,"dd/mm/yyyy"),A4301)&amp;";"&amp;B4301&amp;";"&amp;IF(J4301=0,IFERROR(VLOOKUP(A4301,default!$B$17:$C$19,2,0),C4301),INDEX(default!$B$2:$B$12,Sheet2!J4301,0))&amp;";"&amp;D4301&amp;";"&amp;E4301&amp;";"&amp;F4301&amp;";"&amp;G4301&amp;";"&amp;H4301</f>
        <v>Products;;;;;;;</v>
      </c>
    </row>
    <row r="4302" ht="15.75" customHeight="1">
      <c r="A4302" s="1" t="s">
        <v>1077</v>
      </c>
      <c r="B4302" s="1" t="s">
        <v>835</v>
      </c>
      <c r="C4302" s="1">
        <v>1.0</v>
      </c>
      <c r="D4302" s="1">
        <v>100.0</v>
      </c>
      <c r="E4302" s="1" t="s">
        <v>836</v>
      </c>
      <c r="F4302" s="1" t="s">
        <v>971</v>
      </c>
      <c r="I4302" s="1" t="str">
        <f t="shared" si="1"/>
        <v>Q7.1. Tomatoes, average of red, yellow and green, and of raw and cooked</v>
      </c>
      <c r="J4302" s="1">
        <f t="shared" si="2"/>
        <v>0</v>
      </c>
      <c r="K4302" s="1" t="str">
        <f t="shared" si="3"/>
        <v>Q7.1. Tomatoes, average of red, yellow and green, and of raw and cooked0</v>
      </c>
      <c r="L4302" s="1" t="str">
        <f t="shared" si="4"/>
        <v>Q7.1. Tomatoes, average of red, yellow and green, and of raw and cookedQ7.1. Tomatoes, average of red, yellow and green, and of raw and cooked</v>
      </c>
      <c r="M4302" s="1" t="str">
        <f t="array" ref="M4302">IF(A4301=$A$72,TEXT(A4302,"dd/mm/yyyy"),A4302)&amp;";"&amp;B4302&amp;";"&amp;IF(J4302=0,IFERROR(VLOOKUP(A4302,default!$B$17:$C$19,2,0),C4302),INDEX(default!$B$2:$B$12,Sheet2!J4302,0))&amp;";"&amp;D4302&amp;";"&amp;E4302&amp;";"&amp;F4302&amp;";"&amp;G4302&amp;";"&amp;H4302</f>
        <v>Q7.1. Tomatoes, average of red, yellow and green, and of raw and cooked;kg;1;100;not defined;!My project\0. Life cycles;;</v>
      </c>
    </row>
    <row r="4303" ht="15.75" customHeight="1">
      <c r="I4303" s="1" t="str">
        <f t="shared" si="1"/>
        <v>Q7.1. Tomatoes, average of red, yellow and green, and of raw and cooked</v>
      </c>
      <c r="J4303" s="1">
        <f t="shared" si="2"/>
        <v>0</v>
      </c>
      <c r="K4303" s="1" t="str">
        <f t="shared" si="3"/>
        <v>Q7.1. Tomatoes, average of red, yellow and green, and of raw and cooked0</v>
      </c>
      <c r="L4303" s="1" t="str">
        <f t="shared" si="4"/>
        <v>Q7.1. Tomatoes, average of red, yellow and green, and of raw and cooked</v>
      </c>
      <c r="M4303" s="1" t="str">
        <f t="array" ref="M4303">IF(A4302=$A$72,TEXT(A4303,"dd/mm/yyyy"),A4303)&amp;";"&amp;B4303&amp;";"&amp;IF(J4303=0,IFERROR(VLOOKUP(A4303,default!$B$17:$C$19,2,0),C4303),INDEX(default!$B$2:$B$12,Sheet2!J4303,0))&amp;";"&amp;D4303&amp;";"&amp;E4303&amp;";"&amp;F4303&amp;";"&amp;G4303&amp;";"&amp;H4303</f>
        <v>;;;;;;;</v>
      </c>
    </row>
    <row r="4304" ht="15.75" customHeight="1">
      <c r="A4304" s="1" t="s">
        <v>838</v>
      </c>
      <c r="I4304" s="1" t="str">
        <f t="shared" si="1"/>
        <v>Q7.1. Tomatoes, average of red, yellow and green, and of raw and cooked</v>
      </c>
      <c r="J4304" s="1">
        <f t="shared" si="2"/>
        <v>0</v>
      </c>
      <c r="K4304" s="1" t="str">
        <f t="shared" si="3"/>
        <v>Q7.1. Tomatoes, average of red, yellow and green, and of raw and cooked0</v>
      </c>
      <c r="L4304" s="1" t="str">
        <f t="shared" si="4"/>
        <v>Q7.1. Tomatoes, average of red, yellow and green, and of raw and cookedAvoided products</v>
      </c>
      <c r="M4304" s="1" t="str">
        <f t="array" ref="M4304">IF(A4303=$A$72,TEXT(A4304,"dd/mm/yyyy"),A4304)&amp;";"&amp;B4304&amp;";"&amp;IF(J4304=0,IFERROR(VLOOKUP(A4304,default!$B$17:$C$19,2,0),C4304),INDEX(default!$B$2:$B$12,Sheet2!J4304,0))&amp;";"&amp;D4304&amp;";"&amp;E4304&amp;";"&amp;F4304&amp;";"&amp;G4304&amp;";"&amp;H4304</f>
        <v>Avoided products;;;;;;;</v>
      </c>
    </row>
    <row r="4305" ht="15.75" customHeight="1">
      <c r="I4305" s="1" t="str">
        <f t="shared" si="1"/>
        <v>Q7.1. Tomatoes, average of red, yellow and green, and of raw and cooked</v>
      </c>
      <c r="J4305" s="1">
        <f t="shared" si="2"/>
        <v>0</v>
      </c>
      <c r="K4305" s="1" t="str">
        <f t="shared" si="3"/>
        <v>Q7.1. Tomatoes, average of red, yellow and green, and of raw and cooked0</v>
      </c>
      <c r="L4305" s="1" t="str">
        <f t="shared" si="4"/>
        <v>Q7.1. Tomatoes, average of red, yellow and green, and of raw and cooked</v>
      </c>
      <c r="M4305" s="1" t="str">
        <f t="array" ref="M4305">IF(A4304=$A$72,TEXT(A4305,"dd/mm/yyyy"),A4305)&amp;";"&amp;B4305&amp;";"&amp;IF(J4305=0,IFERROR(VLOOKUP(A4305,default!$B$17:$C$19,2,0),C4305),INDEX(default!$B$2:$B$12,Sheet2!J4305,0))&amp;";"&amp;D4305&amp;";"&amp;E4305&amp;";"&amp;F4305&amp;";"&amp;G4305&amp;";"&amp;H4305</f>
        <v>;;;;;;;</v>
      </c>
    </row>
    <row r="4306" ht="15.75" customHeight="1">
      <c r="A4306" s="1" t="s">
        <v>839</v>
      </c>
      <c r="I4306" s="1" t="str">
        <f t="shared" si="1"/>
        <v>Q7.1. Tomatoes, average of red, yellow and green, and of raw and cooked</v>
      </c>
      <c r="J4306" s="1">
        <f t="shared" si="2"/>
        <v>0</v>
      </c>
      <c r="K4306" s="1" t="str">
        <f t="shared" si="3"/>
        <v>Q7.1. Tomatoes, average of red, yellow and green, and of raw and cooked0</v>
      </c>
      <c r="L4306" s="1" t="str">
        <f t="shared" si="4"/>
        <v>Q7.1. Tomatoes, average of red, yellow and green, and of raw and cookedResources</v>
      </c>
      <c r="M4306" s="1" t="str">
        <f t="array" ref="M4306">IF(A4305=$A$72,TEXT(A4306,"dd/mm/yyyy"),A4306)&amp;";"&amp;B4306&amp;";"&amp;IF(J4306=0,IFERROR(VLOOKUP(A4306,default!$B$17:$C$19,2,0),C4306),INDEX(default!$B$2:$B$12,Sheet2!J4306,0))&amp;";"&amp;D4306&amp;";"&amp;E4306&amp;";"&amp;F4306&amp;";"&amp;G4306&amp;";"&amp;H4306</f>
        <v>Resources;;;;;;;</v>
      </c>
    </row>
    <row r="4307" ht="15.75" customHeight="1">
      <c r="I4307" s="1" t="str">
        <f t="shared" si="1"/>
        <v>Q7.1. Tomatoes, average of red, yellow and green, and of raw and cooked</v>
      </c>
      <c r="J4307" s="1">
        <f t="shared" si="2"/>
        <v>0</v>
      </c>
      <c r="K4307" s="1" t="str">
        <f t="shared" si="3"/>
        <v>Q7.1. Tomatoes, average of red, yellow and green, and of raw and cooked0</v>
      </c>
      <c r="L4307" s="1" t="str">
        <f t="shared" si="4"/>
        <v>Q7.1. Tomatoes, average of red, yellow and green, and of raw and cooked</v>
      </c>
      <c r="M4307" s="1" t="str">
        <f t="array" ref="M4307">IF(A4306=$A$72,TEXT(A4307,"dd/mm/yyyy"),A4307)&amp;";"&amp;B4307&amp;";"&amp;IF(J4307=0,IFERROR(VLOOKUP(A4307,default!$B$17:$C$19,2,0),C4307),INDEX(default!$B$2:$B$12,Sheet2!J4307,0))&amp;";"&amp;D4307&amp;";"&amp;E4307&amp;";"&amp;F4307&amp;";"&amp;G4307&amp;";"&amp;H4307</f>
        <v>;;;;;;;</v>
      </c>
    </row>
    <row r="4308" ht="15.75" customHeight="1">
      <c r="A4308" s="1" t="s">
        <v>840</v>
      </c>
      <c r="I4308" s="1" t="str">
        <f t="shared" si="1"/>
        <v>Q7.1. Tomatoes, average of red, yellow and green, and of raw and cooked</v>
      </c>
      <c r="J4308" s="1">
        <f t="shared" si="2"/>
        <v>1</v>
      </c>
      <c r="K4308" s="1" t="str">
        <f t="shared" si="3"/>
        <v>Q7.1. Tomatoes, average of red, yellow and green, and of raw and cooked1</v>
      </c>
      <c r="L4308" s="1" t="str">
        <f t="shared" si="4"/>
        <v>Q7.1. Tomatoes, average of red, yellow and green, and of raw and cookedMaterials/fuels</v>
      </c>
      <c r="M4308" s="1" t="str">
        <f t="array" ref="M4308">IF(A4307=$A$72,TEXT(A4308,"dd/mm/yyyy"),A4308)&amp;";"&amp;B4308&amp;";"&amp;IF(J4308=0,IFERROR(VLOOKUP(A4308,default!$B$17:$C$19,2,0),C4308),INDEX(default!$B$2:$B$12,Sheet2!J4308,0))&amp;";"&amp;D4308&amp;";"&amp;E4308&amp;";"&amp;F4308&amp;";"&amp;G4308&amp;";"&amp;H4308</f>
        <v>Materials/fuels;;;;;;;</v>
      </c>
    </row>
    <row r="4309" ht="15.75" customHeight="1">
      <c r="A4309" s="1" t="s">
        <v>379</v>
      </c>
      <c r="B4309" s="1" t="s">
        <v>835</v>
      </c>
      <c r="C4309" s="1" t="s">
        <v>1013</v>
      </c>
      <c r="D4309" s="1" t="s">
        <v>842</v>
      </c>
      <c r="E4309" s="1">
        <v>0.0</v>
      </c>
      <c r="F4309" s="1">
        <v>0.0</v>
      </c>
      <c r="G4309" s="1">
        <v>0.0</v>
      </c>
      <c r="I4309" s="1" t="str">
        <f t="shared" si="1"/>
        <v>Q7.1. Tomatoes, average of red, yellow and green, and of raw and cooked</v>
      </c>
      <c r="J4309" s="1">
        <f t="shared" si="2"/>
        <v>2</v>
      </c>
      <c r="K4309" s="1" t="str">
        <f t="shared" si="3"/>
        <v>Q7.1. Tomatoes, average of red, yellow and green, and of raw and cooked2</v>
      </c>
      <c r="L4309" s="1" t="str">
        <f t="shared" si="4"/>
        <v>Q7.1. Tomatoes, average of red, yellow and green, and of raw and cookedTomato , at farm {ID} | GAIN LCA food basket</v>
      </c>
      <c r="M4309" s="1" t="str">
        <f t="array" ref="M4309">IF(A4308=$A$72,TEXT(A4309,"dd/mm/yyyy"),A4309)&amp;";"&amp;B4309&amp;";"&amp;IF(J4309=0,IFERROR(VLOOKUP(A4309,default!$B$17:$C$19,2,0),C4309),INDEX(default!$B$2:$B$12,Sheet2!J4309,0))&amp;";"&amp;D4309&amp;";"&amp;E4309&amp;";"&amp;F4309&amp;";"&amp;G4309&amp;";"&amp;H4309</f>
        <v>Tomato , at farm {ID} | GAIN LCA food basket;kg;primary*(1+PHAR_loss_PNS+PROC_loss_PNS+TRAN_loss_PNS+RET_loss_PNS);Undefined;0;0;0;</v>
      </c>
    </row>
    <row r="4310" ht="15.75" customHeight="1">
      <c r="A4310" s="1" t="s">
        <v>122</v>
      </c>
      <c r="B4310" s="1" t="s">
        <v>835</v>
      </c>
      <c r="C4310" s="1">
        <v>0.0</v>
      </c>
      <c r="D4310" s="1" t="s">
        <v>842</v>
      </c>
      <c r="E4310" s="1">
        <v>0.0</v>
      </c>
      <c r="F4310" s="1">
        <v>0.0</v>
      </c>
      <c r="G4310" s="1">
        <v>0.0</v>
      </c>
      <c r="I4310" s="1" t="str">
        <f t="shared" si="1"/>
        <v>Q7.1. Tomatoes, average of red, yellow and green, and of raw and cooked</v>
      </c>
      <c r="J4310" s="1">
        <f t="shared" si="2"/>
        <v>3</v>
      </c>
      <c r="K4310" s="1" t="str">
        <f t="shared" si="3"/>
        <v>Q7.1. Tomatoes, average of red, yellow and green, and of raw and cooked3</v>
      </c>
      <c r="L4310" s="1" t="str">
        <f t="shared" si="4"/>
        <v>Q7.1. Tomatoes, average of red, yellow and green, and of raw and cookedProcessing dummy</v>
      </c>
      <c r="M4310" s="1" t="str">
        <f t="array" ref="M4310">IF(A4309=$A$72,TEXT(A4310,"dd/mm/yyyy"),A4310)&amp;";"&amp;B4310&amp;";"&amp;IF(J4310=0,IFERROR(VLOOKUP(A4310,default!$B$17:$C$19,2,0),C4310),INDEX(default!$B$2:$B$12,Sheet2!J4310,0))&amp;";"&amp;D4310&amp;";"&amp;E4310&amp;";"&amp;F4310&amp;";"&amp;G4310&amp;";"&amp;H4310</f>
        <v>Processing dummy;kg;processing*(1+PROC_loss_PNS+TRAN_loss_PNS+RET_loss_PNS);Undefined;0;0;0;</v>
      </c>
    </row>
    <row r="4311" ht="15.75" customHeight="1">
      <c r="A4311" s="1" t="s">
        <v>317</v>
      </c>
      <c r="B4311" s="1" t="s">
        <v>835</v>
      </c>
      <c r="C4311" s="1" t="s">
        <v>1111</v>
      </c>
      <c r="D4311" s="1" t="s">
        <v>842</v>
      </c>
      <c r="E4311" s="1">
        <v>0.0</v>
      </c>
      <c r="F4311" s="1">
        <v>0.0</v>
      </c>
      <c r="G4311" s="1">
        <v>0.0</v>
      </c>
      <c r="I4311" s="1" t="str">
        <f t="shared" si="1"/>
        <v>Q7.1. Tomatoes, average of red, yellow and green, and of raw and cooked</v>
      </c>
      <c r="J4311" s="1">
        <f t="shared" si="2"/>
        <v>4</v>
      </c>
      <c r="K4311" s="1" t="str">
        <f t="shared" si="3"/>
        <v>Q7.1. Tomatoes, average of red, yellow and green, and of raw and cooked4</v>
      </c>
      <c r="L4311" s="1" t="str">
        <f t="shared" si="4"/>
        <v>Q7.1. Tomatoes, average of red, yellow and green, and of raw and cookedPackaging dummy</v>
      </c>
      <c r="M4311" s="1" t="str">
        <f t="array" ref="M4311">IF(A4310=$A$72,TEXT(A4311,"dd/mm/yyyy"),A4311)&amp;";"&amp;B4311&amp;";"&amp;IF(J4311=0,IFERROR(VLOOKUP(A4311,default!$B$17:$C$19,2,0),C4311),INDEX(default!$B$2:$B$12,Sheet2!J4311,0))&amp;";"&amp;D4311&amp;";"&amp;E4311&amp;";"&amp;F4311&amp;";"&amp;G4311&amp;";"&amp;H4311</f>
        <v>Packaging dummy;kg;packaging*(1+TRAN_loss_PNS+RET_loss_PNS);Undefined;0;0;0;</v>
      </c>
    </row>
    <row r="4312" ht="15.75" customHeight="1">
      <c r="A4312" s="1" t="s">
        <v>124</v>
      </c>
      <c r="B4312" s="1" t="s">
        <v>835</v>
      </c>
      <c r="C4312" s="1" t="s">
        <v>1015</v>
      </c>
      <c r="D4312" s="1" t="s">
        <v>842</v>
      </c>
      <c r="E4312" s="1">
        <v>0.0</v>
      </c>
      <c r="F4312" s="1">
        <v>0.0</v>
      </c>
      <c r="G4312" s="1">
        <v>0.0</v>
      </c>
      <c r="I4312" s="1" t="str">
        <f t="shared" si="1"/>
        <v>Q7.1. Tomatoes, average of red, yellow and green, and of raw and cooked</v>
      </c>
      <c r="J4312" s="1">
        <f t="shared" si="2"/>
        <v>5</v>
      </c>
      <c r="K4312" s="1" t="str">
        <f t="shared" si="3"/>
        <v>Q7.1. Tomatoes, average of red, yellow and green, and of raw and cooked5</v>
      </c>
      <c r="L4312" s="1" t="str">
        <f t="shared" si="4"/>
        <v>Q7.1. Tomatoes, average of red, yellow and green, and of raw and cookedDomestic distribution {ID}| GAIN</v>
      </c>
      <c r="M4312" s="1" t="str">
        <f t="array" ref="M4312">IF(A4311=$A$72,TEXT(A4312,"dd/mm/yyyy"),A4312)&amp;";"&amp;B4312&amp;";"&amp;IF(J4312=0,IFERROR(VLOOKUP(A4312,default!$B$17:$C$19,2,0),C4312),INDEX(default!$B$2:$B$12,Sheet2!J4312,0))&amp;";"&amp;D4312&amp;";"&amp;E4312&amp;";"&amp;F4312&amp;";"&amp;G4312&amp;";"&amp;H4312</f>
        <v>Domestic distribution {ID}| GAIN;kg;distrib*(1+TRAN_loss_PNS+RET_loss_PNS);Undefined;0;0;0;</v>
      </c>
    </row>
    <row r="4313" ht="15.75" customHeight="1">
      <c r="A4313" s="1" t="s">
        <v>125</v>
      </c>
      <c r="B4313" s="1" t="s">
        <v>846</v>
      </c>
      <c r="C4313" s="1" t="s">
        <v>1016</v>
      </c>
      <c r="D4313" s="1" t="s">
        <v>842</v>
      </c>
      <c r="E4313" s="1">
        <v>0.0</v>
      </c>
      <c r="F4313" s="1">
        <v>0.0</v>
      </c>
      <c r="G4313" s="1">
        <v>0.0</v>
      </c>
      <c r="I4313" s="1" t="str">
        <f t="shared" si="1"/>
        <v>Q7.1. Tomatoes, average of red, yellow and green, and of raw and cooked</v>
      </c>
      <c r="J4313" s="1">
        <f t="shared" si="2"/>
        <v>6</v>
      </c>
      <c r="K4313" s="1" t="str">
        <f t="shared" si="3"/>
        <v>Q7.1. Tomatoes, average of red, yellow and green, and of raw and cooked6</v>
      </c>
      <c r="L4313" s="1" t="str">
        <f t="shared" si="4"/>
        <v>Q7.1. Tomatoes, average of red, yellow and green, and of raw and cookedStorage, in closed refrigerator, at retail (WFLDB)/RER U {ID}| GAIN</v>
      </c>
      <c r="M4313" s="1" t="str">
        <f t="array" ref="M4313">IF(A4312=$A$72,TEXT(A4313,"dd/mm/yyyy"),A4313)&amp;";"&amp;B4313&amp;";"&amp;IF(J4313=0,IFERROR(VLOOKUP(A4313,default!$B$17:$C$19,2,0),C4313),INDEX(default!$B$2:$B$12,Sheet2!J4313,0))&amp;";"&amp;D4313&amp;";"&amp;E4313&amp;";"&amp;F4313&amp;";"&amp;G4313&amp;";"&amp;H4313</f>
        <v>Storage, in closed refrigerator, at retail (WFLDB)/RER U {ID}| GAIN;l*day;retail_cool*(1+RET_loss_PNS);Undefined;0;0;0;</v>
      </c>
    </row>
    <row r="4314" ht="15.75" customHeight="1">
      <c r="A4314" s="1" t="s">
        <v>126</v>
      </c>
      <c r="B4314" s="1" t="s">
        <v>846</v>
      </c>
      <c r="C4314" s="1" t="s">
        <v>1017</v>
      </c>
      <c r="D4314" s="1" t="s">
        <v>842</v>
      </c>
      <c r="E4314" s="1">
        <v>0.0</v>
      </c>
      <c r="F4314" s="1">
        <v>0.0</v>
      </c>
      <c r="G4314" s="1">
        <v>0.0</v>
      </c>
      <c r="I4314" s="1" t="str">
        <f t="shared" si="1"/>
        <v>Q7.1. Tomatoes, average of red, yellow and green, and of raw and cooked</v>
      </c>
      <c r="J4314" s="1">
        <f t="shared" si="2"/>
        <v>7</v>
      </c>
      <c r="K4314" s="1" t="str">
        <f t="shared" si="3"/>
        <v>Q7.1. Tomatoes, average of red, yellow and green, and of raw and cooked7</v>
      </c>
      <c r="L4314" s="1" t="str">
        <f t="shared" si="4"/>
        <v>Q7.1. Tomatoes, average of red, yellow and green, and of raw and cookedStorage, in closed freezer, at retail (WFLDB)/RER U {ID}| GAIN</v>
      </c>
      <c r="M4314" s="1" t="str">
        <f t="array" ref="M4314">IF(A4313=$A$72,TEXT(A4314,"dd/mm/yyyy"),A4314)&amp;";"&amp;B4314&amp;";"&amp;IF(J4314=0,IFERROR(VLOOKUP(A4314,default!$B$17:$C$19,2,0),C4314),INDEX(default!$B$2:$B$12,Sheet2!J4314,0))&amp;";"&amp;D4314&amp;";"&amp;E4314&amp;";"&amp;F4314&amp;";"&amp;G4314&amp;";"&amp;H4314</f>
        <v>Storage, in closed freezer, at retail (WFLDB)/RER U {ID}| GAIN;l*day;retail_freez*(1+RET_loss_PNS);Undefined;0;0;0;</v>
      </c>
    </row>
    <row r="4315" ht="15.75" customHeight="1">
      <c r="A4315" s="1" t="s">
        <v>127</v>
      </c>
      <c r="B4315" s="1" t="s">
        <v>846</v>
      </c>
      <c r="C4315" s="1" t="s">
        <v>1018</v>
      </c>
      <c r="D4315" s="1" t="s">
        <v>842</v>
      </c>
      <c r="E4315" s="1">
        <v>0.0</v>
      </c>
      <c r="F4315" s="1">
        <v>0.0</v>
      </c>
      <c r="G4315" s="1">
        <v>0.0</v>
      </c>
      <c r="I4315" s="1" t="str">
        <f t="shared" si="1"/>
        <v>Q7.1. Tomatoes, average of red, yellow and green, and of raw and cooked</v>
      </c>
      <c r="J4315" s="1">
        <f t="shared" si="2"/>
        <v>8</v>
      </c>
      <c r="K4315" s="1" t="str">
        <f t="shared" si="3"/>
        <v>Q7.1. Tomatoes, average of red, yellow and green, and of raw and cooked8</v>
      </c>
      <c r="L4315" s="1" t="str">
        <f t="shared" si="4"/>
        <v>Q7.1. Tomatoes, average of red, yellow and green, and of raw and cookedStorage, in refrigerator, at home (WFLDB)/RER U {ID}| GAIN</v>
      </c>
      <c r="M4315" s="1" t="str">
        <f t="array" ref="M4315">IF(A4314=$A$72,TEXT(A4315,"dd/mm/yyyy"),A4315)&amp;";"&amp;B4315&amp;";"&amp;IF(J4315=0,IFERROR(VLOOKUP(A4315,default!$B$17:$C$19,2,0),C4315),INDEX(default!$B$2:$B$12,Sheet2!J4315,0))&amp;";"&amp;D4315&amp;";"&amp;E4315&amp;";"&amp;F4315&amp;";"&amp;G4315&amp;";"&amp;H4315</f>
        <v>Storage, in refrigerator, at home (WFLDB)/RER U {ID}| GAIN;l*day;home_cool;Undefined;0;0;0;</v>
      </c>
    </row>
    <row r="4316" ht="15.75" customHeight="1">
      <c r="A4316" s="1" t="s">
        <v>128</v>
      </c>
      <c r="B4316" s="1" t="s">
        <v>846</v>
      </c>
      <c r="C4316" s="1" t="s">
        <v>1018</v>
      </c>
      <c r="D4316" s="1" t="s">
        <v>842</v>
      </c>
      <c r="E4316" s="1">
        <v>0.0</v>
      </c>
      <c r="F4316" s="1">
        <v>0.0</v>
      </c>
      <c r="G4316" s="1">
        <v>0.0</v>
      </c>
      <c r="I4316" s="1" t="str">
        <f t="shared" si="1"/>
        <v>Q7.1. Tomatoes, average of red, yellow and green, and of raw and cooked</v>
      </c>
      <c r="J4316" s="1">
        <f t="shared" si="2"/>
        <v>9</v>
      </c>
      <c r="K4316" s="1" t="str">
        <f t="shared" si="3"/>
        <v>Q7.1. Tomatoes, average of red, yellow and green, and of raw and cooked9</v>
      </c>
      <c r="L4316" s="1" t="str">
        <f t="shared" si="4"/>
        <v>Q7.1. Tomatoes, average of red, yellow and green, and of raw and cookedStorage, in freezer, at home (WFLDB)/RER U {ID}| GAIN</v>
      </c>
      <c r="M4316" s="1" t="str">
        <f t="array" ref="M4316">IF(A4315=$A$72,TEXT(A4316,"dd/mm/yyyy"),A4316)&amp;";"&amp;B4316&amp;";"&amp;IF(J4316=0,IFERROR(VLOOKUP(A4316,default!$B$17:$C$19,2,0),C4316),INDEX(default!$B$2:$B$12,Sheet2!J4316,0))&amp;";"&amp;D4316&amp;";"&amp;E4316&amp;";"&amp;F4316&amp;";"&amp;G4316&amp;";"&amp;H4316</f>
        <v>Storage, in freezer, at home (WFLDB)/RER U {ID}| GAIN;l*day;home_freez;Undefined;0;0;0;</v>
      </c>
    </row>
    <row r="4317" ht="15.75" customHeight="1">
      <c r="A4317" s="1" t="s">
        <v>129</v>
      </c>
      <c r="B4317" s="1" t="s">
        <v>849</v>
      </c>
      <c r="C4317" s="1" t="s">
        <v>37</v>
      </c>
      <c r="D4317" s="1" t="s">
        <v>842</v>
      </c>
      <c r="E4317" s="1">
        <v>0.0</v>
      </c>
      <c r="F4317" s="1">
        <v>0.0</v>
      </c>
      <c r="G4317" s="1">
        <v>0.0</v>
      </c>
      <c r="I4317" s="1" t="str">
        <f t="shared" si="1"/>
        <v>Q7.1. Tomatoes, average of red, yellow and green, and of raw and cooked</v>
      </c>
      <c r="J4317" s="1">
        <f t="shared" si="2"/>
        <v>10</v>
      </c>
      <c r="K4317" s="1" t="str">
        <f t="shared" si="3"/>
        <v>Q7.1. Tomatoes, average of red, yellow and green, and of raw and cooked10</v>
      </c>
      <c r="L4317" s="1" t="str">
        <f t="shared" si="4"/>
        <v>Q7.1. Tomatoes, average of red, yellow and green, and of raw and cookedBoiling, vegetables, with LPG stove, at consumer home (WFLDB)/GLO U</v>
      </c>
      <c r="M4317" s="1" t="str">
        <f t="array" ref="M4317">IF(A4316=$A$72,TEXT(A4317,"dd/mm/yyyy"),A4317)&amp;";"&amp;B4317&amp;";"&amp;IF(J4317=0,IFERROR(VLOOKUP(A4317,default!$B$17:$C$19,2,0),C4317),INDEX(default!$B$2:$B$12,Sheet2!J4317,0))&amp;";"&amp;D4317&amp;";"&amp;E4317&amp;";"&amp;F4317&amp;";"&amp;G4317&amp;";"&amp;H4317</f>
        <v>Boiling, vegetables, with LPG stove, at consumer home (WFLDB)/GLO U;p;boil*(1-USER_loss);Undefined;0;0;0;</v>
      </c>
    </row>
    <row r="4318" ht="15.75" customHeight="1">
      <c r="A4318" s="1" t="s">
        <v>130</v>
      </c>
      <c r="B4318" s="1" t="s">
        <v>849</v>
      </c>
      <c r="C4318" s="1" t="s">
        <v>38</v>
      </c>
      <c r="D4318" s="1" t="s">
        <v>842</v>
      </c>
      <c r="E4318" s="1">
        <v>0.0</v>
      </c>
      <c r="F4318" s="1">
        <v>0.0</v>
      </c>
      <c r="G4318" s="1">
        <v>0.0</v>
      </c>
      <c r="I4318" s="1" t="str">
        <f t="shared" si="1"/>
        <v>Q7.1. Tomatoes, average of red, yellow and green, and of raw and cooked</v>
      </c>
      <c r="J4318" s="1">
        <f t="shared" si="2"/>
        <v>11</v>
      </c>
      <c r="K4318" s="1" t="str">
        <f t="shared" si="3"/>
        <v>Q7.1. Tomatoes, average of red, yellow and green, and of raw and cooked11</v>
      </c>
      <c r="L4318" s="1" t="str">
        <f t="shared" si="4"/>
        <v>Q7.1. Tomatoes, average of red, yellow and green, and of raw and cookedFrying, vegetables, with LPG stove, at consumer home (WFLDB)/GLO U</v>
      </c>
      <c r="M4318" s="1" t="str">
        <f t="array" ref="M4318">IF(A4317=$A$72,TEXT(A4318,"dd/mm/yyyy"),A4318)&amp;";"&amp;B4318&amp;";"&amp;IF(J4318=0,IFERROR(VLOOKUP(A4318,default!$B$17:$C$19,2,0),C4318),INDEX(default!$B$2:$B$12,Sheet2!J4318,0))&amp;";"&amp;D4318&amp;";"&amp;E4318&amp;";"&amp;F4318&amp;";"&amp;G4318&amp;";"&amp;H4318</f>
        <v>Frying, vegetables, with LPG stove, at consumer home (WFLDB)/GLO U;p;fry*(1-USER_loss);Undefined;0;0;0;</v>
      </c>
    </row>
    <row r="4319" ht="15.75" customHeight="1">
      <c r="I4319" s="1" t="str">
        <f t="shared" si="1"/>
        <v>Q7.1. Tomatoes, average of red, yellow and green, and of raw and cooked</v>
      </c>
      <c r="J4319" s="1">
        <f t="shared" si="2"/>
        <v>0</v>
      </c>
      <c r="K4319" s="1" t="str">
        <f t="shared" si="3"/>
        <v>Q7.1. Tomatoes, average of red, yellow and green, and of raw and cooked0</v>
      </c>
      <c r="L4319" s="1" t="str">
        <f t="shared" si="4"/>
        <v>Q7.1. Tomatoes, average of red, yellow and green, and of raw and cooked</v>
      </c>
      <c r="M4319" s="1" t="str">
        <f t="array" ref="M4319">IF(A4318=$A$72,TEXT(A4319,"dd/mm/yyyy"),A4319)&amp;";"&amp;B4319&amp;";"&amp;IF(J4319=0,IFERROR(VLOOKUP(A4319,default!$B$17:$C$19,2,0),C4319),INDEX(default!$B$2:$B$12,Sheet2!J4319,0))&amp;";"&amp;D4319&amp;";"&amp;E4319&amp;";"&amp;F4319&amp;";"&amp;G4319&amp;";"&amp;H4319</f>
        <v>;;;;;;;</v>
      </c>
    </row>
    <row r="4320" ht="15.75" customHeight="1">
      <c r="A4320" s="1" t="s">
        <v>852</v>
      </c>
      <c r="I4320" s="1" t="str">
        <f t="shared" si="1"/>
        <v>Q7.1. Tomatoes, average of red, yellow and green, and of raw and cooked</v>
      </c>
      <c r="J4320" s="1">
        <f t="shared" si="2"/>
        <v>0</v>
      </c>
      <c r="K4320" s="1" t="str">
        <f t="shared" si="3"/>
        <v>Q7.1. Tomatoes, average of red, yellow and green, and of raw and cooked0</v>
      </c>
      <c r="L4320" s="1" t="str">
        <f t="shared" si="4"/>
        <v>Q7.1. Tomatoes, average of red, yellow and green, and of raw and cookedElectricity/heat</v>
      </c>
      <c r="M4320" s="1" t="str">
        <f t="array" ref="M4320">IF(A4319=$A$72,TEXT(A4320,"dd/mm/yyyy"),A4320)&amp;";"&amp;B4320&amp;";"&amp;IF(J4320=0,IFERROR(VLOOKUP(A4320,default!$B$17:$C$19,2,0),C4320),INDEX(default!$B$2:$B$12,Sheet2!J4320,0))&amp;";"&amp;D4320&amp;";"&amp;E4320&amp;";"&amp;F4320&amp;";"&amp;G4320&amp;";"&amp;H4320</f>
        <v>Electricity/heat;;;;;;;</v>
      </c>
    </row>
    <row r="4321" ht="15.75" customHeight="1">
      <c r="I4321" s="1" t="str">
        <f t="shared" si="1"/>
        <v>Q7.1. Tomatoes, average of red, yellow and green, and of raw and cooked</v>
      </c>
      <c r="J4321" s="1">
        <f t="shared" si="2"/>
        <v>0</v>
      </c>
      <c r="K4321" s="1" t="str">
        <f t="shared" si="3"/>
        <v>Q7.1. Tomatoes, average of red, yellow and green, and of raw and cooked0</v>
      </c>
      <c r="L4321" s="1" t="str">
        <f t="shared" si="4"/>
        <v>Q7.1. Tomatoes, average of red, yellow and green, and of raw and cooked</v>
      </c>
      <c r="M4321" s="1" t="str">
        <f t="array" ref="M4321">IF(A4320=$A$72,TEXT(A4321,"dd/mm/yyyy"),A4321)&amp;";"&amp;B4321&amp;";"&amp;IF(J4321=0,IFERROR(VLOOKUP(A4321,default!$B$17:$C$19,2,0),C4321),INDEX(default!$B$2:$B$12,Sheet2!J4321,0))&amp;";"&amp;D4321&amp;";"&amp;E4321&amp;";"&amp;F4321&amp;";"&amp;G4321&amp;";"&amp;H4321</f>
        <v>;;;;;;;</v>
      </c>
    </row>
    <row r="4322" ht="15.75" customHeight="1">
      <c r="A4322" s="1" t="s">
        <v>853</v>
      </c>
      <c r="I4322" s="1" t="str">
        <f t="shared" si="1"/>
        <v>Q7.1. Tomatoes, average of red, yellow and green, and of raw and cooked</v>
      </c>
      <c r="J4322" s="1">
        <f t="shared" si="2"/>
        <v>0</v>
      </c>
      <c r="K4322" s="1" t="str">
        <f t="shared" si="3"/>
        <v>Q7.1. Tomatoes, average of red, yellow and green, and of raw and cooked0</v>
      </c>
      <c r="L4322" s="1" t="str">
        <f t="shared" si="4"/>
        <v>Q7.1. Tomatoes, average of red, yellow and green, and of raw and cookedEmissions to air</v>
      </c>
      <c r="M4322" s="1" t="str">
        <f t="array" ref="M4322">IF(A4321=$A$72,TEXT(A4322,"dd/mm/yyyy"),A4322)&amp;";"&amp;B4322&amp;";"&amp;IF(J4322=0,IFERROR(VLOOKUP(A4322,default!$B$17:$C$19,2,0),C4322),INDEX(default!$B$2:$B$12,Sheet2!J4322,0))&amp;";"&amp;D4322&amp;";"&amp;E4322&amp;";"&amp;F4322&amp;";"&amp;G4322&amp;";"&amp;H4322</f>
        <v>Emissions to air;;;;;;;</v>
      </c>
    </row>
    <row r="4323" ht="15.75" customHeight="1">
      <c r="I4323" s="1" t="str">
        <f t="shared" si="1"/>
        <v>Q7.1. Tomatoes, average of red, yellow and green, and of raw and cooked</v>
      </c>
      <c r="J4323" s="1">
        <f t="shared" si="2"/>
        <v>0</v>
      </c>
      <c r="K4323" s="1" t="str">
        <f t="shared" si="3"/>
        <v>Q7.1. Tomatoes, average of red, yellow and green, and of raw and cooked0</v>
      </c>
      <c r="L4323" s="1" t="str">
        <f t="shared" si="4"/>
        <v>Q7.1. Tomatoes, average of red, yellow and green, and of raw and cooked</v>
      </c>
      <c r="M4323" s="1" t="str">
        <f t="array" ref="M4323">IF(A4322=$A$72,TEXT(A4323,"dd/mm/yyyy"),A4323)&amp;";"&amp;B4323&amp;";"&amp;IF(J4323=0,IFERROR(VLOOKUP(A4323,default!$B$17:$C$19,2,0),C4323),INDEX(default!$B$2:$B$12,Sheet2!J4323,0))&amp;";"&amp;D4323&amp;";"&amp;E4323&amp;";"&amp;F4323&amp;";"&amp;G4323&amp;";"&amp;H4323</f>
        <v>;;;;;;;</v>
      </c>
    </row>
    <row r="4324" ht="15.75" customHeight="1">
      <c r="A4324" s="1" t="s">
        <v>854</v>
      </c>
      <c r="I4324" s="1" t="str">
        <f t="shared" si="1"/>
        <v>Q7.1. Tomatoes, average of red, yellow and green, and of raw and cooked</v>
      </c>
      <c r="J4324" s="1">
        <f t="shared" si="2"/>
        <v>0</v>
      </c>
      <c r="K4324" s="1" t="str">
        <f t="shared" si="3"/>
        <v>Q7.1. Tomatoes, average of red, yellow and green, and of raw and cooked0</v>
      </c>
      <c r="L4324" s="1" t="str">
        <f t="shared" si="4"/>
        <v>Q7.1. Tomatoes, average of red, yellow and green, and of raw and cookedEmissions to water</v>
      </c>
      <c r="M4324" s="1" t="str">
        <f t="array" ref="M4324">IF(A4323=$A$72,TEXT(A4324,"dd/mm/yyyy"),A4324)&amp;";"&amp;B4324&amp;";"&amp;IF(J4324=0,IFERROR(VLOOKUP(A4324,default!$B$17:$C$19,2,0),C4324),INDEX(default!$B$2:$B$12,Sheet2!J4324,0))&amp;";"&amp;D4324&amp;";"&amp;E4324&amp;";"&amp;F4324&amp;";"&amp;G4324&amp;";"&amp;H4324</f>
        <v>Emissions to water;;;;;;;</v>
      </c>
    </row>
    <row r="4325" ht="15.75" customHeight="1">
      <c r="I4325" s="1" t="str">
        <f t="shared" si="1"/>
        <v>Q7.1. Tomatoes, average of red, yellow and green, and of raw and cooked</v>
      </c>
      <c r="J4325" s="1">
        <f t="shared" si="2"/>
        <v>0</v>
      </c>
      <c r="K4325" s="1" t="str">
        <f t="shared" si="3"/>
        <v>Q7.1. Tomatoes, average of red, yellow and green, and of raw and cooked0</v>
      </c>
      <c r="L4325" s="1" t="str">
        <f t="shared" si="4"/>
        <v>Q7.1. Tomatoes, average of red, yellow and green, and of raw and cooked</v>
      </c>
      <c r="M4325" s="1" t="str">
        <f t="array" ref="M4325">IF(A4324=$A$72,TEXT(A4325,"dd/mm/yyyy"),A4325)&amp;";"&amp;B4325&amp;";"&amp;IF(J4325=0,IFERROR(VLOOKUP(A4325,default!$B$17:$C$19,2,0),C4325),INDEX(default!$B$2:$B$12,Sheet2!J4325,0))&amp;";"&amp;D4325&amp;";"&amp;E4325&amp;";"&amp;F4325&amp;";"&amp;G4325&amp;";"&amp;H4325</f>
        <v>;;;;;;;</v>
      </c>
    </row>
    <row r="4326" ht="15.75" customHeight="1">
      <c r="A4326" s="1" t="s">
        <v>855</v>
      </c>
      <c r="I4326" s="1" t="str">
        <f t="shared" si="1"/>
        <v>Q7.1. Tomatoes, average of red, yellow and green, and of raw and cooked</v>
      </c>
      <c r="J4326" s="1">
        <f t="shared" si="2"/>
        <v>0</v>
      </c>
      <c r="K4326" s="1" t="str">
        <f t="shared" si="3"/>
        <v>Q7.1. Tomatoes, average of red, yellow and green, and of raw and cooked0</v>
      </c>
      <c r="L4326" s="1" t="str">
        <f t="shared" si="4"/>
        <v>Q7.1. Tomatoes, average of red, yellow and green, and of raw and cookedEmissions to soil</v>
      </c>
      <c r="M4326" s="1" t="str">
        <f t="array" ref="M4326">IF(A4325=$A$72,TEXT(A4326,"dd/mm/yyyy"),A4326)&amp;";"&amp;B4326&amp;";"&amp;IF(J4326=0,IFERROR(VLOOKUP(A4326,default!$B$17:$C$19,2,0),C4326),INDEX(default!$B$2:$B$12,Sheet2!J4326,0))&amp;";"&amp;D4326&amp;";"&amp;E4326&amp;";"&amp;F4326&amp;";"&amp;G4326&amp;";"&amp;H4326</f>
        <v>Emissions to soil;;;;;;;</v>
      </c>
    </row>
    <row r="4327" ht="15.75" customHeight="1">
      <c r="I4327" s="1" t="str">
        <f t="shared" si="1"/>
        <v>Q7.1. Tomatoes, average of red, yellow and green, and of raw and cooked</v>
      </c>
      <c r="J4327" s="1">
        <f t="shared" si="2"/>
        <v>0</v>
      </c>
      <c r="K4327" s="1" t="str">
        <f t="shared" si="3"/>
        <v>Q7.1. Tomatoes, average of red, yellow and green, and of raw and cooked0</v>
      </c>
      <c r="L4327" s="1" t="str">
        <f t="shared" si="4"/>
        <v>Q7.1. Tomatoes, average of red, yellow and green, and of raw and cooked</v>
      </c>
      <c r="M4327" s="1" t="str">
        <f t="array" ref="M4327">IF(A4326=$A$72,TEXT(A4327,"dd/mm/yyyy"),A4327)&amp;";"&amp;B4327&amp;";"&amp;IF(J4327=0,IFERROR(VLOOKUP(A4327,default!$B$17:$C$19,2,0),C4327),INDEX(default!$B$2:$B$12,Sheet2!J4327,0))&amp;";"&amp;D4327&amp;";"&amp;E4327&amp;";"&amp;F4327&amp;";"&amp;G4327&amp;";"&amp;H4327</f>
        <v>;;;;;;;</v>
      </c>
    </row>
    <row r="4328" ht="15.75" customHeight="1">
      <c r="A4328" s="1" t="s">
        <v>856</v>
      </c>
      <c r="I4328" s="1" t="str">
        <f t="shared" si="1"/>
        <v>Q7.1. Tomatoes, average of red, yellow and green, and of raw and cooked</v>
      </c>
      <c r="J4328" s="1">
        <f t="shared" si="2"/>
        <v>0</v>
      </c>
      <c r="K4328" s="1" t="str">
        <f t="shared" si="3"/>
        <v>Q7.1. Tomatoes, average of red, yellow and green, and of raw and cooked0</v>
      </c>
      <c r="L4328" s="1" t="str">
        <f t="shared" si="4"/>
        <v>Q7.1. Tomatoes, average of red, yellow and green, and of raw and cookedFinal waste flows</v>
      </c>
      <c r="M4328" s="1" t="str">
        <f t="array" ref="M4328">IF(A4327=$A$72,TEXT(A4328,"dd/mm/yyyy"),A4328)&amp;";"&amp;B4328&amp;";"&amp;IF(J4328=0,IFERROR(VLOOKUP(A4328,default!$B$17:$C$19,2,0),C4328),INDEX(default!$B$2:$B$12,Sheet2!J4328,0))&amp;";"&amp;D4328&amp;";"&amp;E4328&amp;";"&amp;F4328&amp;";"&amp;G4328&amp;";"&amp;H4328</f>
        <v>Final waste flows;;;;;;;</v>
      </c>
    </row>
    <row r="4329" ht="15.75" customHeight="1">
      <c r="I4329" s="1" t="str">
        <f t="shared" si="1"/>
        <v>Q7.1. Tomatoes, average of red, yellow and green, and of raw and cooked</v>
      </c>
      <c r="J4329" s="1">
        <f t="shared" si="2"/>
        <v>0</v>
      </c>
      <c r="K4329" s="1" t="str">
        <f t="shared" si="3"/>
        <v>Q7.1. Tomatoes, average of red, yellow and green, and of raw and cooked0</v>
      </c>
      <c r="L4329" s="1" t="str">
        <f t="shared" si="4"/>
        <v>Q7.1. Tomatoes, average of red, yellow and green, and of raw and cooked</v>
      </c>
      <c r="M4329" s="1" t="str">
        <f t="array" ref="M4329">IF(A4328=$A$72,TEXT(A4329,"dd/mm/yyyy"),A4329)&amp;";"&amp;B4329&amp;";"&amp;IF(J4329=0,IFERROR(VLOOKUP(A4329,default!$B$17:$C$19,2,0),C4329),INDEX(default!$B$2:$B$12,Sheet2!J4329,0))&amp;";"&amp;D4329&amp;";"&amp;E4329&amp;";"&amp;F4329&amp;";"&amp;G4329&amp;";"&amp;H4329</f>
        <v>;;;;;;;</v>
      </c>
    </row>
    <row r="4330" ht="15.75" customHeight="1">
      <c r="A4330" s="1" t="s">
        <v>857</v>
      </c>
      <c r="I4330" s="1" t="str">
        <f t="shared" si="1"/>
        <v>Q7.1. Tomatoes, average of red, yellow and green, and of raw and cooked</v>
      </c>
      <c r="J4330" s="1">
        <f t="shared" si="2"/>
        <v>0</v>
      </c>
      <c r="K4330" s="1" t="str">
        <f t="shared" si="3"/>
        <v>Q7.1. Tomatoes, average of red, yellow and green, and of raw and cooked0</v>
      </c>
      <c r="L4330" s="1" t="str">
        <f t="shared" si="4"/>
        <v>Q7.1. Tomatoes, average of red, yellow and green, and of raw and cookedNon material emissions</v>
      </c>
      <c r="M4330" s="1" t="str">
        <f t="array" ref="M4330">IF(A4329=$A$72,TEXT(A4330,"dd/mm/yyyy"),A4330)&amp;";"&amp;B4330&amp;";"&amp;IF(J4330=0,IFERROR(VLOOKUP(A4330,default!$B$17:$C$19,2,0),C4330),INDEX(default!$B$2:$B$12,Sheet2!J4330,0))&amp;";"&amp;D4330&amp;";"&amp;E4330&amp;";"&amp;F4330&amp;";"&amp;G4330&amp;";"&amp;H4330</f>
        <v>Non material emissions;;;;;;;</v>
      </c>
    </row>
    <row r="4331" ht="15.75" customHeight="1">
      <c r="I4331" s="1" t="str">
        <f t="shared" si="1"/>
        <v>Q7.1. Tomatoes, average of red, yellow and green, and of raw and cooked</v>
      </c>
      <c r="J4331" s="1">
        <f t="shared" si="2"/>
        <v>0</v>
      </c>
      <c r="K4331" s="1" t="str">
        <f t="shared" si="3"/>
        <v>Q7.1. Tomatoes, average of red, yellow and green, and of raw and cooked0</v>
      </c>
      <c r="L4331" s="1" t="str">
        <f t="shared" si="4"/>
        <v>Q7.1. Tomatoes, average of red, yellow and green, and of raw and cooked</v>
      </c>
      <c r="M4331" s="1" t="str">
        <f t="array" ref="M4331">IF(A4330=$A$72,TEXT(A4331,"dd/mm/yyyy"),A4331)&amp;";"&amp;B4331&amp;";"&amp;IF(J4331=0,IFERROR(VLOOKUP(A4331,default!$B$17:$C$19,2,0),C4331),INDEX(default!$B$2:$B$12,Sheet2!J4331,0))&amp;";"&amp;D4331&amp;";"&amp;E4331&amp;";"&amp;F4331&amp;";"&amp;G4331&amp;";"&amp;H4331</f>
        <v>;;;;;;;</v>
      </c>
    </row>
    <row r="4332" ht="15.75" customHeight="1">
      <c r="A4332" s="1" t="s">
        <v>858</v>
      </c>
      <c r="I4332" s="1" t="str">
        <f t="shared" si="1"/>
        <v>Q7.1. Tomatoes, average of red, yellow and green, and of raw and cooked</v>
      </c>
      <c r="J4332" s="1">
        <f t="shared" si="2"/>
        <v>0</v>
      </c>
      <c r="K4332" s="1" t="str">
        <f t="shared" si="3"/>
        <v>Q7.1. Tomatoes, average of red, yellow and green, and of raw and cooked0</v>
      </c>
      <c r="L4332" s="1" t="str">
        <f t="shared" si="4"/>
        <v>Q7.1. Tomatoes, average of red, yellow and green, and of raw and cookedSocial issues</v>
      </c>
      <c r="M4332" s="1" t="str">
        <f t="array" ref="M4332">IF(A4331=$A$72,TEXT(A4332,"dd/mm/yyyy"),A4332)&amp;";"&amp;B4332&amp;";"&amp;IF(J4332=0,IFERROR(VLOOKUP(A4332,default!$B$17:$C$19,2,0),C4332),INDEX(default!$B$2:$B$12,Sheet2!J4332,0))&amp;";"&amp;D4332&amp;";"&amp;E4332&amp;";"&amp;F4332&amp;";"&amp;G4332&amp;";"&amp;H4332</f>
        <v>Social issues;;;;;;;</v>
      </c>
    </row>
    <row r="4333" ht="15.75" customHeight="1">
      <c r="I4333" s="1" t="str">
        <f t="shared" si="1"/>
        <v>Q7.1. Tomatoes, average of red, yellow and green, and of raw and cooked</v>
      </c>
      <c r="J4333" s="1">
        <f t="shared" si="2"/>
        <v>0</v>
      </c>
      <c r="K4333" s="1" t="str">
        <f t="shared" si="3"/>
        <v>Q7.1. Tomatoes, average of red, yellow and green, and of raw and cooked0</v>
      </c>
      <c r="L4333" s="1" t="str">
        <f t="shared" si="4"/>
        <v>Q7.1. Tomatoes, average of red, yellow and green, and of raw and cooked</v>
      </c>
      <c r="M4333" s="1" t="str">
        <f t="array" ref="M4333">IF(A4332=$A$72,TEXT(A4333,"dd/mm/yyyy"),A4333)&amp;";"&amp;B4333&amp;";"&amp;IF(J4333=0,IFERROR(VLOOKUP(A4333,default!$B$17:$C$19,2,0),C4333),INDEX(default!$B$2:$B$12,Sheet2!J4333,0))&amp;";"&amp;D4333&amp;";"&amp;E4333&amp;";"&amp;F4333&amp;";"&amp;G4333&amp;";"&amp;H4333</f>
        <v>;;;;;;;</v>
      </c>
    </row>
    <row r="4334" ht="15.75" customHeight="1">
      <c r="A4334" s="1" t="s">
        <v>859</v>
      </c>
      <c r="I4334" s="1" t="str">
        <f t="shared" si="1"/>
        <v>Q7.1. Tomatoes, average of red, yellow and green, and of raw and cooked</v>
      </c>
      <c r="J4334" s="1">
        <f t="shared" si="2"/>
        <v>0</v>
      </c>
      <c r="K4334" s="1" t="str">
        <f t="shared" si="3"/>
        <v>Q7.1. Tomatoes, average of red, yellow and green, and of raw and cooked0</v>
      </c>
      <c r="L4334" s="1" t="str">
        <f t="shared" si="4"/>
        <v>Q7.1. Tomatoes, average of red, yellow and green, and of raw and cookedEconomic issues</v>
      </c>
      <c r="M4334" s="1" t="str">
        <f t="array" ref="M4334">IF(A4333=$A$72,TEXT(A4334,"dd/mm/yyyy"),A4334)&amp;";"&amp;B4334&amp;";"&amp;IF(J4334=0,IFERROR(VLOOKUP(A4334,default!$B$17:$C$19,2,0),C4334),INDEX(default!$B$2:$B$12,Sheet2!J4334,0))&amp;";"&amp;D4334&amp;";"&amp;E4334&amp;";"&amp;F4334&amp;";"&amp;G4334&amp;";"&amp;H4334</f>
        <v>Economic issues;;;;;;;</v>
      </c>
    </row>
    <row r="4335" ht="15.75" customHeight="1">
      <c r="I4335" s="1" t="str">
        <f t="shared" si="1"/>
        <v>Q7.1. Tomatoes, average of red, yellow and green, and of raw and cooked</v>
      </c>
      <c r="J4335" s="1">
        <f t="shared" si="2"/>
        <v>0</v>
      </c>
      <c r="K4335" s="1" t="str">
        <f t="shared" si="3"/>
        <v>Q7.1. Tomatoes, average of red, yellow and green, and of raw and cooked0</v>
      </c>
      <c r="L4335" s="1" t="str">
        <f t="shared" si="4"/>
        <v>Q7.1. Tomatoes, average of red, yellow and green, and of raw and cooked</v>
      </c>
      <c r="M4335" s="1" t="str">
        <f t="array" ref="M4335">IF(A4334=$A$72,TEXT(A4335,"dd/mm/yyyy"),A4335)&amp;";"&amp;B4335&amp;";"&amp;IF(J4335=0,IFERROR(VLOOKUP(A4335,default!$B$17:$C$19,2,0),C4335),INDEX(default!$B$2:$B$12,Sheet2!J4335,0))&amp;";"&amp;D4335&amp;";"&amp;E4335&amp;";"&amp;F4335&amp;";"&amp;G4335&amp;";"&amp;H4335</f>
        <v>;;;;;;;</v>
      </c>
    </row>
    <row r="4336" ht="15.75" customHeight="1">
      <c r="A4336" s="1" t="s">
        <v>860</v>
      </c>
      <c r="I4336" s="1" t="str">
        <f t="shared" si="1"/>
        <v>Q7.1. Tomatoes, average of red, yellow and green, and of raw and cooked</v>
      </c>
      <c r="J4336" s="1">
        <f t="shared" si="2"/>
        <v>0</v>
      </c>
      <c r="K4336" s="1" t="str">
        <f t="shared" si="3"/>
        <v>Q7.1. Tomatoes, average of red, yellow and green, and of raw and cooked0</v>
      </c>
      <c r="L4336" s="1" t="str">
        <f t="shared" si="4"/>
        <v>Q7.1. Tomatoes, average of red, yellow and green, and of raw and cookedWaste to treatment</v>
      </c>
      <c r="M4336" s="1" t="str">
        <f t="array" ref="M4336">IF(A4335=$A$72,TEXT(A4336,"dd/mm/yyyy"),A4336)&amp;";"&amp;B4336&amp;";"&amp;IF(J4336=0,IFERROR(VLOOKUP(A4336,default!$B$17:$C$19,2,0),C4336),INDEX(default!$B$2:$B$12,Sheet2!J4336,0))&amp;";"&amp;D4336&amp;";"&amp;E4336&amp;";"&amp;F4336&amp;";"&amp;G4336&amp;";"&amp;H4336</f>
        <v>Waste to treatment;;;;;;;</v>
      </c>
    </row>
    <row r="4337" ht="15.75" customHeight="1">
      <c r="A4337" s="1" t="s">
        <v>8</v>
      </c>
      <c r="B4337" s="1" t="s">
        <v>835</v>
      </c>
      <c r="C4337" s="1" t="s">
        <v>1112</v>
      </c>
      <c r="D4337" s="1" t="s">
        <v>842</v>
      </c>
      <c r="E4337" s="1">
        <v>0.0</v>
      </c>
      <c r="F4337" s="1">
        <v>0.0</v>
      </c>
      <c r="G4337" s="1">
        <v>0.0</v>
      </c>
      <c r="I4337" s="1" t="str">
        <f t="shared" si="1"/>
        <v>Q7.1. Tomatoes, average of red, yellow and green, and of raw and cooked</v>
      </c>
      <c r="J4337" s="1">
        <f t="shared" si="2"/>
        <v>0</v>
      </c>
      <c r="K4337" s="1" t="str">
        <f t="shared" si="3"/>
        <v>Q7.1. Tomatoes, average of red, yellow and green, and of raw and cooked0</v>
      </c>
      <c r="L4337" s="1" t="str">
        <f t="shared" si="4"/>
        <v>Q7.1. Tomatoes, average of red, yellow and green, and of raw and cookedMunicipal solid waste {RoW}| treatment of municipal solid waste, sanitary landfill | Cut-off, S</v>
      </c>
      <c r="M4337" s="1" t="str">
        <f t="array" ref="M4337">IF(A4336=$A$72,TEXT(A4337,"dd/mm/yyyy"),A4337)&amp;";"&amp;B4337&amp;";"&amp;IF(J4337=0,IFERROR(VLOOKUP(A4337,default!$B$17:$C$19,2,0),C4337),INDEX(default!$B$2:$B$12,Sheet2!J4337,0))&amp;";"&amp;D4337&amp;";"&amp;E4337&amp;";"&amp;F4337&amp;";"&amp;G4337&amp;";"&amp;H4337</f>
        <v>Municipal solid waste {RoW}| treatment of municipal solid waste, sanitary landfill | Cut-off, S;kg;(packwt*packaging*(1+TRAN_loss_PNS+RET_loss_PNS)+PHAR_loss_PNS+PROC_loss_PNS+TRAN_loss_PNS+RET_loss_PNS+USER_loss)*landfill;Undefined;0;0;0;</v>
      </c>
    </row>
    <row r="4338" ht="15.75" customHeight="1">
      <c r="A4338" s="1" t="s">
        <v>9</v>
      </c>
      <c r="B4338" s="1" t="s">
        <v>835</v>
      </c>
      <c r="C4338" s="1" t="s">
        <v>1113</v>
      </c>
      <c r="D4338" s="1" t="s">
        <v>842</v>
      </c>
      <c r="E4338" s="1">
        <v>0.0</v>
      </c>
      <c r="F4338" s="1">
        <v>0.0</v>
      </c>
      <c r="G4338" s="1">
        <v>0.0</v>
      </c>
      <c r="I4338" s="1" t="str">
        <f t="shared" si="1"/>
        <v>Q7.1. Tomatoes, average of red, yellow and green, and of raw and cooked</v>
      </c>
      <c r="J4338" s="1">
        <f t="shared" si="2"/>
        <v>0</v>
      </c>
      <c r="K4338" s="1" t="str">
        <f t="shared" si="3"/>
        <v>Q7.1. Tomatoes, average of red, yellow and green, and of raw and cooked0</v>
      </c>
      <c r="L4338" s="1" t="str">
        <f t="shared" si="4"/>
        <v>Q7.1. Tomatoes, average of red, yellow and green, and of raw and cookedMunicipal solid waste {GLO}| treatment of municipal solid waste, open dump, wet infiltration class (500mm) | Cut-off, S</v>
      </c>
      <c r="M4338" s="1" t="str">
        <f t="array" ref="M4338">IF(A4337=$A$72,TEXT(A4338,"dd/mm/yyyy"),A4338)&amp;";"&amp;B4338&amp;";"&amp;IF(J4338=0,IFERROR(VLOOKUP(A4338,default!$B$17:$C$19,2,0),C4338),INDEX(default!$B$2:$B$12,Sheet2!J4338,0))&amp;";"&amp;D4338&amp;";"&amp;E4338&amp;";"&amp;F4338&amp;";"&amp;G4338&amp;";"&amp;H4338</f>
        <v>Municipal solid waste {GLO}| treatment of municipal solid waste, open dump, wet infiltration class (500mm) | Cut-off, S;kg;(packwt*packaging*(1+TRAN_loss_PNS+RET_loss_PNS)+PHAR_loss_PNS+PROC_loss_PNS+TRAN_loss_PNS+RET_loss_PNS+USER_loss)*opendump;Undefined;0;0;0;</v>
      </c>
    </row>
    <row r="4339" ht="15.75" customHeight="1">
      <c r="A4339" s="1" t="s">
        <v>10</v>
      </c>
      <c r="B4339" s="1" t="s">
        <v>835</v>
      </c>
      <c r="C4339" s="1" t="s">
        <v>1113</v>
      </c>
      <c r="D4339" s="1" t="s">
        <v>842</v>
      </c>
      <c r="E4339" s="1">
        <v>0.0</v>
      </c>
      <c r="F4339" s="1">
        <v>0.0</v>
      </c>
      <c r="G4339" s="1">
        <v>0.0</v>
      </c>
      <c r="I4339" s="1" t="str">
        <f t="shared" si="1"/>
        <v>Q7.1. Tomatoes, average of red, yellow and green, and of raw and cooked</v>
      </c>
      <c r="J4339" s="1">
        <f t="shared" si="2"/>
        <v>0</v>
      </c>
      <c r="K4339" s="1" t="str">
        <f t="shared" si="3"/>
        <v>Q7.1. Tomatoes, average of red, yellow and green, and of raw and cooked0</v>
      </c>
      <c r="L4339" s="1" t="str">
        <f t="shared" si="4"/>
        <v>Q7.1. Tomatoes, average of red, yellow and green, and of raw and cookedMunicipal solid waste {GLO}| treatment of municipal solid waste, open burning | Cut-off, S</v>
      </c>
      <c r="M4339" s="1" t="str">
        <f t="array" ref="M4339">IF(A4338=$A$72,TEXT(A4339,"dd/mm/yyyy"),A4339)&amp;";"&amp;B4339&amp;";"&amp;IF(J4339=0,IFERROR(VLOOKUP(A4339,default!$B$17:$C$19,2,0),C4339),INDEX(default!$B$2:$B$12,Sheet2!J4339,0))&amp;";"&amp;D4339&amp;";"&amp;E4339&amp;";"&amp;F4339&amp;";"&amp;G4339&amp;";"&amp;H4339</f>
        <v>Municipal solid waste {GLO}| treatment of municipal solid waste, open burning | Cut-off, S;kg;(packwt*packaging*(1+TRAN_loss_PNS+RET_loss_PNS)+PHAR_loss_PNS+PROC_loss_PNS+TRAN_loss_PNS+RET_loss_PNS+USER_loss)*openburn;Undefined;0;0;0;</v>
      </c>
    </row>
    <row r="4340" ht="15.75" customHeight="1">
      <c r="I4340" s="1" t="str">
        <f t="shared" si="1"/>
        <v>Q7.1. Tomatoes, average of red, yellow and green, and of raw and cooked</v>
      </c>
      <c r="J4340" s="1">
        <f t="shared" si="2"/>
        <v>0</v>
      </c>
      <c r="K4340" s="1" t="str">
        <f t="shared" si="3"/>
        <v>Q7.1. Tomatoes, average of red, yellow and green, and of raw and cooked0</v>
      </c>
      <c r="L4340" s="1" t="str">
        <f t="shared" si="4"/>
        <v>Q7.1. Tomatoes, average of red, yellow and green, and of raw and cooked</v>
      </c>
      <c r="M4340" s="1" t="str">
        <f t="array" ref="M4340">IF(A4339=$A$72,TEXT(A4340,"dd/mm/yyyy"),A4340)&amp;";"&amp;B4340&amp;";"&amp;IF(J4340=0,IFERROR(VLOOKUP(A4340,default!$B$17:$C$19,2,0),C4340),INDEX(default!$B$2:$B$12,Sheet2!J4340,0))&amp;";"&amp;D4340&amp;";"&amp;E4340&amp;";"&amp;F4340&amp;";"&amp;G4340&amp;";"&amp;H4340</f>
        <v>;;;;;;;</v>
      </c>
    </row>
    <row r="4341" ht="15.75" customHeight="1">
      <c r="A4341" s="1" t="s">
        <v>865</v>
      </c>
      <c r="I4341" s="1" t="str">
        <f t="shared" si="1"/>
        <v>Q7.1. Tomatoes, average of red, yellow and green, and of raw and cooked</v>
      </c>
      <c r="J4341" s="1">
        <f t="shared" si="2"/>
        <v>0</v>
      </c>
      <c r="K4341" s="1" t="str">
        <f t="shared" si="3"/>
        <v>Q7.1. Tomatoes, average of red, yellow and green, and of raw and cooked0</v>
      </c>
      <c r="L4341" s="1" t="str">
        <f t="shared" si="4"/>
        <v>Q7.1. Tomatoes, average of red, yellow and green, and of raw and cookedInput parameters</v>
      </c>
      <c r="M4341" s="1" t="str">
        <f t="array" ref="M4341">IF(A4340=$A$72,TEXT(A4341,"dd/mm/yyyy"),A4341)&amp;";"&amp;B4341&amp;";"&amp;IF(J4341=0,IFERROR(VLOOKUP(A4341,default!$B$17:$C$19,2,0),C4341),INDEX(default!$B$2:$B$12,Sheet2!J4341,0))&amp;";"&amp;D4341&amp;";"&amp;E4341&amp;";"&amp;F4341&amp;";"&amp;G4341&amp;";"&amp;H4341</f>
        <v>Input parameters;;;;;;;</v>
      </c>
    </row>
    <row r="4342" ht="15.75" customHeight="1">
      <c r="A4342" s="1" t="s">
        <v>31</v>
      </c>
      <c r="B4342" s="1">
        <v>1.0</v>
      </c>
      <c r="C4342" s="1" t="s">
        <v>866</v>
      </c>
      <c r="D4342" s="1">
        <v>1.11</v>
      </c>
      <c r="E4342" s="1">
        <v>0.0</v>
      </c>
      <c r="F4342" s="1">
        <v>0.0</v>
      </c>
      <c r="G4342" s="1" t="s">
        <v>832</v>
      </c>
      <c r="H4342" s="1" t="s">
        <v>134</v>
      </c>
      <c r="I4342" s="1" t="str">
        <f t="shared" si="1"/>
        <v>Q7.1. Tomatoes, average of red, yellow and green, and of raw and cooked</v>
      </c>
      <c r="J4342" s="1">
        <f t="shared" si="2"/>
        <v>0</v>
      </c>
      <c r="K4342" s="1" t="str">
        <f t="shared" si="3"/>
        <v>Q7.1. Tomatoes, average of red, yellow and green, and of raw and cooked0</v>
      </c>
      <c r="L4342" s="1" t="str">
        <f t="shared" si="4"/>
        <v>Q7.1. Tomatoes, average of red, yellow and green, and of raw and cookedprimary</v>
      </c>
      <c r="M4342" s="1" t="str">
        <f t="array" ref="M4342">IF(A4341=$A$72,TEXT(A4342,"dd/mm/yyyy"),A4342)&amp;";"&amp;B4342&amp;";"&amp;IF(J4342=0,IFERROR(VLOOKUP(A4342,default!$B$17:$C$19,2,0),C4342),INDEX(default!$B$2:$B$12,Sheet2!J4342,0))&amp;";"&amp;D4342&amp;";"&amp;E4342&amp;";"&amp;F4342&amp;";"&amp;G4342&amp;";"&amp;H4342</f>
        <v>primary;1;Lognormal;1,11;0;0;No;(2,3,2,2,2,na)_x007f_</v>
      </c>
    </row>
    <row r="4343" ht="15.75" customHeight="1">
      <c r="A4343" s="1" t="s">
        <v>23</v>
      </c>
      <c r="B4343" s="1">
        <v>1.0</v>
      </c>
      <c r="C4343" s="1" t="s">
        <v>866</v>
      </c>
      <c r="D4343" s="1">
        <v>1.25</v>
      </c>
      <c r="E4343" s="1">
        <v>0.0</v>
      </c>
      <c r="F4343" s="1">
        <v>0.0</v>
      </c>
      <c r="G4343" s="1" t="s">
        <v>832</v>
      </c>
      <c r="H4343" s="1" t="s">
        <v>131</v>
      </c>
      <c r="I4343" s="1" t="str">
        <f t="shared" si="1"/>
        <v>Q7.1. Tomatoes, average of red, yellow and green, and of raw and cooked</v>
      </c>
      <c r="J4343" s="1">
        <f t="shared" si="2"/>
        <v>0</v>
      </c>
      <c r="K4343" s="1" t="str">
        <f t="shared" si="3"/>
        <v>Q7.1. Tomatoes, average of red, yellow and green, and of raw and cooked0</v>
      </c>
      <c r="L4343" s="1" t="str">
        <f t="shared" si="4"/>
        <v>Q7.1. Tomatoes, average of red, yellow and green, and of raw and cookedpackaging</v>
      </c>
      <c r="M4343" s="1" t="str">
        <f t="array" ref="M4343">IF(A4342=$A$72,TEXT(A4343,"dd/mm/yyyy"),A4343)&amp;";"&amp;B4343&amp;";"&amp;IF(J4343=0,IFERROR(VLOOKUP(A4343,default!$B$17:$C$19,2,0),C4343),INDEX(default!$B$2:$B$12,Sheet2!J4343,0))&amp;";"&amp;D4343&amp;";"&amp;E4343&amp;";"&amp;F4343&amp;";"&amp;G4343&amp;";"&amp;H4343</f>
        <v>packaging;1;Lognormal;1,25;0;0;No;(2,4,2,4,3,na)_x007f_</v>
      </c>
    </row>
    <row r="4344" ht="15.75" customHeight="1">
      <c r="A4344" s="1" t="s">
        <v>32</v>
      </c>
      <c r="B4344" s="1">
        <v>1.0</v>
      </c>
      <c r="C4344" s="1" t="s">
        <v>866</v>
      </c>
      <c r="D4344" s="1">
        <v>1.23</v>
      </c>
      <c r="E4344" s="1">
        <v>0.0</v>
      </c>
      <c r="F4344" s="1">
        <v>0.0</v>
      </c>
      <c r="G4344" s="1" t="s">
        <v>832</v>
      </c>
      <c r="H4344" s="1" t="s">
        <v>132</v>
      </c>
      <c r="I4344" s="1" t="str">
        <f t="shared" si="1"/>
        <v>Q7.1. Tomatoes, average of red, yellow and green, and of raw and cooked</v>
      </c>
      <c r="J4344" s="1">
        <f t="shared" si="2"/>
        <v>0</v>
      </c>
      <c r="K4344" s="1" t="str">
        <f t="shared" si="3"/>
        <v>Q7.1. Tomatoes, average of red, yellow and green, and of raw and cooked0</v>
      </c>
      <c r="L4344" s="1" t="str">
        <f t="shared" si="4"/>
        <v>Q7.1. Tomatoes, average of red, yellow and green, and of raw and cookeddistrib</v>
      </c>
      <c r="M4344" s="1" t="str">
        <f t="array" ref="M4344">IF(A4343=$A$72,TEXT(A4344,"dd/mm/yyyy"),A4344)&amp;";"&amp;B4344&amp;";"&amp;IF(J4344=0,IFERROR(VLOOKUP(A4344,default!$B$17:$C$19,2,0),C4344),INDEX(default!$B$2:$B$12,Sheet2!J4344,0))&amp;";"&amp;D4344&amp;";"&amp;E4344&amp;";"&amp;F4344&amp;";"&amp;G4344&amp;";"&amp;H4344</f>
        <v>distrib;1;Lognormal;1,23;0;0;No;(2,3,2,4,3,na)_x007f_</v>
      </c>
    </row>
    <row r="4345" ht="15.75" customHeight="1">
      <c r="A4345" s="1" t="s">
        <v>33</v>
      </c>
      <c r="B4345" s="1">
        <v>0.0</v>
      </c>
      <c r="C4345" s="1" t="s">
        <v>866</v>
      </c>
      <c r="D4345" s="1">
        <v>1.12</v>
      </c>
      <c r="E4345" s="1">
        <v>0.0</v>
      </c>
      <c r="F4345" s="1">
        <v>0.0</v>
      </c>
      <c r="G4345" s="1" t="s">
        <v>832</v>
      </c>
      <c r="H4345" s="1" t="s">
        <v>133</v>
      </c>
      <c r="I4345" s="1" t="str">
        <f t="shared" si="1"/>
        <v>Q7.1. Tomatoes, average of red, yellow and green, and of raw and cooked</v>
      </c>
      <c r="J4345" s="1">
        <f t="shared" si="2"/>
        <v>0</v>
      </c>
      <c r="K4345" s="1" t="str">
        <f t="shared" si="3"/>
        <v>Q7.1. Tomatoes, average of red, yellow and green, and of raw and cooked0</v>
      </c>
      <c r="L4345" s="1" t="str">
        <f t="shared" si="4"/>
        <v>Q7.1. Tomatoes, average of red, yellow and green, and of raw and cookedretail_cool</v>
      </c>
      <c r="M4345" s="1" t="str">
        <f t="array" ref="M4345">IF(A4344=$A$72,TEXT(A4345,"dd/mm/yyyy"),A4345)&amp;";"&amp;B4345&amp;";"&amp;IF(J4345=0,IFERROR(VLOOKUP(A4345,default!$B$17:$C$19,2,0),C4345),INDEX(default!$B$2:$B$12,Sheet2!J4345,0))&amp;";"&amp;D4345&amp;";"&amp;E4345&amp;";"&amp;F4345&amp;";"&amp;G4345&amp;";"&amp;H4345</f>
        <v>retail_cool;0;Lognormal;1,12;0;0;No;(2,3,2,4,2,na)_x007f_</v>
      </c>
    </row>
    <row r="4346" ht="15.75" customHeight="1">
      <c r="A4346" s="1" t="s">
        <v>34</v>
      </c>
      <c r="B4346" s="1">
        <v>0.0</v>
      </c>
      <c r="C4346" s="1" t="s">
        <v>866</v>
      </c>
      <c r="D4346" s="1">
        <v>1.12</v>
      </c>
      <c r="E4346" s="1">
        <v>0.0</v>
      </c>
      <c r="F4346" s="1">
        <v>0.0</v>
      </c>
      <c r="G4346" s="1" t="s">
        <v>832</v>
      </c>
      <c r="H4346" s="1" t="s">
        <v>133</v>
      </c>
      <c r="I4346" s="1" t="str">
        <f t="shared" si="1"/>
        <v>Q7.1. Tomatoes, average of red, yellow and green, and of raw and cooked</v>
      </c>
      <c r="J4346" s="1">
        <f t="shared" si="2"/>
        <v>0</v>
      </c>
      <c r="K4346" s="1" t="str">
        <f t="shared" si="3"/>
        <v>Q7.1. Tomatoes, average of red, yellow and green, and of raw and cooked0</v>
      </c>
      <c r="L4346" s="1" t="str">
        <f t="shared" si="4"/>
        <v>Q7.1. Tomatoes, average of red, yellow and green, and of raw and cookedretail_freez</v>
      </c>
      <c r="M4346" s="1" t="str">
        <f t="array" ref="M4346">IF(A4345=$A$72,TEXT(A4346,"dd/mm/yyyy"),A4346)&amp;";"&amp;B4346&amp;";"&amp;IF(J4346=0,IFERROR(VLOOKUP(A4346,default!$B$17:$C$19,2,0),C4346),INDEX(default!$B$2:$B$12,Sheet2!J4346,0))&amp;";"&amp;D4346&amp;";"&amp;E4346&amp;";"&amp;F4346&amp;";"&amp;G4346&amp;";"&amp;H4346</f>
        <v>retail_freez;0;Lognormal;1,12;0;0;No;(2,3,2,4,2,na)_x007f_</v>
      </c>
    </row>
    <row r="4347" ht="15.75" customHeight="1">
      <c r="A4347" s="1" t="s">
        <v>35</v>
      </c>
      <c r="B4347" s="1">
        <v>0.0</v>
      </c>
      <c r="C4347" s="1" t="s">
        <v>866</v>
      </c>
      <c r="D4347" s="1">
        <v>1.12</v>
      </c>
      <c r="E4347" s="1">
        <v>0.0</v>
      </c>
      <c r="F4347" s="1">
        <v>0.0</v>
      </c>
      <c r="G4347" s="1" t="s">
        <v>832</v>
      </c>
      <c r="H4347" s="1" t="s">
        <v>133</v>
      </c>
      <c r="I4347" s="1" t="str">
        <f t="shared" si="1"/>
        <v>Q7.1. Tomatoes, average of red, yellow and green, and of raw and cooked</v>
      </c>
      <c r="J4347" s="1">
        <f t="shared" si="2"/>
        <v>0</v>
      </c>
      <c r="K4347" s="1" t="str">
        <f t="shared" si="3"/>
        <v>Q7.1. Tomatoes, average of red, yellow and green, and of raw and cooked0</v>
      </c>
      <c r="L4347" s="1" t="str">
        <f t="shared" si="4"/>
        <v>Q7.1. Tomatoes, average of red, yellow and green, and of raw and cookedhome_cool</v>
      </c>
      <c r="M4347" s="1" t="str">
        <f t="array" ref="M4347">IF(A4346=$A$72,TEXT(A4347,"dd/mm/yyyy"),A4347)&amp;";"&amp;B4347&amp;";"&amp;IF(J4347=0,IFERROR(VLOOKUP(A4347,default!$B$17:$C$19,2,0),C4347),INDEX(default!$B$2:$B$12,Sheet2!J4347,0))&amp;";"&amp;D4347&amp;";"&amp;E4347&amp;";"&amp;F4347&amp;";"&amp;G4347&amp;";"&amp;H4347</f>
        <v>home_cool;0;Lognormal;1,12;0;0;No;(2,3,2,4,2,na)_x007f_</v>
      </c>
    </row>
    <row r="4348" ht="15.75" customHeight="1">
      <c r="A4348" s="1" t="s">
        <v>36</v>
      </c>
      <c r="B4348" s="1">
        <v>0.0</v>
      </c>
      <c r="C4348" s="1" t="s">
        <v>866</v>
      </c>
      <c r="D4348" s="1">
        <v>1.12</v>
      </c>
      <c r="E4348" s="1">
        <v>0.0</v>
      </c>
      <c r="F4348" s="1">
        <v>0.0</v>
      </c>
      <c r="G4348" s="1" t="s">
        <v>832</v>
      </c>
      <c r="H4348" s="1" t="s">
        <v>133</v>
      </c>
      <c r="I4348" s="1" t="str">
        <f t="shared" si="1"/>
        <v>Q7.1. Tomatoes, average of red, yellow and green, and of raw and cooked</v>
      </c>
      <c r="J4348" s="1">
        <f t="shared" si="2"/>
        <v>0</v>
      </c>
      <c r="K4348" s="1" t="str">
        <f t="shared" si="3"/>
        <v>Q7.1. Tomatoes, average of red, yellow and green, and of raw and cooked0</v>
      </c>
      <c r="L4348" s="1" t="str">
        <f t="shared" si="4"/>
        <v>Q7.1. Tomatoes, average of red, yellow and green, and of raw and cookedhome_freez</v>
      </c>
      <c r="M4348" s="1" t="str">
        <f t="array" ref="M4348">IF(A4347=$A$72,TEXT(A4348,"dd/mm/yyyy"),A4348)&amp;";"&amp;B4348&amp;";"&amp;IF(J4348=0,IFERROR(VLOOKUP(A4348,default!$B$17:$C$19,2,0),C4348),INDEX(default!$B$2:$B$12,Sheet2!J4348,0))&amp;";"&amp;D4348&amp;";"&amp;E4348&amp;";"&amp;F4348&amp;";"&amp;G4348&amp;";"&amp;H4348</f>
        <v>home_freez;0;Lognormal;1,12;0;0;No;(2,3,2,4,2,na)_x007f_</v>
      </c>
    </row>
    <row r="4349" ht="15.75" customHeight="1">
      <c r="A4349" s="1" t="s">
        <v>37</v>
      </c>
      <c r="B4349" s="1">
        <v>1.0</v>
      </c>
      <c r="C4349" s="1" t="s">
        <v>866</v>
      </c>
      <c r="D4349" s="1">
        <v>1.11</v>
      </c>
      <c r="E4349" s="1">
        <v>0.0</v>
      </c>
      <c r="F4349" s="1">
        <v>0.0</v>
      </c>
      <c r="G4349" s="1" t="s">
        <v>832</v>
      </c>
      <c r="H4349" s="1" t="s">
        <v>134</v>
      </c>
      <c r="I4349" s="1" t="str">
        <f t="shared" si="1"/>
        <v>Q7.1. Tomatoes, average of red, yellow and green, and of raw and cooked</v>
      </c>
      <c r="J4349" s="1">
        <f t="shared" si="2"/>
        <v>0</v>
      </c>
      <c r="K4349" s="1" t="str">
        <f t="shared" si="3"/>
        <v>Q7.1. Tomatoes, average of red, yellow and green, and of raw and cooked0</v>
      </c>
      <c r="L4349" s="1" t="str">
        <f t="shared" si="4"/>
        <v>Q7.1. Tomatoes, average of red, yellow and green, and of raw and cookedboil</v>
      </c>
      <c r="M4349" s="1" t="str">
        <f t="array" ref="M4349">IF(A4348=$A$72,TEXT(A4349,"dd/mm/yyyy"),A4349)&amp;";"&amp;B4349&amp;";"&amp;IF(J4349=0,IFERROR(VLOOKUP(A4349,default!$B$17:$C$19,2,0),C4349),INDEX(default!$B$2:$B$12,Sheet2!J4349,0))&amp;";"&amp;D4349&amp;";"&amp;E4349&amp;";"&amp;F4349&amp;";"&amp;G4349&amp;";"&amp;H4349</f>
        <v>boil;1;Lognormal;1,11;0;0;No;(2,3,2,2,2,na)_x007f_</v>
      </c>
    </row>
    <row r="4350" ht="15.75" customHeight="1">
      <c r="A4350" s="1" t="s">
        <v>38</v>
      </c>
      <c r="B4350" s="1">
        <v>0.0</v>
      </c>
      <c r="C4350" s="1" t="s">
        <v>866</v>
      </c>
      <c r="D4350" s="1">
        <v>1.11</v>
      </c>
      <c r="E4350" s="1">
        <v>0.0</v>
      </c>
      <c r="F4350" s="1">
        <v>0.0</v>
      </c>
      <c r="G4350" s="1" t="s">
        <v>832</v>
      </c>
      <c r="H4350" s="1" t="s">
        <v>134</v>
      </c>
      <c r="I4350" s="1" t="str">
        <f t="shared" si="1"/>
        <v>Q7.1. Tomatoes, average of red, yellow and green, and of raw and cooked</v>
      </c>
      <c r="J4350" s="1">
        <f t="shared" si="2"/>
        <v>0</v>
      </c>
      <c r="K4350" s="1" t="str">
        <f t="shared" si="3"/>
        <v>Q7.1. Tomatoes, average of red, yellow and green, and of raw and cooked0</v>
      </c>
      <c r="L4350" s="1" t="str">
        <f t="shared" si="4"/>
        <v>Q7.1. Tomatoes, average of red, yellow and green, and of raw and cookedfry</v>
      </c>
      <c r="M4350" s="1" t="str">
        <f t="array" ref="M4350">IF(A4349=$A$72,TEXT(A4350,"dd/mm/yyyy"),A4350)&amp;";"&amp;B4350&amp;";"&amp;IF(J4350=0,IFERROR(VLOOKUP(A4350,default!$B$17:$C$19,2,0),C4350),INDEX(default!$B$2:$B$12,Sheet2!J4350,0))&amp;";"&amp;D4350&amp;";"&amp;E4350&amp;";"&amp;F4350&amp;";"&amp;G4350&amp;";"&amp;H4350</f>
        <v>fry;0;Lognormal;1,11;0;0;No;(2,3,2,2,2,na)_x007f_</v>
      </c>
    </row>
    <row r="4351" ht="15.75" customHeight="1">
      <c r="A4351" s="1" t="s">
        <v>22</v>
      </c>
      <c r="B4351" s="1">
        <v>1.0</v>
      </c>
      <c r="C4351" s="1" t="s">
        <v>842</v>
      </c>
      <c r="D4351" s="1">
        <v>1.0</v>
      </c>
      <c r="E4351" s="1">
        <v>0.0</v>
      </c>
      <c r="F4351" s="1">
        <v>0.0</v>
      </c>
      <c r="G4351" s="1" t="s">
        <v>832</v>
      </c>
      <c r="I4351" s="1" t="str">
        <f t="shared" si="1"/>
        <v>Q7.1. Tomatoes, average of red, yellow and green, and of raw and cooked</v>
      </c>
      <c r="J4351" s="1">
        <f t="shared" si="2"/>
        <v>0</v>
      </c>
      <c r="K4351" s="1" t="str">
        <f t="shared" si="3"/>
        <v>Q7.1. Tomatoes, average of red, yellow and green, and of raw and cooked0</v>
      </c>
      <c r="L4351" s="1" t="str">
        <f t="shared" si="4"/>
        <v>Q7.1. Tomatoes, average of red, yellow and green, and of raw and cookedprocessing</v>
      </c>
      <c r="M4351" s="1" t="str">
        <f t="array" ref="M4351">IF(A4350=$A$72,TEXT(A4351,"dd/mm/yyyy"),A4351)&amp;";"&amp;B4351&amp;";"&amp;IF(J4351=0,IFERROR(VLOOKUP(A4351,default!$B$17:$C$19,2,0),C4351),INDEX(default!$B$2:$B$12,Sheet2!J4351,0))&amp;";"&amp;D4351&amp;";"&amp;E4351&amp;";"&amp;F4351&amp;";"&amp;G4351&amp;";"&amp;H4351</f>
        <v>processing;1;Undefined;1;0;0;No;</v>
      </c>
    </row>
    <row r="4352" ht="15.75" customHeight="1">
      <c r="A4352" s="1" t="s">
        <v>39</v>
      </c>
      <c r="B4352" s="1">
        <v>0.05</v>
      </c>
      <c r="C4352" s="1" t="s">
        <v>842</v>
      </c>
      <c r="D4352" s="1">
        <v>1.0</v>
      </c>
      <c r="E4352" s="1">
        <v>0.0</v>
      </c>
      <c r="F4352" s="1">
        <v>0.0</v>
      </c>
      <c r="G4352" s="1" t="s">
        <v>832</v>
      </c>
      <c r="I4352" s="1" t="str">
        <f t="shared" si="1"/>
        <v>Q7.1. Tomatoes, average of red, yellow and green, and of raw and cooked</v>
      </c>
      <c r="J4352" s="1">
        <f t="shared" si="2"/>
        <v>0</v>
      </c>
      <c r="K4352" s="1" t="str">
        <f t="shared" si="3"/>
        <v>Q7.1. Tomatoes, average of red, yellow and green, and of raw and cooked0</v>
      </c>
      <c r="L4352" s="1" t="str">
        <f t="shared" si="4"/>
        <v>Q7.1. Tomatoes, average of red, yellow and green, and of raw and cookedpackwt</v>
      </c>
      <c r="M4352" s="1" t="str">
        <f t="array" ref="M4352">IF(A4351=$A$72,TEXT(A4352,"dd/mm/yyyy"),A4352)&amp;";"&amp;B4352&amp;";"&amp;IF(J4352=0,IFERROR(VLOOKUP(A4352,default!$B$17:$C$19,2,0),C4352),INDEX(default!$B$2:$B$12,Sheet2!J4352,0))&amp;";"&amp;D4352&amp;";"&amp;E4352&amp;";"&amp;F4352&amp;";"&amp;G4352&amp;";"&amp;H4352</f>
        <v>packwt;0,05;Undefined;1;0;0;No;</v>
      </c>
    </row>
    <row r="4353" ht="15.75" customHeight="1">
      <c r="A4353" s="1" t="s">
        <v>40</v>
      </c>
      <c r="B4353" s="1">
        <v>0.0</v>
      </c>
      <c r="C4353" s="1" t="s">
        <v>842</v>
      </c>
      <c r="D4353" s="1">
        <v>1.0</v>
      </c>
      <c r="E4353" s="1">
        <v>0.0</v>
      </c>
      <c r="F4353" s="1">
        <v>0.0</v>
      </c>
      <c r="G4353" s="1" t="s">
        <v>832</v>
      </c>
      <c r="I4353" s="1" t="str">
        <f t="shared" si="1"/>
        <v>Q7.1. Tomatoes, average of red, yellow and green, and of raw and cooked</v>
      </c>
      <c r="J4353" s="1">
        <f t="shared" si="2"/>
        <v>0</v>
      </c>
      <c r="K4353" s="1" t="str">
        <f t="shared" si="3"/>
        <v>Q7.1. Tomatoes, average of red, yellow and green, and of raw and cooked0</v>
      </c>
      <c r="L4353" s="1" t="str">
        <f t="shared" si="4"/>
        <v>Q7.1. Tomatoes, average of red, yellow and green, and of raw and cookedUSER_loss</v>
      </c>
      <c r="M4353" s="1" t="str">
        <f t="array" ref="M4353">IF(A4352=$A$72,TEXT(A4353,"dd/mm/yyyy"),A4353)&amp;";"&amp;B4353&amp;";"&amp;IF(J4353=0,IFERROR(VLOOKUP(A4353,default!$B$17:$C$19,2,0),C4353),INDEX(default!$B$2:$B$12,Sheet2!J4353,0))&amp;";"&amp;D4353&amp;";"&amp;E4353&amp;";"&amp;F4353&amp;";"&amp;G4353&amp;";"&amp;H4353</f>
        <v>USER_loss;0;Undefined;1;0;0;No;</v>
      </c>
    </row>
    <row r="4354" ht="15.75" customHeight="1">
      <c r="I4354" s="1" t="str">
        <f t="shared" si="1"/>
        <v>Q7.1. Tomatoes, average of red, yellow and green, and of raw and cooked</v>
      </c>
      <c r="J4354" s="1">
        <f t="shared" si="2"/>
        <v>0</v>
      </c>
      <c r="K4354" s="1" t="str">
        <f t="shared" si="3"/>
        <v>Q7.1. Tomatoes, average of red, yellow and green, and of raw and cooked0</v>
      </c>
      <c r="L4354" s="1" t="str">
        <f t="shared" si="4"/>
        <v>Q7.1. Tomatoes, average of red, yellow and green, and of raw and cooked</v>
      </c>
      <c r="M4354" s="1" t="str">
        <f t="array" ref="M4354">IF(A4353=$A$72,TEXT(A4354,"dd/mm/yyyy"),A4354)&amp;";"&amp;B4354&amp;";"&amp;IF(J4354=0,IFERROR(VLOOKUP(A4354,default!$B$17:$C$19,2,0),C4354),INDEX(default!$B$2:$B$12,Sheet2!J4354,0))&amp;";"&amp;D4354&amp;";"&amp;E4354&amp;";"&amp;F4354&amp;";"&amp;G4354&amp;";"&amp;H4354</f>
        <v>;;;;;;;</v>
      </c>
    </row>
    <row r="4355" ht="15.75" customHeight="1">
      <c r="A4355" s="1" t="s">
        <v>867</v>
      </c>
      <c r="I4355" s="1" t="str">
        <f t="shared" si="1"/>
        <v>Q7.1. Tomatoes, average of red, yellow and green, and of raw and cooked</v>
      </c>
      <c r="J4355" s="1">
        <f t="shared" si="2"/>
        <v>0</v>
      </c>
      <c r="K4355" s="1" t="str">
        <f t="shared" si="3"/>
        <v>Q7.1. Tomatoes, average of red, yellow and green, and of raw and cooked0</v>
      </c>
      <c r="L4355" s="1" t="str">
        <f t="shared" si="4"/>
        <v>Q7.1. Tomatoes, average of red, yellow and green, and of raw and cookedEnd</v>
      </c>
      <c r="M4355" s="1" t="str">
        <f t="array" ref="M4355">IF(A4354=$A$72,TEXT(A4355,"dd/mm/yyyy"),A4355)&amp;";"&amp;B4355&amp;";"&amp;IF(J4355=0,IFERROR(VLOOKUP(A4355,default!$B$17:$C$19,2,0),C4355),INDEX(default!$B$2:$B$12,Sheet2!J4355,0))&amp;";"&amp;D4355&amp;";"&amp;E4355&amp;";"&amp;F4355&amp;";"&amp;G4355&amp;";"&amp;H4355</f>
        <v>End;;;;;;;</v>
      </c>
    </row>
    <row r="4356" ht="15.75" customHeight="1">
      <c r="I4356" s="1" t="str">
        <f t="shared" si="1"/>
        <v>Q7.1. Tomatoes, average of red, yellow and green, and of raw and cooked</v>
      </c>
      <c r="J4356" s="1">
        <f t="shared" si="2"/>
        <v>0</v>
      </c>
      <c r="K4356" s="1" t="str">
        <f t="shared" si="3"/>
        <v>Q7.1. Tomatoes, average of red, yellow and green, and of raw and cooked0</v>
      </c>
      <c r="L4356" s="1" t="str">
        <f t="shared" si="4"/>
        <v>Q7.1. Tomatoes, average of red, yellow and green, and of raw and cooked</v>
      </c>
      <c r="M4356" s="1" t="str">
        <f t="array" ref="M4356">IF(A4355=$A$72,TEXT(A4356,"dd/mm/yyyy"),A4356)&amp;";"&amp;B4356&amp;";"&amp;IF(J4356=0,IFERROR(VLOOKUP(A4356,default!$B$17:$C$19,2,0),C4356),INDEX(default!$B$2:$B$12,Sheet2!J4356,0))&amp;";"&amp;D4356&amp;";"&amp;E4356&amp;";"&amp;F4356&amp;";"&amp;G4356&amp;";"&amp;H4356</f>
        <v>;;;;;;;</v>
      </c>
    </row>
    <row r="4357" ht="15.75" customHeight="1">
      <c r="A4357" s="1" t="s">
        <v>814</v>
      </c>
      <c r="I4357" s="1" t="str">
        <f t="shared" si="1"/>
        <v>Q7.1. Tomatoes, average of red, yellow and green, and of raw and cooked</v>
      </c>
      <c r="J4357" s="1">
        <f t="shared" si="2"/>
        <v>0</v>
      </c>
      <c r="K4357" s="1" t="str">
        <f t="shared" si="3"/>
        <v>Q7.1. Tomatoes, average of red, yellow and green, and of raw and cooked0</v>
      </c>
      <c r="L4357" s="1" t="str">
        <f t="shared" si="4"/>
        <v>Q7.1. Tomatoes, average of red, yellow and green, and of raw and cookedProcess</v>
      </c>
      <c r="M4357" s="1" t="str">
        <f t="array" ref="M4357">IF(A4356=$A$72,TEXT(A4357,"dd/mm/yyyy"),A4357)&amp;";"&amp;B4357&amp;";"&amp;IF(J4357=0,IFERROR(VLOOKUP(A4357,default!$B$17:$C$19,2,0),C4357),INDEX(default!$B$2:$B$12,Sheet2!J4357,0))&amp;";"&amp;D4357&amp;";"&amp;E4357&amp;";"&amp;F4357&amp;";"&amp;G4357&amp;";"&amp;H4357</f>
        <v>Process;;;;;;;</v>
      </c>
    </row>
    <row r="4358" ht="15.75" customHeight="1">
      <c r="I4358" s="1" t="str">
        <f t="shared" si="1"/>
        <v>Q7.1. Tomatoes, average of red, yellow and green, and of raw and cooked</v>
      </c>
      <c r="J4358" s="1">
        <f t="shared" si="2"/>
        <v>0</v>
      </c>
      <c r="K4358" s="1" t="str">
        <f t="shared" si="3"/>
        <v>Q7.1. Tomatoes, average of red, yellow and green, and of raw and cooked0</v>
      </c>
      <c r="L4358" s="1" t="str">
        <f t="shared" si="4"/>
        <v>Q7.1. Tomatoes, average of red, yellow and green, and of raw and cooked</v>
      </c>
      <c r="M4358" s="1" t="str">
        <f t="array" ref="M4358">IF(A4357=$A$72,TEXT(A4358,"dd/mm/yyyy"),A4358)&amp;";"&amp;B4358&amp;";"&amp;IF(J4358=0,IFERROR(VLOOKUP(A4358,default!$B$17:$C$19,2,0),C4358),INDEX(default!$B$2:$B$12,Sheet2!J4358,0))&amp;";"&amp;D4358&amp;";"&amp;E4358&amp;";"&amp;F4358&amp;";"&amp;G4358&amp;";"&amp;H4358</f>
        <v>;;;;;;;</v>
      </c>
    </row>
    <row r="4359" ht="15.75" customHeight="1">
      <c r="A4359" s="1" t="s">
        <v>815</v>
      </c>
      <c r="I4359" s="1" t="str">
        <f t="shared" si="1"/>
        <v>Q7.1. Tomatoes, average of red, yellow and green, and of raw and cooked</v>
      </c>
      <c r="J4359" s="1">
        <f t="shared" si="2"/>
        <v>0</v>
      </c>
      <c r="K4359" s="1" t="str">
        <f t="shared" si="3"/>
        <v>Q7.1. Tomatoes, average of red, yellow and green, and of raw and cooked0</v>
      </c>
      <c r="L4359" s="1" t="str">
        <f t="shared" si="4"/>
        <v>Q7.1. Tomatoes, average of red, yellow and green, and of raw and cookedCategory type</v>
      </c>
      <c r="M4359" s="1" t="str">
        <f t="array" ref="M4359">IF(A4358=$A$72,TEXT(A4359,"dd/mm/yyyy"),A4359)&amp;";"&amp;B4359&amp;";"&amp;IF(J4359=0,IFERROR(VLOOKUP(A4359,default!$B$17:$C$19,2,0),C4359),INDEX(default!$B$2:$B$12,Sheet2!J4359,0))&amp;";"&amp;D4359&amp;";"&amp;E4359&amp;";"&amp;F4359&amp;";"&amp;G4359&amp;";"&amp;H4359</f>
        <v>Category type;;;;;;;</v>
      </c>
    </row>
    <row r="4360" ht="15.75" customHeight="1">
      <c r="A4360" s="1" t="s">
        <v>816</v>
      </c>
      <c r="I4360" s="1" t="str">
        <f t="shared" si="1"/>
        <v>Q7.1. Tomatoes, average of red, yellow and green, and of raw and cooked</v>
      </c>
      <c r="J4360" s="1">
        <f t="shared" si="2"/>
        <v>0</v>
      </c>
      <c r="K4360" s="1" t="str">
        <f t="shared" si="3"/>
        <v>Q7.1. Tomatoes, average of red, yellow and green, and of raw and cooked0</v>
      </c>
      <c r="L4360" s="1" t="str">
        <f t="shared" si="4"/>
        <v>Q7.1. Tomatoes, average of red, yellow and green, and of raw and cookedmaterial</v>
      </c>
      <c r="M4360" s="1" t="str">
        <f t="array" ref="M4360">IF(A4359=$A$72,TEXT(A4360,"dd/mm/yyyy"),A4360)&amp;";"&amp;B4360&amp;";"&amp;IF(J4360=0,IFERROR(VLOOKUP(A4360,default!$B$17:$C$19,2,0),C4360),INDEX(default!$B$2:$B$12,Sheet2!J4360,0))&amp;";"&amp;D4360&amp;";"&amp;E4360&amp;";"&amp;F4360&amp;";"&amp;G4360&amp;";"&amp;H4360</f>
        <v>material;;;;;;;</v>
      </c>
    </row>
    <row r="4361" ht="15.75" customHeight="1">
      <c r="I4361" s="1" t="str">
        <f t="shared" si="1"/>
        <v>Q7.1. Tomatoes, average of red, yellow and green, and of raw and cooked</v>
      </c>
      <c r="J4361" s="1">
        <f t="shared" si="2"/>
        <v>0</v>
      </c>
      <c r="K4361" s="1" t="str">
        <f t="shared" si="3"/>
        <v>Q7.1. Tomatoes, average of red, yellow and green, and of raw and cooked0</v>
      </c>
      <c r="L4361" s="1" t="str">
        <f t="shared" si="4"/>
        <v>Q7.1. Tomatoes, average of red, yellow and green, and of raw and cooked</v>
      </c>
      <c r="M4361" s="1" t="str">
        <f t="array" ref="M4361">IF(A4360=$A$72,TEXT(A4361,"dd/mm/yyyy"),A4361)&amp;";"&amp;B4361&amp;";"&amp;IF(J4361=0,IFERROR(VLOOKUP(A4361,default!$B$17:$C$19,2,0),C4361),INDEX(default!$B$2:$B$12,Sheet2!J4361,0))&amp;";"&amp;D4361&amp;";"&amp;E4361&amp;";"&amp;F4361&amp;";"&amp;G4361&amp;";"&amp;H4361</f>
        <v>;;;;;;;</v>
      </c>
    </row>
    <row r="4362" ht="15.75" customHeight="1">
      <c r="A4362" s="1" t="s">
        <v>817</v>
      </c>
      <c r="I4362" s="1" t="str">
        <f t="shared" si="1"/>
        <v>Q7.1. Tomatoes, average of red, yellow and green, and of raw and cooked</v>
      </c>
      <c r="J4362" s="1">
        <f t="shared" si="2"/>
        <v>0</v>
      </c>
      <c r="K4362" s="1" t="str">
        <f t="shared" si="3"/>
        <v>Q7.1. Tomatoes, average of red, yellow and green, and of raw and cooked0</v>
      </c>
      <c r="L4362" s="1" t="str">
        <f t="shared" si="4"/>
        <v>Q7.1. Tomatoes, average of red, yellow and green, and of raw and cookedProcess identifier</v>
      </c>
      <c r="M4362" s="1" t="str">
        <f t="array" ref="M4362">IF(A4361=$A$72,TEXT(A4362,"dd/mm/yyyy"),A4362)&amp;";"&amp;B4362&amp;";"&amp;IF(J4362=0,IFERROR(VLOOKUP(A4362,default!$B$17:$C$19,2,0),C4362),INDEX(default!$B$2:$B$12,Sheet2!J4362,0))&amp;";"&amp;D4362&amp;";"&amp;E4362&amp;";"&amp;F4362&amp;";"&amp;G4362&amp;";"&amp;H4362</f>
        <v>Process identifier;;;;;;;</v>
      </c>
    </row>
    <row r="4363" ht="15.75" customHeight="1">
      <c r="A4363" s="1" t="s">
        <v>1158</v>
      </c>
      <c r="I4363" s="1" t="str">
        <f t="shared" si="1"/>
        <v>Q7.1. Tomatoes, average of red, yellow and green, and of raw and cooked</v>
      </c>
      <c r="J4363" s="1">
        <f t="shared" si="2"/>
        <v>0</v>
      </c>
      <c r="K4363" s="1" t="str">
        <f t="shared" si="3"/>
        <v>Q7.1. Tomatoes, average of red, yellow and green, and of raw and cooked0</v>
      </c>
      <c r="L4363" s="1" t="str">
        <f t="shared" si="4"/>
        <v>Q7.1. Tomatoes, average of red, yellow and green, and of raw and cookedFootPrin000108900800273</v>
      </c>
      <c r="M4363" s="1" t="str">
        <f t="array" ref="M4363">IF(A4362=$A$72,TEXT(A4363,"dd/mm/yyyy"),A4363)&amp;";"&amp;B4363&amp;";"&amp;IF(J4363=0,IFERROR(VLOOKUP(A4363,default!$B$17:$C$19,2,0),C4363),INDEX(default!$B$2:$B$12,Sheet2!J4363,0))&amp;";"&amp;D4363&amp;";"&amp;E4363&amp;";"&amp;F4363&amp;";"&amp;G4363&amp;";"&amp;H4363</f>
        <v>FootPrin000108900800273;;;;;;;</v>
      </c>
    </row>
    <row r="4364" ht="15.75" customHeight="1">
      <c r="I4364" s="1" t="str">
        <f t="shared" si="1"/>
        <v>Q7.1. Tomatoes, average of red, yellow and green, and of raw and cooked</v>
      </c>
      <c r="J4364" s="1">
        <f t="shared" si="2"/>
        <v>0</v>
      </c>
      <c r="K4364" s="1" t="str">
        <f t="shared" si="3"/>
        <v>Q7.1. Tomatoes, average of red, yellow and green, and of raw and cooked0</v>
      </c>
      <c r="L4364" s="1" t="str">
        <f t="shared" si="4"/>
        <v>Q7.1. Tomatoes, average of red, yellow and green, and of raw and cooked</v>
      </c>
      <c r="M4364" s="1" t="str">
        <f t="array" ref="M4364">IF(A4363=$A$72,TEXT(A4364,"dd/mm/yyyy"),A4364)&amp;";"&amp;B4364&amp;";"&amp;IF(J4364=0,IFERROR(VLOOKUP(A4364,default!$B$17:$C$19,2,0),C4364),INDEX(default!$B$2:$B$12,Sheet2!J4364,0))&amp;";"&amp;D4364&amp;";"&amp;E4364&amp;";"&amp;F4364&amp;";"&amp;G4364&amp;";"&amp;H4364</f>
        <v>;;;;;;;</v>
      </c>
    </row>
    <row r="4365" ht="15.75" customHeight="1">
      <c r="A4365" s="1" t="s">
        <v>819</v>
      </c>
      <c r="I4365" s="1" t="str">
        <f t="shared" si="1"/>
        <v>Q7.1. Tomatoes, average of red, yellow and green, and of raw and cooked</v>
      </c>
      <c r="J4365" s="1">
        <f t="shared" si="2"/>
        <v>0</v>
      </c>
      <c r="K4365" s="1" t="str">
        <f t="shared" si="3"/>
        <v>Q7.1. Tomatoes, average of red, yellow and green, and of raw and cooked0</v>
      </c>
      <c r="L4365" s="1" t="str">
        <f t="shared" si="4"/>
        <v>Q7.1. Tomatoes, average of red, yellow and green, and of raw and cookedType</v>
      </c>
      <c r="M4365" s="1" t="str">
        <f t="array" ref="M4365">IF(A4364=$A$72,TEXT(A4365,"dd/mm/yyyy"),A4365)&amp;";"&amp;B4365&amp;";"&amp;IF(J4365=0,IFERROR(VLOOKUP(A4365,default!$B$17:$C$19,2,0),C4365),INDEX(default!$B$2:$B$12,Sheet2!J4365,0))&amp;";"&amp;D4365&amp;";"&amp;E4365&amp;";"&amp;F4365&amp;";"&amp;G4365&amp;";"&amp;H4365</f>
        <v>Type;;;;;;;</v>
      </c>
    </row>
    <row r="4366" ht="15.75" customHeight="1">
      <c r="I4366" s="1" t="str">
        <f t="shared" si="1"/>
        <v>Q7.1. Tomatoes, average of red, yellow and green, and of raw and cooked</v>
      </c>
      <c r="J4366" s="1">
        <f t="shared" si="2"/>
        <v>0</v>
      </c>
      <c r="K4366" s="1" t="str">
        <f t="shared" si="3"/>
        <v>Q7.1. Tomatoes, average of red, yellow and green, and of raw and cooked0</v>
      </c>
      <c r="L4366" s="1" t="str">
        <f t="shared" si="4"/>
        <v>Q7.1. Tomatoes, average of red, yellow and green, and of raw and cooked</v>
      </c>
      <c r="M4366" s="1" t="str">
        <f t="array" ref="M4366">IF(A4365=$A$72,TEXT(A4366,"dd/mm/yyyy"),A4366)&amp;";"&amp;B4366&amp;";"&amp;IF(J4366=0,IFERROR(VLOOKUP(A4366,default!$B$17:$C$19,2,0),C4366),INDEX(default!$B$2:$B$12,Sheet2!J4366,0))&amp;";"&amp;D4366&amp;";"&amp;E4366&amp;";"&amp;F4366&amp;";"&amp;G4366&amp;";"&amp;H4366</f>
        <v>;;;;;;;</v>
      </c>
    </row>
    <row r="4367" ht="15.75" customHeight="1">
      <c r="I4367" s="1" t="str">
        <f t="shared" si="1"/>
        <v>Q7.1. Tomatoes, average of red, yellow and green, and of raw and cooked</v>
      </c>
      <c r="J4367" s="1">
        <f t="shared" si="2"/>
        <v>0</v>
      </c>
      <c r="K4367" s="1" t="str">
        <f t="shared" si="3"/>
        <v>Q7.1. Tomatoes, average of red, yellow and green, and of raw and cooked0</v>
      </c>
      <c r="L4367" s="1" t="str">
        <f t="shared" si="4"/>
        <v>Q7.1. Tomatoes, average of red, yellow and green, and of raw and cooked</v>
      </c>
      <c r="M4367" s="1" t="str">
        <f t="array" ref="M4367">IF(A4366=$A$72,TEXT(A4367,"dd/mm/yyyy"),A4367)&amp;";"&amp;B4367&amp;";"&amp;IF(J4367=0,IFERROR(VLOOKUP(A4367,default!$B$17:$C$19,2,0),C4367),INDEX(default!$B$2:$B$12,Sheet2!J4367,0))&amp;";"&amp;D4367&amp;";"&amp;E4367&amp;";"&amp;F4367&amp;";"&amp;G4367&amp;";"&amp;H4367</f>
        <v>;;;;;;;</v>
      </c>
    </row>
    <row r="4368" ht="15.75" customHeight="1">
      <c r="A4368" s="1" t="s">
        <v>820</v>
      </c>
      <c r="I4368" s="1" t="str">
        <f t="shared" si="1"/>
        <v>Q7.1. Tomatoes, average of red, yellow and green, and of raw and cooked</v>
      </c>
      <c r="J4368" s="1">
        <f t="shared" si="2"/>
        <v>0</v>
      </c>
      <c r="K4368" s="1" t="str">
        <f t="shared" si="3"/>
        <v>Q7.1. Tomatoes, average of red, yellow and green, and of raw and cooked0</v>
      </c>
      <c r="L4368" s="1" t="str">
        <f t="shared" si="4"/>
        <v>Q7.1. Tomatoes, average of red, yellow and green, and of raw and cookedStatus</v>
      </c>
      <c r="M4368" s="1" t="str">
        <f t="array" ref="M4368">IF(A4367=$A$72,TEXT(A4368,"dd/mm/yyyy"),A4368)&amp;";"&amp;B4368&amp;";"&amp;IF(J4368=0,IFERROR(VLOOKUP(A4368,default!$B$17:$C$19,2,0),C4368),INDEX(default!$B$2:$B$12,Sheet2!J4368,0))&amp;";"&amp;D4368&amp;";"&amp;E4368&amp;";"&amp;F4368&amp;";"&amp;G4368&amp;";"&amp;H4368</f>
        <v>Status;;;;;;;</v>
      </c>
    </row>
    <row r="4369" ht="15.75" customHeight="1">
      <c r="I4369" s="1" t="str">
        <f t="shared" si="1"/>
        <v>Q7.1. Tomatoes, average of red, yellow and green, and of raw and cooked</v>
      </c>
      <c r="J4369" s="1">
        <f t="shared" si="2"/>
        <v>0</v>
      </c>
      <c r="K4369" s="1" t="str">
        <f t="shared" si="3"/>
        <v>Q7.1. Tomatoes, average of red, yellow and green, and of raw and cooked0</v>
      </c>
      <c r="L4369" s="1" t="str">
        <f t="shared" si="4"/>
        <v>Q7.1. Tomatoes, average of red, yellow and green, and of raw and cooked</v>
      </c>
      <c r="M4369" s="1" t="str">
        <f t="array" ref="M4369">IF(A4368=$A$72,TEXT(A4369,"dd/mm/yyyy"),A4369)&amp;";"&amp;B4369&amp;";"&amp;IF(J4369=0,IFERROR(VLOOKUP(A4369,default!$B$17:$C$19,2,0),C4369),INDEX(default!$B$2:$B$12,Sheet2!J4369,0))&amp;";"&amp;D4369&amp;";"&amp;E4369&amp;";"&amp;F4369&amp;";"&amp;G4369&amp;";"&amp;H4369</f>
        <v>;;;;;;;</v>
      </c>
    </row>
    <row r="4370" ht="15.75" customHeight="1">
      <c r="I4370" s="1" t="str">
        <f t="shared" si="1"/>
        <v>Q7.1. Tomatoes, average of red, yellow and green, and of raw and cooked</v>
      </c>
      <c r="J4370" s="1">
        <f t="shared" si="2"/>
        <v>0</v>
      </c>
      <c r="K4370" s="1" t="str">
        <f t="shared" si="3"/>
        <v>Q7.1. Tomatoes, average of red, yellow and green, and of raw and cooked0</v>
      </c>
      <c r="L4370" s="1" t="str">
        <f t="shared" si="4"/>
        <v>Q7.1. Tomatoes, average of red, yellow and green, and of raw and cooked</v>
      </c>
      <c r="M4370" s="1" t="str">
        <f t="array" ref="M4370">IF(A4369=$A$72,TEXT(A4370,"dd/mm/yyyy"),A4370)&amp;";"&amp;B4370&amp;";"&amp;IF(J4370=0,IFERROR(VLOOKUP(A4370,default!$B$17:$C$19,2,0),C4370),INDEX(default!$B$2:$B$12,Sheet2!J4370,0))&amp;";"&amp;D4370&amp;";"&amp;E4370&amp;";"&amp;F4370&amp;";"&amp;G4370&amp;";"&amp;H4370</f>
        <v>;;;;;;;</v>
      </c>
    </row>
    <row r="4371" ht="15.75" customHeight="1">
      <c r="A4371" s="1" t="s">
        <v>821</v>
      </c>
      <c r="I4371" s="1" t="str">
        <f t="shared" si="1"/>
        <v>Q7.1. Tomatoes, average of red, yellow and green, and of raw and cooked</v>
      </c>
      <c r="J4371" s="1">
        <f t="shared" si="2"/>
        <v>0</v>
      </c>
      <c r="K4371" s="1" t="str">
        <f t="shared" si="3"/>
        <v>Q7.1. Tomatoes, average of red, yellow and green, and of raw and cooked0</v>
      </c>
      <c r="L4371" s="1" t="str">
        <f t="shared" si="4"/>
        <v>Q7.1. Tomatoes, average of red, yellow and green, and of raw and cookedTime period</v>
      </c>
      <c r="M4371" s="1" t="str">
        <f t="array" ref="M4371">IF(A4370=$A$72,TEXT(A4371,"dd/mm/yyyy"),A4371)&amp;";"&amp;B4371&amp;";"&amp;IF(J4371=0,IFERROR(VLOOKUP(A4371,default!$B$17:$C$19,2,0),C4371),INDEX(default!$B$2:$B$12,Sheet2!J4371,0))&amp;";"&amp;D4371&amp;";"&amp;E4371&amp;";"&amp;F4371&amp;";"&amp;G4371&amp;";"&amp;H4371</f>
        <v>Time period;;;;;;;</v>
      </c>
    </row>
    <row r="4372" ht="15.75" customHeight="1">
      <c r="A4372" s="1" t="s">
        <v>822</v>
      </c>
      <c r="I4372" s="1" t="str">
        <f t="shared" si="1"/>
        <v>Q7.1. Tomatoes, average of red, yellow and green, and of raw and cooked</v>
      </c>
      <c r="J4372" s="1">
        <f t="shared" si="2"/>
        <v>0</v>
      </c>
      <c r="K4372" s="1" t="str">
        <f t="shared" si="3"/>
        <v>Q7.1. Tomatoes, average of red, yellow and green, and of raw and cooked0</v>
      </c>
      <c r="L4372" s="1" t="str">
        <f t="shared" si="4"/>
        <v>Q7.1. Tomatoes, average of red, yellow and green, and of raw and cookedUnspecified</v>
      </c>
      <c r="M4372" s="1" t="str">
        <f t="array" ref="M4372">IF(A4371=$A$72,TEXT(A4372,"dd/mm/yyyy"),A4372)&amp;";"&amp;B4372&amp;";"&amp;IF(J4372=0,IFERROR(VLOOKUP(A4372,default!$B$17:$C$19,2,0),C4372),INDEX(default!$B$2:$B$12,Sheet2!J4372,0))&amp;";"&amp;D4372&amp;";"&amp;E4372&amp;";"&amp;F4372&amp;";"&amp;G4372&amp;";"&amp;H4372</f>
        <v>Unspecified;;;;;;;</v>
      </c>
    </row>
    <row r="4373" ht="15.75" customHeight="1">
      <c r="I4373" s="1" t="str">
        <f t="shared" si="1"/>
        <v>Q7.1. Tomatoes, average of red, yellow and green, and of raw and cooked</v>
      </c>
      <c r="J4373" s="1">
        <f t="shared" si="2"/>
        <v>0</v>
      </c>
      <c r="K4373" s="1" t="str">
        <f t="shared" si="3"/>
        <v>Q7.1. Tomatoes, average of red, yellow and green, and of raw and cooked0</v>
      </c>
      <c r="L4373" s="1" t="str">
        <f t="shared" si="4"/>
        <v>Q7.1. Tomatoes, average of red, yellow and green, and of raw and cooked</v>
      </c>
      <c r="M4373" s="1" t="str">
        <f t="array" ref="M4373">IF(A4372=$A$72,TEXT(A4373,"dd/mm/yyyy"),A4373)&amp;";"&amp;B4373&amp;";"&amp;IF(J4373=0,IFERROR(VLOOKUP(A4373,default!$B$17:$C$19,2,0),C4373),INDEX(default!$B$2:$B$12,Sheet2!J4373,0))&amp;";"&amp;D4373&amp;";"&amp;E4373&amp;";"&amp;F4373&amp;";"&amp;G4373&amp;";"&amp;H4373</f>
        <v>;;;;;;;</v>
      </c>
    </row>
    <row r="4374" ht="15.75" customHeight="1">
      <c r="A4374" s="1" t="s">
        <v>823</v>
      </c>
      <c r="I4374" s="1" t="str">
        <f t="shared" si="1"/>
        <v>Q7.1. Tomatoes, average of red, yellow and green, and of raw and cooked</v>
      </c>
      <c r="J4374" s="1">
        <f t="shared" si="2"/>
        <v>0</v>
      </c>
      <c r="K4374" s="1" t="str">
        <f t="shared" si="3"/>
        <v>Q7.1. Tomatoes, average of red, yellow and green, and of raw and cooked0</v>
      </c>
      <c r="L4374" s="1" t="str">
        <f t="shared" si="4"/>
        <v>Q7.1. Tomatoes, average of red, yellow and green, and of raw and cookedGeography</v>
      </c>
      <c r="M4374" s="1" t="str">
        <f t="array" ref="M4374">IF(A4373=$A$72,TEXT(A4374,"dd/mm/yyyy"),A4374)&amp;";"&amp;B4374&amp;";"&amp;IF(J4374=0,IFERROR(VLOOKUP(A4374,default!$B$17:$C$19,2,0),C4374),INDEX(default!$B$2:$B$12,Sheet2!J4374,0))&amp;";"&amp;D4374&amp;";"&amp;E4374&amp;";"&amp;F4374&amp;";"&amp;G4374&amp;";"&amp;H4374</f>
        <v>Geography;;;;;;;</v>
      </c>
    </row>
    <row r="4375" ht="15.75" customHeight="1">
      <c r="A4375" s="1" t="s">
        <v>822</v>
      </c>
      <c r="I4375" s="1" t="str">
        <f t="shared" si="1"/>
        <v>Q7.1. Tomatoes, average of red, yellow and green, and of raw and cooked</v>
      </c>
      <c r="J4375" s="1">
        <f t="shared" si="2"/>
        <v>0</v>
      </c>
      <c r="K4375" s="1" t="str">
        <f t="shared" si="3"/>
        <v>Q7.1. Tomatoes, average of red, yellow and green, and of raw and cooked0</v>
      </c>
      <c r="L4375" s="1" t="str">
        <f t="shared" si="4"/>
        <v>Q7.1. Tomatoes, average of red, yellow and green, and of raw and cookedUnspecified</v>
      </c>
      <c r="M4375" s="1" t="str">
        <f t="array" ref="M4375">IF(A4374=$A$72,TEXT(A4375,"dd/mm/yyyy"),A4375)&amp;";"&amp;B4375&amp;";"&amp;IF(J4375=0,IFERROR(VLOOKUP(A4375,default!$B$17:$C$19,2,0),C4375),INDEX(default!$B$2:$B$12,Sheet2!J4375,0))&amp;";"&amp;D4375&amp;";"&amp;E4375&amp;";"&amp;F4375&amp;";"&amp;G4375&amp;";"&amp;H4375</f>
        <v>Unspecified;;;;;;;</v>
      </c>
    </row>
    <row r="4376" ht="15.75" customHeight="1">
      <c r="I4376" s="1" t="str">
        <f t="shared" si="1"/>
        <v>Q7.1. Tomatoes, average of red, yellow and green, and of raw and cooked</v>
      </c>
      <c r="J4376" s="1">
        <f t="shared" si="2"/>
        <v>0</v>
      </c>
      <c r="K4376" s="1" t="str">
        <f t="shared" si="3"/>
        <v>Q7.1. Tomatoes, average of red, yellow and green, and of raw and cooked0</v>
      </c>
      <c r="L4376" s="1" t="str">
        <f t="shared" si="4"/>
        <v>Q7.1. Tomatoes, average of red, yellow and green, and of raw and cooked</v>
      </c>
      <c r="M4376" s="1" t="str">
        <f t="array" ref="M4376">IF(A4375=$A$72,TEXT(A4376,"dd/mm/yyyy"),A4376)&amp;";"&amp;B4376&amp;";"&amp;IF(J4376=0,IFERROR(VLOOKUP(A4376,default!$B$17:$C$19,2,0),C4376),INDEX(default!$B$2:$B$12,Sheet2!J4376,0))&amp;";"&amp;D4376&amp;";"&amp;E4376&amp;";"&amp;F4376&amp;";"&amp;G4376&amp;";"&amp;H4376</f>
        <v>;;;;;;;</v>
      </c>
    </row>
    <row r="4377" ht="15.75" customHeight="1">
      <c r="A4377" s="1" t="s">
        <v>824</v>
      </c>
      <c r="I4377" s="1" t="str">
        <f t="shared" si="1"/>
        <v>Q7.1. Tomatoes, average of red, yellow and green, and of raw and cooked</v>
      </c>
      <c r="J4377" s="1">
        <f t="shared" si="2"/>
        <v>0</v>
      </c>
      <c r="K4377" s="1" t="str">
        <f t="shared" si="3"/>
        <v>Q7.1. Tomatoes, average of red, yellow and green, and of raw and cooked0</v>
      </c>
      <c r="L4377" s="1" t="str">
        <f t="shared" si="4"/>
        <v>Q7.1. Tomatoes, average of red, yellow and green, and of raw and cookedTechnology</v>
      </c>
      <c r="M4377" s="1" t="str">
        <f t="array" ref="M4377">IF(A4376=$A$72,TEXT(A4377,"dd/mm/yyyy"),A4377)&amp;";"&amp;B4377&amp;";"&amp;IF(J4377=0,IFERROR(VLOOKUP(A4377,default!$B$17:$C$19,2,0),C4377),INDEX(default!$B$2:$B$12,Sheet2!J4377,0))&amp;";"&amp;D4377&amp;";"&amp;E4377&amp;";"&amp;F4377&amp;";"&amp;G4377&amp;";"&amp;H4377</f>
        <v>Technology;;;;;;;</v>
      </c>
    </row>
    <row r="4378" ht="15.75" customHeight="1">
      <c r="A4378" s="1" t="s">
        <v>822</v>
      </c>
      <c r="I4378" s="1" t="str">
        <f t="shared" si="1"/>
        <v>Q7.1. Tomatoes, average of red, yellow and green, and of raw and cooked</v>
      </c>
      <c r="J4378" s="1">
        <f t="shared" si="2"/>
        <v>0</v>
      </c>
      <c r="K4378" s="1" t="str">
        <f t="shared" si="3"/>
        <v>Q7.1. Tomatoes, average of red, yellow and green, and of raw and cooked0</v>
      </c>
      <c r="L4378" s="1" t="str">
        <f t="shared" si="4"/>
        <v>Q7.1. Tomatoes, average of red, yellow and green, and of raw and cookedUnspecified</v>
      </c>
      <c r="M4378" s="1" t="str">
        <f t="array" ref="M4378">IF(A4377=$A$72,TEXT(A4378,"dd/mm/yyyy"),A4378)&amp;";"&amp;B4378&amp;";"&amp;IF(J4378=0,IFERROR(VLOOKUP(A4378,default!$B$17:$C$19,2,0),C4378),INDEX(default!$B$2:$B$12,Sheet2!J4378,0))&amp;";"&amp;D4378&amp;";"&amp;E4378&amp;";"&amp;F4378&amp;";"&amp;G4378&amp;";"&amp;H4378</f>
        <v>Unspecified;;;;;;;</v>
      </c>
    </row>
    <row r="4379" ht="15.75" customHeight="1">
      <c r="I4379" s="1" t="str">
        <f t="shared" si="1"/>
        <v>Q7.1. Tomatoes, average of red, yellow and green, and of raw and cooked</v>
      </c>
      <c r="J4379" s="1">
        <f t="shared" si="2"/>
        <v>0</v>
      </c>
      <c r="K4379" s="1" t="str">
        <f t="shared" si="3"/>
        <v>Q7.1. Tomatoes, average of red, yellow and green, and of raw and cooked0</v>
      </c>
      <c r="L4379" s="1" t="str">
        <f t="shared" si="4"/>
        <v>Q7.1. Tomatoes, average of red, yellow and green, and of raw and cooked</v>
      </c>
      <c r="M4379" s="1" t="str">
        <f t="array" ref="M4379">IF(A4378=$A$72,TEXT(A4379,"dd/mm/yyyy"),A4379)&amp;";"&amp;B4379&amp;";"&amp;IF(J4379=0,IFERROR(VLOOKUP(A4379,default!$B$17:$C$19,2,0),C4379),INDEX(default!$B$2:$B$12,Sheet2!J4379,0))&amp;";"&amp;D4379&amp;";"&amp;E4379&amp;";"&amp;F4379&amp;";"&amp;G4379&amp;";"&amp;H4379</f>
        <v>;;;;;;;</v>
      </c>
    </row>
    <row r="4380" ht="15.75" customHeight="1">
      <c r="A4380" s="1" t="s">
        <v>825</v>
      </c>
      <c r="I4380" s="1" t="str">
        <f t="shared" si="1"/>
        <v>Q7.1. Tomatoes, average of red, yellow and green, and of raw and cooked</v>
      </c>
      <c r="J4380" s="1">
        <f t="shared" si="2"/>
        <v>0</v>
      </c>
      <c r="K4380" s="1" t="str">
        <f t="shared" si="3"/>
        <v>Q7.1. Tomatoes, average of red, yellow and green, and of raw and cooked0</v>
      </c>
      <c r="L4380" s="1" t="str">
        <f t="shared" si="4"/>
        <v>Q7.1. Tomatoes, average of red, yellow and green, and of raw and cookedRepresentativeness</v>
      </c>
      <c r="M4380" s="1" t="str">
        <f t="array" ref="M4380">IF(A4379=$A$72,TEXT(A4380,"dd/mm/yyyy"),A4380)&amp;";"&amp;B4380&amp;";"&amp;IF(J4380=0,IFERROR(VLOOKUP(A4380,default!$B$17:$C$19,2,0),C4380),INDEX(default!$B$2:$B$12,Sheet2!J4380,0))&amp;";"&amp;D4380&amp;";"&amp;E4380&amp;";"&amp;F4380&amp;";"&amp;G4380&amp;";"&amp;H4380</f>
        <v>Representativeness;;;;;;;</v>
      </c>
    </row>
    <row r="4381" ht="15.75" customHeight="1">
      <c r="A4381" s="1" t="s">
        <v>822</v>
      </c>
      <c r="I4381" s="1" t="str">
        <f t="shared" si="1"/>
        <v>Q7.1. Tomatoes, average of red, yellow and green, and of raw and cooked</v>
      </c>
      <c r="J4381" s="1">
        <f t="shared" si="2"/>
        <v>0</v>
      </c>
      <c r="K4381" s="1" t="str">
        <f t="shared" si="3"/>
        <v>Q7.1. Tomatoes, average of red, yellow and green, and of raw and cooked0</v>
      </c>
      <c r="L4381" s="1" t="str">
        <f t="shared" si="4"/>
        <v>Q7.1. Tomatoes, average of red, yellow and green, and of raw and cookedUnspecified</v>
      </c>
      <c r="M4381" s="1" t="str">
        <f t="array" ref="M4381">IF(A4380=$A$72,TEXT(A4381,"dd/mm/yyyy"),A4381)&amp;";"&amp;B4381&amp;";"&amp;IF(J4381=0,IFERROR(VLOOKUP(A4381,default!$B$17:$C$19,2,0),C4381),INDEX(default!$B$2:$B$12,Sheet2!J4381,0))&amp;";"&amp;D4381&amp;";"&amp;E4381&amp;";"&amp;F4381&amp;";"&amp;G4381&amp;";"&amp;H4381</f>
        <v>Unspecified;;;;;;;</v>
      </c>
    </row>
    <row r="4382" ht="15.75" customHeight="1">
      <c r="I4382" s="1" t="str">
        <f t="shared" si="1"/>
        <v>Q7.1. Tomatoes, average of red, yellow and green, and of raw and cooked</v>
      </c>
      <c r="J4382" s="1">
        <f t="shared" si="2"/>
        <v>0</v>
      </c>
      <c r="K4382" s="1" t="str">
        <f t="shared" si="3"/>
        <v>Q7.1. Tomatoes, average of red, yellow and green, and of raw and cooked0</v>
      </c>
      <c r="L4382" s="1" t="str">
        <f t="shared" si="4"/>
        <v>Q7.1. Tomatoes, average of red, yellow and green, and of raw and cooked</v>
      </c>
      <c r="M4382" s="1" t="str">
        <f t="array" ref="M4382">IF(A4381=$A$72,TEXT(A4382,"dd/mm/yyyy"),A4382)&amp;";"&amp;B4382&amp;";"&amp;IF(J4382=0,IFERROR(VLOOKUP(A4382,default!$B$17:$C$19,2,0),C4382),INDEX(default!$B$2:$B$12,Sheet2!J4382,0))&amp;";"&amp;D4382&amp;";"&amp;E4382&amp;";"&amp;F4382&amp;";"&amp;G4382&amp;";"&amp;H4382</f>
        <v>;;;;;;;</v>
      </c>
    </row>
    <row r="4383" ht="15.75" customHeight="1">
      <c r="A4383" s="1" t="s">
        <v>826</v>
      </c>
      <c r="I4383" s="1" t="str">
        <f t="shared" si="1"/>
        <v>Q7.1. Tomatoes, average of red, yellow and green, and of raw and cooked</v>
      </c>
      <c r="J4383" s="1">
        <f t="shared" si="2"/>
        <v>0</v>
      </c>
      <c r="K4383" s="1" t="str">
        <f t="shared" si="3"/>
        <v>Q7.1. Tomatoes, average of red, yellow and green, and of raw and cooked0</v>
      </c>
      <c r="L4383" s="1" t="str">
        <f t="shared" si="4"/>
        <v>Q7.1. Tomatoes, average of red, yellow and green, and of raw and cookedMultiple output allocation</v>
      </c>
      <c r="M4383" s="1" t="str">
        <f t="array" ref="M4383">IF(A4382=$A$72,TEXT(A4383,"dd/mm/yyyy"),A4383)&amp;";"&amp;B4383&amp;";"&amp;IF(J4383=0,IFERROR(VLOOKUP(A4383,default!$B$17:$C$19,2,0),C4383),INDEX(default!$B$2:$B$12,Sheet2!J4383,0))&amp;";"&amp;D4383&amp;";"&amp;E4383&amp;";"&amp;F4383&amp;";"&amp;G4383&amp;";"&amp;H4383</f>
        <v>Multiple output allocation;;;;;;;</v>
      </c>
    </row>
    <row r="4384" ht="15.75" customHeight="1">
      <c r="A4384" s="1" t="s">
        <v>822</v>
      </c>
      <c r="I4384" s="1" t="str">
        <f t="shared" si="1"/>
        <v>Q7.1. Tomatoes, average of red, yellow and green, and of raw and cooked</v>
      </c>
      <c r="J4384" s="1">
        <f t="shared" si="2"/>
        <v>0</v>
      </c>
      <c r="K4384" s="1" t="str">
        <f t="shared" si="3"/>
        <v>Q7.1. Tomatoes, average of red, yellow and green, and of raw and cooked0</v>
      </c>
      <c r="L4384" s="1" t="str">
        <f t="shared" si="4"/>
        <v>Q7.1. Tomatoes, average of red, yellow and green, and of raw and cookedUnspecified</v>
      </c>
      <c r="M4384" s="1" t="str">
        <f t="array" ref="M4384">IF(A4383=$A$72,TEXT(A4384,"dd/mm/yyyy"),A4384)&amp;";"&amp;B4384&amp;";"&amp;IF(J4384=0,IFERROR(VLOOKUP(A4384,default!$B$17:$C$19,2,0),C4384),INDEX(default!$B$2:$B$12,Sheet2!J4384,0))&amp;";"&amp;D4384&amp;";"&amp;E4384&amp;";"&amp;F4384&amp;";"&amp;G4384&amp;";"&amp;H4384</f>
        <v>Unspecified;;;;;;;</v>
      </c>
    </row>
    <row r="4385" ht="15.75" customHeight="1">
      <c r="I4385" s="1" t="str">
        <f t="shared" si="1"/>
        <v>Q7.1. Tomatoes, average of red, yellow and green, and of raw and cooked</v>
      </c>
      <c r="J4385" s="1">
        <f t="shared" si="2"/>
        <v>0</v>
      </c>
      <c r="K4385" s="1" t="str">
        <f t="shared" si="3"/>
        <v>Q7.1. Tomatoes, average of red, yellow and green, and of raw and cooked0</v>
      </c>
      <c r="L4385" s="1" t="str">
        <f t="shared" si="4"/>
        <v>Q7.1. Tomatoes, average of red, yellow and green, and of raw and cooked</v>
      </c>
      <c r="M4385" s="1" t="str">
        <f t="array" ref="M4385">IF(A4384=$A$72,TEXT(A4385,"dd/mm/yyyy"),A4385)&amp;";"&amp;B4385&amp;";"&amp;IF(J4385=0,IFERROR(VLOOKUP(A4385,default!$B$17:$C$19,2,0),C4385),INDEX(default!$B$2:$B$12,Sheet2!J4385,0))&amp;";"&amp;D4385&amp;";"&amp;E4385&amp;";"&amp;F4385&amp;";"&amp;G4385&amp;";"&amp;H4385</f>
        <v>;;;;;;;</v>
      </c>
    </row>
    <row r="4386" ht="15.75" customHeight="1">
      <c r="A4386" s="1" t="s">
        <v>827</v>
      </c>
      <c r="I4386" s="1" t="str">
        <f t="shared" si="1"/>
        <v>Q7.1. Tomatoes, average of red, yellow and green, and of raw and cooked</v>
      </c>
      <c r="J4386" s="1">
        <f t="shared" si="2"/>
        <v>0</v>
      </c>
      <c r="K4386" s="1" t="str">
        <f t="shared" si="3"/>
        <v>Q7.1. Tomatoes, average of red, yellow and green, and of raw and cooked0</v>
      </c>
      <c r="L4386" s="1" t="str">
        <f t="shared" si="4"/>
        <v>Q7.1. Tomatoes, average of red, yellow and green, and of raw and cookedSubstitution allocation</v>
      </c>
      <c r="M4386" s="1" t="str">
        <f t="array" ref="M4386">IF(A4385=$A$72,TEXT(A4386,"dd/mm/yyyy"),A4386)&amp;";"&amp;B4386&amp;";"&amp;IF(J4386=0,IFERROR(VLOOKUP(A4386,default!$B$17:$C$19,2,0),C4386),INDEX(default!$B$2:$B$12,Sheet2!J4386,0))&amp;";"&amp;D4386&amp;";"&amp;E4386&amp;";"&amp;F4386&amp;";"&amp;G4386&amp;";"&amp;H4386</f>
        <v>Substitution allocation;;;;;;;</v>
      </c>
    </row>
    <row r="4387" ht="15.75" customHeight="1">
      <c r="A4387" s="1" t="s">
        <v>822</v>
      </c>
      <c r="I4387" s="1" t="str">
        <f t="shared" si="1"/>
        <v>Q7.1. Tomatoes, average of red, yellow and green, and of raw and cooked</v>
      </c>
      <c r="J4387" s="1">
        <f t="shared" si="2"/>
        <v>0</v>
      </c>
      <c r="K4387" s="1" t="str">
        <f t="shared" si="3"/>
        <v>Q7.1. Tomatoes, average of red, yellow and green, and of raw and cooked0</v>
      </c>
      <c r="L4387" s="1" t="str">
        <f t="shared" si="4"/>
        <v>Q7.1. Tomatoes, average of red, yellow and green, and of raw and cookedUnspecified</v>
      </c>
      <c r="M4387" s="1" t="str">
        <f t="array" ref="M4387">IF(A4386=$A$72,TEXT(A4387,"dd/mm/yyyy"),A4387)&amp;";"&amp;B4387&amp;";"&amp;IF(J4387=0,IFERROR(VLOOKUP(A4387,default!$B$17:$C$19,2,0),C4387),INDEX(default!$B$2:$B$12,Sheet2!J4387,0))&amp;";"&amp;D4387&amp;";"&amp;E4387&amp;";"&amp;F4387&amp;";"&amp;G4387&amp;";"&amp;H4387</f>
        <v>Unspecified;;;;;;;</v>
      </c>
    </row>
    <row r="4388" ht="15.75" customHeight="1">
      <c r="I4388" s="1" t="str">
        <f t="shared" si="1"/>
        <v>Q7.1. Tomatoes, average of red, yellow and green, and of raw and cooked</v>
      </c>
      <c r="J4388" s="1">
        <f t="shared" si="2"/>
        <v>0</v>
      </c>
      <c r="K4388" s="1" t="str">
        <f t="shared" si="3"/>
        <v>Q7.1. Tomatoes, average of red, yellow and green, and of raw and cooked0</v>
      </c>
      <c r="L4388" s="1" t="str">
        <f t="shared" si="4"/>
        <v>Q7.1. Tomatoes, average of red, yellow and green, and of raw and cooked</v>
      </c>
      <c r="M4388" s="1" t="str">
        <f t="array" ref="M4388">IF(A4387=$A$72,TEXT(A4388,"dd/mm/yyyy"),A4388)&amp;";"&amp;B4388&amp;";"&amp;IF(J4388=0,IFERROR(VLOOKUP(A4388,default!$B$17:$C$19,2,0),C4388),INDEX(default!$B$2:$B$12,Sheet2!J4388,0))&amp;";"&amp;D4388&amp;";"&amp;E4388&amp;";"&amp;F4388&amp;";"&amp;G4388&amp;";"&amp;H4388</f>
        <v>;;;;;;;</v>
      </c>
    </row>
    <row r="4389" ht="15.75" customHeight="1">
      <c r="A4389" s="1" t="s">
        <v>828</v>
      </c>
      <c r="I4389" s="1" t="str">
        <f t="shared" si="1"/>
        <v>Q7.1. Tomatoes, average of red, yellow and green, and of raw and cooked</v>
      </c>
      <c r="J4389" s="1">
        <f t="shared" si="2"/>
        <v>0</v>
      </c>
      <c r="K4389" s="1" t="str">
        <f t="shared" si="3"/>
        <v>Q7.1. Tomatoes, average of red, yellow and green, and of raw and cooked0</v>
      </c>
      <c r="L4389" s="1" t="str">
        <f t="shared" si="4"/>
        <v>Q7.1. Tomatoes, average of red, yellow and green, and of raw and cookedCut off rules</v>
      </c>
      <c r="M4389" s="1" t="str">
        <f t="array" ref="M4389">IF(A4388=$A$72,TEXT(A4389,"dd/mm/yyyy"),A4389)&amp;";"&amp;B4389&amp;";"&amp;IF(J4389=0,IFERROR(VLOOKUP(A4389,default!$B$17:$C$19,2,0),C4389),INDEX(default!$B$2:$B$12,Sheet2!J4389,0))&amp;";"&amp;D4389&amp;";"&amp;E4389&amp;";"&amp;F4389&amp;";"&amp;G4389&amp;";"&amp;H4389</f>
        <v>Cut off rules;;;;;;;</v>
      </c>
    </row>
    <row r="4390" ht="15.75" customHeight="1">
      <c r="A4390" s="1" t="s">
        <v>822</v>
      </c>
      <c r="I4390" s="1" t="str">
        <f t="shared" si="1"/>
        <v>Q7.1. Tomatoes, average of red, yellow and green, and of raw and cooked</v>
      </c>
      <c r="J4390" s="1">
        <f t="shared" si="2"/>
        <v>0</v>
      </c>
      <c r="K4390" s="1" t="str">
        <f t="shared" si="3"/>
        <v>Q7.1. Tomatoes, average of red, yellow and green, and of raw and cooked0</v>
      </c>
      <c r="L4390" s="1" t="str">
        <f t="shared" si="4"/>
        <v>Q7.1. Tomatoes, average of red, yellow and green, and of raw and cookedUnspecified</v>
      </c>
      <c r="M4390" s="1" t="str">
        <f t="array" ref="M4390">IF(A4389=$A$72,TEXT(A4390,"dd/mm/yyyy"),A4390)&amp;";"&amp;B4390&amp;";"&amp;IF(J4390=0,IFERROR(VLOOKUP(A4390,default!$B$17:$C$19,2,0),C4390),INDEX(default!$B$2:$B$12,Sheet2!J4390,0))&amp;";"&amp;D4390&amp;";"&amp;E4390&amp;";"&amp;F4390&amp;";"&amp;G4390&amp;";"&amp;H4390</f>
        <v>Unspecified;;;;;;;</v>
      </c>
    </row>
    <row r="4391" ht="15.75" customHeight="1">
      <c r="I4391" s="1" t="str">
        <f t="shared" si="1"/>
        <v>Q7.1. Tomatoes, average of red, yellow and green, and of raw and cooked</v>
      </c>
      <c r="J4391" s="1">
        <f t="shared" si="2"/>
        <v>0</v>
      </c>
      <c r="K4391" s="1" t="str">
        <f t="shared" si="3"/>
        <v>Q7.1. Tomatoes, average of red, yellow and green, and of raw and cooked0</v>
      </c>
      <c r="L4391" s="1" t="str">
        <f t="shared" si="4"/>
        <v>Q7.1. Tomatoes, average of red, yellow and green, and of raw and cooked</v>
      </c>
      <c r="M4391" s="1" t="str">
        <f t="array" ref="M4391">IF(A4390=$A$72,TEXT(A4391,"dd/mm/yyyy"),A4391)&amp;";"&amp;B4391&amp;";"&amp;IF(J4391=0,IFERROR(VLOOKUP(A4391,default!$B$17:$C$19,2,0),C4391),INDEX(default!$B$2:$B$12,Sheet2!J4391,0))&amp;";"&amp;D4391&amp;";"&amp;E4391&amp;";"&amp;F4391&amp;";"&amp;G4391&amp;";"&amp;H4391</f>
        <v>;;;;;;;</v>
      </c>
    </row>
    <row r="4392" ht="15.75" customHeight="1">
      <c r="A4392" s="49" t="s">
        <v>829</v>
      </c>
      <c r="I4392" s="1" t="str">
        <f t="shared" si="1"/>
        <v>Q7.1. Tomatoes, average of red, yellow and green, and of raw and cooked</v>
      </c>
      <c r="J4392" s="1">
        <f t="shared" si="2"/>
        <v>0</v>
      </c>
      <c r="K4392" s="1" t="str">
        <f t="shared" si="3"/>
        <v>Q7.1. Tomatoes, average of red, yellow and green, and of raw and cooked0</v>
      </c>
      <c r="L4392" s="1" t="str">
        <f t="shared" si="4"/>
        <v>Q7.1. Tomatoes, average of red, yellow and green, and of raw and cookedCapital goods</v>
      </c>
      <c r="M4392" s="1" t="str">
        <f t="array" ref="M4392">IF(A4391=$A$72,TEXT(A4392,"dd/mm/yyyy"),A4392)&amp;";"&amp;B4392&amp;";"&amp;IF(J4392=0,IFERROR(VLOOKUP(A4392,default!$B$17:$C$19,2,0),C4392),INDEX(default!$B$2:$B$12,Sheet2!J4392,0))&amp;";"&amp;D4392&amp;";"&amp;E4392&amp;";"&amp;F4392&amp;";"&amp;G4392&amp;";"&amp;H4392</f>
        <v>Capital goods;;;;;;;</v>
      </c>
    </row>
    <row r="4393" ht="15.75" customHeight="1">
      <c r="A4393" s="1" t="s">
        <v>822</v>
      </c>
      <c r="I4393" s="1" t="str">
        <f t="shared" si="1"/>
        <v>Q7.1. Tomatoes, average of red, yellow and green, and of raw and cooked</v>
      </c>
      <c r="J4393" s="1">
        <f t="shared" si="2"/>
        <v>0</v>
      </c>
      <c r="K4393" s="1" t="str">
        <f t="shared" si="3"/>
        <v>Q7.1. Tomatoes, average of red, yellow and green, and of raw and cooked0</v>
      </c>
      <c r="L4393" s="1" t="str">
        <f t="shared" si="4"/>
        <v>Q7.1. Tomatoes, average of red, yellow and green, and of raw and cookedUnspecified</v>
      </c>
      <c r="M4393" s="1" t="str">
        <f t="array" ref="M4393">IF(A4392=$A$72,TEXT(A4393,"dd/mm/yyyy"),A4393)&amp;";"&amp;B4393&amp;";"&amp;IF(J4393=0,IFERROR(VLOOKUP(A4393,default!$B$17:$C$19,2,0),C4393),INDEX(default!$B$2:$B$12,Sheet2!J4393,0))&amp;";"&amp;D4393&amp;";"&amp;E4393&amp;";"&amp;F4393&amp;";"&amp;G4393&amp;";"&amp;H4393</f>
        <v>Unspecified;;;;;;;</v>
      </c>
    </row>
    <row r="4394" ht="15.75" customHeight="1">
      <c r="I4394" s="1" t="str">
        <f t="shared" si="1"/>
        <v>Q7.1. Tomatoes, average of red, yellow and green, and of raw and cooked</v>
      </c>
      <c r="J4394" s="1">
        <f t="shared" si="2"/>
        <v>0</v>
      </c>
      <c r="K4394" s="1" t="str">
        <f t="shared" si="3"/>
        <v>Q7.1. Tomatoes, average of red, yellow and green, and of raw and cooked0</v>
      </c>
      <c r="L4394" s="1" t="str">
        <f t="shared" si="4"/>
        <v>Q7.1. Tomatoes, average of red, yellow and green, and of raw and cooked</v>
      </c>
      <c r="M4394" s="1" t="str">
        <f t="array" ref="M4394">IF(A4393=$A$72,TEXT(A4394,"dd/mm/yyyy"),A4394)&amp;";"&amp;B4394&amp;";"&amp;IF(J4394=0,IFERROR(VLOOKUP(A4394,default!$B$17:$C$19,2,0),C4394),INDEX(default!$B$2:$B$12,Sheet2!J4394,0))&amp;";"&amp;D4394&amp;";"&amp;E4394&amp;";"&amp;F4394&amp;";"&amp;G4394&amp;";"&amp;H4394</f>
        <v>;;;;;;;</v>
      </c>
    </row>
    <row r="4395" ht="15.75" customHeight="1">
      <c r="A4395" s="1" t="s">
        <v>830</v>
      </c>
      <c r="I4395" s="1" t="str">
        <f t="shared" si="1"/>
        <v>Q7.1. Tomatoes, average of red, yellow and green, and of raw and cooked</v>
      </c>
      <c r="J4395" s="1">
        <f t="shared" si="2"/>
        <v>0</v>
      </c>
      <c r="K4395" s="1" t="str">
        <f t="shared" si="3"/>
        <v>Q7.1. Tomatoes, average of red, yellow and green, and of raw and cooked0</v>
      </c>
      <c r="L4395" s="1" t="str">
        <f t="shared" si="4"/>
        <v>Q7.1. Tomatoes, average of red, yellow and green, and of raw and cookedBoundary with nature</v>
      </c>
      <c r="M4395" s="1" t="str">
        <f t="array" ref="M4395">IF(A4394=$A$72,TEXT(A4395,"dd/mm/yyyy"),A4395)&amp;";"&amp;B4395&amp;";"&amp;IF(J4395=0,IFERROR(VLOOKUP(A4395,default!$B$17:$C$19,2,0),C4395),INDEX(default!$B$2:$B$12,Sheet2!J4395,0))&amp;";"&amp;D4395&amp;";"&amp;E4395&amp;";"&amp;F4395&amp;";"&amp;G4395&amp;";"&amp;H4395</f>
        <v>Boundary with nature;;;;;;;</v>
      </c>
    </row>
    <row r="4396" ht="15.75" customHeight="1">
      <c r="A4396" s="1" t="s">
        <v>822</v>
      </c>
      <c r="I4396" s="1" t="str">
        <f t="shared" si="1"/>
        <v>Q7.1. Tomatoes, average of red, yellow and green, and of raw and cooked</v>
      </c>
      <c r="J4396" s="1">
        <f t="shared" si="2"/>
        <v>0</v>
      </c>
      <c r="K4396" s="1" t="str">
        <f t="shared" si="3"/>
        <v>Q7.1. Tomatoes, average of red, yellow and green, and of raw and cooked0</v>
      </c>
      <c r="L4396" s="1" t="str">
        <f t="shared" si="4"/>
        <v>Q7.1. Tomatoes, average of red, yellow and green, and of raw and cookedUnspecified</v>
      </c>
      <c r="M4396" s="1" t="str">
        <f t="array" ref="M4396">IF(A4395=$A$72,TEXT(A4396,"dd/mm/yyyy"),A4396)&amp;";"&amp;B4396&amp;";"&amp;IF(J4396=0,IFERROR(VLOOKUP(A4396,default!$B$17:$C$19,2,0),C4396),INDEX(default!$B$2:$B$12,Sheet2!J4396,0))&amp;";"&amp;D4396&amp;";"&amp;E4396&amp;";"&amp;F4396&amp;";"&amp;G4396&amp;";"&amp;H4396</f>
        <v>Unspecified;;;;;;;</v>
      </c>
    </row>
    <row r="4397" ht="15.75" customHeight="1">
      <c r="I4397" s="1" t="str">
        <f t="shared" si="1"/>
        <v>Q7.1. Tomatoes, average of red, yellow and green, and of raw and cooked</v>
      </c>
      <c r="J4397" s="1">
        <f t="shared" si="2"/>
        <v>0</v>
      </c>
      <c r="K4397" s="1" t="str">
        <f t="shared" si="3"/>
        <v>Q7.1. Tomatoes, average of red, yellow and green, and of raw and cooked0</v>
      </c>
      <c r="L4397" s="1" t="str">
        <f t="shared" si="4"/>
        <v>Q7.1. Tomatoes, average of red, yellow and green, and of raw and cooked</v>
      </c>
      <c r="M4397" s="1" t="str">
        <f t="array" ref="M4397">IF(A4396=$A$72,TEXT(A4397,"dd/mm/yyyy"),A4397)&amp;";"&amp;B4397&amp;";"&amp;IF(J4397=0,IFERROR(VLOOKUP(A4397,default!$B$17:$C$19,2,0),C4397),INDEX(default!$B$2:$B$12,Sheet2!J4397,0))&amp;";"&amp;D4397&amp;";"&amp;E4397&amp;";"&amp;F4397&amp;";"&amp;G4397&amp;";"&amp;H4397</f>
        <v>;;;;;;;</v>
      </c>
    </row>
    <row r="4398" ht="15.75" customHeight="1">
      <c r="A4398" s="1" t="s">
        <v>831</v>
      </c>
      <c r="I4398" s="1" t="str">
        <f t="shared" si="1"/>
        <v>Q7.1. Tomatoes, average of red, yellow and green, and of raw and cooked</v>
      </c>
      <c r="J4398" s="1">
        <f t="shared" si="2"/>
        <v>0</v>
      </c>
      <c r="K4398" s="1" t="str">
        <f t="shared" si="3"/>
        <v>Q7.1. Tomatoes, average of red, yellow and green, and of raw and cooked0</v>
      </c>
      <c r="L4398" s="1" t="str">
        <f t="shared" si="4"/>
        <v>Q7.1. Tomatoes, average of red, yellow and green, and of raw and cookedInfrastructure</v>
      </c>
      <c r="M4398" s="1" t="str">
        <f t="array" ref="M4398">IF(A4397=$A$72,TEXT(A4398,"dd/mm/yyyy"),A4398)&amp;";"&amp;B4398&amp;";"&amp;IF(J4398=0,IFERROR(VLOOKUP(A4398,default!$B$17:$C$19,2,0),C4398),INDEX(default!$B$2:$B$12,Sheet2!J4398,0))&amp;";"&amp;D4398&amp;";"&amp;E4398&amp;";"&amp;F4398&amp;";"&amp;G4398&amp;";"&amp;H4398</f>
        <v>Infrastructure;;;;;;;</v>
      </c>
    </row>
    <row r="4399" ht="15.75" customHeight="1">
      <c r="A4399" s="1" t="s">
        <v>832</v>
      </c>
      <c r="I4399" s="1" t="str">
        <f t="shared" si="1"/>
        <v>Q7.1. Tomatoes, average of red, yellow and green, and of raw and cooked</v>
      </c>
      <c r="J4399" s="1">
        <f t="shared" si="2"/>
        <v>0</v>
      </c>
      <c r="K4399" s="1" t="str">
        <f t="shared" si="3"/>
        <v>Q7.1. Tomatoes, average of red, yellow and green, and of raw and cooked0</v>
      </c>
      <c r="L4399" s="1" t="str">
        <f t="shared" si="4"/>
        <v>Q7.1. Tomatoes, average of red, yellow and green, and of raw and cookedNo</v>
      </c>
      <c r="M4399" s="1" t="str">
        <f t="array" ref="M4399">IF(A4398=$A$72,TEXT(A4399,"dd/mm/yyyy"),A4399)&amp;";"&amp;B4399&amp;";"&amp;IF(J4399=0,IFERROR(VLOOKUP(A4399,default!$B$17:$C$19,2,0),C4399),INDEX(default!$B$2:$B$12,Sheet2!J4399,0))&amp;";"&amp;D4399&amp;";"&amp;E4399&amp;";"&amp;F4399&amp;";"&amp;G4399&amp;";"&amp;H4399</f>
        <v>No;;;;;;;</v>
      </c>
    </row>
    <row r="4400" ht="15.75" customHeight="1">
      <c r="I4400" s="1" t="str">
        <f t="shared" si="1"/>
        <v>Q7.1. Tomatoes, average of red, yellow and green, and of raw and cooked</v>
      </c>
      <c r="J4400" s="1">
        <f t="shared" si="2"/>
        <v>0</v>
      </c>
      <c r="K4400" s="1" t="str">
        <f t="shared" si="3"/>
        <v>Q7.1. Tomatoes, average of red, yellow and green, and of raw and cooked0</v>
      </c>
      <c r="L4400" s="1" t="str">
        <f t="shared" si="4"/>
        <v>Q7.1. Tomatoes, average of red, yellow and green, and of raw and cooked</v>
      </c>
      <c r="M4400" s="1" t="str">
        <f t="array" ref="M4400">IF(A4399=$A$72,TEXT(A4400,"dd/mm/yyyy"),A4400)&amp;";"&amp;B4400&amp;";"&amp;IF(J4400=0,IFERROR(VLOOKUP(A4400,default!$B$17:$C$19,2,0),C4400),INDEX(default!$B$2:$B$12,Sheet2!J4400,0))&amp;";"&amp;D4400&amp;";"&amp;E4400&amp;";"&amp;F4400&amp;";"&amp;G4400&amp;";"&amp;H4400</f>
        <v>;;;;;;;</v>
      </c>
    </row>
    <row r="4401" ht="15.75" customHeight="1">
      <c r="A4401" s="1" t="s">
        <v>833</v>
      </c>
      <c r="I4401" s="1" t="str">
        <f t="shared" si="1"/>
        <v>Q7.1. Tomatoes, average of red, yellow and green, and of raw and cooked</v>
      </c>
      <c r="J4401" s="1">
        <f t="shared" si="2"/>
        <v>0</v>
      </c>
      <c r="K4401" s="1" t="str">
        <f t="shared" si="3"/>
        <v>Q7.1. Tomatoes, average of red, yellow and green, and of raw and cooked0</v>
      </c>
      <c r="L4401" s="1" t="str">
        <f t="shared" si="4"/>
        <v>Q7.1. Tomatoes, average of red, yellow and green, and of raw and cookedDate</v>
      </c>
      <c r="M4401" s="1" t="str">
        <f t="array" ref="M4401">IF(A4400=$A$72,TEXT(A4401,"dd/mm/yyyy"),A4401)&amp;";"&amp;B4401&amp;";"&amp;IF(J4401=0,IFERROR(VLOOKUP(A4401,default!$B$17:$C$19,2,0),C4401),INDEX(default!$B$2:$B$12,Sheet2!J4401,0))&amp;";"&amp;D4401&amp;";"&amp;E4401&amp;";"&amp;F4401&amp;";"&amp;G4401&amp;";"&amp;H4401</f>
        <v>Date;;;;;;;</v>
      </c>
    </row>
    <row r="4402" ht="15.75" customHeight="1">
      <c r="A4402" s="49">
        <v>45119.0</v>
      </c>
      <c r="I4402" s="1" t="str">
        <f t="shared" si="1"/>
        <v>Q7.1. Tomatoes, average of red, yellow and green, and of raw and cooked</v>
      </c>
      <c r="J4402" s="1">
        <f t="shared" si="2"/>
        <v>0</v>
      </c>
      <c r="K4402" s="1" t="str">
        <f t="shared" si="3"/>
        <v>Q7.1. Tomatoes, average of red, yellow and green, and of raw and cooked0</v>
      </c>
      <c r="L4402" s="1" t="str">
        <f t="shared" si="4"/>
        <v>Q7.1. Tomatoes, average of red, yellow and green, and of raw and cooked45119</v>
      </c>
      <c r="M4402" s="1" t="str">
        <f t="array" ref="M4402">IF(A4401=$A$72,TEXT(A4402,"dd/mm/yyyy"),A4402)&amp;";"&amp;B4402&amp;";"&amp;IF(J4402=0,IFERROR(VLOOKUP(A4402,default!$B$17:$C$19,2,0),C4402),INDEX(default!$B$2:$B$12,Sheet2!J4402,0))&amp;";"&amp;D4402&amp;";"&amp;E4402&amp;";"&amp;F4402&amp;";"&amp;G4402&amp;";"&amp;H4402</f>
        <v>12/07/2023;;;;;;;</v>
      </c>
    </row>
    <row r="4403" ht="15.75" customHeight="1">
      <c r="I4403" s="1" t="str">
        <f t="shared" si="1"/>
        <v>Q7.1. Tomatoes, average of red, yellow and green, and of raw and cooked</v>
      </c>
      <c r="J4403" s="1">
        <f t="shared" si="2"/>
        <v>0</v>
      </c>
      <c r="K4403" s="1" t="str">
        <f t="shared" si="3"/>
        <v>Q7.1. Tomatoes, average of red, yellow and green, and of raw and cooked0</v>
      </c>
      <c r="L4403" s="1" t="str">
        <f t="shared" si="4"/>
        <v>Q7.1. Tomatoes, average of red, yellow and green, and of raw and cooked</v>
      </c>
      <c r="M4403" s="1" t="str">
        <f t="array" ref="M4403">IF(A4402=$A$72,TEXT(A4403,"dd/mm/yyyy"),A4403)&amp;";"&amp;B4403&amp;";"&amp;IF(J4403=0,IFERROR(VLOOKUP(A4403,default!$B$17:$C$19,2,0),C4403),INDEX(default!$B$2:$B$12,Sheet2!J4403,0))&amp;";"&amp;D4403&amp;";"&amp;E4403&amp;";"&amp;F4403&amp;";"&amp;G4403&amp;";"&amp;H4403</f>
        <v>;;;;;;;</v>
      </c>
    </row>
    <row r="4404" ht="15.75" customHeight="1">
      <c r="A4404" s="1" t="s">
        <v>834</v>
      </c>
      <c r="I4404" s="1" t="str">
        <f t="shared" si="1"/>
        <v>Q7.1. Tomatoes, average of red, yellow and green, and of raw and cooked</v>
      </c>
      <c r="J4404" s="1">
        <f t="shared" si="2"/>
        <v>0</v>
      </c>
      <c r="K4404" s="1" t="str">
        <f t="shared" si="3"/>
        <v>Q7.1. Tomatoes, average of red, yellow and green, and of raw and cooked0</v>
      </c>
      <c r="L4404" s="1" t="str">
        <f t="shared" si="4"/>
        <v>Q7.1. Tomatoes, average of red, yellow and green, and of raw and cookedProducts</v>
      </c>
      <c r="M4404" s="1" t="str">
        <f t="array" ref="M4404">IF(A4403=$A$72,TEXT(A4404,"dd/mm/yyyy"),A4404)&amp;";"&amp;B4404&amp;";"&amp;IF(J4404=0,IFERROR(VLOOKUP(A4404,default!$B$17:$C$19,2,0),C4404),INDEX(default!$B$2:$B$12,Sheet2!J4404,0))&amp;";"&amp;D4404&amp;";"&amp;E4404&amp;";"&amp;F4404&amp;";"&amp;G4404&amp;";"&amp;H4404</f>
        <v>Products;;;;;;;</v>
      </c>
    </row>
    <row r="4405" ht="15.75" customHeight="1">
      <c r="A4405" s="1" t="s">
        <v>1079</v>
      </c>
      <c r="B4405" s="1" t="s">
        <v>835</v>
      </c>
      <c r="C4405" s="1">
        <v>1.0</v>
      </c>
      <c r="D4405" s="1">
        <v>100.0</v>
      </c>
      <c r="E4405" s="1" t="s">
        <v>836</v>
      </c>
      <c r="F4405" s="1" t="s">
        <v>971</v>
      </c>
      <c r="I4405" s="1" t="str">
        <f t="shared" si="1"/>
        <v>Q7.1. Winged beans, mature seeds, cooked, boiled, without salt</v>
      </c>
      <c r="J4405" s="1">
        <f t="shared" si="2"/>
        <v>0</v>
      </c>
      <c r="K4405" s="1" t="str">
        <f t="shared" si="3"/>
        <v>Q7.1. Winged beans, mature seeds, cooked, boiled, without salt0</v>
      </c>
      <c r="L4405" s="1" t="str">
        <f t="shared" si="4"/>
        <v>Q7.1. Winged beans, mature seeds, cooked, boiled, without saltQ7.1. Winged beans, mature seeds, cooked, boiled, without salt</v>
      </c>
      <c r="M4405" s="1" t="str">
        <f t="array" ref="M4405">IF(A4404=$A$72,TEXT(A4405,"dd/mm/yyyy"),A4405)&amp;";"&amp;B4405&amp;";"&amp;IF(J4405=0,IFERROR(VLOOKUP(A4405,default!$B$17:$C$19,2,0),C4405),INDEX(default!$B$2:$B$12,Sheet2!J4405,0))&amp;";"&amp;D4405&amp;";"&amp;E4405&amp;";"&amp;F4405&amp;";"&amp;G4405&amp;";"&amp;H4405</f>
        <v>Q7.1. Winged beans, mature seeds, cooked, boiled, without salt;kg;1;100;not defined;!My project\0. Life cycles;;</v>
      </c>
    </row>
    <row r="4406" ht="15.75" customHeight="1">
      <c r="I4406" s="1" t="str">
        <f t="shared" si="1"/>
        <v>Q7.1. Winged beans, mature seeds, cooked, boiled, without salt</v>
      </c>
      <c r="J4406" s="1">
        <f t="shared" si="2"/>
        <v>0</v>
      </c>
      <c r="K4406" s="1" t="str">
        <f t="shared" si="3"/>
        <v>Q7.1. Winged beans, mature seeds, cooked, boiled, without salt0</v>
      </c>
      <c r="L4406" s="1" t="str">
        <f t="shared" si="4"/>
        <v>Q7.1. Winged beans, mature seeds, cooked, boiled, without salt</v>
      </c>
      <c r="M4406" s="1" t="str">
        <f t="array" ref="M4406">IF(A4405=$A$72,TEXT(A4406,"dd/mm/yyyy"),A4406)&amp;";"&amp;B4406&amp;";"&amp;IF(J4406=0,IFERROR(VLOOKUP(A4406,default!$B$17:$C$19,2,0),C4406),INDEX(default!$B$2:$B$12,Sheet2!J4406,0))&amp;";"&amp;D4406&amp;";"&amp;E4406&amp;";"&amp;F4406&amp;";"&amp;G4406&amp;";"&amp;H4406</f>
        <v>;;;;;;;</v>
      </c>
    </row>
    <row r="4407" ht="15.75" customHeight="1">
      <c r="A4407" s="1" t="s">
        <v>838</v>
      </c>
      <c r="I4407" s="1" t="str">
        <f t="shared" si="1"/>
        <v>Q7.1. Winged beans, mature seeds, cooked, boiled, without salt</v>
      </c>
      <c r="J4407" s="1">
        <f t="shared" si="2"/>
        <v>0</v>
      </c>
      <c r="K4407" s="1" t="str">
        <f t="shared" si="3"/>
        <v>Q7.1. Winged beans, mature seeds, cooked, boiled, without salt0</v>
      </c>
      <c r="L4407" s="1" t="str">
        <f t="shared" si="4"/>
        <v>Q7.1. Winged beans, mature seeds, cooked, boiled, without saltAvoided products</v>
      </c>
      <c r="M4407" s="1" t="str">
        <f t="array" ref="M4407">IF(A4406=$A$72,TEXT(A4407,"dd/mm/yyyy"),A4407)&amp;";"&amp;B4407&amp;";"&amp;IF(J4407=0,IFERROR(VLOOKUP(A4407,default!$B$17:$C$19,2,0),C4407),INDEX(default!$B$2:$B$12,Sheet2!J4407,0))&amp;";"&amp;D4407&amp;";"&amp;E4407&amp;";"&amp;F4407&amp;";"&amp;G4407&amp;";"&amp;H4407</f>
        <v>Avoided products;;;;;;;</v>
      </c>
    </row>
    <row r="4408" ht="15.75" customHeight="1">
      <c r="I4408" s="1" t="str">
        <f t="shared" si="1"/>
        <v>Q7.1. Winged beans, mature seeds, cooked, boiled, without salt</v>
      </c>
      <c r="J4408" s="1">
        <f t="shared" si="2"/>
        <v>0</v>
      </c>
      <c r="K4408" s="1" t="str">
        <f t="shared" si="3"/>
        <v>Q7.1. Winged beans, mature seeds, cooked, boiled, without salt0</v>
      </c>
      <c r="L4408" s="1" t="str">
        <f t="shared" si="4"/>
        <v>Q7.1. Winged beans, mature seeds, cooked, boiled, without salt</v>
      </c>
      <c r="M4408" s="1" t="str">
        <f t="array" ref="M4408">IF(A4407=$A$72,TEXT(A4408,"dd/mm/yyyy"),A4408)&amp;";"&amp;B4408&amp;";"&amp;IF(J4408=0,IFERROR(VLOOKUP(A4408,default!$B$17:$C$19,2,0),C4408),INDEX(default!$B$2:$B$12,Sheet2!J4408,0))&amp;";"&amp;D4408&amp;";"&amp;E4408&amp;";"&amp;F4408&amp;";"&amp;G4408&amp;";"&amp;H4408</f>
        <v>;;;;;;;</v>
      </c>
    </row>
    <row r="4409" ht="15.75" customHeight="1">
      <c r="A4409" s="1" t="s">
        <v>839</v>
      </c>
      <c r="I4409" s="1" t="str">
        <f t="shared" si="1"/>
        <v>Q7.1. Winged beans, mature seeds, cooked, boiled, without salt</v>
      </c>
      <c r="J4409" s="1">
        <f t="shared" si="2"/>
        <v>0</v>
      </c>
      <c r="K4409" s="1" t="str">
        <f t="shared" si="3"/>
        <v>Q7.1. Winged beans, mature seeds, cooked, boiled, without salt0</v>
      </c>
      <c r="L4409" s="1" t="str">
        <f t="shared" si="4"/>
        <v>Q7.1. Winged beans, mature seeds, cooked, boiled, without saltResources</v>
      </c>
      <c r="M4409" s="1" t="str">
        <f t="array" ref="M4409">IF(A4408=$A$72,TEXT(A4409,"dd/mm/yyyy"),A4409)&amp;";"&amp;B4409&amp;";"&amp;IF(J4409=0,IFERROR(VLOOKUP(A4409,default!$B$17:$C$19,2,0),C4409),INDEX(default!$B$2:$B$12,Sheet2!J4409,0))&amp;";"&amp;D4409&amp;";"&amp;E4409&amp;";"&amp;F4409&amp;";"&amp;G4409&amp;";"&amp;H4409</f>
        <v>Resources;;;;;;;</v>
      </c>
    </row>
    <row r="4410" ht="15.75" customHeight="1">
      <c r="I4410" s="1" t="str">
        <f t="shared" si="1"/>
        <v>Q7.1. Winged beans, mature seeds, cooked, boiled, without salt</v>
      </c>
      <c r="J4410" s="1">
        <f t="shared" si="2"/>
        <v>0</v>
      </c>
      <c r="K4410" s="1" t="str">
        <f t="shared" si="3"/>
        <v>Q7.1. Winged beans, mature seeds, cooked, boiled, without salt0</v>
      </c>
      <c r="L4410" s="1" t="str">
        <f t="shared" si="4"/>
        <v>Q7.1. Winged beans, mature seeds, cooked, boiled, without salt</v>
      </c>
      <c r="M4410" s="1" t="str">
        <f t="array" ref="M4410">IF(A4409=$A$72,TEXT(A4410,"dd/mm/yyyy"),A4410)&amp;";"&amp;B4410&amp;";"&amp;IF(J4410=0,IFERROR(VLOOKUP(A4410,default!$B$17:$C$19,2,0),C4410),INDEX(default!$B$2:$B$12,Sheet2!J4410,0))&amp;";"&amp;D4410&amp;";"&amp;E4410&amp;";"&amp;F4410&amp;";"&amp;G4410&amp;";"&amp;H4410</f>
        <v>;;;;;;;</v>
      </c>
    </row>
    <row r="4411" ht="15.75" customHeight="1">
      <c r="A4411" s="1" t="s">
        <v>840</v>
      </c>
      <c r="I4411" s="1" t="str">
        <f t="shared" si="1"/>
        <v>Q7.1. Winged beans, mature seeds, cooked, boiled, without salt</v>
      </c>
      <c r="J4411" s="1">
        <f t="shared" si="2"/>
        <v>1</v>
      </c>
      <c r="K4411" s="1" t="str">
        <f t="shared" si="3"/>
        <v>Q7.1. Winged beans, mature seeds, cooked, boiled, without salt1</v>
      </c>
      <c r="L4411" s="1" t="str">
        <f t="shared" si="4"/>
        <v>Q7.1. Winged beans, mature seeds, cooked, boiled, without saltMaterials/fuels</v>
      </c>
      <c r="M4411" s="1" t="str">
        <f t="array" ref="M4411">IF(A4410=$A$72,TEXT(A4411,"dd/mm/yyyy"),A4411)&amp;";"&amp;B4411&amp;";"&amp;IF(J4411=0,IFERROR(VLOOKUP(A4411,default!$B$17:$C$19,2,0),C4411),INDEX(default!$B$2:$B$12,Sheet2!J4411,0))&amp;";"&amp;D4411&amp;";"&amp;E4411&amp;";"&amp;F4411&amp;";"&amp;G4411&amp;";"&amp;H4411</f>
        <v>Materials/fuels;;;;;;;</v>
      </c>
    </row>
    <row r="4412" ht="15.75" customHeight="1">
      <c r="A4412" s="1" t="s">
        <v>367</v>
      </c>
      <c r="B4412" s="1" t="s">
        <v>835</v>
      </c>
      <c r="C4412" s="1" t="s">
        <v>1013</v>
      </c>
      <c r="D4412" s="1" t="s">
        <v>842</v>
      </c>
      <c r="E4412" s="1">
        <v>0.0</v>
      </c>
      <c r="F4412" s="1">
        <v>0.0</v>
      </c>
      <c r="G4412" s="1">
        <v>0.0</v>
      </c>
      <c r="I4412" s="1" t="str">
        <f t="shared" si="1"/>
        <v>Q7.1. Winged beans, mature seeds, cooked, boiled, without salt</v>
      </c>
      <c r="J4412" s="1">
        <f t="shared" si="2"/>
        <v>2</v>
      </c>
      <c r="K4412" s="1" t="str">
        <f t="shared" si="3"/>
        <v>Q7.1. Winged beans, mature seeds, cooked, boiled, without salt2</v>
      </c>
      <c r="L4412" s="1" t="str">
        <f t="shared" si="4"/>
        <v>Q7.1. Winged beans, mature seeds, cooked, boiled, without saltString bean , at farm {ID} | GAIN LCA food basket</v>
      </c>
      <c r="M4412" s="1" t="str">
        <f t="array" ref="M4412">IF(A4411=$A$72,TEXT(A4412,"dd/mm/yyyy"),A4412)&amp;";"&amp;B4412&amp;";"&amp;IF(J4412=0,IFERROR(VLOOKUP(A4412,default!$B$17:$C$19,2,0),C4412),INDEX(default!$B$2:$B$12,Sheet2!J4412,0))&amp;";"&amp;D4412&amp;";"&amp;E4412&amp;";"&amp;F4412&amp;";"&amp;G4412&amp;";"&amp;H4412</f>
        <v>String bean , at farm {ID} | GAIN LCA food basket;kg;primary*(1+PHAR_loss_PNS+PROC_loss_PNS+TRAN_loss_PNS+RET_loss_PNS);Undefined;0;0;0;</v>
      </c>
    </row>
    <row r="4413" ht="15.75" customHeight="1">
      <c r="A4413" s="1" t="s">
        <v>122</v>
      </c>
      <c r="B4413" s="1" t="s">
        <v>835</v>
      </c>
      <c r="C4413" s="1">
        <v>0.0</v>
      </c>
      <c r="D4413" s="1" t="s">
        <v>842</v>
      </c>
      <c r="E4413" s="1">
        <v>0.0</v>
      </c>
      <c r="F4413" s="1">
        <v>0.0</v>
      </c>
      <c r="G4413" s="1">
        <v>0.0</v>
      </c>
      <c r="I4413" s="1" t="str">
        <f t="shared" si="1"/>
        <v>Q7.1. Winged beans, mature seeds, cooked, boiled, without salt</v>
      </c>
      <c r="J4413" s="1">
        <f t="shared" si="2"/>
        <v>3</v>
      </c>
      <c r="K4413" s="1" t="str">
        <f t="shared" si="3"/>
        <v>Q7.1. Winged beans, mature seeds, cooked, boiled, without salt3</v>
      </c>
      <c r="L4413" s="1" t="str">
        <f t="shared" si="4"/>
        <v>Q7.1. Winged beans, mature seeds, cooked, boiled, without saltProcessing dummy</v>
      </c>
      <c r="M4413" s="1" t="str">
        <f t="array" ref="M4413">IF(A4412=$A$72,TEXT(A4413,"dd/mm/yyyy"),A4413)&amp;";"&amp;B4413&amp;";"&amp;IF(J4413=0,IFERROR(VLOOKUP(A4413,default!$B$17:$C$19,2,0),C4413),INDEX(default!$B$2:$B$12,Sheet2!J4413,0))&amp;";"&amp;D4413&amp;";"&amp;E4413&amp;";"&amp;F4413&amp;";"&amp;G4413&amp;";"&amp;H4413</f>
        <v>Processing dummy;kg;processing*(1+PROC_loss_PNS+TRAN_loss_PNS+RET_loss_PNS);Undefined;0;0;0;</v>
      </c>
    </row>
    <row r="4414" ht="15.75" customHeight="1">
      <c r="A4414" s="1" t="s">
        <v>317</v>
      </c>
      <c r="B4414" s="1" t="s">
        <v>835</v>
      </c>
      <c r="C4414" s="1" t="s">
        <v>1111</v>
      </c>
      <c r="D4414" s="1" t="s">
        <v>842</v>
      </c>
      <c r="E4414" s="1">
        <v>0.0</v>
      </c>
      <c r="F4414" s="1">
        <v>0.0</v>
      </c>
      <c r="G4414" s="1">
        <v>0.0</v>
      </c>
      <c r="I4414" s="1" t="str">
        <f t="shared" si="1"/>
        <v>Q7.1. Winged beans, mature seeds, cooked, boiled, without salt</v>
      </c>
      <c r="J4414" s="1">
        <f t="shared" si="2"/>
        <v>4</v>
      </c>
      <c r="K4414" s="1" t="str">
        <f t="shared" si="3"/>
        <v>Q7.1. Winged beans, mature seeds, cooked, boiled, without salt4</v>
      </c>
      <c r="L4414" s="1" t="str">
        <f t="shared" si="4"/>
        <v>Q7.1. Winged beans, mature seeds, cooked, boiled, without saltPackaging dummy</v>
      </c>
      <c r="M4414" s="1" t="str">
        <f t="array" ref="M4414">IF(A4413=$A$72,TEXT(A4414,"dd/mm/yyyy"),A4414)&amp;";"&amp;B4414&amp;";"&amp;IF(J4414=0,IFERROR(VLOOKUP(A4414,default!$B$17:$C$19,2,0),C4414),INDEX(default!$B$2:$B$12,Sheet2!J4414,0))&amp;";"&amp;D4414&amp;";"&amp;E4414&amp;";"&amp;F4414&amp;";"&amp;G4414&amp;";"&amp;H4414</f>
        <v>Packaging dummy;kg;packaging*(1+TRAN_loss_PNS+RET_loss_PNS);Undefined;0;0;0;</v>
      </c>
    </row>
    <row r="4415" ht="15.75" customHeight="1">
      <c r="A4415" s="1" t="s">
        <v>124</v>
      </c>
      <c r="B4415" s="1" t="s">
        <v>835</v>
      </c>
      <c r="C4415" s="1" t="s">
        <v>1015</v>
      </c>
      <c r="D4415" s="1" t="s">
        <v>842</v>
      </c>
      <c r="E4415" s="1">
        <v>0.0</v>
      </c>
      <c r="F4415" s="1">
        <v>0.0</v>
      </c>
      <c r="G4415" s="1">
        <v>0.0</v>
      </c>
      <c r="I4415" s="1" t="str">
        <f t="shared" si="1"/>
        <v>Q7.1. Winged beans, mature seeds, cooked, boiled, without salt</v>
      </c>
      <c r="J4415" s="1">
        <f t="shared" si="2"/>
        <v>5</v>
      </c>
      <c r="K4415" s="1" t="str">
        <f t="shared" si="3"/>
        <v>Q7.1. Winged beans, mature seeds, cooked, boiled, without salt5</v>
      </c>
      <c r="L4415" s="1" t="str">
        <f t="shared" si="4"/>
        <v>Q7.1. Winged beans, mature seeds, cooked, boiled, without saltDomestic distribution {ID}| GAIN</v>
      </c>
      <c r="M4415" s="1" t="str">
        <f t="array" ref="M4415">IF(A4414=$A$72,TEXT(A4415,"dd/mm/yyyy"),A4415)&amp;";"&amp;B4415&amp;";"&amp;IF(J4415=0,IFERROR(VLOOKUP(A4415,default!$B$17:$C$19,2,0),C4415),INDEX(default!$B$2:$B$12,Sheet2!J4415,0))&amp;";"&amp;D4415&amp;";"&amp;E4415&amp;";"&amp;F4415&amp;";"&amp;G4415&amp;";"&amp;H4415</f>
        <v>Domestic distribution {ID}| GAIN;kg;distrib*(1+TRAN_loss_PNS+RET_loss_PNS);Undefined;0;0;0;</v>
      </c>
    </row>
    <row r="4416" ht="15.75" customHeight="1">
      <c r="A4416" s="1" t="s">
        <v>125</v>
      </c>
      <c r="B4416" s="1" t="s">
        <v>846</v>
      </c>
      <c r="C4416" s="1" t="s">
        <v>1016</v>
      </c>
      <c r="D4416" s="1" t="s">
        <v>842</v>
      </c>
      <c r="E4416" s="1">
        <v>0.0</v>
      </c>
      <c r="F4416" s="1">
        <v>0.0</v>
      </c>
      <c r="G4416" s="1">
        <v>0.0</v>
      </c>
      <c r="I4416" s="1" t="str">
        <f t="shared" si="1"/>
        <v>Q7.1. Winged beans, mature seeds, cooked, boiled, without salt</v>
      </c>
      <c r="J4416" s="1">
        <f t="shared" si="2"/>
        <v>6</v>
      </c>
      <c r="K4416" s="1" t="str">
        <f t="shared" si="3"/>
        <v>Q7.1. Winged beans, mature seeds, cooked, boiled, without salt6</v>
      </c>
      <c r="L4416" s="1" t="str">
        <f t="shared" si="4"/>
        <v>Q7.1. Winged beans, mature seeds, cooked, boiled, without saltStorage, in closed refrigerator, at retail (WFLDB)/RER U {ID}| GAIN</v>
      </c>
      <c r="M4416" s="1" t="str">
        <f t="array" ref="M4416">IF(A4415=$A$72,TEXT(A4416,"dd/mm/yyyy"),A4416)&amp;";"&amp;B4416&amp;";"&amp;IF(J4416=0,IFERROR(VLOOKUP(A4416,default!$B$17:$C$19,2,0),C4416),INDEX(default!$B$2:$B$12,Sheet2!J4416,0))&amp;";"&amp;D4416&amp;";"&amp;E4416&amp;";"&amp;F4416&amp;";"&amp;G4416&amp;";"&amp;H4416</f>
        <v>Storage, in closed refrigerator, at retail (WFLDB)/RER U {ID}| GAIN;l*day;retail_cool*(1+RET_loss_PNS);Undefined;0;0;0;</v>
      </c>
    </row>
    <row r="4417" ht="15.75" customHeight="1">
      <c r="A4417" s="1" t="s">
        <v>126</v>
      </c>
      <c r="B4417" s="1" t="s">
        <v>846</v>
      </c>
      <c r="C4417" s="1" t="s">
        <v>1017</v>
      </c>
      <c r="D4417" s="1" t="s">
        <v>842</v>
      </c>
      <c r="E4417" s="1">
        <v>0.0</v>
      </c>
      <c r="F4417" s="1">
        <v>0.0</v>
      </c>
      <c r="G4417" s="1">
        <v>0.0</v>
      </c>
      <c r="I4417" s="1" t="str">
        <f t="shared" si="1"/>
        <v>Q7.1. Winged beans, mature seeds, cooked, boiled, without salt</v>
      </c>
      <c r="J4417" s="1">
        <f t="shared" si="2"/>
        <v>7</v>
      </c>
      <c r="K4417" s="1" t="str">
        <f t="shared" si="3"/>
        <v>Q7.1. Winged beans, mature seeds, cooked, boiled, without salt7</v>
      </c>
      <c r="L4417" s="1" t="str">
        <f t="shared" si="4"/>
        <v>Q7.1. Winged beans, mature seeds, cooked, boiled, without saltStorage, in closed freezer, at retail (WFLDB)/RER U {ID}| GAIN</v>
      </c>
      <c r="M4417" s="1" t="str">
        <f t="array" ref="M4417">IF(A4416=$A$72,TEXT(A4417,"dd/mm/yyyy"),A4417)&amp;";"&amp;B4417&amp;";"&amp;IF(J4417=0,IFERROR(VLOOKUP(A4417,default!$B$17:$C$19,2,0),C4417),INDEX(default!$B$2:$B$12,Sheet2!J4417,0))&amp;";"&amp;D4417&amp;";"&amp;E4417&amp;";"&amp;F4417&amp;";"&amp;G4417&amp;";"&amp;H4417</f>
        <v>Storage, in closed freezer, at retail (WFLDB)/RER U {ID}| GAIN;l*day;retail_freez*(1+RET_loss_PNS);Undefined;0;0;0;</v>
      </c>
    </row>
    <row r="4418" ht="15.75" customHeight="1">
      <c r="A4418" s="1" t="s">
        <v>127</v>
      </c>
      <c r="B4418" s="1" t="s">
        <v>846</v>
      </c>
      <c r="C4418" s="1" t="s">
        <v>1018</v>
      </c>
      <c r="D4418" s="1" t="s">
        <v>842</v>
      </c>
      <c r="E4418" s="1">
        <v>0.0</v>
      </c>
      <c r="F4418" s="1">
        <v>0.0</v>
      </c>
      <c r="G4418" s="1">
        <v>0.0</v>
      </c>
      <c r="I4418" s="1" t="str">
        <f t="shared" si="1"/>
        <v>Q7.1. Winged beans, mature seeds, cooked, boiled, without salt</v>
      </c>
      <c r="J4418" s="1">
        <f t="shared" si="2"/>
        <v>8</v>
      </c>
      <c r="K4418" s="1" t="str">
        <f t="shared" si="3"/>
        <v>Q7.1. Winged beans, mature seeds, cooked, boiled, without salt8</v>
      </c>
      <c r="L4418" s="1" t="str">
        <f t="shared" si="4"/>
        <v>Q7.1. Winged beans, mature seeds, cooked, boiled, without saltStorage, in refrigerator, at home (WFLDB)/RER U {ID}| GAIN</v>
      </c>
      <c r="M4418" s="1" t="str">
        <f t="array" ref="M4418">IF(A4417=$A$72,TEXT(A4418,"dd/mm/yyyy"),A4418)&amp;";"&amp;B4418&amp;";"&amp;IF(J4418=0,IFERROR(VLOOKUP(A4418,default!$B$17:$C$19,2,0),C4418),INDEX(default!$B$2:$B$12,Sheet2!J4418,0))&amp;";"&amp;D4418&amp;";"&amp;E4418&amp;";"&amp;F4418&amp;";"&amp;G4418&amp;";"&amp;H4418</f>
        <v>Storage, in refrigerator, at home (WFLDB)/RER U {ID}| GAIN;l*day;home_cool;Undefined;0;0;0;</v>
      </c>
    </row>
    <row r="4419" ht="15.75" customHeight="1">
      <c r="A4419" s="1" t="s">
        <v>128</v>
      </c>
      <c r="B4419" s="1" t="s">
        <v>846</v>
      </c>
      <c r="C4419" s="1" t="s">
        <v>1018</v>
      </c>
      <c r="D4419" s="1" t="s">
        <v>842</v>
      </c>
      <c r="E4419" s="1">
        <v>0.0</v>
      </c>
      <c r="F4419" s="1">
        <v>0.0</v>
      </c>
      <c r="G4419" s="1">
        <v>0.0</v>
      </c>
      <c r="I4419" s="1" t="str">
        <f t="shared" si="1"/>
        <v>Q7.1. Winged beans, mature seeds, cooked, boiled, without salt</v>
      </c>
      <c r="J4419" s="1">
        <f t="shared" si="2"/>
        <v>9</v>
      </c>
      <c r="K4419" s="1" t="str">
        <f t="shared" si="3"/>
        <v>Q7.1. Winged beans, mature seeds, cooked, boiled, without salt9</v>
      </c>
      <c r="L4419" s="1" t="str">
        <f t="shared" si="4"/>
        <v>Q7.1. Winged beans, mature seeds, cooked, boiled, without saltStorage, in freezer, at home (WFLDB)/RER U {ID}| GAIN</v>
      </c>
      <c r="M4419" s="1" t="str">
        <f t="array" ref="M4419">IF(A4418=$A$72,TEXT(A4419,"dd/mm/yyyy"),A4419)&amp;";"&amp;B4419&amp;";"&amp;IF(J4419=0,IFERROR(VLOOKUP(A4419,default!$B$17:$C$19,2,0),C4419),INDEX(default!$B$2:$B$12,Sheet2!J4419,0))&amp;";"&amp;D4419&amp;";"&amp;E4419&amp;";"&amp;F4419&amp;";"&amp;G4419&amp;";"&amp;H4419</f>
        <v>Storage, in freezer, at home (WFLDB)/RER U {ID}| GAIN;l*day;home_freez;Undefined;0;0;0;</v>
      </c>
    </row>
    <row r="4420" ht="15.75" customHeight="1">
      <c r="A4420" s="1" t="s">
        <v>129</v>
      </c>
      <c r="B4420" s="1" t="s">
        <v>849</v>
      </c>
      <c r="C4420" s="1" t="s">
        <v>37</v>
      </c>
      <c r="D4420" s="1" t="s">
        <v>842</v>
      </c>
      <c r="E4420" s="1">
        <v>0.0</v>
      </c>
      <c r="F4420" s="1">
        <v>0.0</v>
      </c>
      <c r="G4420" s="1">
        <v>0.0</v>
      </c>
      <c r="I4420" s="1" t="str">
        <f t="shared" si="1"/>
        <v>Q7.1. Winged beans, mature seeds, cooked, boiled, without salt</v>
      </c>
      <c r="J4420" s="1">
        <f t="shared" si="2"/>
        <v>10</v>
      </c>
      <c r="K4420" s="1" t="str">
        <f t="shared" si="3"/>
        <v>Q7.1. Winged beans, mature seeds, cooked, boiled, without salt10</v>
      </c>
      <c r="L4420" s="1" t="str">
        <f t="shared" si="4"/>
        <v>Q7.1. Winged beans, mature seeds, cooked, boiled, without saltBoiling, vegetables, with LPG stove, at consumer home (WFLDB)/GLO U</v>
      </c>
      <c r="M4420" s="1" t="str">
        <f t="array" ref="M4420">IF(A4419=$A$72,TEXT(A4420,"dd/mm/yyyy"),A4420)&amp;";"&amp;B4420&amp;";"&amp;IF(J4420=0,IFERROR(VLOOKUP(A4420,default!$B$17:$C$19,2,0),C4420),INDEX(default!$B$2:$B$12,Sheet2!J4420,0))&amp;";"&amp;D4420&amp;";"&amp;E4420&amp;";"&amp;F4420&amp;";"&amp;G4420&amp;";"&amp;H4420</f>
        <v>Boiling, vegetables, with LPG stove, at consumer home (WFLDB)/GLO U;p;boil*(1-USER_loss);Undefined;0;0;0;</v>
      </c>
    </row>
    <row r="4421" ht="15.75" customHeight="1">
      <c r="A4421" s="1" t="s">
        <v>130</v>
      </c>
      <c r="B4421" s="1" t="s">
        <v>849</v>
      </c>
      <c r="C4421" s="1" t="s">
        <v>38</v>
      </c>
      <c r="D4421" s="1" t="s">
        <v>842</v>
      </c>
      <c r="E4421" s="1">
        <v>0.0</v>
      </c>
      <c r="F4421" s="1">
        <v>0.0</v>
      </c>
      <c r="G4421" s="1">
        <v>0.0</v>
      </c>
      <c r="I4421" s="1" t="str">
        <f t="shared" si="1"/>
        <v>Q7.1. Winged beans, mature seeds, cooked, boiled, without salt</v>
      </c>
      <c r="J4421" s="1">
        <f t="shared" si="2"/>
        <v>11</v>
      </c>
      <c r="K4421" s="1" t="str">
        <f t="shared" si="3"/>
        <v>Q7.1. Winged beans, mature seeds, cooked, boiled, without salt11</v>
      </c>
      <c r="L4421" s="1" t="str">
        <f t="shared" si="4"/>
        <v>Q7.1. Winged beans, mature seeds, cooked, boiled, without saltFrying, vegetables, with LPG stove, at consumer home (WFLDB)/GLO U</v>
      </c>
      <c r="M4421" s="1" t="str">
        <f t="array" ref="M4421">IF(A4420=$A$72,TEXT(A4421,"dd/mm/yyyy"),A4421)&amp;";"&amp;B4421&amp;";"&amp;IF(J4421=0,IFERROR(VLOOKUP(A4421,default!$B$17:$C$19,2,0),C4421),INDEX(default!$B$2:$B$12,Sheet2!J4421,0))&amp;";"&amp;D4421&amp;";"&amp;E4421&amp;";"&amp;F4421&amp;";"&amp;G4421&amp;";"&amp;H4421</f>
        <v>Frying, vegetables, with LPG stove, at consumer home (WFLDB)/GLO U;p;fry*(1-USER_loss);Undefined;0;0;0;</v>
      </c>
    </row>
    <row r="4422" ht="15.75" customHeight="1">
      <c r="I4422" s="1" t="str">
        <f t="shared" si="1"/>
        <v>Q7.1. Winged beans, mature seeds, cooked, boiled, without salt</v>
      </c>
      <c r="J4422" s="1">
        <f t="shared" si="2"/>
        <v>0</v>
      </c>
      <c r="K4422" s="1" t="str">
        <f t="shared" si="3"/>
        <v>Q7.1. Winged beans, mature seeds, cooked, boiled, without salt0</v>
      </c>
      <c r="L4422" s="1" t="str">
        <f t="shared" si="4"/>
        <v>Q7.1. Winged beans, mature seeds, cooked, boiled, without salt</v>
      </c>
      <c r="M4422" s="1" t="str">
        <f t="array" ref="M4422">IF(A4421=$A$72,TEXT(A4422,"dd/mm/yyyy"),A4422)&amp;";"&amp;B4422&amp;";"&amp;IF(J4422=0,IFERROR(VLOOKUP(A4422,default!$B$17:$C$19,2,0),C4422),INDEX(default!$B$2:$B$12,Sheet2!J4422,0))&amp;";"&amp;D4422&amp;";"&amp;E4422&amp;";"&amp;F4422&amp;";"&amp;G4422&amp;";"&amp;H4422</f>
        <v>;;;;;;;</v>
      </c>
    </row>
    <row r="4423" ht="15.75" customHeight="1">
      <c r="A4423" s="1" t="s">
        <v>852</v>
      </c>
      <c r="I4423" s="1" t="str">
        <f t="shared" si="1"/>
        <v>Q7.1. Winged beans, mature seeds, cooked, boiled, without salt</v>
      </c>
      <c r="J4423" s="1">
        <f t="shared" si="2"/>
        <v>0</v>
      </c>
      <c r="K4423" s="1" t="str">
        <f t="shared" si="3"/>
        <v>Q7.1. Winged beans, mature seeds, cooked, boiled, without salt0</v>
      </c>
      <c r="L4423" s="1" t="str">
        <f t="shared" si="4"/>
        <v>Q7.1. Winged beans, mature seeds, cooked, boiled, without saltElectricity/heat</v>
      </c>
      <c r="M4423" s="1" t="str">
        <f t="array" ref="M4423">IF(A4422=$A$72,TEXT(A4423,"dd/mm/yyyy"),A4423)&amp;";"&amp;B4423&amp;";"&amp;IF(J4423=0,IFERROR(VLOOKUP(A4423,default!$B$17:$C$19,2,0),C4423),INDEX(default!$B$2:$B$12,Sheet2!J4423,0))&amp;";"&amp;D4423&amp;";"&amp;E4423&amp;";"&amp;F4423&amp;";"&amp;G4423&amp;";"&amp;H4423</f>
        <v>Electricity/heat;;;;;;;</v>
      </c>
    </row>
    <row r="4424" ht="15.75" customHeight="1">
      <c r="I4424" s="1" t="str">
        <f t="shared" si="1"/>
        <v>Q7.1. Winged beans, mature seeds, cooked, boiled, without salt</v>
      </c>
      <c r="J4424" s="1">
        <f t="shared" si="2"/>
        <v>0</v>
      </c>
      <c r="K4424" s="1" t="str">
        <f t="shared" si="3"/>
        <v>Q7.1. Winged beans, mature seeds, cooked, boiled, without salt0</v>
      </c>
      <c r="L4424" s="1" t="str">
        <f t="shared" si="4"/>
        <v>Q7.1. Winged beans, mature seeds, cooked, boiled, without salt</v>
      </c>
      <c r="M4424" s="1" t="str">
        <f t="array" ref="M4424">IF(A4423=$A$72,TEXT(A4424,"dd/mm/yyyy"),A4424)&amp;";"&amp;B4424&amp;";"&amp;IF(J4424=0,IFERROR(VLOOKUP(A4424,default!$B$17:$C$19,2,0),C4424),INDEX(default!$B$2:$B$12,Sheet2!J4424,0))&amp;";"&amp;D4424&amp;";"&amp;E4424&amp;";"&amp;F4424&amp;";"&amp;G4424&amp;";"&amp;H4424</f>
        <v>;;;;;;;</v>
      </c>
    </row>
    <row r="4425" ht="15.75" customHeight="1">
      <c r="A4425" s="1" t="s">
        <v>853</v>
      </c>
      <c r="I4425" s="1" t="str">
        <f t="shared" si="1"/>
        <v>Q7.1. Winged beans, mature seeds, cooked, boiled, without salt</v>
      </c>
      <c r="J4425" s="1">
        <f t="shared" si="2"/>
        <v>0</v>
      </c>
      <c r="K4425" s="1" t="str">
        <f t="shared" si="3"/>
        <v>Q7.1. Winged beans, mature seeds, cooked, boiled, without salt0</v>
      </c>
      <c r="L4425" s="1" t="str">
        <f t="shared" si="4"/>
        <v>Q7.1. Winged beans, mature seeds, cooked, boiled, without saltEmissions to air</v>
      </c>
      <c r="M4425" s="1" t="str">
        <f t="array" ref="M4425">IF(A4424=$A$72,TEXT(A4425,"dd/mm/yyyy"),A4425)&amp;";"&amp;B4425&amp;";"&amp;IF(J4425=0,IFERROR(VLOOKUP(A4425,default!$B$17:$C$19,2,0),C4425),INDEX(default!$B$2:$B$12,Sheet2!J4425,0))&amp;";"&amp;D4425&amp;";"&amp;E4425&amp;";"&amp;F4425&amp;";"&amp;G4425&amp;";"&amp;H4425</f>
        <v>Emissions to air;;;;;;;</v>
      </c>
    </row>
    <row r="4426" ht="15.75" customHeight="1">
      <c r="I4426" s="1" t="str">
        <f t="shared" si="1"/>
        <v>Q7.1. Winged beans, mature seeds, cooked, boiled, without salt</v>
      </c>
      <c r="J4426" s="1">
        <f t="shared" si="2"/>
        <v>0</v>
      </c>
      <c r="K4426" s="1" t="str">
        <f t="shared" si="3"/>
        <v>Q7.1. Winged beans, mature seeds, cooked, boiled, without salt0</v>
      </c>
      <c r="L4426" s="1" t="str">
        <f t="shared" si="4"/>
        <v>Q7.1. Winged beans, mature seeds, cooked, boiled, without salt</v>
      </c>
      <c r="M4426" s="1" t="str">
        <f t="array" ref="M4426">IF(A4425=$A$72,TEXT(A4426,"dd/mm/yyyy"),A4426)&amp;";"&amp;B4426&amp;";"&amp;IF(J4426=0,IFERROR(VLOOKUP(A4426,default!$B$17:$C$19,2,0),C4426),INDEX(default!$B$2:$B$12,Sheet2!J4426,0))&amp;";"&amp;D4426&amp;";"&amp;E4426&amp;";"&amp;F4426&amp;";"&amp;G4426&amp;";"&amp;H4426</f>
        <v>;;;;;;;</v>
      </c>
    </row>
    <row r="4427" ht="15.75" customHeight="1">
      <c r="A4427" s="1" t="s">
        <v>854</v>
      </c>
      <c r="I4427" s="1" t="str">
        <f t="shared" si="1"/>
        <v>Q7.1. Winged beans, mature seeds, cooked, boiled, without salt</v>
      </c>
      <c r="J4427" s="1">
        <f t="shared" si="2"/>
        <v>0</v>
      </c>
      <c r="K4427" s="1" t="str">
        <f t="shared" si="3"/>
        <v>Q7.1. Winged beans, mature seeds, cooked, boiled, without salt0</v>
      </c>
      <c r="L4427" s="1" t="str">
        <f t="shared" si="4"/>
        <v>Q7.1. Winged beans, mature seeds, cooked, boiled, without saltEmissions to water</v>
      </c>
      <c r="M4427" s="1" t="str">
        <f t="array" ref="M4427">IF(A4426=$A$72,TEXT(A4427,"dd/mm/yyyy"),A4427)&amp;";"&amp;B4427&amp;";"&amp;IF(J4427=0,IFERROR(VLOOKUP(A4427,default!$B$17:$C$19,2,0),C4427),INDEX(default!$B$2:$B$12,Sheet2!J4427,0))&amp;";"&amp;D4427&amp;";"&amp;E4427&amp;";"&amp;F4427&amp;";"&amp;G4427&amp;";"&amp;H4427</f>
        <v>Emissions to water;;;;;;;</v>
      </c>
    </row>
    <row r="4428" ht="15.75" customHeight="1">
      <c r="I4428" s="1" t="str">
        <f t="shared" si="1"/>
        <v>Q7.1. Winged beans, mature seeds, cooked, boiled, without salt</v>
      </c>
      <c r="J4428" s="1">
        <f t="shared" si="2"/>
        <v>0</v>
      </c>
      <c r="K4428" s="1" t="str">
        <f t="shared" si="3"/>
        <v>Q7.1. Winged beans, mature seeds, cooked, boiled, without salt0</v>
      </c>
      <c r="L4428" s="1" t="str">
        <f t="shared" si="4"/>
        <v>Q7.1. Winged beans, mature seeds, cooked, boiled, without salt</v>
      </c>
      <c r="M4428" s="1" t="str">
        <f t="array" ref="M4428">IF(A4427=$A$72,TEXT(A4428,"dd/mm/yyyy"),A4428)&amp;";"&amp;B4428&amp;";"&amp;IF(J4428=0,IFERROR(VLOOKUP(A4428,default!$B$17:$C$19,2,0),C4428),INDEX(default!$B$2:$B$12,Sheet2!J4428,0))&amp;";"&amp;D4428&amp;";"&amp;E4428&amp;";"&amp;F4428&amp;";"&amp;G4428&amp;";"&amp;H4428</f>
        <v>;;;;;;;</v>
      </c>
    </row>
    <row r="4429" ht="15.75" customHeight="1">
      <c r="A4429" s="1" t="s">
        <v>855</v>
      </c>
      <c r="I4429" s="1" t="str">
        <f t="shared" si="1"/>
        <v>Q7.1. Winged beans, mature seeds, cooked, boiled, without salt</v>
      </c>
      <c r="J4429" s="1">
        <f t="shared" si="2"/>
        <v>0</v>
      </c>
      <c r="K4429" s="1" t="str">
        <f t="shared" si="3"/>
        <v>Q7.1. Winged beans, mature seeds, cooked, boiled, without salt0</v>
      </c>
      <c r="L4429" s="1" t="str">
        <f t="shared" si="4"/>
        <v>Q7.1. Winged beans, mature seeds, cooked, boiled, without saltEmissions to soil</v>
      </c>
      <c r="M4429" s="1" t="str">
        <f t="array" ref="M4429">IF(A4428=$A$72,TEXT(A4429,"dd/mm/yyyy"),A4429)&amp;";"&amp;B4429&amp;";"&amp;IF(J4429=0,IFERROR(VLOOKUP(A4429,default!$B$17:$C$19,2,0),C4429),INDEX(default!$B$2:$B$12,Sheet2!J4429,0))&amp;";"&amp;D4429&amp;";"&amp;E4429&amp;";"&amp;F4429&amp;";"&amp;G4429&amp;";"&amp;H4429</f>
        <v>Emissions to soil;;;;;;;</v>
      </c>
    </row>
    <row r="4430" ht="15.75" customHeight="1">
      <c r="I4430" s="1" t="str">
        <f t="shared" si="1"/>
        <v>Q7.1. Winged beans, mature seeds, cooked, boiled, without salt</v>
      </c>
      <c r="J4430" s="1">
        <f t="shared" si="2"/>
        <v>0</v>
      </c>
      <c r="K4430" s="1" t="str">
        <f t="shared" si="3"/>
        <v>Q7.1. Winged beans, mature seeds, cooked, boiled, without salt0</v>
      </c>
      <c r="L4430" s="1" t="str">
        <f t="shared" si="4"/>
        <v>Q7.1. Winged beans, mature seeds, cooked, boiled, without salt</v>
      </c>
      <c r="M4430" s="1" t="str">
        <f t="array" ref="M4430">IF(A4429=$A$72,TEXT(A4430,"dd/mm/yyyy"),A4430)&amp;";"&amp;B4430&amp;";"&amp;IF(J4430=0,IFERROR(VLOOKUP(A4430,default!$B$17:$C$19,2,0),C4430),INDEX(default!$B$2:$B$12,Sheet2!J4430,0))&amp;";"&amp;D4430&amp;";"&amp;E4430&amp;";"&amp;F4430&amp;";"&amp;G4430&amp;";"&amp;H4430</f>
        <v>;;;;;;;</v>
      </c>
    </row>
    <row r="4431" ht="15.75" customHeight="1">
      <c r="A4431" s="1" t="s">
        <v>856</v>
      </c>
      <c r="I4431" s="1" t="str">
        <f t="shared" si="1"/>
        <v>Q7.1. Winged beans, mature seeds, cooked, boiled, without salt</v>
      </c>
      <c r="J4431" s="1">
        <f t="shared" si="2"/>
        <v>0</v>
      </c>
      <c r="K4431" s="1" t="str">
        <f t="shared" si="3"/>
        <v>Q7.1. Winged beans, mature seeds, cooked, boiled, without salt0</v>
      </c>
      <c r="L4431" s="1" t="str">
        <f t="shared" si="4"/>
        <v>Q7.1. Winged beans, mature seeds, cooked, boiled, without saltFinal waste flows</v>
      </c>
      <c r="M4431" s="1" t="str">
        <f t="array" ref="M4431">IF(A4430=$A$72,TEXT(A4431,"dd/mm/yyyy"),A4431)&amp;";"&amp;B4431&amp;";"&amp;IF(J4431=0,IFERROR(VLOOKUP(A4431,default!$B$17:$C$19,2,0),C4431),INDEX(default!$B$2:$B$12,Sheet2!J4431,0))&amp;";"&amp;D4431&amp;";"&amp;E4431&amp;";"&amp;F4431&amp;";"&amp;G4431&amp;";"&amp;H4431</f>
        <v>Final waste flows;;;;;;;</v>
      </c>
    </row>
    <row r="4432" ht="15.75" customHeight="1">
      <c r="I4432" s="1" t="str">
        <f t="shared" si="1"/>
        <v>Q7.1. Winged beans, mature seeds, cooked, boiled, without salt</v>
      </c>
      <c r="J4432" s="1">
        <f t="shared" si="2"/>
        <v>0</v>
      </c>
      <c r="K4432" s="1" t="str">
        <f t="shared" si="3"/>
        <v>Q7.1. Winged beans, mature seeds, cooked, boiled, without salt0</v>
      </c>
      <c r="L4432" s="1" t="str">
        <f t="shared" si="4"/>
        <v>Q7.1. Winged beans, mature seeds, cooked, boiled, without salt</v>
      </c>
      <c r="M4432" s="1" t="str">
        <f t="array" ref="M4432">IF(A4431=$A$72,TEXT(A4432,"dd/mm/yyyy"),A4432)&amp;";"&amp;B4432&amp;";"&amp;IF(J4432=0,IFERROR(VLOOKUP(A4432,default!$B$17:$C$19,2,0),C4432),INDEX(default!$B$2:$B$12,Sheet2!J4432,0))&amp;";"&amp;D4432&amp;";"&amp;E4432&amp;";"&amp;F4432&amp;";"&amp;G4432&amp;";"&amp;H4432</f>
        <v>;;;;;;;</v>
      </c>
    </row>
    <row r="4433" ht="15.75" customHeight="1">
      <c r="A4433" s="1" t="s">
        <v>857</v>
      </c>
      <c r="I4433" s="1" t="str">
        <f t="shared" si="1"/>
        <v>Q7.1. Winged beans, mature seeds, cooked, boiled, without salt</v>
      </c>
      <c r="J4433" s="1">
        <f t="shared" si="2"/>
        <v>0</v>
      </c>
      <c r="K4433" s="1" t="str">
        <f t="shared" si="3"/>
        <v>Q7.1. Winged beans, mature seeds, cooked, boiled, without salt0</v>
      </c>
      <c r="L4433" s="1" t="str">
        <f t="shared" si="4"/>
        <v>Q7.1. Winged beans, mature seeds, cooked, boiled, without saltNon material emissions</v>
      </c>
      <c r="M4433" s="1" t="str">
        <f t="array" ref="M4433">IF(A4432=$A$72,TEXT(A4433,"dd/mm/yyyy"),A4433)&amp;";"&amp;B4433&amp;";"&amp;IF(J4433=0,IFERROR(VLOOKUP(A4433,default!$B$17:$C$19,2,0),C4433),INDEX(default!$B$2:$B$12,Sheet2!J4433,0))&amp;";"&amp;D4433&amp;";"&amp;E4433&amp;";"&amp;F4433&amp;";"&amp;G4433&amp;";"&amp;H4433</f>
        <v>Non material emissions;;;;;;;</v>
      </c>
    </row>
    <row r="4434" ht="15.75" customHeight="1">
      <c r="I4434" s="1" t="str">
        <f t="shared" si="1"/>
        <v>Q7.1. Winged beans, mature seeds, cooked, boiled, without salt</v>
      </c>
      <c r="J4434" s="1">
        <f t="shared" si="2"/>
        <v>0</v>
      </c>
      <c r="K4434" s="1" t="str">
        <f t="shared" si="3"/>
        <v>Q7.1. Winged beans, mature seeds, cooked, boiled, without salt0</v>
      </c>
      <c r="L4434" s="1" t="str">
        <f t="shared" si="4"/>
        <v>Q7.1. Winged beans, mature seeds, cooked, boiled, without salt</v>
      </c>
      <c r="M4434" s="1" t="str">
        <f t="array" ref="M4434">IF(A4433=$A$72,TEXT(A4434,"dd/mm/yyyy"),A4434)&amp;";"&amp;B4434&amp;";"&amp;IF(J4434=0,IFERROR(VLOOKUP(A4434,default!$B$17:$C$19,2,0),C4434),INDEX(default!$B$2:$B$12,Sheet2!J4434,0))&amp;";"&amp;D4434&amp;";"&amp;E4434&amp;";"&amp;F4434&amp;";"&amp;G4434&amp;";"&amp;H4434</f>
        <v>;;;;;;;</v>
      </c>
    </row>
    <row r="4435" ht="15.75" customHeight="1">
      <c r="A4435" s="1" t="s">
        <v>858</v>
      </c>
      <c r="I4435" s="1" t="str">
        <f t="shared" si="1"/>
        <v>Q7.1. Winged beans, mature seeds, cooked, boiled, without salt</v>
      </c>
      <c r="J4435" s="1">
        <f t="shared" si="2"/>
        <v>0</v>
      </c>
      <c r="K4435" s="1" t="str">
        <f t="shared" si="3"/>
        <v>Q7.1. Winged beans, mature seeds, cooked, boiled, without salt0</v>
      </c>
      <c r="L4435" s="1" t="str">
        <f t="shared" si="4"/>
        <v>Q7.1. Winged beans, mature seeds, cooked, boiled, without saltSocial issues</v>
      </c>
      <c r="M4435" s="1" t="str">
        <f t="array" ref="M4435">IF(A4434=$A$72,TEXT(A4435,"dd/mm/yyyy"),A4435)&amp;";"&amp;B4435&amp;";"&amp;IF(J4435=0,IFERROR(VLOOKUP(A4435,default!$B$17:$C$19,2,0),C4435),INDEX(default!$B$2:$B$12,Sheet2!J4435,0))&amp;";"&amp;D4435&amp;";"&amp;E4435&amp;";"&amp;F4435&amp;";"&amp;G4435&amp;";"&amp;H4435</f>
        <v>Social issues;;;;;;;</v>
      </c>
    </row>
    <row r="4436" ht="15.75" customHeight="1">
      <c r="I4436" s="1" t="str">
        <f t="shared" si="1"/>
        <v>Q7.1. Winged beans, mature seeds, cooked, boiled, without salt</v>
      </c>
      <c r="J4436" s="1">
        <f t="shared" si="2"/>
        <v>0</v>
      </c>
      <c r="K4436" s="1" t="str">
        <f t="shared" si="3"/>
        <v>Q7.1. Winged beans, mature seeds, cooked, boiled, without salt0</v>
      </c>
      <c r="L4436" s="1" t="str">
        <f t="shared" si="4"/>
        <v>Q7.1. Winged beans, mature seeds, cooked, boiled, without salt</v>
      </c>
      <c r="M4436" s="1" t="str">
        <f t="array" ref="M4436">IF(A4435=$A$72,TEXT(A4436,"dd/mm/yyyy"),A4436)&amp;";"&amp;B4436&amp;";"&amp;IF(J4436=0,IFERROR(VLOOKUP(A4436,default!$B$17:$C$19,2,0),C4436),INDEX(default!$B$2:$B$12,Sheet2!J4436,0))&amp;";"&amp;D4436&amp;";"&amp;E4436&amp;";"&amp;F4436&amp;";"&amp;G4436&amp;";"&amp;H4436</f>
        <v>;;;;;;;</v>
      </c>
    </row>
    <row r="4437" ht="15.75" customHeight="1">
      <c r="A4437" s="1" t="s">
        <v>859</v>
      </c>
      <c r="I4437" s="1" t="str">
        <f t="shared" si="1"/>
        <v>Q7.1. Winged beans, mature seeds, cooked, boiled, without salt</v>
      </c>
      <c r="J4437" s="1">
        <f t="shared" si="2"/>
        <v>0</v>
      </c>
      <c r="K4437" s="1" t="str">
        <f t="shared" si="3"/>
        <v>Q7.1. Winged beans, mature seeds, cooked, boiled, without salt0</v>
      </c>
      <c r="L4437" s="1" t="str">
        <f t="shared" si="4"/>
        <v>Q7.1. Winged beans, mature seeds, cooked, boiled, without saltEconomic issues</v>
      </c>
      <c r="M4437" s="1" t="str">
        <f t="array" ref="M4437">IF(A4436=$A$72,TEXT(A4437,"dd/mm/yyyy"),A4437)&amp;";"&amp;B4437&amp;";"&amp;IF(J4437=0,IFERROR(VLOOKUP(A4437,default!$B$17:$C$19,2,0),C4437),INDEX(default!$B$2:$B$12,Sheet2!J4437,0))&amp;";"&amp;D4437&amp;";"&amp;E4437&amp;";"&amp;F4437&amp;";"&amp;G4437&amp;";"&amp;H4437</f>
        <v>Economic issues;;;;;;;</v>
      </c>
    </row>
    <row r="4438" ht="15.75" customHeight="1">
      <c r="I4438" s="1" t="str">
        <f t="shared" si="1"/>
        <v>Q7.1. Winged beans, mature seeds, cooked, boiled, without salt</v>
      </c>
      <c r="J4438" s="1">
        <f t="shared" si="2"/>
        <v>0</v>
      </c>
      <c r="K4438" s="1" t="str">
        <f t="shared" si="3"/>
        <v>Q7.1. Winged beans, mature seeds, cooked, boiled, without salt0</v>
      </c>
      <c r="L4438" s="1" t="str">
        <f t="shared" si="4"/>
        <v>Q7.1. Winged beans, mature seeds, cooked, boiled, without salt</v>
      </c>
      <c r="M4438" s="1" t="str">
        <f t="array" ref="M4438">IF(A4437=$A$72,TEXT(A4438,"dd/mm/yyyy"),A4438)&amp;";"&amp;B4438&amp;";"&amp;IF(J4438=0,IFERROR(VLOOKUP(A4438,default!$B$17:$C$19,2,0),C4438),INDEX(default!$B$2:$B$12,Sheet2!J4438,0))&amp;";"&amp;D4438&amp;";"&amp;E4438&amp;";"&amp;F4438&amp;";"&amp;G4438&amp;";"&amp;H4438</f>
        <v>;;;;;;;</v>
      </c>
    </row>
    <row r="4439" ht="15.75" customHeight="1">
      <c r="A4439" s="1" t="s">
        <v>860</v>
      </c>
      <c r="I4439" s="1" t="str">
        <f t="shared" si="1"/>
        <v>Q7.1. Winged beans, mature seeds, cooked, boiled, without salt</v>
      </c>
      <c r="J4439" s="1">
        <f t="shared" si="2"/>
        <v>0</v>
      </c>
      <c r="K4439" s="1" t="str">
        <f t="shared" si="3"/>
        <v>Q7.1. Winged beans, mature seeds, cooked, boiled, without salt0</v>
      </c>
      <c r="L4439" s="1" t="str">
        <f t="shared" si="4"/>
        <v>Q7.1. Winged beans, mature seeds, cooked, boiled, without saltWaste to treatment</v>
      </c>
      <c r="M4439" s="1" t="str">
        <f t="array" ref="M4439">IF(A4438=$A$72,TEXT(A4439,"dd/mm/yyyy"),A4439)&amp;";"&amp;B4439&amp;";"&amp;IF(J4439=0,IFERROR(VLOOKUP(A4439,default!$B$17:$C$19,2,0),C4439),INDEX(default!$B$2:$B$12,Sheet2!J4439,0))&amp;";"&amp;D4439&amp;";"&amp;E4439&amp;";"&amp;F4439&amp;";"&amp;G4439&amp;";"&amp;H4439</f>
        <v>Waste to treatment;;;;;;;</v>
      </c>
    </row>
    <row r="4440" ht="15.75" customHeight="1">
      <c r="A4440" s="1" t="s">
        <v>8</v>
      </c>
      <c r="B4440" s="1" t="s">
        <v>835</v>
      </c>
      <c r="C4440" s="1" t="s">
        <v>1112</v>
      </c>
      <c r="D4440" s="1" t="s">
        <v>842</v>
      </c>
      <c r="E4440" s="1">
        <v>0.0</v>
      </c>
      <c r="F4440" s="1">
        <v>0.0</v>
      </c>
      <c r="G4440" s="1">
        <v>0.0</v>
      </c>
      <c r="I4440" s="1" t="str">
        <f t="shared" si="1"/>
        <v>Q7.1. Winged beans, mature seeds, cooked, boiled, without salt</v>
      </c>
      <c r="J4440" s="1">
        <f t="shared" si="2"/>
        <v>0</v>
      </c>
      <c r="K4440" s="1" t="str">
        <f t="shared" si="3"/>
        <v>Q7.1. Winged beans, mature seeds, cooked, boiled, without salt0</v>
      </c>
      <c r="L4440" s="1" t="str">
        <f t="shared" si="4"/>
        <v>Q7.1. Winged beans, mature seeds, cooked, boiled, without saltMunicipal solid waste {RoW}| treatment of municipal solid waste, sanitary landfill | Cut-off, S</v>
      </c>
      <c r="M4440" s="1" t="str">
        <f t="array" ref="M4440">IF(A4439=$A$72,TEXT(A4440,"dd/mm/yyyy"),A4440)&amp;";"&amp;B4440&amp;";"&amp;IF(J4440=0,IFERROR(VLOOKUP(A4440,default!$B$17:$C$19,2,0),C4440),INDEX(default!$B$2:$B$12,Sheet2!J4440,0))&amp;";"&amp;D4440&amp;";"&amp;E4440&amp;";"&amp;F4440&amp;";"&amp;G4440&amp;";"&amp;H4440</f>
        <v>Municipal solid waste {RoW}| treatment of municipal solid waste, sanitary landfill | Cut-off, S;kg;(packwt*packaging*(1+TRAN_loss_PNS+RET_loss_PNS)+PHAR_loss_PNS+PROC_loss_PNS+TRAN_loss_PNS+RET_loss_PNS+USER_loss)*landfill;Undefined;0;0;0;</v>
      </c>
    </row>
    <row r="4441" ht="15.75" customHeight="1">
      <c r="A4441" s="1" t="s">
        <v>9</v>
      </c>
      <c r="B4441" s="1" t="s">
        <v>835</v>
      </c>
      <c r="C4441" s="1" t="s">
        <v>1113</v>
      </c>
      <c r="D4441" s="1" t="s">
        <v>842</v>
      </c>
      <c r="E4441" s="1">
        <v>0.0</v>
      </c>
      <c r="F4441" s="1">
        <v>0.0</v>
      </c>
      <c r="G4441" s="1">
        <v>0.0</v>
      </c>
      <c r="I4441" s="1" t="str">
        <f t="shared" si="1"/>
        <v>Q7.1. Winged beans, mature seeds, cooked, boiled, without salt</v>
      </c>
      <c r="J4441" s="1">
        <f t="shared" si="2"/>
        <v>0</v>
      </c>
      <c r="K4441" s="1" t="str">
        <f t="shared" si="3"/>
        <v>Q7.1. Winged beans, mature seeds, cooked, boiled, without salt0</v>
      </c>
      <c r="L4441" s="1" t="str">
        <f t="shared" si="4"/>
        <v>Q7.1. Winged beans, mature seeds, cooked, boiled, without saltMunicipal solid waste {GLO}| treatment of municipal solid waste, open dump, wet infiltration class (500mm) | Cut-off, S</v>
      </c>
      <c r="M4441" s="1" t="str">
        <f t="array" ref="M4441">IF(A4440=$A$72,TEXT(A4441,"dd/mm/yyyy"),A4441)&amp;";"&amp;B4441&amp;";"&amp;IF(J4441=0,IFERROR(VLOOKUP(A4441,default!$B$17:$C$19,2,0),C4441),INDEX(default!$B$2:$B$12,Sheet2!J4441,0))&amp;";"&amp;D4441&amp;";"&amp;E4441&amp;";"&amp;F4441&amp;";"&amp;G4441&amp;";"&amp;H4441</f>
        <v>Municipal solid waste {GLO}| treatment of municipal solid waste, open dump, wet infiltration class (500mm) | Cut-off, S;kg;(packwt*packaging*(1+TRAN_loss_PNS+RET_loss_PNS)+PHAR_loss_PNS+PROC_loss_PNS+TRAN_loss_PNS+RET_loss_PNS+USER_loss)*opendump;Undefined;0;0;0;</v>
      </c>
    </row>
    <row r="4442" ht="15.75" customHeight="1">
      <c r="A4442" s="1" t="s">
        <v>10</v>
      </c>
      <c r="B4442" s="1" t="s">
        <v>835</v>
      </c>
      <c r="C4442" s="1" t="s">
        <v>1113</v>
      </c>
      <c r="D4442" s="1" t="s">
        <v>842</v>
      </c>
      <c r="E4442" s="1">
        <v>0.0</v>
      </c>
      <c r="F4442" s="1">
        <v>0.0</v>
      </c>
      <c r="G4442" s="1">
        <v>0.0</v>
      </c>
      <c r="I4442" s="1" t="str">
        <f t="shared" si="1"/>
        <v>Q7.1. Winged beans, mature seeds, cooked, boiled, without salt</v>
      </c>
      <c r="J4442" s="1">
        <f t="shared" si="2"/>
        <v>0</v>
      </c>
      <c r="K4442" s="1" t="str">
        <f t="shared" si="3"/>
        <v>Q7.1. Winged beans, mature seeds, cooked, boiled, without salt0</v>
      </c>
      <c r="L4442" s="1" t="str">
        <f t="shared" si="4"/>
        <v>Q7.1. Winged beans, mature seeds, cooked, boiled, without saltMunicipal solid waste {GLO}| treatment of municipal solid waste, open burning | Cut-off, S</v>
      </c>
      <c r="M4442" s="1" t="str">
        <f t="array" ref="M4442">IF(A4441=$A$72,TEXT(A4442,"dd/mm/yyyy"),A4442)&amp;";"&amp;B4442&amp;";"&amp;IF(J4442=0,IFERROR(VLOOKUP(A4442,default!$B$17:$C$19,2,0),C4442),INDEX(default!$B$2:$B$12,Sheet2!J4442,0))&amp;";"&amp;D4442&amp;";"&amp;E4442&amp;";"&amp;F4442&amp;";"&amp;G4442&amp;";"&amp;H4442</f>
        <v>Municipal solid waste {GLO}| treatment of municipal solid waste, open burning | Cut-off, S;kg;(packwt*packaging*(1+TRAN_loss_PNS+RET_loss_PNS)+PHAR_loss_PNS+PROC_loss_PNS+TRAN_loss_PNS+RET_loss_PNS+USER_loss)*openburn;Undefined;0;0;0;</v>
      </c>
    </row>
    <row r="4443" ht="15.75" customHeight="1">
      <c r="I4443" s="1" t="str">
        <f t="shared" si="1"/>
        <v>Q7.1. Winged beans, mature seeds, cooked, boiled, without salt</v>
      </c>
      <c r="J4443" s="1">
        <f t="shared" si="2"/>
        <v>0</v>
      </c>
      <c r="K4443" s="1" t="str">
        <f t="shared" si="3"/>
        <v>Q7.1. Winged beans, mature seeds, cooked, boiled, without salt0</v>
      </c>
      <c r="L4443" s="1" t="str">
        <f t="shared" si="4"/>
        <v>Q7.1. Winged beans, mature seeds, cooked, boiled, without salt</v>
      </c>
      <c r="M4443" s="1" t="str">
        <f t="array" ref="M4443">IF(A4442=$A$72,TEXT(A4443,"dd/mm/yyyy"),A4443)&amp;";"&amp;B4443&amp;";"&amp;IF(J4443=0,IFERROR(VLOOKUP(A4443,default!$B$17:$C$19,2,0),C4443),INDEX(default!$B$2:$B$12,Sheet2!J4443,0))&amp;";"&amp;D4443&amp;";"&amp;E4443&amp;";"&amp;F4443&amp;";"&amp;G4443&amp;";"&amp;H4443</f>
        <v>;;;;;;;</v>
      </c>
    </row>
    <row r="4444" ht="15.75" customHeight="1">
      <c r="A4444" s="1" t="s">
        <v>865</v>
      </c>
      <c r="I4444" s="1" t="str">
        <f t="shared" si="1"/>
        <v>Q7.1. Winged beans, mature seeds, cooked, boiled, without salt</v>
      </c>
      <c r="J4444" s="1">
        <f t="shared" si="2"/>
        <v>0</v>
      </c>
      <c r="K4444" s="1" t="str">
        <f t="shared" si="3"/>
        <v>Q7.1. Winged beans, mature seeds, cooked, boiled, without salt0</v>
      </c>
      <c r="L4444" s="1" t="str">
        <f t="shared" si="4"/>
        <v>Q7.1. Winged beans, mature seeds, cooked, boiled, without saltInput parameters</v>
      </c>
      <c r="M4444" s="1" t="str">
        <f t="array" ref="M4444">IF(A4443=$A$72,TEXT(A4444,"dd/mm/yyyy"),A4444)&amp;";"&amp;B4444&amp;";"&amp;IF(J4444=0,IFERROR(VLOOKUP(A4444,default!$B$17:$C$19,2,0),C4444),INDEX(default!$B$2:$B$12,Sheet2!J4444,0))&amp;";"&amp;D4444&amp;";"&amp;E4444&amp;";"&amp;F4444&amp;";"&amp;G4444&amp;";"&amp;H4444</f>
        <v>Input parameters;;;;;;;</v>
      </c>
    </row>
    <row r="4445" ht="15.75" customHeight="1">
      <c r="A4445" s="1" t="s">
        <v>31</v>
      </c>
      <c r="B4445" s="1">
        <v>1.0</v>
      </c>
      <c r="C4445" s="1" t="s">
        <v>866</v>
      </c>
      <c r="D4445" s="1">
        <v>1.11</v>
      </c>
      <c r="E4445" s="1">
        <v>0.0</v>
      </c>
      <c r="F4445" s="1">
        <v>0.0</v>
      </c>
      <c r="G4445" s="1" t="s">
        <v>832</v>
      </c>
      <c r="H4445" s="1" t="s">
        <v>134</v>
      </c>
      <c r="I4445" s="1" t="str">
        <f t="shared" si="1"/>
        <v>Q7.1. Winged beans, mature seeds, cooked, boiled, without salt</v>
      </c>
      <c r="J4445" s="1">
        <f t="shared" si="2"/>
        <v>0</v>
      </c>
      <c r="K4445" s="1" t="str">
        <f t="shared" si="3"/>
        <v>Q7.1. Winged beans, mature seeds, cooked, boiled, without salt0</v>
      </c>
      <c r="L4445" s="1" t="str">
        <f t="shared" si="4"/>
        <v>Q7.1. Winged beans, mature seeds, cooked, boiled, without saltprimary</v>
      </c>
      <c r="M4445" s="1" t="str">
        <f t="array" ref="M4445">IF(A4444=$A$72,TEXT(A4445,"dd/mm/yyyy"),A4445)&amp;";"&amp;B4445&amp;";"&amp;IF(J4445=0,IFERROR(VLOOKUP(A4445,default!$B$17:$C$19,2,0),C4445),INDEX(default!$B$2:$B$12,Sheet2!J4445,0))&amp;";"&amp;D4445&amp;";"&amp;E4445&amp;";"&amp;F4445&amp;";"&amp;G4445&amp;";"&amp;H4445</f>
        <v>primary;1;Lognormal;1,11;0;0;No;(2,3,2,2,2,na)_x007f_</v>
      </c>
    </row>
    <row r="4446" ht="15.75" customHeight="1">
      <c r="A4446" s="1" t="s">
        <v>23</v>
      </c>
      <c r="B4446" s="1">
        <v>1.0</v>
      </c>
      <c r="C4446" s="1" t="s">
        <v>866</v>
      </c>
      <c r="D4446" s="1">
        <v>1.25</v>
      </c>
      <c r="E4446" s="1">
        <v>0.0</v>
      </c>
      <c r="F4446" s="1">
        <v>0.0</v>
      </c>
      <c r="G4446" s="1" t="s">
        <v>832</v>
      </c>
      <c r="H4446" s="1" t="s">
        <v>131</v>
      </c>
      <c r="I4446" s="1" t="str">
        <f t="shared" si="1"/>
        <v>Q7.1. Winged beans, mature seeds, cooked, boiled, without salt</v>
      </c>
      <c r="J4446" s="1">
        <f t="shared" si="2"/>
        <v>0</v>
      </c>
      <c r="K4446" s="1" t="str">
        <f t="shared" si="3"/>
        <v>Q7.1. Winged beans, mature seeds, cooked, boiled, without salt0</v>
      </c>
      <c r="L4446" s="1" t="str">
        <f t="shared" si="4"/>
        <v>Q7.1. Winged beans, mature seeds, cooked, boiled, without saltpackaging</v>
      </c>
      <c r="M4446" s="1" t="str">
        <f t="array" ref="M4446">IF(A4445=$A$72,TEXT(A4446,"dd/mm/yyyy"),A4446)&amp;";"&amp;B4446&amp;";"&amp;IF(J4446=0,IFERROR(VLOOKUP(A4446,default!$B$17:$C$19,2,0),C4446),INDEX(default!$B$2:$B$12,Sheet2!J4446,0))&amp;";"&amp;D4446&amp;";"&amp;E4446&amp;";"&amp;F4446&amp;";"&amp;G4446&amp;";"&amp;H4446</f>
        <v>packaging;1;Lognormal;1,25;0;0;No;(2,4,2,4,3,na)_x007f_</v>
      </c>
    </row>
    <row r="4447" ht="15.75" customHeight="1">
      <c r="A4447" s="1" t="s">
        <v>32</v>
      </c>
      <c r="B4447" s="1">
        <v>1.0</v>
      </c>
      <c r="C4447" s="1" t="s">
        <v>866</v>
      </c>
      <c r="D4447" s="1">
        <v>1.23</v>
      </c>
      <c r="E4447" s="1">
        <v>0.0</v>
      </c>
      <c r="F4447" s="1">
        <v>0.0</v>
      </c>
      <c r="G4447" s="1" t="s">
        <v>832</v>
      </c>
      <c r="H4447" s="1" t="s">
        <v>132</v>
      </c>
      <c r="I4447" s="1" t="str">
        <f t="shared" si="1"/>
        <v>Q7.1. Winged beans, mature seeds, cooked, boiled, without salt</v>
      </c>
      <c r="J4447" s="1">
        <f t="shared" si="2"/>
        <v>0</v>
      </c>
      <c r="K4447" s="1" t="str">
        <f t="shared" si="3"/>
        <v>Q7.1. Winged beans, mature seeds, cooked, boiled, without salt0</v>
      </c>
      <c r="L4447" s="1" t="str">
        <f t="shared" si="4"/>
        <v>Q7.1. Winged beans, mature seeds, cooked, boiled, without saltdistrib</v>
      </c>
      <c r="M4447" s="1" t="str">
        <f t="array" ref="M4447">IF(A4446=$A$72,TEXT(A4447,"dd/mm/yyyy"),A4447)&amp;";"&amp;B4447&amp;";"&amp;IF(J4447=0,IFERROR(VLOOKUP(A4447,default!$B$17:$C$19,2,0),C4447),INDEX(default!$B$2:$B$12,Sheet2!J4447,0))&amp;";"&amp;D4447&amp;";"&amp;E4447&amp;";"&amp;F4447&amp;";"&amp;G4447&amp;";"&amp;H4447</f>
        <v>distrib;1;Lognormal;1,23;0;0;No;(2,3,2,4,3,na)_x007f_</v>
      </c>
    </row>
    <row r="4448" ht="15.75" customHeight="1">
      <c r="A4448" s="1" t="s">
        <v>33</v>
      </c>
      <c r="B4448" s="1">
        <v>0.0</v>
      </c>
      <c r="C4448" s="1" t="s">
        <v>866</v>
      </c>
      <c r="D4448" s="1">
        <v>1.12</v>
      </c>
      <c r="E4448" s="1">
        <v>0.0</v>
      </c>
      <c r="F4448" s="1">
        <v>0.0</v>
      </c>
      <c r="G4448" s="1" t="s">
        <v>832</v>
      </c>
      <c r="H4448" s="1" t="s">
        <v>133</v>
      </c>
      <c r="I4448" s="1" t="str">
        <f t="shared" si="1"/>
        <v>Q7.1. Winged beans, mature seeds, cooked, boiled, without salt</v>
      </c>
      <c r="J4448" s="1">
        <f t="shared" si="2"/>
        <v>0</v>
      </c>
      <c r="K4448" s="1" t="str">
        <f t="shared" si="3"/>
        <v>Q7.1. Winged beans, mature seeds, cooked, boiled, without salt0</v>
      </c>
      <c r="L4448" s="1" t="str">
        <f t="shared" si="4"/>
        <v>Q7.1. Winged beans, mature seeds, cooked, boiled, without saltretail_cool</v>
      </c>
      <c r="M4448" s="1" t="str">
        <f t="array" ref="M4448">IF(A4447=$A$72,TEXT(A4448,"dd/mm/yyyy"),A4448)&amp;";"&amp;B4448&amp;";"&amp;IF(J4448=0,IFERROR(VLOOKUP(A4448,default!$B$17:$C$19,2,0),C4448),INDEX(default!$B$2:$B$12,Sheet2!J4448,0))&amp;";"&amp;D4448&amp;";"&amp;E4448&amp;";"&amp;F4448&amp;";"&amp;G4448&amp;";"&amp;H4448</f>
        <v>retail_cool;0;Lognormal;1,12;0;0;No;(2,3,2,4,2,na)_x007f_</v>
      </c>
    </row>
    <row r="4449" ht="15.75" customHeight="1">
      <c r="A4449" s="1" t="s">
        <v>34</v>
      </c>
      <c r="B4449" s="1">
        <v>0.0</v>
      </c>
      <c r="C4449" s="1" t="s">
        <v>866</v>
      </c>
      <c r="D4449" s="1">
        <v>1.12</v>
      </c>
      <c r="E4449" s="1">
        <v>0.0</v>
      </c>
      <c r="F4449" s="1">
        <v>0.0</v>
      </c>
      <c r="G4449" s="1" t="s">
        <v>832</v>
      </c>
      <c r="H4449" s="1" t="s">
        <v>133</v>
      </c>
      <c r="I4449" s="1" t="str">
        <f t="shared" si="1"/>
        <v>Q7.1. Winged beans, mature seeds, cooked, boiled, without salt</v>
      </c>
      <c r="J4449" s="1">
        <f t="shared" si="2"/>
        <v>0</v>
      </c>
      <c r="K4449" s="1" t="str">
        <f t="shared" si="3"/>
        <v>Q7.1. Winged beans, mature seeds, cooked, boiled, without salt0</v>
      </c>
      <c r="L4449" s="1" t="str">
        <f t="shared" si="4"/>
        <v>Q7.1. Winged beans, mature seeds, cooked, boiled, without saltretail_freez</v>
      </c>
      <c r="M4449" s="1" t="str">
        <f t="array" ref="M4449">IF(A4448=$A$72,TEXT(A4449,"dd/mm/yyyy"),A4449)&amp;";"&amp;B4449&amp;";"&amp;IF(J4449=0,IFERROR(VLOOKUP(A4449,default!$B$17:$C$19,2,0),C4449),INDEX(default!$B$2:$B$12,Sheet2!J4449,0))&amp;";"&amp;D4449&amp;";"&amp;E4449&amp;";"&amp;F4449&amp;";"&amp;G4449&amp;";"&amp;H4449</f>
        <v>retail_freez;0;Lognormal;1,12;0;0;No;(2,3,2,4,2,na)_x007f_</v>
      </c>
    </row>
    <row r="4450" ht="15.75" customHeight="1">
      <c r="A4450" s="1" t="s">
        <v>35</v>
      </c>
      <c r="B4450" s="1">
        <v>0.0</v>
      </c>
      <c r="C4450" s="1" t="s">
        <v>866</v>
      </c>
      <c r="D4450" s="1">
        <v>1.12</v>
      </c>
      <c r="E4450" s="1">
        <v>0.0</v>
      </c>
      <c r="F4450" s="1">
        <v>0.0</v>
      </c>
      <c r="G4450" s="1" t="s">
        <v>832</v>
      </c>
      <c r="H4450" s="1" t="s">
        <v>133</v>
      </c>
      <c r="I4450" s="1" t="str">
        <f t="shared" si="1"/>
        <v>Q7.1. Winged beans, mature seeds, cooked, boiled, without salt</v>
      </c>
      <c r="J4450" s="1">
        <f t="shared" si="2"/>
        <v>0</v>
      </c>
      <c r="K4450" s="1" t="str">
        <f t="shared" si="3"/>
        <v>Q7.1. Winged beans, mature seeds, cooked, boiled, without salt0</v>
      </c>
      <c r="L4450" s="1" t="str">
        <f t="shared" si="4"/>
        <v>Q7.1. Winged beans, mature seeds, cooked, boiled, without salthome_cool</v>
      </c>
      <c r="M4450" s="1" t="str">
        <f t="array" ref="M4450">IF(A4449=$A$72,TEXT(A4450,"dd/mm/yyyy"),A4450)&amp;";"&amp;B4450&amp;";"&amp;IF(J4450=0,IFERROR(VLOOKUP(A4450,default!$B$17:$C$19,2,0),C4450),INDEX(default!$B$2:$B$12,Sheet2!J4450,0))&amp;";"&amp;D4450&amp;";"&amp;E4450&amp;";"&amp;F4450&amp;";"&amp;G4450&amp;";"&amp;H4450</f>
        <v>home_cool;0;Lognormal;1,12;0;0;No;(2,3,2,4,2,na)_x007f_</v>
      </c>
    </row>
    <row r="4451" ht="15.75" customHeight="1">
      <c r="A4451" s="1" t="s">
        <v>36</v>
      </c>
      <c r="B4451" s="1">
        <v>0.0</v>
      </c>
      <c r="C4451" s="1" t="s">
        <v>866</v>
      </c>
      <c r="D4451" s="1">
        <v>1.12</v>
      </c>
      <c r="E4451" s="1">
        <v>0.0</v>
      </c>
      <c r="F4451" s="1">
        <v>0.0</v>
      </c>
      <c r="G4451" s="1" t="s">
        <v>832</v>
      </c>
      <c r="H4451" s="1" t="s">
        <v>133</v>
      </c>
      <c r="I4451" s="1" t="str">
        <f t="shared" si="1"/>
        <v>Q7.1. Winged beans, mature seeds, cooked, boiled, without salt</v>
      </c>
      <c r="J4451" s="1">
        <f t="shared" si="2"/>
        <v>0</v>
      </c>
      <c r="K4451" s="1" t="str">
        <f t="shared" si="3"/>
        <v>Q7.1. Winged beans, mature seeds, cooked, boiled, without salt0</v>
      </c>
      <c r="L4451" s="1" t="str">
        <f t="shared" si="4"/>
        <v>Q7.1. Winged beans, mature seeds, cooked, boiled, without salthome_freez</v>
      </c>
      <c r="M4451" s="1" t="str">
        <f t="array" ref="M4451">IF(A4450=$A$72,TEXT(A4451,"dd/mm/yyyy"),A4451)&amp;";"&amp;B4451&amp;";"&amp;IF(J4451=0,IFERROR(VLOOKUP(A4451,default!$B$17:$C$19,2,0),C4451),INDEX(default!$B$2:$B$12,Sheet2!J4451,0))&amp;";"&amp;D4451&amp;";"&amp;E4451&amp;";"&amp;F4451&amp;";"&amp;G4451&amp;";"&amp;H4451</f>
        <v>home_freez;0;Lognormal;1,12;0;0;No;(2,3,2,4,2,na)_x007f_</v>
      </c>
    </row>
    <row r="4452" ht="15.75" customHeight="1">
      <c r="A4452" s="1" t="s">
        <v>37</v>
      </c>
      <c r="B4452" s="1">
        <v>2.0</v>
      </c>
      <c r="C4452" s="1" t="s">
        <v>866</v>
      </c>
      <c r="D4452" s="1">
        <v>1.11</v>
      </c>
      <c r="E4452" s="1">
        <v>0.0</v>
      </c>
      <c r="F4452" s="1">
        <v>0.0</v>
      </c>
      <c r="G4452" s="1" t="s">
        <v>832</v>
      </c>
      <c r="H4452" s="1" t="s">
        <v>134</v>
      </c>
      <c r="I4452" s="1" t="str">
        <f t="shared" si="1"/>
        <v>Q7.1. Winged beans, mature seeds, cooked, boiled, without salt</v>
      </c>
      <c r="J4452" s="1">
        <f t="shared" si="2"/>
        <v>0</v>
      </c>
      <c r="K4452" s="1" t="str">
        <f t="shared" si="3"/>
        <v>Q7.1. Winged beans, mature seeds, cooked, boiled, without salt0</v>
      </c>
      <c r="L4452" s="1" t="str">
        <f t="shared" si="4"/>
        <v>Q7.1. Winged beans, mature seeds, cooked, boiled, without saltboil</v>
      </c>
      <c r="M4452" s="1" t="str">
        <f t="array" ref="M4452">IF(A4451=$A$72,TEXT(A4452,"dd/mm/yyyy"),A4452)&amp;";"&amp;B4452&amp;";"&amp;IF(J4452=0,IFERROR(VLOOKUP(A4452,default!$B$17:$C$19,2,0),C4452),INDEX(default!$B$2:$B$12,Sheet2!J4452,0))&amp;";"&amp;D4452&amp;";"&amp;E4452&amp;";"&amp;F4452&amp;";"&amp;G4452&amp;";"&amp;H4452</f>
        <v>boil;2;Lognormal;1,11;0;0;No;(2,3,2,2,2,na)_x007f_</v>
      </c>
    </row>
    <row r="4453" ht="15.75" customHeight="1">
      <c r="A4453" s="1" t="s">
        <v>38</v>
      </c>
      <c r="B4453" s="1">
        <v>0.0</v>
      </c>
      <c r="C4453" s="1" t="s">
        <v>866</v>
      </c>
      <c r="D4453" s="1">
        <v>1.11</v>
      </c>
      <c r="E4453" s="1">
        <v>0.0</v>
      </c>
      <c r="F4453" s="1">
        <v>0.0</v>
      </c>
      <c r="G4453" s="1" t="s">
        <v>832</v>
      </c>
      <c r="H4453" s="1" t="s">
        <v>134</v>
      </c>
      <c r="I4453" s="1" t="str">
        <f t="shared" si="1"/>
        <v>Q7.1. Winged beans, mature seeds, cooked, boiled, without salt</v>
      </c>
      <c r="J4453" s="1">
        <f t="shared" si="2"/>
        <v>0</v>
      </c>
      <c r="K4453" s="1" t="str">
        <f t="shared" si="3"/>
        <v>Q7.1. Winged beans, mature seeds, cooked, boiled, without salt0</v>
      </c>
      <c r="L4453" s="1" t="str">
        <f t="shared" si="4"/>
        <v>Q7.1. Winged beans, mature seeds, cooked, boiled, without saltfry</v>
      </c>
      <c r="M4453" s="1" t="str">
        <f t="array" ref="M4453">IF(A4452=$A$72,TEXT(A4453,"dd/mm/yyyy"),A4453)&amp;";"&amp;B4453&amp;";"&amp;IF(J4453=0,IFERROR(VLOOKUP(A4453,default!$B$17:$C$19,2,0),C4453),INDEX(default!$B$2:$B$12,Sheet2!J4453,0))&amp;";"&amp;D4453&amp;";"&amp;E4453&amp;";"&amp;F4453&amp;";"&amp;G4453&amp;";"&amp;H4453</f>
        <v>fry;0;Lognormal;1,11;0;0;No;(2,3,2,2,2,na)_x007f_</v>
      </c>
    </row>
    <row r="4454" ht="15.75" customHeight="1">
      <c r="A4454" s="1" t="s">
        <v>22</v>
      </c>
      <c r="B4454" s="1">
        <v>1.0</v>
      </c>
      <c r="C4454" s="1" t="s">
        <v>842</v>
      </c>
      <c r="D4454" s="1">
        <v>1.0</v>
      </c>
      <c r="E4454" s="1">
        <v>0.0</v>
      </c>
      <c r="F4454" s="1">
        <v>0.0</v>
      </c>
      <c r="G4454" s="1" t="s">
        <v>832</v>
      </c>
      <c r="I4454" s="1" t="str">
        <f t="shared" si="1"/>
        <v>Q7.1. Winged beans, mature seeds, cooked, boiled, without salt</v>
      </c>
      <c r="J4454" s="1">
        <f t="shared" si="2"/>
        <v>0</v>
      </c>
      <c r="K4454" s="1" t="str">
        <f t="shared" si="3"/>
        <v>Q7.1. Winged beans, mature seeds, cooked, boiled, without salt0</v>
      </c>
      <c r="L4454" s="1" t="str">
        <f t="shared" si="4"/>
        <v>Q7.1. Winged beans, mature seeds, cooked, boiled, without saltprocessing</v>
      </c>
      <c r="M4454" s="1" t="str">
        <f t="array" ref="M4454">IF(A4453=$A$72,TEXT(A4454,"dd/mm/yyyy"),A4454)&amp;";"&amp;B4454&amp;";"&amp;IF(J4454=0,IFERROR(VLOOKUP(A4454,default!$B$17:$C$19,2,0),C4454),INDEX(default!$B$2:$B$12,Sheet2!J4454,0))&amp;";"&amp;D4454&amp;";"&amp;E4454&amp;";"&amp;F4454&amp;";"&amp;G4454&amp;";"&amp;H4454</f>
        <v>processing;1;Undefined;1;0;0;No;</v>
      </c>
    </row>
    <row r="4455" ht="15.75" customHeight="1">
      <c r="A4455" s="1" t="s">
        <v>39</v>
      </c>
      <c r="B4455" s="1">
        <v>0.05</v>
      </c>
      <c r="C4455" s="1" t="s">
        <v>842</v>
      </c>
      <c r="D4455" s="1">
        <v>1.0</v>
      </c>
      <c r="E4455" s="1">
        <v>0.0</v>
      </c>
      <c r="F4455" s="1">
        <v>0.0</v>
      </c>
      <c r="G4455" s="1" t="s">
        <v>832</v>
      </c>
      <c r="I4455" s="1" t="str">
        <f t="shared" si="1"/>
        <v>Q7.1. Winged beans, mature seeds, cooked, boiled, without salt</v>
      </c>
      <c r="J4455" s="1">
        <f t="shared" si="2"/>
        <v>0</v>
      </c>
      <c r="K4455" s="1" t="str">
        <f t="shared" si="3"/>
        <v>Q7.1. Winged beans, mature seeds, cooked, boiled, without salt0</v>
      </c>
      <c r="L4455" s="1" t="str">
        <f t="shared" si="4"/>
        <v>Q7.1. Winged beans, mature seeds, cooked, boiled, without saltpackwt</v>
      </c>
      <c r="M4455" s="1" t="str">
        <f t="array" ref="M4455">IF(A4454=$A$72,TEXT(A4455,"dd/mm/yyyy"),A4455)&amp;";"&amp;B4455&amp;";"&amp;IF(J4455=0,IFERROR(VLOOKUP(A4455,default!$B$17:$C$19,2,0),C4455),INDEX(default!$B$2:$B$12,Sheet2!J4455,0))&amp;";"&amp;D4455&amp;";"&amp;E4455&amp;";"&amp;F4455&amp;";"&amp;G4455&amp;";"&amp;H4455</f>
        <v>packwt;0,05;Undefined;1;0;0;No;</v>
      </c>
    </row>
    <row r="4456" ht="15.75" customHeight="1">
      <c r="A4456" s="1" t="s">
        <v>40</v>
      </c>
      <c r="B4456" s="1">
        <v>0.0</v>
      </c>
      <c r="C4456" s="1" t="s">
        <v>842</v>
      </c>
      <c r="D4456" s="1">
        <v>1.0</v>
      </c>
      <c r="E4456" s="1">
        <v>0.0</v>
      </c>
      <c r="F4456" s="1">
        <v>0.0</v>
      </c>
      <c r="G4456" s="1" t="s">
        <v>832</v>
      </c>
      <c r="I4456" s="1" t="str">
        <f t="shared" si="1"/>
        <v>Q7.1. Winged beans, mature seeds, cooked, boiled, without salt</v>
      </c>
      <c r="J4456" s="1">
        <f t="shared" si="2"/>
        <v>0</v>
      </c>
      <c r="K4456" s="1" t="str">
        <f t="shared" si="3"/>
        <v>Q7.1. Winged beans, mature seeds, cooked, boiled, without salt0</v>
      </c>
      <c r="L4456" s="1" t="str">
        <f t="shared" si="4"/>
        <v>Q7.1. Winged beans, mature seeds, cooked, boiled, without saltUSER_loss</v>
      </c>
      <c r="M4456" s="1" t="str">
        <f t="array" ref="M4456">IF(A4455=$A$72,TEXT(A4456,"dd/mm/yyyy"),A4456)&amp;";"&amp;B4456&amp;";"&amp;IF(J4456=0,IFERROR(VLOOKUP(A4456,default!$B$17:$C$19,2,0),C4456),INDEX(default!$B$2:$B$12,Sheet2!J4456,0))&amp;";"&amp;D4456&amp;";"&amp;E4456&amp;";"&amp;F4456&amp;";"&amp;G4456&amp;";"&amp;H4456</f>
        <v>USER_loss;0;Undefined;1;0;0;No;</v>
      </c>
    </row>
    <row r="4457" ht="15.75" customHeight="1">
      <c r="I4457" s="1" t="str">
        <f t="shared" si="1"/>
        <v>Q7.1. Winged beans, mature seeds, cooked, boiled, without salt</v>
      </c>
      <c r="J4457" s="1">
        <f t="shared" si="2"/>
        <v>0</v>
      </c>
      <c r="K4457" s="1" t="str">
        <f t="shared" si="3"/>
        <v>Q7.1. Winged beans, mature seeds, cooked, boiled, without salt0</v>
      </c>
      <c r="L4457" s="1" t="str">
        <f t="shared" si="4"/>
        <v>Q7.1. Winged beans, mature seeds, cooked, boiled, without salt</v>
      </c>
      <c r="M4457" s="1" t="str">
        <f t="array" ref="M4457">IF(A4456=$A$72,TEXT(A4457,"dd/mm/yyyy"),A4457)&amp;";"&amp;B4457&amp;";"&amp;IF(J4457=0,IFERROR(VLOOKUP(A4457,default!$B$17:$C$19,2,0),C4457),INDEX(default!$B$2:$B$12,Sheet2!J4457,0))&amp;";"&amp;D4457&amp;";"&amp;E4457&amp;";"&amp;F4457&amp;";"&amp;G4457&amp;";"&amp;H4457</f>
        <v>;;;;;;;</v>
      </c>
    </row>
    <row r="4458" ht="15.75" customHeight="1">
      <c r="A4458" s="1" t="s">
        <v>867</v>
      </c>
      <c r="I4458" s="1" t="str">
        <f t="shared" si="1"/>
        <v>Q7.1. Winged beans, mature seeds, cooked, boiled, without salt</v>
      </c>
      <c r="J4458" s="1">
        <f t="shared" si="2"/>
        <v>0</v>
      </c>
      <c r="K4458" s="1" t="str">
        <f t="shared" si="3"/>
        <v>Q7.1. Winged beans, mature seeds, cooked, boiled, without salt0</v>
      </c>
      <c r="L4458" s="1" t="str">
        <f t="shared" si="4"/>
        <v>Q7.1. Winged beans, mature seeds, cooked, boiled, without saltEnd</v>
      </c>
      <c r="M4458" s="1" t="str">
        <f t="array" ref="M4458">IF(A4457=$A$72,TEXT(A4458,"dd/mm/yyyy"),A4458)&amp;";"&amp;B4458&amp;";"&amp;IF(J4458=0,IFERROR(VLOOKUP(A4458,default!$B$17:$C$19,2,0),C4458),INDEX(default!$B$2:$B$12,Sheet2!J4458,0))&amp;";"&amp;D4458&amp;";"&amp;E4458&amp;";"&amp;F4458&amp;";"&amp;G4458&amp;";"&amp;H4458</f>
        <v>End;;;;;;;</v>
      </c>
    </row>
    <row r="4459" ht="15.75" customHeight="1">
      <c r="I4459" s="1" t="str">
        <f t="shared" si="1"/>
        <v>Q7.1. Winged beans, mature seeds, cooked, boiled, without salt</v>
      </c>
      <c r="J4459" s="1">
        <f t="shared" si="2"/>
        <v>0</v>
      </c>
      <c r="K4459" s="1" t="str">
        <f t="shared" si="3"/>
        <v>Q7.1. Winged beans, mature seeds, cooked, boiled, without salt0</v>
      </c>
      <c r="L4459" s="1" t="str">
        <f t="shared" si="4"/>
        <v>Q7.1. Winged beans, mature seeds, cooked, boiled, without salt</v>
      </c>
      <c r="M4459" s="1" t="str">
        <f t="array" ref="M4459">IF(A4458=$A$72,TEXT(A4459,"dd/mm/yyyy"),A4459)&amp;";"&amp;B4459&amp;";"&amp;IF(J4459=0,IFERROR(VLOOKUP(A4459,default!$B$17:$C$19,2,0),C4459),INDEX(default!$B$2:$B$12,Sheet2!J4459,0))&amp;";"&amp;D4459&amp;";"&amp;E4459&amp;";"&amp;F4459&amp;";"&amp;G4459&amp;";"&amp;H4459</f>
        <v>;;;;;;;</v>
      </c>
    </row>
    <row r="4460" ht="15.75" customHeight="1">
      <c r="A4460" s="1" t="s">
        <v>814</v>
      </c>
      <c r="I4460" s="1" t="str">
        <f t="shared" si="1"/>
        <v>Q7.1. Winged beans, mature seeds, cooked, boiled, without salt</v>
      </c>
      <c r="J4460" s="1">
        <f t="shared" si="2"/>
        <v>0</v>
      </c>
      <c r="K4460" s="1" t="str">
        <f t="shared" si="3"/>
        <v>Q7.1. Winged beans, mature seeds, cooked, boiled, without salt0</v>
      </c>
      <c r="L4460" s="1" t="str">
        <f t="shared" si="4"/>
        <v>Q7.1. Winged beans, mature seeds, cooked, boiled, without saltProcess</v>
      </c>
      <c r="M4460" s="1" t="str">
        <f t="array" ref="M4460">IF(A4459=$A$72,TEXT(A4460,"dd/mm/yyyy"),A4460)&amp;";"&amp;B4460&amp;";"&amp;IF(J4460=0,IFERROR(VLOOKUP(A4460,default!$B$17:$C$19,2,0),C4460),INDEX(default!$B$2:$B$12,Sheet2!J4460,0))&amp;";"&amp;D4460&amp;";"&amp;E4460&amp;";"&amp;F4460&amp;";"&amp;G4460&amp;";"&amp;H4460</f>
        <v>Process;;;;;;;</v>
      </c>
    </row>
    <row r="4461" ht="15.75" customHeight="1">
      <c r="I4461" s="1" t="str">
        <f t="shared" si="1"/>
        <v>Q7.1. Winged beans, mature seeds, cooked, boiled, without salt</v>
      </c>
      <c r="J4461" s="1">
        <f t="shared" si="2"/>
        <v>0</v>
      </c>
      <c r="K4461" s="1" t="str">
        <f t="shared" si="3"/>
        <v>Q7.1. Winged beans, mature seeds, cooked, boiled, without salt0</v>
      </c>
      <c r="L4461" s="1" t="str">
        <f t="shared" si="4"/>
        <v>Q7.1. Winged beans, mature seeds, cooked, boiled, without salt</v>
      </c>
      <c r="M4461" s="1" t="str">
        <f t="array" ref="M4461">IF(A4460=$A$72,TEXT(A4461,"dd/mm/yyyy"),A4461)&amp;";"&amp;B4461&amp;";"&amp;IF(J4461=0,IFERROR(VLOOKUP(A4461,default!$B$17:$C$19,2,0),C4461),INDEX(default!$B$2:$B$12,Sheet2!J4461,0))&amp;";"&amp;D4461&amp;";"&amp;E4461&amp;";"&amp;F4461&amp;";"&amp;G4461&amp;";"&amp;H4461</f>
        <v>;;;;;;;</v>
      </c>
    </row>
    <row r="4462" ht="15.75" customHeight="1">
      <c r="A4462" s="1" t="s">
        <v>815</v>
      </c>
      <c r="I4462" s="1" t="str">
        <f t="shared" si="1"/>
        <v>Q7.1. Winged beans, mature seeds, cooked, boiled, without salt</v>
      </c>
      <c r="J4462" s="1">
        <f t="shared" si="2"/>
        <v>0</v>
      </c>
      <c r="K4462" s="1" t="str">
        <f t="shared" si="3"/>
        <v>Q7.1. Winged beans, mature seeds, cooked, boiled, without salt0</v>
      </c>
      <c r="L4462" s="1" t="str">
        <f t="shared" si="4"/>
        <v>Q7.1. Winged beans, mature seeds, cooked, boiled, without saltCategory type</v>
      </c>
      <c r="M4462" s="1" t="str">
        <f t="array" ref="M4462">IF(A4461=$A$72,TEXT(A4462,"dd/mm/yyyy"),A4462)&amp;";"&amp;B4462&amp;";"&amp;IF(J4462=0,IFERROR(VLOOKUP(A4462,default!$B$17:$C$19,2,0),C4462),INDEX(default!$B$2:$B$12,Sheet2!J4462,0))&amp;";"&amp;D4462&amp;";"&amp;E4462&amp;";"&amp;F4462&amp;";"&amp;G4462&amp;";"&amp;H4462</f>
        <v>Category type;;;;;;;</v>
      </c>
    </row>
    <row r="4463" ht="15.75" customHeight="1">
      <c r="A4463" s="1" t="s">
        <v>816</v>
      </c>
      <c r="I4463" s="1" t="str">
        <f t="shared" si="1"/>
        <v>Q7.1. Winged beans, mature seeds, cooked, boiled, without salt</v>
      </c>
      <c r="J4463" s="1">
        <f t="shared" si="2"/>
        <v>0</v>
      </c>
      <c r="K4463" s="1" t="str">
        <f t="shared" si="3"/>
        <v>Q7.1. Winged beans, mature seeds, cooked, boiled, without salt0</v>
      </c>
      <c r="L4463" s="1" t="str">
        <f t="shared" si="4"/>
        <v>Q7.1. Winged beans, mature seeds, cooked, boiled, without saltmaterial</v>
      </c>
      <c r="M4463" s="1" t="str">
        <f t="array" ref="M4463">IF(A4462=$A$72,TEXT(A4463,"dd/mm/yyyy"),A4463)&amp;";"&amp;B4463&amp;";"&amp;IF(J4463=0,IFERROR(VLOOKUP(A4463,default!$B$17:$C$19,2,0),C4463),INDEX(default!$B$2:$B$12,Sheet2!J4463,0))&amp;";"&amp;D4463&amp;";"&amp;E4463&amp;";"&amp;F4463&amp;";"&amp;G4463&amp;";"&amp;H4463</f>
        <v>material;;;;;;;</v>
      </c>
    </row>
    <row r="4464" ht="15.75" customHeight="1">
      <c r="I4464" s="1" t="str">
        <f t="shared" si="1"/>
        <v>Q7.1. Winged beans, mature seeds, cooked, boiled, without salt</v>
      </c>
      <c r="J4464" s="1">
        <f t="shared" si="2"/>
        <v>0</v>
      </c>
      <c r="K4464" s="1" t="str">
        <f t="shared" si="3"/>
        <v>Q7.1. Winged beans, mature seeds, cooked, boiled, without salt0</v>
      </c>
      <c r="L4464" s="1" t="str">
        <f t="shared" si="4"/>
        <v>Q7.1. Winged beans, mature seeds, cooked, boiled, without salt</v>
      </c>
      <c r="M4464" s="1" t="str">
        <f t="array" ref="M4464">IF(A4463=$A$72,TEXT(A4464,"dd/mm/yyyy"),A4464)&amp;";"&amp;B4464&amp;";"&amp;IF(J4464=0,IFERROR(VLOOKUP(A4464,default!$B$17:$C$19,2,0),C4464),INDEX(default!$B$2:$B$12,Sheet2!J4464,0))&amp;";"&amp;D4464&amp;";"&amp;E4464&amp;";"&amp;F4464&amp;";"&amp;G4464&amp;";"&amp;H4464</f>
        <v>;;;;;;;</v>
      </c>
    </row>
    <row r="4465" ht="15.75" customHeight="1">
      <c r="A4465" s="1" t="s">
        <v>817</v>
      </c>
      <c r="I4465" s="1" t="str">
        <f t="shared" si="1"/>
        <v>Q7.1. Winged beans, mature seeds, cooked, boiled, without salt</v>
      </c>
      <c r="J4465" s="1">
        <f t="shared" si="2"/>
        <v>0</v>
      </c>
      <c r="K4465" s="1" t="str">
        <f t="shared" si="3"/>
        <v>Q7.1. Winged beans, mature seeds, cooked, boiled, without salt0</v>
      </c>
      <c r="L4465" s="1" t="str">
        <f t="shared" si="4"/>
        <v>Q7.1. Winged beans, mature seeds, cooked, boiled, without saltProcess identifier</v>
      </c>
      <c r="M4465" s="1" t="str">
        <f t="array" ref="M4465">IF(A4464=$A$72,TEXT(A4465,"dd/mm/yyyy"),A4465)&amp;";"&amp;B4465&amp;";"&amp;IF(J4465=0,IFERROR(VLOOKUP(A4465,default!$B$17:$C$19,2,0),C4465),INDEX(default!$B$2:$B$12,Sheet2!J4465,0))&amp;";"&amp;D4465&amp;";"&amp;E4465&amp;";"&amp;F4465&amp;";"&amp;G4465&amp;";"&amp;H4465</f>
        <v>Process identifier;;;;;;;</v>
      </c>
    </row>
    <row r="4466" ht="15.75" customHeight="1">
      <c r="A4466" s="1" t="s">
        <v>1159</v>
      </c>
      <c r="I4466" s="1" t="str">
        <f t="shared" si="1"/>
        <v>Q7.1. Winged beans, mature seeds, cooked, boiled, without salt</v>
      </c>
      <c r="J4466" s="1">
        <f t="shared" si="2"/>
        <v>0</v>
      </c>
      <c r="K4466" s="1" t="str">
        <f t="shared" si="3"/>
        <v>Q7.1. Winged beans, mature seeds, cooked, boiled, without salt0</v>
      </c>
      <c r="L4466" s="1" t="str">
        <f t="shared" si="4"/>
        <v>Q7.1. Winged beans, mature seeds, cooked, boiled, without saltFootPrin000108900800274</v>
      </c>
      <c r="M4466" s="1" t="str">
        <f t="array" ref="M4466">IF(A4465=$A$72,TEXT(A4466,"dd/mm/yyyy"),A4466)&amp;";"&amp;B4466&amp;";"&amp;IF(J4466=0,IFERROR(VLOOKUP(A4466,default!$B$17:$C$19,2,0),C4466),INDEX(default!$B$2:$B$12,Sheet2!J4466,0))&amp;";"&amp;D4466&amp;";"&amp;E4466&amp;";"&amp;F4466&amp;";"&amp;G4466&amp;";"&amp;H4466</f>
        <v>FootPrin000108900800274;;;;;;;</v>
      </c>
    </row>
    <row r="4467" ht="15.75" customHeight="1">
      <c r="I4467" s="1" t="str">
        <f t="shared" si="1"/>
        <v>Q7.1. Winged beans, mature seeds, cooked, boiled, without salt</v>
      </c>
      <c r="J4467" s="1">
        <f t="shared" si="2"/>
        <v>0</v>
      </c>
      <c r="K4467" s="1" t="str">
        <f t="shared" si="3"/>
        <v>Q7.1. Winged beans, mature seeds, cooked, boiled, without salt0</v>
      </c>
      <c r="L4467" s="1" t="str">
        <f t="shared" si="4"/>
        <v>Q7.1. Winged beans, mature seeds, cooked, boiled, without salt</v>
      </c>
      <c r="M4467" s="1" t="str">
        <f t="array" ref="M4467">IF(A4466=$A$72,TEXT(A4467,"dd/mm/yyyy"),A4467)&amp;";"&amp;B4467&amp;";"&amp;IF(J4467=0,IFERROR(VLOOKUP(A4467,default!$B$17:$C$19,2,0),C4467),INDEX(default!$B$2:$B$12,Sheet2!J4467,0))&amp;";"&amp;D4467&amp;";"&amp;E4467&amp;";"&amp;F4467&amp;";"&amp;G4467&amp;";"&amp;H4467</f>
        <v>;;;;;;;</v>
      </c>
    </row>
    <row r="4468" ht="15.75" customHeight="1">
      <c r="A4468" s="1" t="s">
        <v>819</v>
      </c>
      <c r="I4468" s="1" t="str">
        <f t="shared" si="1"/>
        <v>Q7.1. Winged beans, mature seeds, cooked, boiled, without salt</v>
      </c>
      <c r="J4468" s="1">
        <f t="shared" si="2"/>
        <v>0</v>
      </c>
      <c r="K4468" s="1" t="str">
        <f t="shared" si="3"/>
        <v>Q7.1. Winged beans, mature seeds, cooked, boiled, without salt0</v>
      </c>
      <c r="L4468" s="1" t="str">
        <f t="shared" si="4"/>
        <v>Q7.1. Winged beans, mature seeds, cooked, boiled, without saltType</v>
      </c>
      <c r="M4468" s="1" t="str">
        <f t="array" ref="M4468">IF(A4467=$A$72,TEXT(A4468,"dd/mm/yyyy"),A4468)&amp;";"&amp;B4468&amp;";"&amp;IF(J4468=0,IFERROR(VLOOKUP(A4468,default!$B$17:$C$19,2,0),C4468),INDEX(default!$B$2:$B$12,Sheet2!J4468,0))&amp;";"&amp;D4468&amp;";"&amp;E4468&amp;";"&amp;F4468&amp;";"&amp;G4468&amp;";"&amp;H4468</f>
        <v>Type;;;;;;;</v>
      </c>
    </row>
    <row r="4469" ht="15.75" customHeight="1">
      <c r="I4469" s="1" t="str">
        <f t="shared" si="1"/>
        <v>Q7.1. Winged beans, mature seeds, cooked, boiled, without salt</v>
      </c>
      <c r="J4469" s="1">
        <f t="shared" si="2"/>
        <v>0</v>
      </c>
      <c r="K4469" s="1" t="str">
        <f t="shared" si="3"/>
        <v>Q7.1. Winged beans, mature seeds, cooked, boiled, without salt0</v>
      </c>
      <c r="L4469" s="1" t="str">
        <f t="shared" si="4"/>
        <v>Q7.1. Winged beans, mature seeds, cooked, boiled, without salt</v>
      </c>
      <c r="M4469" s="1" t="str">
        <f t="array" ref="M4469">IF(A4468=$A$72,TEXT(A4469,"dd/mm/yyyy"),A4469)&amp;";"&amp;B4469&amp;";"&amp;IF(J4469=0,IFERROR(VLOOKUP(A4469,default!$B$17:$C$19,2,0),C4469),INDEX(default!$B$2:$B$12,Sheet2!J4469,0))&amp;";"&amp;D4469&amp;";"&amp;E4469&amp;";"&amp;F4469&amp;";"&amp;G4469&amp;";"&amp;H4469</f>
        <v>;;;;;;;</v>
      </c>
    </row>
    <row r="4470" ht="15.75" customHeight="1">
      <c r="I4470" s="1" t="str">
        <f t="shared" si="1"/>
        <v>Q7.1. Winged beans, mature seeds, cooked, boiled, without salt</v>
      </c>
      <c r="J4470" s="1">
        <f t="shared" si="2"/>
        <v>0</v>
      </c>
      <c r="K4470" s="1" t="str">
        <f t="shared" si="3"/>
        <v>Q7.1. Winged beans, mature seeds, cooked, boiled, without salt0</v>
      </c>
      <c r="L4470" s="1" t="str">
        <f t="shared" si="4"/>
        <v>Q7.1. Winged beans, mature seeds, cooked, boiled, without salt</v>
      </c>
      <c r="M4470" s="1" t="str">
        <f t="array" ref="M4470">IF(A4469=$A$72,TEXT(A4470,"dd/mm/yyyy"),A4470)&amp;";"&amp;B4470&amp;";"&amp;IF(J4470=0,IFERROR(VLOOKUP(A4470,default!$B$17:$C$19,2,0),C4470),INDEX(default!$B$2:$B$12,Sheet2!J4470,0))&amp;";"&amp;D4470&amp;";"&amp;E4470&amp;";"&amp;F4470&amp;";"&amp;G4470&amp;";"&amp;H4470</f>
        <v>;;;;;;;</v>
      </c>
    </row>
    <row r="4471" ht="15.75" customHeight="1">
      <c r="A4471" s="1" t="s">
        <v>820</v>
      </c>
      <c r="I4471" s="1" t="str">
        <f t="shared" si="1"/>
        <v>Q7.1. Winged beans, mature seeds, cooked, boiled, without salt</v>
      </c>
      <c r="J4471" s="1">
        <f t="shared" si="2"/>
        <v>0</v>
      </c>
      <c r="K4471" s="1" t="str">
        <f t="shared" si="3"/>
        <v>Q7.1. Winged beans, mature seeds, cooked, boiled, without salt0</v>
      </c>
      <c r="L4471" s="1" t="str">
        <f t="shared" si="4"/>
        <v>Q7.1. Winged beans, mature seeds, cooked, boiled, without saltStatus</v>
      </c>
      <c r="M4471" s="1" t="str">
        <f t="array" ref="M4471">IF(A4470=$A$72,TEXT(A4471,"dd/mm/yyyy"),A4471)&amp;";"&amp;B4471&amp;";"&amp;IF(J4471=0,IFERROR(VLOOKUP(A4471,default!$B$17:$C$19,2,0),C4471),INDEX(default!$B$2:$B$12,Sheet2!J4471,0))&amp;";"&amp;D4471&amp;";"&amp;E4471&amp;";"&amp;F4471&amp;";"&amp;G4471&amp;";"&amp;H4471</f>
        <v>Status;;;;;;;</v>
      </c>
    </row>
    <row r="4472" ht="15.75" customHeight="1">
      <c r="I4472" s="1" t="str">
        <f t="shared" si="1"/>
        <v>Q7.1. Winged beans, mature seeds, cooked, boiled, without salt</v>
      </c>
      <c r="J4472" s="1">
        <f t="shared" si="2"/>
        <v>0</v>
      </c>
      <c r="K4472" s="1" t="str">
        <f t="shared" si="3"/>
        <v>Q7.1. Winged beans, mature seeds, cooked, boiled, without salt0</v>
      </c>
      <c r="L4472" s="1" t="str">
        <f t="shared" si="4"/>
        <v>Q7.1. Winged beans, mature seeds, cooked, boiled, without salt</v>
      </c>
      <c r="M4472" s="1" t="str">
        <f t="array" ref="M4472">IF(A4471=$A$72,TEXT(A4472,"dd/mm/yyyy"),A4472)&amp;";"&amp;B4472&amp;";"&amp;IF(J4472=0,IFERROR(VLOOKUP(A4472,default!$B$17:$C$19,2,0),C4472),INDEX(default!$B$2:$B$12,Sheet2!J4472,0))&amp;";"&amp;D4472&amp;";"&amp;E4472&amp;";"&amp;F4472&amp;";"&amp;G4472&amp;";"&amp;H4472</f>
        <v>;;;;;;;</v>
      </c>
    </row>
    <row r="4473" ht="15.75" customHeight="1">
      <c r="I4473" s="1" t="str">
        <f t="shared" si="1"/>
        <v>Q7.1. Winged beans, mature seeds, cooked, boiled, without salt</v>
      </c>
      <c r="J4473" s="1">
        <f t="shared" si="2"/>
        <v>0</v>
      </c>
      <c r="K4473" s="1" t="str">
        <f t="shared" si="3"/>
        <v>Q7.1. Winged beans, mature seeds, cooked, boiled, without salt0</v>
      </c>
      <c r="L4473" s="1" t="str">
        <f t="shared" si="4"/>
        <v>Q7.1. Winged beans, mature seeds, cooked, boiled, without salt</v>
      </c>
      <c r="M4473" s="1" t="str">
        <f t="array" ref="M4473">IF(A4472=$A$72,TEXT(A4473,"dd/mm/yyyy"),A4473)&amp;";"&amp;B4473&amp;";"&amp;IF(J4473=0,IFERROR(VLOOKUP(A4473,default!$B$17:$C$19,2,0),C4473),INDEX(default!$B$2:$B$12,Sheet2!J4473,0))&amp;";"&amp;D4473&amp;";"&amp;E4473&amp;";"&amp;F4473&amp;";"&amp;G4473&amp;";"&amp;H4473</f>
        <v>;;;;;;;</v>
      </c>
    </row>
    <row r="4474" ht="15.75" customHeight="1">
      <c r="A4474" s="1" t="s">
        <v>821</v>
      </c>
      <c r="I4474" s="1" t="str">
        <f t="shared" si="1"/>
        <v>Q7.1. Winged beans, mature seeds, cooked, boiled, without salt</v>
      </c>
      <c r="J4474" s="1">
        <f t="shared" si="2"/>
        <v>0</v>
      </c>
      <c r="K4474" s="1" t="str">
        <f t="shared" si="3"/>
        <v>Q7.1. Winged beans, mature seeds, cooked, boiled, without salt0</v>
      </c>
      <c r="L4474" s="1" t="str">
        <f t="shared" si="4"/>
        <v>Q7.1. Winged beans, mature seeds, cooked, boiled, without saltTime period</v>
      </c>
      <c r="M4474" s="1" t="str">
        <f t="array" ref="M4474">IF(A4473=$A$72,TEXT(A4474,"dd/mm/yyyy"),A4474)&amp;";"&amp;B4474&amp;";"&amp;IF(J4474=0,IFERROR(VLOOKUP(A4474,default!$B$17:$C$19,2,0),C4474),INDEX(default!$B$2:$B$12,Sheet2!J4474,0))&amp;";"&amp;D4474&amp;";"&amp;E4474&amp;";"&amp;F4474&amp;";"&amp;G4474&amp;";"&amp;H4474</f>
        <v>Time period;;;;;;;</v>
      </c>
    </row>
    <row r="4475" ht="15.75" customHeight="1">
      <c r="A4475" s="1" t="s">
        <v>822</v>
      </c>
      <c r="I4475" s="1" t="str">
        <f t="shared" si="1"/>
        <v>Q7.1. Winged beans, mature seeds, cooked, boiled, without salt</v>
      </c>
      <c r="J4475" s="1">
        <f t="shared" si="2"/>
        <v>0</v>
      </c>
      <c r="K4475" s="1" t="str">
        <f t="shared" si="3"/>
        <v>Q7.1. Winged beans, mature seeds, cooked, boiled, without salt0</v>
      </c>
      <c r="L4475" s="1" t="str">
        <f t="shared" si="4"/>
        <v>Q7.1. Winged beans, mature seeds, cooked, boiled, without saltUnspecified</v>
      </c>
      <c r="M4475" s="1" t="str">
        <f t="array" ref="M4475">IF(A4474=$A$72,TEXT(A4475,"dd/mm/yyyy"),A4475)&amp;";"&amp;B4475&amp;";"&amp;IF(J4475=0,IFERROR(VLOOKUP(A4475,default!$B$17:$C$19,2,0),C4475),INDEX(default!$B$2:$B$12,Sheet2!J4475,0))&amp;";"&amp;D4475&amp;";"&amp;E4475&amp;";"&amp;F4475&amp;";"&amp;G4475&amp;";"&amp;H4475</f>
        <v>Unspecified;;;;;;;</v>
      </c>
    </row>
    <row r="4476" ht="15.75" customHeight="1">
      <c r="I4476" s="1" t="str">
        <f t="shared" si="1"/>
        <v>Q7.1. Winged beans, mature seeds, cooked, boiled, without salt</v>
      </c>
      <c r="J4476" s="1">
        <f t="shared" si="2"/>
        <v>0</v>
      </c>
      <c r="K4476" s="1" t="str">
        <f t="shared" si="3"/>
        <v>Q7.1. Winged beans, mature seeds, cooked, boiled, without salt0</v>
      </c>
      <c r="L4476" s="1" t="str">
        <f t="shared" si="4"/>
        <v>Q7.1. Winged beans, mature seeds, cooked, boiled, without salt</v>
      </c>
      <c r="M4476" s="1" t="str">
        <f t="array" ref="M4476">IF(A4475=$A$72,TEXT(A4476,"dd/mm/yyyy"),A4476)&amp;";"&amp;B4476&amp;";"&amp;IF(J4476=0,IFERROR(VLOOKUP(A4476,default!$B$17:$C$19,2,0),C4476),INDEX(default!$B$2:$B$12,Sheet2!J4476,0))&amp;";"&amp;D4476&amp;";"&amp;E4476&amp;";"&amp;F4476&amp;";"&amp;G4476&amp;";"&amp;H4476</f>
        <v>;;;;;;;</v>
      </c>
    </row>
    <row r="4477" ht="15.75" customHeight="1">
      <c r="A4477" s="1" t="s">
        <v>823</v>
      </c>
      <c r="I4477" s="1" t="str">
        <f t="shared" si="1"/>
        <v>Q7.1. Winged beans, mature seeds, cooked, boiled, without salt</v>
      </c>
      <c r="J4477" s="1">
        <f t="shared" si="2"/>
        <v>0</v>
      </c>
      <c r="K4477" s="1" t="str">
        <f t="shared" si="3"/>
        <v>Q7.1. Winged beans, mature seeds, cooked, boiled, without salt0</v>
      </c>
      <c r="L4477" s="1" t="str">
        <f t="shared" si="4"/>
        <v>Q7.1. Winged beans, mature seeds, cooked, boiled, without saltGeography</v>
      </c>
      <c r="M4477" s="1" t="str">
        <f t="array" ref="M4477">IF(A4476=$A$72,TEXT(A4477,"dd/mm/yyyy"),A4477)&amp;";"&amp;B4477&amp;";"&amp;IF(J4477=0,IFERROR(VLOOKUP(A4477,default!$B$17:$C$19,2,0),C4477),INDEX(default!$B$2:$B$12,Sheet2!J4477,0))&amp;";"&amp;D4477&amp;";"&amp;E4477&amp;";"&amp;F4477&amp;";"&amp;G4477&amp;";"&amp;H4477</f>
        <v>Geography;;;;;;;</v>
      </c>
    </row>
    <row r="4478" ht="15.75" customHeight="1">
      <c r="A4478" s="1" t="s">
        <v>822</v>
      </c>
      <c r="I4478" s="1" t="str">
        <f t="shared" si="1"/>
        <v>Q7.1. Winged beans, mature seeds, cooked, boiled, without salt</v>
      </c>
      <c r="J4478" s="1">
        <f t="shared" si="2"/>
        <v>0</v>
      </c>
      <c r="K4478" s="1" t="str">
        <f t="shared" si="3"/>
        <v>Q7.1. Winged beans, mature seeds, cooked, boiled, without salt0</v>
      </c>
      <c r="L4478" s="1" t="str">
        <f t="shared" si="4"/>
        <v>Q7.1. Winged beans, mature seeds, cooked, boiled, without saltUnspecified</v>
      </c>
      <c r="M4478" s="1" t="str">
        <f t="array" ref="M4478">IF(A4477=$A$72,TEXT(A4478,"dd/mm/yyyy"),A4478)&amp;";"&amp;B4478&amp;";"&amp;IF(J4478=0,IFERROR(VLOOKUP(A4478,default!$B$17:$C$19,2,0),C4478),INDEX(default!$B$2:$B$12,Sheet2!J4478,0))&amp;";"&amp;D4478&amp;";"&amp;E4478&amp;";"&amp;F4478&amp;";"&amp;G4478&amp;";"&amp;H4478</f>
        <v>Unspecified;;;;;;;</v>
      </c>
    </row>
    <row r="4479" ht="15.75" customHeight="1">
      <c r="I4479" s="1" t="str">
        <f t="shared" si="1"/>
        <v>Q7.1. Winged beans, mature seeds, cooked, boiled, without salt</v>
      </c>
      <c r="J4479" s="1">
        <f t="shared" si="2"/>
        <v>0</v>
      </c>
      <c r="K4479" s="1" t="str">
        <f t="shared" si="3"/>
        <v>Q7.1. Winged beans, mature seeds, cooked, boiled, without salt0</v>
      </c>
      <c r="L4479" s="1" t="str">
        <f t="shared" si="4"/>
        <v>Q7.1. Winged beans, mature seeds, cooked, boiled, without salt</v>
      </c>
      <c r="M4479" s="1" t="str">
        <f t="array" ref="M4479">IF(A4478=$A$72,TEXT(A4479,"dd/mm/yyyy"),A4479)&amp;";"&amp;B4479&amp;";"&amp;IF(J4479=0,IFERROR(VLOOKUP(A4479,default!$B$17:$C$19,2,0),C4479),INDEX(default!$B$2:$B$12,Sheet2!J4479,0))&amp;";"&amp;D4479&amp;";"&amp;E4479&amp;";"&amp;F4479&amp;";"&amp;G4479&amp;";"&amp;H4479</f>
        <v>;;;;;;;</v>
      </c>
    </row>
    <row r="4480" ht="15.75" customHeight="1">
      <c r="A4480" s="1" t="s">
        <v>824</v>
      </c>
      <c r="I4480" s="1" t="str">
        <f t="shared" si="1"/>
        <v>Q7.1. Winged beans, mature seeds, cooked, boiled, without salt</v>
      </c>
      <c r="J4480" s="1">
        <f t="shared" si="2"/>
        <v>0</v>
      </c>
      <c r="K4480" s="1" t="str">
        <f t="shared" si="3"/>
        <v>Q7.1. Winged beans, mature seeds, cooked, boiled, without salt0</v>
      </c>
      <c r="L4480" s="1" t="str">
        <f t="shared" si="4"/>
        <v>Q7.1. Winged beans, mature seeds, cooked, boiled, without saltTechnology</v>
      </c>
      <c r="M4480" s="1" t="str">
        <f t="array" ref="M4480">IF(A4479=$A$72,TEXT(A4480,"dd/mm/yyyy"),A4480)&amp;";"&amp;B4480&amp;";"&amp;IF(J4480=0,IFERROR(VLOOKUP(A4480,default!$B$17:$C$19,2,0),C4480),INDEX(default!$B$2:$B$12,Sheet2!J4480,0))&amp;";"&amp;D4480&amp;";"&amp;E4480&amp;";"&amp;F4480&amp;";"&amp;G4480&amp;";"&amp;H4480</f>
        <v>Technology;;;;;;;</v>
      </c>
    </row>
    <row r="4481" ht="15.75" customHeight="1">
      <c r="A4481" s="1" t="s">
        <v>822</v>
      </c>
      <c r="I4481" s="1" t="str">
        <f t="shared" si="1"/>
        <v>Q7.1. Winged beans, mature seeds, cooked, boiled, without salt</v>
      </c>
      <c r="J4481" s="1">
        <f t="shared" si="2"/>
        <v>0</v>
      </c>
      <c r="K4481" s="1" t="str">
        <f t="shared" si="3"/>
        <v>Q7.1. Winged beans, mature seeds, cooked, boiled, without salt0</v>
      </c>
      <c r="L4481" s="1" t="str">
        <f t="shared" si="4"/>
        <v>Q7.1. Winged beans, mature seeds, cooked, boiled, without saltUnspecified</v>
      </c>
      <c r="M4481" s="1" t="str">
        <f t="array" ref="M4481">IF(A4480=$A$72,TEXT(A4481,"dd/mm/yyyy"),A4481)&amp;";"&amp;B4481&amp;";"&amp;IF(J4481=0,IFERROR(VLOOKUP(A4481,default!$B$17:$C$19,2,0),C4481),INDEX(default!$B$2:$B$12,Sheet2!J4481,0))&amp;";"&amp;D4481&amp;";"&amp;E4481&amp;";"&amp;F4481&amp;";"&amp;G4481&amp;";"&amp;H4481</f>
        <v>Unspecified;;;;;;;</v>
      </c>
    </row>
    <row r="4482" ht="15.75" customHeight="1">
      <c r="I4482" s="1" t="str">
        <f t="shared" si="1"/>
        <v>Q7.1. Winged beans, mature seeds, cooked, boiled, without salt</v>
      </c>
      <c r="J4482" s="1">
        <f t="shared" si="2"/>
        <v>0</v>
      </c>
      <c r="K4482" s="1" t="str">
        <f t="shared" si="3"/>
        <v>Q7.1. Winged beans, mature seeds, cooked, boiled, without salt0</v>
      </c>
      <c r="L4482" s="1" t="str">
        <f t="shared" si="4"/>
        <v>Q7.1. Winged beans, mature seeds, cooked, boiled, without salt</v>
      </c>
      <c r="M4482" s="1" t="str">
        <f t="array" ref="M4482">IF(A4481=$A$72,TEXT(A4482,"dd/mm/yyyy"),A4482)&amp;";"&amp;B4482&amp;";"&amp;IF(J4482=0,IFERROR(VLOOKUP(A4482,default!$B$17:$C$19,2,0),C4482),INDEX(default!$B$2:$B$12,Sheet2!J4482,0))&amp;";"&amp;D4482&amp;";"&amp;E4482&amp;";"&amp;F4482&amp;";"&amp;G4482&amp;";"&amp;H4482</f>
        <v>;;;;;;;</v>
      </c>
    </row>
    <row r="4483" ht="15.75" customHeight="1">
      <c r="A4483" s="1" t="s">
        <v>825</v>
      </c>
      <c r="I4483" s="1" t="str">
        <f t="shared" si="1"/>
        <v>Q7.1. Winged beans, mature seeds, cooked, boiled, without salt</v>
      </c>
      <c r="J4483" s="1">
        <f t="shared" si="2"/>
        <v>0</v>
      </c>
      <c r="K4483" s="1" t="str">
        <f t="shared" si="3"/>
        <v>Q7.1. Winged beans, mature seeds, cooked, boiled, without salt0</v>
      </c>
      <c r="L4483" s="1" t="str">
        <f t="shared" si="4"/>
        <v>Q7.1. Winged beans, mature seeds, cooked, boiled, without saltRepresentativeness</v>
      </c>
      <c r="M4483" s="1" t="str">
        <f t="array" ref="M4483">IF(A4482=$A$72,TEXT(A4483,"dd/mm/yyyy"),A4483)&amp;";"&amp;B4483&amp;";"&amp;IF(J4483=0,IFERROR(VLOOKUP(A4483,default!$B$17:$C$19,2,0),C4483),INDEX(default!$B$2:$B$12,Sheet2!J4483,0))&amp;";"&amp;D4483&amp;";"&amp;E4483&amp;";"&amp;F4483&amp;";"&amp;G4483&amp;";"&amp;H4483</f>
        <v>Representativeness;;;;;;;</v>
      </c>
    </row>
    <row r="4484" ht="15.75" customHeight="1">
      <c r="A4484" s="1" t="s">
        <v>822</v>
      </c>
      <c r="I4484" s="1" t="str">
        <f t="shared" si="1"/>
        <v>Q7.1. Winged beans, mature seeds, cooked, boiled, without salt</v>
      </c>
      <c r="J4484" s="1">
        <f t="shared" si="2"/>
        <v>0</v>
      </c>
      <c r="K4484" s="1" t="str">
        <f t="shared" si="3"/>
        <v>Q7.1. Winged beans, mature seeds, cooked, boiled, without salt0</v>
      </c>
      <c r="L4484" s="1" t="str">
        <f t="shared" si="4"/>
        <v>Q7.1. Winged beans, mature seeds, cooked, boiled, without saltUnspecified</v>
      </c>
      <c r="M4484" s="1" t="str">
        <f t="array" ref="M4484">IF(A4483=$A$72,TEXT(A4484,"dd/mm/yyyy"),A4484)&amp;";"&amp;B4484&amp;";"&amp;IF(J4484=0,IFERROR(VLOOKUP(A4484,default!$B$17:$C$19,2,0),C4484),INDEX(default!$B$2:$B$12,Sheet2!J4484,0))&amp;";"&amp;D4484&amp;";"&amp;E4484&amp;";"&amp;F4484&amp;";"&amp;G4484&amp;";"&amp;H4484</f>
        <v>Unspecified;;;;;;;</v>
      </c>
    </row>
    <row r="4485" ht="15.75" customHeight="1">
      <c r="I4485" s="1" t="str">
        <f t="shared" si="1"/>
        <v>Q7.1. Winged beans, mature seeds, cooked, boiled, without salt</v>
      </c>
      <c r="J4485" s="1">
        <f t="shared" si="2"/>
        <v>0</v>
      </c>
      <c r="K4485" s="1" t="str">
        <f t="shared" si="3"/>
        <v>Q7.1. Winged beans, mature seeds, cooked, boiled, without salt0</v>
      </c>
      <c r="L4485" s="1" t="str">
        <f t="shared" si="4"/>
        <v>Q7.1. Winged beans, mature seeds, cooked, boiled, without salt</v>
      </c>
      <c r="M4485" s="1" t="str">
        <f t="array" ref="M4485">IF(A4484=$A$72,TEXT(A4485,"dd/mm/yyyy"),A4485)&amp;";"&amp;B4485&amp;";"&amp;IF(J4485=0,IFERROR(VLOOKUP(A4485,default!$B$17:$C$19,2,0),C4485),INDEX(default!$B$2:$B$12,Sheet2!J4485,0))&amp;";"&amp;D4485&amp;";"&amp;E4485&amp;";"&amp;F4485&amp;";"&amp;G4485&amp;";"&amp;H4485</f>
        <v>;;;;;;;</v>
      </c>
    </row>
    <row r="4486" ht="15.75" customHeight="1">
      <c r="A4486" s="1" t="s">
        <v>826</v>
      </c>
      <c r="I4486" s="1" t="str">
        <f t="shared" si="1"/>
        <v>Q7.1. Winged beans, mature seeds, cooked, boiled, without salt</v>
      </c>
      <c r="J4486" s="1">
        <f t="shared" si="2"/>
        <v>0</v>
      </c>
      <c r="K4486" s="1" t="str">
        <f t="shared" si="3"/>
        <v>Q7.1. Winged beans, mature seeds, cooked, boiled, without salt0</v>
      </c>
      <c r="L4486" s="1" t="str">
        <f t="shared" si="4"/>
        <v>Q7.1. Winged beans, mature seeds, cooked, boiled, without saltMultiple output allocation</v>
      </c>
      <c r="M4486" s="1" t="str">
        <f t="array" ref="M4486">IF(A4485=$A$72,TEXT(A4486,"dd/mm/yyyy"),A4486)&amp;";"&amp;B4486&amp;";"&amp;IF(J4486=0,IFERROR(VLOOKUP(A4486,default!$B$17:$C$19,2,0),C4486),INDEX(default!$B$2:$B$12,Sheet2!J4486,0))&amp;";"&amp;D4486&amp;";"&amp;E4486&amp;";"&amp;F4486&amp;";"&amp;G4486&amp;";"&amp;H4486</f>
        <v>Multiple output allocation;;;;;;;</v>
      </c>
    </row>
    <row r="4487" ht="15.75" customHeight="1">
      <c r="A4487" s="1" t="s">
        <v>822</v>
      </c>
      <c r="I4487" s="1" t="str">
        <f t="shared" si="1"/>
        <v>Q7.1. Winged beans, mature seeds, cooked, boiled, without salt</v>
      </c>
      <c r="J4487" s="1">
        <f t="shared" si="2"/>
        <v>0</v>
      </c>
      <c r="K4487" s="1" t="str">
        <f t="shared" si="3"/>
        <v>Q7.1. Winged beans, mature seeds, cooked, boiled, without salt0</v>
      </c>
      <c r="L4487" s="1" t="str">
        <f t="shared" si="4"/>
        <v>Q7.1. Winged beans, mature seeds, cooked, boiled, without saltUnspecified</v>
      </c>
      <c r="M4487" s="1" t="str">
        <f t="array" ref="M4487">IF(A4486=$A$72,TEXT(A4487,"dd/mm/yyyy"),A4487)&amp;";"&amp;B4487&amp;";"&amp;IF(J4487=0,IFERROR(VLOOKUP(A4487,default!$B$17:$C$19,2,0),C4487),INDEX(default!$B$2:$B$12,Sheet2!J4487,0))&amp;";"&amp;D4487&amp;";"&amp;E4487&amp;";"&amp;F4487&amp;";"&amp;G4487&amp;";"&amp;H4487</f>
        <v>Unspecified;;;;;;;</v>
      </c>
    </row>
    <row r="4488" ht="15.75" customHeight="1">
      <c r="I4488" s="1" t="str">
        <f t="shared" si="1"/>
        <v>Q7.1. Winged beans, mature seeds, cooked, boiled, without salt</v>
      </c>
      <c r="J4488" s="1">
        <f t="shared" si="2"/>
        <v>0</v>
      </c>
      <c r="K4488" s="1" t="str">
        <f t="shared" si="3"/>
        <v>Q7.1. Winged beans, mature seeds, cooked, boiled, without salt0</v>
      </c>
      <c r="L4488" s="1" t="str">
        <f t="shared" si="4"/>
        <v>Q7.1. Winged beans, mature seeds, cooked, boiled, without salt</v>
      </c>
      <c r="M4488" s="1" t="str">
        <f t="array" ref="M4488">IF(A4487=$A$72,TEXT(A4488,"dd/mm/yyyy"),A4488)&amp;";"&amp;B4488&amp;";"&amp;IF(J4488=0,IFERROR(VLOOKUP(A4488,default!$B$17:$C$19,2,0),C4488),INDEX(default!$B$2:$B$12,Sheet2!J4488,0))&amp;";"&amp;D4488&amp;";"&amp;E4488&amp;";"&amp;F4488&amp;";"&amp;G4488&amp;";"&amp;H4488</f>
        <v>;;;;;;;</v>
      </c>
    </row>
    <row r="4489" ht="15.75" customHeight="1">
      <c r="A4489" s="1" t="s">
        <v>827</v>
      </c>
      <c r="I4489" s="1" t="str">
        <f t="shared" si="1"/>
        <v>Q7.1. Winged beans, mature seeds, cooked, boiled, without salt</v>
      </c>
      <c r="J4489" s="1">
        <f t="shared" si="2"/>
        <v>0</v>
      </c>
      <c r="K4489" s="1" t="str">
        <f t="shared" si="3"/>
        <v>Q7.1. Winged beans, mature seeds, cooked, boiled, without salt0</v>
      </c>
      <c r="L4489" s="1" t="str">
        <f t="shared" si="4"/>
        <v>Q7.1. Winged beans, mature seeds, cooked, boiled, without saltSubstitution allocation</v>
      </c>
      <c r="M4489" s="1" t="str">
        <f t="array" ref="M4489">IF(A4488=$A$72,TEXT(A4489,"dd/mm/yyyy"),A4489)&amp;";"&amp;B4489&amp;";"&amp;IF(J4489=0,IFERROR(VLOOKUP(A4489,default!$B$17:$C$19,2,0),C4489),INDEX(default!$B$2:$B$12,Sheet2!J4489,0))&amp;";"&amp;D4489&amp;";"&amp;E4489&amp;";"&amp;F4489&amp;";"&amp;G4489&amp;";"&amp;H4489</f>
        <v>Substitution allocation;;;;;;;</v>
      </c>
    </row>
    <row r="4490" ht="15.75" customHeight="1">
      <c r="A4490" s="1" t="s">
        <v>822</v>
      </c>
      <c r="I4490" s="1" t="str">
        <f t="shared" si="1"/>
        <v>Q7.1. Winged beans, mature seeds, cooked, boiled, without salt</v>
      </c>
      <c r="J4490" s="1">
        <f t="shared" si="2"/>
        <v>0</v>
      </c>
      <c r="K4490" s="1" t="str">
        <f t="shared" si="3"/>
        <v>Q7.1. Winged beans, mature seeds, cooked, boiled, without salt0</v>
      </c>
      <c r="L4490" s="1" t="str">
        <f t="shared" si="4"/>
        <v>Q7.1. Winged beans, mature seeds, cooked, boiled, without saltUnspecified</v>
      </c>
      <c r="M4490" s="1" t="str">
        <f t="array" ref="M4490">IF(A4489=$A$72,TEXT(A4490,"dd/mm/yyyy"),A4490)&amp;";"&amp;B4490&amp;";"&amp;IF(J4490=0,IFERROR(VLOOKUP(A4490,default!$B$17:$C$19,2,0),C4490),INDEX(default!$B$2:$B$12,Sheet2!J4490,0))&amp;";"&amp;D4490&amp;";"&amp;E4490&amp;";"&amp;F4490&amp;";"&amp;G4490&amp;";"&amp;H4490</f>
        <v>Unspecified;;;;;;;</v>
      </c>
    </row>
    <row r="4491" ht="15.75" customHeight="1">
      <c r="I4491" s="1" t="str">
        <f t="shared" si="1"/>
        <v>Q7.1. Winged beans, mature seeds, cooked, boiled, without salt</v>
      </c>
      <c r="J4491" s="1">
        <f t="shared" si="2"/>
        <v>0</v>
      </c>
      <c r="K4491" s="1" t="str">
        <f t="shared" si="3"/>
        <v>Q7.1. Winged beans, mature seeds, cooked, boiled, without salt0</v>
      </c>
      <c r="L4491" s="1" t="str">
        <f t="shared" si="4"/>
        <v>Q7.1. Winged beans, mature seeds, cooked, boiled, without salt</v>
      </c>
      <c r="M4491" s="1" t="str">
        <f t="array" ref="M4491">IF(A4490=$A$72,TEXT(A4491,"dd/mm/yyyy"),A4491)&amp;";"&amp;B4491&amp;";"&amp;IF(J4491=0,IFERROR(VLOOKUP(A4491,default!$B$17:$C$19,2,0),C4491),INDEX(default!$B$2:$B$12,Sheet2!J4491,0))&amp;";"&amp;D4491&amp;";"&amp;E4491&amp;";"&amp;F4491&amp;";"&amp;G4491&amp;";"&amp;H4491</f>
        <v>;;;;;;;</v>
      </c>
    </row>
    <row r="4492" ht="15.75" customHeight="1">
      <c r="A4492" s="1" t="s">
        <v>828</v>
      </c>
      <c r="I4492" s="1" t="str">
        <f t="shared" si="1"/>
        <v>Q7.1. Winged beans, mature seeds, cooked, boiled, without salt</v>
      </c>
      <c r="J4492" s="1">
        <f t="shared" si="2"/>
        <v>0</v>
      </c>
      <c r="K4492" s="1" t="str">
        <f t="shared" si="3"/>
        <v>Q7.1. Winged beans, mature seeds, cooked, boiled, without salt0</v>
      </c>
      <c r="L4492" s="1" t="str">
        <f t="shared" si="4"/>
        <v>Q7.1. Winged beans, mature seeds, cooked, boiled, without saltCut off rules</v>
      </c>
      <c r="M4492" s="1" t="str">
        <f t="array" ref="M4492">IF(A4491=$A$72,TEXT(A4492,"dd/mm/yyyy"),A4492)&amp;";"&amp;B4492&amp;";"&amp;IF(J4492=0,IFERROR(VLOOKUP(A4492,default!$B$17:$C$19,2,0),C4492),INDEX(default!$B$2:$B$12,Sheet2!J4492,0))&amp;";"&amp;D4492&amp;";"&amp;E4492&amp;";"&amp;F4492&amp;";"&amp;G4492&amp;";"&amp;H4492</f>
        <v>Cut off rules;;;;;;;</v>
      </c>
    </row>
    <row r="4493" ht="15.75" customHeight="1">
      <c r="A4493" s="1" t="s">
        <v>822</v>
      </c>
      <c r="I4493" s="1" t="str">
        <f t="shared" si="1"/>
        <v>Q7.1. Winged beans, mature seeds, cooked, boiled, without salt</v>
      </c>
      <c r="J4493" s="1">
        <f t="shared" si="2"/>
        <v>0</v>
      </c>
      <c r="K4493" s="1" t="str">
        <f t="shared" si="3"/>
        <v>Q7.1. Winged beans, mature seeds, cooked, boiled, without salt0</v>
      </c>
      <c r="L4493" s="1" t="str">
        <f t="shared" si="4"/>
        <v>Q7.1. Winged beans, mature seeds, cooked, boiled, without saltUnspecified</v>
      </c>
      <c r="M4493" s="1" t="str">
        <f t="array" ref="M4493">IF(A4492=$A$72,TEXT(A4493,"dd/mm/yyyy"),A4493)&amp;";"&amp;B4493&amp;";"&amp;IF(J4493=0,IFERROR(VLOOKUP(A4493,default!$B$17:$C$19,2,0),C4493),INDEX(default!$B$2:$B$12,Sheet2!J4493,0))&amp;";"&amp;D4493&amp;";"&amp;E4493&amp;";"&amp;F4493&amp;";"&amp;G4493&amp;";"&amp;H4493</f>
        <v>Unspecified;;;;;;;</v>
      </c>
    </row>
    <row r="4494" ht="15.75" customHeight="1">
      <c r="I4494" s="1" t="str">
        <f t="shared" si="1"/>
        <v>Q7.1. Winged beans, mature seeds, cooked, boiled, without salt</v>
      </c>
      <c r="J4494" s="1">
        <f t="shared" si="2"/>
        <v>0</v>
      </c>
      <c r="K4494" s="1" t="str">
        <f t="shared" si="3"/>
        <v>Q7.1. Winged beans, mature seeds, cooked, boiled, without salt0</v>
      </c>
      <c r="L4494" s="1" t="str">
        <f t="shared" si="4"/>
        <v>Q7.1. Winged beans, mature seeds, cooked, boiled, without salt</v>
      </c>
      <c r="M4494" s="1" t="str">
        <f t="array" ref="M4494">IF(A4493=$A$72,TEXT(A4494,"dd/mm/yyyy"),A4494)&amp;";"&amp;B4494&amp;";"&amp;IF(J4494=0,IFERROR(VLOOKUP(A4494,default!$B$17:$C$19,2,0),C4494),INDEX(default!$B$2:$B$12,Sheet2!J4494,0))&amp;";"&amp;D4494&amp;";"&amp;E4494&amp;";"&amp;F4494&amp;";"&amp;G4494&amp;";"&amp;H4494</f>
        <v>;;;;;;;</v>
      </c>
    </row>
    <row r="4495" ht="15.75" customHeight="1">
      <c r="A4495" s="49" t="s">
        <v>829</v>
      </c>
      <c r="I4495" s="1" t="str">
        <f t="shared" si="1"/>
        <v>Q7.1. Winged beans, mature seeds, cooked, boiled, without salt</v>
      </c>
      <c r="J4495" s="1">
        <f t="shared" si="2"/>
        <v>0</v>
      </c>
      <c r="K4495" s="1" t="str">
        <f t="shared" si="3"/>
        <v>Q7.1. Winged beans, mature seeds, cooked, boiled, without salt0</v>
      </c>
      <c r="L4495" s="1" t="str">
        <f t="shared" si="4"/>
        <v>Q7.1. Winged beans, mature seeds, cooked, boiled, without saltCapital goods</v>
      </c>
      <c r="M4495" s="1" t="str">
        <f t="array" ref="M4495">IF(A4494=$A$72,TEXT(A4495,"dd/mm/yyyy"),A4495)&amp;";"&amp;B4495&amp;";"&amp;IF(J4495=0,IFERROR(VLOOKUP(A4495,default!$B$17:$C$19,2,0),C4495),INDEX(default!$B$2:$B$12,Sheet2!J4495,0))&amp;";"&amp;D4495&amp;";"&amp;E4495&amp;";"&amp;F4495&amp;";"&amp;G4495&amp;";"&amp;H4495</f>
        <v>Capital goods;;;;;;;</v>
      </c>
    </row>
    <row r="4496" ht="15.75" customHeight="1">
      <c r="A4496" s="1" t="s">
        <v>822</v>
      </c>
      <c r="I4496" s="1" t="str">
        <f t="shared" si="1"/>
        <v>Q7.1. Winged beans, mature seeds, cooked, boiled, without salt</v>
      </c>
      <c r="J4496" s="1">
        <f t="shared" si="2"/>
        <v>0</v>
      </c>
      <c r="K4496" s="1" t="str">
        <f t="shared" si="3"/>
        <v>Q7.1. Winged beans, mature seeds, cooked, boiled, without salt0</v>
      </c>
      <c r="L4496" s="1" t="str">
        <f t="shared" si="4"/>
        <v>Q7.1. Winged beans, mature seeds, cooked, boiled, without saltUnspecified</v>
      </c>
      <c r="M4496" s="1" t="str">
        <f t="array" ref="M4496">IF(A4495=$A$72,TEXT(A4496,"dd/mm/yyyy"),A4496)&amp;";"&amp;B4496&amp;";"&amp;IF(J4496=0,IFERROR(VLOOKUP(A4496,default!$B$17:$C$19,2,0),C4496),INDEX(default!$B$2:$B$12,Sheet2!J4496,0))&amp;";"&amp;D4496&amp;";"&amp;E4496&amp;";"&amp;F4496&amp;";"&amp;G4496&amp;";"&amp;H4496</f>
        <v>Unspecified;;;;;;;</v>
      </c>
    </row>
    <row r="4497" ht="15.75" customHeight="1">
      <c r="I4497" s="1" t="str">
        <f t="shared" si="1"/>
        <v>Q7.1. Winged beans, mature seeds, cooked, boiled, without salt</v>
      </c>
      <c r="J4497" s="1">
        <f t="shared" si="2"/>
        <v>0</v>
      </c>
      <c r="K4497" s="1" t="str">
        <f t="shared" si="3"/>
        <v>Q7.1. Winged beans, mature seeds, cooked, boiled, without salt0</v>
      </c>
      <c r="L4497" s="1" t="str">
        <f t="shared" si="4"/>
        <v>Q7.1. Winged beans, mature seeds, cooked, boiled, without salt</v>
      </c>
      <c r="M4497" s="1" t="str">
        <f t="array" ref="M4497">IF(A4496=$A$72,TEXT(A4497,"dd/mm/yyyy"),A4497)&amp;";"&amp;B4497&amp;";"&amp;IF(J4497=0,IFERROR(VLOOKUP(A4497,default!$B$17:$C$19,2,0),C4497),INDEX(default!$B$2:$B$12,Sheet2!J4497,0))&amp;";"&amp;D4497&amp;";"&amp;E4497&amp;";"&amp;F4497&amp;";"&amp;G4497&amp;";"&amp;H4497</f>
        <v>;;;;;;;</v>
      </c>
    </row>
    <row r="4498" ht="15.75" customHeight="1">
      <c r="A4498" s="1" t="s">
        <v>830</v>
      </c>
      <c r="I4498" s="1" t="str">
        <f t="shared" si="1"/>
        <v>Q7.1. Winged beans, mature seeds, cooked, boiled, without salt</v>
      </c>
      <c r="J4498" s="1">
        <f t="shared" si="2"/>
        <v>0</v>
      </c>
      <c r="K4498" s="1" t="str">
        <f t="shared" si="3"/>
        <v>Q7.1. Winged beans, mature seeds, cooked, boiled, without salt0</v>
      </c>
      <c r="L4498" s="1" t="str">
        <f t="shared" si="4"/>
        <v>Q7.1. Winged beans, mature seeds, cooked, boiled, without saltBoundary with nature</v>
      </c>
      <c r="M4498" s="1" t="str">
        <f t="array" ref="M4498">IF(A4497=$A$72,TEXT(A4498,"dd/mm/yyyy"),A4498)&amp;";"&amp;B4498&amp;";"&amp;IF(J4498=0,IFERROR(VLOOKUP(A4498,default!$B$17:$C$19,2,0),C4498),INDEX(default!$B$2:$B$12,Sheet2!J4498,0))&amp;";"&amp;D4498&amp;";"&amp;E4498&amp;";"&amp;F4498&amp;";"&amp;G4498&amp;";"&amp;H4498</f>
        <v>Boundary with nature;;;;;;;</v>
      </c>
    </row>
    <row r="4499" ht="15.75" customHeight="1">
      <c r="A4499" s="1" t="s">
        <v>822</v>
      </c>
      <c r="I4499" s="1" t="str">
        <f t="shared" si="1"/>
        <v>Q7.1. Winged beans, mature seeds, cooked, boiled, without salt</v>
      </c>
      <c r="J4499" s="1">
        <f t="shared" si="2"/>
        <v>0</v>
      </c>
      <c r="K4499" s="1" t="str">
        <f t="shared" si="3"/>
        <v>Q7.1. Winged beans, mature seeds, cooked, boiled, without salt0</v>
      </c>
      <c r="L4499" s="1" t="str">
        <f t="shared" si="4"/>
        <v>Q7.1. Winged beans, mature seeds, cooked, boiled, without saltUnspecified</v>
      </c>
      <c r="M4499" s="1" t="str">
        <f t="array" ref="M4499">IF(A4498=$A$72,TEXT(A4499,"dd/mm/yyyy"),A4499)&amp;";"&amp;B4499&amp;";"&amp;IF(J4499=0,IFERROR(VLOOKUP(A4499,default!$B$17:$C$19,2,0),C4499),INDEX(default!$B$2:$B$12,Sheet2!J4499,0))&amp;";"&amp;D4499&amp;";"&amp;E4499&amp;";"&amp;F4499&amp;";"&amp;G4499&amp;";"&amp;H4499</f>
        <v>Unspecified;;;;;;;</v>
      </c>
    </row>
    <row r="4500" ht="15.75" customHeight="1">
      <c r="I4500" s="1" t="str">
        <f t="shared" si="1"/>
        <v>Q7.1. Winged beans, mature seeds, cooked, boiled, without salt</v>
      </c>
      <c r="J4500" s="1">
        <f t="shared" si="2"/>
        <v>0</v>
      </c>
      <c r="K4500" s="1" t="str">
        <f t="shared" si="3"/>
        <v>Q7.1. Winged beans, mature seeds, cooked, boiled, without salt0</v>
      </c>
      <c r="L4500" s="1" t="str">
        <f t="shared" si="4"/>
        <v>Q7.1. Winged beans, mature seeds, cooked, boiled, without salt</v>
      </c>
      <c r="M4500" s="1" t="str">
        <f t="array" ref="M4500">IF(A4499=$A$72,TEXT(A4500,"dd/mm/yyyy"),A4500)&amp;";"&amp;B4500&amp;";"&amp;IF(J4500=0,IFERROR(VLOOKUP(A4500,default!$B$17:$C$19,2,0),C4500),INDEX(default!$B$2:$B$12,Sheet2!J4500,0))&amp;";"&amp;D4500&amp;";"&amp;E4500&amp;";"&amp;F4500&amp;";"&amp;G4500&amp;";"&amp;H4500</f>
        <v>;;;;;;;</v>
      </c>
    </row>
    <row r="4501" ht="15.75" customHeight="1">
      <c r="A4501" s="1" t="s">
        <v>831</v>
      </c>
      <c r="I4501" s="1" t="str">
        <f t="shared" si="1"/>
        <v>Q7.1. Winged beans, mature seeds, cooked, boiled, without salt</v>
      </c>
      <c r="J4501" s="1">
        <f t="shared" si="2"/>
        <v>0</v>
      </c>
      <c r="K4501" s="1" t="str">
        <f t="shared" si="3"/>
        <v>Q7.1. Winged beans, mature seeds, cooked, boiled, without salt0</v>
      </c>
      <c r="L4501" s="1" t="str">
        <f t="shared" si="4"/>
        <v>Q7.1. Winged beans, mature seeds, cooked, boiled, without saltInfrastructure</v>
      </c>
      <c r="M4501" s="1" t="str">
        <f t="array" ref="M4501">IF(A4500=$A$72,TEXT(A4501,"dd/mm/yyyy"),A4501)&amp;";"&amp;B4501&amp;";"&amp;IF(J4501=0,IFERROR(VLOOKUP(A4501,default!$B$17:$C$19,2,0),C4501),INDEX(default!$B$2:$B$12,Sheet2!J4501,0))&amp;";"&amp;D4501&amp;";"&amp;E4501&amp;";"&amp;F4501&amp;";"&amp;G4501&amp;";"&amp;H4501</f>
        <v>Infrastructure;;;;;;;</v>
      </c>
    </row>
    <row r="4502" ht="15.75" customHeight="1">
      <c r="A4502" s="1" t="s">
        <v>832</v>
      </c>
      <c r="I4502" s="1" t="str">
        <f t="shared" si="1"/>
        <v>Q7.1. Winged beans, mature seeds, cooked, boiled, without salt</v>
      </c>
      <c r="J4502" s="1">
        <f t="shared" si="2"/>
        <v>0</v>
      </c>
      <c r="K4502" s="1" t="str">
        <f t="shared" si="3"/>
        <v>Q7.1. Winged beans, mature seeds, cooked, boiled, without salt0</v>
      </c>
      <c r="L4502" s="1" t="str">
        <f t="shared" si="4"/>
        <v>Q7.1. Winged beans, mature seeds, cooked, boiled, without saltNo</v>
      </c>
      <c r="M4502" s="1" t="str">
        <f t="array" ref="M4502">IF(A4501=$A$72,TEXT(A4502,"dd/mm/yyyy"),A4502)&amp;";"&amp;B4502&amp;";"&amp;IF(J4502=0,IFERROR(VLOOKUP(A4502,default!$B$17:$C$19,2,0),C4502),INDEX(default!$B$2:$B$12,Sheet2!J4502,0))&amp;";"&amp;D4502&amp;";"&amp;E4502&amp;";"&amp;F4502&amp;";"&amp;G4502&amp;";"&amp;H4502</f>
        <v>No;;;;;;;</v>
      </c>
    </row>
    <row r="4503" ht="15.75" customHeight="1">
      <c r="I4503" s="1" t="str">
        <f t="shared" si="1"/>
        <v>Q7.1. Winged beans, mature seeds, cooked, boiled, without salt</v>
      </c>
      <c r="J4503" s="1">
        <f t="shared" si="2"/>
        <v>0</v>
      </c>
      <c r="K4503" s="1" t="str">
        <f t="shared" si="3"/>
        <v>Q7.1. Winged beans, mature seeds, cooked, boiled, without salt0</v>
      </c>
      <c r="L4503" s="1" t="str">
        <f t="shared" si="4"/>
        <v>Q7.1. Winged beans, mature seeds, cooked, boiled, without salt</v>
      </c>
      <c r="M4503" s="1" t="str">
        <f t="array" ref="M4503">IF(A4502=$A$72,TEXT(A4503,"dd/mm/yyyy"),A4503)&amp;";"&amp;B4503&amp;";"&amp;IF(J4503=0,IFERROR(VLOOKUP(A4503,default!$B$17:$C$19,2,0),C4503),INDEX(default!$B$2:$B$12,Sheet2!J4503,0))&amp;";"&amp;D4503&amp;";"&amp;E4503&amp;";"&amp;F4503&amp;";"&amp;G4503&amp;";"&amp;H4503</f>
        <v>;;;;;;;</v>
      </c>
    </row>
    <row r="4504" ht="15.75" customHeight="1">
      <c r="A4504" s="1" t="s">
        <v>833</v>
      </c>
      <c r="I4504" s="1" t="str">
        <f t="shared" si="1"/>
        <v>Q7.1. Winged beans, mature seeds, cooked, boiled, without salt</v>
      </c>
      <c r="J4504" s="1">
        <f t="shared" si="2"/>
        <v>0</v>
      </c>
      <c r="K4504" s="1" t="str">
        <f t="shared" si="3"/>
        <v>Q7.1. Winged beans, mature seeds, cooked, boiled, without salt0</v>
      </c>
      <c r="L4504" s="1" t="str">
        <f t="shared" si="4"/>
        <v>Q7.1. Winged beans, mature seeds, cooked, boiled, without saltDate</v>
      </c>
      <c r="M4504" s="1" t="str">
        <f t="array" ref="M4504">IF(A4503=$A$72,TEXT(A4504,"dd/mm/yyyy"),A4504)&amp;";"&amp;B4504&amp;";"&amp;IF(J4504=0,IFERROR(VLOOKUP(A4504,default!$B$17:$C$19,2,0),C4504),INDEX(default!$B$2:$B$12,Sheet2!J4504,0))&amp;";"&amp;D4504&amp;";"&amp;E4504&amp;";"&amp;F4504&amp;";"&amp;G4504&amp;";"&amp;H4504</f>
        <v>Date;;;;;;;</v>
      </c>
    </row>
    <row r="4505" ht="15.75" customHeight="1">
      <c r="A4505" s="49">
        <v>45119.0</v>
      </c>
      <c r="I4505" s="1" t="str">
        <f t="shared" si="1"/>
        <v>Q7.1. Winged beans, mature seeds, cooked, boiled, without salt</v>
      </c>
      <c r="J4505" s="1">
        <f t="shared" si="2"/>
        <v>0</v>
      </c>
      <c r="K4505" s="1" t="str">
        <f t="shared" si="3"/>
        <v>Q7.1. Winged beans, mature seeds, cooked, boiled, without salt0</v>
      </c>
      <c r="L4505" s="1" t="str">
        <f t="shared" si="4"/>
        <v>Q7.1. Winged beans, mature seeds, cooked, boiled, without salt45119</v>
      </c>
      <c r="M4505" s="1" t="str">
        <f t="array" ref="M4505">IF(A4504=$A$72,TEXT(A4505,"dd/mm/yyyy"),A4505)&amp;";"&amp;B4505&amp;";"&amp;IF(J4505=0,IFERROR(VLOOKUP(A4505,default!$B$17:$C$19,2,0),C4505),INDEX(default!$B$2:$B$12,Sheet2!J4505,0))&amp;";"&amp;D4505&amp;";"&amp;E4505&amp;";"&amp;F4505&amp;";"&amp;G4505&amp;";"&amp;H4505</f>
        <v>12/07/2023;;;;;;;</v>
      </c>
    </row>
    <row r="4506" ht="15.75" customHeight="1">
      <c r="I4506" s="1" t="str">
        <f t="shared" si="1"/>
        <v>Q7.1. Winged beans, mature seeds, cooked, boiled, without salt</v>
      </c>
      <c r="J4506" s="1">
        <f t="shared" si="2"/>
        <v>0</v>
      </c>
      <c r="K4506" s="1" t="str">
        <f t="shared" si="3"/>
        <v>Q7.1. Winged beans, mature seeds, cooked, boiled, without salt0</v>
      </c>
      <c r="L4506" s="1" t="str">
        <f t="shared" si="4"/>
        <v>Q7.1. Winged beans, mature seeds, cooked, boiled, without salt</v>
      </c>
      <c r="M4506" s="1" t="str">
        <f t="array" ref="M4506">IF(A4505=$A$72,TEXT(A4506,"dd/mm/yyyy"),A4506)&amp;";"&amp;B4506&amp;";"&amp;IF(J4506=0,IFERROR(VLOOKUP(A4506,default!$B$17:$C$19,2,0),C4506),INDEX(default!$B$2:$B$12,Sheet2!J4506,0))&amp;";"&amp;D4506&amp;";"&amp;E4506&amp;";"&amp;F4506&amp;";"&amp;G4506&amp;";"&amp;H4506</f>
        <v>;;;;;;;</v>
      </c>
    </row>
    <row r="4507" ht="15.75" customHeight="1">
      <c r="A4507" s="1" t="s">
        <v>834</v>
      </c>
      <c r="I4507" s="1" t="str">
        <f t="shared" si="1"/>
        <v>Q7.1. Winged beans, mature seeds, cooked, boiled, without salt</v>
      </c>
      <c r="J4507" s="1">
        <f t="shared" si="2"/>
        <v>0</v>
      </c>
      <c r="K4507" s="1" t="str">
        <f t="shared" si="3"/>
        <v>Q7.1. Winged beans, mature seeds, cooked, boiled, without salt0</v>
      </c>
      <c r="L4507" s="1" t="str">
        <f t="shared" si="4"/>
        <v>Q7.1. Winged beans, mature seeds, cooked, boiled, without saltProducts</v>
      </c>
      <c r="M4507" s="1" t="str">
        <f t="array" ref="M4507">IF(A4506=$A$72,TEXT(A4507,"dd/mm/yyyy"),A4507)&amp;";"&amp;B4507&amp;";"&amp;IF(J4507=0,IFERROR(VLOOKUP(A4507,default!$B$17:$C$19,2,0),C4507),INDEX(default!$B$2:$B$12,Sheet2!J4507,0))&amp;";"&amp;D4507&amp;";"&amp;E4507&amp;";"&amp;F4507&amp;";"&amp;G4507&amp;";"&amp;H4507</f>
        <v>Products;;;;;;;</v>
      </c>
    </row>
    <row r="4508" ht="15.75" customHeight="1">
      <c r="A4508" s="1" t="s">
        <v>1081</v>
      </c>
      <c r="B4508" s="1" t="s">
        <v>835</v>
      </c>
      <c r="C4508" s="1">
        <v>1.0</v>
      </c>
      <c r="D4508" s="1">
        <v>100.0</v>
      </c>
      <c r="E4508" s="1" t="s">
        <v>836</v>
      </c>
      <c r="F4508" s="1" t="s">
        <v>971</v>
      </c>
      <c r="I4508" s="1" t="str">
        <f t="shared" si="1"/>
        <v>Q7.1. Yardlong bean (long bean), cooked, boiled, drained, without salt</v>
      </c>
      <c r="J4508" s="1">
        <f t="shared" si="2"/>
        <v>0</v>
      </c>
      <c r="K4508" s="1" t="str">
        <f t="shared" si="3"/>
        <v>Q7.1. Yardlong bean (long bean), cooked, boiled, drained, without salt0</v>
      </c>
      <c r="L4508" s="1" t="str">
        <f t="shared" si="4"/>
        <v>Q7.1. Yardlong bean (long bean), cooked, boiled, drained, without saltQ7.1. Yardlong bean (long bean), cooked, boiled, drained, without salt</v>
      </c>
      <c r="M4508" s="1" t="str">
        <f t="array" ref="M4508">IF(A4507=$A$72,TEXT(A4508,"dd/mm/yyyy"),A4508)&amp;";"&amp;B4508&amp;";"&amp;IF(J4508=0,IFERROR(VLOOKUP(A4508,default!$B$17:$C$19,2,0),C4508),INDEX(default!$B$2:$B$12,Sheet2!J4508,0))&amp;";"&amp;D4508&amp;";"&amp;E4508&amp;";"&amp;F4508&amp;";"&amp;G4508&amp;";"&amp;H4508</f>
        <v>Q7.1. Yardlong bean (long bean), cooked, boiled, drained, without salt;kg;1;100;not defined;!My project\0. Life cycles;;</v>
      </c>
    </row>
    <row r="4509" ht="15.75" customHeight="1">
      <c r="I4509" s="1" t="str">
        <f t="shared" si="1"/>
        <v>Q7.1. Yardlong bean (long bean), cooked, boiled, drained, without salt</v>
      </c>
      <c r="J4509" s="1">
        <f t="shared" si="2"/>
        <v>0</v>
      </c>
      <c r="K4509" s="1" t="str">
        <f t="shared" si="3"/>
        <v>Q7.1. Yardlong bean (long bean), cooked, boiled, drained, without salt0</v>
      </c>
      <c r="L4509" s="1" t="str">
        <f t="shared" si="4"/>
        <v>Q7.1. Yardlong bean (long bean), cooked, boiled, drained, without salt</v>
      </c>
      <c r="M4509" s="1" t="str">
        <f t="array" ref="M4509">IF(A4508=$A$72,TEXT(A4509,"dd/mm/yyyy"),A4509)&amp;";"&amp;B4509&amp;";"&amp;IF(J4509=0,IFERROR(VLOOKUP(A4509,default!$B$17:$C$19,2,0),C4509),INDEX(default!$B$2:$B$12,Sheet2!J4509,0))&amp;";"&amp;D4509&amp;";"&amp;E4509&amp;";"&amp;F4509&amp;";"&amp;G4509&amp;";"&amp;H4509</f>
        <v>;;;;;;;</v>
      </c>
    </row>
    <row r="4510" ht="15.75" customHeight="1">
      <c r="A4510" s="1" t="s">
        <v>838</v>
      </c>
      <c r="I4510" s="1" t="str">
        <f t="shared" si="1"/>
        <v>Q7.1. Yardlong bean (long bean), cooked, boiled, drained, without salt</v>
      </c>
      <c r="J4510" s="1">
        <f t="shared" si="2"/>
        <v>0</v>
      </c>
      <c r="K4510" s="1" t="str">
        <f t="shared" si="3"/>
        <v>Q7.1. Yardlong bean (long bean), cooked, boiled, drained, without salt0</v>
      </c>
      <c r="L4510" s="1" t="str">
        <f t="shared" si="4"/>
        <v>Q7.1. Yardlong bean (long bean), cooked, boiled, drained, without saltAvoided products</v>
      </c>
      <c r="M4510" s="1" t="str">
        <f t="array" ref="M4510">IF(A4509=$A$72,TEXT(A4510,"dd/mm/yyyy"),A4510)&amp;";"&amp;B4510&amp;";"&amp;IF(J4510=0,IFERROR(VLOOKUP(A4510,default!$B$17:$C$19,2,0),C4510),INDEX(default!$B$2:$B$12,Sheet2!J4510,0))&amp;";"&amp;D4510&amp;";"&amp;E4510&amp;";"&amp;F4510&amp;";"&amp;G4510&amp;";"&amp;H4510</f>
        <v>Avoided products;;;;;;;</v>
      </c>
    </row>
    <row r="4511" ht="15.75" customHeight="1">
      <c r="I4511" s="1" t="str">
        <f t="shared" si="1"/>
        <v>Q7.1. Yardlong bean (long bean), cooked, boiled, drained, without salt</v>
      </c>
      <c r="J4511" s="1">
        <f t="shared" si="2"/>
        <v>0</v>
      </c>
      <c r="K4511" s="1" t="str">
        <f t="shared" si="3"/>
        <v>Q7.1. Yardlong bean (long bean), cooked, boiled, drained, without salt0</v>
      </c>
      <c r="L4511" s="1" t="str">
        <f t="shared" si="4"/>
        <v>Q7.1. Yardlong bean (long bean), cooked, boiled, drained, without salt</v>
      </c>
      <c r="M4511" s="1" t="str">
        <f t="array" ref="M4511">IF(A4510=$A$72,TEXT(A4511,"dd/mm/yyyy"),A4511)&amp;";"&amp;B4511&amp;";"&amp;IF(J4511=0,IFERROR(VLOOKUP(A4511,default!$B$17:$C$19,2,0),C4511),INDEX(default!$B$2:$B$12,Sheet2!J4511,0))&amp;";"&amp;D4511&amp;";"&amp;E4511&amp;";"&amp;F4511&amp;";"&amp;G4511&amp;";"&amp;H4511</f>
        <v>;;;;;;;</v>
      </c>
    </row>
    <row r="4512" ht="15.75" customHeight="1">
      <c r="A4512" s="1" t="s">
        <v>839</v>
      </c>
      <c r="I4512" s="1" t="str">
        <f t="shared" si="1"/>
        <v>Q7.1. Yardlong bean (long bean), cooked, boiled, drained, without salt</v>
      </c>
      <c r="J4512" s="1">
        <f t="shared" si="2"/>
        <v>0</v>
      </c>
      <c r="K4512" s="1" t="str">
        <f t="shared" si="3"/>
        <v>Q7.1. Yardlong bean (long bean), cooked, boiled, drained, without salt0</v>
      </c>
      <c r="L4512" s="1" t="str">
        <f t="shared" si="4"/>
        <v>Q7.1. Yardlong bean (long bean), cooked, boiled, drained, without saltResources</v>
      </c>
      <c r="M4512" s="1" t="str">
        <f t="array" ref="M4512">IF(A4511=$A$72,TEXT(A4512,"dd/mm/yyyy"),A4512)&amp;";"&amp;B4512&amp;";"&amp;IF(J4512=0,IFERROR(VLOOKUP(A4512,default!$B$17:$C$19,2,0),C4512),INDEX(default!$B$2:$B$12,Sheet2!J4512,0))&amp;";"&amp;D4512&amp;";"&amp;E4512&amp;";"&amp;F4512&amp;";"&amp;G4512&amp;";"&amp;H4512</f>
        <v>Resources;;;;;;;</v>
      </c>
    </row>
    <row r="4513" ht="15.75" customHeight="1">
      <c r="I4513" s="1" t="str">
        <f t="shared" si="1"/>
        <v>Q7.1. Yardlong bean (long bean), cooked, boiled, drained, without salt</v>
      </c>
      <c r="J4513" s="1">
        <f t="shared" si="2"/>
        <v>0</v>
      </c>
      <c r="K4513" s="1" t="str">
        <f t="shared" si="3"/>
        <v>Q7.1. Yardlong bean (long bean), cooked, boiled, drained, without salt0</v>
      </c>
      <c r="L4513" s="1" t="str">
        <f t="shared" si="4"/>
        <v>Q7.1. Yardlong bean (long bean), cooked, boiled, drained, without salt</v>
      </c>
      <c r="M4513" s="1" t="str">
        <f t="array" ref="M4513">IF(A4512=$A$72,TEXT(A4513,"dd/mm/yyyy"),A4513)&amp;";"&amp;B4513&amp;";"&amp;IF(J4513=0,IFERROR(VLOOKUP(A4513,default!$B$17:$C$19,2,0),C4513),INDEX(default!$B$2:$B$12,Sheet2!J4513,0))&amp;";"&amp;D4513&amp;";"&amp;E4513&amp;";"&amp;F4513&amp;";"&amp;G4513&amp;";"&amp;H4513</f>
        <v>;;;;;;;</v>
      </c>
    </row>
    <row r="4514" ht="15.75" customHeight="1">
      <c r="A4514" s="1" t="s">
        <v>840</v>
      </c>
      <c r="I4514" s="1" t="str">
        <f t="shared" si="1"/>
        <v>Q7.1. Yardlong bean (long bean), cooked, boiled, drained, without salt</v>
      </c>
      <c r="J4514" s="1">
        <f t="shared" si="2"/>
        <v>1</v>
      </c>
      <c r="K4514" s="1" t="str">
        <f t="shared" si="3"/>
        <v>Q7.1. Yardlong bean (long bean), cooked, boiled, drained, without salt1</v>
      </c>
      <c r="L4514" s="1" t="str">
        <f t="shared" si="4"/>
        <v>Q7.1. Yardlong bean (long bean), cooked, boiled, drained, without saltMaterials/fuels</v>
      </c>
      <c r="M4514" s="1" t="str">
        <f t="array" ref="M4514">IF(A4513=$A$72,TEXT(A4514,"dd/mm/yyyy"),A4514)&amp;";"&amp;B4514&amp;";"&amp;IF(J4514=0,IFERROR(VLOOKUP(A4514,default!$B$17:$C$19,2,0),C4514),INDEX(default!$B$2:$B$12,Sheet2!J4514,0))&amp;";"&amp;D4514&amp;";"&amp;E4514&amp;";"&amp;F4514&amp;";"&amp;G4514&amp;";"&amp;H4514</f>
        <v>Materials/fuels;;;;;;;</v>
      </c>
    </row>
    <row r="4515" ht="15.75" customHeight="1">
      <c r="A4515" s="1" t="s">
        <v>386</v>
      </c>
      <c r="B4515" s="1" t="s">
        <v>835</v>
      </c>
      <c r="C4515" s="1" t="s">
        <v>1013</v>
      </c>
      <c r="D4515" s="1" t="s">
        <v>842</v>
      </c>
      <c r="E4515" s="1">
        <v>0.0</v>
      </c>
      <c r="F4515" s="1">
        <v>0.0</v>
      </c>
      <c r="G4515" s="1">
        <v>0.0</v>
      </c>
      <c r="I4515" s="1" t="str">
        <f t="shared" si="1"/>
        <v>Q7.1. Yardlong bean (long bean), cooked, boiled, drained, without salt</v>
      </c>
      <c r="J4515" s="1">
        <f t="shared" si="2"/>
        <v>2</v>
      </c>
      <c r="K4515" s="1" t="str">
        <f t="shared" si="3"/>
        <v>Q7.1. Yardlong bean (long bean), cooked, boiled, drained, without salt2</v>
      </c>
      <c r="L4515" s="1" t="str">
        <f t="shared" si="4"/>
        <v>Q7.1. Yardlong bean (long bean), cooked, boiled, drained, without saltLong bean , at farm {ID} | GAIN LCA food basket</v>
      </c>
      <c r="M4515" s="1" t="str">
        <f t="array" ref="M4515">IF(A4514=$A$72,TEXT(A4515,"dd/mm/yyyy"),A4515)&amp;";"&amp;B4515&amp;";"&amp;IF(J4515=0,IFERROR(VLOOKUP(A4515,default!$B$17:$C$19,2,0),C4515),INDEX(default!$B$2:$B$12,Sheet2!J4515,0))&amp;";"&amp;D4515&amp;";"&amp;E4515&amp;";"&amp;F4515&amp;";"&amp;G4515&amp;";"&amp;H4515</f>
        <v>Long bean , at farm {ID} | GAIN LCA food basket;kg;primary*(1+PHAR_loss_PNS+PROC_loss_PNS+TRAN_loss_PNS+RET_loss_PNS);Undefined;0;0;0;</v>
      </c>
    </row>
    <row r="4516" ht="15.75" customHeight="1">
      <c r="A4516" s="1" t="s">
        <v>122</v>
      </c>
      <c r="B4516" s="1" t="s">
        <v>835</v>
      </c>
      <c r="C4516" s="1">
        <v>0.0</v>
      </c>
      <c r="D4516" s="1" t="s">
        <v>842</v>
      </c>
      <c r="E4516" s="1">
        <v>0.0</v>
      </c>
      <c r="F4516" s="1">
        <v>0.0</v>
      </c>
      <c r="G4516" s="1">
        <v>0.0</v>
      </c>
      <c r="I4516" s="1" t="str">
        <f t="shared" si="1"/>
        <v>Q7.1. Yardlong bean (long bean), cooked, boiled, drained, without salt</v>
      </c>
      <c r="J4516" s="1">
        <f t="shared" si="2"/>
        <v>3</v>
      </c>
      <c r="K4516" s="1" t="str">
        <f t="shared" si="3"/>
        <v>Q7.1. Yardlong bean (long bean), cooked, boiled, drained, without salt3</v>
      </c>
      <c r="L4516" s="1" t="str">
        <f t="shared" si="4"/>
        <v>Q7.1. Yardlong bean (long bean), cooked, boiled, drained, without saltProcessing dummy</v>
      </c>
      <c r="M4516" s="1" t="str">
        <f t="array" ref="M4516">IF(A4515=$A$72,TEXT(A4516,"dd/mm/yyyy"),A4516)&amp;";"&amp;B4516&amp;";"&amp;IF(J4516=0,IFERROR(VLOOKUP(A4516,default!$B$17:$C$19,2,0),C4516),INDEX(default!$B$2:$B$12,Sheet2!J4516,0))&amp;";"&amp;D4516&amp;";"&amp;E4516&amp;";"&amp;F4516&amp;";"&amp;G4516&amp;";"&amp;H4516</f>
        <v>Processing dummy;kg;processing*(1+PROC_loss_PNS+TRAN_loss_PNS+RET_loss_PNS);Undefined;0;0;0;</v>
      </c>
    </row>
    <row r="4517" ht="15.75" customHeight="1">
      <c r="A4517" s="1" t="s">
        <v>317</v>
      </c>
      <c r="B4517" s="1" t="s">
        <v>835</v>
      </c>
      <c r="C4517" s="1" t="s">
        <v>1111</v>
      </c>
      <c r="D4517" s="1" t="s">
        <v>842</v>
      </c>
      <c r="E4517" s="1">
        <v>0.0</v>
      </c>
      <c r="F4517" s="1">
        <v>0.0</v>
      </c>
      <c r="G4517" s="1">
        <v>0.0</v>
      </c>
      <c r="I4517" s="1" t="str">
        <f t="shared" si="1"/>
        <v>Q7.1. Yardlong bean (long bean), cooked, boiled, drained, without salt</v>
      </c>
      <c r="J4517" s="1">
        <f t="shared" si="2"/>
        <v>4</v>
      </c>
      <c r="K4517" s="1" t="str">
        <f t="shared" si="3"/>
        <v>Q7.1. Yardlong bean (long bean), cooked, boiled, drained, without salt4</v>
      </c>
      <c r="L4517" s="1" t="str">
        <f t="shared" si="4"/>
        <v>Q7.1. Yardlong bean (long bean), cooked, boiled, drained, without saltPackaging dummy</v>
      </c>
      <c r="M4517" s="1" t="str">
        <f t="array" ref="M4517">IF(A4516=$A$72,TEXT(A4517,"dd/mm/yyyy"),A4517)&amp;";"&amp;B4517&amp;";"&amp;IF(J4517=0,IFERROR(VLOOKUP(A4517,default!$B$17:$C$19,2,0),C4517),INDEX(default!$B$2:$B$12,Sheet2!J4517,0))&amp;";"&amp;D4517&amp;";"&amp;E4517&amp;";"&amp;F4517&amp;";"&amp;G4517&amp;";"&amp;H4517</f>
        <v>Packaging dummy;kg;packaging*(1+TRAN_loss_PNS+RET_loss_PNS);Undefined;0;0;0;</v>
      </c>
    </row>
    <row r="4518" ht="15.75" customHeight="1">
      <c r="A4518" s="1" t="s">
        <v>124</v>
      </c>
      <c r="B4518" s="1" t="s">
        <v>835</v>
      </c>
      <c r="C4518" s="1" t="s">
        <v>1015</v>
      </c>
      <c r="D4518" s="1" t="s">
        <v>842</v>
      </c>
      <c r="E4518" s="1">
        <v>0.0</v>
      </c>
      <c r="F4518" s="1">
        <v>0.0</v>
      </c>
      <c r="G4518" s="1">
        <v>0.0</v>
      </c>
      <c r="I4518" s="1" t="str">
        <f t="shared" si="1"/>
        <v>Q7.1. Yardlong bean (long bean), cooked, boiled, drained, without salt</v>
      </c>
      <c r="J4518" s="1">
        <f t="shared" si="2"/>
        <v>5</v>
      </c>
      <c r="K4518" s="1" t="str">
        <f t="shared" si="3"/>
        <v>Q7.1. Yardlong bean (long bean), cooked, boiled, drained, without salt5</v>
      </c>
      <c r="L4518" s="1" t="str">
        <f t="shared" si="4"/>
        <v>Q7.1. Yardlong bean (long bean), cooked, boiled, drained, without saltDomestic distribution {ID}| GAIN</v>
      </c>
      <c r="M4518" s="1" t="str">
        <f t="array" ref="M4518">IF(A4517=$A$72,TEXT(A4518,"dd/mm/yyyy"),A4518)&amp;";"&amp;B4518&amp;";"&amp;IF(J4518=0,IFERROR(VLOOKUP(A4518,default!$B$17:$C$19,2,0),C4518),INDEX(default!$B$2:$B$12,Sheet2!J4518,0))&amp;";"&amp;D4518&amp;";"&amp;E4518&amp;";"&amp;F4518&amp;";"&amp;G4518&amp;";"&amp;H4518</f>
        <v>Domestic distribution {ID}| GAIN;kg;distrib*(1+TRAN_loss_PNS+RET_loss_PNS);Undefined;0;0;0;</v>
      </c>
    </row>
    <row r="4519" ht="15.75" customHeight="1">
      <c r="A4519" s="1" t="s">
        <v>125</v>
      </c>
      <c r="B4519" s="1" t="s">
        <v>846</v>
      </c>
      <c r="C4519" s="1" t="s">
        <v>1016</v>
      </c>
      <c r="D4519" s="1" t="s">
        <v>842</v>
      </c>
      <c r="E4519" s="1">
        <v>0.0</v>
      </c>
      <c r="F4519" s="1">
        <v>0.0</v>
      </c>
      <c r="G4519" s="1">
        <v>0.0</v>
      </c>
      <c r="I4519" s="1" t="str">
        <f t="shared" si="1"/>
        <v>Q7.1. Yardlong bean (long bean), cooked, boiled, drained, without salt</v>
      </c>
      <c r="J4519" s="1">
        <f t="shared" si="2"/>
        <v>6</v>
      </c>
      <c r="K4519" s="1" t="str">
        <f t="shared" si="3"/>
        <v>Q7.1. Yardlong bean (long bean), cooked, boiled, drained, without salt6</v>
      </c>
      <c r="L4519" s="1" t="str">
        <f t="shared" si="4"/>
        <v>Q7.1. Yardlong bean (long bean), cooked, boiled, drained, without saltStorage, in closed refrigerator, at retail (WFLDB)/RER U {ID}| GAIN</v>
      </c>
      <c r="M4519" s="1" t="str">
        <f t="array" ref="M4519">IF(A4518=$A$72,TEXT(A4519,"dd/mm/yyyy"),A4519)&amp;";"&amp;B4519&amp;";"&amp;IF(J4519=0,IFERROR(VLOOKUP(A4519,default!$B$17:$C$19,2,0),C4519),INDEX(default!$B$2:$B$12,Sheet2!J4519,0))&amp;";"&amp;D4519&amp;";"&amp;E4519&amp;";"&amp;F4519&amp;";"&amp;G4519&amp;";"&amp;H4519</f>
        <v>Storage, in closed refrigerator, at retail (WFLDB)/RER U {ID}| GAIN;l*day;retail_cool*(1+RET_loss_PNS);Undefined;0;0;0;</v>
      </c>
    </row>
    <row r="4520" ht="15.75" customHeight="1">
      <c r="A4520" s="1" t="s">
        <v>126</v>
      </c>
      <c r="B4520" s="1" t="s">
        <v>846</v>
      </c>
      <c r="C4520" s="1" t="s">
        <v>1017</v>
      </c>
      <c r="D4520" s="1" t="s">
        <v>842</v>
      </c>
      <c r="E4520" s="1">
        <v>0.0</v>
      </c>
      <c r="F4520" s="1">
        <v>0.0</v>
      </c>
      <c r="G4520" s="1">
        <v>0.0</v>
      </c>
      <c r="I4520" s="1" t="str">
        <f t="shared" si="1"/>
        <v>Q7.1. Yardlong bean (long bean), cooked, boiled, drained, without salt</v>
      </c>
      <c r="J4520" s="1">
        <f t="shared" si="2"/>
        <v>7</v>
      </c>
      <c r="K4520" s="1" t="str">
        <f t="shared" si="3"/>
        <v>Q7.1. Yardlong bean (long bean), cooked, boiled, drained, without salt7</v>
      </c>
      <c r="L4520" s="1" t="str">
        <f t="shared" si="4"/>
        <v>Q7.1. Yardlong bean (long bean), cooked, boiled, drained, without saltStorage, in closed freezer, at retail (WFLDB)/RER U {ID}| GAIN</v>
      </c>
      <c r="M4520" s="1" t="str">
        <f t="array" ref="M4520">IF(A4519=$A$72,TEXT(A4520,"dd/mm/yyyy"),A4520)&amp;";"&amp;B4520&amp;";"&amp;IF(J4520=0,IFERROR(VLOOKUP(A4520,default!$B$17:$C$19,2,0),C4520),INDEX(default!$B$2:$B$12,Sheet2!J4520,0))&amp;";"&amp;D4520&amp;";"&amp;E4520&amp;";"&amp;F4520&amp;";"&amp;G4520&amp;";"&amp;H4520</f>
        <v>Storage, in closed freezer, at retail (WFLDB)/RER U {ID}| GAIN;l*day;retail_freez*(1+RET_loss_PNS);Undefined;0;0;0;</v>
      </c>
    </row>
    <row r="4521" ht="15.75" customHeight="1">
      <c r="A4521" s="1" t="s">
        <v>127</v>
      </c>
      <c r="B4521" s="1" t="s">
        <v>846</v>
      </c>
      <c r="C4521" s="1" t="s">
        <v>1018</v>
      </c>
      <c r="D4521" s="1" t="s">
        <v>842</v>
      </c>
      <c r="E4521" s="1">
        <v>0.0</v>
      </c>
      <c r="F4521" s="1">
        <v>0.0</v>
      </c>
      <c r="G4521" s="1">
        <v>0.0</v>
      </c>
      <c r="I4521" s="1" t="str">
        <f t="shared" si="1"/>
        <v>Q7.1. Yardlong bean (long bean), cooked, boiled, drained, without salt</v>
      </c>
      <c r="J4521" s="1">
        <f t="shared" si="2"/>
        <v>8</v>
      </c>
      <c r="K4521" s="1" t="str">
        <f t="shared" si="3"/>
        <v>Q7.1. Yardlong bean (long bean), cooked, boiled, drained, without salt8</v>
      </c>
      <c r="L4521" s="1" t="str">
        <f t="shared" si="4"/>
        <v>Q7.1. Yardlong bean (long bean), cooked, boiled, drained, without saltStorage, in refrigerator, at home (WFLDB)/RER U {ID}| GAIN</v>
      </c>
      <c r="M4521" s="1" t="str">
        <f t="array" ref="M4521">IF(A4520=$A$72,TEXT(A4521,"dd/mm/yyyy"),A4521)&amp;";"&amp;B4521&amp;";"&amp;IF(J4521=0,IFERROR(VLOOKUP(A4521,default!$B$17:$C$19,2,0),C4521),INDEX(default!$B$2:$B$12,Sheet2!J4521,0))&amp;";"&amp;D4521&amp;";"&amp;E4521&amp;";"&amp;F4521&amp;";"&amp;G4521&amp;";"&amp;H4521</f>
        <v>Storage, in refrigerator, at home (WFLDB)/RER U {ID}| GAIN;l*day;home_cool;Undefined;0;0;0;</v>
      </c>
    </row>
    <row r="4522" ht="15.75" customHeight="1">
      <c r="A4522" s="1" t="s">
        <v>128</v>
      </c>
      <c r="B4522" s="1" t="s">
        <v>846</v>
      </c>
      <c r="C4522" s="1" t="s">
        <v>1018</v>
      </c>
      <c r="D4522" s="1" t="s">
        <v>842</v>
      </c>
      <c r="E4522" s="1">
        <v>0.0</v>
      </c>
      <c r="F4522" s="1">
        <v>0.0</v>
      </c>
      <c r="G4522" s="1">
        <v>0.0</v>
      </c>
      <c r="I4522" s="1" t="str">
        <f t="shared" si="1"/>
        <v>Q7.1. Yardlong bean (long bean), cooked, boiled, drained, without salt</v>
      </c>
      <c r="J4522" s="1">
        <f t="shared" si="2"/>
        <v>9</v>
      </c>
      <c r="K4522" s="1" t="str">
        <f t="shared" si="3"/>
        <v>Q7.1. Yardlong bean (long bean), cooked, boiled, drained, without salt9</v>
      </c>
      <c r="L4522" s="1" t="str">
        <f t="shared" si="4"/>
        <v>Q7.1. Yardlong bean (long bean), cooked, boiled, drained, without saltStorage, in freezer, at home (WFLDB)/RER U {ID}| GAIN</v>
      </c>
      <c r="M4522" s="1" t="str">
        <f t="array" ref="M4522">IF(A4521=$A$72,TEXT(A4522,"dd/mm/yyyy"),A4522)&amp;";"&amp;B4522&amp;";"&amp;IF(J4522=0,IFERROR(VLOOKUP(A4522,default!$B$17:$C$19,2,0),C4522),INDEX(default!$B$2:$B$12,Sheet2!J4522,0))&amp;";"&amp;D4522&amp;";"&amp;E4522&amp;";"&amp;F4522&amp;";"&amp;G4522&amp;";"&amp;H4522</f>
        <v>Storage, in freezer, at home (WFLDB)/RER U {ID}| GAIN;l*day;home_freez;Undefined;0;0;0;</v>
      </c>
    </row>
    <row r="4523" ht="15.75" customHeight="1">
      <c r="A4523" s="1" t="s">
        <v>129</v>
      </c>
      <c r="B4523" s="1" t="s">
        <v>849</v>
      </c>
      <c r="C4523" s="1" t="s">
        <v>37</v>
      </c>
      <c r="D4523" s="1" t="s">
        <v>842</v>
      </c>
      <c r="E4523" s="1">
        <v>0.0</v>
      </c>
      <c r="F4523" s="1">
        <v>0.0</v>
      </c>
      <c r="G4523" s="1">
        <v>0.0</v>
      </c>
      <c r="I4523" s="1" t="str">
        <f t="shared" si="1"/>
        <v>Q7.1. Yardlong bean (long bean), cooked, boiled, drained, without salt</v>
      </c>
      <c r="J4523" s="1">
        <f t="shared" si="2"/>
        <v>10</v>
      </c>
      <c r="K4523" s="1" t="str">
        <f t="shared" si="3"/>
        <v>Q7.1. Yardlong bean (long bean), cooked, boiled, drained, without salt10</v>
      </c>
      <c r="L4523" s="1" t="str">
        <f t="shared" si="4"/>
        <v>Q7.1. Yardlong bean (long bean), cooked, boiled, drained, without saltBoiling, vegetables, with LPG stove, at consumer home (WFLDB)/GLO U</v>
      </c>
      <c r="M4523" s="1" t="str">
        <f t="array" ref="M4523">IF(A4522=$A$72,TEXT(A4523,"dd/mm/yyyy"),A4523)&amp;";"&amp;B4523&amp;";"&amp;IF(J4523=0,IFERROR(VLOOKUP(A4523,default!$B$17:$C$19,2,0),C4523),INDEX(default!$B$2:$B$12,Sheet2!J4523,0))&amp;";"&amp;D4523&amp;";"&amp;E4523&amp;";"&amp;F4523&amp;";"&amp;G4523&amp;";"&amp;H4523</f>
        <v>Boiling, vegetables, with LPG stove, at consumer home (WFLDB)/GLO U;p;boil*(1-USER_loss);Undefined;0;0;0;</v>
      </c>
    </row>
    <row r="4524" ht="15.75" customHeight="1">
      <c r="A4524" s="1" t="s">
        <v>130</v>
      </c>
      <c r="B4524" s="1" t="s">
        <v>849</v>
      </c>
      <c r="C4524" s="1" t="s">
        <v>38</v>
      </c>
      <c r="D4524" s="1" t="s">
        <v>842</v>
      </c>
      <c r="E4524" s="1">
        <v>0.0</v>
      </c>
      <c r="F4524" s="1">
        <v>0.0</v>
      </c>
      <c r="G4524" s="1">
        <v>0.0</v>
      </c>
      <c r="I4524" s="1" t="str">
        <f t="shared" si="1"/>
        <v>Q7.1. Yardlong bean (long bean), cooked, boiled, drained, without salt</v>
      </c>
      <c r="J4524" s="1">
        <f t="shared" si="2"/>
        <v>11</v>
      </c>
      <c r="K4524" s="1" t="str">
        <f t="shared" si="3"/>
        <v>Q7.1. Yardlong bean (long bean), cooked, boiled, drained, without salt11</v>
      </c>
      <c r="L4524" s="1" t="str">
        <f t="shared" si="4"/>
        <v>Q7.1. Yardlong bean (long bean), cooked, boiled, drained, without saltFrying, vegetables, with LPG stove, at consumer home (WFLDB)/GLO U</v>
      </c>
      <c r="M4524" s="1" t="str">
        <f t="array" ref="M4524">IF(A4523=$A$72,TEXT(A4524,"dd/mm/yyyy"),A4524)&amp;";"&amp;B4524&amp;";"&amp;IF(J4524=0,IFERROR(VLOOKUP(A4524,default!$B$17:$C$19,2,0),C4524),INDEX(default!$B$2:$B$12,Sheet2!J4524,0))&amp;";"&amp;D4524&amp;";"&amp;E4524&amp;";"&amp;F4524&amp;";"&amp;G4524&amp;";"&amp;H4524</f>
        <v>Frying, vegetables, with LPG stove, at consumer home (WFLDB)/GLO U;p;fry*(1-USER_loss);Undefined;0;0;0;</v>
      </c>
    </row>
    <row r="4525" ht="15.75" customHeight="1">
      <c r="I4525" s="1" t="str">
        <f t="shared" si="1"/>
        <v>Q7.1. Yardlong bean (long bean), cooked, boiled, drained, without salt</v>
      </c>
      <c r="J4525" s="1">
        <f t="shared" si="2"/>
        <v>0</v>
      </c>
      <c r="K4525" s="1" t="str">
        <f t="shared" si="3"/>
        <v>Q7.1. Yardlong bean (long bean), cooked, boiled, drained, without salt0</v>
      </c>
      <c r="L4525" s="1" t="str">
        <f t="shared" si="4"/>
        <v>Q7.1. Yardlong bean (long bean), cooked, boiled, drained, without salt</v>
      </c>
      <c r="M4525" s="1" t="str">
        <f t="array" ref="M4525">IF(A4524=$A$72,TEXT(A4525,"dd/mm/yyyy"),A4525)&amp;";"&amp;B4525&amp;";"&amp;IF(J4525=0,IFERROR(VLOOKUP(A4525,default!$B$17:$C$19,2,0),C4525),INDEX(default!$B$2:$B$12,Sheet2!J4525,0))&amp;";"&amp;D4525&amp;";"&amp;E4525&amp;";"&amp;F4525&amp;";"&amp;G4525&amp;";"&amp;H4525</f>
        <v>;;;;;;;</v>
      </c>
    </row>
    <row r="4526" ht="15.75" customHeight="1">
      <c r="A4526" s="1" t="s">
        <v>852</v>
      </c>
      <c r="I4526" s="1" t="str">
        <f t="shared" si="1"/>
        <v>Q7.1. Yardlong bean (long bean), cooked, boiled, drained, without salt</v>
      </c>
      <c r="J4526" s="1">
        <f t="shared" si="2"/>
        <v>0</v>
      </c>
      <c r="K4526" s="1" t="str">
        <f t="shared" si="3"/>
        <v>Q7.1. Yardlong bean (long bean), cooked, boiled, drained, without salt0</v>
      </c>
      <c r="L4526" s="1" t="str">
        <f t="shared" si="4"/>
        <v>Q7.1. Yardlong bean (long bean), cooked, boiled, drained, without saltElectricity/heat</v>
      </c>
      <c r="M4526" s="1" t="str">
        <f t="array" ref="M4526">IF(A4525=$A$72,TEXT(A4526,"dd/mm/yyyy"),A4526)&amp;";"&amp;B4526&amp;";"&amp;IF(J4526=0,IFERROR(VLOOKUP(A4526,default!$B$17:$C$19,2,0),C4526),INDEX(default!$B$2:$B$12,Sheet2!J4526,0))&amp;";"&amp;D4526&amp;";"&amp;E4526&amp;";"&amp;F4526&amp;";"&amp;G4526&amp;";"&amp;H4526</f>
        <v>Electricity/heat;;;;;;;</v>
      </c>
    </row>
    <row r="4527" ht="15.75" customHeight="1">
      <c r="I4527" s="1" t="str">
        <f t="shared" si="1"/>
        <v>Q7.1. Yardlong bean (long bean), cooked, boiled, drained, without salt</v>
      </c>
      <c r="J4527" s="1">
        <f t="shared" si="2"/>
        <v>0</v>
      </c>
      <c r="K4527" s="1" t="str">
        <f t="shared" si="3"/>
        <v>Q7.1. Yardlong bean (long bean), cooked, boiled, drained, without salt0</v>
      </c>
      <c r="L4527" s="1" t="str">
        <f t="shared" si="4"/>
        <v>Q7.1. Yardlong bean (long bean), cooked, boiled, drained, without salt</v>
      </c>
      <c r="M4527" s="1" t="str">
        <f t="array" ref="M4527">IF(A4526=$A$72,TEXT(A4527,"dd/mm/yyyy"),A4527)&amp;";"&amp;B4527&amp;";"&amp;IF(J4527=0,IFERROR(VLOOKUP(A4527,default!$B$17:$C$19,2,0),C4527),INDEX(default!$B$2:$B$12,Sheet2!J4527,0))&amp;";"&amp;D4527&amp;";"&amp;E4527&amp;";"&amp;F4527&amp;";"&amp;G4527&amp;";"&amp;H4527</f>
        <v>;;;;;;;</v>
      </c>
    </row>
    <row r="4528" ht="15.75" customHeight="1">
      <c r="A4528" s="1" t="s">
        <v>853</v>
      </c>
      <c r="I4528" s="1" t="str">
        <f t="shared" si="1"/>
        <v>Q7.1. Yardlong bean (long bean), cooked, boiled, drained, without salt</v>
      </c>
      <c r="J4528" s="1">
        <f t="shared" si="2"/>
        <v>0</v>
      </c>
      <c r="K4528" s="1" t="str">
        <f t="shared" si="3"/>
        <v>Q7.1. Yardlong bean (long bean), cooked, boiled, drained, without salt0</v>
      </c>
      <c r="L4528" s="1" t="str">
        <f t="shared" si="4"/>
        <v>Q7.1. Yardlong bean (long bean), cooked, boiled, drained, without saltEmissions to air</v>
      </c>
      <c r="M4528" s="1" t="str">
        <f t="array" ref="M4528">IF(A4527=$A$72,TEXT(A4528,"dd/mm/yyyy"),A4528)&amp;";"&amp;B4528&amp;";"&amp;IF(J4528=0,IFERROR(VLOOKUP(A4528,default!$B$17:$C$19,2,0),C4528),INDEX(default!$B$2:$B$12,Sheet2!J4528,0))&amp;";"&amp;D4528&amp;";"&amp;E4528&amp;";"&amp;F4528&amp;";"&amp;G4528&amp;";"&amp;H4528</f>
        <v>Emissions to air;;;;;;;</v>
      </c>
    </row>
    <row r="4529" ht="15.75" customHeight="1">
      <c r="I4529" s="1" t="str">
        <f t="shared" si="1"/>
        <v>Q7.1. Yardlong bean (long bean), cooked, boiled, drained, without salt</v>
      </c>
      <c r="J4529" s="1">
        <f t="shared" si="2"/>
        <v>0</v>
      </c>
      <c r="K4529" s="1" t="str">
        <f t="shared" si="3"/>
        <v>Q7.1. Yardlong bean (long bean), cooked, boiled, drained, without salt0</v>
      </c>
      <c r="L4529" s="1" t="str">
        <f t="shared" si="4"/>
        <v>Q7.1. Yardlong bean (long bean), cooked, boiled, drained, without salt</v>
      </c>
      <c r="M4529" s="1" t="str">
        <f t="array" ref="M4529">IF(A4528=$A$72,TEXT(A4529,"dd/mm/yyyy"),A4529)&amp;";"&amp;B4529&amp;";"&amp;IF(J4529=0,IFERROR(VLOOKUP(A4529,default!$B$17:$C$19,2,0),C4529),INDEX(default!$B$2:$B$12,Sheet2!J4529,0))&amp;";"&amp;D4529&amp;";"&amp;E4529&amp;";"&amp;F4529&amp;";"&amp;G4529&amp;";"&amp;H4529</f>
        <v>;;;;;;;</v>
      </c>
    </row>
    <row r="4530" ht="15.75" customHeight="1">
      <c r="A4530" s="1" t="s">
        <v>854</v>
      </c>
      <c r="I4530" s="1" t="str">
        <f t="shared" si="1"/>
        <v>Q7.1. Yardlong bean (long bean), cooked, boiled, drained, without salt</v>
      </c>
      <c r="J4530" s="1">
        <f t="shared" si="2"/>
        <v>0</v>
      </c>
      <c r="K4530" s="1" t="str">
        <f t="shared" si="3"/>
        <v>Q7.1. Yardlong bean (long bean), cooked, boiled, drained, without salt0</v>
      </c>
      <c r="L4530" s="1" t="str">
        <f t="shared" si="4"/>
        <v>Q7.1. Yardlong bean (long bean), cooked, boiled, drained, without saltEmissions to water</v>
      </c>
      <c r="M4530" s="1" t="str">
        <f t="array" ref="M4530">IF(A4529=$A$72,TEXT(A4530,"dd/mm/yyyy"),A4530)&amp;";"&amp;B4530&amp;";"&amp;IF(J4530=0,IFERROR(VLOOKUP(A4530,default!$B$17:$C$19,2,0),C4530),INDEX(default!$B$2:$B$12,Sheet2!J4530,0))&amp;";"&amp;D4530&amp;";"&amp;E4530&amp;";"&amp;F4530&amp;";"&amp;G4530&amp;";"&amp;H4530</f>
        <v>Emissions to water;;;;;;;</v>
      </c>
    </row>
    <row r="4531" ht="15.75" customHeight="1">
      <c r="I4531" s="1" t="str">
        <f t="shared" si="1"/>
        <v>Q7.1. Yardlong bean (long bean), cooked, boiled, drained, without salt</v>
      </c>
      <c r="J4531" s="1">
        <f t="shared" si="2"/>
        <v>0</v>
      </c>
      <c r="K4531" s="1" t="str">
        <f t="shared" si="3"/>
        <v>Q7.1. Yardlong bean (long bean), cooked, boiled, drained, without salt0</v>
      </c>
      <c r="L4531" s="1" t="str">
        <f t="shared" si="4"/>
        <v>Q7.1. Yardlong bean (long bean), cooked, boiled, drained, without salt</v>
      </c>
      <c r="M4531" s="1" t="str">
        <f t="array" ref="M4531">IF(A4530=$A$72,TEXT(A4531,"dd/mm/yyyy"),A4531)&amp;";"&amp;B4531&amp;";"&amp;IF(J4531=0,IFERROR(VLOOKUP(A4531,default!$B$17:$C$19,2,0),C4531),INDEX(default!$B$2:$B$12,Sheet2!J4531,0))&amp;";"&amp;D4531&amp;";"&amp;E4531&amp;";"&amp;F4531&amp;";"&amp;G4531&amp;";"&amp;H4531</f>
        <v>;;;;;;;</v>
      </c>
    </row>
    <row r="4532" ht="15.75" customHeight="1">
      <c r="A4532" s="1" t="s">
        <v>855</v>
      </c>
      <c r="I4532" s="1" t="str">
        <f t="shared" si="1"/>
        <v>Q7.1. Yardlong bean (long bean), cooked, boiled, drained, without salt</v>
      </c>
      <c r="J4532" s="1">
        <f t="shared" si="2"/>
        <v>0</v>
      </c>
      <c r="K4532" s="1" t="str">
        <f t="shared" si="3"/>
        <v>Q7.1. Yardlong bean (long bean), cooked, boiled, drained, without salt0</v>
      </c>
      <c r="L4532" s="1" t="str">
        <f t="shared" si="4"/>
        <v>Q7.1. Yardlong bean (long bean), cooked, boiled, drained, without saltEmissions to soil</v>
      </c>
      <c r="M4532" s="1" t="str">
        <f t="array" ref="M4532">IF(A4531=$A$72,TEXT(A4532,"dd/mm/yyyy"),A4532)&amp;";"&amp;B4532&amp;";"&amp;IF(J4532=0,IFERROR(VLOOKUP(A4532,default!$B$17:$C$19,2,0),C4532),INDEX(default!$B$2:$B$12,Sheet2!J4532,0))&amp;";"&amp;D4532&amp;";"&amp;E4532&amp;";"&amp;F4532&amp;";"&amp;G4532&amp;";"&amp;H4532</f>
        <v>Emissions to soil;;;;;;;</v>
      </c>
    </row>
    <row r="4533" ht="15.75" customHeight="1">
      <c r="I4533" s="1" t="str">
        <f t="shared" si="1"/>
        <v>Q7.1. Yardlong bean (long bean), cooked, boiled, drained, without salt</v>
      </c>
      <c r="J4533" s="1">
        <f t="shared" si="2"/>
        <v>0</v>
      </c>
      <c r="K4533" s="1" t="str">
        <f t="shared" si="3"/>
        <v>Q7.1. Yardlong bean (long bean), cooked, boiled, drained, without salt0</v>
      </c>
      <c r="L4533" s="1" t="str">
        <f t="shared" si="4"/>
        <v>Q7.1. Yardlong bean (long bean), cooked, boiled, drained, without salt</v>
      </c>
      <c r="M4533" s="1" t="str">
        <f t="array" ref="M4533">IF(A4532=$A$72,TEXT(A4533,"dd/mm/yyyy"),A4533)&amp;";"&amp;B4533&amp;";"&amp;IF(J4533=0,IFERROR(VLOOKUP(A4533,default!$B$17:$C$19,2,0),C4533),INDEX(default!$B$2:$B$12,Sheet2!J4533,0))&amp;";"&amp;D4533&amp;";"&amp;E4533&amp;";"&amp;F4533&amp;";"&amp;G4533&amp;";"&amp;H4533</f>
        <v>;;;;;;;</v>
      </c>
    </row>
    <row r="4534" ht="15.75" customHeight="1">
      <c r="A4534" s="1" t="s">
        <v>856</v>
      </c>
      <c r="I4534" s="1" t="str">
        <f t="shared" si="1"/>
        <v>Q7.1. Yardlong bean (long bean), cooked, boiled, drained, without salt</v>
      </c>
      <c r="J4534" s="1">
        <f t="shared" si="2"/>
        <v>0</v>
      </c>
      <c r="K4534" s="1" t="str">
        <f t="shared" si="3"/>
        <v>Q7.1. Yardlong bean (long bean), cooked, boiled, drained, without salt0</v>
      </c>
      <c r="L4534" s="1" t="str">
        <f t="shared" si="4"/>
        <v>Q7.1. Yardlong bean (long bean), cooked, boiled, drained, without saltFinal waste flows</v>
      </c>
      <c r="M4534" s="1" t="str">
        <f t="array" ref="M4534">IF(A4533=$A$72,TEXT(A4534,"dd/mm/yyyy"),A4534)&amp;";"&amp;B4534&amp;";"&amp;IF(J4534=0,IFERROR(VLOOKUP(A4534,default!$B$17:$C$19,2,0),C4534),INDEX(default!$B$2:$B$12,Sheet2!J4534,0))&amp;";"&amp;D4534&amp;";"&amp;E4534&amp;";"&amp;F4534&amp;";"&amp;G4534&amp;";"&amp;H4534</f>
        <v>Final waste flows;;;;;;;</v>
      </c>
    </row>
    <row r="4535" ht="15.75" customHeight="1">
      <c r="I4535" s="1" t="str">
        <f t="shared" si="1"/>
        <v>Q7.1. Yardlong bean (long bean), cooked, boiled, drained, without salt</v>
      </c>
      <c r="J4535" s="1">
        <f t="shared" si="2"/>
        <v>0</v>
      </c>
      <c r="K4535" s="1" t="str">
        <f t="shared" si="3"/>
        <v>Q7.1. Yardlong bean (long bean), cooked, boiled, drained, without salt0</v>
      </c>
      <c r="L4535" s="1" t="str">
        <f t="shared" si="4"/>
        <v>Q7.1. Yardlong bean (long bean), cooked, boiled, drained, without salt</v>
      </c>
      <c r="M4535" s="1" t="str">
        <f t="array" ref="M4535">IF(A4534=$A$72,TEXT(A4535,"dd/mm/yyyy"),A4535)&amp;";"&amp;B4535&amp;";"&amp;IF(J4535=0,IFERROR(VLOOKUP(A4535,default!$B$17:$C$19,2,0),C4535),INDEX(default!$B$2:$B$12,Sheet2!J4535,0))&amp;";"&amp;D4535&amp;";"&amp;E4535&amp;";"&amp;F4535&amp;";"&amp;G4535&amp;";"&amp;H4535</f>
        <v>;;;;;;;</v>
      </c>
    </row>
    <row r="4536" ht="15.75" customHeight="1">
      <c r="A4536" s="1" t="s">
        <v>857</v>
      </c>
      <c r="I4536" s="1" t="str">
        <f t="shared" si="1"/>
        <v>Q7.1. Yardlong bean (long bean), cooked, boiled, drained, without salt</v>
      </c>
      <c r="J4536" s="1">
        <f t="shared" si="2"/>
        <v>0</v>
      </c>
      <c r="K4536" s="1" t="str">
        <f t="shared" si="3"/>
        <v>Q7.1. Yardlong bean (long bean), cooked, boiled, drained, without salt0</v>
      </c>
      <c r="L4536" s="1" t="str">
        <f t="shared" si="4"/>
        <v>Q7.1. Yardlong bean (long bean), cooked, boiled, drained, without saltNon material emissions</v>
      </c>
      <c r="M4536" s="1" t="str">
        <f t="array" ref="M4536">IF(A4535=$A$72,TEXT(A4536,"dd/mm/yyyy"),A4536)&amp;";"&amp;B4536&amp;";"&amp;IF(J4536=0,IFERROR(VLOOKUP(A4536,default!$B$17:$C$19,2,0),C4536),INDEX(default!$B$2:$B$12,Sheet2!J4536,0))&amp;";"&amp;D4536&amp;";"&amp;E4536&amp;";"&amp;F4536&amp;";"&amp;G4536&amp;";"&amp;H4536</f>
        <v>Non material emissions;;;;;;;</v>
      </c>
    </row>
    <row r="4537" ht="15.75" customHeight="1">
      <c r="I4537" s="1" t="str">
        <f t="shared" si="1"/>
        <v>Q7.1. Yardlong bean (long bean), cooked, boiled, drained, without salt</v>
      </c>
      <c r="J4537" s="1">
        <f t="shared" si="2"/>
        <v>0</v>
      </c>
      <c r="K4537" s="1" t="str">
        <f t="shared" si="3"/>
        <v>Q7.1. Yardlong bean (long bean), cooked, boiled, drained, without salt0</v>
      </c>
      <c r="L4537" s="1" t="str">
        <f t="shared" si="4"/>
        <v>Q7.1. Yardlong bean (long bean), cooked, boiled, drained, without salt</v>
      </c>
      <c r="M4537" s="1" t="str">
        <f t="array" ref="M4537">IF(A4536=$A$72,TEXT(A4537,"dd/mm/yyyy"),A4537)&amp;";"&amp;B4537&amp;";"&amp;IF(J4537=0,IFERROR(VLOOKUP(A4537,default!$B$17:$C$19,2,0),C4537),INDEX(default!$B$2:$B$12,Sheet2!J4537,0))&amp;";"&amp;D4537&amp;";"&amp;E4537&amp;";"&amp;F4537&amp;";"&amp;G4537&amp;";"&amp;H4537</f>
        <v>;;;;;;;</v>
      </c>
    </row>
    <row r="4538" ht="15.75" customHeight="1">
      <c r="A4538" s="1" t="s">
        <v>858</v>
      </c>
      <c r="I4538" s="1" t="str">
        <f t="shared" si="1"/>
        <v>Q7.1. Yardlong bean (long bean), cooked, boiled, drained, without salt</v>
      </c>
      <c r="J4538" s="1">
        <f t="shared" si="2"/>
        <v>0</v>
      </c>
      <c r="K4538" s="1" t="str">
        <f t="shared" si="3"/>
        <v>Q7.1. Yardlong bean (long bean), cooked, boiled, drained, without salt0</v>
      </c>
      <c r="L4538" s="1" t="str">
        <f t="shared" si="4"/>
        <v>Q7.1. Yardlong bean (long bean), cooked, boiled, drained, without saltSocial issues</v>
      </c>
      <c r="M4538" s="1" t="str">
        <f t="array" ref="M4538">IF(A4537=$A$72,TEXT(A4538,"dd/mm/yyyy"),A4538)&amp;";"&amp;B4538&amp;";"&amp;IF(J4538=0,IFERROR(VLOOKUP(A4538,default!$B$17:$C$19,2,0),C4538),INDEX(default!$B$2:$B$12,Sheet2!J4538,0))&amp;";"&amp;D4538&amp;";"&amp;E4538&amp;";"&amp;F4538&amp;";"&amp;G4538&amp;";"&amp;H4538</f>
        <v>Social issues;;;;;;;</v>
      </c>
    </row>
    <row r="4539" ht="15.75" customHeight="1">
      <c r="I4539" s="1" t="str">
        <f t="shared" si="1"/>
        <v>Q7.1. Yardlong bean (long bean), cooked, boiled, drained, without salt</v>
      </c>
      <c r="J4539" s="1">
        <f t="shared" si="2"/>
        <v>0</v>
      </c>
      <c r="K4539" s="1" t="str">
        <f t="shared" si="3"/>
        <v>Q7.1. Yardlong bean (long bean), cooked, boiled, drained, without salt0</v>
      </c>
      <c r="L4539" s="1" t="str">
        <f t="shared" si="4"/>
        <v>Q7.1. Yardlong bean (long bean), cooked, boiled, drained, without salt</v>
      </c>
      <c r="M4539" s="1" t="str">
        <f t="array" ref="M4539">IF(A4538=$A$72,TEXT(A4539,"dd/mm/yyyy"),A4539)&amp;";"&amp;B4539&amp;";"&amp;IF(J4539=0,IFERROR(VLOOKUP(A4539,default!$B$17:$C$19,2,0),C4539),INDEX(default!$B$2:$B$12,Sheet2!J4539,0))&amp;";"&amp;D4539&amp;";"&amp;E4539&amp;";"&amp;F4539&amp;";"&amp;G4539&amp;";"&amp;H4539</f>
        <v>;;;;;;;</v>
      </c>
    </row>
    <row r="4540" ht="15.75" customHeight="1">
      <c r="A4540" s="1" t="s">
        <v>859</v>
      </c>
      <c r="I4540" s="1" t="str">
        <f t="shared" si="1"/>
        <v>Q7.1. Yardlong bean (long bean), cooked, boiled, drained, without salt</v>
      </c>
      <c r="J4540" s="1">
        <f t="shared" si="2"/>
        <v>0</v>
      </c>
      <c r="K4540" s="1" t="str">
        <f t="shared" si="3"/>
        <v>Q7.1. Yardlong bean (long bean), cooked, boiled, drained, without salt0</v>
      </c>
      <c r="L4540" s="1" t="str">
        <f t="shared" si="4"/>
        <v>Q7.1. Yardlong bean (long bean), cooked, boiled, drained, without saltEconomic issues</v>
      </c>
      <c r="M4540" s="1" t="str">
        <f t="array" ref="M4540">IF(A4539=$A$72,TEXT(A4540,"dd/mm/yyyy"),A4540)&amp;";"&amp;B4540&amp;";"&amp;IF(J4540=0,IFERROR(VLOOKUP(A4540,default!$B$17:$C$19,2,0),C4540),INDEX(default!$B$2:$B$12,Sheet2!J4540,0))&amp;";"&amp;D4540&amp;";"&amp;E4540&amp;";"&amp;F4540&amp;";"&amp;G4540&amp;";"&amp;H4540</f>
        <v>Economic issues;;;;;;;</v>
      </c>
    </row>
    <row r="4541" ht="15.75" customHeight="1">
      <c r="I4541" s="1" t="str">
        <f t="shared" si="1"/>
        <v>Q7.1. Yardlong bean (long bean), cooked, boiled, drained, without salt</v>
      </c>
      <c r="J4541" s="1">
        <f t="shared" si="2"/>
        <v>0</v>
      </c>
      <c r="K4541" s="1" t="str">
        <f t="shared" si="3"/>
        <v>Q7.1. Yardlong bean (long bean), cooked, boiled, drained, without salt0</v>
      </c>
      <c r="L4541" s="1" t="str">
        <f t="shared" si="4"/>
        <v>Q7.1. Yardlong bean (long bean), cooked, boiled, drained, without salt</v>
      </c>
      <c r="M4541" s="1" t="str">
        <f t="array" ref="M4541">IF(A4540=$A$72,TEXT(A4541,"dd/mm/yyyy"),A4541)&amp;";"&amp;B4541&amp;";"&amp;IF(J4541=0,IFERROR(VLOOKUP(A4541,default!$B$17:$C$19,2,0),C4541),INDEX(default!$B$2:$B$12,Sheet2!J4541,0))&amp;";"&amp;D4541&amp;";"&amp;E4541&amp;";"&amp;F4541&amp;";"&amp;G4541&amp;";"&amp;H4541</f>
        <v>;;;;;;;</v>
      </c>
    </row>
    <row r="4542" ht="15.75" customHeight="1">
      <c r="A4542" s="1" t="s">
        <v>860</v>
      </c>
      <c r="I4542" s="1" t="str">
        <f t="shared" si="1"/>
        <v>Q7.1. Yardlong bean (long bean), cooked, boiled, drained, without salt</v>
      </c>
      <c r="J4542" s="1">
        <f t="shared" si="2"/>
        <v>0</v>
      </c>
      <c r="K4542" s="1" t="str">
        <f t="shared" si="3"/>
        <v>Q7.1. Yardlong bean (long bean), cooked, boiled, drained, without salt0</v>
      </c>
      <c r="L4542" s="1" t="str">
        <f t="shared" si="4"/>
        <v>Q7.1. Yardlong bean (long bean), cooked, boiled, drained, without saltWaste to treatment</v>
      </c>
      <c r="M4542" s="1" t="str">
        <f t="array" ref="M4542">IF(A4541=$A$72,TEXT(A4542,"dd/mm/yyyy"),A4542)&amp;";"&amp;B4542&amp;";"&amp;IF(J4542=0,IFERROR(VLOOKUP(A4542,default!$B$17:$C$19,2,0),C4542),INDEX(default!$B$2:$B$12,Sheet2!J4542,0))&amp;";"&amp;D4542&amp;";"&amp;E4542&amp;";"&amp;F4542&amp;";"&amp;G4542&amp;";"&amp;H4542</f>
        <v>Waste to treatment;;;;;;;</v>
      </c>
    </row>
    <row r="4543" ht="15.75" customHeight="1">
      <c r="A4543" s="1" t="s">
        <v>8</v>
      </c>
      <c r="B4543" s="1" t="s">
        <v>835</v>
      </c>
      <c r="C4543" s="1" t="s">
        <v>1112</v>
      </c>
      <c r="D4543" s="1" t="s">
        <v>842</v>
      </c>
      <c r="E4543" s="1">
        <v>0.0</v>
      </c>
      <c r="F4543" s="1">
        <v>0.0</v>
      </c>
      <c r="G4543" s="1">
        <v>0.0</v>
      </c>
      <c r="I4543" s="1" t="str">
        <f t="shared" si="1"/>
        <v>Q7.1. Yardlong bean (long bean), cooked, boiled, drained, without salt</v>
      </c>
      <c r="J4543" s="1">
        <f t="shared" si="2"/>
        <v>0</v>
      </c>
      <c r="K4543" s="1" t="str">
        <f t="shared" si="3"/>
        <v>Q7.1. Yardlong bean (long bean), cooked, boiled, drained, without salt0</v>
      </c>
      <c r="L4543" s="1" t="str">
        <f t="shared" si="4"/>
        <v>Q7.1. Yardlong bean (long bean), cooked, boiled, drained, without saltMunicipal solid waste {RoW}| treatment of municipal solid waste, sanitary landfill | Cut-off, S</v>
      </c>
      <c r="M4543" s="1" t="str">
        <f t="array" ref="M4543">IF(A4542=$A$72,TEXT(A4543,"dd/mm/yyyy"),A4543)&amp;";"&amp;B4543&amp;";"&amp;IF(J4543=0,IFERROR(VLOOKUP(A4543,default!$B$17:$C$19,2,0),C4543),INDEX(default!$B$2:$B$12,Sheet2!J4543,0))&amp;";"&amp;D4543&amp;";"&amp;E4543&amp;";"&amp;F4543&amp;";"&amp;G4543&amp;";"&amp;H4543</f>
        <v>Municipal solid waste {RoW}| treatment of municipal solid waste, sanitary landfill | Cut-off, S;kg;(packwt*packaging*(1+TRAN_loss_PNS+RET_loss_PNS)+PHAR_loss_PNS+PROC_loss_PNS+TRAN_loss_PNS+RET_loss_PNS+USER_loss)*landfill;Undefined;0;0;0;</v>
      </c>
    </row>
    <row r="4544" ht="15.75" customHeight="1">
      <c r="A4544" s="1" t="s">
        <v>9</v>
      </c>
      <c r="B4544" s="1" t="s">
        <v>835</v>
      </c>
      <c r="C4544" s="1" t="s">
        <v>1113</v>
      </c>
      <c r="D4544" s="1" t="s">
        <v>842</v>
      </c>
      <c r="E4544" s="1">
        <v>0.0</v>
      </c>
      <c r="F4544" s="1">
        <v>0.0</v>
      </c>
      <c r="G4544" s="1">
        <v>0.0</v>
      </c>
      <c r="I4544" s="1" t="str">
        <f t="shared" si="1"/>
        <v>Q7.1. Yardlong bean (long bean), cooked, boiled, drained, without salt</v>
      </c>
      <c r="J4544" s="1">
        <f t="shared" si="2"/>
        <v>0</v>
      </c>
      <c r="K4544" s="1" t="str">
        <f t="shared" si="3"/>
        <v>Q7.1. Yardlong bean (long bean), cooked, boiled, drained, without salt0</v>
      </c>
      <c r="L4544" s="1" t="str">
        <f t="shared" si="4"/>
        <v>Q7.1. Yardlong bean (long bean), cooked, boiled, drained, without saltMunicipal solid waste {GLO}| treatment of municipal solid waste, open dump, wet infiltration class (500mm) | Cut-off, S</v>
      </c>
      <c r="M4544" s="1" t="str">
        <f t="array" ref="M4544">IF(A4543=$A$72,TEXT(A4544,"dd/mm/yyyy"),A4544)&amp;";"&amp;B4544&amp;";"&amp;IF(J4544=0,IFERROR(VLOOKUP(A4544,default!$B$17:$C$19,2,0),C4544),INDEX(default!$B$2:$B$12,Sheet2!J4544,0))&amp;";"&amp;D4544&amp;";"&amp;E4544&amp;";"&amp;F4544&amp;";"&amp;G4544&amp;";"&amp;H4544</f>
        <v>Municipal solid waste {GLO}| treatment of municipal solid waste, open dump, wet infiltration class (500mm) | Cut-off, S;kg;(packwt*packaging*(1+TRAN_loss_PNS+RET_loss_PNS)+PHAR_loss_PNS+PROC_loss_PNS+TRAN_loss_PNS+RET_loss_PNS+USER_loss)*opendump;Undefined;0;0;0;</v>
      </c>
    </row>
    <row r="4545" ht="15.75" customHeight="1">
      <c r="A4545" s="1" t="s">
        <v>10</v>
      </c>
      <c r="B4545" s="1" t="s">
        <v>835</v>
      </c>
      <c r="C4545" s="1" t="s">
        <v>1113</v>
      </c>
      <c r="D4545" s="1" t="s">
        <v>842</v>
      </c>
      <c r="E4545" s="1">
        <v>0.0</v>
      </c>
      <c r="F4545" s="1">
        <v>0.0</v>
      </c>
      <c r="G4545" s="1">
        <v>0.0</v>
      </c>
      <c r="I4545" s="1" t="str">
        <f t="shared" si="1"/>
        <v>Q7.1. Yardlong bean (long bean), cooked, boiled, drained, without salt</v>
      </c>
      <c r="J4545" s="1">
        <f t="shared" si="2"/>
        <v>0</v>
      </c>
      <c r="K4545" s="1" t="str">
        <f t="shared" si="3"/>
        <v>Q7.1. Yardlong bean (long bean), cooked, boiled, drained, without salt0</v>
      </c>
      <c r="L4545" s="1" t="str">
        <f t="shared" si="4"/>
        <v>Q7.1. Yardlong bean (long bean), cooked, boiled, drained, without saltMunicipal solid waste {GLO}| treatment of municipal solid waste, open burning | Cut-off, S</v>
      </c>
      <c r="M4545" s="1" t="str">
        <f t="array" ref="M4545">IF(A4544=$A$72,TEXT(A4545,"dd/mm/yyyy"),A4545)&amp;";"&amp;B4545&amp;";"&amp;IF(J4545=0,IFERROR(VLOOKUP(A4545,default!$B$17:$C$19,2,0),C4545),INDEX(default!$B$2:$B$12,Sheet2!J4545,0))&amp;";"&amp;D4545&amp;";"&amp;E4545&amp;";"&amp;F4545&amp;";"&amp;G4545&amp;";"&amp;H4545</f>
        <v>Municipal solid waste {GLO}| treatment of municipal solid waste, open burning | Cut-off, S;kg;(packwt*packaging*(1+TRAN_loss_PNS+RET_loss_PNS)+PHAR_loss_PNS+PROC_loss_PNS+TRAN_loss_PNS+RET_loss_PNS+USER_loss)*openburn;Undefined;0;0;0;</v>
      </c>
    </row>
    <row r="4546" ht="15.75" customHeight="1">
      <c r="I4546" s="1" t="str">
        <f t="shared" si="1"/>
        <v>Q7.1. Yardlong bean (long bean), cooked, boiled, drained, without salt</v>
      </c>
      <c r="J4546" s="1">
        <f t="shared" si="2"/>
        <v>0</v>
      </c>
      <c r="K4546" s="1" t="str">
        <f t="shared" si="3"/>
        <v>Q7.1. Yardlong bean (long bean), cooked, boiled, drained, without salt0</v>
      </c>
      <c r="L4546" s="1" t="str">
        <f t="shared" si="4"/>
        <v>Q7.1. Yardlong bean (long bean), cooked, boiled, drained, without salt</v>
      </c>
      <c r="M4546" s="1" t="str">
        <f t="array" ref="M4546">IF(A4545=$A$72,TEXT(A4546,"dd/mm/yyyy"),A4546)&amp;";"&amp;B4546&amp;";"&amp;IF(J4546=0,IFERROR(VLOOKUP(A4546,default!$B$17:$C$19,2,0),C4546),INDEX(default!$B$2:$B$12,Sheet2!J4546,0))&amp;";"&amp;D4546&amp;";"&amp;E4546&amp;";"&amp;F4546&amp;";"&amp;G4546&amp;";"&amp;H4546</f>
        <v>;;;;;;;</v>
      </c>
    </row>
    <row r="4547" ht="15.75" customHeight="1">
      <c r="A4547" s="1" t="s">
        <v>865</v>
      </c>
      <c r="I4547" s="1" t="str">
        <f t="shared" si="1"/>
        <v>Q7.1. Yardlong bean (long bean), cooked, boiled, drained, without salt</v>
      </c>
      <c r="J4547" s="1">
        <f t="shared" si="2"/>
        <v>0</v>
      </c>
      <c r="K4547" s="1" t="str">
        <f t="shared" si="3"/>
        <v>Q7.1. Yardlong bean (long bean), cooked, boiled, drained, without salt0</v>
      </c>
      <c r="L4547" s="1" t="str">
        <f t="shared" si="4"/>
        <v>Q7.1. Yardlong bean (long bean), cooked, boiled, drained, without saltInput parameters</v>
      </c>
      <c r="M4547" s="1" t="str">
        <f t="array" ref="M4547">IF(A4546=$A$72,TEXT(A4547,"dd/mm/yyyy"),A4547)&amp;";"&amp;B4547&amp;";"&amp;IF(J4547=0,IFERROR(VLOOKUP(A4547,default!$B$17:$C$19,2,0),C4547),INDEX(default!$B$2:$B$12,Sheet2!J4547,0))&amp;";"&amp;D4547&amp;";"&amp;E4547&amp;";"&amp;F4547&amp;";"&amp;G4547&amp;";"&amp;H4547</f>
        <v>Input parameters;;;;;;;</v>
      </c>
    </row>
    <row r="4548" ht="15.75" customHeight="1">
      <c r="A4548" s="1" t="s">
        <v>31</v>
      </c>
      <c r="B4548" s="1">
        <v>1.0</v>
      </c>
      <c r="C4548" s="1" t="s">
        <v>866</v>
      </c>
      <c r="D4548" s="1">
        <v>1.11</v>
      </c>
      <c r="E4548" s="1">
        <v>0.0</v>
      </c>
      <c r="F4548" s="1">
        <v>0.0</v>
      </c>
      <c r="G4548" s="1" t="s">
        <v>832</v>
      </c>
      <c r="H4548" s="1" t="s">
        <v>134</v>
      </c>
      <c r="I4548" s="1" t="str">
        <f t="shared" si="1"/>
        <v>Q7.1. Yardlong bean (long bean), cooked, boiled, drained, without salt</v>
      </c>
      <c r="J4548" s="1">
        <f t="shared" si="2"/>
        <v>0</v>
      </c>
      <c r="K4548" s="1" t="str">
        <f t="shared" si="3"/>
        <v>Q7.1. Yardlong bean (long bean), cooked, boiled, drained, without salt0</v>
      </c>
      <c r="L4548" s="1" t="str">
        <f t="shared" si="4"/>
        <v>Q7.1. Yardlong bean (long bean), cooked, boiled, drained, without saltprimary</v>
      </c>
      <c r="M4548" s="1" t="str">
        <f t="array" ref="M4548">IF(A4547=$A$72,TEXT(A4548,"dd/mm/yyyy"),A4548)&amp;";"&amp;B4548&amp;";"&amp;IF(J4548=0,IFERROR(VLOOKUP(A4548,default!$B$17:$C$19,2,0),C4548),INDEX(default!$B$2:$B$12,Sheet2!J4548,0))&amp;";"&amp;D4548&amp;";"&amp;E4548&amp;";"&amp;F4548&amp;";"&amp;G4548&amp;";"&amp;H4548</f>
        <v>primary;1;Lognormal;1,11;0;0;No;(2,3,2,2,2,na)_x007f_</v>
      </c>
    </row>
    <row r="4549" ht="15.75" customHeight="1">
      <c r="A4549" s="1" t="s">
        <v>23</v>
      </c>
      <c r="B4549" s="1">
        <v>1.0</v>
      </c>
      <c r="C4549" s="1" t="s">
        <v>866</v>
      </c>
      <c r="D4549" s="1">
        <v>1.25</v>
      </c>
      <c r="E4549" s="1">
        <v>0.0</v>
      </c>
      <c r="F4549" s="1">
        <v>0.0</v>
      </c>
      <c r="G4549" s="1" t="s">
        <v>832</v>
      </c>
      <c r="H4549" s="1" t="s">
        <v>131</v>
      </c>
      <c r="I4549" s="1" t="str">
        <f t="shared" si="1"/>
        <v>Q7.1. Yardlong bean (long bean), cooked, boiled, drained, without salt</v>
      </c>
      <c r="J4549" s="1">
        <f t="shared" si="2"/>
        <v>0</v>
      </c>
      <c r="K4549" s="1" t="str">
        <f t="shared" si="3"/>
        <v>Q7.1. Yardlong bean (long bean), cooked, boiled, drained, without salt0</v>
      </c>
      <c r="L4549" s="1" t="str">
        <f t="shared" si="4"/>
        <v>Q7.1. Yardlong bean (long bean), cooked, boiled, drained, without saltpackaging</v>
      </c>
      <c r="M4549" s="1" t="str">
        <f t="array" ref="M4549">IF(A4548=$A$72,TEXT(A4549,"dd/mm/yyyy"),A4549)&amp;";"&amp;B4549&amp;";"&amp;IF(J4549=0,IFERROR(VLOOKUP(A4549,default!$B$17:$C$19,2,0),C4549),INDEX(default!$B$2:$B$12,Sheet2!J4549,0))&amp;";"&amp;D4549&amp;";"&amp;E4549&amp;";"&amp;F4549&amp;";"&amp;G4549&amp;";"&amp;H4549</f>
        <v>packaging;1;Lognormal;1,25;0;0;No;(2,4,2,4,3,na)_x007f_</v>
      </c>
    </row>
    <row r="4550" ht="15.75" customHeight="1">
      <c r="A4550" s="1" t="s">
        <v>32</v>
      </c>
      <c r="B4550" s="1">
        <v>1.0</v>
      </c>
      <c r="C4550" s="1" t="s">
        <v>866</v>
      </c>
      <c r="D4550" s="1">
        <v>1.23</v>
      </c>
      <c r="E4550" s="1">
        <v>0.0</v>
      </c>
      <c r="F4550" s="1">
        <v>0.0</v>
      </c>
      <c r="G4550" s="1" t="s">
        <v>832</v>
      </c>
      <c r="H4550" s="1" t="s">
        <v>132</v>
      </c>
      <c r="I4550" s="1" t="str">
        <f t="shared" si="1"/>
        <v>Q7.1. Yardlong bean (long bean), cooked, boiled, drained, without salt</v>
      </c>
      <c r="J4550" s="1">
        <f t="shared" si="2"/>
        <v>0</v>
      </c>
      <c r="K4550" s="1" t="str">
        <f t="shared" si="3"/>
        <v>Q7.1. Yardlong bean (long bean), cooked, boiled, drained, without salt0</v>
      </c>
      <c r="L4550" s="1" t="str">
        <f t="shared" si="4"/>
        <v>Q7.1. Yardlong bean (long bean), cooked, boiled, drained, without saltdistrib</v>
      </c>
      <c r="M4550" s="1" t="str">
        <f t="array" ref="M4550">IF(A4549=$A$72,TEXT(A4550,"dd/mm/yyyy"),A4550)&amp;";"&amp;B4550&amp;";"&amp;IF(J4550=0,IFERROR(VLOOKUP(A4550,default!$B$17:$C$19,2,0),C4550),INDEX(default!$B$2:$B$12,Sheet2!J4550,0))&amp;";"&amp;D4550&amp;";"&amp;E4550&amp;";"&amp;F4550&amp;";"&amp;G4550&amp;";"&amp;H4550</f>
        <v>distrib;1;Lognormal;1,23;0;0;No;(2,3,2,4,3,na)_x007f_</v>
      </c>
    </row>
    <row r="4551" ht="15.75" customHeight="1">
      <c r="A4551" s="1" t="s">
        <v>33</v>
      </c>
      <c r="B4551" s="1">
        <v>0.0</v>
      </c>
      <c r="C4551" s="1" t="s">
        <v>866</v>
      </c>
      <c r="D4551" s="1">
        <v>1.12</v>
      </c>
      <c r="E4551" s="1">
        <v>0.0</v>
      </c>
      <c r="F4551" s="1">
        <v>0.0</v>
      </c>
      <c r="G4551" s="1" t="s">
        <v>832</v>
      </c>
      <c r="H4551" s="1" t="s">
        <v>133</v>
      </c>
      <c r="I4551" s="1" t="str">
        <f t="shared" si="1"/>
        <v>Q7.1. Yardlong bean (long bean), cooked, boiled, drained, without salt</v>
      </c>
      <c r="J4551" s="1">
        <f t="shared" si="2"/>
        <v>0</v>
      </c>
      <c r="K4551" s="1" t="str">
        <f t="shared" si="3"/>
        <v>Q7.1. Yardlong bean (long bean), cooked, boiled, drained, without salt0</v>
      </c>
      <c r="L4551" s="1" t="str">
        <f t="shared" si="4"/>
        <v>Q7.1. Yardlong bean (long bean), cooked, boiled, drained, without saltretail_cool</v>
      </c>
      <c r="M4551" s="1" t="str">
        <f t="array" ref="M4551">IF(A4550=$A$72,TEXT(A4551,"dd/mm/yyyy"),A4551)&amp;";"&amp;B4551&amp;";"&amp;IF(J4551=0,IFERROR(VLOOKUP(A4551,default!$B$17:$C$19,2,0),C4551),INDEX(default!$B$2:$B$12,Sheet2!J4551,0))&amp;";"&amp;D4551&amp;";"&amp;E4551&amp;";"&amp;F4551&amp;";"&amp;G4551&amp;";"&amp;H4551</f>
        <v>retail_cool;0;Lognormal;1,12;0;0;No;(2,3,2,4,2,na)_x007f_</v>
      </c>
    </row>
    <row r="4552" ht="15.75" customHeight="1">
      <c r="A4552" s="1" t="s">
        <v>34</v>
      </c>
      <c r="B4552" s="1">
        <v>0.0</v>
      </c>
      <c r="C4552" s="1" t="s">
        <v>866</v>
      </c>
      <c r="D4552" s="1">
        <v>1.12</v>
      </c>
      <c r="E4552" s="1">
        <v>0.0</v>
      </c>
      <c r="F4552" s="1">
        <v>0.0</v>
      </c>
      <c r="G4552" s="1" t="s">
        <v>832</v>
      </c>
      <c r="H4552" s="1" t="s">
        <v>133</v>
      </c>
      <c r="I4552" s="1" t="str">
        <f t="shared" si="1"/>
        <v>Q7.1. Yardlong bean (long bean), cooked, boiled, drained, without salt</v>
      </c>
      <c r="J4552" s="1">
        <f t="shared" si="2"/>
        <v>0</v>
      </c>
      <c r="K4552" s="1" t="str">
        <f t="shared" si="3"/>
        <v>Q7.1. Yardlong bean (long bean), cooked, boiled, drained, without salt0</v>
      </c>
      <c r="L4552" s="1" t="str">
        <f t="shared" si="4"/>
        <v>Q7.1. Yardlong bean (long bean), cooked, boiled, drained, without saltretail_freez</v>
      </c>
      <c r="M4552" s="1" t="str">
        <f t="array" ref="M4552">IF(A4551=$A$72,TEXT(A4552,"dd/mm/yyyy"),A4552)&amp;";"&amp;B4552&amp;";"&amp;IF(J4552=0,IFERROR(VLOOKUP(A4552,default!$B$17:$C$19,2,0),C4552),INDEX(default!$B$2:$B$12,Sheet2!J4552,0))&amp;";"&amp;D4552&amp;";"&amp;E4552&amp;";"&amp;F4552&amp;";"&amp;G4552&amp;";"&amp;H4552</f>
        <v>retail_freez;0;Lognormal;1,12;0;0;No;(2,3,2,4,2,na)_x007f_</v>
      </c>
    </row>
    <row r="4553" ht="15.75" customHeight="1">
      <c r="A4553" s="1" t="s">
        <v>35</v>
      </c>
      <c r="B4553" s="1">
        <v>0.0</v>
      </c>
      <c r="C4553" s="1" t="s">
        <v>866</v>
      </c>
      <c r="D4553" s="1">
        <v>1.12</v>
      </c>
      <c r="E4553" s="1">
        <v>0.0</v>
      </c>
      <c r="F4553" s="1">
        <v>0.0</v>
      </c>
      <c r="G4553" s="1" t="s">
        <v>832</v>
      </c>
      <c r="H4553" s="1" t="s">
        <v>133</v>
      </c>
      <c r="I4553" s="1" t="str">
        <f t="shared" si="1"/>
        <v>Q7.1. Yardlong bean (long bean), cooked, boiled, drained, without salt</v>
      </c>
      <c r="J4553" s="1">
        <f t="shared" si="2"/>
        <v>0</v>
      </c>
      <c r="K4553" s="1" t="str">
        <f t="shared" si="3"/>
        <v>Q7.1. Yardlong bean (long bean), cooked, boiled, drained, without salt0</v>
      </c>
      <c r="L4553" s="1" t="str">
        <f t="shared" si="4"/>
        <v>Q7.1. Yardlong bean (long bean), cooked, boiled, drained, without salthome_cool</v>
      </c>
      <c r="M4553" s="1" t="str">
        <f t="array" ref="M4553">IF(A4552=$A$72,TEXT(A4553,"dd/mm/yyyy"),A4553)&amp;";"&amp;B4553&amp;";"&amp;IF(J4553=0,IFERROR(VLOOKUP(A4553,default!$B$17:$C$19,2,0),C4553),INDEX(default!$B$2:$B$12,Sheet2!J4553,0))&amp;";"&amp;D4553&amp;";"&amp;E4553&amp;";"&amp;F4553&amp;";"&amp;G4553&amp;";"&amp;H4553</f>
        <v>home_cool;0;Lognormal;1,12;0;0;No;(2,3,2,4,2,na)_x007f_</v>
      </c>
    </row>
    <row r="4554" ht="15.75" customHeight="1">
      <c r="A4554" s="1" t="s">
        <v>36</v>
      </c>
      <c r="B4554" s="1">
        <v>0.0</v>
      </c>
      <c r="C4554" s="1" t="s">
        <v>866</v>
      </c>
      <c r="D4554" s="1">
        <v>1.12</v>
      </c>
      <c r="E4554" s="1">
        <v>0.0</v>
      </c>
      <c r="F4554" s="1">
        <v>0.0</v>
      </c>
      <c r="G4554" s="1" t="s">
        <v>832</v>
      </c>
      <c r="H4554" s="1" t="s">
        <v>133</v>
      </c>
      <c r="I4554" s="1" t="str">
        <f t="shared" si="1"/>
        <v>Q7.1. Yardlong bean (long bean), cooked, boiled, drained, without salt</v>
      </c>
      <c r="J4554" s="1">
        <f t="shared" si="2"/>
        <v>0</v>
      </c>
      <c r="K4554" s="1" t="str">
        <f t="shared" si="3"/>
        <v>Q7.1. Yardlong bean (long bean), cooked, boiled, drained, without salt0</v>
      </c>
      <c r="L4554" s="1" t="str">
        <f t="shared" si="4"/>
        <v>Q7.1. Yardlong bean (long bean), cooked, boiled, drained, without salthome_freez</v>
      </c>
      <c r="M4554" s="1" t="str">
        <f t="array" ref="M4554">IF(A4553=$A$72,TEXT(A4554,"dd/mm/yyyy"),A4554)&amp;";"&amp;B4554&amp;";"&amp;IF(J4554=0,IFERROR(VLOOKUP(A4554,default!$B$17:$C$19,2,0),C4554),INDEX(default!$B$2:$B$12,Sheet2!J4554,0))&amp;";"&amp;D4554&amp;";"&amp;E4554&amp;";"&amp;F4554&amp;";"&amp;G4554&amp;";"&amp;H4554</f>
        <v>home_freez;0;Lognormal;1,12;0;0;No;(2,3,2,4,2,na)_x007f_</v>
      </c>
    </row>
    <row r="4555" ht="15.75" customHeight="1">
      <c r="A4555" s="1" t="s">
        <v>37</v>
      </c>
      <c r="B4555" s="1">
        <v>2.0</v>
      </c>
      <c r="C4555" s="1" t="s">
        <v>866</v>
      </c>
      <c r="D4555" s="1">
        <v>1.11</v>
      </c>
      <c r="E4555" s="1">
        <v>0.0</v>
      </c>
      <c r="F4555" s="1">
        <v>0.0</v>
      </c>
      <c r="G4555" s="1" t="s">
        <v>832</v>
      </c>
      <c r="H4555" s="1" t="s">
        <v>134</v>
      </c>
      <c r="I4555" s="1" t="str">
        <f t="shared" si="1"/>
        <v>Q7.1. Yardlong bean (long bean), cooked, boiled, drained, without salt</v>
      </c>
      <c r="J4555" s="1">
        <f t="shared" si="2"/>
        <v>0</v>
      </c>
      <c r="K4555" s="1" t="str">
        <f t="shared" si="3"/>
        <v>Q7.1. Yardlong bean (long bean), cooked, boiled, drained, without salt0</v>
      </c>
      <c r="L4555" s="1" t="str">
        <f t="shared" si="4"/>
        <v>Q7.1. Yardlong bean (long bean), cooked, boiled, drained, without saltboil</v>
      </c>
      <c r="M4555" s="1" t="str">
        <f t="array" ref="M4555">IF(A4554=$A$72,TEXT(A4555,"dd/mm/yyyy"),A4555)&amp;";"&amp;B4555&amp;";"&amp;IF(J4555=0,IFERROR(VLOOKUP(A4555,default!$B$17:$C$19,2,0),C4555),INDEX(default!$B$2:$B$12,Sheet2!J4555,0))&amp;";"&amp;D4555&amp;";"&amp;E4555&amp;";"&amp;F4555&amp;";"&amp;G4555&amp;";"&amp;H4555</f>
        <v>boil;2;Lognormal;1,11;0;0;No;(2,3,2,2,2,na)_x007f_</v>
      </c>
    </row>
    <row r="4556" ht="15.75" customHeight="1">
      <c r="A4556" s="1" t="s">
        <v>38</v>
      </c>
      <c r="B4556" s="1">
        <v>0.0</v>
      </c>
      <c r="C4556" s="1" t="s">
        <v>866</v>
      </c>
      <c r="D4556" s="1">
        <v>1.11</v>
      </c>
      <c r="E4556" s="1">
        <v>0.0</v>
      </c>
      <c r="F4556" s="1">
        <v>0.0</v>
      </c>
      <c r="G4556" s="1" t="s">
        <v>832</v>
      </c>
      <c r="H4556" s="1" t="s">
        <v>134</v>
      </c>
      <c r="I4556" s="1" t="str">
        <f t="shared" si="1"/>
        <v>Q7.1. Yardlong bean (long bean), cooked, boiled, drained, without salt</v>
      </c>
      <c r="J4556" s="1">
        <f t="shared" si="2"/>
        <v>0</v>
      </c>
      <c r="K4556" s="1" t="str">
        <f t="shared" si="3"/>
        <v>Q7.1. Yardlong bean (long bean), cooked, boiled, drained, without salt0</v>
      </c>
      <c r="L4556" s="1" t="str">
        <f t="shared" si="4"/>
        <v>Q7.1. Yardlong bean (long bean), cooked, boiled, drained, without saltfry</v>
      </c>
      <c r="M4556" s="1" t="str">
        <f t="array" ref="M4556">IF(A4555=$A$72,TEXT(A4556,"dd/mm/yyyy"),A4556)&amp;";"&amp;B4556&amp;";"&amp;IF(J4556=0,IFERROR(VLOOKUP(A4556,default!$B$17:$C$19,2,0),C4556),INDEX(default!$B$2:$B$12,Sheet2!J4556,0))&amp;";"&amp;D4556&amp;";"&amp;E4556&amp;";"&amp;F4556&amp;";"&amp;G4556&amp;";"&amp;H4556</f>
        <v>fry;0;Lognormal;1,11;0;0;No;(2,3,2,2,2,na)_x007f_</v>
      </c>
    </row>
    <row r="4557" ht="15.75" customHeight="1">
      <c r="A4557" s="1" t="s">
        <v>22</v>
      </c>
      <c r="B4557" s="1">
        <v>1.0</v>
      </c>
      <c r="C4557" s="1" t="s">
        <v>842</v>
      </c>
      <c r="D4557" s="1">
        <v>1.0</v>
      </c>
      <c r="E4557" s="1">
        <v>0.0</v>
      </c>
      <c r="F4557" s="1">
        <v>0.0</v>
      </c>
      <c r="G4557" s="1" t="s">
        <v>832</v>
      </c>
      <c r="I4557" s="1" t="str">
        <f t="shared" si="1"/>
        <v>Q7.1. Yardlong bean (long bean), cooked, boiled, drained, without salt</v>
      </c>
      <c r="J4557" s="1">
        <f t="shared" si="2"/>
        <v>0</v>
      </c>
      <c r="K4557" s="1" t="str">
        <f t="shared" si="3"/>
        <v>Q7.1. Yardlong bean (long bean), cooked, boiled, drained, without salt0</v>
      </c>
      <c r="L4557" s="1" t="str">
        <f t="shared" si="4"/>
        <v>Q7.1. Yardlong bean (long bean), cooked, boiled, drained, without saltprocessing</v>
      </c>
      <c r="M4557" s="1" t="str">
        <f t="array" ref="M4557">IF(A4556=$A$72,TEXT(A4557,"dd/mm/yyyy"),A4557)&amp;";"&amp;B4557&amp;";"&amp;IF(J4557=0,IFERROR(VLOOKUP(A4557,default!$B$17:$C$19,2,0),C4557),INDEX(default!$B$2:$B$12,Sheet2!J4557,0))&amp;";"&amp;D4557&amp;";"&amp;E4557&amp;";"&amp;F4557&amp;";"&amp;G4557&amp;";"&amp;H4557</f>
        <v>processing;1;Undefined;1;0;0;No;</v>
      </c>
    </row>
    <row r="4558" ht="15.75" customHeight="1">
      <c r="A4558" s="1" t="s">
        <v>39</v>
      </c>
      <c r="B4558" s="1">
        <v>0.05</v>
      </c>
      <c r="C4558" s="1" t="s">
        <v>842</v>
      </c>
      <c r="D4558" s="1">
        <v>1.0</v>
      </c>
      <c r="E4558" s="1">
        <v>0.0</v>
      </c>
      <c r="F4558" s="1">
        <v>0.0</v>
      </c>
      <c r="G4558" s="1" t="s">
        <v>832</v>
      </c>
      <c r="I4558" s="1" t="str">
        <f t="shared" si="1"/>
        <v>Q7.1. Yardlong bean (long bean), cooked, boiled, drained, without salt</v>
      </c>
      <c r="J4558" s="1">
        <f t="shared" si="2"/>
        <v>0</v>
      </c>
      <c r="K4558" s="1" t="str">
        <f t="shared" si="3"/>
        <v>Q7.1. Yardlong bean (long bean), cooked, boiled, drained, without salt0</v>
      </c>
      <c r="L4558" s="1" t="str">
        <f t="shared" si="4"/>
        <v>Q7.1. Yardlong bean (long bean), cooked, boiled, drained, without saltpackwt</v>
      </c>
      <c r="M4558" s="1" t="str">
        <f t="array" ref="M4558">IF(A4557=$A$72,TEXT(A4558,"dd/mm/yyyy"),A4558)&amp;";"&amp;B4558&amp;";"&amp;IF(J4558=0,IFERROR(VLOOKUP(A4558,default!$B$17:$C$19,2,0),C4558),INDEX(default!$B$2:$B$12,Sheet2!J4558,0))&amp;";"&amp;D4558&amp;";"&amp;E4558&amp;";"&amp;F4558&amp;";"&amp;G4558&amp;";"&amp;H4558</f>
        <v>packwt;0,05;Undefined;1;0;0;No;</v>
      </c>
    </row>
    <row r="4559" ht="15.75" customHeight="1">
      <c r="A4559" s="1" t="s">
        <v>40</v>
      </c>
      <c r="B4559" s="1">
        <v>0.0</v>
      </c>
      <c r="C4559" s="1" t="s">
        <v>842</v>
      </c>
      <c r="D4559" s="1">
        <v>1.0</v>
      </c>
      <c r="E4559" s="1">
        <v>0.0</v>
      </c>
      <c r="F4559" s="1">
        <v>0.0</v>
      </c>
      <c r="G4559" s="1" t="s">
        <v>832</v>
      </c>
      <c r="I4559" s="1" t="str">
        <f t="shared" si="1"/>
        <v>Q7.1. Yardlong bean (long bean), cooked, boiled, drained, without salt</v>
      </c>
      <c r="J4559" s="1">
        <f t="shared" si="2"/>
        <v>0</v>
      </c>
      <c r="K4559" s="1" t="str">
        <f t="shared" si="3"/>
        <v>Q7.1. Yardlong bean (long bean), cooked, boiled, drained, without salt0</v>
      </c>
      <c r="L4559" s="1" t="str">
        <f t="shared" si="4"/>
        <v>Q7.1. Yardlong bean (long bean), cooked, boiled, drained, without saltUSER_loss</v>
      </c>
      <c r="M4559" s="1" t="str">
        <f t="array" ref="M4559">IF(A4558=$A$72,TEXT(A4559,"dd/mm/yyyy"),A4559)&amp;";"&amp;B4559&amp;";"&amp;IF(J4559=0,IFERROR(VLOOKUP(A4559,default!$B$17:$C$19,2,0),C4559),INDEX(default!$B$2:$B$12,Sheet2!J4559,0))&amp;";"&amp;D4559&amp;";"&amp;E4559&amp;";"&amp;F4559&amp;";"&amp;G4559&amp;";"&amp;H4559</f>
        <v>USER_loss;0;Undefined;1;0;0;No;</v>
      </c>
    </row>
    <row r="4560" ht="15.75" customHeight="1">
      <c r="I4560" s="1" t="str">
        <f t="shared" si="1"/>
        <v>Q7.1. Yardlong bean (long bean), cooked, boiled, drained, without salt</v>
      </c>
      <c r="J4560" s="1">
        <f t="shared" si="2"/>
        <v>0</v>
      </c>
      <c r="K4560" s="1" t="str">
        <f t="shared" si="3"/>
        <v>Q7.1. Yardlong bean (long bean), cooked, boiled, drained, without salt0</v>
      </c>
      <c r="L4560" s="1" t="str">
        <f t="shared" si="4"/>
        <v>Q7.1. Yardlong bean (long bean), cooked, boiled, drained, without salt</v>
      </c>
      <c r="M4560" s="1" t="str">
        <f t="array" ref="M4560">IF(A4559=$A$72,TEXT(A4560,"dd/mm/yyyy"),A4560)&amp;";"&amp;B4560&amp;";"&amp;IF(J4560=0,IFERROR(VLOOKUP(A4560,default!$B$17:$C$19,2,0),C4560),INDEX(default!$B$2:$B$12,Sheet2!J4560,0))&amp;";"&amp;D4560&amp;";"&amp;E4560&amp;";"&amp;F4560&amp;";"&amp;G4560&amp;";"&amp;H4560</f>
        <v>;;;;;;;</v>
      </c>
    </row>
    <row r="4561" ht="15.75" customHeight="1">
      <c r="A4561" s="1" t="s">
        <v>867</v>
      </c>
      <c r="I4561" s="1" t="str">
        <f t="shared" si="1"/>
        <v>Q7.1. Yardlong bean (long bean), cooked, boiled, drained, without salt</v>
      </c>
      <c r="J4561" s="1">
        <f t="shared" si="2"/>
        <v>0</v>
      </c>
      <c r="K4561" s="1" t="str">
        <f t="shared" si="3"/>
        <v>Q7.1. Yardlong bean (long bean), cooked, boiled, drained, without salt0</v>
      </c>
      <c r="L4561" s="1" t="str">
        <f t="shared" si="4"/>
        <v>Q7.1. Yardlong bean (long bean), cooked, boiled, drained, without saltEnd</v>
      </c>
      <c r="M4561" s="1" t="str">
        <f t="array" ref="M4561">IF(A4560=$A$72,TEXT(A4561,"dd/mm/yyyy"),A4561)&amp;";"&amp;B4561&amp;";"&amp;IF(J4561=0,IFERROR(VLOOKUP(A4561,default!$B$17:$C$19,2,0),C4561),INDEX(default!$B$2:$B$12,Sheet2!J4561,0))&amp;";"&amp;D4561&amp;";"&amp;E4561&amp;";"&amp;F4561&amp;";"&amp;G4561&amp;";"&amp;H4561</f>
        <v>End;;;;;;;</v>
      </c>
    </row>
    <row r="4562" ht="15.75" customHeight="1">
      <c r="I4562" s="1" t="str">
        <f t="shared" si="1"/>
        <v>Q7.1. Yardlong bean (long bean), cooked, boiled, drained, without salt</v>
      </c>
      <c r="J4562" s="1">
        <f t="shared" si="2"/>
        <v>0</v>
      </c>
      <c r="K4562" s="1" t="str">
        <f t="shared" si="3"/>
        <v>Q7.1. Yardlong bean (long bean), cooked, boiled, drained, without salt0</v>
      </c>
      <c r="L4562" s="1" t="str">
        <f t="shared" si="4"/>
        <v>Q7.1. Yardlong bean (long bean), cooked, boiled, drained, without salt</v>
      </c>
      <c r="M4562" s="1" t="str">
        <f t="array" ref="M4562">IF(A4561=$A$72,TEXT(A4562,"dd/mm/yyyy"),A4562)&amp;";"&amp;B4562&amp;";"&amp;IF(J4562=0,IFERROR(VLOOKUP(A4562,default!$B$17:$C$19,2,0),C4562),INDEX(default!$B$2:$B$12,Sheet2!J4562,0))&amp;";"&amp;D4562&amp;";"&amp;E4562&amp;";"&amp;F4562&amp;";"&amp;G4562&amp;";"&amp;H4562</f>
        <v>;;;;;;;</v>
      </c>
    </row>
    <row r="4563" ht="15.75" customHeight="1">
      <c r="A4563" s="1" t="s">
        <v>814</v>
      </c>
      <c r="I4563" s="1" t="str">
        <f t="shared" si="1"/>
        <v>Q7.1. Yardlong bean (long bean), cooked, boiled, drained, without salt</v>
      </c>
      <c r="J4563" s="1">
        <f t="shared" si="2"/>
        <v>0</v>
      </c>
      <c r="K4563" s="1" t="str">
        <f t="shared" si="3"/>
        <v>Q7.1. Yardlong bean (long bean), cooked, boiled, drained, without salt0</v>
      </c>
      <c r="L4563" s="1" t="str">
        <f t="shared" si="4"/>
        <v>Q7.1. Yardlong bean (long bean), cooked, boiled, drained, without saltProcess</v>
      </c>
      <c r="M4563" s="1" t="str">
        <f t="array" ref="M4563">IF(A4562=$A$72,TEXT(A4563,"dd/mm/yyyy"),A4563)&amp;";"&amp;B4563&amp;";"&amp;IF(J4563=0,IFERROR(VLOOKUP(A4563,default!$B$17:$C$19,2,0),C4563),INDEX(default!$B$2:$B$12,Sheet2!J4563,0))&amp;";"&amp;D4563&amp;";"&amp;E4563&amp;";"&amp;F4563&amp;";"&amp;G4563&amp;";"&amp;H4563</f>
        <v>Process;;;;;;;</v>
      </c>
    </row>
    <row r="4564" ht="15.75" customHeight="1">
      <c r="I4564" s="1" t="str">
        <f t="shared" si="1"/>
        <v>Q7.1. Yardlong bean (long bean), cooked, boiled, drained, without salt</v>
      </c>
      <c r="J4564" s="1">
        <f t="shared" si="2"/>
        <v>0</v>
      </c>
      <c r="K4564" s="1" t="str">
        <f t="shared" si="3"/>
        <v>Q7.1. Yardlong bean (long bean), cooked, boiled, drained, without salt0</v>
      </c>
      <c r="L4564" s="1" t="str">
        <f t="shared" si="4"/>
        <v>Q7.1. Yardlong bean (long bean), cooked, boiled, drained, without salt</v>
      </c>
      <c r="M4564" s="1" t="str">
        <f t="array" ref="M4564">IF(A4563=$A$72,TEXT(A4564,"dd/mm/yyyy"),A4564)&amp;";"&amp;B4564&amp;";"&amp;IF(J4564=0,IFERROR(VLOOKUP(A4564,default!$B$17:$C$19,2,0),C4564),INDEX(default!$B$2:$B$12,Sheet2!J4564,0))&amp;";"&amp;D4564&amp;";"&amp;E4564&amp;";"&amp;F4564&amp;";"&amp;G4564&amp;";"&amp;H4564</f>
        <v>;;;;;;;</v>
      </c>
    </row>
    <row r="4565" ht="15.75" customHeight="1">
      <c r="A4565" s="1" t="s">
        <v>815</v>
      </c>
      <c r="I4565" s="1" t="str">
        <f t="shared" si="1"/>
        <v>Q7.1. Yardlong bean (long bean), cooked, boiled, drained, without salt</v>
      </c>
      <c r="J4565" s="1">
        <f t="shared" si="2"/>
        <v>0</v>
      </c>
      <c r="K4565" s="1" t="str">
        <f t="shared" si="3"/>
        <v>Q7.1. Yardlong bean (long bean), cooked, boiled, drained, without salt0</v>
      </c>
      <c r="L4565" s="1" t="str">
        <f t="shared" si="4"/>
        <v>Q7.1. Yardlong bean (long bean), cooked, boiled, drained, without saltCategory type</v>
      </c>
      <c r="M4565" s="1" t="str">
        <f t="array" ref="M4565">IF(A4564=$A$72,TEXT(A4565,"dd/mm/yyyy"),A4565)&amp;";"&amp;B4565&amp;";"&amp;IF(J4565=0,IFERROR(VLOOKUP(A4565,default!$B$17:$C$19,2,0),C4565),INDEX(default!$B$2:$B$12,Sheet2!J4565,0))&amp;";"&amp;D4565&amp;";"&amp;E4565&amp;";"&amp;F4565&amp;";"&amp;G4565&amp;";"&amp;H4565</f>
        <v>Category type;;;;;;;</v>
      </c>
    </row>
    <row r="4566" ht="15.75" customHeight="1">
      <c r="A4566" s="1" t="s">
        <v>816</v>
      </c>
      <c r="I4566" s="1" t="str">
        <f t="shared" si="1"/>
        <v>Q7.1. Yardlong bean (long bean), cooked, boiled, drained, without salt</v>
      </c>
      <c r="J4566" s="1">
        <f t="shared" si="2"/>
        <v>0</v>
      </c>
      <c r="K4566" s="1" t="str">
        <f t="shared" si="3"/>
        <v>Q7.1. Yardlong bean (long bean), cooked, boiled, drained, without salt0</v>
      </c>
      <c r="L4566" s="1" t="str">
        <f t="shared" si="4"/>
        <v>Q7.1. Yardlong bean (long bean), cooked, boiled, drained, without saltmaterial</v>
      </c>
      <c r="M4566" s="1" t="str">
        <f t="array" ref="M4566">IF(A4565=$A$72,TEXT(A4566,"dd/mm/yyyy"),A4566)&amp;";"&amp;B4566&amp;";"&amp;IF(J4566=0,IFERROR(VLOOKUP(A4566,default!$B$17:$C$19,2,0),C4566),INDEX(default!$B$2:$B$12,Sheet2!J4566,0))&amp;";"&amp;D4566&amp;";"&amp;E4566&amp;";"&amp;F4566&amp;";"&amp;G4566&amp;";"&amp;H4566</f>
        <v>material;;;;;;;</v>
      </c>
    </row>
    <row r="4567" ht="15.75" customHeight="1">
      <c r="I4567" s="1" t="str">
        <f t="shared" si="1"/>
        <v>Q7.1. Yardlong bean (long bean), cooked, boiled, drained, without salt</v>
      </c>
      <c r="J4567" s="1">
        <f t="shared" si="2"/>
        <v>0</v>
      </c>
      <c r="K4567" s="1" t="str">
        <f t="shared" si="3"/>
        <v>Q7.1. Yardlong bean (long bean), cooked, boiled, drained, without salt0</v>
      </c>
      <c r="L4567" s="1" t="str">
        <f t="shared" si="4"/>
        <v>Q7.1. Yardlong bean (long bean), cooked, boiled, drained, without salt</v>
      </c>
      <c r="M4567" s="1" t="str">
        <f t="array" ref="M4567">IF(A4566=$A$72,TEXT(A4567,"dd/mm/yyyy"),A4567)&amp;";"&amp;B4567&amp;";"&amp;IF(J4567=0,IFERROR(VLOOKUP(A4567,default!$B$17:$C$19,2,0),C4567),INDEX(default!$B$2:$B$12,Sheet2!J4567,0))&amp;";"&amp;D4567&amp;";"&amp;E4567&amp;";"&amp;F4567&amp;";"&amp;G4567&amp;";"&amp;H4567</f>
        <v>;;;;;;;</v>
      </c>
    </row>
    <row r="4568" ht="15.75" customHeight="1">
      <c r="A4568" s="1" t="s">
        <v>817</v>
      </c>
      <c r="I4568" s="1" t="str">
        <f t="shared" si="1"/>
        <v>Q7.1. Yardlong bean (long bean), cooked, boiled, drained, without salt</v>
      </c>
      <c r="J4568" s="1">
        <f t="shared" si="2"/>
        <v>0</v>
      </c>
      <c r="K4568" s="1" t="str">
        <f t="shared" si="3"/>
        <v>Q7.1. Yardlong bean (long bean), cooked, boiled, drained, without salt0</v>
      </c>
      <c r="L4568" s="1" t="str">
        <f t="shared" si="4"/>
        <v>Q7.1. Yardlong bean (long bean), cooked, boiled, drained, without saltProcess identifier</v>
      </c>
      <c r="M4568" s="1" t="str">
        <f t="array" ref="M4568">IF(A4567=$A$72,TEXT(A4568,"dd/mm/yyyy"),A4568)&amp;";"&amp;B4568&amp;";"&amp;IF(J4568=0,IFERROR(VLOOKUP(A4568,default!$B$17:$C$19,2,0),C4568),INDEX(default!$B$2:$B$12,Sheet2!J4568,0))&amp;";"&amp;D4568&amp;";"&amp;E4568&amp;";"&amp;F4568&amp;";"&amp;G4568&amp;";"&amp;H4568</f>
        <v>Process identifier;;;;;;;</v>
      </c>
    </row>
    <row r="4569" ht="15.75" customHeight="1">
      <c r="A4569" s="1" t="s">
        <v>1160</v>
      </c>
      <c r="I4569" s="1" t="str">
        <f t="shared" si="1"/>
        <v>Q7.1. Yardlong bean (long bean), cooked, boiled, drained, without salt</v>
      </c>
      <c r="J4569" s="1">
        <f t="shared" si="2"/>
        <v>0</v>
      </c>
      <c r="K4569" s="1" t="str">
        <f t="shared" si="3"/>
        <v>Q7.1. Yardlong bean (long bean), cooked, boiled, drained, without salt0</v>
      </c>
      <c r="L4569" s="1" t="str">
        <f t="shared" si="4"/>
        <v>Q7.1. Yardlong bean (long bean), cooked, boiled, drained, without saltFootPrin000108900800275</v>
      </c>
      <c r="M4569" s="1" t="str">
        <f t="array" ref="M4569">IF(A4568=$A$72,TEXT(A4569,"dd/mm/yyyy"),A4569)&amp;";"&amp;B4569&amp;";"&amp;IF(J4569=0,IFERROR(VLOOKUP(A4569,default!$B$17:$C$19,2,0),C4569),INDEX(default!$B$2:$B$12,Sheet2!J4569,0))&amp;";"&amp;D4569&amp;";"&amp;E4569&amp;";"&amp;F4569&amp;";"&amp;G4569&amp;";"&amp;H4569</f>
        <v>FootPrin000108900800275;;;;;;;</v>
      </c>
    </row>
    <row r="4570" ht="15.75" customHeight="1">
      <c r="I4570" s="1" t="str">
        <f t="shared" si="1"/>
        <v>Q7.1. Yardlong bean (long bean), cooked, boiled, drained, without salt</v>
      </c>
      <c r="J4570" s="1">
        <f t="shared" si="2"/>
        <v>0</v>
      </c>
      <c r="K4570" s="1" t="str">
        <f t="shared" si="3"/>
        <v>Q7.1. Yardlong bean (long bean), cooked, boiled, drained, without salt0</v>
      </c>
      <c r="L4570" s="1" t="str">
        <f t="shared" si="4"/>
        <v>Q7.1. Yardlong bean (long bean), cooked, boiled, drained, without salt</v>
      </c>
      <c r="M4570" s="1" t="str">
        <f t="array" ref="M4570">IF(A4569=$A$72,TEXT(A4570,"dd/mm/yyyy"),A4570)&amp;";"&amp;B4570&amp;";"&amp;IF(J4570=0,IFERROR(VLOOKUP(A4570,default!$B$17:$C$19,2,0),C4570),INDEX(default!$B$2:$B$12,Sheet2!J4570,0))&amp;";"&amp;D4570&amp;";"&amp;E4570&amp;";"&amp;F4570&amp;";"&amp;G4570&amp;";"&amp;H4570</f>
        <v>;;;;;;;</v>
      </c>
    </row>
    <row r="4571" ht="15.75" customHeight="1">
      <c r="A4571" s="1" t="s">
        <v>819</v>
      </c>
      <c r="I4571" s="1" t="str">
        <f t="shared" si="1"/>
        <v>Q7.1. Yardlong bean (long bean), cooked, boiled, drained, without salt</v>
      </c>
      <c r="J4571" s="1">
        <f t="shared" si="2"/>
        <v>0</v>
      </c>
      <c r="K4571" s="1" t="str">
        <f t="shared" si="3"/>
        <v>Q7.1. Yardlong bean (long bean), cooked, boiled, drained, without salt0</v>
      </c>
      <c r="L4571" s="1" t="str">
        <f t="shared" si="4"/>
        <v>Q7.1. Yardlong bean (long bean), cooked, boiled, drained, without saltType</v>
      </c>
      <c r="M4571" s="1" t="str">
        <f t="array" ref="M4571">IF(A4570=$A$72,TEXT(A4571,"dd/mm/yyyy"),A4571)&amp;";"&amp;B4571&amp;";"&amp;IF(J4571=0,IFERROR(VLOOKUP(A4571,default!$B$17:$C$19,2,0),C4571),INDEX(default!$B$2:$B$12,Sheet2!J4571,0))&amp;";"&amp;D4571&amp;";"&amp;E4571&amp;";"&amp;F4571&amp;";"&amp;G4571&amp;";"&amp;H4571</f>
        <v>Type;;;;;;;</v>
      </c>
    </row>
    <row r="4572" ht="15.75" customHeight="1">
      <c r="I4572" s="1" t="str">
        <f t="shared" si="1"/>
        <v>Q7.1. Yardlong bean (long bean), cooked, boiled, drained, without salt</v>
      </c>
      <c r="J4572" s="1">
        <f t="shared" si="2"/>
        <v>0</v>
      </c>
      <c r="K4572" s="1" t="str">
        <f t="shared" si="3"/>
        <v>Q7.1. Yardlong bean (long bean), cooked, boiled, drained, without salt0</v>
      </c>
      <c r="L4572" s="1" t="str">
        <f t="shared" si="4"/>
        <v>Q7.1. Yardlong bean (long bean), cooked, boiled, drained, without salt</v>
      </c>
      <c r="M4572" s="1" t="str">
        <f t="array" ref="M4572">IF(A4571=$A$72,TEXT(A4572,"dd/mm/yyyy"),A4572)&amp;";"&amp;B4572&amp;";"&amp;IF(J4572=0,IFERROR(VLOOKUP(A4572,default!$B$17:$C$19,2,0),C4572),INDEX(default!$B$2:$B$12,Sheet2!J4572,0))&amp;";"&amp;D4572&amp;";"&amp;E4572&amp;";"&amp;F4572&amp;";"&amp;G4572&amp;";"&amp;H4572</f>
        <v>;;;;;;;</v>
      </c>
    </row>
    <row r="4573" ht="15.75" customHeight="1">
      <c r="I4573" s="1" t="str">
        <f t="shared" si="1"/>
        <v>Q7.1. Yardlong bean (long bean), cooked, boiled, drained, without salt</v>
      </c>
      <c r="J4573" s="1">
        <f t="shared" si="2"/>
        <v>0</v>
      </c>
      <c r="K4573" s="1" t="str">
        <f t="shared" si="3"/>
        <v>Q7.1. Yardlong bean (long bean), cooked, boiled, drained, without salt0</v>
      </c>
      <c r="L4573" s="1" t="str">
        <f t="shared" si="4"/>
        <v>Q7.1. Yardlong bean (long bean), cooked, boiled, drained, without salt</v>
      </c>
      <c r="M4573" s="1" t="str">
        <f t="array" ref="M4573">IF(A4572=$A$72,TEXT(A4573,"dd/mm/yyyy"),A4573)&amp;";"&amp;B4573&amp;";"&amp;IF(J4573=0,IFERROR(VLOOKUP(A4573,default!$B$17:$C$19,2,0),C4573),INDEX(default!$B$2:$B$12,Sheet2!J4573,0))&amp;";"&amp;D4573&amp;";"&amp;E4573&amp;";"&amp;F4573&amp;";"&amp;G4573&amp;";"&amp;H4573</f>
        <v>;;;;;;;</v>
      </c>
    </row>
    <row r="4574" ht="15.75" customHeight="1">
      <c r="A4574" s="1" t="s">
        <v>820</v>
      </c>
      <c r="I4574" s="1" t="str">
        <f t="shared" si="1"/>
        <v>Q7.1. Yardlong bean (long bean), cooked, boiled, drained, without salt</v>
      </c>
      <c r="J4574" s="1">
        <f t="shared" si="2"/>
        <v>0</v>
      </c>
      <c r="K4574" s="1" t="str">
        <f t="shared" si="3"/>
        <v>Q7.1. Yardlong bean (long bean), cooked, boiled, drained, without salt0</v>
      </c>
      <c r="L4574" s="1" t="str">
        <f t="shared" si="4"/>
        <v>Q7.1. Yardlong bean (long bean), cooked, boiled, drained, without saltStatus</v>
      </c>
      <c r="M4574" s="1" t="str">
        <f t="array" ref="M4574">IF(A4573=$A$72,TEXT(A4574,"dd/mm/yyyy"),A4574)&amp;";"&amp;B4574&amp;";"&amp;IF(J4574=0,IFERROR(VLOOKUP(A4574,default!$B$17:$C$19,2,0),C4574),INDEX(default!$B$2:$B$12,Sheet2!J4574,0))&amp;";"&amp;D4574&amp;";"&amp;E4574&amp;";"&amp;F4574&amp;";"&amp;G4574&amp;";"&amp;H4574</f>
        <v>Status;;;;;;;</v>
      </c>
    </row>
    <row r="4575" ht="15.75" customHeight="1">
      <c r="I4575" s="1" t="str">
        <f t="shared" si="1"/>
        <v>Q7.1. Yardlong bean (long bean), cooked, boiled, drained, without salt</v>
      </c>
      <c r="J4575" s="1">
        <f t="shared" si="2"/>
        <v>0</v>
      </c>
      <c r="K4575" s="1" t="str">
        <f t="shared" si="3"/>
        <v>Q7.1. Yardlong bean (long bean), cooked, boiled, drained, without salt0</v>
      </c>
      <c r="L4575" s="1" t="str">
        <f t="shared" si="4"/>
        <v>Q7.1. Yardlong bean (long bean), cooked, boiled, drained, without salt</v>
      </c>
      <c r="M4575" s="1" t="str">
        <f t="array" ref="M4575">IF(A4574=$A$72,TEXT(A4575,"dd/mm/yyyy"),A4575)&amp;";"&amp;B4575&amp;";"&amp;IF(J4575=0,IFERROR(VLOOKUP(A4575,default!$B$17:$C$19,2,0),C4575),INDEX(default!$B$2:$B$12,Sheet2!J4575,0))&amp;";"&amp;D4575&amp;";"&amp;E4575&amp;";"&amp;F4575&amp;";"&amp;G4575&amp;";"&amp;H4575</f>
        <v>;;;;;;;</v>
      </c>
    </row>
    <row r="4576" ht="15.75" customHeight="1">
      <c r="I4576" s="1" t="str">
        <f t="shared" si="1"/>
        <v>Q7.1. Yardlong bean (long bean), cooked, boiled, drained, without salt</v>
      </c>
      <c r="J4576" s="1">
        <f t="shared" si="2"/>
        <v>0</v>
      </c>
      <c r="K4576" s="1" t="str">
        <f t="shared" si="3"/>
        <v>Q7.1. Yardlong bean (long bean), cooked, boiled, drained, without salt0</v>
      </c>
      <c r="L4576" s="1" t="str">
        <f t="shared" si="4"/>
        <v>Q7.1. Yardlong bean (long bean), cooked, boiled, drained, without salt</v>
      </c>
      <c r="M4576" s="1" t="str">
        <f t="array" ref="M4576">IF(A4575=$A$72,TEXT(A4576,"dd/mm/yyyy"),A4576)&amp;";"&amp;B4576&amp;";"&amp;IF(J4576=0,IFERROR(VLOOKUP(A4576,default!$B$17:$C$19,2,0),C4576),INDEX(default!$B$2:$B$12,Sheet2!J4576,0))&amp;";"&amp;D4576&amp;";"&amp;E4576&amp;";"&amp;F4576&amp;";"&amp;G4576&amp;";"&amp;H4576</f>
        <v>;;;;;;;</v>
      </c>
    </row>
    <row r="4577" ht="15.75" customHeight="1">
      <c r="A4577" s="1" t="s">
        <v>821</v>
      </c>
      <c r="I4577" s="1" t="str">
        <f t="shared" si="1"/>
        <v>Q7.1. Yardlong bean (long bean), cooked, boiled, drained, without salt</v>
      </c>
      <c r="J4577" s="1">
        <f t="shared" si="2"/>
        <v>0</v>
      </c>
      <c r="K4577" s="1" t="str">
        <f t="shared" si="3"/>
        <v>Q7.1. Yardlong bean (long bean), cooked, boiled, drained, without salt0</v>
      </c>
      <c r="L4577" s="1" t="str">
        <f t="shared" si="4"/>
        <v>Q7.1. Yardlong bean (long bean), cooked, boiled, drained, without saltTime period</v>
      </c>
      <c r="M4577" s="1" t="str">
        <f t="array" ref="M4577">IF(A4576=$A$72,TEXT(A4577,"dd/mm/yyyy"),A4577)&amp;";"&amp;B4577&amp;";"&amp;IF(J4577=0,IFERROR(VLOOKUP(A4577,default!$B$17:$C$19,2,0),C4577),INDEX(default!$B$2:$B$12,Sheet2!J4577,0))&amp;";"&amp;D4577&amp;";"&amp;E4577&amp;";"&amp;F4577&amp;";"&amp;G4577&amp;";"&amp;H4577</f>
        <v>Time period;;;;;;;</v>
      </c>
    </row>
    <row r="4578" ht="15.75" customHeight="1">
      <c r="A4578" s="1" t="s">
        <v>822</v>
      </c>
      <c r="I4578" s="1" t="str">
        <f t="shared" si="1"/>
        <v>Q7.1. Yardlong bean (long bean), cooked, boiled, drained, without salt</v>
      </c>
      <c r="J4578" s="1">
        <f t="shared" si="2"/>
        <v>0</v>
      </c>
      <c r="K4578" s="1" t="str">
        <f t="shared" si="3"/>
        <v>Q7.1. Yardlong bean (long bean), cooked, boiled, drained, without salt0</v>
      </c>
      <c r="L4578" s="1" t="str">
        <f t="shared" si="4"/>
        <v>Q7.1. Yardlong bean (long bean), cooked, boiled, drained, without saltUnspecified</v>
      </c>
      <c r="M4578" s="1" t="str">
        <f t="array" ref="M4578">IF(A4577=$A$72,TEXT(A4578,"dd/mm/yyyy"),A4578)&amp;";"&amp;B4578&amp;";"&amp;IF(J4578=0,IFERROR(VLOOKUP(A4578,default!$B$17:$C$19,2,0),C4578),INDEX(default!$B$2:$B$12,Sheet2!J4578,0))&amp;";"&amp;D4578&amp;";"&amp;E4578&amp;";"&amp;F4578&amp;";"&amp;G4578&amp;";"&amp;H4578</f>
        <v>Unspecified;;;;;;;</v>
      </c>
    </row>
    <row r="4579" ht="15.75" customHeight="1">
      <c r="I4579" s="1" t="str">
        <f t="shared" si="1"/>
        <v>Q7.1. Yardlong bean (long bean), cooked, boiled, drained, without salt</v>
      </c>
      <c r="J4579" s="1">
        <f t="shared" si="2"/>
        <v>0</v>
      </c>
      <c r="K4579" s="1" t="str">
        <f t="shared" si="3"/>
        <v>Q7.1. Yardlong bean (long bean), cooked, boiled, drained, without salt0</v>
      </c>
      <c r="L4579" s="1" t="str">
        <f t="shared" si="4"/>
        <v>Q7.1. Yardlong bean (long bean), cooked, boiled, drained, without salt</v>
      </c>
      <c r="M4579" s="1" t="str">
        <f t="array" ref="M4579">IF(A4578=$A$72,TEXT(A4579,"dd/mm/yyyy"),A4579)&amp;";"&amp;B4579&amp;";"&amp;IF(J4579=0,IFERROR(VLOOKUP(A4579,default!$B$17:$C$19,2,0),C4579),INDEX(default!$B$2:$B$12,Sheet2!J4579,0))&amp;";"&amp;D4579&amp;";"&amp;E4579&amp;";"&amp;F4579&amp;";"&amp;G4579&amp;";"&amp;H4579</f>
        <v>;;;;;;;</v>
      </c>
    </row>
    <row r="4580" ht="15.75" customHeight="1">
      <c r="A4580" s="1" t="s">
        <v>823</v>
      </c>
      <c r="I4580" s="1" t="str">
        <f t="shared" si="1"/>
        <v>Q7.1. Yardlong bean (long bean), cooked, boiled, drained, without salt</v>
      </c>
      <c r="J4580" s="1">
        <f t="shared" si="2"/>
        <v>0</v>
      </c>
      <c r="K4580" s="1" t="str">
        <f t="shared" si="3"/>
        <v>Q7.1. Yardlong bean (long bean), cooked, boiled, drained, without salt0</v>
      </c>
      <c r="L4580" s="1" t="str">
        <f t="shared" si="4"/>
        <v>Q7.1. Yardlong bean (long bean), cooked, boiled, drained, without saltGeography</v>
      </c>
      <c r="M4580" s="1" t="str">
        <f t="array" ref="M4580">IF(A4579=$A$72,TEXT(A4580,"dd/mm/yyyy"),A4580)&amp;";"&amp;B4580&amp;";"&amp;IF(J4580=0,IFERROR(VLOOKUP(A4580,default!$B$17:$C$19,2,0),C4580),INDEX(default!$B$2:$B$12,Sheet2!J4580,0))&amp;";"&amp;D4580&amp;";"&amp;E4580&amp;";"&amp;F4580&amp;";"&amp;G4580&amp;";"&amp;H4580</f>
        <v>Geography;;;;;;;</v>
      </c>
    </row>
    <row r="4581" ht="15.75" customHeight="1">
      <c r="A4581" s="1" t="s">
        <v>822</v>
      </c>
      <c r="I4581" s="1" t="str">
        <f t="shared" si="1"/>
        <v>Q7.1. Yardlong bean (long bean), cooked, boiled, drained, without salt</v>
      </c>
      <c r="J4581" s="1">
        <f t="shared" si="2"/>
        <v>0</v>
      </c>
      <c r="K4581" s="1" t="str">
        <f t="shared" si="3"/>
        <v>Q7.1. Yardlong bean (long bean), cooked, boiled, drained, without salt0</v>
      </c>
      <c r="L4581" s="1" t="str">
        <f t="shared" si="4"/>
        <v>Q7.1. Yardlong bean (long bean), cooked, boiled, drained, without saltUnspecified</v>
      </c>
      <c r="M4581" s="1" t="str">
        <f t="array" ref="M4581">IF(A4580=$A$72,TEXT(A4581,"dd/mm/yyyy"),A4581)&amp;";"&amp;B4581&amp;";"&amp;IF(J4581=0,IFERROR(VLOOKUP(A4581,default!$B$17:$C$19,2,0),C4581),INDEX(default!$B$2:$B$12,Sheet2!J4581,0))&amp;";"&amp;D4581&amp;";"&amp;E4581&amp;";"&amp;F4581&amp;";"&amp;G4581&amp;";"&amp;H4581</f>
        <v>Unspecified;;;;;;;</v>
      </c>
    </row>
    <row r="4582" ht="15.75" customHeight="1">
      <c r="I4582" s="1" t="str">
        <f t="shared" si="1"/>
        <v>Q7.1. Yardlong bean (long bean), cooked, boiled, drained, without salt</v>
      </c>
      <c r="J4582" s="1">
        <f t="shared" si="2"/>
        <v>0</v>
      </c>
      <c r="K4582" s="1" t="str">
        <f t="shared" si="3"/>
        <v>Q7.1. Yardlong bean (long bean), cooked, boiled, drained, without salt0</v>
      </c>
      <c r="L4582" s="1" t="str">
        <f t="shared" si="4"/>
        <v>Q7.1. Yardlong bean (long bean), cooked, boiled, drained, without salt</v>
      </c>
      <c r="M4582" s="1" t="str">
        <f t="array" ref="M4582">IF(A4581=$A$72,TEXT(A4582,"dd/mm/yyyy"),A4582)&amp;";"&amp;B4582&amp;";"&amp;IF(J4582=0,IFERROR(VLOOKUP(A4582,default!$B$17:$C$19,2,0),C4582),INDEX(default!$B$2:$B$12,Sheet2!J4582,0))&amp;";"&amp;D4582&amp;";"&amp;E4582&amp;";"&amp;F4582&amp;";"&amp;G4582&amp;";"&amp;H4582</f>
        <v>;;;;;;;</v>
      </c>
    </row>
    <row r="4583" ht="15.75" customHeight="1">
      <c r="A4583" s="1" t="s">
        <v>824</v>
      </c>
      <c r="I4583" s="1" t="str">
        <f t="shared" si="1"/>
        <v>Q7.1. Yardlong bean (long bean), cooked, boiled, drained, without salt</v>
      </c>
      <c r="J4583" s="1">
        <f t="shared" si="2"/>
        <v>0</v>
      </c>
      <c r="K4583" s="1" t="str">
        <f t="shared" si="3"/>
        <v>Q7.1. Yardlong bean (long bean), cooked, boiled, drained, without salt0</v>
      </c>
      <c r="L4583" s="1" t="str">
        <f t="shared" si="4"/>
        <v>Q7.1. Yardlong bean (long bean), cooked, boiled, drained, without saltTechnology</v>
      </c>
      <c r="M4583" s="1" t="str">
        <f t="array" ref="M4583">IF(A4582=$A$72,TEXT(A4583,"dd/mm/yyyy"),A4583)&amp;";"&amp;B4583&amp;";"&amp;IF(J4583=0,IFERROR(VLOOKUP(A4583,default!$B$17:$C$19,2,0),C4583),INDEX(default!$B$2:$B$12,Sheet2!J4583,0))&amp;";"&amp;D4583&amp;";"&amp;E4583&amp;";"&amp;F4583&amp;";"&amp;G4583&amp;";"&amp;H4583</f>
        <v>Technology;;;;;;;</v>
      </c>
    </row>
    <row r="4584" ht="15.75" customHeight="1">
      <c r="A4584" s="1" t="s">
        <v>822</v>
      </c>
      <c r="I4584" s="1" t="str">
        <f t="shared" si="1"/>
        <v>Q7.1. Yardlong bean (long bean), cooked, boiled, drained, without salt</v>
      </c>
      <c r="J4584" s="1">
        <f t="shared" si="2"/>
        <v>0</v>
      </c>
      <c r="K4584" s="1" t="str">
        <f t="shared" si="3"/>
        <v>Q7.1. Yardlong bean (long bean), cooked, boiled, drained, without salt0</v>
      </c>
      <c r="L4584" s="1" t="str">
        <f t="shared" si="4"/>
        <v>Q7.1. Yardlong bean (long bean), cooked, boiled, drained, without saltUnspecified</v>
      </c>
      <c r="M4584" s="1" t="str">
        <f t="array" ref="M4584">IF(A4583=$A$72,TEXT(A4584,"dd/mm/yyyy"),A4584)&amp;";"&amp;B4584&amp;";"&amp;IF(J4584=0,IFERROR(VLOOKUP(A4584,default!$B$17:$C$19,2,0),C4584),INDEX(default!$B$2:$B$12,Sheet2!J4584,0))&amp;";"&amp;D4584&amp;";"&amp;E4584&amp;";"&amp;F4584&amp;";"&amp;G4584&amp;";"&amp;H4584</f>
        <v>Unspecified;;;;;;;</v>
      </c>
    </row>
    <row r="4585" ht="15.75" customHeight="1">
      <c r="I4585" s="1" t="str">
        <f t="shared" si="1"/>
        <v>Q7.1. Yardlong bean (long bean), cooked, boiled, drained, without salt</v>
      </c>
      <c r="J4585" s="1">
        <f t="shared" si="2"/>
        <v>0</v>
      </c>
      <c r="K4585" s="1" t="str">
        <f t="shared" si="3"/>
        <v>Q7.1. Yardlong bean (long bean), cooked, boiled, drained, without salt0</v>
      </c>
      <c r="L4585" s="1" t="str">
        <f t="shared" si="4"/>
        <v>Q7.1. Yardlong bean (long bean), cooked, boiled, drained, without salt</v>
      </c>
      <c r="M4585" s="1" t="str">
        <f t="array" ref="M4585">IF(A4584=$A$72,TEXT(A4585,"dd/mm/yyyy"),A4585)&amp;";"&amp;B4585&amp;";"&amp;IF(J4585=0,IFERROR(VLOOKUP(A4585,default!$B$17:$C$19,2,0),C4585),INDEX(default!$B$2:$B$12,Sheet2!J4585,0))&amp;";"&amp;D4585&amp;";"&amp;E4585&amp;";"&amp;F4585&amp;";"&amp;G4585&amp;";"&amp;H4585</f>
        <v>;;;;;;;</v>
      </c>
    </row>
    <row r="4586" ht="15.75" customHeight="1">
      <c r="A4586" s="1" t="s">
        <v>825</v>
      </c>
      <c r="I4586" s="1" t="str">
        <f t="shared" si="1"/>
        <v>Q7.1. Yardlong bean (long bean), cooked, boiled, drained, without salt</v>
      </c>
      <c r="J4586" s="1">
        <f t="shared" si="2"/>
        <v>0</v>
      </c>
      <c r="K4586" s="1" t="str">
        <f t="shared" si="3"/>
        <v>Q7.1. Yardlong bean (long bean), cooked, boiled, drained, without salt0</v>
      </c>
      <c r="L4586" s="1" t="str">
        <f t="shared" si="4"/>
        <v>Q7.1. Yardlong bean (long bean), cooked, boiled, drained, without saltRepresentativeness</v>
      </c>
      <c r="M4586" s="1" t="str">
        <f t="array" ref="M4586">IF(A4585=$A$72,TEXT(A4586,"dd/mm/yyyy"),A4586)&amp;";"&amp;B4586&amp;";"&amp;IF(J4586=0,IFERROR(VLOOKUP(A4586,default!$B$17:$C$19,2,0),C4586),INDEX(default!$B$2:$B$12,Sheet2!J4586,0))&amp;";"&amp;D4586&amp;";"&amp;E4586&amp;";"&amp;F4586&amp;";"&amp;G4586&amp;";"&amp;H4586</f>
        <v>Representativeness;;;;;;;</v>
      </c>
    </row>
    <row r="4587" ht="15.75" customHeight="1">
      <c r="A4587" s="1" t="s">
        <v>822</v>
      </c>
      <c r="I4587" s="1" t="str">
        <f t="shared" si="1"/>
        <v>Q7.1. Yardlong bean (long bean), cooked, boiled, drained, without salt</v>
      </c>
      <c r="J4587" s="1">
        <f t="shared" si="2"/>
        <v>0</v>
      </c>
      <c r="K4587" s="1" t="str">
        <f t="shared" si="3"/>
        <v>Q7.1. Yardlong bean (long bean), cooked, boiled, drained, without salt0</v>
      </c>
      <c r="L4587" s="1" t="str">
        <f t="shared" si="4"/>
        <v>Q7.1. Yardlong bean (long bean), cooked, boiled, drained, without saltUnspecified</v>
      </c>
      <c r="M4587" s="1" t="str">
        <f t="array" ref="M4587">IF(A4586=$A$72,TEXT(A4587,"dd/mm/yyyy"),A4587)&amp;";"&amp;B4587&amp;";"&amp;IF(J4587=0,IFERROR(VLOOKUP(A4587,default!$B$17:$C$19,2,0),C4587),INDEX(default!$B$2:$B$12,Sheet2!J4587,0))&amp;";"&amp;D4587&amp;";"&amp;E4587&amp;";"&amp;F4587&amp;";"&amp;G4587&amp;";"&amp;H4587</f>
        <v>Unspecified;;;;;;;</v>
      </c>
    </row>
    <row r="4588" ht="15.75" customHeight="1">
      <c r="I4588" s="1" t="str">
        <f t="shared" si="1"/>
        <v>Q7.1. Yardlong bean (long bean), cooked, boiled, drained, without salt</v>
      </c>
      <c r="J4588" s="1">
        <f t="shared" si="2"/>
        <v>0</v>
      </c>
      <c r="K4588" s="1" t="str">
        <f t="shared" si="3"/>
        <v>Q7.1. Yardlong bean (long bean), cooked, boiled, drained, without salt0</v>
      </c>
      <c r="L4588" s="1" t="str">
        <f t="shared" si="4"/>
        <v>Q7.1. Yardlong bean (long bean), cooked, boiled, drained, without salt</v>
      </c>
      <c r="M4588" s="1" t="str">
        <f t="array" ref="M4588">IF(A4587=$A$72,TEXT(A4588,"dd/mm/yyyy"),A4588)&amp;";"&amp;B4588&amp;";"&amp;IF(J4588=0,IFERROR(VLOOKUP(A4588,default!$B$17:$C$19,2,0),C4588),INDEX(default!$B$2:$B$12,Sheet2!J4588,0))&amp;";"&amp;D4588&amp;";"&amp;E4588&amp;";"&amp;F4588&amp;";"&amp;G4588&amp;";"&amp;H4588</f>
        <v>;;;;;;;</v>
      </c>
    </row>
    <row r="4589" ht="15.75" customHeight="1">
      <c r="A4589" s="1" t="s">
        <v>826</v>
      </c>
      <c r="I4589" s="1" t="str">
        <f t="shared" si="1"/>
        <v>Q7.1. Yardlong bean (long bean), cooked, boiled, drained, without salt</v>
      </c>
      <c r="J4589" s="1">
        <f t="shared" si="2"/>
        <v>0</v>
      </c>
      <c r="K4589" s="1" t="str">
        <f t="shared" si="3"/>
        <v>Q7.1. Yardlong bean (long bean), cooked, boiled, drained, without salt0</v>
      </c>
      <c r="L4589" s="1" t="str">
        <f t="shared" si="4"/>
        <v>Q7.1. Yardlong bean (long bean), cooked, boiled, drained, without saltMultiple output allocation</v>
      </c>
      <c r="M4589" s="1" t="str">
        <f t="array" ref="M4589">IF(A4588=$A$72,TEXT(A4589,"dd/mm/yyyy"),A4589)&amp;";"&amp;B4589&amp;";"&amp;IF(J4589=0,IFERROR(VLOOKUP(A4589,default!$B$17:$C$19,2,0),C4589),INDEX(default!$B$2:$B$12,Sheet2!J4589,0))&amp;";"&amp;D4589&amp;";"&amp;E4589&amp;";"&amp;F4589&amp;";"&amp;G4589&amp;";"&amp;H4589</f>
        <v>Multiple output allocation;;;;;;;</v>
      </c>
    </row>
    <row r="4590" ht="15.75" customHeight="1">
      <c r="A4590" s="1" t="s">
        <v>822</v>
      </c>
      <c r="I4590" s="1" t="str">
        <f t="shared" si="1"/>
        <v>Q7.1. Yardlong bean (long bean), cooked, boiled, drained, without salt</v>
      </c>
      <c r="J4590" s="1">
        <f t="shared" si="2"/>
        <v>0</v>
      </c>
      <c r="K4590" s="1" t="str">
        <f t="shared" si="3"/>
        <v>Q7.1. Yardlong bean (long bean), cooked, boiled, drained, without salt0</v>
      </c>
      <c r="L4590" s="1" t="str">
        <f t="shared" si="4"/>
        <v>Q7.1. Yardlong bean (long bean), cooked, boiled, drained, without saltUnspecified</v>
      </c>
      <c r="M4590" s="1" t="str">
        <f t="array" ref="M4590">IF(A4589=$A$72,TEXT(A4590,"dd/mm/yyyy"),A4590)&amp;";"&amp;B4590&amp;";"&amp;IF(J4590=0,IFERROR(VLOOKUP(A4590,default!$B$17:$C$19,2,0),C4590),INDEX(default!$B$2:$B$12,Sheet2!J4590,0))&amp;";"&amp;D4590&amp;";"&amp;E4590&amp;";"&amp;F4590&amp;";"&amp;G4590&amp;";"&amp;H4590</f>
        <v>Unspecified;;;;;;;</v>
      </c>
    </row>
    <row r="4591" ht="15.75" customHeight="1">
      <c r="I4591" s="1" t="str">
        <f t="shared" si="1"/>
        <v>Q7.1. Yardlong bean (long bean), cooked, boiled, drained, without salt</v>
      </c>
      <c r="J4591" s="1">
        <f t="shared" si="2"/>
        <v>0</v>
      </c>
      <c r="K4591" s="1" t="str">
        <f t="shared" si="3"/>
        <v>Q7.1. Yardlong bean (long bean), cooked, boiled, drained, without salt0</v>
      </c>
      <c r="L4591" s="1" t="str">
        <f t="shared" si="4"/>
        <v>Q7.1. Yardlong bean (long bean), cooked, boiled, drained, without salt</v>
      </c>
      <c r="M4591" s="1" t="str">
        <f t="array" ref="M4591">IF(A4590=$A$72,TEXT(A4591,"dd/mm/yyyy"),A4591)&amp;";"&amp;B4591&amp;";"&amp;IF(J4591=0,IFERROR(VLOOKUP(A4591,default!$B$17:$C$19,2,0),C4591),INDEX(default!$B$2:$B$12,Sheet2!J4591,0))&amp;";"&amp;D4591&amp;";"&amp;E4591&amp;";"&amp;F4591&amp;";"&amp;G4591&amp;";"&amp;H4591</f>
        <v>;;;;;;;</v>
      </c>
    </row>
    <row r="4592" ht="15.75" customHeight="1">
      <c r="A4592" s="1" t="s">
        <v>827</v>
      </c>
      <c r="I4592" s="1" t="str">
        <f t="shared" si="1"/>
        <v>Q7.1. Yardlong bean (long bean), cooked, boiled, drained, without salt</v>
      </c>
      <c r="J4592" s="1">
        <f t="shared" si="2"/>
        <v>0</v>
      </c>
      <c r="K4592" s="1" t="str">
        <f t="shared" si="3"/>
        <v>Q7.1. Yardlong bean (long bean), cooked, boiled, drained, without salt0</v>
      </c>
      <c r="L4592" s="1" t="str">
        <f t="shared" si="4"/>
        <v>Q7.1. Yardlong bean (long bean), cooked, boiled, drained, without saltSubstitution allocation</v>
      </c>
      <c r="M4592" s="1" t="str">
        <f t="array" ref="M4592">IF(A4591=$A$72,TEXT(A4592,"dd/mm/yyyy"),A4592)&amp;";"&amp;B4592&amp;";"&amp;IF(J4592=0,IFERROR(VLOOKUP(A4592,default!$B$17:$C$19,2,0),C4592),INDEX(default!$B$2:$B$12,Sheet2!J4592,0))&amp;";"&amp;D4592&amp;";"&amp;E4592&amp;";"&amp;F4592&amp;";"&amp;G4592&amp;";"&amp;H4592</f>
        <v>Substitution allocation;;;;;;;</v>
      </c>
    </row>
    <row r="4593" ht="15.75" customHeight="1">
      <c r="A4593" s="1" t="s">
        <v>822</v>
      </c>
      <c r="I4593" s="1" t="str">
        <f t="shared" si="1"/>
        <v>Q7.1. Yardlong bean (long bean), cooked, boiled, drained, without salt</v>
      </c>
      <c r="J4593" s="1">
        <f t="shared" si="2"/>
        <v>0</v>
      </c>
      <c r="K4593" s="1" t="str">
        <f t="shared" si="3"/>
        <v>Q7.1. Yardlong bean (long bean), cooked, boiled, drained, without salt0</v>
      </c>
      <c r="L4593" s="1" t="str">
        <f t="shared" si="4"/>
        <v>Q7.1. Yardlong bean (long bean), cooked, boiled, drained, without saltUnspecified</v>
      </c>
      <c r="M4593" s="1" t="str">
        <f t="array" ref="M4593">IF(A4592=$A$72,TEXT(A4593,"dd/mm/yyyy"),A4593)&amp;";"&amp;B4593&amp;";"&amp;IF(J4593=0,IFERROR(VLOOKUP(A4593,default!$B$17:$C$19,2,0),C4593),INDEX(default!$B$2:$B$12,Sheet2!J4593,0))&amp;";"&amp;D4593&amp;";"&amp;E4593&amp;";"&amp;F4593&amp;";"&amp;G4593&amp;";"&amp;H4593</f>
        <v>Unspecified;;;;;;;</v>
      </c>
    </row>
    <row r="4594" ht="15.75" customHeight="1">
      <c r="I4594" s="1" t="str">
        <f t="shared" si="1"/>
        <v>Q7.1. Yardlong bean (long bean), cooked, boiled, drained, without salt</v>
      </c>
      <c r="J4594" s="1">
        <f t="shared" si="2"/>
        <v>0</v>
      </c>
      <c r="K4594" s="1" t="str">
        <f t="shared" si="3"/>
        <v>Q7.1. Yardlong bean (long bean), cooked, boiled, drained, without salt0</v>
      </c>
      <c r="L4594" s="1" t="str">
        <f t="shared" si="4"/>
        <v>Q7.1. Yardlong bean (long bean), cooked, boiled, drained, without salt</v>
      </c>
      <c r="M4594" s="1" t="str">
        <f t="array" ref="M4594">IF(A4593=$A$72,TEXT(A4594,"dd/mm/yyyy"),A4594)&amp;";"&amp;B4594&amp;";"&amp;IF(J4594=0,IFERROR(VLOOKUP(A4594,default!$B$17:$C$19,2,0),C4594),INDEX(default!$B$2:$B$12,Sheet2!J4594,0))&amp;";"&amp;D4594&amp;";"&amp;E4594&amp;";"&amp;F4594&amp;";"&amp;G4594&amp;";"&amp;H4594</f>
        <v>;;;;;;;</v>
      </c>
    </row>
    <row r="4595" ht="15.75" customHeight="1">
      <c r="A4595" s="1" t="s">
        <v>828</v>
      </c>
      <c r="I4595" s="1" t="str">
        <f t="shared" si="1"/>
        <v>Q7.1. Yardlong bean (long bean), cooked, boiled, drained, without salt</v>
      </c>
      <c r="J4595" s="1">
        <f t="shared" si="2"/>
        <v>0</v>
      </c>
      <c r="K4595" s="1" t="str">
        <f t="shared" si="3"/>
        <v>Q7.1. Yardlong bean (long bean), cooked, boiled, drained, without salt0</v>
      </c>
      <c r="L4595" s="1" t="str">
        <f t="shared" si="4"/>
        <v>Q7.1. Yardlong bean (long bean), cooked, boiled, drained, without saltCut off rules</v>
      </c>
      <c r="M4595" s="1" t="str">
        <f t="array" ref="M4595">IF(A4594=$A$72,TEXT(A4595,"dd/mm/yyyy"),A4595)&amp;";"&amp;B4595&amp;";"&amp;IF(J4595=0,IFERROR(VLOOKUP(A4595,default!$B$17:$C$19,2,0),C4595),INDEX(default!$B$2:$B$12,Sheet2!J4595,0))&amp;";"&amp;D4595&amp;";"&amp;E4595&amp;";"&amp;F4595&amp;";"&amp;G4595&amp;";"&amp;H4595</f>
        <v>Cut off rules;;;;;;;</v>
      </c>
    </row>
    <row r="4596" ht="15.75" customHeight="1">
      <c r="A4596" s="1" t="s">
        <v>822</v>
      </c>
      <c r="I4596" s="1" t="str">
        <f t="shared" si="1"/>
        <v>Q7.1. Yardlong bean (long bean), cooked, boiled, drained, without salt</v>
      </c>
      <c r="J4596" s="1">
        <f t="shared" si="2"/>
        <v>0</v>
      </c>
      <c r="K4596" s="1" t="str">
        <f t="shared" si="3"/>
        <v>Q7.1. Yardlong bean (long bean), cooked, boiled, drained, without salt0</v>
      </c>
      <c r="L4596" s="1" t="str">
        <f t="shared" si="4"/>
        <v>Q7.1. Yardlong bean (long bean), cooked, boiled, drained, without saltUnspecified</v>
      </c>
      <c r="M4596" s="1" t="str">
        <f t="array" ref="M4596">IF(A4595=$A$72,TEXT(A4596,"dd/mm/yyyy"),A4596)&amp;";"&amp;B4596&amp;";"&amp;IF(J4596=0,IFERROR(VLOOKUP(A4596,default!$B$17:$C$19,2,0),C4596),INDEX(default!$B$2:$B$12,Sheet2!J4596,0))&amp;";"&amp;D4596&amp;";"&amp;E4596&amp;";"&amp;F4596&amp;";"&amp;G4596&amp;";"&amp;H4596</f>
        <v>Unspecified;;;;;;;</v>
      </c>
    </row>
    <row r="4597" ht="15.75" customHeight="1">
      <c r="I4597" s="1" t="str">
        <f t="shared" si="1"/>
        <v>Q7.1. Yardlong bean (long bean), cooked, boiled, drained, without salt</v>
      </c>
      <c r="J4597" s="1">
        <f t="shared" si="2"/>
        <v>0</v>
      </c>
      <c r="K4597" s="1" t="str">
        <f t="shared" si="3"/>
        <v>Q7.1. Yardlong bean (long bean), cooked, boiled, drained, without salt0</v>
      </c>
      <c r="L4597" s="1" t="str">
        <f t="shared" si="4"/>
        <v>Q7.1. Yardlong bean (long bean), cooked, boiled, drained, without salt</v>
      </c>
      <c r="M4597" s="1" t="str">
        <f t="array" ref="M4597">IF(A4596=$A$72,TEXT(A4597,"dd/mm/yyyy"),A4597)&amp;";"&amp;B4597&amp;";"&amp;IF(J4597=0,IFERROR(VLOOKUP(A4597,default!$B$17:$C$19,2,0),C4597),INDEX(default!$B$2:$B$12,Sheet2!J4597,0))&amp;";"&amp;D4597&amp;";"&amp;E4597&amp;";"&amp;F4597&amp;";"&amp;G4597&amp;";"&amp;H4597</f>
        <v>;;;;;;;</v>
      </c>
    </row>
    <row r="4598" ht="15.75" customHeight="1">
      <c r="A4598" s="49" t="s">
        <v>829</v>
      </c>
      <c r="I4598" s="1" t="str">
        <f t="shared" si="1"/>
        <v>Q7.1. Yardlong bean (long bean), cooked, boiled, drained, without salt</v>
      </c>
      <c r="J4598" s="1">
        <f t="shared" si="2"/>
        <v>0</v>
      </c>
      <c r="K4598" s="1" t="str">
        <f t="shared" si="3"/>
        <v>Q7.1. Yardlong bean (long bean), cooked, boiled, drained, without salt0</v>
      </c>
      <c r="L4598" s="1" t="str">
        <f t="shared" si="4"/>
        <v>Q7.1. Yardlong bean (long bean), cooked, boiled, drained, without saltCapital goods</v>
      </c>
      <c r="M4598" s="1" t="str">
        <f t="array" ref="M4598">IF(A4597=$A$72,TEXT(A4598,"dd/mm/yyyy"),A4598)&amp;";"&amp;B4598&amp;";"&amp;IF(J4598=0,IFERROR(VLOOKUP(A4598,default!$B$17:$C$19,2,0),C4598),INDEX(default!$B$2:$B$12,Sheet2!J4598,0))&amp;";"&amp;D4598&amp;";"&amp;E4598&amp;";"&amp;F4598&amp;";"&amp;G4598&amp;";"&amp;H4598</f>
        <v>Capital goods;;;;;;;</v>
      </c>
    </row>
    <row r="4599" ht="15.75" customHeight="1">
      <c r="A4599" s="1" t="s">
        <v>822</v>
      </c>
      <c r="I4599" s="1" t="str">
        <f t="shared" si="1"/>
        <v>Q7.1. Yardlong bean (long bean), cooked, boiled, drained, without salt</v>
      </c>
      <c r="J4599" s="1">
        <f t="shared" si="2"/>
        <v>0</v>
      </c>
      <c r="K4599" s="1" t="str">
        <f t="shared" si="3"/>
        <v>Q7.1. Yardlong bean (long bean), cooked, boiled, drained, without salt0</v>
      </c>
      <c r="L4599" s="1" t="str">
        <f t="shared" si="4"/>
        <v>Q7.1. Yardlong bean (long bean), cooked, boiled, drained, without saltUnspecified</v>
      </c>
      <c r="M4599" s="1" t="str">
        <f t="array" ref="M4599">IF(A4598=$A$72,TEXT(A4599,"dd/mm/yyyy"),A4599)&amp;";"&amp;B4599&amp;";"&amp;IF(J4599=0,IFERROR(VLOOKUP(A4599,default!$B$17:$C$19,2,0),C4599),INDEX(default!$B$2:$B$12,Sheet2!J4599,0))&amp;";"&amp;D4599&amp;";"&amp;E4599&amp;";"&amp;F4599&amp;";"&amp;G4599&amp;";"&amp;H4599</f>
        <v>Unspecified;;;;;;;</v>
      </c>
    </row>
    <row r="4600" ht="15.75" customHeight="1">
      <c r="I4600" s="1" t="str">
        <f t="shared" si="1"/>
        <v>Q7.1. Yardlong bean (long bean), cooked, boiled, drained, without salt</v>
      </c>
      <c r="J4600" s="1">
        <f t="shared" si="2"/>
        <v>0</v>
      </c>
      <c r="K4600" s="1" t="str">
        <f t="shared" si="3"/>
        <v>Q7.1. Yardlong bean (long bean), cooked, boiled, drained, without salt0</v>
      </c>
      <c r="L4600" s="1" t="str">
        <f t="shared" si="4"/>
        <v>Q7.1. Yardlong bean (long bean), cooked, boiled, drained, without salt</v>
      </c>
      <c r="M4600" s="1" t="str">
        <f t="array" ref="M4600">IF(A4599=$A$72,TEXT(A4600,"dd/mm/yyyy"),A4600)&amp;";"&amp;B4600&amp;";"&amp;IF(J4600=0,IFERROR(VLOOKUP(A4600,default!$B$17:$C$19,2,0),C4600),INDEX(default!$B$2:$B$12,Sheet2!J4600,0))&amp;";"&amp;D4600&amp;";"&amp;E4600&amp;";"&amp;F4600&amp;";"&amp;G4600&amp;";"&amp;H4600</f>
        <v>;;;;;;;</v>
      </c>
    </row>
    <row r="4601" ht="15.75" customHeight="1">
      <c r="A4601" s="1" t="s">
        <v>830</v>
      </c>
      <c r="I4601" s="1" t="str">
        <f t="shared" si="1"/>
        <v>Q7.1. Yardlong bean (long bean), cooked, boiled, drained, without salt</v>
      </c>
      <c r="J4601" s="1">
        <f t="shared" si="2"/>
        <v>0</v>
      </c>
      <c r="K4601" s="1" t="str">
        <f t="shared" si="3"/>
        <v>Q7.1. Yardlong bean (long bean), cooked, boiled, drained, without salt0</v>
      </c>
      <c r="L4601" s="1" t="str">
        <f t="shared" si="4"/>
        <v>Q7.1. Yardlong bean (long bean), cooked, boiled, drained, without saltBoundary with nature</v>
      </c>
      <c r="M4601" s="1" t="str">
        <f t="array" ref="M4601">IF(A4600=$A$72,TEXT(A4601,"dd/mm/yyyy"),A4601)&amp;";"&amp;B4601&amp;";"&amp;IF(J4601=0,IFERROR(VLOOKUP(A4601,default!$B$17:$C$19,2,0),C4601),INDEX(default!$B$2:$B$12,Sheet2!J4601,0))&amp;";"&amp;D4601&amp;";"&amp;E4601&amp;";"&amp;F4601&amp;";"&amp;G4601&amp;";"&amp;H4601</f>
        <v>Boundary with nature;;;;;;;</v>
      </c>
    </row>
    <row r="4602" ht="15.75" customHeight="1">
      <c r="A4602" s="1" t="s">
        <v>822</v>
      </c>
      <c r="I4602" s="1" t="str">
        <f t="shared" si="1"/>
        <v>Q7.1. Yardlong bean (long bean), cooked, boiled, drained, without salt</v>
      </c>
      <c r="J4602" s="1">
        <f t="shared" si="2"/>
        <v>0</v>
      </c>
      <c r="K4602" s="1" t="str">
        <f t="shared" si="3"/>
        <v>Q7.1. Yardlong bean (long bean), cooked, boiled, drained, without salt0</v>
      </c>
      <c r="L4602" s="1" t="str">
        <f t="shared" si="4"/>
        <v>Q7.1. Yardlong bean (long bean), cooked, boiled, drained, without saltUnspecified</v>
      </c>
      <c r="M4602" s="1" t="str">
        <f t="array" ref="M4602">IF(A4601=$A$72,TEXT(A4602,"dd/mm/yyyy"),A4602)&amp;";"&amp;B4602&amp;";"&amp;IF(J4602=0,IFERROR(VLOOKUP(A4602,default!$B$17:$C$19,2,0),C4602),INDEX(default!$B$2:$B$12,Sheet2!J4602,0))&amp;";"&amp;D4602&amp;";"&amp;E4602&amp;";"&amp;F4602&amp;";"&amp;G4602&amp;";"&amp;H4602</f>
        <v>Unspecified;;;;;;;</v>
      </c>
    </row>
    <row r="4603" ht="15.75" customHeight="1">
      <c r="I4603" s="1" t="str">
        <f t="shared" si="1"/>
        <v>Q7.1. Yardlong bean (long bean), cooked, boiled, drained, without salt</v>
      </c>
      <c r="J4603" s="1">
        <f t="shared" si="2"/>
        <v>0</v>
      </c>
      <c r="K4603" s="1" t="str">
        <f t="shared" si="3"/>
        <v>Q7.1. Yardlong bean (long bean), cooked, boiled, drained, without salt0</v>
      </c>
      <c r="L4603" s="1" t="str">
        <f t="shared" si="4"/>
        <v>Q7.1. Yardlong bean (long bean), cooked, boiled, drained, without salt</v>
      </c>
      <c r="M4603" s="1" t="str">
        <f t="array" ref="M4603">IF(A4602=$A$72,TEXT(A4603,"dd/mm/yyyy"),A4603)&amp;";"&amp;B4603&amp;";"&amp;IF(J4603=0,IFERROR(VLOOKUP(A4603,default!$B$17:$C$19,2,0),C4603),INDEX(default!$B$2:$B$12,Sheet2!J4603,0))&amp;";"&amp;D4603&amp;";"&amp;E4603&amp;";"&amp;F4603&amp;";"&amp;G4603&amp;";"&amp;H4603</f>
        <v>;;;;;;;</v>
      </c>
    </row>
    <row r="4604" ht="15.75" customHeight="1">
      <c r="A4604" s="1" t="s">
        <v>831</v>
      </c>
      <c r="I4604" s="1" t="str">
        <f t="shared" si="1"/>
        <v>Q7.1. Yardlong bean (long bean), cooked, boiled, drained, without salt</v>
      </c>
      <c r="J4604" s="1">
        <f t="shared" si="2"/>
        <v>0</v>
      </c>
      <c r="K4604" s="1" t="str">
        <f t="shared" si="3"/>
        <v>Q7.1. Yardlong bean (long bean), cooked, boiled, drained, without salt0</v>
      </c>
      <c r="L4604" s="1" t="str">
        <f t="shared" si="4"/>
        <v>Q7.1. Yardlong bean (long bean), cooked, boiled, drained, without saltInfrastructure</v>
      </c>
      <c r="M4604" s="1" t="str">
        <f t="array" ref="M4604">IF(A4603=$A$72,TEXT(A4604,"dd/mm/yyyy"),A4604)&amp;";"&amp;B4604&amp;";"&amp;IF(J4604=0,IFERROR(VLOOKUP(A4604,default!$B$17:$C$19,2,0),C4604),INDEX(default!$B$2:$B$12,Sheet2!J4604,0))&amp;";"&amp;D4604&amp;";"&amp;E4604&amp;";"&amp;F4604&amp;";"&amp;G4604&amp;";"&amp;H4604</f>
        <v>Infrastructure;;;;;;;</v>
      </c>
    </row>
    <row r="4605" ht="15.75" customHeight="1">
      <c r="A4605" s="1" t="s">
        <v>832</v>
      </c>
      <c r="I4605" s="1" t="str">
        <f t="shared" si="1"/>
        <v>Q7.1. Yardlong bean (long bean), cooked, boiled, drained, without salt</v>
      </c>
      <c r="J4605" s="1">
        <f t="shared" si="2"/>
        <v>0</v>
      </c>
      <c r="K4605" s="1" t="str">
        <f t="shared" si="3"/>
        <v>Q7.1. Yardlong bean (long bean), cooked, boiled, drained, without salt0</v>
      </c>
      <c r="L4605" s="1" t="str">
        <f t="shared" si="4"/>
        <v>Q7.1. Yardlong bean (long bean), cooked, boiled, drained, without saltNo</v>
      </c>
      <c r="M4605" s="1" t="str">
        <f t="array" ref="M4605">IF(A4604=$A$72,TEXT(A4605,"dd/mm/yyyy"),A4605)&amp;";"&amp;B4605&amp;";"&amp;IF(J4605=0,IFERROR(VLOOKUP(A4605,default!$B$17:$C$19,2,0),C4605),INDEX(default!$B$2:$B$12,Sheet2!J4605,0))&amp;";"&amp;D4605&amp;";"&amp;E4605&amp;";"&amp;F4605&amp;";"&amp;G4605&amp;";"&amp;H4605</f>
        <v>No;;;;;;;</v>
      </c>
    </row>
    <row r="4606" ht="15.75" customHeight="1">
      <c r="I4606" s="1" t="str">
        <f t="shared" si="1"/>
        <v>Q7.1. Yardlong bean (long bean), cooked, boiled, drained, without salt</v>
      </c>
      <c r="J4606" s="1">
        <f t="shared" si="2"/>
        <v>0</v>
      </c>
      <c r="K4606" s="1" t="str">
        <f t="shared" si="3"/>
        <v>Q7.1. Yardlong bean (long bean), cooked, boiled, drained, without salt0</v>
      </c>
      <c r="L4606" s="1" t="str">
        <f t="shared" si="4"/>
        <v>Q7.1. Yardlong bean (long bean), cooked, boiled, drained, without salt</v>
      </c>
      <c r="M4606" s="1" t="str">
        <f t="array" ref="M4606">IF(A4605=$A$72,TEXT(A4606,"dd/mm/yyyy"),A4606)&amp;";"&amp;B4606&amp;";"&amp;IF(J4606=0,IFERROR(VLOOKUP(A4606,default!$B$17:$C$19,2,0),C4606),INDEX(default!$B$2:$B$12,Sheet2!J4606,0))&amp;";"&amp;D4606&amp;";"&amp;E4606&amp;";"&amp;F4606&amp;";"&amp;G4606&amp;";"&amp;H4606</f>
        <v>;;;;;;;</v>
      </c>
    </row>
    <row r="4607" ht="15.75" customHeight="1">
      <c r="A4607" s="1" t="s">
        <v>833</v>
      </c>
      <c r="I4607" s="1" t="str">
        <f t="shared" si="1"/>
        <v>Q7.1. Yardlong bean (long bean), cooked, boiled, drained, without salt</v>
      </c>
      <c r="J4607" s="1">
        <f t="shared" si="2"/>
        <v>0</v>
      </c>
      <c r="K4607" s="1" t="str">
        <f t="shared" si="3"/>
        <v>Q7.1. Yardlong bean (long bean), cooked, boiled, drained, without salt0</v>
      </c>
      <c r="L4607" s="1" t="str">
        <f t="shared" si="4"/>
        <v>Q7.1. Yardlong bean (long bean), cooked, boiled, drained, without saltDate</v>
      </c>
      <c r="M4607" s="1" t="str">
        <f t="array" ref="M4607">IF(A4606=$A$72,TEXT(A4607,"dd/mm/yyyy"),A4607)&amp;";"&amp;B4607&amp;";"&amp;IF(J4607=0,IFERROR(VLOOKUP(A4607,default!$B$17:$C$19,2,0),C4607),INDEX(default!$B$2:$B$12,Sheet2!J4607,0))&amp;";"&amp;D4607&amp;";"&amp;E4607&amp;";"&amp;F4607&amp;";"&amp;G4607&amp;";"&amp;H4607</f>
        <v>Date;;;;;;;</v>
      </c>
    </row>
    <row r="4608" ht="15.75" customHeight="1">
      <c r="A4608" s="49">
        <v>45119.0</v>
      </c>
      <c r="I4608" s="1" t="str">
        <f t="shared" si="1"/>
        <v>Q7.1. Yardlong bean (long bean), cooked, boiled, drained, without salt</v>
      </c>
      <c r="J4608" s="1">
        <f t="shared" si="2"/>
        <v>0</v>
      </c>
      <c r="K4608" s="1" t="str">
        <f t="shared" si="3"/>
        <v>Q7.1. Yardlong bean (long bean), cooked, boiled, drained, without salt0</v>
      </c>
      <c r="L4608" s="1" t="str">
        <f t="shared" si="4"/>
        <v>Q7.1. Yardlong bean (long bean), cooked, boiled, drained, without salt45119</v>
      </c>
      <c r="M4608" s="1" t="str">
        <f t="array" ref="M4608">IF(A4607=$A$72,TEXT(A4608,"dd/mm/yyyy"),A4608)&amp;";"&amp;B4608&amp;";"&amp;IF(J4608=0,IFERROR(VLOOKUP(A4608,default!$B$17:$C$19,2,0),C4608),INDEX(default!$B$2:$B$12,Sheet2!J4608,0))&amp;";"&amp;D4608&amp;";"&amp;E4608&amp;";"&amp;F4608&amp;";"&amp;G4608&amp;";"&amp;H4608</f>
        <v>12/07/2023;;;;;;;</v>
      </c>
    </row>
    <row r="4609" ht="15.75" customHeight="1">
      <c r="I4609" s="1" t="str">
        <f t="shared" si="1"/>
        <v>Q7.1. Yardlong bean (long bean), cooked, boiled, drained, without salt</v>
      </c>
      <c r="J4609" s="1">
        <f t="shared" si="2"/>
        <v>0</v>
      </c>
      <c r="K4609" s="1" t="str">
        <f t="shared" si="3"/>
        <v>Q7.1. Yardlong bean (long bean), cooked, boiled, drained, without salt0</v>
      </c>
      <c r="L4609" s="1" t="str">
        <f t="shared" si="4"/>
        <v>Q7.1. Yardlong bean (long bean), cooked, boiled, drained, without salt</v>
      </c>
      <c r="M4609" s="1" t="str">
        <f t="array" ref="M4609">IF(A4608=$A$72,TEXT(A4609,"dd/mm/yyyy"),A4609)&amp;";"&amp;B4609&amp;";"&amp;IF(J4609=0,IFERROR(VLOOKUP(A4609,default!$B$17:$C$19,2,0),C4609),INDEX(default!$B$2:$B$12,Sheet2!J4609,0))&amp;";"&amp;D4609&amp;";"&amp;E4609&amp;";"&amp;F4609&amp;";"&amp;G4609&amp;";"&amp;H4609</f>
        <v>;;;;;;;</v>
      </c>
    </row>
    <row r="4610" ht="15.75" customHeight="1">
      <c r="A4610" s="1" t="s">
        <v>834</v>
      </c>
      <c r="I4610" s="1" t="str">
        <f t="shared" si="1"/>
        <v>Q7.1. Yardlong bean (long bean), cooked, boiled, drained, without salt</v>
      </c>
      <c r="J4610" s="1">
        <f t="shared" si="2"/>
        <v>0</v>
      </c>
      <c r="K4610" s="1" t="str">
        <f t="shared" si="3"/>
        <v>Q7.1. Yardlong bean (long bean), cooked, boiled, drained, without salt0</v>
      </c>
      <c r="L4610" s="1" t="str">
        <f t="shared" si="4"/>
        <v>Q7.1. Yardlong bean (long bean), cooked, boiled, drained, without saltProducts</v>
      </c>
      <c r="M4610" s="1" t="str">
        <f t="array" ref="M4610">IF(A4609=$A$72,TEXT(A4610,"dd/mm/yyyy"),A4610)&amp;";"&amp;B4610&amp;";"&amp;IF(J4610=0,IFERROR(VLOOKUP(A4610,default!$B$17:$C$19,2,0),C4610),INDEX(default!$B$2:$B$12,Sheet2!J4610,0))&amp;";"&amp;D4610&amp;";"&amp;E4610&amp;";"&amp;F4610&amp;";"&amp;G4610&amp;";"&amp;H4610</f>
        <v>Products;;;;;;;</v>
      </c>
    </row>
    <row r="4611" ht="15.75" customHeight="1">
      <c r="A4611" s="1" t="s">
        <v>1083</v>
      </c>
      <c r="B4611" s="1" t="s">
        <v>835</v>
      </c>
      <c r="C4611" s="1">
        <v>1.0</v>
      </c>
      <c r="D4611" s="1">
        <v>100.0</v>
      </c>
      <c r="E4611" s="1" t="s">
        <v>836</v>
      </c>
      <c r="F4611" s="1" t="s">
        <v>971</v>
      </c>
      <c r="I4611" s="1" t="str">
        <f t="shared" si="1"/>
        <v>Q7.2. Cauliflower, average of boiled and fried</v>
      </c>
      <c r="J4611" s="1">
        <f t="shared" si="2"/>
        <v>0</v>
      </c>
      <c r="K4611" s="1" t="str">
        <f t="shared" si="3"/>
        <v>Q7.2. Cauliflower, average of boiled and fried0</v>
      </c>
      <c r="L4611" s="1" t="str">
        <f t="shared" si="4"/>
        <v>Q7.2. Cauliflower, average of boiled and friedQ7.2. Cauliflower, average of boiled and fried</v>
      </c>
      <c r="M4611" s="1" t="str">
        <f t="array" ref="M4611">IF(A4610=$A$72,TEXT(A4611,"dd/mm/yyyy"),A4611)&amp;";"&amp;B4611&amp;";"&amp;IF(J4611=0,IFERROR(VLOOKUP(A4611,default!$B$17:$C$19,2,0),C4611),INDEX(default!$B$2:$B$12,Sheet2!J4611,0))&amp;";"&amp;D4611&amp;";"&amp;E4611&amp;";"&amp;F4611&amp;";"&amp;G4611&amp;";"&amp;H4611</f>
        <v>Q7.2. Cauliflower, average of boiled and fried;kg;1;100;not defined;!My project\0. Life cycles;;</v>
      </c>
    </row>
    <row r="4612" ht="15.75" customHeight="1">
      <c r="I4612" s="1" t="str">
        <f t="shared" si="1"/>
        <v>Q7.2. Cauliflower, average of boiled and fried</v>
      </c>
      <c r="J4612" s="1">
        <f t="shared" si="2"/>
        <v>0</v>
      </c>
      <c r="K4612" s="1" t="str">
        <f t="shared" si="3"/>
        <v>Q7.2. Cauliflower, average of boiled and fried0</v>
      </c>
      <c r="L4612" s="1" t="str">
        <f t="shared" si="4"/>
        <v>Q7.2. Cauliflower, average of boiled and fried</v>
      </c>
      <c r="M4612" s="1" t="str">
        <f t="array" ref="M4612">IF(A4611=$A$72,TEXT(A4612,"dd/mm/yyyy"),A4612)&amp;";"&amp;B4612&amp;";"&amp;IF(J4612=0,IFERROR(VLOOKUP(A4612,default!$B$17:$C$19,2,0),C4612),INDEX(default!$B$2:$B$12,Sheet2!J4612,0))&amp;";"&amp;D4612&amp;";"&amp;E4612&amp;";"&amp;F4612&amp;";"&amp;G4612&amp;";"&amp;H4612</f>
        <v>;;;;;;;</v>
      </c>
    </row>
    <row r="4613" ht="15.75" customHeight="1">
      <c r="A4613" s="1" t="s">
        <v>838</v>
      </c>
      <c r="I4613" s="1" t="str">
        <f t="shared" si="1"/>
        <v>Q7.2. Cauliflower, average of boiled and fried</v>
      </c>
      <c r="J4613" s="1">
        <f t="shared" si="2"/>
        <v>0</v>
      </c>
      <c r="K4613" s="1" t="str">
        <f t="shared" si="3"/>
        <v>Q7.2. Cauliflower, average of boiled and fried0</v>
      </c>
      <c r="L4613" s="1" t="str">
        <f t="shared" si="4"/>
        <v>Q7.2. Cauliflower, average of boiled and friedAvoided products</v>
      </c>
      <c r="M4613" s="1" t="str">
        <f t="array" ref="M4613">IF(A4612=$A$72,TEXT(A4613,"dd/mm/yyyy"),A4613)&amp;";"&amp;B4613&amp;";"&amp;IF(J4613=0,IFERROR(VLOOKUP(A4613,default!$B$17:$C$19,2,0),C4613),INDEX(default!$B$2:$B$12,Sheet2!J4613,0))&amp;";"&amp;D4613&amp;";"&amp;E4613&amp;";"&amp;F4613&amp;";"&amp;G4613&amp;";"&amp;H4613</f>
        <v>Avoided products;;;;;;;</v>
      </c>
    </row>
    <row r="4614" ht="15.75" customHeight="1">
      <c r="I4614" s="1" t="str">
        <f t="shared" si="1"/>
        <v>Q7.2. Cauliflower, average of boiled and fried</v>
      </c>
      <c r="J4614" s="1">
        <f t="shared" si="2"/>
        <v>0</v>
      </c>
      <c r="K4614" s="1" t="str">
        <f t="shared" si="3"/>
        <v>Q7.2. Cauliflower, average of boiled and fried0</v>
      </c>
      <c r="L4614" s="1" t="str">
        <f t="shared" si="4"/>
        <v>Q7.2. Cauliflower, average of boiled and fried</v>
      </c>
      <c r="M4614" s="1" t="str">
        <f t="array" ref="M4614">IF(A4613=$A$72,TEXT(A4614,"dd/mm/yyyy"),A4614)&amp;";"&amp;B4614&amp;";"&amp;IF(J4614=0,IFERROR(VLOOKUP(A4614,default!$B$17:$C$19,2,0),C4614),INDEX(default!$B$2:$B$12,Sheet2!J4614,0))&amp;";"&amp;D4614&amp;";"&amp;E4614&amp;";"&amp;F4614&amp;";"&amp;G4614&amp;";"&amp;H4614</f>
        <v>;;;;;;;</v>
      </c>
    </row>
    <row r="4615" ht="15.75" customHeight="1">
      <c r="A4615" s="1" t="s">
        <v>839</v>
      </c>
      <c r="I4615" s="1" t="str">
        <f t="shared" si="1"/>
        <v>Q7.2. Cauliflower, average of boiled and fried</v>
      </c>
      <c r="J4615" s="1">
        <f t="shared" si="2"/>
        <v>0</v>
      </c>
      <c r="K4615" s="1" t="str">
        <f t="shared" si="3"/>
        <v>Q7.2. Cauliflower, average of boiled and fried0</v>
      </c>
      <c r="L4615" s="1" t="str">
        <f t="shared" si="4"/>
        <v>Q7.2. Cauliflower, average of boiled and friedResources</v>
      </c>
      <c r="M4615" s="1" t="str">
        <f t="array" ref="M4615">IF(A4614=$A$72,TEXT(A4615,"dd/mm/yyyy"),A4615)&amp;";"&amp;B4615&amp;";"&amp;IF(J4615=0,IFERROR(VLOOKUP(A4615,default!$B$17:$C$19,2,0),C4615),INDEX(default!$B$2:$B$12,Sheet2!J4615,0))&amp;";"&amp;D4615&amp;";"&amp;E4615&amp;";"&amp;F4615&amp;";"&amp;G4615&amp;";"&amp;H4615</f>
        <v>Resources;;;;;;;</v>
      </c>
    </row>
    <row r="4616" ht="15.75" customHeight="1">
      <c r="I4616" s="1" t="str">
        <f t="shared" si="1"/>
        <v>Q7.2. Cauliflower, average of boiled and fried</v>
      </c>
      <c r="J4616" s="1">
        <f t="shared" si="2"/>
        <v>0</v>
      </c>
      <c r="K4616" s="1" t="str">
        <f t="shared" si="3"/>
        <v>Q7.2. Cauliflower, average of boiled and fried0</v>
      </c>
      <c r="L4616" s="1" t="str">
        <f t="shared" si="4"/>
        <v>Q7.2. Cauliflower, average of boiled and fried</v>
      </c>
      <c r="M4616" s="1" t="str">
        <f t="array" ref="M4616">IF(A4615=$A$72,TEXT(A4616,"dd/mm/yyyy"),A4616)&amp;";"&amp;B4616&amp;";"&amp;IF(J4616=0,IFERROR(VLOOKUP(A4616,default!$B$17:$C$19,2,0),C4616),INDEX(default!$B$2:$B$12,Sheet2!J4616,0))&amp;";"&amp;D4616&amp;";"&amp;E4616&amp;";"&amp;F4616&amp;";"&amp;G4616&amp;";"&amp;H4616</f>
        <v>;;;;;;;</v>
      </c>
    </row>
    <row r="4617" ht="15.75" customHeight="1">
      <c r="A4617" s="1" t="s">
        <v>840</v>
      </c>
      <c r="I4617" s="1" t="str">
        <f t="shared" si="1"/>
        <v>Q7.2. Cauliflower, average of boiled and fried</v>
      </c>
      <c r="J4617" s="1">
        <f t="shared" si="2"/>
        <v>1</v>
      </c>
      <c r="K4617" s="1" t="str">
        <f t="shared" si="3"/>
        <v>Q7.2. Cauliflower, average of boiled and fried1</v>
      </c>
      <c r="L4617" s="1" t="str">
        <f t="shared" si="4"/>
        <v>Q7.2. Cauliflower, average of boiled and friedMaterials/fuels</v>
      </c>
      <c r="M4617" s="1" t="str">
        <f t="array" ref="M4617">IF(A4616=$A$72,TEXT(A4617,"dd/mm/yyyy"),A4617)&amp;";"&amp;B4617&amp;";"&amp;IF(J4617=0,IFERROR(VLOOKUP(A4617,default!$B$17:$C$19,2,0),C4617),INDEX(default!$B$2:$B$12,Sheet2!J4617,0))&amp;";"&amp;D4617&amp;";"&amp;E4617&amp;";"&amp;F4617&amp;";"&amp;G4617&amp;";"&amp;H4617</f>
        <v>Materials/fuels;;;;;;;</v>
      </c>
    </row>
    <row r="4618" ht="15.75" customHeight="1">
      <c r="A4618" s="1" t="s">
        <v>390</v>
      </c>
      <c r="B4618" s="1" t="s">
        <v>835</v>
      </c>
      <c r="C4618" s="1" t="s">
        <v>1013</v>
      </c>
      <c r="D4618" s="1" t="s">
        <v>842</v>
      </c>
      <c r="E4618" s="1">
        <v>0.0</v>
      </c>
      <c r="F4618" s="1">
        <v>0.0</v>
      </c>
      <c r="G4618" s="1">
        <v>0.0</v>
      </c>
      <c r="I4618" s="1" t="str">
        <f t="shared" si="1"/>
        <v>Q7.2. Cauliflower, average of boiled and fried</v>
      </c>
      <c r="J4618" s="1">
        <f t="shared" si="2"/>
        <v>2</v>
      </c>
      <c r="K4618" s="1" t="str">
        <f t="shared" si="3"/>
        <v>Q7.2. Cauliflower, average of boiled and fried2</v>
      </c>
      <c r="L4618" s="1" t="str">
        <f t="shared" si="4"/>
        <v>Q7.2. Cauliflower, average of boiled and friedCauliflower , at farm {ID} | GAIN LCA food basket</v>
      </c>
      <c r="M4618" s="1" t="str">
        <f t="array" ref="M4618">IF(A4617=$A$72,TEXT(A4618,"dd/mm/yyyy"),A4618)&amp;";"&amp;B4618&amp;";"&amp;IF(J4618=0,IFERROR(VLOOKUP(A4618,default!$B$17:$C$19,2,0),C4618),INDEX(default!$B$2:$B$12,Sheet2!J4618,0))&amp;";"&amp;D4618&amp;";"&amp;E4618&amp;";"&amp;F4618&amp;";"&amp;G4618&amp;";"&amp;H4618</f>
        <v>Cauliflower , at farm {ID} | GAIN LCA food basket;kg;primary*(1+PHAR_loss_PNS+PROC_loss_PNS+TRAN_loss_PNS+RET_loss_PNS);Undefined;0;0;0;</v>
      </c>
    </row>
    <row r="4619" ht="15.75" customHeight="1">
      <c r="A4619" s="1" t="s">
        <v>122</v>
      </c>
      <c r="B4619" s="1" t="s">
        <v>835</v>
      </c>
      <c r="C4619" s="1">
        <v>0.0</v>
      </c>
      <c r="D4619" s="1" t="s">
        <v>842</v>
      </c>
      <c r="E4619" s="1">
        <v>0.0</v>
      </c>
      <c r="F4619" s="1">
        <v>0.0</v>
      </c>
      <c r="G4619" s="1">
        <v>0.0</v>
      </c>
      <c r="I4619" s="1" t="str">
        <f t="shared" si="1"/>
        <v>Q7.2. Cauliflower, average of boiled and fried</v>
      </c>
      <c r="J4619" s="1">
        <f t="shared" si="2"/>
        <v>3</v>
      </c>
      <c r="K4619" s="1" t="str">
        <f t="shared" si="3"/>
        <v>Q7.2. Cauliflower, average of boiled and fried3</v>
      </c>
      <c r="L4619" s="1" t="str">
        <f t="shared" si="4"/>
        <v>Q7.2. Cauliflower, average of boiled and friedProcessing dummy</v>
      </c>
      <c r="M4619" s="1" t="str">
        <f t="array" ref="M4619">IF(A4618=$A$72,TEXT(A4619,"dd/mm/yyyy"),A4619)&amp;";"&amp;B4619&amp;";"&amp;IF(J4619=0,IFERROR(VLOOKUP(A4619,default!$B$17:$C$19,2,0),C4619),INDEX(default!$B$2:$B$12,Sheet2!J4619,0))&amp;";"&amp;D4619&amp;";"&amp;E4619&amp;";"&amp;F4619&amp;";"&amp;G4619&amp;";"&amp;H4619</f>
        <v>Processing dummy;kg;processing*(1+PROC_loss_PNS+TRAN_loss_PNS+RET_loss_PNS);Undefined;0;0;0;</v>
      </c>
    </row>
    <row r="4620" ht="15.75" customHeight="1">
      <c r="A4620" s="1" t="s">
        <v>317</v>
      </c>
      <c r="B4620" s="1" t="s">
        <v>835</v>
      </c>
      <c r="C4620" s="1" t="s">
        <v>1111</v>
      </c>
      <c r="D4620" s="1" t="s">
        <v>842</v>
      </c>
      <c r="E4620" s="1">
        <v>0.0</v>
      </c>
      <c r="F4620" s="1">
        <v>0.0</v>
      </c>
      <c r="G4620" s="1">
        <v>0.0</v>
      </c>
      <c r="I4620" s="1" t="str">
        <f t="shared" si="1"/>
        <v>Q7.2. Cauliflower, average of boiled and fried</v>
      </c>
      <c r="J4620" s="1">
        <f t="shared" si="2"/>
        <v>4</v>
      </c>
      <c r="K4620" s="1" t="str">
        <f t="shared" si="3"/>
        <v>Q7.2. Cauliflower, average of boiled and fried4</v>
      </c>
      <c r="L4620" s="1" t="str">
        <f t="shared" si="4"/>
        <v>Q7.2. Cauliflower, average of boiled and friedPackaging dummy</v>
      </c>
      <c r="M4620" s="1" t="str">
        <f t="array" ref="M4620">IF(A4619=$A$72,TEXT(A4620,"dd/mm/yyyy"),A4620)&amp;";"&amp;B4620&amp;";"&amp;IF(J4620=0,IFERROR(VLOOKUP(A4620,default!$B$17:$C$19,2,0),C4620),INDEX(default!$B$2:$B$12,Sheet2!J4620,0))&amp;";"&amp;D4620&amp;";"&amp;E4620&amp;";"&amp;F4620&amp;";"&amp;G4620&amp;";"&amp;H4620</f>
        <v>Packaging dummy;kg;packaging*(1+TRAN_loss_PNS+RET_loss_PNS);Undefined;0;0;0;</v>
      </c>
    </row>
    <row r="4621" ht="15.75" customHeight="1">
      <c r="A4621" s="1" t="s">
        <v>124</v>
      </c>
      <c r="B4621" s="1" t="s">
        <v>835</v>
      </c>
      <c r="C4621" s="1" t="s">
        <v>1015</v>
      </c>
      <c r="D4621" s="1" t="s">
        <v>842</v>
      </c>
      <c r="E4621" s="1">
        <v>0.0</v>
      </c>
      <c r="F4621" s="1">
        <v>0.0</v>
      </c>
      <c r="G4621" s="1">
        <v>0.0</v>
      </c>
      <c r="I4621" s="1" t="str">
        <f t="shared" si="1"/>
        <v>Q7.2. Cauliflower, average of boiled and fried</v>
      </c>
      <c r="J4621" s="1">
        <f t="shared" si="2"/>
        <v>5</v>
      </c>
      <c r="K4621" s="1" t="str">
        <f t="shared" si="3"/>
        <v>Q7.2. Cauliflower, average of boiled and fried5</v>
      </c>
      <c r="L4621" s="1" t="str">
        <f t="shared" si="4"/>
        <v>Q7.2. Cauliflower, average of boiled and friedDomestic distribution {ID}| GAIN</v>
      </c>
      <c r="M4621" s="1" t="str">
        <f t="array" ref="M4621">IF(A4620=$A$72,TEXT(A4621,"dd/mm/yyyy"),A4621)&amp;";"&amp;B4621&amp;";"&amp;IF(J4621=0,IFERROR(VLOOKUP(A4621,default!$B$17:$C$19,2,0),C4621),INDEX(default!$B$2:$B$12,Sheet2!J4621,0))&amp;";"&amp;D4621&amp;";"&amp;E4621&amp;";"&amp;F4621&amp;";"&amp;G4621&amp;";"&amp;H4621</f>
        <v>Domestic distribution {ID}| GAIN;kg;distrib*(1+TRAN_loss_PNS+RET_loss_PNS);Undefined;0;0;0;</v>
      </c>
    </row>
    <row r="4622" ht="15.75" customHeight="1">
      <c r="A4622" s="1" t="s">
        <v>125</v>
      </c>
      <c r="B4622" s="1" t="s">
        <v>846</v>
      </c>
      <c r="C4622" s="1" t="s">
        <v>1016</v>
      </c>
      <c r="D4622" s="1" t="s">
        <v>842</v>
      </c>
      <c r="E4622" s="1">
        <v>0.0</v>
      </c>
      <c r="F4622" s="1">
        <v>0.0</v>
      </c>
      <c r="G4622" s="1">
        <v>0.0</v>
      </c>
      <c r="I4622" s="1" t="str">
        <f t="shared" si="1"/>
        <v>Q7.2. Cauliflower, average of boiled and fried</v>
      </c>
      <c r="J4622" s="1">
        <f t="shared" si="2"/>
        <v>6</v>
      </c>
      <c r="K4622" s="1" t="str">
        <f t="shared" si="3"/>
        <v>Q7.2. Cauliflower, average of boiled and fried6</v>
      </c>
      <c r="L4622" s="1" t="str">
        <f t="shared" si="4"/>
        <v>Q7.2. Cauliflower, average of boiled and friedStorage, in closed refrigerator, at retail (WFLDB)/RER U {ID}| GAIN</v>
      </c>
      <c r="M4622" s="1" t="str">
        <f t="array" ref="M4622">IF(A4621=$A$72,TEXT(A4622,"dd/mm/yyyy"),A4622)&amp;";"&amp;B4622&amp;";"&amp;IF(J4622=0,IFERROR(VLOOKUP(A4622,default!$B$17:$C$19,2,0),C4622),INDEX(default!$B$2:$B$12,Sheet2!J4622,0))&amp;";"&amp;D4622&amp;";"&amp;E4622&amp;";"&amp;F4622&amp;";"&amp;G4622&amp;";"&amp;H4622</f>
        <v>Storage, in closed refrigerator, at retail (WFLDB)/RER U {ID}| GAIN;l*day;retail_cool*(1+RET_loss_PNS);Undefined;0;0;0;</v>
      </c>
    </row>
    <row r="4623" ht="15.75" customHeight="1">
      <c r="A4623" s="1" t="s">
        <v>126</v>
      </c>
      <c r="B4623" s="1" t="s">
        <v>846</v>
      </c>
      <c r="C4623" s="1" t="s">
        <v>1017</v>
      </c>
      <c r="D4623" s="1" t="s">
        <v>842</v>
      </c>
      <c r="E4623" s="1">
        <v>0.0</v>
      </c>
      <c r="F4623" s="1">
        <v>0.0</v>
      </c>
      <c r="G4623" s="1">
        <v>0.0</v>
      </c>
      <c r="I4623" s="1" t="str">
        <f t="shared" si="1"/>
        <v>Q7.2. Cauliflower, average of boiled and fried</v>
      </c>
      <c r="J4623" s="1">
        <f t="shared" si="2"/>
        <v>7</v>
      </c>
      <c r="K4623" s="1" t="str">
        <f t="shared" si="3"/>
        <v>Q7.2. Cauliflower, average of boiled and fried7</v>
      </c>
      <c r="L4623" s="1" t="str">
        <f t="shared" si="4"/>
        <v>Q7.2. Cauliflower, average of boiled and friedStorage, in closed freezer, at retail (WFLDB)/RER U {ID}| GAIN</v>
      </c>
      <c r="M4623" s="1" t="str">
        <f t="array" ref="M4623">IF(A4622=$A$72,TEXT(A4623,"dd/mm/yyyy"),A4623)&amp;";"&amp;B4623&amp;";"&amp;IF(J4623=0,IFERROR(VLOOKUP(A4623,default!$B$17:$C$19,2,0),C4623),INDEX(default!$B$2:$B$12,Sheet2!J4623,0))&amp;";"&amp;D4623&amp;";"&amp;E4623&amp;";"&amp;F4623&amp;";"&amp;G4623&amp;";"&amp;H4623</f>
        <v>Storage, in closed freezer, at retail (WFLDB)/RER U {ID}| GAIN;l*day;retail_freez*(1+RET_loss_PNS);Undefined;0;0;0;</v>
      </c>
    </row>
    <row r="4624" ht="15.75" customHeight="1">
      <c r="A4624" s="1" t="s">
        <v>127</v>
      </c>
      <c r="B4624" s="1" t="s">
        <v>846</v>
      </c>
      <c r="C4624" s="1" t="s">
        <v>1018</v>
      </c>
      <c r="D4624" s="1" t="s">
        <v>842</v>
      </c>
      <c r="E4624" s="1">
        <v>0.0</v>
      </c>
      <c r="F4624" s="1">
        <v>0.0</v>
      </c>
      <c r="G4624" s="1">
        <v>0.0</v>
      </c>
      <c r="I4624" s="1" t="str">
        <f t="shared" si="1"/>
        <v>Q7.2. Cauliflower, average of boiled and fried</v>
      </c>
      <c r="J4624" s="1">
        <f t="shared" si="2"/>
        <v>8</v>
      </c>
      <c r="K4624" s="1" t="str">
        <f t="shared" si="3"/>
        <v>Q7.2. Cauliflower, average of boiled and fried8</v>
      </c>
      <c r="L4624" s="1" t="str">
        <f t="shared" si="4"/>
        <v>Q7.2. Cauliflower, average of boiled and friedStorage, in refrigerator, at home (WFLDB)/RER U {ID}| GAIN</v>
      </c>
      <c r="M4624" s="1" t="str">
        <f t="array" ref="M4624">IF(A4623=$A$72,TEXT(A4624,"dd/mm/yyyy"),A4624)&amp;";"&amp;B4624&amp;";"&amp;IF(J4624=0,IFERROR(VLOOKUP(A4624,default!$B$17:$C$19,2,0),C4624),INDEX(default!$B$2:$B$12,Sheet2!J4624,0))&amp;";"&amp;D4624&amp;";"&amp;E4624&amp;";"&amp;F4624&amp;";"&amp;G4624&amp;";"&amp;H4624</f>
        <v>Storage, in refrigerator, at home (WFLDB)/RER U {ID}| GAIN;l*day;home_cool;Undefined;0;0;0;</v>
      </c>
    </row>
    <row r="4625" ht="15.75" customHeight="1">
      <c r="A4625" s="1" t="s">
        <v>128</v>
      </c>
      <c r="B4625" s="1" t="s">
        <v>846</v>
      </c>
      <c r="C4625" s="1" t="s">
        <v>1018</v>
      </c>
      <c r="D4625" s="1" t="s">
        <v>842</v>
      </c>
      <c r="E4625" s="1">
        <v>0.0</v>
      </c>
      <c r="F4625" s="1">
        <v>0.0</v>
      </c>
      <c r="G4625" s="1">
        <v>0.0</v>
      </c>
      <c r="I4625" s="1" t="str">
        <f t="shared" si="1"/>
        <v>Q7.2. Cauliflower, average of boiled and fried</v>
      </c>
      <c r="J4625" s="1">
        <f t="shared" si="2"/>
        <v>9</v>
      </c>
      <c r="K4625" s="1" t="str">
        <f t="shared" si="3"/>
        <v>Q7.2. Cauliflower, average of boiled and fried9</v>
      </c>
      <c r="L4625" s="1" t="str">
        <f t="shared" si="4"/>
        <v>Q7.2. Cauliflower, average of boiled and friedStorage, in freezer, at home (WFLDB)/RER U {ID}| GAIN</v>
      </c>
      <c r="M4625" s="1" t="str">
        <f t="array" ref="M4625">IF(A4624=$A$72,TEXT(A4625,"dd/mm/yyyy"),A4625)&amp;";"&amp;B4625&amp;";"&amp;IF(J4625=0,IFERROR(VLOOKUP(A4625,default!$B$17:$C$19,2,0),C4625),INDEX(default!$B$2:$B$12,Sheet2!J4625,0))&amp;";"&amp;D4625&amp;";"&amp;E4625&amp;";"&amp;F4625&amp;";"&amp;G4625&amp;";"&amp;H4625</f>
        <v>Storage, in freezer, at home (WFLDB)/RER U {ID}| GAIN;l*day;home_freez;Undefined;0;0;0;</v>
      </c>
    </row>
    <row r="4626" ht="15.75" customHeight="1">
      <c r="A4626" s="1" t="s">
        <v>129</v>
      </c>
      <c r="B4626" s="1" t="s">
        <v>849</v>
      </c>
      <c r="C4626" s="1" t="s">
        <v>37</v>
      </c>
      <c r="D4626" s="1" t="s">
        <v>842</v>
      </c>
      <c r="E4626" s="1">
        <v>0.0</v>
      </c>
      <c r="F4626" s="1">
        <v>0.0</v>
      </c>
      <c r="G4626" s="1">
        <v>0.0</v>
      </c>
      <c r="I4626" s="1" t="str">
        <f t="shared" si="1"/>
        <v>Q7.2. Cauliflower, average of boiled and fried</v>
      </c>
      <c r="J4626" s="1">
        <f t="shared" si="2"/>
        <v>10</v>
      </c>
      <c r="K4626" s="1" t="str">
        <f t="shared" si="3"/>
        <v>Q7.2. Cauliflower, average of boiled and fried10</v>
      </c>
      <c r="L4626" s="1" t="str">
        <f t="shared" si="4"/>
        <v>Q7.2. Cauliflower, average of boiled and friedBoiling, vegetables, with LPG stove, at consumer home (WFLDB)/GLO U</v>
      </c>
      <c r="M4626" s="1" t="str">
        <f t="array" ref="M4626">IF(A4625=$A$72,TEXT(A4626,"dd/mm/yyyy"),A4626)&amp;";"&amp;B4626&amp;";"&amp;IF(J4626=0,IFERROR(VLOOKUP(A4626,default!$B$17:$C$19,2,0),C4626),INDEX(default!$B$2:$B$12,Sheet2!J4626,0))&amp;";"&amp;D4626&amp;";"&amp;E4626&amp;";"&amp;F4626&amp;";"&amp;G4626&amp;";"&amp;H4626</f>
        <v>Boiling, vegetables, with LPG stove, at consumer home (WFLDB)/GLO U;p;boil*(1-USER_loss);Undefined;0;0;0;</v>
      </c>
    </row>
    <row r="4627" ht="15.75" customHeight="1">
      <c r="A4627" s="1" t="s">
        <v>130</v>
      </c>
      <c r="B4627" s="1" t="s">
        <v>849</v>
      </c>
      <c r="C4627" s="1" t="s">
        <v>38</v>
      </c>
      <c r="D4627" s="1" t="s">
        <v>842</v>
      </c>
      <c r="E4627" s="1">
        <v>0.0</v>
      </c>
      <c r="F4627" s="1">
        <v>0.0</v>
      </c>
      <c r="G4627" s="1">
        <v>0.0</v>
      </c>
      <c r="I4627" s="1" t="str">
        <f t="shared" si="1"/>
        <v>Q7.2. Cauliflower, average of boiled and fried</v>
      </c>
      <c r="J4627" s="1">
        <f t="shared" si="2"/>
        <v>11</v>
      </c>
      <c r="K4627" s="1" t="str">
        <f t="shared" si="3"/>
        <v>Q7.2. Cauliflower, average of boiled and fried11</v>
      </c>
      <c r="L4627" s="1" t="str">
        <f t="shared" si="4"/>
        <v>Q7.2. Cauliflower, average of boiled and friedFrying, vegetables, with LPG stove, at consumer home (WFLDB)/GLO U</v>
      </c>
      <c r="M4627" s="1" t="str">
        <f t="array" ref="M4627">IF(A4626=$A$72,TEXT(A4627,"dd/mm/yyyy"),A4627)&amp;";"&amp;B4627&amp;";"&amp;IF(J4627=0,IFERROR(VLOOKUP(A4627,default!$B$17:$C$19,2,0),C4627),INDEX(default!$B$2:$B$12,Sheet2!J4627,0))&amp;";"&amp;D4627&amp;";"&amp;E4627&amp;";"&amp;F4627&amp;";"&amp;G4627&amp;";"&amp;H4627</f>
        <v>Frying, vegetables, with LPG stove, at consumer home (WFLDB)/GLO U;p;fry*(1-USER_loss);Undefined;0;0;0;</v>
      </c>
    </row>
    <row r="4628" ht="15.75" customHeight="1">
      <c r="I4628" s="1" t="str">
        <f t="shared" si="1"/>
        <v>Q7.2. Cauliflower, average of boiled and fried</v>
      </c>
      <c r="J4628" s="1">
        <f t="shared" si="2"/>
        <v>0</v>
      </c>
      <c r="K4628" s="1" t="str">
        <f t="shared" si="3"/>
        <v>Q7.2. Cauliflower, average of boiled and fried0</v>
      </c>
      <c r="L4628" s="1" t="str">
        <f t="shared" si="4"/>
        <v>Q7.2. Cauliflower, average of boiled and fried</v>
      </c>
      <c r="M4628" s="1" t="str">
        <f t="array" ref="M4628">IF(A4627=$A$72,TEXT(A4628,"dd/mm/yyyy"),A4628)&amp;";"&amp;B4628&amp;";"&amp;IF(J4628=0,IFERROR(VLOOKUP(A4628,default!$B$17:$C$19,2,0),C4628),INDEX(default!$B$2:$B$12,Sheet2!J4628,0))&amp;";"&amp;D4628&amp;";"&amp;E4628&amp;";"&amp;F4628&amp;";"&amp;G4628&amp;";"&amp;H4628</f>
        <v>;;;;;;;</v>
      </c>
    </row>
    <row r="4629" ht="15.75" customHeight="1">
      <c r="A4629" s="1" t="s">
        <v>852</v>
      </c>
      <c r="I4629" s="1" t="str">
        <f t="shared" si="1"/>
        <v>Q7.2. Cauliflower, average of boiled and fried</v>
      </c>
      <c r="J4629" s="1">
        <f t="shared" si="2"/>
        <v>0</v>
      </c>
      <c r="K4629" s="1" t="str">
        <f t="shared" si="3"/>
        <v>Q7.2. Cauliflower, average of boiled and fried0</v>
      </c>
      <c r="L4629" s="1" t="str">
        <f t="shared" si="4"/>
        <v>Q7.2. Cauliflower, average of boiled and friedElectricity/heat</v>
      </c>
      <c r="M4629" s="1" t="str">
        <f t="array" ref="M4629">IF(A4628=$A$72,TEXT(A4629,"dd/mm/yyyy"),A4629)&amp;";"&amp;B4629&amp;";"&amp;IF(J4629=0,IFERROR(VLOOKUP(A4629,default!$B$17:$C$19,2,0),C4629),INDEX(default!$B$2:$B$12,Sheet2!J4629,0))&amp;";"&amp;D4629&amp;";"&amp;E4629&amp;";"&amp;F4629&amp;";"&amp;G4629&amp;";"&amp;H4629</f>
        <v>Electricity/heat;;;;;;;</v>
      </c>
    </row>
    <row r="4630" ht="15.75" customHeight="1">
      <c r="I4630" s="1" t="str">
        <f t="shared" si="1"/>
        <v>Q7.2. Cauliflower, average of boiled and fried</v>
      </c>
      <c r="J4630" s="1">
        <f t="shared" si="2"/>
        <v>0</v>
      </c>
      <c r="K4630" s="1" t="str">
        <f t="shared" si="3"/>
        <v>Q7.2. Cauliflower, average of boiled and fried0</v>
      </c>
      <c r="L4630" s="1" t="str">
        <f t="shared" si="4"/>
        <v>Q7.2. Cauliflower, average of boiled and fried</v>
      </c>
      <c r="M4630" s="1" t="str">
        <f t="array" ref="M4630">IF(A4629=$A$72,TEXT(A4630,"dd/mm/yyyy"),A4630)&amp;";"&amp;B4630&amp;";"&amp;IF(J4630=0,IFERROR(VLOOKUP(A4630,default!$B$17:$C$19,2,0),C4630),INDEX(default!$B$2:$B$12,Sheet2!J4630,0))&amp;";"&amp;D4630&amp;";"&amp;E4630&amp;";"&amp;F4630&amp;";"&amp;G4630&amp;";"&amp;H4630</f>
        <v>;;;;;;;</v>
      </c>
    </row>
    <row r="4631" ht="15.75" customHeight="1">
      <c r="A4631" s="1" t="s">
        <v>853</v>
      </c>
      <c r="I4631" s="1" t="str">
        <f t="shared" si="1"/>
        <v>Q7.2. Cauliflower, average of boiled and fried</v>
      </c>
      <c r="J4631" s="1">
        <f t="shared" si="2"/>
        <v>0</v>
      </c>
      <c r="K4631" s="1" t="str">
        <f t="shared" si="3"/>
        <v>Q7.2. Cauliflower, average of boiled and fried0</v>
      </c>
      <c r="L4631" s="1" t="str">
        <f t="shared" si="4"/>
        <v>Q7.2. Cauliflower, average of boiled and friedEmissions to air</v>
      </c>
      <c r="M4631" s="1" t="str">
        <f t="array" ref="M4631">IF(A4630=$A$72,TEXT(A4631,"dd/mm/yyyy"),A4631)&amp;";"&amp;B4631&amp;";"&amp;IF(J4631=0,IFERROR(VLOOKUP(A4631,default!$B$17:$C$19,2,0),C4631),INDEX(default!$B$2:$B$12,Sheet2!J4631,0))&amp;";"&amp;D4631&amp;";"&amp;E4631&amp;";"&amp;F4631&amp;";"&amp;G4631&amp;";"&amp;H4631</f>
        <v>Emissions to air;;;;;;;</v>
      </c>
    </row>
    <row r="4632" ht="15.75" customHeight="1">
      <c r="I4632" s="1" t="str">
        <f t="shared" si="1"/>
        <v>Q7.2. Cauliflower, average of boiled and fried</v>
      </c>
      <c r="J4632" s="1">
        <f t="shared" si="2"/>
        <v>0</v>
      </c>
      <c r="K4632" s="1" t="str">
        <f t="shared" si="3"/>
        <v>Q7.2. Cauliflower, average of boiled and fried0</v>
      </c>
      <c r="L4632" s="1" t="str">
        <f t="shared" si="4"/>
        <v>Q7.2. Cauliflower, average of boiled and fried</v>
      </c>
      <c r="M4632" s="1" t="str">
        <f t="array" ref="M4632">IF(A4631=$A$72,TEXT(A4632,"dd/mm/yyyy"),A4632)&amp;";"&amp;B4632&amp;";"&amp;IF(J4632=0,IFERROR(VLOOKUP(A4632,default!$B$17:$C$19,2,0),C4632),INDEX(default!$B$2:$B$12,Sheet2!J4632,0))&amp;";"&amp;D4632&amp;";"&amp;E4632&amp;";"&amp;F4632&amp;";"&amp;G4632&amp;";"&amp;H4632</f>
        <v>;;;;;;;</v>
      </c>
    </row>
    <row r="4633" ht="15.75" customHeight="1">
      <c r="A4633" s="1" t="s">
        <v>854</v>
      </c>
      <c r="I4633" s="1" t="str">
        <f t="shared" si="1"/>
        <v>Q7.2. Cauliflower, average of boiled and fried</v>
      </c>
      <c r="J4633" s="1">
        <f t="shared" si="2"/>
        <v>0</v>
      </c>
      <c r="K4633" s="1" t="str">
        <f t="shared" si="3"/>
        <v>Q7.2. Cauliflower, average of boiled and fried0</v>
      </c>
      <c r="L4633" s="1" t="str">
        <f t="shared" si="4"/>
        <v>Q7.2. Cauliflower, average of boiled and friedEmissions to water</v>
      </c>
      <c r="M4633" s="1" t="str">
        <f t="array" ref="M4633">IF(A4632=$A$72,TEXT(A4633,"dd/mm/yyyy"),A4633)&amp;";"&amp;B4633&amp;";"&amp;IF(J4633=0,IFERROR(VLOOKUP(A4633,default!$B$17:$C$19,2,0),C4633),INDEX(default!$B$2:$B$12,Sheet2!J4633,0))&amp;";"&amp;D4633&amp;";"&amp;E4633&amp;";"&amp;F4633&amp;";"&amp;G4633&amp;";"&amp;H4633</f>
        <v>Emissions to water;;;;;;;</v>
      </c>
    </row>
    <row r="4634" ht="15.75" customHeight="1">
      <c r="I4634" s="1" t="str">
        <f t="shared" si="1"/>
        <v>Q7.2. Cauliflower, average of boiled and fried</v>
      </c>
      <c r="J4634" s="1">
        <f t="shared" si="2"/>
        <v>0</v>
      </c>
      <c r="K4634" s="1" t="str">
        <f t="shared" si="3"/>
        <v>Q7.2. Cauliflower, average of boiled and fried0</v>
      </c>
      <c r="L4634" s="1" t="str">
        <f t="shared" si="4"/>
        <v>Q7.2. Cauliflower, average of boiled and fried</v>
      </c>
      <c r="M4634" s="1" t="str">
        <f t="array" ref="M4634">IF(A4633=$A$72,TEXT(A4634,"dd/mm/yyyy"),A4634)&amp;";"&amp;B4634&amp;";"&amp;IF(J4634=0,IFERROR(VLOOKUP(A4634,default!$B$17:$C$19,2,0),C4634),INDEX(default!$B$2:$B$12,Sheet2!J4634,0))&amp;";"&amp;D4634&amp;";"&amp;E4634&amp;";"&amp;F4634&amp;";"&amp;G4634&amp;";"&amp;H4634</f>
        <v>;;;;;;;</v>
      </c>
    </row>
    <row r="4635" ht="15.75" customHeight="1">
      <c r="A4635" s="1" t="s">
        <v>855</v>
      </c>
      <c r="I4635" s="1" t="str">
        <f t="shared" si="1"/>
        <v>Q7.2. Cauliflower, average of boiled and fried</v>
      </c>
      <c r="J4635" s="1">
        <f t="shared" si="2"/>
        <v>0</v>
      </c>
      <c r="K4635" s="1" t="str">
        <f t="shared" si="3"/>
        <v>Q7.2. Cauliflower, average of boiled and fried0</v>
      </c>
      <c r="L4635" s="1" t="str">
        <f t="shared" si="4"/>
        <v>Q7.2. Cauliflower, average of boiled and friedEmissions to soil</v>
      </c>
      <c r="M4635" s="1" t="str">
        <f t="array" ref="M4635">IF(A4634=$A$72,TEXT(A4635,"dd/mm/yyyy"),A4635)&amp;";"&amp;B4635&amp;";"&amp;IF(J4635=0,IFERROR(VLOOKUP(A4635,default!$B$17:$C$19,2,0),C4635),INDEX(default!$B$2:$B$12,Sheet2!J4635,0))&amp;";"&amp;D4635&amp;";"&amp;E4635&amp;";"&amp;F4635&amp;";"&amp;G4635&amp;";"&amp;H4635</f>
        <v>Emissions to soil;;;;;;;</v>
      </c>
    </row>
    <row r="4636" ht="15.75" customHeight="1">
      <c r="I4636" s="1" t="str">
        <f t="shared" si="1"/>
        <v>Q7.2. Cauliflower, average of boiled and fried</v>
      </c>
      <c r="J4636" s="1">
        <f t="shared" si="2"/>
        <v>0</v>
      </c>
      <c r="K4636" s="1" t="str">
        <f t="shared" si="3"/>
        <v>Q7.2. Cauliflower, average of boiled and fried0</v>
      </c>
      <c r="L4636" s="1" t="str">
        <f t="shared" si="4"/>
        <v>Q7.2. Cauliflower, average of boiled and fried</v>
      </c>
      <c r="M4636" s="1" t="str">
        <f t="array" ref="M4636">IF(A4635=$A$72,TEXT(A4636,"dd/mm/yyyy"),A4636)&amp;";"&amp;B4636&amp;";"&amp;IF(J4636=0,IFERROR(VLOOKUP(A4636,default!$B$17:$C$19,2,0),C4636),INDEX(default!$B$2:$B$12,Sheet2!J4636,0))&amp;";"&amp;D4636&amp;";"&amp;E4636&amp;";"&amp;F4636&amp;";"&amp;G4636&amp;";"&amp;H4636</f>
        <v>;;;;;;;</v>
      </c>
    </row>
    <row r="4637" ht="15.75" customHeight="1">
      <c r="A4637" s="1" t="s">
        <v>856</v>
      </c>
      <c r="I4637" s="1" t="str">
        <f t="shared" si="1"/>
        <v>Q7.2. Cauliflower, average of boiled and fried</v>
      </c>
      <c r="J4637" s="1">
        <f t="shared" si="2"/>
        <v>0</v>
      </c>
      <c r="K4637" s="1" t="str">
        <f t="shared" si="3"/>
        <v>Q7.2. Cauliflower, average of boiled and fried0</v>
      </c>
      <c r="L4637" s="1" t="str">
        <f t="shared" si="4"/>
        <v>Q7.2. Cauliflower, average of boiled and friedFinal waste flows</v>
      </c>
      <c r="M4637" s="1" t="str">
        <f t="array" ref="M4637">IF(A4636=$A$72,TEXT(A4637,"dd/mm/yyyy"),A4637)&amp;";"&amp;B4637&amp;";"&amp;IF(J4637=0,IFERROR(VLOOKUP(A4637,default!$B$17:$C$19,2,0),C4637),INDEX(default!$B$2:$B$12,Sheet2!J4637,0))&amp;";"&amp;D4637&amp;";"&amp;E4637&amp;";"&amp;F4637&amp;";"&amp;G4637&amp;";"&amp;H4637</f>
        <v>Final waste flows;;;;;;;</v>
      </c>
    </row>
    <row r="4638" ht="15.75" customHeight="1">
      <c r="I4638" s="1" t="str">
        <f t="shared" si="1"/>
        <v>Q7.2. Cauliflower, average of boiled and fried</v>
      </c>
      <c r="J4638" s="1">
        <f t="shared" si="2"/>
        <v>0</v>
      </c>
      <c r="K4638" s="1" t="str">
        <f t="shared" si="3"/>
        <v>Q7.2. Cauliflower, average of boiled and fried0</v>
      </c>
      <c r="L4638" s="1" t="str">
        <f t="shared" si="4"/>
        <v>Q7.2. Cauliflower, average of boiled and fried</v>
      </c>
      <c r="M4638" s="1" t="str">
        <f t="array" ref="M4638">IF(A4637=$A$72,TEXT(A4638,"dd/mm/yyyy"),A4638)&amp;";"&amp;B4638&amp;";"&amp;IF(J4638=0,IFERROR(VLOOKUP(A4638,default!$B$17:$C$19,2,0),C4638),INDEX(default!$B$2:$B$12,Sheet2!J4638,0))&amp;";"&amp;D4638&amp;";"&amp;E4638&amp;";"&amp;F4638&amp;";"&amp;G4638&amp;";"&amp;H4638</f>
        <v>;;;;;;;</v>
      </c>
    </row>
    <row r="4639" ht="15.75" customHeight="1">
      <c r="A4639" s="1" t="s">
        <v>857</v>
      </c>
      <c r="I4639" s="1" t="str">
        <f t="shared" si="1"/>
        <v>Q7.2. Cauliflower, average of boiled and fried</v>
      </c>
      <c r="J4639" s="1">
        <f t="shared" si="2"/>
        <v>0</v>
      </c>
      <c r="K4639" s="1" t="str">
        <f t="shared" si="3"/>
        <v>Q7.2. Cauliflower, average of boiled and fried0</v>
      </c>
      <c r="L4639" s="1" t="str">
        <f t="shared" si="4"/>
        <v>Q7.2. Cauliflower, average of boiled and friedNon material emissions</v>
      </c>
      <c r="M4639" s="1" t="str">
        <f t="array" ref="M4639">IF(A4638=$A$72,TEXT(A4639,"dd/mm/yyyy"),A4639)&amp;";"&amp;B4639&amp;";"&amp;IF(J4639=0,IFERROR(VLOOKUP(A4639,default!$B$17:$C$19,2,0),C4639),INDEX(default!$B$2:$B$12,Sheet2!J4639,0))&amp;";"&amp;D4639&amp;";"&amp;E4639&amp;";"&amp;F4639&amp;";"&amp;G4639&amp;";"&amp;H4639</f>
        <v>Non material emissions;;;;;;;</v>
      </c>
    </row>
    <row r="4640" ht="15.75" customHeight="1">
      <c r="I4640" s="1" t="str">
        <f t="shared" si="1"/>
        <v>Q7.2. Cauliflower, average of boiled and fried</v>
      </c>
      <c r="J4640" s="1">
        <f t="shared" si="2"/>
        <v>0</v>
      </c>
      <c r="K4640" s="1" t="str">
        <f t="shared" si="3"/>
        <v>Q7.2. Cauliflower, average of boiled and fried0</v>
      </c>
      <c r="L4640" s="1" t="str">
        <f t="shared" si="4"/>
        <v>Q7.2. Cauliflower, average of boiled and fried</v>
      </c>
      <c r="M4640" s="1" t="str">
        <f t="array" ref="M4640">IF(A4639=$A$72,TEXT(A4640,"dd/mm/yyyy"),A4640)&amp;";"&amp;B4640&amp;";"&amp;IF(J4640=0,IFERROR(VLOOKUP(A4640,default!$B$17:$C$19,2,0),C4640),INDEX(default!$B$2:$B$12,Sheet2!J4640,0))&amp;";"&amp;D4640&amp;";"&amp;E4640&amp;";"&amp;F4640&amp;";"&amp;G4640&amp;";"&amp;H4640</f>
        <v>;;;;;;;</v>
      </c>
    </row>
    <row r="4641" ht="15.75" customHeight="1">
      <c r="A4641" s="1" t="s">
        <v>858</v>
      </c>
      <c r="I4641" s="1" t="str">
        <f t="shared" si="1"/>
        <v>Q7.2. Cauliflower, average of boiled and fried</v>
      </c>
      <c r="J4641" s="1">
        <f t="shared" si="2"/>
        <v>0</v>
      </c>
      <c r="K4641" s="1" t="str">
        <f t="shared" si="3"/>
        <v>Q7.2. Cauliflower, average of boiled and fried0</v>
      </c>
      <c r="L4641" s="1" t="str">
        <f t="shared" si="4"/>
        <v>Q7.2. Cauliflower, average of boiled and friedSocial issues</v>
      </c>
      <c r="M4641" s="1" t="str">
        <f t="array" ref="M4641">IF(A4640=$A$72,TEXT(A4641,"dd/mm/yyyy"),A4641)&amp;";"&amp;B4641&amp;";"&amp;IF(J4641=0,IFERROR(VLOOKUP(A4641,default!$B$17:$C$19,2,0),C4641),INDEX(default!$B$2:$B$12,Sheet2!J4641,0))&amp;";"&amp;D4641&amp;";"&amp;E4641&amp;";"&amp;F4641&amp;";"&amp;G4641&amp;";"&amp;H4641</f>
        <v>Social issues;;;;;;;</v>
      </c>
    </row>
    <row r="4642" ht="15.75" customHeight="1">
      <c r="I4642" s="1" t="str">
        <f t="shared" si="1"/>
        <v>Q7.2. Cauliflower, average of boiled and fried</v>
      </c>
      <c r="J4642" s="1">
        <f t="shared" si="2"/>
        <v>0</v>
      </c>
      <c r="K4642" s="1" t="str">
        <f t="shared" si="3"/>
        <v>Q7.2. Cauliflower, average of boiled and fried0</v>
      </c>
      <c r="L4642" s="1" t="str">
        <f t="shared" si="4"/>
        <v>Q7.2. Cauliflower, average of boiled and fried</v>
      </c>
      <c r="M4642" s="1" t="str">
        <f t="array" ref="M4642">IF(A4641=$A$72,TEXT(A4642,"dd/mm/yyyy"),A4642)&amp;";"&amp;B4642&amp;";"&amp;IF(J4642=0,IFERROR(VLOOKUP(A4642,default!$B$17:$C$19,2,0),C4642),INDEX(default!$B$2:$B$12,Sheet2!J4642,0))&amp;";"&amp;D4642&amp;";"&amp;E4642&amp;";"&amp;F4642&amp;";"&amp;G4642&amp;";"&amp;H4642</f>
        <v>;;;;;;;</v>
      </c>
    </row>
    <row r="4643" ht="15.75" customHeight="1">
      <c r="A4643" s="1" t="s">
        <v>859</v>
      </c>
      <c r="I4643" s="1" t="str">
        <f t="shared" si="1"/>
        <v>Q7.2. Cauliflower, average of boiled and fried</v>
      </c>
      <c r="J4643" s="1">
        <f t="shared" si="2"/>
        <v>0</v>
      </c>
      <c r="K4643" s="1" t="str">
        <f t="shared" si="3"/>
        <v>Q7.2. Cauliflower, average of boiled and fried0</v>
      </c>
      <c r="L4643" s="1" t="str">
        <f t="shared" si="4"/>
        <v>Q7.2. Cauliflower, average of boiled and friedEconomic issues</v>
      </c>
      <c r="M4643" s="1" t="str">
        <f t="array" ref="M4643">IF(A4642=$A$72,TEXT(A4643,"dd/mm/yyyy"),A4643)&amp;";"&amp;B4643&amp;";"&amp;IF(J4643=0,IFERROR(VLOOKUP(A4643,default!$B$17:$C$19,2,0),C4643),INDEX(default!$B$2:$B$12,Sheet2!J4643,0))&amp;";"&amp;D4643&amp;";"&amp;E4643&amp;";"&amp;F4643&amp;";"&amp;G4643&amp;";"&amp;H4643</f>
        <v>Economic issues;;;;;;;</v>
      </c>
    </row>
    <row r="4644" ht="15.75" customHeight="1">
      <c r="I4644" s="1" t="str">
        <f t="shared" si="1"/>
        <v>Q7.2. Cauliflower, average of boiled and fried</v>
      </c>
      <c r="J4644" s="1">
        <f t="shared" si="2"/>
        <v>0</v>
      </c>
      <c r="K4644" s="1" t="str">
        <f t="shared" si="3"/>
        <v>Q7.2. Cauliflower, average of boiled and fried0</v>
      </c>
      <c r="L4644" s="1" t="str">
        <f t="shared" si="4"/>
        <v>Q7.2. Cauliflower, average of boiled and fried</v>
      </c>
      <c r="M4644" s="1" t="str">
        <f t="array" ref="M4644">IF(A4643=$A$72,TEXT(A4644,"dd/mm/yyyy"),A4644)&amp;";"&amp;B4644&amp;";"&amp;IF(J4644=0,IFERROR(VLOOKUP(A4644,default!$B$17:$C$19,2,0),C4644),INDEX(default!$B$2:$B$12,Sheet2!J4644,0))&amp;";"&amp;D4644&amp;";"&amp;E4644&amp;";"&amp;F4644&amp;";"&amp;G4644&amp;";"&amp;H4644</f>
        <v>;;;;;;;</v>
      </c>
    </row>
    <row r="4645" ht="15.75" customHeight="1">
      <c r="A4645" s="1" t="s">
        <v>860</v>
      </c>
      <c r="I4645" s="1" t="str">
        <f t="shared" si="1"/>
        <v>Q7.2. Cauliflower, average of boiled and fried</v>
      </c>
      <c r="J4645" s="1">
        <f t="shared" si="2"/>
        <v>0</v>
      </c>
      <c r="K4645" s="1" t="str">
        <f t="shared" si="3"/>
        <v>Q7.2. Cauliflower, average of boiled and fried0</v>
      </c>
      <c r="L4645" s="1" t="str">
        <f t="shared" si="4"/>
        <v>Q7.2. Cauliflower, average of boiled and friedWaste to treatment</v>
      </c>
      <c r="M4645" s="1" t="str">
        <f t="array" ref="M4645">IF(A4644=$A$72,TEXT(A4645,"dd/mm/yyyy"),A4645)&amp;";"&amp;B4645&amp;";"&amp;IF(J4645=0,IFERROR(VLOOKUP(A4645,default!$B$17:$C$19,2,0),C4645),INDEX(default!$B$2:$B$12,Sheet2!J4645,0))&amp;";"&amp;D4645&amp;";"&amp;E4645&amp;";"&amp;F4645&amp;";"&amp;G4645&amp;";"&amp;H4645</f>
        <v>Waste to treatment;;;;;;;</v>
      </c>
    </row>
    <row r="4646" ht="15.75" customHeight="1">
      <c r="A4646" s="1" t="s">
        <v>8</v>
      </c>
      <c r="B4646" s="1" t="s">
        <v>835</v>
      </c>
      <c r="C4646" s="1" t="s">
        <v>1112</v>
      </c>
      <c r="D4646" s="1" t="s">
        <v>842</v>
      </c>
      <c r="E4646" s="1">
        <v>0.0</v>
      </c>
      <c r="F4646" s="1">
        <v>0.0</v>
      </c>
      <c r="G4646" s="1">
        <v>0.0</v>
      </c>
      <c r="I4646" s="1" t="str">
        <f t="shared" si="1"/>
        <v>Q7.2. Cauliflower, average of boiled and fried</v>
      </c>
      <c r="J4646" s="1">
        <f t="shared" si="2"/>
        <v>0</v>
      </c>
      <c r="K4646" s="1" t="str">
        <f t="shared" si="3"/>
        <v>Q7.2. Cauliflower, average of boiled and fried0</v>
      </c>
      <c r="L4646" s="1" t="str">
        <f t="shared" si="4"/>
        <v>Q7.2. Cauliflower, average of boiled and friedMunicipal solid waste {RoW}| treatment of municipal solid waste, sanitary landfill | Cut-off, S</v>
      </c>
      <c r="M4646" s="1" t="str">
        <f t="array" ref="M4646">IF(A4645=$A$72,TEXT(A4646,"dd/mm/yyyy"),A4646)&amp;";"&amp;B4646&amp;";"&amp;IF(J4646=0,IFERROR(VLOOKUP(A4646,default!$B$17:$C$19,2,0),C4646),INDEX(default!$B$2:$B$12,Sheet2!J4646,0))&amp;";"&amp;D4646&amp;";"&amp;E4646&amp;";"&amp;F4646&amp;";"&amp;G4646&amp;";"&amp;H4646</f>
        <v>Municipal solid waste {RoW}| treatment of municipal solid waste, sanitary landfill | Cut-off, S;kg;(packwt*packaging*(1+TRAN_loss_PNS+RET_loss_PNS)+PHAR_loss_PNS+PROC_loss_PNS+TRAN_loss_PNS+RET_loss_PNS+USER_loss)*landfill;Undefined;0;0;0;</v>
      </c>
    </row>
    <row r="4647" ht="15.75" customHeight="1">
      <c r="A4647" s="1" t="s">
        <v>9</v>
      </c>
      <c r="B4647" s="1" t="s">
        <v>835</v>
      </c>
      <c r="C4647" s="1" t="s">
        <v>1113</v>
      </c>
      <c r="D4647" s="1" t="s">
        <v>842</v>
      </c>
      <c r="E4647" s="1">
        <v>0.0</v>
      </c>
      <c r="F4647" s="1">
        <v>0.0</v>
      </c>
      <c r="G4647" s="1">
        <v>0.0</v>
      </c>
      <c r="I4647" s="1" t="str">
        <f t="shared" si="1"/>
        <v>Q7.2. Cauliflower, average of boiled and fried</v>
      </c>
      <c r="J4647" s="1">
        <f t="shared" si="2"/>
        <v>0</v>
      </c>
      <c r="K4647" s="1" t="str">
        <f t="shared" si="3"/>
        <v>Q7.2. Cauliflower, average of boiled and fried0</v>
      </c>
      <c r="L4647" s="1" t="str">
        <f t="shared" si="4"/>
        <v>Q7.2. Cauliflower, average of boiled and friedMunicipal solid waste {GLO}| treatment of municipal solid waste, open dump, wet infiltration class (500mm) | Cut-off, S</v>
      </c>
      <c r="M4647" s="1" t="str">
        <f t="array" ref="M4647">IF(A4646=$A$72,TEXT(A4647,"dd/mm/yyyy"),A4647)&amp;";"&amp;B4647&amp;";"&amp;IF(J4647=0,IFERROR(VLOOKUP(A4647,default!$B$17:$C$19,2,0),C4647),INDEX(default!$B$2:$B$12,Sheet2!J4647,0))&amp;";"&amp;D4647&amp;";"&amp;E4647&amp;";"&amp;F4647&amp;";"&amp;G4647&amp;";"&amp;H4647</f>
        <v>Municipal solid waste {GLO}| treatment of municipal solid waste, open dump, wet infiltration class (500mm) | Cut-off, S;kg;(packwt*packaging*(1+TRAN_loss_PNS+RET_loss_PNS)+PHAR_loss_PNS+PROC_loss_PNS+TRAN_loss_PNS+RET_loss_PNS+USER_loss)*opendump;Undefined;0;0;0;</v>
      </c>
    </row>
    <row r="4648" ht="15.75" customHeight="1">
      <c r="A4648" s="1" t="s">
        <v>10</v>
      </c>
      <c r="B4648" s="1" t="s">
        <v>835</v>
      </c>
      <c r="C4648" s="1" t="s">
        <v>1113</v>
      </c>
      <c r="D4648" s="1" t="s">
        <v>842</v>
      </c>
      <c r="E4648" s="1">
        <v>0.0</v>
      </c>
      <c r="F4648" s="1">
        <v>0.0</v>
      </c>
      <c r="G4648" s="1">
        <v>0.0</v>
      </c>
      <c r="I4648" s="1" t="str">
        <f t="shared" si="1"/>
        <v>Q7.2. Cauliflower, average of boiled and fried</v>
      </c>
      <c r="J4648" s="1">
        <f t="shared" si="2"/>
        <v>0</v>
      </c>
      <c r="K4648" s="1" t="str">
        <f t="shared" si="3"/>
        <v>Q7.2. Cauliflower, average of boiled and fried0</v>
      </c>
      <c r="L4648" s="1" t="str">
        <f t="shared" si="4"/>
        <v>Q7.2. Cauliflower, average of boiled and friedMunicipal solid waste {GLO}| treatment of municipal solid waste, open burning | Cut-off, S</v>
      </c>
      <c r="M4648" s="1" t="str">
        <f t="array" ref="M4648">IF(A4647=$A$72,TEXT(A4648,"dd/mm/yyyy"),A4648)&amp;";"&amp;B4648&amp;";"&amp;IF(J4648=0,IFERROR(VLOOKUP(A4648,default!$B$17:$C$19,2,0),C4648),INDEX(default!$B$2:$B$12,Sheet2!J4648,0))&amp;";"&amp;D4648&amp;";"&amp;E4648&amp;";"&amp;F4648&amp;";"&amp;G4648&amp;";"&amp;H4648</f>
        <v>Municipal solid waste {GLO}| treatment of municipal solid waste, open burning | Cut-off, S;kg;(packwt*packaging*(1+TRAN_loss_PNS+RET_loss_PNS)+PHAR_loss_PNS+PROC_loss_PNS+TRAN_loss_PNS+RET_loss_PNS+USER_loss)*openburn;Undefined;0;0;0;</v>
      </c>
    </row>
    <row r="4649" ht="15.75" customHeight="1">
      <c r="I4649" s="1" t="str">
        <f t="shared" si="1"/>
        <v>Q7.2. Cauliflower, average of boiled and fried</v>
      </c>
      <c r="J4649" s="1">
        <f t="shared" si="2"/>
        <v>0</v>
      </c>
      <c r="K4649" s="1" t="str">
        <f t="shared" si="3"/>
        <v>Q7.2. Cauliflower, average of boiled and fried0</v>
      </c>
      <c r="L4649" s="1" t="str">
        <f t="shared" si="4"/>
        <v>Q7.2. Cauliflower, average of boiled and fried</v>
      </c>
      <c r="M4649" s="1" t="str">
        <f t="array" ref="M4649">IF(A4648=$A$72,TEXT(A4649,"dd/mm/yyyy"),A4649)&amp;";"&amp;B4649&amp;";"&amp;IF(J4649=0,IFERROR(VLOOKUP(A4649,default!$B$17:$C$19,2,0),C4649),INDEX(default!$B$2:$B$12,Sheet2!J4649,0))&amp;";"&amp;D4649&amp;";"&amp;E4649&amp;";"&amp;F4649&amp;";"&amp;G4649&amp;";"&amp;H4649</f>
        <v>;;;;;;;</v>
      </c>
    </row>
    <row r="4650" ht="15.75" customHeight="1">
      <c r="A4650" s="1" t="s">
        <v>865</v>
      </c>
      <c r="I4650" s="1" t="str">
        <f t="shared" si="1"/>
        <v>Q7.2. Cauliflower, average of boiled and fried</v>
      </c>
      <c r="J4650" s="1">
        <f t="shared" si="2"/>
        <v>0</v>
      </c>
      <c r="K4650" s="1" t="str">
        <f t="shared" si="3"/>
        <v>Q7.2. Cauliflower, average of boiled and fried0</v>
      </c>
      <c r="L4650" s="1" t="str">
        <f t="shared" si="4"/>
        <v>Q7.2. Cauliflower, average of boiled and friedInput parameters</v>
      </c>
      <c r="M4650" s="1" t="str">
        <f t="array" ref="M4650">IF(A4649=$A$72,TEXT(A4650,"dd/mm/yyyy"),A4650)&amp;";"&amp;B4650&amp;";"&amp;IF(J4650=0,IFERROR(VLOOKUP(A4650,default!$B$17:$C$19,2,0),C4650),INDEX(default!$B$2:$B$12,Sheet2!J4650,0))&amp;";"&amp;D4650&amp;";"&amp;E4650&amp;";"&amp;F4650&amp;";"&amp;G4650&amp;";"&amp;H4650</f>
        <v>Input parameters;;;;;;;</v>
      </c>
    </row>
    <row r="4651" ht="15.75" customHeight="1">
      <c r="A4651" s="1" t="s">
        <v>31</v>
      </c>
      <c r="B4651" s="1">
        <v>1.0</v>
      </c>
      <c r="C4651" s="1" t="s">
        <v>866</v>
      </c>
      <c r="D4651" s="1">
        <v>1.11</v>
      </c>
      <c r="E4651" s="1">
        <v>0.0</v>
      </c>
      <c r="F4651" s="1">
        <v>0.0</v>
      </c>
      <c r="G4651" s="1" t="s">
        <v>832</v>
      </c>
      <c r="H4651" s="1" t="s">
        <v>134</v>
      </c>
      <c r="I4651" s="1" t="str">
        <f t="shared" si="1"/>
        <v>Q7.2. Cauliflower, average of boiled and fried</v>
      </c>
      <c r="J4651" s="1">
        <f t="shared" si="2"/>
        <v>0</v>
      </c>
      <c r="K4651" s="1" t="str">
        <f t="shared" si="3"/>
        <v>Q7.2. Cauliflower, average of boiled and fried0</v>
      </c>
      <c r="L4651" s="1" t="str">
        <f t="shared" si="4"/>
        <v>Q7.2. Cauliflower, average of boiled and friedprimary</v>
      </c>
      <c r="M4651" s="1" t="str">
        <f t="array" ref="M4651">IF(A4650=$A$72,TEXT(A4651,"dd/mm/yyyy"),A4651)&amp;";"&amp;B4651&amp;";"&amp;IF(J4651=0,IFERROR(VLOOKUP(A4651,default!$B$17:$C$19,2,0),C4651),INDEX(default!$B$2:$B$12,Sheet2!J4651,0))&amp;";"&amp;D4651&amp;";"&amp;E4651&amp;";"&amp;F4651&amp;";"&amp;G4651&amp;";"&amp;H4651</f>
        <v>primary;1;Lognormal;1,11;0;0;No;(2,3,2,2,2,na)_x007f_</v>
      </c>
    </row>
    <row r="4652" ht="15.75" customHeight="1">
      <c r="A4652" s="1" t="s">
        <v>23</v>
      </c>
      <c r="B4652" s="1">
        <v>1.0</v>
      </c>
      <c r="C4652" s="1" t="s">
        <v>866</v>
      </c>
      <c r="D4652" s="1">
        <v>1.25</v>
      </c>
      <c r="E4652" s="1">
        <v>0.0</v>
      </c>
      <c r="F4652" s="1">
        <v>0.0</v>
      </c>
      <c r="G4652" s="1" t="s">
        <v>832</v>
      </c>
      <c r="H4652" s="1" t="s">
        <v>131</v>
      </c>
      <c r="I4652" s="1" t="str">
        <f t="shared" si="1"/>
        <v>Q7.2. Cauliflower, average of boiled and fried</v>
      </c>
      <c r="J4652" s="1">
        <f t="shared" si="2"/>
        <v>0</v>
      </c>
      <c r="K4652" s="1" t="str">
        <f t="shared" si="3"/>
        <v>Q7.2. Cauliflower, average of boiled and fried0</v>
      </c>
      <c r="L4652" s="1" t="str">
        <f t="shared" si="4"/>
        <v>Q7.2. Cauliflower, average of boiled and friedpackaging</v>
      </c>
      <c r="M4652" s="1" t="str">
        <f t="array" ref="M4652">IF(A4651=$A$72,TEXT(A4652,"dd/mm/yyyy"),A4652)&amp;";"&amp;B4652&amp;";"&amp;IF(J4652=0,IFERROR(VLOOKUP(A4652,default!$B$17:$C$19,2,0),C4652),INDEX(default!$B$2:$B$12,Sheet2!J4652,0))&amp;";"&amp;D4652&amp;";"&amp;E4652&amp;";"&amp;F4652&amp;";"&amp;G4652&amp;";"&amp;H4652</f>
        <v>packaging;1;Lognormal;1,25;0;0;No;(2,4,2,4,3,na)_x007f_</v>
      </c>
    </row>
    <row r="4653" ht="15.75" customHeight="1">
      <c r="A4653" s="1" t="s">
        <v>32</v>
      </c>
      <c r="B4653" s="1">
        <v>1.0</v>
      </c>
      <c r="C4653" s="1" t="s">
        <v>866</v>
      </c>
      <c r="D4653" s="1">
        <v>1.23</v>
      </c>
      <c r="E4653" s="1">
        <v>0.0</v>
      </c>
      <c r="F4653" s="1">
        <v>0.0</v>
      </c>
      <c r="G4653" s="1" t="s">
        <v>832</v>
      </c>
      <c r="H4653" s="1" t="s">
        <v>132</v>
      </c>
      <c r="I4653" s="1" t="str">
        <f t="shared" si="1"/>
        <v>Q7.2. Cauliflower, average of boiled and fried</v>
      </c>
      <c r="J4653" s="1">
        <f t="shared" si="2"/>
        <v>0</v>
      </c>
      <c r="K4653" s="1" t="str">
        <f t="shared" si="3"/>
        <v>Q7.2. Cauliflower, average of boiled and fried0</v>
      </c>
      <c r="L4653" s="1" t="str">
        <f t="shared" si="4"/>
        <v>Q7.2. Cauliflower, average of boiled and frieddistrib</v>
      </c>
      <c r="M4653" s="1" t="str">
        <f t="array" ref="M4653">IF(A4652=$A$72,TEXT(A4653,"dd/mm/yyyy"),A4653)&amp;";"&amp;B4653&amp;";"&amp;IF(J4653=0,IFERROR(VLOOKUP(A4653,default!$B$17:$C$19,2,0),C4653),INDEX(default!$B$2:$B$12,Sheet2!J4653,0))&amp;";"&amp;D4653&amp;";"&amp;E4653&amp;";"&amp;F4653&amp;";"&amp;G4653&amp;";"&amp;H4653</f>
        <v>distrib;1;Lognormal;1,23;0;0;No;(2,3,2,4,3,na)_x007f_</v>
      </c>
    </row>
    <row r="4654" ht="15.75" customHeight="1">
      <c r="A4654" s="1" t="s">
        <v>33</v>
      </c>
      <c r="B4654" s="1">
        <v>0.0</v>
      </c>
      <c r="C4654" s="1" t="s">
        <v>866</v>
      </c>
      <c r="D4654" s="1">
        <v>1.12</v>
      </c>
      <c r="E4654" s="1">
        <v>0.0</v>
      </c>
      <c r="F4654" s="1">
        <v>0.0</v>
      </c>
      <c r="G4654" s="1" t="s">
        <v>832</v>
      </c>
      <c r="H4654" s="1" t="s">
        <v>133</v>
      </c>
      <c r="I4654" s="1" t="str">
        <f t="shared" si="1"/>
        <v>Q7.2. Cauliflower, average of boiled and fried</v>
      </c>
      <c r="J4654" s="1">
        <f t="shared" si="2"/>
        <v>0</v>
      </c>
      <c r="K4654" s="1" t="str">
        <f t="shared" si="3"/>
        <v>Q7.2. Cauliflower, average of boiled and fried0</v>
      </c>
      <c r="L4654" s="1" t="str">
        <f t="shared" si="4"/>
        <v>Q7.2. Cauliflower, average of boiled and friedretail_cool</v>
      </c>
      <c r="M4654" s="1" t="str">
        <f t="array" ref="M4654">IF(A4653=$A$72,TEXT(A4654,"dd/mm/yyyy"),A4654)&amp;";"&amp;B4654&amp;";"&amp;IF(J4654=0,IFERROR(VLOOKUP(A4654,default!$B$17:$C$19,2,0),C4654),INDEX(default!$B$2:$B$12,Sheet2!J4654,0))&amp;";"&amp;D4654&amp;";"&amp;E4654&amp;";"&amp;F4654&amp;";"&amp;G4654&amp;";"&amp;H4654</f>
        <v>retail_cool;0;Lognormal;1,12;0;0;No;(2,3,2,4,2,na)_x007f_</v>
      </c>
    </row>
    <row r="4655" ht="15.75" customHeight="1">
      <c r="A4655" s="1" t="s">
        <v>34</v>
      </c>
      <c r="B4655" s="1">
        <v>0.0</v>
      </c>
      <c r="C4655" s="1" t="s">
        <v>866</v>
      </c>
      <c r="D4655" s="1">
        <v>1.12</v>
      </c>
      <c r="E4655" s="1">
        <v>0.0</v>
      </c>
      <c r="F4655" s="1">
        <v>0.0</v>
      </c>
      <c r="G4655" s="1" t="s">
        <v>832</v>
      </c>
      <c r="H4655" s="1" t="s">
        <v>133</v>
      </c>
      <c r="I4655" s="1" t="str">
        <f t="shared" si="1"/>
        <v>Q7.2. Cauliflower, average of boiled and fried</v>
      </c>
      <c r="J4655" s="1">
        <f t="shared" si="2"/>
        <v>0</v>
      </c>
      <c r="K4655" s="1" t="str">
        <f t="shared" si="3"/>
        <v>Q7.2. Cauliflower, average of boiled and fried0</v>
      </c>
      <c r="L4655" s="1" t="str">
        <f t="shared" si="4"/>
        <v>Q7.2. Cauliflower, average of boiled and friedretail_freez</v>
      </c>
      <c r="M4655" s="1" t="str">
        <f t="array" ref="M4655">IF(A4654=$A$72,TEXT(A4655,"dd/mm/yyyy"),A4655)&amp;";"&amp;B4655&amp;";"&amp;IF(J4655=0,IFERROR(VLOOKUP(A4655,default!$B$17:$C$19,2,0),C4655),INDEX(default!$B$2:$B$12,Sheet2!J4655,0))&amp;";"&amp;D4655&amp;";"&amp;E4655&amp;";"&amp;F4655&amp;";"&amp;G4655&amp;";"&amp;H4655</f>
        <v>retail_freez;0;Lognormal;1,12;0;0;No;(2,3,2,4,2,na)_x007f_</v>
      </c>
    </row>
    <row r="4656" ht="15.75" customHeight="1">
      <c r="A4656" s="1" t="s">
        <v>35</v>
      </c>
      <c r="B4656" s="1">
        <v>0.0</v>
      </c>
      <c r="C4656" s="1" t="s">
        <v>866</v>
      </c>
      <c r="D4656" s="1">
        <v>1.12</v>
      </c>
      <c r="E4656" s="1">
        <v>0.0</v>
      </c>
      <c r="F4656" s="1">
        <v>0.0</v>
      </c>
      <c r="G4656" s="1" t="s">
        <v>832</v>
      </c>
      <c r="H4656" s="1" t="s">
        <v>133</v>
      </c>
      <c r="I4656" s="1" t="str">
        <f t="shared" si="1"/>
        <v>Q7.2. Cauliflower, average of boiled and fried</v>
      </c>
      <c r="J4656" s="1">
        <f t="shared" si="2"/>
        <v>0</v>
      </c>
      <c r="K4656" s="1" t="str">
        <f t="shared" si="3"/>
        <v>Q7.2. Cauliflower, average of boiled and fried0</v>
      </c>
      <c r="L4656" s="1" t="str">
        <f t="shared" si="4"/>
        <v>Q7.2. Cauliflower, average of boiled and friedhome_cool</v>
      </c>
      <c r="M4656" s="1" t="str">
        <f t="array" ref="M4656">IF(A4655=$A$72,TEXT(A4656,"dd/mm/yyyy"),A4656)&amp;";"&amp;B4656&amp;";"&amp;IF(J4656=0,IFERROR(VLOOKUP(A4656,default!$B$17:$C$19,2,0),C4656),INDEX(default!$B$2:$B$12,Sheet2!J4656,0))&amp;";"&amp;D4656&amp;";"&amp;E4656&amp;";"&amp;F4656&amp;";"&amp;G4656&amp;";"&amp;H4656</f>
        <v>home_cool;0;Lognormal;1,12;0;0;No;(2,3,2,4,2,na)_x007f_</v>
      </c>
    </row>
    <row r="4657" ht="15.75" customHeight="1">
      <c r="A4657" s="1" t="s">
        <v>36</v>
      </c>
      <c r="B4657" s="1">
        <v>0.0</v>
      </c>
      <c r="C4657" s="1" t="s">
        <v>866</v>
      </c>
      <c r="D4657" s="1">
        <v>1.12</v>
      </c>
      <c r="E4657" s="1">
        <v>0.0</v>
      </c>
      <c r="F4657" s="1">
        <v>0.0</v>
      </c>
      <c r="G4657" s="1" t="s">
        <v>832</v>
      </c>
      <c r="H4657" s="1" t="s">
        <v>133</v>
      </c>
      <c r="I4657" s="1" t="str">
        <f t="shared" si="1"/>
        <v>Q7.2. Cauliflower, average of boiled and fried</v>
      </c>
      <c r="J4657" s="1">
        <f t="shared" si="2"/>
        <v>0</v>
      </c>
      <c r="K4657" s="1" t="str">
        <f t="shared" si="3"/>
        <v>Q7.2. Cauliflower, average of boiled and fried0</v>
      </c>
      <c r="L4657" s="1" t="str">
        <f t="shared" si="4"/>
        <v>Q7.2. Cauliflower, average of boiled and friedhome_freez</v>
      </c>
      <c r="M4657" s="1" t="str">
        <f t="array" ref="M4657">IF(A4656=$A$72,TEXT(A4657,"dd/mm/yyyy"),A4657)&amp;";"&amp;B4657&amp;";"&amp;IF(J4657=0,IFERROR(VLOOKUP(A4657,default!$B$17:$C$19,2,0),C4657),INDEX(default!$B$2:$B$12,Sheet2!J4657,0))&amp;";"&amp;D4657&amp;";"&amp;E4657&amp;";"&amp;F4657&amp;";"&amp;G4657&amp;";"&amp;H4657</f>
        <v>home_freez;0;Lognormal;1,12;0;0;No;(2,3,2,4,2,na)_x007f_</v>
      </c>
    </row>
    <row r="4658" ht="15.75" customHeight="1">
      <c r="A4658" s="1" t="s">
        <v>37</v>
      </c>
      <c r="B4658" s="1">
        <v>1.0</v>
      </c>
      <c r="C4658" s="1" t="s">
        <v>866</v>
      </c>
      <c r="D4658" s="1">
        <v>1.11</v>
      </c>
      <c r="E4658" s="1">
        <v>0.0</v>
      </c>
      <c r="F4658" s="1">
        <v>0.0</v>
      </c>
      <c r="G4658" s="1" t="s">
        <v>832</v>
      </c>
      <c r="H4658" s="1" t="s">
        <v>134</v>
      </c>
      <c r="I4658" s="1" t="str">
        <f t="shared" si="1"/>
        <v>Q7.2. Cauliflower, average of boiled and fried</v>
      </c>
      <c r="J4658" s="1">
        <f t="shared" si="2"/>
        <v>0</v>
      </c>
      <c r="K4658" s="1" t="str">
        <f t="shared" si="3"/>
        <v>Q7.2. Cauliflower, average of boiled and fried0</v>
      </c>
      <c r="L4658" s="1" t="str">
        <f t="shared" si="4"/>
        <v>Q7.2. Cauliflower, average of boiled and friedboil</v>
      </c>
      <c r="M4658" s="1" t="str">
        <f t="array" ref="M4658">IF(A4657=$A$72,TEXT(A4658,"dd/mm/yyyy"),A4658)&amp;";"&amp;B4658&amp;";"&amp;IF(J4658=0,IFERROR(VLOOKUP(A4658,default!$B$17:$C$19,2,0),C4658),INDEX(default!$B$2:$B$12,Sheet2!J4658,0))&amp;";"&amp;D4658&amp;";"&amp;E4658&amp;";"&amp;F4658&amp;";"&amp;G4658&amp;";"&amp;H4658</f>
        <v>boil;1;Lognormal;1,11;0;0;No;(2,3,2,2,2,na)_x007f_</v>
      </c>
    </row>
    <row r="4659" ht="15.75" customHeight="1">
      <c r="A4659" s="1" t="s">
        <v>38</v>
      </c>
      <c r="B4659" s="1">
        <v>1.0</v>
      </c>
      <c r="C4659" s="1" t="s">
        <v>866</v>
      </c>
      <c r="D4659" s="1">
        <v>1.11</v>
      </c>
      <c r="E4659" s="1">
        <v>0.0</v>
      </c>
      <c r="F4659" s="1">
        <v>0.0</v>
      </c>
      <c r="G4659" s="1" t="s">
        <v>832</v>
      </c>
      <c r="H4659" s="1" t="s">
        <v>134</v>
      </c>
      <c r="I4659" s="1" t="str">
        <f t="shared" si="1"/>
        <v>Q7.2. Cauliflower, average of boiled and fried</v>
      </c>
      <c r="J4659" s="1">
        <f t="shared" si="2"/>
        <v>0</v>
      </c>
      <c r="K4659" s="1" t="str">
        <f t="shared" si="3"/>
        <v>Q7.2. Cauliflower, average of boiled and fried0</v>
      </c>
      <c r="L4659" s="1" t="str">
        <f t="shared" si="4"/>
        <v>Q7.2. Cauliflower, average of boiled and friedfry</v>
      </c>
      <c r="M4659" s="1" t="str">
        <f t="array" ref="M4659">IF(A4658=$A$72,TEXT(A4659,"dd/mm/yyyy"),A4659)&amp;";"&amp;B4659&amp;";"&amp;IF(J4659=0,IFERROR(VLOOKUP(A4659,default!$B$17:$C$19,2,0),C4659),INDEX(default!$B$2:$B$12,Sheet2!J4659,0))&amp;";"&amp;D4659&amp;";"&amp;E4659&amp;";"&amp;F4659&amp;";"&amp;G4659&amp;";"&amp;H4659</f>
        <v>fry;1;Lognormal;1,11;0;0;No;(2,3,2,2,2,na)_x007f_</v>
      </c>
    </row>
    <row r="4660" ht="15.75" customHeight="1">
      <c r="A4660" s="1" t="s">
        <v>22</v>
      </c>
      <c r="B4660" s="1">
        <v>1.0</v>
      </c>
      <c r="C4660" s="1" t="s">
        <v>842</v>
      </c>
      <c r="D4660" s="1">
        <v>1.0</v>
      </c>
      <c r="E4660" s="1">
        <v>0.0</v>
      </c>
      <c r="F4660" s="1">
        <v>0.0</v>
      </c>
      <c r="G4660" s="1" t="s">
        <v>832</v>
      </c>
      <c r="I4660" s="1" t="str">
        <f t="shared" si="1"/>
        <v>Q7.2. Cauliflower, average of boiled and fried</v>
      </c>
      <c r="J4660" s="1">
        <f t="shared" si="2"/>
        <v>0</v>
      </c>
      <c r="K4660" s="1" t="str">
        <f t="shared" si="3"/>
        <v>Q7.2. Cauliflower, average of boiled and fried0</v>
      </c>
      <c r="L4660" s="1" t="str">
        <f t="shared" si="4"/>
        <v>Q7.2. Cauliflower, average of boiled and friedprocessing</v>
      </c>
      <c r="M4660" s="1" t="str">
        <f t="array" ref="M4660">IF(A4659=$A$72,TEXT(A4660,"dd/mm/yyyy"),A4660)&amp;";"&amp;B4660&amp;";"&amp;IF(J4660=0,IFERROR(VLOOKUP(A4660,default!$B$17:$C$19,2,0),C4660),INDEX(default!$B$2:$B$12,Sheet2!J4660,0))&amp;";"&amp;D4660&amp;";"&amp;E4660&amp;";"&amp;F4660&amp;";"&amp;G4660&amp;";"&amp;H4660</f>
        <v>processing;1;Undefined;1;0;0;No;</v>
      </c>
    </row>
    <row r="4661" ht="15.75" customHeight="1">
      <c r="A4661" s="1" t="s">
        <v>39</v>
      </c>
      <c r="B4661" s="1">
        <v>0.05</v>
      </c>
      <c r="C4661" s="1" t="s">
        <v>842</v>
      </c>
      <c r="D4661" s="1">
        <v>1.0</v>
      </c>
      <c r="E4661" s="1">
        <v>0.0</v>
      </c>
      <c r="F4661" s="1">
        <v>0.0</v>
      </c>
      <c r="G4661" s="1" t="s">
        <v>832</v>
      </c>
      <c r="I4661" s="1" t="str">
        <f t="shared" si="1"/>
        <v>Q7.2. Cauliflower, average of boiled and fried</v>
      </c>
      <c r="J4661" s="1">
        <f t="shared" si="2"/>
        <v>0</v>
      </c>
      <c r="K4661" s="1" t="str">
        <f t="shared" si="3"/>
        <v>Q7.2. Cauliflower, average of boiled and fried0</v>
      </c>
      <c r="L4661" s="1" t="str">
        <f t="shared" si="4"/>
        <v>Q7.2. Cauliflower, average of boiled and friedpackwt</v>
      </c>
      <c r="M4661" s="1" t="str">
        <f t="array" ref="M4661">IF(A4660=$A$72,TEXT(A4661,"dd/mm/yyyy"),A4661)&amp;";"&amp;B4661&amp;";"&amp;IF(J4661=0,IFERROR(VLOOKUP(A4661,default!$B$17:$C$19,2,0),C4661),INDEX(default!$B$2:$B$12,Sheet2!J4661,0))&amp;";"&amp;D4661&amp;";"&amp;E4661&amp;";"&amp;F4661&amp;";"&amp;G4661&amp;";"&amp;H4661</f>
        <v>packwt;0,05;Undefined;1;0;0;No;</v>
      </c>
    </row>
    <row r="4662" ht="15.75" customHeight="1">
      <c r="A4662" s="1" t="s">
        <v>40</v>
      </c>
      <c r="B4662" s="1">
        <v>0.0</v>
      </c>
      <c r="C4662" s="1" t="s">
        <v>842</v>
      </c>
      <c r="D4662" s="1">
        <v>1.0</v>
      </c>
      <c r="E4662" s="1">
        <v>0.0</v>
      </c>
      <c r="F4662" s="1">
        <v>0.0</v>
      </c>
      <c r="G4662" s="1" t="s">
        <v>832</v>
      </c>
      <c r="I4662" s="1" t="str">
        <f t="shared" si="1"/>
        <v>Q7.2. Cauliflower, average of boiled and fried</v>
      </c>
      <c r="J4662" s="1">
        <f t="shared" si="2"/>
        <v>0</v>
      </c>
      <c r="K4662" s="1" t="str">
        <f t="shared" si="3"/>
        <v>Q7.2. Cauliflower, average of boiled and fried0</v>
      </c>
      <c r="L4662" s="1" t="str">
        <f t="shared" si="4"/>
        <v>Q7.2. Cauliflower, average of boiled and friedUSER_loss</v>
      </c>
      <c r="M4662" s="1" t="str">
        <f t="array" ref="M4662">IF(A4661=$A$72,TEXT(A4662,"dd/mm/yyyy"),A4662)&amp;";"&amp;B4662&amp;";"&amp;IF(J4662=0,IFERROR(VLOOKUP(A4662,default!$B$17:$C$19,2,0),C4662),INDEX(default!$B$2:$B$12,Sheet2!J4662,0))&amp;";"&amp;D4662&amp;";"&amp;E4662&amp;";"&amp;F4662&amp;";"&amp;G4662&amp;";"&amp;H4662</f>
        <v>USER_loss;0;Undefined;1;0;0;No;</v>
      </c>
    </row>
    <row r="4663" ht="15.75" customHeight="1">
      <c r="I4663" s="1" t="str">
        <f t="shared" si="1"/>
        <v>Q7.2. Cauliflower, average of boiled and fried</v>
      </c>
      <c r="J4663" s="1">
        <f t="shared" si="2"/>
        <v>0</v>
      </c>
      <c r="K4663" s="1" t="str">
        <f t="shared" si="3"/>
        <v>Q7.2. Cauliflower, average of boiled and fried0</v>
      </c>
      <c r="L4663" s="1" t="str">
        <f t="shared" si="4"/>
        <v>Q7.2. Cauliflower, average of boiled and fried</v>
      </c>
      <c r="M4663" s="1" t="str">
        <f t="array" ref="M4663">IF(A4662=$A$72,TEXT(A4663,"dd/mm/yyyy"),A4663)&amp;";"&amp;B4663&amp;";"&amp;IF(J4663=0,IFERROR(VLOOKUP(A4663,default!$B$17:$C$19,2,0),C4663),INDEX(default!$B$2:$B$12,Sheet2!J4663,0))&amp;";"&amp;D4663&amp;";"&amp;E4663&amp;";"&amp;F4663&amp;";"&amp;G4663&amp;";"&amp;H4663</f>
        <v>;;;;;;;</v>
      </c>
    </row>
    <row r="4664" ht="15.75" customHeight="1">
      <c r="A4664" s="1" t="s">
        <v>867</v>
      </c>
      <c r="I4664" s="1" t="str">
        <f t="shared" si="1"/>
        <v>Q7.2. Cauliflower, average of boiled and fried</v>
      </c>
      <c r="J4664" s="1">
        <f t="shared" si="2"/>
        <v>0</v>
      </c>
      <c r="K4664" s="1" t="str">
        <f t="shared" si="3"/>
        <v>Q7.2. Cauliflower, average of boiled and fried0</v>
      </c>
      <c r="L4664" s="1" t="str">
        <f t="shared" si="4"/>
        <v>Q7.2. Cauliflower, average of boiled and friedEnd</v>
      </c>
      <c r="M4664" s="1" t="str">
        <f t="array" ref="M4664">IF(A4663=$A$72,TEXT(A4664,"dd/mm/yyyy"),A4664)&amp;";"&amp;B4664&amp;";"&amp;IF(J4664=0,IFERROR(VLOOKUP(A4664,default!$B$17:$C$19,2,0),C4664),INDEX(default!$B$2:$B$12,Sheet2!J4664,0))&amp;";"&amp;D4664&amp;";"&amp;E4664&amp;";"&amp;F4664&amp;";"&amp;G4664&amp;";"&amp;H4664</f>
        <v>End;;;;;;;</v>
      </c>
    </row>
    <row r="4665" ht="15.75" customHeight="1">
      <c r="I4665" s="1" t="str">
        <f t="shared" si="1"/>
        <v>Q7.2. Cauliflower, average of boiled and fried</v>
      </c>
      <c r="J4665" s="1">
        <f t="shared" si="2"/>
        <v>0</v>
      </c>
      <c r="K4665" s="1" t="str">
        <f t="shared" si="3"/>
        <v>Q7.2. Cauliflower, average of boiled and fried0</v>
      </c>
      <c r="L4665" s="1" t="str">
        <f t="shared" si="4"/>
        <v>Q7.2. Cauliflower, average of boiled and fried</v>
      </c>
      <c r="M4665" s="1" t="str">
        <f t="array" ref="M4665">IF(A4664=$A$72,TEXT(A4665,"dd/mm/yyyy"),A4665)&amp;";"&amp;B4665&amp;";"&amp;IF(J4665=0,IFERROR(VLOOKUP(A4665,default!$B$17:$C$19,2,0),C4665),INDEX(default!$B$2:$B$12,Sheet2!J4665,0))&amp;";"&amp;D4665&amp;";"&amp;E4665&amp;";"&amp;F4665&amp;";"&amp;G4665&amp;";"&amp;H4665</f>
        <v>;;;;;;;</v>
      </c>
    </row>
    <row r="4666" ht="15.75" customHeight="1">
      <c r="A4666" s="1" t="s">
        <v>814</v>
      </c>
      <c r="I4666" s="1" t="str">
        <f t="shared" si="1"/>
        <v>Q7.2. Cauliflower, average of boiled and fried</v>
      </c>
      <c r="J4666" s="1">
        <f t="shared" si="2"/>
        <v>0</v>
      </c>
      <c r="K4666" s="1" t="str">
        <f t="shared" si="3"/>
        <v>Q7.2. Cauliflower, average of boiled and fried0</v>
      </c>
      <c r="L4666" s="1" t="str">
        <f t="shared" si="4"/>
        <v>Q7.2. Cauliflower, average of boiled and friedProcess</v>
      </c>
      <c r="M4666" s="1" t="str">
        <f t="array" ref="M4666">IF(A4665=$A$72,TEXT(A4666,"dd/mm/yyyy"),A4666)&amp;";"&amp;B4666&amp;";"&amp;IF(J4666=0,IFERROR(VLOOKUP(A4666,default!$B$17:$C$19,2,0),C4666),INDEX(default!$B$2:$B$12,Sheet2!J4666,0))&amp;";"&amp;D4666&amp;";"&amp;E4666&amp;";"&amp;F4666&amp;";"&amp;G4666&amp;";"&amp;H4666</f>
        <v>Process;;;;;;;</v>
      </c>
    </row>
    <row r="4667" ht="15.75" customHeight="1">
      <c r="I4667" s="1" t="str">
        <f t="shared" si="1"/>
        <v>Q7.2. Cauliflower, average of boiled and fried</v>
      </c>
      <c r="J4667" s="1">
        <f t="shared" si="2"/>
        <v>0</v>
      </c>
      <c r="K4667" s="1" t="str">
        <f t="shared" si="3"/>
        <v>Q7.2. Cauliflower, average of boiled and fried0</v>
      </c>
      <c r="L4667" s="1" t="str">
        <f t="shared" si="4"/>
        <v>Q7.2. Cauliflower, average of boiled and fried</v>
      </c>
      <c r="M4667" s="1" t="str">
        <f t="array" ref="M4667">IF(A4666=$A$72,TEXT(A4667,"dd/mm/yyyy"),A4667)&amp;";"&amp;B4667&amp;";"&amp;IF(J4667=0,IFERROR(VLOOKUP(A4667,default!$B$17:$C$19,2,0),C4667),INDEX(default!$B$2:$B$12,Sheet2!J4667,0))&amp;";"&amp;D4667&amp;";"&amp;E4667&amp;";"&amp;F4667&amp;";"&amp;G4667&amp;";"&amp;H4667</f>
        <v>;;;;;;;</v>
      </c>
    </row>
    <row r="4668" ht="15.75" customHeight="1">
      <c r="A4668" s="1" t="s">
        <v>815</v>
      </c>
      <c r="I4668" s="1" t="str">
        <f t="shared" si="1"/>
        <v>Q7.2. Cauliflower, average of boiled and fried</v>
      </c>
      <c r="J4668" s="1">
        <f t="shared" si="2"/>
        <v>0</v>
      </c>
      <c r="K4668" s="1" t="str">
        <f t="shared" si="3"/>
        <v>Q7.2. Cauliflower, average of boiled and fried0</v>
      </c>
      <c r="L4668" s="1" t="str">
        <f t="shared" si="4"/>
        <v>Q7.2. Cauliflower, average of boiled and friedCategory type</v>
      </c>
      <c r="M4668" s="1" t="str">
        <f t="array" ref="M4668">IF(A4667=$A$72,TEXT(A4668,"dd/mm/yyyy"),A4668)&amp;";"&amp;B4668&amp;";"&amp;IF(J4668=0,IFERROR(VLOOKUP(A4668,default!$B$17:$C$19,2,0),C4668),INDEX(default!$B$2:$B$12,Sheet2!J4668,0))&amp;";"&amp;D4668&amp;";"&amp;E4668&amp;";"&amp;F4668&amp;";"&amp;G4668&amp;";"&amp;H4668</f>
        <v>Category type;;;;;;;</v>
      </c>
    </row>
    <row r="4669" ht="15.75" customHeight="1">
      <c r="A4669" s="1" t="s">
        <v>816</v>
      </c>
      <c r="I4669" s="1" t="str">
        <f t="shared" si="1"/>
        <v>Q7.2. Cauliflower, average of boiled and fried</v>
      </c>
      <c r="J4669" s="1">
        <f t="shared" si="2"/>
        <v>0</v>
      </c>
      <c r="K4669" s="1" t="str">
        <f t="shared" si="3"/>
        <v>Q7.2. Cauliflower, average of boiled and fried0</v>
      </c>
      <c r="L4669" s="1" t="str">
        <f t="shared" si="4"/>
        <v>Q7.2. Cauliflower, average of boiled and friedmaterial</v>
      </c>
      <c r="M4669" s="1" t="str">
        <f t="array" ref="M4669">IF(A4668=$A$72,TEXT(A4669,"dd/mm/yyyy"),A4669)&amp;";"&amp;B4669&amp;";"&amp;IF(J4669=0,IFERROR(VLOOKUP(A4669,default!$B$17:$C$19,2,0),C4669),INDEX(default!$B$2:$B$12,Sheet2!J4669,0))&amp;";"&amp;D4669&amp;";"&amp;E4669&amp;";"&amp;F4669&amp;";"&amp;G4669&amp;";"&amp;H4669</f>
        <v>material;;;;;;;</v>
      </c>
    </row>
    <row r="4670" ht="15.75" customHeight="1">
      <c r="I4670" s="1" t="str">
        <f t="shared" si="1"/>
        <v>Q7.2. Cauliflower, average of boiled and fried</v>
      </c>
      <c r="J4670" s="1">
        <f t="shared" si="2"/>
        <v>0</v>
      </c>
      <c r="K4670" s="1" t="str">
        <f t="shared" si="3"/>
        <v>Q7.2. Cauliflower, average of boiled and fried0</v>
      </c>
      <c r="L4670" s="1" t="str">
        <f t="shared" si="4"/>
        <v>Q7.2. Cauliflower, average of boiled and fried</v>
      </c>
      <c r="M4670" s="1" t="str">
        <f t="array" ref="M4670">IF(A4669=$A$72,TEXT(A4670,"dd/mm/yyyy"),A4670)&amp;";"&amp;B4670&amp;";"&amp;IF(J4670=0,IFERROR(VLOOKUP(A4670,default!$B$17:$C$19,2,0),C4670),INDEX(default!$B$2:$B$12,Sheet2!J4670,0))&amp;";"&amp;D4670&amp;";"&amp;E4670&amp;";"&amp;F4670&amp;";"&amp;G4670&amp;";"&amp;H4670</f>
        <v>;;;;;;;</v>
      </c>
    </row>
    <row r="4671" ht="15.75" customHeight="1">
      <c r="A4671" s="1" t="s">
        <v>817</v>
      </c>
      <c r="I4671" s="1" t="str">
        <f t="shared" si="1"/>
        <v>Q7.2. Cauliflower, average of boiled and fried</v>
      </c>
      <c r="J4671" s="1">
        <f t="shared" si="2"/>
        <v>0</v>
      </c>
      <c r="K4671" s="1" t="str">
        <f t="shared" si="3"/>
        <v>Q7.2. Cauliflower, average of boiled and fried0</v>
      </c>
      <c r="L4671" s="1" t="str">
        <f t="shared" si="4"/>
        <v>Q7.2. Cauliflower, average of boiled and friedProcess identifier</v>
      </c>
      <c r="M4671" s="1" t="str">
        <f t="array" ref="M4671">IF(A4670=$A$72,TEXT(A4671,"dd/mm/yyyy"),A4671)&amp;";"&amp;B4671&amp;";"&amp;IF(J4671=0,IFERROR(VLOOKUP(A4671,default!$B$17:$C$19,2,0),C4671),INDEX(default!$B$2:$B$12,Sheet2!J4671,0))&amp;";"&amp;D4671&amp;";"&amp;E4671&amp;";"&amp;F4671&amp;";"&amp;G4671&amp;";"&amp;H4671</f>
        <v>Process identifier;;;;;;;</v>
      </c>
    </row>
    <row r="4672" ht="15.75" customHeight="1">
      <c r="A4672" s="1" t="s">
        <v>1161</v>
      </c>
      <c r="I4672" s="1" t="str">
        <f t="shared" si="1"/>
        <v>Q7.2. Cauliflower, average of boiled and fried</v>
      </c>
      <c r="J4672" s="1">
        <f t="shared" si="2"/>
        <v>0</v>
      </c>
      <c r="K4672" s="1" t="str">
        <f t="shared" si="3"/>
        <v>Q7.2. Cauliflower, average of boiled and fried0</v>
      </c>
      <c r="L4672" s="1" t="str">
        <f t="shared" si="4"/>
        <v>Q7.2. Cauliflower, average of boiled and friedFootPrin000108900800276</v>
      </c>
      <c r="M4672" s="1" t="str">
        <f t="array" ref="M4672">IF(A4671=$A$72,TEXT(A4672,"dd/mm/yyyy"),A4672)&amp;";"&amp;B4672&amp;";"&amp;IF(J4672=0,IFERROR(VLOOKUP(A4672,default!$B$17:$C$19,2,0),C4672),INDEX(default!$B$2:$B$12,Sheet2!J4672,0))&amp;";"&amp;D4672&amp;";"&amp;E4672&amp;";"&amp;F4672&amp;";"&amp;G4672&amp;";"&amp;H4672</f>
        <v>FootPrin000108900800276;;;;;;;</v>
      </c>
    </row>
    <row r="4673" ht="15.75" customHeight="1">
      <c r="I4673" s="1" t="str">
        <f t="shared" si="1"/>
        <v>Q7.2. Cauliflower, average of boiled and fried</v>
      </c>
      <c r="J4673" s="1">
        <f t="shared" si="2"/>
        <v>0</v>
      </c>
      <c r="K4673" s="1" t="str">
        <f t="shared" si="3"/>
        <v>Q7.2. Cauliflower, average of boiled and fried0</v>
      </c>
      <c r="L4673" s="1" t="str">
        <f t="shared" si="4"/>
        <v>Q7.2. Cauliflower, average of boiled and fried</v>
      </c>
      <c r="M4673" s="1" t="str">
        <f t="array" ref="M4673">IF(A4672=$A$72,TEXT(A4673,"dd/mm/yyyy"),A4673)&amp;";"&amp;B4673&amp;";"&amp;IF(J4673=0,IFERROR(VLOOKUP(A4673,default!$B$17:$C$19,2,0),C4673),INDEX(default!$B$2:$B$12,Sheet2!J4673,0))&amp;";"&amp;D4673&amp;";"&amp;E4673&amp;";"&amp;F4673&amp;";"&amp;G4673&amp;";"&amp;H4673</f>
        <v>;;;;;;;</v>
      </c>
    </row>
    <row r="4674" ht="15.75" customHeight="1">
      <c r="A4674" s="1" t="s">
        <v>819</v>
      </c>
      <c r="I4674" s="1" t="str">
        <f t="shared" si="1"/>
        <v>Q7.2. Cauliflower, average of boiled and fried</v>
      </c>
      <c r="J4674" s="1">
        <f t="shared" si="2"/>
        <v>0</v>
      </c>
      <c r="K4674" s="1" t="str">
        <f t="shared" si="3"/>
        <v>Q7.2. Cauliflower, average of boiled and fried0</v>
      </c>
      <c r="L4674" s="1" t="str">
        <f t="shared" si="4"/>
        <v>Q7.2. Cauliflower, average of boiled and friedType</v>
      </c>
      <c r="M4674" s="1" t="str">
        <f t="array" ref="M4674">IF(A4673=$A$72,TEXT(A4674,"dd/mm/yyyy"),A4674)&amp;";"&amp;B4674&amp;";"&amp;IF(J4674=0,IFERROR(VLOOKUP(A4674,default!$B$17:$C$19,2,0),C4674),INDEX(default!$B$2:$B$12,Sheet2!J4674,0))&amp;";"&amp;D4674&amp;";"&amp;E4674&amp;";"&amp;F4674&amp;";"&amp;G4674&amp;";"&amp;H4674</f>
        <v>Type;;;;;;;</v>
      </c>
    </row>
    <row r="4675" ht="15.75" customHeight="1">
      <c r="I4675" s="1" t="str">
        <f t="shared" si="1"/>
        <v>Q7.2. Cauliflower, average of boiled and fried</v>
      </c>
      <c r="J4675" s="1">
        <f t="shared" si="2"/>
        <v>0</v>
      </c>
      <c r="K4675" s="1" t="str">
        <f t="shared" si="3"/>
        <v>Q7.2. Cauliflower, average of boiled and fried0</v>
      </c>
      <c r="L4675" s="1" t="str">
        <f t="shared" si="4"/>
        <v>Q7.2. Cauliflower, average of boiled and fried</v>
      </c>
      <c r="M4675" s="1" t="str">
        <f t="array" ref="M4675">IF(A4674=$A$72,TEXT(A4675,"dd/mm/yyyy"),A4675)&amp;";"&amp;B4675&amp;";"&amp;IF(J4675=0,IFERROR(VLOOKUP(A4675,default!$B$17:$C$19,2,0),C4675),INDEX(default!$B$2:$B$12,Sheet2!J4675,0))&amp;";"&amp;D4675&amp;";"&amp;E4675&amp;";"&amp;F4675&amp;";"&amp;G4675&amp;";"&amp;H4675</f>
        <v>;;;;;;;</v>
      </c>
    </row>
    <row r="4676" ht="15.75" customHeight="1">
      <c r="I4676" s="1" t="str">
        <f t="shared" si="1"/>
        <v>Q7.2. Cauliflower, average of boiled and fried</v>
      </c>
      <c r="J4676" s="1">
        <f t="shared" si="2"/>
        <v>0</v>
      </c>
      <c r="K4676" s="1" t="str">
        <f t="shared" si="3"/>
        <v>Q7.2. Cauliflower, average of boiled and fried0</v>
      </c>
      <c r="L4676" s="1" t="str">
        <f t="shared" si="4"/>
        <v>Q7.2. Cauliflower, average of boiled and fried</v>
      </c>
      <c r="M4676" s="1" t="str">
        <f t="array" ref="M4676">IF(A4675=$A$72,TEXT(A4676,"dd/mm/yyyy"),A4676)&amp;";"&amp;B4676&amp;";"&amp;IF(J4676=0,IFERROR(VLOOKUP(A4676,default!$B$17:$C$19,2,0),C4676),INDEX(default!$B$2:$B$12,Sheet2!J4676,0))&amp;";"&amp;D4676&amp;";"&amp;E4676&amp;";"&amp;F4676&amp;";"&amp;G4676&amp;";"&amp;H4676</f>
        <v>;;;;;;;</v>
      </c>
    </row>
    <row r="4677" ht="15.75" customHeight="1">
      <c r="A4677" s="1" t="s">
        <v>820</v>
      </c>
      <c r="I4677" s="1" t="str">
        <f t="shared" si="1"/>
        <v>Q7.2. Cauliflower, average of boiled and fried</v>
      </c>
      <c r="J4677" s="1">
        <f t="shared" si="2"/>
        <v>0</v>
      </c>
      <c r="K4677" s="1" t="str">
        <f t="shared" si="3"/>
        <v>Q7.2. Cauliflower, average of boiled and fried0</v>
      </c>
      <c r="L4677" s="1" t="str">
        <f t="shared" si="4"/>
        <v>Q7.2. Cauliflower, average of boiled and friedStatus</v>
      </c>
      <c r="M4677" s="1" t="str">
        <f t="array" ref="M4677">IF(A4676=$A$72,TEXT(A4677,"dd/mm/yyyy"),A4677)&amp;";"&amp;B4677&amp;";"&amp;IF(J4677=0,IFERROR(VLOOKUP(A4677,default!$B$17:$C$19,2,0),C4677),INDEX(default!$B$2:$B$12,Sheet2!J4677,0))&amp;";"&amp;D4677&amp;";"&amp;E4677&amp;";"&amp;F4677&amp;";"&amp;G4677&amp;";"&amp;H4677</f>
        <v>Status;;;;;;;</v>
      </c>
    </row>
    <row r="4678" ht="15.75" customHeight="1">
      <c r="I4678" s="1" t="str">
        <f t="shared" si="1"/>
        <v>Q7.2. Cauliflower, average of boiled and fried</v>
      </c>
      <c r="J4678" s="1">
        <f t="shared" si="2"/>
        <v>0</v>
      </c>
      <c r="K4678" s="1" t="str">
        <f t="shared" si="3"/>
        <v>Q7.2. Cauliflower, average of boiled and fried0</v>
      </c>
      <c r="L4678" s="1" t="str">
        <f t="shared" si="4"/>
        <v>Q7.2. Cauliflower, average of boiled and fried</v>
      </c>
      <c r="M4678" s="1" t="str">
        <f t="array" ref="M4678">IF(A4677=$A$72,TEXT(A4678,"dd/mm/yyyy"),A4678)&amp;";"&amp;B4678&amp;";"&amp;IF(J4678=0,IFERROR(VLOOKUP(A4678,default!$B$17:$C$19,2,0),C4678),INDEX(default!$B$2:$B$12,Sheet2!J4678,0))&amp;";"&amp;D4678&amp;";"&amp;E4678&amp;";"&amp;F4678&amp;";"&amp;G4678&amp;";"&amp;H4678</f>
        <v>;;;;;;;</v>
      </c>
    </row>
    <row r="4679" ht="15.75" customHeight="1">
      <c r="I4679" s="1" t="str">
        <f t="shared" si="1"/>
        <v>Q7.2. Cauliflower, average of boiled and fried</v>
      </c>
      <c r="J4679" s="1">
        <f t="shared" si="2"/>
        <v>0</v>
      </c>
      <c r="K4679" s="1" t="str">
        <f t="shared" si="3"/>
        <v>Q7.2. Cauliflower, average of boiled and fried0</v>
      </c>
      <c r="L4679" s="1" t="str">
        <f t="shared" si="4"/>
        <v>Q7.2. Cauliflower, average of boiled and fried</v>
      </c>
      <c r="M4679" s="1" t="str">
        <f t="array" ref="M4679">IF(A4678=$A$72,TEXT(A4679,"dd/mm/yyyy"),A4679)&amp;";"&amp;B4679&amp;";"&amp;IF(J4679=0,IFERROR(VLOOKUP(A4679,default!$B$17:$C$19,2,0),C4679),INDEX(default!$B$2:$B$12,Sheet2!J4679,0))&amp;";"&amp;D4679&amp;";"&amp;E4679&amp;";"&amp;F4679&amp;";"&amp;G4679&amp;";"&amp;H4679</f>
        <v>;;;;;;;</v>
      </c>
    </row>
    <row r="4680" ht="15.75" customHeight="1">
      <c r="A4680" s="1" t="s">
        <v>821</v>
      </c>
      <c r="I4680" s="1" t="str">
        <f t="shared" si="1"/>
        <v>Q7.2. Cauliflower, average of boiled and fried</v>
      </c>
      <c r="J4680" s="1">
        <f t="shared" si="2"/>
        <v>0</v>
      </c>
      <c r="K4680" s="1" t="str">
        <f t="shared" si="3"/>
        <v>Q7.2. Cauliflower, average of boiled and fried0</v>
      </c>
      <c r="L4680" s="1" t="str">
        <f t="shared" si="4"/>
        <v>Q7.2. Cauliflower, average of boiled and friedTime period</v>
      </c>
      <c r="M4680" s="1" t="str">
        <f t="array" ref="M4680">IF(A4679=$A$72,TEXT(A4680,"dd/mm/yyyy"),A4680)&amp;";"&amp;B4680&amp;";"&amp;IF(J4680=0,IFERROR(VLOOKUP(A4680,default!$B$17:$C$19,2,0),C4680),INDEX(default!$B$2:$B$12,Sheet2!J4680,0))&amp;";"&amp;D4680&amp;";"&amp;E4680&amp;";"&amp;F4680&amp;";"&amp;G4680&amp;";"&amp;H4680</f>
        <v>Time period;;;;;;;</v>
      </c>
    </row>
    <row r="4681" ht="15.75" customHeight="1">
      <c r="A4681" s="1" t="s">
        <v>822</v>
      </c>
      <c r="I4681" s="1" t="str">
        <f t="shared" si="1"/>
        <v>Q7.2. Cauliflower, average of boiled and fried</v>
      </c>
      <c r="J4681" s="1">
        <f t="shared" si="2"/>
        <v>0</v>
      </c>
      <c r="K4681" s="1" t="str">
        <f t="shared" si="3"/>
        <v>Q7.2. Cauliflower, average of boiled and fried0</v>
      </c>
      <c r="L4681" s="1" t="str">
        <f t="shared" si="4"/>
        <v>Q7.2. Cauliflower, average of boiled and friedUnspecified</v>
      </c>
      <c r="M4681" s="1" t="str">
        <f t="array" ref="M4681">IF(A4680=$A$72,TEXT(A4681,"dd/mm/yyyy"),A4681)&amp;";"&amp;B4681&amp;";"&amp;IF(J4681=0,IFERROR(VLOOKUP(A4681,default!$B$17:$C$19,2,0),C4681),INDEX(default!$B$2:$B$12,Sheet2!J4681,0))&amp;";"&amp;D4681&amp;";"&amp;E4681&amp;";"&amp;F4681&amp;";"&amp;G4681&amp;";"&amp;H4681</f>
        <v>Unspecified;;;;;;;</v>
      </c>
    </row>
    <row r="4682" ht="15.75" customHeight="1">
      <c r="I4682" s="1" t="str">
        <f t="shared" si="1"/>
        <v>Q7.2. Cauliflower, average of boiled and fried</v>
      </c>
      <c r="J4682" s="1">
        <f t="shared" si="2"/>
        <v>0</v>
      </c>
      <c r="K4682" s="1" t="str">
        <f t="shared" si="3"/>
        <v>Q7.2. Cauliflower, average of boiled and fried0</v>
      </c>
      <c r="L4682" s="1" t="str">
        <f t="shared" si="4"/>
        <v>Q7.2. Cauliflower, average of boiled and fried</v>
      </c>
      <c r="M4682" s="1" t="str">
        <f t="array" ref="M4682">IF(A4681=$A$72,TEXT(A4682,"dd/mm/yyyy"),A4682)&amp;";"&amp;B4682&amp;";"&amp;IF(J4682=0,IFERROR(VLOOKUP(A4682,default!$B$17:$C$19,2,0),C4682),INDEX(default!$B$2:$B$12,Sheet2!J4682,0))&amp;";"&amp;D4682&amp;";"&amp;E4682&amp;";"&amp;F4682&amp;";"&amp;G4682&amp;";"&amp;H4682</f>
        <v>;;;;;;;</v>
      </c>
    </row>
    <row r="4683" ht="15.75" customHeight="1">
      <c r="A4683" s="1" t="s">
        <v>823</v>
      </c>
      <c r="I4683" s="1" t="str">
        <f t="shared" si="1"/>
        <v>Q7.2. Cauliflower, average of boiled and fried</v>
      </c>
      <c r="J4683" s="1">
        <f t="shared" si="2"/>
        <v>0</v>
      </c>
      <c r="K4683" s="1" t="str">
        <f t="shared" si="3"/>
        <v>Q7.2. Cauliflower, average of boiled and fried0</v>
      </c>
      <c r="L4683" s="1" t="str">
        <f t="shared" si="4"/>
        <v>Q7.2. Cauliflower, average of boiled and friedGeography</v>
      </c>
      <c r="M4683" s="1" t="str">
        <f t="array" ref="M4683">IF(A4682=$A$72,TEXT(A4683,"dd/mm/yyyy"),A4683)&amp;";"&amp;B4683&amp;";"&amp;IF(J4683=0,IFERROR(VLOOKUP(A4683,default!$B$17:$C$19,2,0),C4683),INDEX(default!$B$2:$B$12,Sheet2!J4683,0))&amp;";"&amp;D4683&amp;";"&amp;E4683&amp;";"&amp;F4683&amp;";"&amp;G4683&amp;";"&amp;H4683</f>
        <v>Geography;;;;;;;</v>
      </c>
    </row>
    <row r="4684" ht="15.75" customHeight="1">
      <c r="A4684" s="1" t="s">
        <v>822</v>
      </c>
      <c r="I4684" s="1" t="str">
        <f t="shared" si="1"/>
        <v>Q7.2. Cauliflower, average of boiled and fried</v>
      </c>
      <c r="J4684" s="1">
        <f t="shared" si="2"/>
        <v>0</v>
      </c>
      <c r="K4684" s="1" t="str">
        <f t="shared" si="3"/>
        <v>Q7.2. Cauliflower, average of boiled and fried0</v>
      </c>
      <c r="L4684" s="1" t="str">
        <f t="shared" si="4"/>
        <v>Q7.2. Cauliflower, average of boiled and friedUnspecified</v>
      </c>
      <c r="M4684" s="1" t="str">
        <f t="array" ref="M4684">IF(A4683=$A$72,TEXT(A4684,"dd/mm/yyyy"),A4684)&amp;";"&amp;B4684&amp;";"&amp;IF(J4684=0,IFERROR(VLOOKUP(A4684,default!$B$17:$C$19,2,0),C4684),INDEX(default!$B$2:$B$12,Sheet2!J4684,0))&amp;";"&amp;D4684&amp;";"&amp;E4684&amp;";"&amp;F4684&amp;";"&amp;G4684&amp;";"&amp;H4684</f>
        <v>Unspecified;;;;;;;</v>
      </c>
    </row>
    <row r="4685" ht="15.75" customHeight="1">
      <c r="I4685" s="1" t="str">
        <f t="shared" si="1"/>
        <v>Q7.2. Cauliflower, average of boiled and fried</v>
      </c>
      <c r="J4685" s="1">
        <f t="shared" si="2"/>
        <v>0</v>
      </c>
      <c r="K4685" s="1" t="str">
        <f t="shared" si="3"/>
        <v>Q7.2. Cauliflower, average of boiled and fried0</v>
      </c>
      <c r="L4685" s="1" t="str">
        <f t="shared" si="4"/>
        <v>Q7.2. Cauliflower, average of boiled and fried</v>
      </c>
      <c r="M4685" s="1" t="str">
        <f t="array" ref="M4685">IF(A4684=$A$72,TEXT(A4685,"dd/mm/yyyy"),A4685)&amp;";"&amp;B4685&amp;";"&amp;IF(J4685=0,IFERROR(VLOOKUP(A4685,default!$B$17:$C$19,2,0),C4685),INDEX(default!$B$2:$B$12,Sheet2!J4685,0))&amp;";"&amp;D4685&amp;";"&amp;E4685&amp;";"&amp;F4685&amp;";"&amp;G4685&amp;";"&amp;H4685</f>
        <v>;;;;;;;</v>
      </c>
    </row>
    <row r="4686" ht="15.75" customHeight="1">
      <c r="A4686" s="1" t="s">
        <v>824</v>
      </c>
      <c r="I4686" s="1" t="str">
        <f t="shared" si="1"/>
        <v>Q7.2. Cauliflower, average of boiled and fried</v>
      </c>
      <c r="J4686" s="1">
        <f t="shared" si="2"/>
        <v>0</v>
      </c>
      <c r="K4686" s="1" t="str">
        <f t="shared" si="3"/>
        <v>Q7.2. Cauliflower, average of boiled and fried0</v>
      </c>
      <c r="L4686" s="1" t="str">
        <f t="shared" si="4"/>
        <v>Q7.2. Cauliflower, average of boiled and friedTechnology</v>
      </c>
      <c r="M4686" s="1" t="str">
        <f t="array" ref="M4686">IF(A4685=$A$72,TEXT(A4686,"dd/mm/yyyy"),A4686)&amp;";"&amp;B4686&amp;";"&amp;IF(J4686=0,IFERROR(VLOOKUP(A4686,default!$B$17:$C$19,2,0),C4686),INDEX(default!$B$2:$B$12,Sheet2!J4686,0))&amp;";"&amp;D4686&amp;";"&amp;E4686&amp;";"&amp;F4686&amp;";"&amp;G4686&amp;";"&amp;H4686</f>
        <v>Technology;;;;;;;</v>
      </c>
    </row>
    <row r="4687" ht="15.75" customHeight="1">
      <c r="A4687" s="1" t="s">
        <v>822</v>
      </c>
      <c r="I4687" s="1" t="str">
        <f t="shared" si="1"/>
        <v>Q7.2. Cauliflower, average of boiled and fried</v>
      </c>
      <c r="J4687" s="1">
        <f t="shared" si="2"/>
        <v>0</v>
      </c>
      <c r="K4687" s="1" t="str">
        <f t="shared" si="3"/>
        <v>Q7.2. Cauliflower, average of boiled and fried0</v>
      </c>
      <c r="L4687" s="1" t="str">
        <f t="shared" si="4"/>
        <v>Q7.2. Cauliflower, average of boiled and friedUnspecified</v>
      </c>
      <c r="M4687" s="1" t="str">
        <f t="array" ref="M4687">IF(A4686=$A$72,TEXT(A4687,"dd/mm/yyyy"),A4687)&amp;";"&amp;B4687&amp;";"&amp;IF(J4687=0,IFERROR(VLOOKUP(A4687,default!$B$17:$C$19,2,0),C4687),INDEX(default!$B$2:$B$12,Sheet2!J4687,0))&amp;";"&amp;D4687&amp;";"&amp;E4687&amp;";"&amp;F4687&amp;";"&amp;G4687&amp;";"&amp;H4687</f>
        <v>Unspecified;;;;;;;</v>
      </c>
    </row>
    <row r="4688" ht="15.75" customHeight="1">
      <c r="I4688" s="1" t="str">
        <f t="shared" si="1"/>
        <v>Q7.2. Cauliflower, average of boiled and fried</v>
      </c>
      <c r="J4688" s="1">
        <f t="shared" si="2"/>
        <v>0</v>
      </c>
      <c r="K4688" s="1" t="str">
        <f t="shared" si="3"/>
        <v>Q7.2. Cauliflower, average of boiled and fried0</v>
      </c>
      <c r="L4688" s="1" t="str">
        <f t="shared" si="4"/>
        <v>Q7.2. Cauliflower, average of boiled and fried</v>
      </c>
      <c r="M4688" s="1" t="str">
        <f t="array" ref="M4688">IF(A4687=$A$72,TEXT(A4688,"dd/mm/yyyy"),A4688)&amp;";"&amp;B4688&amp;";"&amp;IF(J4688=0,IFERROR(VLOOKUP(A4688,default!$B$17:$C$19,2,0),C4688),INDEX(default!$B$2:$B$12,Sheet2!J4688,0))&amp;";"&amp;D4688&amp;";"&amp;E4688&amp;";"&amp;F4688&amp;";"&amp;G4688&amp;";"&amp;H4688</f>
        <v>;;;;;;;</v>
      </c>
    </row>
    <row r="4689" ht="15.75" customHeight="1">
      <c r="A4689" s="1" t="s">
        <v>825</v>
      </c>
      <c r="I4689" s="1" t="str">
        <f t="shared" si="1"/>
        <v>Q7.2. Cauliflower, average of boiled and fried</v>
      </c>
      <c r="J4689" s="1">
        <f t="shared" si="2"/>
        <v>0</v>
      </c>
      <c r="K4689" s="1" t="str">
        <f t="shared" si="3"/>
        <v>Q7.2. Cauliflower, average of boiled and fried0</v>
      </c>
      <c r="L4689" s="1" t="str">
        <f t="shared" si="4"/>
        <v>Q7.2. Cauliflower, average of boiled and friedRepresentativeness</v>
      </c>
      <c r="M4689" s="1" t="str">
        <f t="array" ref="M4689">IF(A4688=$A$72,TEXT(A4689,"dd/mm/yyyy"),A4689)&amp;";"&amp;B4689&amp;";"&amp;IF(J4689=0,IFERROR(VLOOKUP(A4689,default!$B$17:$C$19,2,0),C4689),INDEX(default!$B$2:$B$12,Sheet2!J4689,0))&amp;";"&amp;D4689&amp;";"&amp;E4689&amp;";"&amp;F4689&amp;";"&amp;G4689&amp;";"&amp;H4689</f>
        <v>Representativeness;;;;;;;</v>
      </c>
    </row>
    <row r="4690" ht="15.75" customHeight="1">
      <c r="A4690" s="1" t="s">
        <v>822</v>
      </c>
      <c r="I4690" s="1" t="str">
        <f t="shared" si="1"/>
        <v>Q7.2. Cauliflower, average of boiled and fried</v>
      </c>
      <c r="J4690" s="1">
        <f t="shared" si="2"/>
        <v>0</v>
      </c>
      <c r="K4690" s="1" t="str">
        <f t="shared" si="3"/>
        <v>Q7.2. Cauliflower, average of boiled and fried0</v>
      </c>
      <c r="L4690" s="1" t="str">
        <f t="shared" si="4"/>
        <v>Q7.2. Cauliflower, average of boiled and friedUnspecified</v>
      </c>
      <c r="M4690" s="1" t="str">
        <f t="array" ref="M4690">IF(A4689=$A$72,TEXT(A4690,"dd/mm/yyyy"),A4690)&amp;";"&amp;B4690&amp;";"&amp;IF(J4690=0,IFERROR(VLOOKUP(A4690,default!$B$17:$C$19,2,0),C4690),INDEX(default!$B$2:$B$12,Sheet2!J4690,0))&amp;";"&amp;D4690&amp;";"&amp;E4690&amp;";"&amp;F4690&amp;";"&amp;G4690&amp;";"&amp;H4690</f>
        <v>Unspecified;;;;;;;</v>
      </c>
    </row>
    <row r="4691" ht="15.75" customHeight="1">
      <c r="I4691" s="1" t="str">
        <f t="shared" si="1"/>
        <v>Q7.2. Cauliflower, average of boiled and fried</v>
      </c>
      <c r="J4691" s="1">
        <f t="shared" si="2"/>
        <v>0</v>
      </c>
      <c r="K4691" s="1" t="str">
        <f t="shared" si="3"/>
        <v>Q7.2. Cauliflower, average of boiled and fried0</v>
      </c>
      <c r="L4691" s="1" t="str">
        <f t="shared" si="4"/>
        <v>Q7.2. Cauliflower, average of boiled and fried</v>
      </c>
      <c r="M4691" s="1" t="str">
        <f t="array" ref="M4691">IF(A4690=$A$72,TEXT(A4691,"dd/mm/yyyy"),A4691)&amp;";"&amp;B4691&amp;";"&amp;IF(J4691=0,IFERROR(VLOOKUP(A4691,default!$B$17:$C$19,2,0),C4691),INDEX(default!$B$2:$B$12,Sheet2!J4691,0))&amp;";"&amp;D4691&amp;";"&amp;E4691&amp;";"&amp;F4691&amp;";"&amp;G4691&amp;";"&amp;H4691</f>
        <v>;;;;;;;</v>
      </c>
    </row>
    <row r="4692" ht="15.75" customHeight="1">
      <c r="A4692" s="1" t="s">
        <v>826</v>
      </c>
      <c r="I4692" s="1" t="str">
        <f t="shared" si="1"/>
        <v>Q7.2. Cauliflower, average of boiled and fried</v>
      </c>
      <c r="J4692" s="1">
        <f t="shared" si="2"/>
        <v>0</v>
      </c>
      <c r="K4692" s="1" t="str">
        <f t="shared" si="3"/>
        <v>Q7.2. Cauliflower, average of boiled and fried0</v>
      </c>
      <c r="L4692" s="1" t="str">
        <f t="shared" si="4"/>
        <v>Q7.2. Cauliflower, average of boiled and friedMultiple output allocation</v>
      </c>
      <c r="M4692" s="1" t="str">
        <f t="array" ref="M4692">IF(A4691=$A$72,TEXT(A4692,"dd/mm/yyyy"),A4692)&amp;";"&amp;B4692&amp;";"&amp;IF(J4692=0,IFERROR(VLOOKUP(A4692,default!$B$17:$C$19,2,0),C4692),INDEX(default!$B$2:$B$12,Sheet2!J4692,0))&amp;";"&amp;D4692&amp;";"&amp;E4692&amp;";"&amp;F4692&amp;";"&amp;G4692&amp;";"&amp;H4692</f>
        <v>Multiple output allocation;;;;;;;</v>
      </c>
    </row>
    <row r="4693" ht="15.75" customHeight="1">
      <c r="A4693" s="1" t="s">
        <v>822</v>
      </c>
      <c r="I4693" s="1" t="str">
        <f t="shared" si="1"/>
        <v>Q7.2. Cauliflower, average of boiled and fried</v>
      </c>
      <c r="J4693" s="1">
        <f t="shared" si="2"/>
        <v>0</v>
      </c>
      <c r="K4693" s="1" t="str">
        <f t="shared" si="3"/>
        <v>Q7.2. Cauliflower, average of boiled and fried0</v>
      </c>
      <c r="L4693" s="1" t="str">
        <f t="shared" si="4"/>
        <v>Q7.2. Cauliflower, average of boiled and friedUnspecified</v>
      </c>
      <c r="M4693" s="1" t="str">
        <f t="array" ref="M4693">IF(A4692=$A$72,TEXT(A4693,"dd/mm/yyyy"),A4693)&amp;";"&amp;B4693&amp;";"&amp;IF(J4693=0,IFERROR(VLOOKUP(A4693,default!$B$17:$C$19,2,0),C4693),INDEX(default!$B$2:$B$12,Sheet2!J4693,0))&amp;";"&amp;D4693&amp;";"&amp;E4693&amp;";"&amp;F4693&amp;";"&amp;G4693&amp;";"&amp;H4693</f>
        <v>Unspecified;;;;;;;</v>
      </c>
    </row>
    <row r="4694" ht="15.75" customHeight="1">
      <c r="I4694" s="1" t="str">
        <f t="shared" si="1"/>
        <v>Q7.2. Cauliflower, average of boiled and fried</v>
      </c>
      <c r="J4694" s="1">
        <f t="shared" si="2"/>
        <v>0</v>
      </c>
      <c r="K4694" s="1" t="str">
        <f t="shared" si="3"/>
        <v>Q7.2. Cauliflower, average of boiled and fried0</v>
      </c>
      <c r="L4694" s="1" t="str">
        <f t="shared" si="4"/>
        <v>Q7.2. Cauliflower, average of boiled and fried</v>
      </c>
      <c r="M4694" s="1" t="str">
        <f t="array" ref="M4694">IF(A4693=$A$72,TEXT(A4694,"dd/mm/yyyy"),A4694)&amp;";"&amp;B4694&amp;";"&amp;IF(J4694=0,IFERROR(VLOOKUP(A4694,default!$B$17:$C$19,2,0),C4694),INDEX(default!$B$2:$B$12,Sheet2!J4694,0))&amp;";"&amp;D4694&amp;";"&amp;E4694&amp;";"&amp;F4694&amp;";"&amp;G4694&amp;";"&amp;H4694</f>
        <v>;;;;;;;</v>
      </c>
    </row>
    <row r="4695" ht="15.75" customHeight="1">
      <c r="A4695" s="1" t="s">
        <v>827</v>
      </c>
      <c r="I4695" s="1" t="str">
        <f t="shared" si="1"/>
        <v>Q7.2. Cauliflower, average of boiled and fried</v>
      </c>
      <c r="J4695" s="1">
        <f t="shared" si="2"/>
        <v>0</v>
      </c>
      <c r="K4695" s="1" t="str">
        <f t="shared" si="3"/>
        <v>Q7.2. Cauliflower, average of boiled and fried0</v>
      </c>
      <c r="L4695" s="1" t="str">
        <f t="shared" si="4"/>
        <v>Q7.2. Cauliflower, average of boiled and friedSubstitution allocation</v>
      </c>
      <c r="M4695" s="1" t="str">
        <f t="array" ref="M4695">IF(A4694=$A$72,TEXT(A4695,"dd/mm/yyyy"),A4695)&amp;";"&amp;B4695&amp;";"&amp;IF(J4695=0,IFERROR(VLOOKUP(A4695,default!$B$17:$C$19,2,0),C4695),INDEX(default!$B$2:$B$12,Sheet2!J4695,0))&amp;";"&amp;D4695&amp;";"&amp;E4695&amp;";"&amp;F4695&amp;";"&amp;G4695&amp;";"&amp;H4695</f>
        <v>Substitution allocation;;;;;;;</v>
      </c>
    </row>
    <row r="4696" ht="15.75" customHeight="1">
      <c r="A4696" s="1" t="s">
        <v>822</v>
      </c>
      <c r="I4696" s="1" t="str">
        <f t="shared" si="1"/>
        <v>Q7.2. Cauliflower, average of boiled and fried</v>
      </c>
      <c r="J4696" s="1">
        <f t="shared" si="2"/>
        <v>0</v>
      </c>
      <c r="K4696" s="1" t="str">
        <f t="shared" si="3"/>
        <v>Q7.2. Cauliflower, average of boiled and fried0</v>
      </c>
      <c r="L4696" s="1" t="str">
        <f t="shared" si="4"/>
        <v>Q7.2. Cauliflower, average of boiled and friedUnspecified</v>
      </c>
      <c r="M4696" s="1" t="str">
        <f t="array" ref="M4696">IF(A4695=$A$72,TEXT(A4696,"dd/mm/yyyy"),A4696)&amp;";"&amp;B4696&amp;";"&amp;IF(J4696=0,IFERROR(VLOOKUP(A4696,default!$B$17:$C$19,2,0),C4696),INDEX(default!$B$2:$B$12,Sheet2!J4696,0))&amp;";"&amp;D4696&amp;";"&amp;E4696&amp;";"&amp;F4696&amp;";"&amp;G4696&amp;";"&amp;H4696</f>
        <v>Unspecified;;;;;;;</v>
      </c>
    </row>
    <row r="4697" ht="15.75" customHeight="1">
      <c r="I4697" s="1" t="str">
        <f t="shared" si="1"/>
        <v>Q7.2. Cauliflower, average of boiled and fried</v>
      </c>
      <c r="J4697" s="1">
        <f t="shared" si="2"/>
        <v>0</v>
      </c>
      <c r="K4697" s="1" t="str">
        <f t="shared" si="3"/>
        <v>Q7.2. Cauliflower, average of boiled and fried0</v>
      </c>
      <c r="L4697" s="1" t="str">
        <f t="shared" si="4"/>
        <v>Q7.2. Cauliflower, average of boiled and fried</v>
      </c>
      <c r="M4697" s="1" t="str">
        <f t="array" ref="M4697">IF(A4696=$A$72,TEXT(A4697,"dd/mm/yyyy"),A4697)&amp;";"&amp;B4697&amp;";"&amp;IF(J4697=0,IFERROR(VLOOKUP(A4697,default!$B$17:$C$19,2,0),C4697),INDEX(default!$B$2:$B$12,Sheet2!J4697,0))&amp;";"&amp;D4697&amp;";"&amp;E4697&amp;";"&amp;F4697&amp;";"&amp;G4697&amp;";"&amp;H4697</f>
        <v>;;;;;;;</v>
      </c>
    </row>
    <row r="4698" ht="15.75" customHeight="1">
      <c r="A4698" s="1" t="s">
        <v>828</v>
      </c>
      <c r="I4698" s="1" t="str">
        <f t="shared" si="1"/>
        <v>Q7.2. Cauliflower, average of boiled and fried</v>
      </c>
      <c r="J4698" s="1">
        <f t="shared" si="2"/>
        <v>0</v>
      </c>
      <c r="K4698" s="1" t="str">
        <f t="shared" si="3"/>
        <v>Q7.2. Cauliflower, average of boiled and fried0</v>
      </c>
      <c r="L4698" s="1" t="str">
        <f t="shared" si="4"/>
        <v>Q7.2. Cauliflower, average of boiled and friedCut off rules</v>
      </c>
      <c r="M4698" s="1" t="str">
        <f t="array" ref="M4698">IF(A4697=$A$72,TEXT(A4698,"dd/mm/yyyy"),A4698)&amp;";"&amp;B4698&amp;";"&amp;IF(J4698=0,IFERROR(VLOOKUP(A4698,default!$B$17:$C$19,2,0),C4698),INDEX(default!$B$2:$B$12,Sheet2!J4698,0))&amp;";"&amp;D4698&amp;";"&amp;E4698&amp;";"&amp;F4698&amp;";"&amp;G4698&amp;";"&amp;H4698</f>
        <v>Cut off rules;;;;;;;</v>
      </c>
    </row>
    <row r="4699" ht="15.75" customHeight="1">
      <c r="A4699" s="1" t="s">
        <v>822</v>
      </c>
      <c r="I4699" s="1" t="str">
        <f t="shared" si="1"/>
        <v>Q7.2. Cauliflower, average of boiled and fried</v>
      </c>
      <c r="J4699" s="1">
        <f t="shared" si="2"/>
        <v>0</v>
      </c>
      <c r="K4699" s="1" t="str">
        <f t="shared" si="3"/>
        <v>Q7.2. Cauliflower, average of boiled and fried0</v>
      </c>
      <c r="L4699" s="1" t="str">
        <f t="shared" si="4"/>
        <v>Q7.2. Cauliflower, average of boiled and friedUnspecified</v>
      </c>
      <c r="M4699" s="1" t="str">
        <f t="array" ref="M4699">IF(A4698=$A$72,TEXT(A4699,"dd/mm/yyyy"),A4699)&amp;";"&amp;B4699&amp;";"&amp;IF(J4699=0,IFERROR(VLOOKUP(A4699,default!$B$17:$C$19,2,0),C4699),INDEX(default!$B$2:$B$12,Sheet2!J4699,0))&amp;";"&amp;D4699&amp;";"&amp;E4699&amp;";"&amp;F4699&amp;";"&amp;G4699&amp;";"&amp;H4699</f>
        <v>Unspecified;;;;;;;</v>
      </c>
    </row>
    <row r="4700" ht="15.75" customHeight="1">
      <c r="I4700" s="1" t="str">
        <f t="shared" si="1"/>
        <v>Q7.2. Cauliflower, average of boiled and fried</v>
      </c>
      <c r="J4700" s="1">
        <f t="shared" si="2"/>
        <v>0</v>
      </c>
      <c r="K4700" s="1" t="str">
        <f t="shared" si="3"/>
        <v>Q7.2. Cauliflower, average of boiled and fried0</v>
      </c>
      <c r="L4700" s="1" t="str">
        <f t="shared" si="4"/>
        <v>Q7.2. Cauliflower, average of boiled and fried</v>
      </c>
      <c r="M4700" s="1" t="str">
        <f t="array" ref="M4700">IF(A4699=$A$72,TEXT(A4700,"dd/mm/yyyy"),A4700)&amp;";"&amp;B4700&amp;";"&amp;IF(J4700=0,IFERROR(VLOOKUP(A4700,default!$B$17:$C$19,2,0),C4700),INDEX(default!$B$2:$B$12,Sheet2!J4700,0))&amp;";"&amp;D4700&amp;";"&amp;E4700&amp;";"&amp;F4700&amp;";"&amp;G4700&amp;";"&amp;H4700</f>
        <v>;;;;;;;</v>
      </c>
    </row>
    <row r="4701" ht="15.75" customHeight="1">
      <c r="A4701" s="49" t="s">
        <v>829</v>
      </c>
      <c r="I4701" s="1" t="str">
        <f t="shared" si="1"/>
        <v>Q7.2. Cauliflower, average of boiled and fried</v>
      </c>
      <c r="J4701" s="1">
        <f t="shared" si="2"/>
        <v>0</v>
      </c>
      <c r="K4701" s="1" t="str">
        <f t="shared" si="3"/>
        <v>Q7.2. Cauliflower, average of boiled and fried0</v>
      </c>
      <c r="L4701" s="1" t="str">
        <f t="shared" si="4"/>
        <v>Q7.2. Cauliflower, average of boiled and friedCapital goods</v>
      </c>
      <c r="M4701" s="1" t="str">
        <f t="array" ref="M4701">IF(A4700=$A$72,TEXT(A4701,"dd/mm/yyyy"),A4701)&amp;";"&amp;B4701&amp;";"&amp;IF(J4701=0,IFERROR(VLOOKUP(A4701,default!$B$17:$C$19,2,0),C4701),INDEX(default!$B$2:$B$12,Sheet2!J4701,0))&amp;";"&amp;D4701&amp;";"&amp;E4701&amp;";"&amp;F4701&amp;";"&amp;G4701&amp;";"&amp;H4701</f>
        <v>Capital goods;;;;;;;</v>
      </c>
    </row>
    <row r="4702" ht="15.75" customHeight="1">
      <c r="A4702" s="1" t="s">
        <v>822</v>
      </c>
      <c r="I4702" s="1" t="str">
        <f t="shared" si="1"/>
        <v>Q7.2. Cauliflower, average of boiled and fried</v>
      </c>
      <c r="J4702" s="1">
        <f t="shared" si="2"/>
        <v>0</v>
      </c>
      <c r="K4702" s="1" t="str">
        <f t="shared" si="3"/>
        <v>Q7.2. Cauliflower, average of boiled and fried0</v>
      </c>
      <c r="L4702" s="1" t="str">
        <f t="shared" si="4"/>
        <v>Q7.2. Cauliflower, average of boiled and friedUnspecified</v>
      </c>
      <c r="M4702" s="1" t="str">
        <f t="array" ref="M4702">IF(A4701=$A$72,TEXT(A4702,"dd/mm/yyyy"),A4702)&amp;";"&amp;B4702&amp;";"&amp;IF(J4702=0,IFERROR(VLOOKUP(A4702,default!$B$17:$C$19,2,0),C4702),INDEX(default!$B$2:$B$12,Sheet2!J4702,0))&amp;";"&amp;D4702&amp;";"&amp;E4702&amp;";"&amp;F4702&amp;";"&amp;G4702&amp;";"&amp;H4702</f>
        <v>Unspecified;;;;;;;</v>
      </c>
    </row>
    <row r="4703" ht="15.75" customHeight="1">
      <c r="I4703" s="1" t="str">
        <f t="shared" si="1"/>
        <v>Q7.2. Cauliflower, average of boiled and fried</v>
      </c>
      <c r="J4703" s="1">
        <f t="shared" si="2"/>
        <v>0</v>
      </c>
      <c r="K4703" s="1" t="str">
        <f t="shared" si="3"/>
        <v>Q7.2. Cauliflower, average of boiled and fried0</v>
      </c>
      <c r="L4703" s="1" t="str">
        <f t="shared" si="4"/>
        <v>Q7.2. Cauliflower, average of boiled and fried</v>
      </c>
      <c r="M4703" s="1" t="str">
        <f t="array" ref="M4703">IF(A4702=$A$72,TEXT(A4703,"dd/mm/yyyy"),A4703)&amp;";"&amp;B4703&amp;";"&amp;IF(J4703=0,IFERROR(VLOOKUP(A4703,default!$B$17:$C$19,2,0),C4703),INDEX(default!$B$2:$B$12,Sheet2!J4703,0))&amp;";"&amp;D4703&amp;";"&amp;E4703&amp;";"&amp;F4703&amp;";"&amp;G4703&amp;";"&amp;H4703</f>
        <v>;;;;;;;</v>
      </c>
    </row>
    <row r="4704" ht="15.75" customHeight="1">
      <c r="A4704" s="1" t="s">
        <v>830</v>
      </c>
      <c r="I4704" s="1" t="str">
        <f t="shared" si="1"/>
        <v>Q7.2. Cauliflower, average of boiled and fried</v>
      </c>
      <c r="J4704" s="1">
        <f t="shared" si="2"/>
        <v>0</v>
      </c>
      <c r="K4704" s="1" t="str">
        <f t="shared" si="3"/>
        <v>Q7.2. Cauliflower, average of boiled and fried0</v>
      </c>
      <c r="L4704" s="1" t="str">
        <f t="shared" si="4"/>
        <v>Q7.2. Cauliflower, average of boiled and friedBoundary with nature</v>
      </c>
      <c r="M4704" s="1" t="str">
        <f t="array" ref="M4704">IF(A4703=$A$72,TEXT(A4704,"dd/mm/yyyy"),A4704)&amp;";"&amp;B4704&amp;";"&amp;IF(J4704=0,IFERROR(VLOOKUP(A4704,default!$B$17:$C$19,2,0),C4704),INDEX(default!$B$2:$B$12,Sheet2!J4704,0))&amp;";"&amp;D4704&amp;";"&amp;E4704&amp;";"&amp;F4704&amp;";"&amp;G4704&amp;";"&amp;H4704</f>
        <v>Boundary with nature;;;;;;;</v>
      </c>
    </row>
    <row r="4705" ht="15.75" customHeight="1">
      <c r="A4705" s="1" t="s">
        <v>822</v>
      </c>
      <c r="I4705" s="1" t="str">
        <f t="shared" si="1"/>
        <v>Q7.2. Cauliflower, average of boiled and fried</v>
      </c>
      <c r="J4705" s="1">
        <f t="shared" si="2"/>
        <v>0</v>
      </c>
      <c r="K4705" s="1" t="str">
        <f t="shared" si="3"/>
        <v>Q7.2. Cauliflower, average of boiled and fried0</v>
      </c>
      <c r="L4705" s="1" t="str">
        <f t="shared" si="4"/>
        <v>Q7.2. Cauliflower, average of boiled and friedUnspecified</v>
      </c>
      <c r="M4705" s="1" t="str">
        <f t="array" ref="M4705">IF(A4704=$A$72,TEXT(A4705,"dd/mm/yyyy"),A4705)&amp;";"&amp;B4705&amp;";"&amp;IF(J4705=0,IFERROR(VLOOKUP(A4705,default!$B$17:$C$19,2,0),C4705),INDEX(default!$B$2:$B$12,Sheet2!J4705,0))&amp;";"&amp;D4705&amp;";"&amp;E4705&amp;";"&amp;F4705&amp;";"&amp;G4705&amp;";"&amp;H4705</f>
        <v>Unspecified;;;;;;;</v>
      </c>
    </row>
    <row r="4706" ht="15.75" customHeight="1">
      <c r="I4706" s="1" t="str">
        <f t="shared" si="1"/>
        <v>Q7.2. Cauliflower, average of boiled and fried</v>
      </c>
      <c r="J4706" s="1">
        <f t="shared" si="2"/>
        <v>0</v>
      </c>
      <c r="K4706" s="1" t="str">
        <f t="shared" si="3"/>
        <v>Q7.2. Cauliflower, average of boiled and fried0</v>
      </c>
      <c r="L4706" s="1" t="str">
        <f t="shared" si="4"/>
        <v>Q7.2. Cauliflower, average of boiled and fried</v>
      </c>
      <c r="M4706" s="1" t="str">
        <f t="array" ref="M4706">IF(A4705=$A$72,TEXT(A4706,"dd/mm/yyyy"),A4706)&amp;";"&amp;B4706&amp;";"&amp;IF(J4706=0,IFERROR(VLOOKUP(A4706,default!$B$17:$C$19,2,0),C4706),INDEX(default!$B$2:$B$12,Sheet2!J4706,0))&amp;";"&amp;D4706&amp;";"&amp;E4706&amp;";"&amp;F4706&amp;";"&amp;G4706&amp;";"&amp;H4706</f>
        <v>;;;;;;;</v>
      </c>
    </row>
    <row r="4707" ht="15.75" customHeight="1">
      <c r="A4707" s="1" t="s">
        <v>831</v>
      </c>
      <c r="I4707" s="1" t="str">
        <f t="shared" si="1"/>
        <v>Q7.2. Cauliflower, average of boiled and fried</v>
      </c>
      <c r="J4707" s="1">
        <f t="shared" si="2"/>
        <v>0</v>
      </c>
      <c r="K4707" s="1" t="str">
        <f t="shared" si="3"/>
        <v>Q7.2. Cauliflower, average of boiled and fried0</v>
      </c>
      <c r="L4707" s="1" t="str">
        <f t="shared" si="4"/>
        <v>Q7.2. Cauliflower, average of boiled and friedInfrastructure</v>
      </c>
      <c r="M4707" s="1" t="str">
        <f t="array" ref="M4707">IF(A4706=$A$72,TEXT(A4707,"dd/mm/yyyy"),A4707)&amp;";"&amp;B4707&amp;";"&amp;IF(J4707=0,IFERROR(VLOOKUP(A4707,default!$B$17:$C$19,2,0),C4707),INDEX(default!$B$2:$B$12,Sheet2!J4707,0))&amp;";"&amp;D4707&amp;";"&amp;E4707&amp;";"&amp;F4707&amp;";"&amp;G4707&amp;";"&amp;H4707</f>
        <v>Infrastructure;;;;;;;</v>
      </c>
    </row>
    <row r="4708" ht="15.75" customHeight="1">
      <c r="A4708" s="1" t="s">
        <v>832</v>
      </c>
      <c r="I4708" s="1" t="str">
        <f t="shared" si="1"/>
        <v>Q7.2. Cauliflower, average of boiled and fried</v>
      </c>
      <c r="J4708" s="1">
        <f t="shared" si="2"/>
        <v>0</v>
      </c>
      <c r="K4708" s="1" t="str">
        <f t="shared" si="3"/>
        <v>Q7.2. Cauliflower, average of boiled and fried0</v>
      </c>
      <c r="L4708" s="1" t="str">
        <f t="shared" si="4"/>
        <v>Q7.2. Cauliflower, average of boiled and friedNo</v>
      </c>
      <c r="M4708" s="1" t="str">
        <f t="array" ref="M4708">IF(A4707=$A$72,TEXT(A4708,"dd/mm/yyyy"),A4708)&amp;";"&amp;B4708&amp;";"&amp;IF(J4708=0,IFERROR(VLOOKUP(A4708,default!$B$17:$C$19,2,0),C4708),INDEX(default!$B$2:$B$12,Sheet2!J4708,0))&amp;";"&amp;D4708&amp;";"&amp;E4708&amp;";"&amp;F4708&amp;";"&amp;G4708&amp;";"&amp;H4708</f>
        <v>No;;;;;;;</v>
      </c>
    </row>
    <row r="4709" ht="15.75" customHeight="1">
      <c r="I4709" s="1" t="str">
        <f t="shared" si="1"/>
        <v>Q7.2. Cauliflower, average of boiled and fried</v>
      </c>
      <c r="J4709" s="1">
        <f t="shared" si="2"/>
        <v>0</v>
      </c>
      <c r="K4709" s="1" t="str">
        <f t="shared" si="3"/>
        <v>Q7.2. Cauliflower, average of boiled and fried0</v>
      </c>
      <c r="L4709" s="1" t="str">
        <f t="shared" si="4"/>
        <v>Q7.2. Cauliflower, average of boiled and fried</v>
      </c>
      <c r="M4709" s="1" t="str">
        <f t="array" ref="M4709">IF(A4708=$A$72,TEXT(A4709,"dd/mm/yyyy"),A4709)&amp;";"&amp;B4709&amp;";"&amp;IF(J4709=0,IFERROR(VLOOKUP(A4709,default!$B$17:$C$19,2,0),C4709),INDEX(default!$B$2:$B$12,Sheet2!J4709,0))&amp;";"&amp;D4709&amp;";"&amp;E4709&amp;";"&amp;F4709&amp;";"&amp;G4709&amp;";"&amp;H4709</f>
        <v>;;;;;;;</v>
      </c>
    </row>
    <row r="4710" ht="15.75" customHeight="1">
      <c r="A4710" s="1" t="s">
        <v>833</v>
      </c>
      <c r="I4710" s="1" t="str">
        <f t="shared" si="1"/>
        <v>Q7.2. Cauliflower, average of boiled and fried</v>
      </c>
      <c r="J4710" s="1">
        <f t="shared" si="2"/>
        <v>0</v>
      </c>
      <c r="K4710" s="1" t="str">
        <f t="shared" si="3"/>
        <v>Q7.2. Cauliflower, average of boiled and fried0</v>
      </c>
      <c r="L4710" s="1" t="str">
        <f t="shared" si="4"/>
        <v>Q7.2. Cauliflower, average of boiled and friedDate</v>
      </c>
      <c r="M4710" s="1" t="str">
        <f t="array" ref="M4710">IF(A4709=$A$72,TEXT(A4710,"dd/mm/yyyy"),A4710)&amp;";"&amp;B4710&amp;";"&amp;IF(J4710=0,IFERROR(VLOOKUP(A4710,default!$B$17:$C$19,2,0),C4710),INDEX(default!$B$2:$B$12,Sheet2!J4710,0))&amp;";"&amp;D4710&amp;";"&amp;E4710&amp;";"&amp;F4710&amp;";"&amp;G4710&amp;";"&amp;H4710</f>
        <v>Date;;;;;;;</v>
      </c>
    </row>
    <row r="4711" ht="15.75" customHeight="1">
      <c r="A4711" s="49">
        <v>45119.0</v>
      </c>
      <c r="I4711" s="1" t="str">
        <f t="shared" si="1"/>
        <v>Q7.2. Cauliflower, average of boiled and fried</v>
      </c>
      <c r="J4711" s="1">
        <f t="shared" si="2"/>
        <v>0</v>
      </c>
      <c r="K4711" s="1" t="str">
        <f t="shared" si="3"/>
        <v>Q7.2. Cauliflower, average of boiled and fried0</v>
      </c>
      <c r="L4711" s="1" t="str">
        <f t="shared" si="4"/>
        <v>Q7.2. Cauliflower, average of boiled and fried45119</v>
      </c>
      <c r="M4711" s="1" t="str">
        <f t="array" ref="M4711">IF(A4710=$A$72,TEXT(A4711,"dd/mm/yyyy"),A4711)&amp;";"&amp;B4711&amp;";"&amp;IF(J4711=0,IFERROR(VLOOKUP(A4711,default!$B$17:$C$19,2,0),C4711),INDEX(default!$B$2:$B$12,Sheet2!J4711,0))&amp;";"&amp;D4711&amp;";"&amp;E4711&amp;";"&amp;F4711&amp;";"&amp;G4711&amp;";"&amp;H4711</f>
        <v>12/07/2023;;;;;;;</v>
      </c>
    </row>
    <row r="4712" ht="15.75" customHeight="1">
      <c r="I4712" s="1" t="str">
        <f t="shared" si="1"/>
        <v>Q7.2. Cauliflower, average of boiled and fried</v>
      </c>
      <c r="J4712" s="1">
        <f t="shared" si="2"/>
        <v>0</v>
      </c>
      <c r="K4712" s="1" t="str">
        <f t="shared" si="3"/>
        <v>Q7.2. Cauliflower, average of boiled and fried0</v>
      </c>
      <c r="L4712" s="1" t="str">
        <f t="shared" si="4"/>
        <v>Q7.2. Cauliflower, average of boiled and fried</v>
      </c>
      <c r="M4712" s="1" t="str">
        <f t="array" ref="M4712">IF(A4711=$A$72,TEXT(A4712,"dd/mm/yyyy"),A4712)&amp;";"&amp;B4712&amp;";"&amp;IF(J4712=0,IFERROR(VLOOKUP(A4712,default!$B$17:$C$19,2,0),C4712),INDEX(default!$B$2:$B$12,Sheet2!J4712,0))&amp;";"&amp;D4712&amp;";"&amp;E4712&amp;";"&amp;F4712&amp;";"&amp;G4712&amp;";"&amp;H4712</f>
        <v>;;;;;;;</v>
      </c>
    </row>
    <row r="4713" ht="15.75" customHeight="1">
      <c r="A4713" s="1" t="s">
        <v>834</v>
      </c>
      <c r="I4713" s="1" t="str">
        <f t="shared" si="1"/>
        <v>Q7.2. Cauliflower, average of boiled and fried</v>
      </c>
      <c r="J4713" s="1">
        <f t="shared" si="2"/>
        <v>0</v>
      </c>
      <c r="K4713" s="1" t="str">
        <f t="shared" si="3"/>
        <v>Q7.2. Cauliflower, average of boiled and fried0</v>
      </c>
      <c r="L4713" s="1" t="str">
        <f t="shared" si="4"/>
        <v>Q7.2. Cauliflower, average of boiled and friedProducts</v>
      </c>
      <c r="M4713" s="1" t="str">
        <f t="array" ref="M4713">IF(A4712=$A$72,TEXT(A4713,"dd/mm/yyyy"),A4713)&amp;";"&amp;B4713&amp;";"&amp;IF(J4713=0,IFERROR(VLOOKUP(A4713,default!$B$17:$C$19,2,0),C4713),INDEX(default!$B$2:$B$12,Sheet2!J4713,0))&amp;";"&amp;D4713&amp;";"&amp;E4713&amp;";"&amp;F4713&amp;";"&amp;G4713&amp;";"&amp;H4713</f>
        <v>Products;;;;;;;</v>
      </c>
    </row>
    <row r="4714" ht="15.75" customHeight="1">
      <c r="A4714" s="1" t="s">
        <v>1085</v>
      </c>
      <c r="B4714" s="1" t="s">
        <v>835</v>
      </c>
      <c r="C4714" s="1">
        <v>1.0</v>
      </c>
      <c r="D4714" s="1">
        <v>100.0</v>
      </c>
      <c r="E4714" s="1" t="s">
        <v>836</v>
      </c>
      <c r="F4714" s="1" t="s">
        <v>971</v>
      </c>
      <c r="I4714" s="1" t="str">
        <f t="shared" si="1"/>
        <v>Q7.2. Chayote, average of raw and cooked (boiled)</v>
      </c>
      <c r="J4714" s="1">
        <f t="shared" si="2"/>
        <v>0</v>
      </c>
      <c r="K4714" s="1" t="str">
        <f t="shared" si="3"/>
        <v>Q7.2. Chayote, average of raw and cooked (boiled)0</v>
      </c>
      <c r="L4714" s="1" t="str">
        <f t="shared" si="4"/>
        <v>Q7.2. Chayote, average of raw and cooked (boiled)Q7.2. Chayote, average of raw and cooked (boiled)</v>
      </c>
      <c r="M4714" s="1" t="str">
        <f t="array" ref="M4714">IF(A4713=$A$72,TEXT(A4714,"dd/mm/yyyy"),A4714)&amp;";"&amp;B4714&amp;";"&amp;IF(J4714=0,IFERROR(VLOOKUP(A4714,default!$B$17:$C$19,2,0),C4714),INDEX(default!$B$2:$B$12,Sheet2!J4714,0))&amp;";"&amp;D4714&amp;";"&amp;E4714&amp;";"&amp;F4714&amp;";"&amp;G4714&amp;";"&amp;H4714</f>
        <v>Q7.2. Chayote, average of raw and cooked (boiled);kg;1;100;not defined;!My project\0. Life cycles;;</v>
      </c>
    </row>
    <row r="4715" ht="15.75" customHeight="1">
      <c r="I4715" s="1" t="str">
        <f t="shared" si="1"/>
        <v>Q7.2. Chayote, average of raw and cooked (boiled)</v>
      </c>
      <c r="J4715" s="1">
        <f t="shared" si="2"/>
        <v>0</v>
      </c>
      <c r="K4715" s="1" t="str">
        <f t="shared" si="3"/>
        <v>Q7.2. Chayote, average of raw and cooked (boiled)0</v>
      </c>
      <c r="L4715" s="1" t="str">
        <f t="shared" si="4"/>
        <v>Q7.2. Chayote, average of raw and cooked (boiled)</v>
      </c>
      <c r="M4715" s="1" t="str">
        <f t="array" ref="M4715">IF(A4714=$A$72,TEXT(A4715,"dd/mm/yyyy"),A4715)&amp;";"&amp;B4715&amp;";"&amp;IF(J4715=0,IFERROR(VLOOKUP(A4715,default!$B$17:$C$19,2,0),C4715),INDEX(default!$B$2:$B$12,Sheet2!J4715,0))&amp;";"&amp;D4715&amp;";"&amp;E4715&amp;";"&amp;F4715&amp;";"&amp;G4715&amp;";"&amp;H4715</f>
        <v>;;;;;;;</v>
      </c>
    </row>
    <row r="4716" ht="15.75" customHeight="1">
      <c r="A4716" s="1" t="s">
        <v>838</v>
      </c>
      <c r="I4716" s="1" t="str">
        <f t="shared" si="1"/>
        <v>Q7.2. Chayote, average of raw and cooked (boiled)</v>
      </c>
      <c r="J4716" s="1">
        <f t="shared" si="2"/>
        <v>0</v>
      </c>
      <c r="K4716" s="1" t="str">
        <f t="shared" si="3"/>
        <v>Q7.2. Chayote, average of raw and cooked (boiled)0</v>
      </c>
      <c r="L4716" s="1" t="str">
        <f t="shared" si="4"/>
        <v>Q7.2. Chayote, average of raw and cooked (boiled)Avoided products</v>
      </c>
      <c r="M4716" s="1" t="str">
        <f t="array" ref="M4716">IF(A4715=$A$72,TEXT(A4716,"dd/mm/yyyy"),A4716)&amp;";"&amp;B4716&amp;";"&amp;IF(J4716=0,IFERROR(VLOOKUP(A4716,default!$B$17:$C$19,2,0),C4716),INDEX(default!$B$2:$B$12,Sheet2!J4716,0))&amp;";"&amp;D4716&amp;";"&amp;E4716&amp;";"&amp;F4716&amp;";"&amp;G4716&amp;";"&amp;H4716</f>
        <v>Avoided products;;;;;;;</v>
      </c>
    </row>
    <row r="4717" ht="15.75" customHeight="1">
      <c r="I4717" s="1" t="str">
        <f t="shared" si="1"/>
        <v>Q7.2. Chayote, average of raw and cooked (boiled)</v>
      </c>
      <c r="J4717" s="1">
        <f t="shared" si="2"/>
        <v>0</v>
      </c>
      <c r="K4717" s="1" t="str">
        <f t="shared" si="3"/>
        <v>Q7.2. Chayote, average of raw and cooked (boiled)0</v>
      </c>
      <c r="L4717" s="1" t="str">
        <f t="shared" si="4"/>
        <v>Q7.2. Chayote, average of raw and cooked (boiled)</v>
      </c>
      <c r="M4717" s="1" t="str">
        <f t="array" ref="M4717">IF(A4716=$A$72,TEXT(A4717,"dd/mm/yyyy"),A4717)&amp;";"&amp;B4717&amp;";"&amp;IF(J4717=0,IFERROR(VLOOKUP(A4717,default!$B$17:$C$19,2,0),C4717),INDEX(default!$B$2:$B$12,Sheet2!J4717,0))&amp;";"&amp;D4717&amp;";"&amp;E4717&amp;";"&amp;F4717&amp;";"&amp;G4717&amp;";"&amp;H4717</f>
        <v>;;;;;;;</v>
      </c>
    </row>
    <row r="4718" ht="15.75" customHeight="1">
      <c r="A4718" s="1" t="s">
        <v>839</v>
      </c>
      <c r="I4718" s="1" t="str">
        <f t="shared" si="1"/>
        <v>Q7.2. Chayote, average of raw and cooked (boiled)</v>
      </c>
      <c r="J4718" s="1">
        <f t="shared" si="2"/>
        <v>0</v>
      </c>
      <c r="K4718" s="1" t="str">
        <f t="shared" si="3"/>
        <v>Q7.2. Chayote, average of raw and cooked (boiled)0</v>
      </c>
      <c r="L4718" s="1" t="str">
        <f t="shared" si="4"/>
        <v>Q7.2. Chayote, average of raw and cooked (boiled)Resources</v>
      </c>
      <c r="M4718" s="1" t="str">
        <f t="array" ref="M4718">IF(A4717=$A$72,TEXT(A4718,"dd/mm/yyyy"),A4718)&amp;";"&amp;B4718&amp;";"&amp;IF(J4718=0,IFERROR(VLOOKUP(A4718,default!$B$17:$C$19,2,0),C4718),INDEX(default!$B$2:$B$12,Sheet2!J4718,0))&amp;";"&amp;D4718&amp;";"&amp;E4718&amp;";"&amp;F4718&amp;";"&amp;G4718&amp;";"&amp;H4718</f>
        <v>Resources;;;;;;;</v>
      </c>
    </row>
    <row r="4719" ht="15.75" customHeight="1">
      <c r="I4719" s="1" t="str">
        <f t="shared" si="1"/>
        <v>Q7.2. Chayote, average of raw and cooked (boiled)</v>
      </c>
      <c r="J4719" s="1">
        <f t="shared" si="2"/>
        <v>0</v>
      </c>
      <c r="K4719" s="1" t="str">
        <f t="shared" si="3"/>
        <v>Q7.2. Chayote, average of raw and cooked (boiled)0</v>
      </c>
      <c r="L4719" s="1" t="str">
        <f t="shared" si="4"/>
        <v>Q7.2. Chayote, average of raw and cooked (boiled)</v>
      </c>
      <c r="M4719" s="1" t="str">
        <f t="array" ref="M4719">IF(A4718=$A$72,TEXT(A4719,"dd/mm/yyyy"),A4719)&amp;";"&amp;B4719&amp;";"&amp;IF(J4719=0,IFERROR(VLOOKUP(A4719,default!$B$17:$C$19,2,0),C4719),INDEX(default!$B$2:$B$12,Sheet2!J4719,0))&amp;";"&amp;D4719&amp;";"&amp;E4719&amp;";"&amp;F4719&amp;";"&amp;G4719&amp;";"&amp;H4719</f>
        <v>;;;;;;;</v>
      </c>
    </row>
    <row r="4720" ht="15.75" customHeight="1">
      <c r="A4720" s="1" t="s">
        <v>840</v>
      </c>
      <c r="I4720" s="1" t="str">
        <f t="shared" si="1"/>
        <v>Q7.2. Chayote, average of raw and cooked (boiled)</v>
      </c>
      <c r="J4720" s="1">
        <f t="shared" si="2"/>
        <v>1</v>
      </c>
      <c r="K4720" s="1" t="str">
        <f t="shared" si="3"/>
        <v>Q7.2. Chayote, average of raw and cooked (boiled)1</v>
      </c>
      <c r="L4720" s="1" t="str">
        <f t="shared" si="4"/>
        <v>Q7.2. Chayote, average of raw and cooked (boiled)Materials/fuels</v>
      </c>
      <c r="M4720" s="1" t="str">
        <f t="array" ref="M4720">IF(A4719=$A$72,TEXT(A4720,"dd/mm/yyyy"),A4720)&amp;";"&amp;B4720&amp;";"&amp;IF(J4720=0,IFERROR(VLOOKUP(A4720,default!$B$17:$C$19,2,0),C4720),INDEX(default!$B$2:$B$12,Sheet2!J4720,0))&amp;";"&amp;D4720&amp;";"&amp;E4720&amp;";"&amp;F4720&amp;";"&amp;G4720&amp;";"&amp;H4720</f>
        <v>Materials/fuels;;;;;;;</v>
      </c>
    </row>
    <row r="4721" ht="15.75" customHeight="1">
      <c r="A4721" s="1" t="s">
        <v>395</v>
      </c>
      <c r="B4721" s="1" t="s">
        <v>835</v>
      </c>
      <c r="C4721" s="1" t="s">
        <v>1013</v>
      </c>
      <c r="D4721" s="1" t="s">
        <v>842</v>
      </c>
      <c r="E4721" s="1">
        <v>0.0</v>
      </c>
      <c r="F4721" s="1">
        <v>0.0</v>
      </c>
      <c r="G4721" s="1">
        <v>0.0</v>
      </c>
      <c r="I4721" s="1" t="str">
        <f t="shared" si="1"/>
        <v>Q7.2. Chayote, average of raw and cooked (boiled)</v>
      </c>
      <c r="J4721" s="1">
        <f t="shared" si="2"/>
        <v>2</v>
      </c>
      <c r="K4721" s="1" t="str">
        <f t="shared" si="3"/>
        <v>Q7.2. Chayote, average of raw and cooked (boiled)2</v>
      </c>
      <c r="L4721" s="1" t="str">
        <f t="shared" si="4"/>
        <v>Q7.2. Chayote, average of raw and cooked (boiled)Zucchini, open field, conventional, at farm gate {FR} S</v>
      </c>
      <c r="M4721" s="1" t="str">
        <f t="array" ref="M4721">IF(A4720=$A$72,TEXT(A4721,"dd/mm/yyyy"),A4721)&amp;";"&amp;B4721&amp;";"&amp;IF(J4721=0,IFERROR(VLOOKUP(A4721,default!$B$17:$C$19,2,0),C4721),INDEX(default!$B$2:$B$12,Sheet2!J4721,0))&amp;";"&amp;D4721&amp;";"&amp;E4721&amp;";"&amp;F4721&amp;";"&amp;G4721&amp;";"&amp;H4721</f>
        <v>Zucchini, open field, conventional, at farm gate {FR} S;kg;primary*(1+PHAR_loss_PNS+PROC_loss_PNS+TRAN_loss_PNS+RET_loss_PNS);Undefined;0;0;0;</v>
      </c>
    </row>
    <row r="4722" ht="15.75" customHeight="1">
      <c r="A4722" s="1" t="s">
        <v>122</v>
      </c>
      <c r="B4722" s="1" t="s">
        <v>835</v>
      </c>
      <c r="C4722" s="1">
        <v>0.0</v>
      </c>
      <c r="D4722" s="1" t="s">
        <v>842</v>
      </c>
      <c r="E4722" s="1">
        <v>0.0</v>
      </c>
      <c r="F4722" s="1">
        <v>0.0</v>
      </c>
      <c r="G4722" s="1">
        <v>0.0</v>
      </c>
      <c r="I4722" s="1" t="str">
        <f t="shared" si="1"/>
        <v>Q7.2. Chayote, average of raw and cooked (boiled)</v>
      </c>
      <c r="J4722" s="1">
        <f t="shared" si="2"/>
        <v>3</v>
      </c>
      <c r="K4722" s="1" t="str">
        <f t="shared" si="3"/>
        <v>Q7.2. Chayote, average of raw and cooked (boiled)3</v>
      </c>
      <c r="L4722" s="1" t="str">
        <f t="shared" si="4"/>
        <v>Q7.2. Chayote, average of raw and cooked (boiled)Processing dummy</v>
      </c>
      <c r="M4722" s="1" t="str">
        <f t="array" ref="M4722">IF(A4721=$A$72,TEXT(A4722,"dd/mm/yyyy"),A4722)&amp;";"&amp;B4722&amp;";"&amp;IF(J4722=0,IFERROR(VLOOKUP(A4722,default!$B$17:$C$19,2,0),C4722),INDEX(default!$B$2:$B$12,Sheet2!J4722,0))&amp;";"&amp;D4722&amp;";"&amp;E4722&amp;";"&amp;F4722&amp;";"&amp;G4722&amp;";"&amp;H4722</f>
        <v>Processing dummy;kg;processing*(1+PROC_loss_PNS+TRAN_loss_PNS+RET_loss_PNS);Undefined;0;0;0;</v>
      </c>
    </row>
    <row r="4723" ht="15.75" customHeight="1">
      <c r="A4723" s="1" t="s">
        <v>317</v>
      </c>
      <c r="B4723" s="1" t="s">
        <v>835</v>
      </c>
      <c r="C4723" s="1" t="s">
        <v>1111</v>
      </c>
      <c r="D4723" s="1" t="s">
        <v>842</v>
      </c>
      <c r="E4723" s="1">
        <v>0.0</v>
      </c>
      <c r="F4723" s="1">
        <v>0.0</v>
      </c>
      <c r="G4723" s="1">
        <v>0.0</v>
      </c>
      <c r="I4723" s="1" t="str">
        <f t="shared" si="1"/>
        <v>Q7.2. Chayote, average of raw and cooked (boiled)</v>
      </c>
      <c r="J4723" s="1">
        <f t="shared" si="2"/>
        <v>4</v>
      </c>
      <c r="K4723" s="1" t="str">
        <f t="shared" si="3"/>
        <v>Q7.2. Chayote, average of raw and cooked (boiled)4</v>
      </c>
      <c r="L4723" s="1" t="str">
        <f t="shared" si="4"/>
        <v>Q7.2. Chayote, average of raw and cooked (boiled)Packaging dummy</v>
      </c>
      <c r="M4723" s="1" t="str">
        <f t="array" ref="M4723">IF(A4722=$A$72,TEXT(A4723,"dd/mm/yyyy"),A4723)&amp;";"&amp;B4723&amp;";"&amp;IF(J4723=0,IFERROR(VLOOKUP(A4723,default!$B$17:$C$19,2,0),C4723),INDEX(default!$B$2:$B$12,Sheet2!J4723,0))&amp;";"&amp;D4723&amp;";"&amp;E4723&amp;";"&amp;F4723&amp;";"&amp;G4723&amp;";"&amp;H4723</f>
        <v>Packaging dummy;kg;packaging*(1+TRAN_loss_PNS+RET_loss_PNS);Undefined;0;0;0;</v>
      </c>
    </row>
    <row r="4724" ht="15.75" customHeight="1">
      <c r="A4724" s="1" t="s">
        <v>124</v>
      </c>
      <c r="B4724" s="1" t="s">
        <v>835</v>
      </c>
      <c r="C4724" s="1" t="s">
        <v>1015</v>
      </c>
      <c r="D4724" s="1" t="s">
        <v>842</v>
      </c>
      <c r="E4724" s="1">
        <v>0.0</v>
      </c>
      <c r="F4724" s="1">
        <v>0.0</v>
      </c>
      <c r="G4724" s="1">
        <v>0.0</v>
      </c>
      <c r="I4724" s="1" t="str">
        <f t="shared" si="1"/>
        <v>Q7.2. Chayote, average of raw and cooked (boiled)</v>
      </c>
      <c r="J4724" s="1">
        <f t="shared" si="2"/>
        <v>5</v>
      </c>
      <c r="K4724" s="1" t="str">
        <f t="shared" si="3"/>
        <v>Q7.2. Chayote, average of raw and cooked (boiled)5</v>
      </c>
      <c r="L4724" s="1" t="str">
        <f t="shared" si="4"/>
        <v>Q7.2. Chayote, average of raw and cooked (boiled)Domestic distribution {ID}| GAIN</v>
      </c>
      <c r="M4724" s="1" t="str">
        <f t="array" ref="M4724">IF(A4723=$A$72,TEXT(A4724,"dd/mm/yyyy"),A4724)&amp;";"&amp;B4724&amp;";"&amp;IF(J4724=0,IFERROR(VLOOKUP(A4724,default!$B$17:$C$19,2,0),C4724),INDEX(default!$B$2:$B$12,Sheet2!J4724,0))&amp;";"&amp;D4724&amp;";"&amp;E4724&amp;";"&amp;F4724&amp;";"&amp;G4724&amp;";"&amp;H4724</f>
        <v>Domestic distribution {ID}| GAIN;kg;distrib*(1+TRAN_loss_PNS+RET_loss_PNS);Undefined;0;0;0;</v>
      </c>
    </row>
    <row r="4725" ht="15.75" customHeight="1">
      <c r="A4725" s="1" t="s">
        <v>125</v>
      </c>
      <c r="B4725" s="1" t="s">
        <v>846</v>
      </c>
      <c r="C4725" s="1" t="s">
        <v>1016</v>
      </c>
      <c r="D4725" s="1" t="s">
        <v>842</v>
      </c>
      <c r="E4725" s="1">
        <v>0.0</v>
      </c>
      <c r="F4725" s="1">
        <v>0.0</v>
      </c>
      <c r="G4725" s="1">
        <v>0.0</v>
      </c>
      <c r="I4725" s="1" t="str">
        <f t="shared" si="1"/>
        <v>Q7.2. Chayote, average of raw and cooked (boiled)</v>
      </c>
      <c r="J4725" s="1">
        <f t="shared" si="2"/>
        <v>6</v>
      </c>
      <c r="K4725" s="1" t="str">
        <f t="shared" si="3"/>
        <v>Q7.2. Chayote, average of raw and cooked (boiled)6</v>
      </c>
      <c r="L4725" s="1" t="str">
        <f t="shared" si="4"/>
        <v>Q7.2. Chayote, average of raw and cooked (boiled)Storage, in closed refrigerator, at retail (WFLDB)/RER U {ID}| GAIN</v>
      </c>
      <c r="M4725" s="1" t="str">
        <f t="array" ref="M4725">IF(A4724=$A$72,TEXT(A4725,"dd/mm/yyyy"),A4725)&amp;";"&amp;B4725&amp;";"&amp;IF(J4725=0,IFERROR(VLOOKUP(A4725,default!$B$17:$C$19,2,0),C4725),INDEX(default!$B$2:$B$12,Sheet2!J4725,0))&amp;";"&amp;D4725&amp;";"&amp;E4725&amp;";"&amp;F4725&amp;";"&amp;G4725&amp;";"&amp;H4725</f>
        <v>Storage, in closed refrigerator, at retail (WFLDB)/RER U {ID}| GAIN;l*day;retail_cool*(1+RET_loss_PNS);Undefined;0;0;0;</v>
      </c>
    </row>
    <row r="4726" ht="15.75" customHeight="1">
      <c r="A4726" s="1" t="s">
        <v>126</v>
      </c>
      <c r="B4726" s="1" t="s">
        <v>846</v>
      </c>
      <c r="C4726" s="1" t="s">
        <v>1017</v>
      </c>
      <c r="D4726" s="1" t="s">
        <v>842</v>
      </c>
      <c r="E4726" s="1">
        <v>0.0</v>
      </c>
      <c r="F4726" s="1">
        <v>0.0</v>
      </c>
      <c r="G4726" s="1">
        <v>0.0</v>
      </c>
      <c r="I4726" s="1" t="str">
        <f t="shared" si="1"/>
        <v>Q7.2. Chayote, average of raw and cooked (boiled)</v>
      </c>
      <c r="J4726" s="1">
        <f t="shared" si="2"/>
        <v>7</v>
      </c>
      <c r="K4726" s="1" t="str">
        <f t="shared" si="3"/>
        <v>Q7.2. Chayote, average of raw and cooked (boiled)7</v>
      </c>
      <c r="L4726" s="1" t="str">
        <f t="shared" si="4"/>
        <v>Q7.2. Chayote, average of raw and cooked (boiled)Storage, in closed freezer, at retail (WFLDB)/RER U {ID}| GAIN</v>
      </c>
      <c r="M4726" s="1" t="str">
        <f t="array" ref="M4726">IF(A4725=$A$72,TEXT(A4726,"dd/mm/yyyy"),A4726)&amp;";"&amp;B4726&amp;";"&amp;IF(J4726=0,IFERROR(VLOOKUP(A4726,default!$B$17:$C$19,2,0),C4726),INDEX(default!$B$2:$B$12,Sheet2!J4726,0))&amp;";"&amp;D4726&amp;";"&amp;E4726&amp;";"&amp;F4726&amp;";"&amp;G4726&amp;";"&amp;H4726</f>
        <v>Storage, in closed freezer, at retail (WFLDB)/RER U {ID}| GAIN;l*day;retail_freez*(1+RET_loss_PNS);Undefined;0;0;0;</v>
      </c>
    </row>
    <row r="4727" ht="15.75" customHeight="1">
      <c r="A4727" s="1" t="s">
        <v>127</v>
      </c>
      <c r="B4727" s="1" t="s">
        <v>846</v>
      </c>
      <c r="C4727" s="1" t="s">
        <v>1018</v>
      </c>
      <c r="D4727" s="1" t="s">
        <v>842</v>
      </c>
      <c r="E4727" s="1">
        <v>0.0</v>
      </c>
      <c r="F4727" s="1">
        <v>0.0</v>
      </c>
      <c r="G4727" s="1">
        <v>0.0</v>
      </c>
      <c r="I4727" s="1" t="str">
        <f t="shared" si="1"/>
        <v>Q7.2. Chayote, average of raw and cooked (boiled)</v>
      </c>
      <c r="J4727" s="1">
        <f t="shared" si="2"/>
        <v>8</v>
      </c>
      <c r="K4727" s="1" t="str">
        <f t="shared" si="3"/>
        <v>Q7.2. Chayote, average of raw and cooked (boiled)8</v>
      </c>
      <c r="L4727" s="1" t="str">
        <f t="shared" si="4"/>
        <v>Q7.2. Chayote, average of raw and cooked (boiled)Storage, in refrigerator, at home (WFLDB)/RER U {ID}| GAIN</v>
      </c>
      <c r="M4727" s="1" t="str">
        <f t="array" ref="M4727">IF(A4726=$A$72,TEXT(A4727,"dd/mm/yyyy"),A4727)&amp;";"&amp;B4727&amp;";"&amp;IF(J4727=0,IFERROR(VLOOKUP(A4727,default!$B$17:$C$19,2,0),C4727),INDEX(default!$B$2:$B$12,Sheet2!J4727,0))&amp;";"&amp;D4727&amp;";"&amp;E4727&amp;";"&amp;F4727&amp;";"&amp;G4727&amp;";"&amp;H4727</f>
        <v>Storage, in refrigerator, at home (WFLDB)/RER U {ID}| GAIN;l*day;home_cool;Undefined;0;0;0;</v>
      </c>
    </row>
    <row r="4728" ht="15.75" customHeight="1">
      <c r="A4728" s="1" t="s">
        <v>128</v>
      </c>
      <c r="B4728" s="1" t="s">
        <v>846</v>
      </c>
      <c r="C4728" s="1" t="s">
        <v>1018</v>
      </c>
      <c r="D4728" s="1" t="s">
        <v>842</v>
      </c>
      <c r="E4728" s="1">
        <v>0.0</v>
      </c>
      <c r="F4728" s="1">
        <v>0.0</v>
      </c>
      <c r="G4728" s="1">
        <v>0.0</v>
      </c>
      <c r="I4728" s="1" t="str">
        <f t="shared" si="1"/>
        <v>Q7.2. Chayote, average of raw and cooked (boiled)</v>
      </c>
      <c r="J4728" s="1">
        <f t="shared" si="2"/>
        <v>9</v>
      </c>
      <c r="K4728" s="1" t="str">
        <f t="shared" si="3"/>
        <v>Q7.2. Chayote, average of raw and cooked (boiled)9</v>
      </c>
      <c r="L4728" s="1" t="str">
        <f t="shared" si="4"/>
        <v>Q7.2. Chayote, average of raw and cooked (boiled)Storage, in freezer, at home (WFLDB)/RER U {ID}| GAIN</v>
      </c>
      <c r="M4728" s="1" t="str">
        <f t="array" ref="M4728">IF(A4727=$A$72,TEXT(A4728,"dd/mm/yyyy"),A4728)&amp;";"&amp;B4728&amp;";"&amp;IF(J4728=0,IFERROR(VLOOKUP(A4728,default!$B$17:$C$19,2,0),C4728),INDEX(default!$B$2:$B$12,Sheet2!J4728,0))&amp;";"&amp;D4728&amp;";"&amp;E4728&amp;";"&amp;F4728&amp;";"&amp;G4728&amp;";"&amp;H4728</f>
        <v>Storage, in freezer, at home (WFLDB)/RER U {ID}| GAIN;l*day;home_freez;Undefined;0;0;0;</v>
      </c>
    </row>
    <row r="4729" ht="15.75" customHeight="1">
      <c r="A4729" s="1" t="s">
        <v>129</v>
      </c>
      <c r="B4729" s="1" t="s">
        <v>849</v>
      </c>
      <c r="C4729" s="1" t="s">
        <v>37</v>
      </c>
      <c r="D4729" s="1" t="s">
        <v>842</v>
      </c>
      <c r="E4729" s="1">
        <v>0.0</v>
      </c>
      <c r="F4729" s="1">
        <v>0.0</v>
      </c>
      <c r="G4729" s="1">
        <v>0.0</v>
      </c>
      <c r="I4729" s="1" t="str">
        <f t="shared" si="1"/>
        <v>Q7.2. Chayote, average of raw and cooked (boiled)</v>
      </c>
      <c r="J4729" s="1">
        <f t="shared" si="2"/>
        <v>10</v>
      </c>
      <c r="K4729" s="1" t="str">
        <f t="shared" si="3"/>
        <v>Q7.2. Chayote, average of raw and cooked (boiled)10</v>
      </c>
      <c r="L4729" s="1" t="str">
        <f t="shared" si="4"/>
        <v>Q7.2. Chayote, average of raw and cooked (boiled)Boiling, vegetables, with LPG stove, at consumer home (WFLDB)/GLO U</v>
      </c>
      <c r="M4729" s="1" t="str">
        <f t="array" ref="M4729">IF(A4728=$A$72,TEXT(A4729,"dd/mm/yyyy"),A4729)&amp;";"&amp;B4729&amp;";"&amp;IF(J4729=0,IFERROR(VLOOKUP(A4729,default!$B$17:$C$19,2,0),C4729),INDEX(default!$B$2:$B$12,Sheet2!J4729,0))&amp;";"&amp;D4729&amp;";"&amp;E4729&amp;";"&amp;F4729&amp;";"&amp;G4729&amp;";"&amp;H4729</f>
        <v>Boiling, vegetables, with LPG stove, at consumer home (WFLDB)/GLO U;p;boil*(1-USER_loss);Undefined;0;0;0;</v>
      </c>
    </row>
    <row r="4730" ht="15.75" customHeight="1">
      <c r="A4730" s="1" t="s">
        <v>130</v>
      </c>
      <c r="B4730" s="1" t="s">
        <v>849</v>
      </c>
      <c r="C4730" s="1" t="s">
        <v>38</v>
      </c>
      <c r="D4730" s="1" t="s">
        <v>842</v>
      </c>
      <c r="E4730" s="1">
        <v>0.0</v>
      </c>
      <c r="F4730" s="1">
        <v>0.0</v>
      </c>
      <c r="G4730" s="1">
        <v>0.0</v>
      </c>
      <c r="I4730" s="1" t="str">
        <f t="shared" si="1"/>
        <v>Q7.2. Chayote, average of raw and cooked (boiled)</v>
      </c>
      <c r="J4730" s="1">
        <f t="shared" si="2"/>
        <v>11</v>
      </c>
      <c r="K4730" s="1" t="str">
        <f t="shared" si="3"/>
        <v>Q7.2. Chayote, average of raw and cooked (boiled)11</v>
      </c>
      <c r="L4730" s="1" t="str">
        <f t="shared" si="4"/>
        <v>Q7.2. Chayote, average of raw and cooked (boiled)Frying, vegetables, with LPG stove, at consumer home (WFLDB)/GLO U</v>
      </c>
      <c r="M4730" s="1" t="str">
        <f t="array" ref="M4730">IF(A4729=$A$72,TEXT(A4730,"dd/mm/yyyy"),A4730)&amp;";"&amp;B4730&amp;";"&amp;IF(J4730=0,IFERROR(VLOOKUP(A4730,default!$B$17:$C$19,2,0),C4730),INDEX(default!$B$2:$B$12,Sheet2!J4730,0))&amp;";"&amp;D4730&amp;";"&amp;E4730&amp;";"&amp;F4730&amp;";"&amp;G4730&amp;";"&amp;H4730</f>
        <v>Frying, vegetables, with LPG stove, at consumer home (WFLDB)/GLO U;p;fry*(1-USER_loss);Undefined;0;0;0;</v>
      </c>
    </row>
    <row r="4731" ht="15.75" customHeight="1">
      <c r="I4731" s="1" t="str">
        <f t="shared" si="1"/>
        <v>Q7.2. Chayote, average of raw and cooked (boiled)</v>
      </c>
      <c r="J4731" s="1">
        <f t="shared" si="2"/>
        <v>0</v>
      </c>
      <c r="K4731" s="1" t="str">
        <f t="shared" si="3"/>
        <v>Q7.2. Chayote, average of raw and cooked (boiled)0</v>
      </c>
      <c r="L4731" s="1" t="str">
        <f t="shared" si="4"/>
        <v>Q7.2. Chayote, average of raw and cooked (boiled)</v>
      </c>
      <c r="M4731" s="1" t="str">
        <f t="array" ref="M4731">IF(A4730=$A$72,TEXT(A4731,"dd/mm/yyyy"),A4731)&amp;";"&amp;B4731&amp;";"&amp;IF(J4731=0,IFERROR(VLOOKUP(A4731,default!$B$17:$C$19,2,0),C4731),INDEX(default!$B$2:$B$12,Sheet2!J4731,0))&amp;";"&amp;D4731&amp;";"&amp;E4731&amp;";"&amp;F4731&amp;";"&amp;G4731&amp;";"&amp;H4731</f>
        <v>;;;;;;;</v>
      </c>
    </row>
    <row r="4732" ht="15.75" customHeight="1">
      <c r="A4732" s="1" t="s">
        <v>852</v>
      </c>
      <c r="I4732" s="1" t="str">
        <f t="shared" si="1"/>
        <v>Q7.2. Chayote, average of raw and cooked (boiled)</v>
      </c>
      <c r="J4732" s="1">
        <f t="shared" si="2"/>
        <v>0</v>
      </c>
      <c r="K4732" s="1" t="str">
        <f t="shared" si="3"/>
        <v>Q7.2. Chayote, average of raw and cooked (boiled)0</v>
      </c>
      <c r="L4732" s="1" t="str">
        <f t="shared" si="4"/>
        <v>Q7.2. Chayote, average of raw and cooked (boiled)Electricity/heat</v>
      </c>
      <c r="M4732" s="1" t="str">
        <f t="array" ref="M4732">IF(A4731=$A$72,TEXT(A4732,"dd/mm/yyyy"),A4732)&amp;";"&amp;B4732&amp;";"&amp;IF(J4732=0,IFERROR(VLOOKUP(A4732,default!$B$17:$C$19,2,0),C4732),INDEX(default!$B$2:$B$12,Sheet2!J4732,0))&amp;";"&amp;D4732&amp;";"&amp;E4732&amp;";"&amp;F4732&amp;";"&amp;G4732&amp;";"&amp;H4732</f>
        <v>Electricity/heat;;;;;;;</v>
      </c>
    </row>
    <row r="4733" ht="15.75" customHeight="1">
      <c r="I4733" s="1" t="str">
        <f t="shared" si="1"/>
        <v>Q7.2. Chayote, average of raw and cooked (boiled)</v>
      </c>
      <c r="J4733" s="1">
        <f t="shared" si="2"/>
        <v>0</v>
      </c>
      <c r="K4733" s="1" t="str">
        <f t="shared" si="3"/>
        <v>Q7.2. Chayote, average of raw and cooked (boiled)0</v>
      </c>
      <c r="L4733" s="1" t="str">
        <f t="shared" si="4"/>
        <v>Q7.2. Chayote, average of raw and cooked (boiled)</v>
      </c>
      <c r="M4733" s="1" t="str">
        <f t="array" ref="M4733">IF(A4732=$A$72,TEXT(A4733,"dd/mm/yyyy"),A4733)&amp;";"&amp;B4733&amp;";"&amp;IF(J4733=0,IFERROR(VLOOKUP(A4733,default!$B$17:$C$19,2,0),C4733),INDEX(default!$B$2:$B$12,Sheet2!J4733,0))&amp;";"&amp;D4733&amp;";"&amp;E4733&amp;";"&amp;F4733&amp;";"&amp;G4733&amp;";"&amp;H4733</f>
        <v>;;;;;;;</v>
      </c>
    </row>
    <row r="4734" ht="15.75" customHeight="1">
      <c r="A4734" s="1" t="s">
        <v>853</v>
      </c>
      <c r="I4734" s="1" t="str">
        <f t="shared" si="1"/>
        <v>Q7.2. Chayote, average of raw and cooked (boiled)</v>
      </c>
      <c r="J4734" s="1">
        <f t="shared" si="2"/>
        <v>0</v>
      </c>
      <c r="K4734" s="1" t="str">
        <f t="shared" si="3"/>
        <v>Q7.2. Chayote, average of raw and cooked (boiled)0</v>
      </c>
      <c r="L4734" s="1" t="str">
        <f t="shared" si="4"/>
        <v>Q7.2. Chayote, average of raw and cooked (boiled)Emissions to air</v>
      </c>
      <c r="M4734" s="1" t="str">
        <f t="array" ref="M4734">IF(A4733=$A$72,TEXT(A4734,"dd/mm/yyyy"),A4734)&amp;";"&amp;B4734&amp;";"&amp;IF(J4734=0,IFERROR(VLOOKUP(A4734,default!$B$17:$C$19,2,0),C4734),INDEX(default!$B$2:$B$12,Sheet2!J4734,0))&amp;";"&amp;D4734&amp;";"&amp;E4734&amp;";"&amp;F4734&amp;";"&amp;G4734&amp;";"&amp;H4734</f>
        <v>Emissions to air;;;;;;;</v>
      </c>
    </row>
    <row r="4735" ht="15.75" customHeight="1">
      <c r="I4735" s="1" t="str">
        <f t="shared" si="1"/>
        <v>Q7.2. Chayote, average of raw and cooked (boiled)</v>
      </c>
      <c r="J4735" s="1">
        <f t="shared" si="2"/>
        <v>0</v>
      </c>
      <c r="K4735" s="1" t="str">
        <f t="shared" si="3"/>
        <v>Q7.2. Chayote, average of raw and cooked (boiled)0</v>
      </c>
      <c r="L4735" s="1" t="str">
        <f t="shared" si="4"/>
        <v>Q7.2. Chayote, average of raw and cooked (boiled)</v>
      </c>
      <c r="M4735" s="1" t="str">
        <f t="array" ref="M4735">IF(A4734=$A$72,TEXT(A4735,"dd/mm/yyyy"),A4735)&amp;";"&amp;B4735&amp;";"&amp;IF(J4735=0,IFERROR(VLOOKUP(A4735,default!$B$17:$C$19,2,0),C4735),INDEX(default!$B$2:$B$12,Sheet2!J4735,0))&amp;";"&amp;D4735&amp;";"&amp;E4735&amp;";"&amp;F4735&amp;";"&amp;G4735&amp;";"&amp;H4735</f>
        <v>;;;;;;;</v>
      </c>
    </row>
    <row r="4736" ht="15.75" customHeight="1">
      <c r="A4736" s="1" t="s">
        <v>854</v>
      </c>
      <c r="I4736" s="1" t="str">
        <f t="shared" si="1"/>
        <v>Q7.2. Chayote, average of raw and cooked (boiled)</v>
      </c>
      <c r="J4736" s="1">
        <f t="shared" si="2"/>
        <v>0</v>
      </c>
      <c r="K4736" s="1" t="str">
        <f t="shared" si="3"/>
        <v>Q7.2. Chayote, average of raw and cooked (boiled)0</v>
      </c>
      <c r="L4736" s="1" t="str">
        <f t="shared" si="4"/>
        <v>Q7.2. Chayote, average of raw and cooked (boiled)Emissions to water</v>
      </c>
      <c r="M4736" s="1" t="str">
        <f t="array" ref="M4736">IF(A4735=$A$72,TEXT(A4736,"dd/mm/yyyy"),A4736)&amp;";"&amp;B4736&amp;";"&amp;IF(J4736=0,IFERROR(VLOOKUP(A4736,default!$B$17:$C$19,2,0),C4736),INDEX(default!$B$2:$B$12,Sheet2!J4736,0))&amp;";"&amp;D4736&amp;";"&amp;E4736&amp;";"&amp;F4736&amp;";"&amp;G4736&amp;";"&amp;H4736</f>
        <v>Emissions to water;;;;;;;</v>
      </c>
    </row>
    <row r="4737" ht="15.75" customHeight="1">
      <c r="I4737" s="1" t="str">
        <f t="shared" si="1"/>
        <v>Q7.2. Chayote, average of raw and cooked (boiled)</v>
      </c>
      <c r="J4737" s="1">
        <f t="shared" si="2"/>
        <v>0</v>
      </c>
      <c r="K4737" s="1" t="str">
        <f t="shared" si="3"/>
        <v>Q7.2. Chayote, average of raw and cooked (boiled)0</v>
      </c>
      <c r="L4737" s="1" t="str">
        <f t="shared" si="4"/>
        <v>Q7.2. Chayote, average of raw and cooked (boiled)</v>
      </c>
      <c r="M4737" s="1" t="str">
        <f t="array" ref="M4737">IF(A4736=$A$72,TEXT(A4737,"dd/mm/yyyy"),A4737)&amp;";"&amp;B4737&amp;";"&amp;IF(J4737=0,IFERROR(VLOOKUP(A4737,default!$B$17:$C$19,2,0),C4737),INDEX(default!$B$2:$B$12,Sheet2!J4737,0))&amp;";"&amp;D4737&amp;";"&amp;E4737&amp;";"&amp;F4737&amp;";"&amp;G4737&amp;";"&amp;H4737</f>
        <v>;;;;;;;</v>
      </c>
    </row>
    <row r="4738" ht="15.75" customHeight="1">
      <c r="A4738" s="1" t="s">
        <v>855</v>
      </c>
      <c r="I4738" s="1" t="str">
        <f t="shared" si="1"/>
        <v>Q7.2. Chayote, average of raw and cooked (boiled)</v>
      </c>
      <c r="J4738" s="1">
        <f t="shared" si="2"/>
        <v>0</v>
      </c>
      <c r="K4738" s="1" t="str">
        <f t="shared" si="3"/>
        <v>Q7.2. Chayote, average of raw and cooked (boiled)0</v>
      </c>
      <c r="L4738" s="1" t="str">
        <f t="shared" si="4"/>
        <v>Q7.2. Chayote, average of raw and cooked (boiled)Emissions to soil</v>
      </c>
      <c r="M4738" s="1" t="str">
        <f t="array" ref="M4738">IF(A4737=$A$72,TEXT(A4738,"dd/mm/yyyy"),A4738)&amp;";"&amp;B4738&amp;";"&amp;IF(J4738=0,IFERROR(VLOOKUP(A4738,default!$B$17:$C$19,2,0),C4738),INDEX(default!$B$2:$B$12,Sheet2!J4738,0))&amp;";"&amp;D4738&amp;";"&amp;E4738&amp;";"&amp;F4738&amp;";"&amp;G4738&amp;";"&amp;H4738</f>
        <v>Emissions to soil;;;;;;;</v>
      </c>
    </row>
    <row r="4739" ht="15.75" customHeight="1">
      <c r="I4739" s="1" t="str">
        <f t="shared" si="1"/>
        <v>Q7.2. Chayote, average of raw and cooked (boiled)</v>
      </c>
      <c r="J4739" s="1">
        <f t="shared" si="2"/>
        <v>0</v>
      </c>
      <c r="K4739" s="1" t="str">
        <f t="shared" si="3"/>
        <v>Q7.2. Chayote, average of raw and cooked (boiled)0</v>
      </c>
      <c r="L4739" s="1" t="str">
        <f t="shared" si="4"/>
        <v>Q7.2. Chayote, average of raw and cooked (boiled)</v>
      </c>
      <c r="M4739" s="1" t="str">
        <f t="array" ref="M4739">IF(A4738=$A$72,TEXT(A4739,"dd/mm/yyyy"),A4739)&amp;";"&amp;B4739&amp;";"&amp;IF(J4739=0,IFERROR(VLOOKUP(A4739,default!$B$17:$C$19,2,0),C4739),INDEX(default!$B$2:$B$12,Sheet2!J4739,0))&amp;";"&amp;D4739&amp;";"&amp;E4739&amp;";"&amp;F4739&amp;";"&amp;G4739&amp;";"&amp;H4739</f>
        <v>;;;;;;;</v>
      </c>
    </row>
    <row r="4740" ht="15.75" customHeight="1">
      <c r="A4740" s="1" t="s">
        <v>856</v>
      </c>
      <c r="I4740" s="1" t="str">
        <f t="shared" si="1"/>
        <v>Q7.2. Chayote, average of raw and cooked (boiled)</v>
      </c>
      <c r="J4740" s="1">
        <f t="shared" si="2"/>
        <v>0</v>
      </c>
      <c r="K4740" s="1" t="str">
        <f t="shared" si="3"/>
        <v>Q7.2. Chayote, average of raw and cooked (boiled)0</v>
      </c>
      <c r="L4740" s="1" t="str">
        <f t="shared" si="4"/>
        <v>Q7.2. Chayote, average of raw and cooked (boiled)Final waste flows</v>
      </c>
      <c r="M4740" s="1" t="str">
        <f t="array" ref="M4740">IF(A4739=$A$72,TEXT(A4740,"dd/mm/yyyy"),A4740)&amp;";"&amp;B4740&amp;";"&amp;IF(J4740=0,IFERROR(VLOOKUP(A4740,default!$B$17:$C$19,2,0),C4740),INDEX(default!$B$2:$B$12,Sheet2!J4740,0))&amp;";"&amp;D4740&amp;";"&amp;E4740&amp;";"&amp;F4740&amp;";"&amp;G4740&amp;";"&amp;H4740</f>
        <v>Final waste flows;;;;;;;</v>
      </c>
    </row>
    <row r="4741" ht="15.75" customHeight="1">
      <c r="I4741" s="1" t="str">
        <f t="shared" si="1"/>
        <v>Q7.2. Chayote, average of raw and cooked (boiled)</v>
      </c>
      <c r="J4741" s="1">
        <f t="shared" si="2"/>
        <v>0</v>
      </c>
      <c r="K4741" s="1" t="str">
        <f t="shared" si="3"/>
        <v>Q7.2. Chayote, average of raw and cooked (boiled)0</v>
      </c>
      <c r="L4741" s="1" t="str">
        <f t="shared" si="4"/>
        <v>Q7.2. Chayote, average of raw and cooked (boiled)</v>
      </c>
      <c r="M4741" s="1" t="str">
        <f t="array" ref="M4741">IF(A4740=$A$72,TEXT(A4741,"dd/mm/yyyy"),A4741)&amp;";"&amp;B4741&amp;";"&amp;IF(J4741=0,IFERROR(VLOOKUP(A4741,default!$B$17:$C$19,2,0),C4741),INDEX(default!$B$2:$B$12,Sheet2!J4741,0))&amp;";"&amp;D4741&amp;";"&amp;E4741&amp;";"&amp;F4741&amp;";"&amp;G4741&amp;";"&amp;H4741</f>
        <v>;;;;;;;</v>
      </c>
    </row>
    <row r="4742" ht="15.75" customHeight="1">
      <c r="A4742" s="1" t="s">
        <v>857</v>
      </c>
      <c r="I4742" s="1" t="str">
        <f t="shared" si="1"/>
        <v>Q7.2. Chayote, average of raw and cooked (boiled)</v>
      </c>
      <c r="J4742" s="1">
        <f t="shared" si="2"/>
        <v>0</v>
      </c>
      <c r="K4742" s="1" t="str">
        <f t="shared" si="3"/>
        <v>Q7.2. Chayote, average of raw and cooked (boiled)0</v>
      </c>
      <c r="L4742" s="1" t="str">
        <f t="shared" si="4"/>
        <v>Q7.2. Chayote, average of raw and cooked (boiled)Non material emissions</v>
      </c>
      <c r="M4742" s="1" t="str">
        <f t="array" ref="M4742">IF(A4741=$A$72,TEXT(A4742,"dd/mm/yyyy"),A4742)&amp;";"&amp;B4742&amp;";"&amp;IF(J4742=0,IFERROR(VLOOKUP(A4742,default!$B$17:$C$19,2,0),C4742),INDEX(default!$B$2:$B$12,Sheet2!J4742,0))&amp;";"&amp;D4742&amp;";"&amp;E4742&amp;";"&amp;F4742&amp;";"&amp;G4742&amp;";"&amp;H4742</f>
        <v>Non material emissions;;;;;;;</v>
      </c>
    </row>
    <row r="4743" ht="15.75" customHeight="1">
      <c r="I4743" s="1" t="str">
        <f t="shared" si="1"/>
        <v>Q7.2. Chayote, average of raw and cooked (boiled)</v>
      </c>
      <c r="J4743" s="1">
        <f t="shared" si="2"/>
        <v>0</v>
      </c>
      <c r="K4743" s="1" t="str">
        <f t="shared" si="3"/>
        <v>Q7.2. Chayote, average of raw and cooked (boiled)0</v>
      </c>
      <c r="L4743" s="1" t="str">
        <f t="shared" si="4"/>
        <v>Q7.2. Chayote, average of raw and cooked (boiled)</v>
      </c>
      <c r="M4743" s="1" t="str">
        <f t="array" ref="M4743">IF(A4742=$A$72,TEXT(A4743,"dd/mm/yyyy"),A4743)&amp;";"&amp;B4743&amp;";"&amp;IF(J4743=0,IFERROR(VLOOKUP(A4743,default!$B$17:$C$19,2,0),C4743),INDEX(default!$B$2:$B$12,Sheet2!J4743,0))&amp;";"&amp;D4743&amp;";"&amp;E4743&amp;";"&amp;F4743&amp;";"&amp;G4743&amp;";"&amp;H4743</f>
        <v>;;;;;;;</v>
      </c>
    </row>
    <row r="4744" ht="15.75" customHeight="1">
      <c r="A4744" s="1" t="s">
        <v>858</v>
      </c>
      <c r="I4744" s="1" t="str">
        <f t="shared" si="1"/>
        <v>Q7.2. Chayote, average of raw and cooked (boiled)</v>
      </c>
      <c r="J4744" s="1">
        <f t="shared" si="2"/>
        <v>0</v>
      </c>
      <c r="K4744" s="1" t="str">
        <f t="shared" si="3"/>
        <v>Q7.2. Chayote, average of raw and cooked (boiled)0</v>
      </c>
      <c r="L4744" s="1" t="str">
        <f t="shared" si="4"/>
        <v>Q7.2. Chayote, average of raw and cooked (boiled)Social issues</v>
      </c>
      <c r="M4744" s="1" t="str">
        <f t="array" ref="M4744">IF(A4743=$A$72,TEXT(A4744,"dd/mm/yyyy"),A4744)&amp;";"&amp;B4744&amp;";"&amp;IF(J4744=0,IFERROR(VLOOKUP(A4744,default!$B$17:$C$19,2,0),C4744),INDEX(default!$B$2:$B$12,Sheet2!J4744,0))&amp;";"&amp;D4744&amp;";"&amp;E4744&amp;";"&amp;F4744&amp;";"&amp;G4744&amp;";"&amp;H4744</f>
        <v>Social issues;;;;;;;</v>
      </c>
    </row>
    <row r="4745" ht="15.75" customHeight="1">
      <c r="I4745" s="1" t="str">
        <f t="shared" si="1"/>
        <v>Q7.2. Chayote, average of raw and cooked (boiled)</v>
      </c>
      <c r="J4745" s="1">
        <f t="shared" si="2"/>
        <v>0</v>
      </c>
      <c r="K4745" s="1" t="str">
        <f t="shared" si="3"/>
        <v>Q7.2. Chayote, average of raw and cooked (boiled)0</v>
      </c>
      <c r="L4745" s="1" t="str">
        <f t="shared" si="4"/>
        <v>Q7.2. Chayote, average of raw and cooked (boiled)</v>
      </c>
      <c r="M4745" s="1" t="str">
        <f t="array" ref="M4745">IF(A4744=$A$72,TEXT(A4745,"dd/mm/yyyy"),A4745)&amp;";"&amp;B4745&amp;";"&amp;IF(J4745=0,IFERROR(VLOOKUP(A4745,default!$B$17:$C$19,2,0),C4745),INDEX(default!$B$2:$B$12,Sheet2!J4745,0))&amp;";"&amp;D4745&amp;";"&amp;E4745&amp;";"&amp;F4745&amp;";"&amp;G4745&amp;";"&amp;H4745</f>
        <v>;;;;;;;</v>
      </c>
    </row>
    <row r="4746" ht="15.75" customHeight="1">
      <c r="A4746" s="1" t="s">
        <v>859</v>
      </c>
      <c r="I4746" s="1" t="str">
        <f t="shared" si="1"/>
        <v>Q7.2. Chayote, average of raw and cooked (boiled)</v>
      </c>
      <c r="J4746" s="1">
        <f t="shared" si="2"/>
        <v>0</v>
      </c>
      <c r="K4746" s="1" t="str">
        <f t="shared" si="3"/>
        <v>Q7.2. Chayote, average of raw and cooked (boiled)0</v>
      </c>
      <c r="L4746" s="1" t="str">
        <f t="shared" si="4"/>
        <v>Q7.2. Chayote, average of raw and cooked (boiled)Economic issues</v>
      </c>
      <c r="M4746" s="1" t="str">
        <f t="array" ref="M4746">IF(A4745=$A$72,TEXT(A4746,"dd/mm/yyyy"),A4746)&amp;";"&amp;B4746&amp;";"&amp;IF(J4746=0,IFERROR(VLOOKUP(A4746,default!$B$17:$C$19,2,0),C4746),INDEX(default!$B$2:$B$12,Sheet2!J4746,0))&amp;";"&amp;D4746&amp;";"&amp;E4746&amp;";"&amp;F4746&amp;";"&amp;G4746&amp;";"&amp;H4746</f>
        <v>Economic issues;;;;;;;</v>
      </c>
    </row>
    <row r="4747" ht="15.75" customHeight="1">
      <c r="I4747" s="1" t="str">
        <f t="shared" si="1"/>
        <v>Q7.2. Chayote, average of raw and cooked (boiled)</v>
      </c>
      <c r="J4747" s="1">
        <f t="shared" si="2"/>
        <v>0</v>
      </c>
      <c r="K4747" s="1" t="str">
        <f t="shared" si="3"/>
        <v>Q7.2. Chayote, average of raw and cooked (boiled)0</v>
      </c>
      <c r="L4747" s="1" t="str">
        <f t="shared" si="4"/>
        <v>Q7.2. Chayote, average of raw and cooked (boiled)</v>
      </c>
      <c r="M4747" s="1" t="str">
        <f t="array" ref="M4747">IF(A4746=$A$72,TEXT(A4747,"dd/mm/yyyy"),A4747)&amp;";"&amp;B4747&amp;";"&amp;IF(J4747=0,IFERROR(VLOOKUP(A4747,default!$B$17:$C$19,2,0),C4747),INDEX(default!$B$2:$B$12,Sheet2!J4747,0))&amp;";"&amp;D4747&amp;";"&amp;E4747&amp;";"&amp;F4747&amp;";"&amp;G4747&amp;";"&amp;H4747</f>
        <v>;;;;;;;</v>
      </c>
    </row>
    <row r="4748" ht="15.75" customHeight="1">
      <c r="A4748" s="1" t="s">
        <v>860</v>
      </c>
      <c r="I4748" s="1" t="str">
        <f t="shared" si="1"/>
        <v>Q7.2. Chayote, average of raw and cooked (boiled)</v>
      </c>
      <c r="J4748" s="1">
        <f t="shared" si="2"/>
        <v>0</v>
      </c>
      <c r="K4748" s="1" t="str">
        <f t="shared" si="3"/>
        <v>Q7.2. Chayote, average of raw and cooked (boiled)0</v>
      </c>
      <c r="L4748" s="1" t="str">
        <f t="shared" si="4"/>
        <v>Q7.2. Chayote, average of raw and cooked (boiled)Waste to treatment</v>
      </c>
      <c r="M4748" s="1" t="str">
        <f t="array" ref="M4748">IF(A4747=$A$72,TEXT(A4748,"dd/mm/yyyy"),A4748)&amp;";"&amp;B4748&amp;";"&amp;IF(J4748=0,IFERROR(VLOOKUP(A4748,default!$B$17:$C$19,2,0),C4748),INDEX(default!$B$2:$B$12,Sheet2!J4748,0))&amp;";"&amp;D4748&amp;";"&amp;E4748&amp;";"&amp;F4748&amp;";"&amp;G4748&amp;";"&amp;H4748</f>
        <v>Waste to treatment;;;;;;;</v>
      </c>
    </row>
    <row r="4749" ht="15.75" customHeight="1">
      <c r="A4749" s="1" t="s">
        <v>8</v>
      </c>
      <c r="B4749" s="1" t="s">
        <v>835</v>
      </c>
      <c r="C4749" s="1" t="s">
        <v>1112</v>
      </c>
      <c r="D4749" s="1" t="s">
        <v>842</v>
      </c>
      <c r="E4749" s="1">
        <v>0.0</v>
      </c>
      <c r="F4749" s="1">
        <v>0.0</v>
      </c>
      <c r="G4749" s="1">
        <v>0.0</v>
      </c>
      <c r="I4749" s="1" t="str">
        <f t="shared" si="1"/>
        <v>Q7.2. Chayote, average of raw and cooked (boiled)</v>
      </c>
      <c r="J4749" s="1">
        <f t="shared" si="2"/>
        <v>0</v>
      </c>
      <c r="K4749" s="1" t="str">
        <f t="shared" si="3"/>
        <v>Q7.2. Chayote, average of raw and cooked (boiled)0</v>
      </c>
      <c r="L4749" s="1" t="str">
        <f t="shared" si="4"/>
        <v>Q7.2. Chayote, average of raw and cooked (boiled)Municipal solid waste {RoW}| treatment of municipal solid waste, sanitary landfill | Cut-off, S</v>
      </c>
      <c r="M4749" s="1" t="str">
        <f t="array" ref="M4749">IF(A4748=$A$72,TEXT(A4749,"dd/mm/yyyy"),A4749)&amp;";"&amp;B4749&amp;";"&amp;IF(J4749=0,IFERROR(VLOOKUP(A4749,default!$B$17:$C$19,2,0),C4749),INDEX(default!$B$2:$B$12,Sheet2!J4749,0))&amp;";"&amp;D4749&amp;";"&amp;E4749&amp;";"&amp;F4749&amp;";"&amp;G4749&amp;";"&amp;H4749</f>
        <v>Municipal solid waste {RoW}| treatment of municipal solid waste, sanitary landfill | Cut-off, S;kg;(packwt*packaging*(1+TRAN_loss_PNS+RET_loss_PNS)+PHAR_loss_PNS+PROC_loss_PNS+TRAN_loss_PNS+RET_loss_PNS+USER_loss)*landfill;Undefined;0;0;0;</v>
      </c>
    </row>
    <row r="4750" ht="15.75" customHeight="1">
      <c r="A4750" s="1" t="s">
        <v>9</v>
      </c>
      <c r="B4750" s="1" t="s">
        <v>835</v>
      </c>
      <c r="C4750" s="1" t="s">
        <v>1113</v>
      </c>
      <c r="D4750" s="1" t="s">
        <v>842</v>
      </c>
      <c r="E4750" s="1">
        <v>0.0</v>
      </c>
      <c r="F4750" s="1">
        <v>0.0</v>
      </c>
      <c r="G4750" s="1">
        <v>0.0</v>
      </c>
      <c r="I4750" s="1" t="str">
        <f t="shared" si="1"/>
        <v>Q7.2. Chayote, average of raw and cooked (boiled)</v>
      </c>
      <c r="J4750" s="1">
        <f t="shared" si="2"/>
        <v>0</v>
      </c>
      <c r="K4750" s="1" t="str">
        <f t="shared" si="3"/>
        <v>Q7.2. Chayote, average of raw and cooked (boiled)0</v>
      </c>
      <c r="L4750" s="1" t="str">
        <f t="shared" si="4"/>
        <v>Q7.2. Chayote, average of raw and cooked (boiled)Municipal solid waste {GLO}| treatment of municipal solid waste, open dump, wet infiltration class (500mm) | Cut-off, S</v>
      </c>
      <c r="M4750" s="1" t="str">
        <f t="array" ref="M4750">IF(A4749=$A$72,TEXT(A4750,"dd/mm/yyyy"),A4750)&amp;";"&amp;B4750&amp;";"&amp;IF(J4750=0,IFERROR(VLOOKUP(A4750,default!$B$17:$C$19,2,0),C4750),INDEX(default!$B$2:$B$12,Sheet2!J4750,0))&amp;";"&amp;D4750&amp;";"&amp;E4750&amp;";"&amp;F4750&amp;";"&amp;G4750&amp;";"&amp;H4750</f>
        <v>Municipal solid waste {GLO}| treatment of municipal solid waste, open dump, wet infiltration class (500mm) | Cut-off, S;kg;(packwt*packaging*(1+TRAN_loss_PNS+RET_loss_PNS)+PHAR_loss_PNS+PROC_loss_PNS+TRAN_loss_PNS+RET_loss_PNS+USER_loss)*opendump;Undefined;0;0;0;</v>
      </c>
    </row>
    <row r="4751" ht="15.75" customHeight="1">
      <c r="A4751" s="1" t="s">
        <v>10</v>
      </c>
      <c r="B4751" s="1" t="s">
        <v>835</v>
      </c>
      <c r="C4751" s="1" t="s">
        <v>1113</v>
      </c>
      <c r="D4751" s="1" t="s">
        <v>842</v>
      </c>
      <c r="E4751" s="1">
        <v>0.0</v>
      </c>
      <c r="F4751" s="1">
        <v>0.0</v>
      </c>
      <c r="G4751" s="1">
        <v>0.0</v>
      </c>
      <c r="I4751" s="1" t="str">
        <f t="shared" si="1"/>
        <v>Q7.2. Chayote, average of raw and cooked (boiled)</v>
      </c>
      <c r="J4751" s="1">
        <f t="shared" si="2"/>
        <v>0</v>
      </c>
      <c r="K4751" s="1" t="str">
        <f t="shared" si="3"/>
        <v>Q7.2. Chayote, average of raw and cooked (boiled)0</v>
      </c>
      <c r="L4751" s="1" t="str">
        <f t="shared" si="4"/>
        <v>Q7.2. Chayote, average of raw and cooked (boiled)Municipal solid waste {GLO}| treatment of municipal solid waste, open burning | Cut-off, S</v>
      </c>
      <c r="M4751" s="1" t="str">
        <f t="array" ref="M4751">IF(A4750=$A$72,TEXT(A4751,"dd/mm/yyyy"),A4751)&amp;";"&amp;B4751&amp;";"&amp;IF(J4751=0,IFERROR(VLOOKUP(A4751,default!$B$17:$C$19,2,0),C4751),INDEX(default!$B$2:$B$12,Sheet2!J4751,0))&amp;";"&amp;D4751&amp;";"&amp;E4751&amp;";"&amp;F4751&amp;";"&amp;G4751&amp;";"&amp;H4751</f>
        <v>Municipal solid waste {GLO}| treatment of municipal solid waste, open burning | Cut-off, S;kg;(packwt*packaging*(1+TRAN_loss_PNS+RET_loss_PNS)+PHAR_loss_PNS+PROC_loss_PNS+TRAN_loss_PNS+RET_loss_PNS+USER_loss)*openburn;Undefined;0;0;0;</v>
      </c>
    </row>
    <row r="4752" ht="15.75" customHeight="1">
      <c r="I4752" s="1" t="str">
        <f t="shared" si="1"/>
        <v>Q7.2. Chayote, average of raw and cooked (boiled)</v>
      </c>
      <c r="J4752" s="1">
        <f t="shared" si="2"/>
        <v>0</v>
      </c>
      <c r="K4752" s="1" t="str">
        <f t="shared" si="3"/>
        <v>Q7.2. Chayote, average of raw and cooked (boiled)0</v>
      </c>
      <c r="L4752" s="1" t="str">
        <f t="shared" si="4"/>
        <v>Q7.2. Chayote, average of raw and cooked (boiled)</v>
      </c>
      <c r="M4752" s="1" t="str">
        <f t="array" ref="M4752">IF(A4751=$A$72,TEXT(A4752,"dd/mm/yyyy"),A4752)&amp;";"&amp;B4752&amp;";"&amp;IF(J4752=0,IFERROR(VLOOKUP(A4752,default!$B$17:$C$19,2,0),C4752),INDEX(default!$B$2:$B$12,Sheet2!J4752,0))&amp;";"&amp;D4752&amp;";"&amp;E4752&amp;";"&amp;F4752&amp;";"&amp;G4752&amp;";"&amp;H4752</f>
        <v>;;;;;;;</v>
      </c>
    </row>
    <row r="4753" ht="15.75" customHeight="1">
      <c r="A4753" s="1" t="s">
        <v>865</v>
      </c>
      <c r="I4753" s="1" t="str">
        <f t="shared" si="1"/>
        <v>Q7.2. Chayote, average of raw and cooked (boiled)</v>
      </c>
      <c r="J4753" s="1">
        <f t="shared" si="2"/>
        <v>0</v>
      </c>
      <c r="K4753" s="1" t="str">
        <f t="shared" si="3"/>
        <v>Q7.2. Chayote, average of raw and cooked (boiled)0</v>
      </c>
      <c r="L4753" s="1" t="str">
        <f t="shared" si="4"/>
        <v>Q7.2. Chayote, average of raw and cooked (boiled)Input parameters</v>
      </c>
      <c r="M4753" s="1" t="str">
        <f t="array" ref="M4753">IF(A4752=$A$72,TEXT(A4753,"dd/mm/yyyy"),A4753)&amp;";"&amp;B4753&amp;";"&amp;IF(J4753=0,IFERROR(VLOOKUP(A4753,default!$B$17:$C$19,2,0),C4753),INDEX(default!$B$2:$B$12,Sheet2!J4753,0))&amp;";"&amp;D4753&amp;";"&amp;E4753&amp;";"&amp;F4753&amp;";"&amp;G4753&amp;";"&amp;H4753</f>
        <v>Input parameters;;;;;;;</v>
      </c>
    </row>
    <row r="4754" ht="15.75" customHeight="1">
      <c r="A4754" s="1" t="s">
        <v>31</v>
      </c>
      <c r="B4754" s="1">
        <v>1.0</v>
      </c>
      <c r="C4754" s="1" t="s">
        <v>866</v>
      </c>
      <c r="D4754" s="1">
        <v>1.11</v>
      </c>
      <c r="E4754" s="1">
        <v>0.0</v>
      </c>
      <c r="F4754" s="1">
        <v>0.0</v>
      </c>
      <c r="G4754" s="1" t="s">
        <v>832</v>
      </c>
      <c r="H4754" s="1" t="s">
        <v>134</v>
      </c>
      <c r="I4754" s="1" t="str">
        <f t="shared" si="1"/>
        <v>Q7.2. Chayote, average of raw and cooked (boiled)</v>
      </c>
      <c r="J4754" s="1">
        <f t="shared" si="2"/>
        <v>0</v>
      </c>
      <c r="K4754" s="1" t="str">
        <f t="shared" si="3"/>
        <v>Q7.2. Chayote, average of raw and cooked (boiled)0</v>
      </c>
      <c r="L4754" s="1" t="str">
        <f t="shared" si="4"/>
        <v>Q7.2. Chayote, average of raw and cooked (boiled)primary</v>
      </c>
      <c r="M4754" s="1" t="str">
        <f t="array" ref="M4754">IF(A4753=$A$72,TEXT(A4754,"dd/mm/yyyy"),A4754)&amp;";"&amp;B4754&amp;";"&amp;IF(J4754=0,IFERROR(VLOOKUP(A4754,default!$B$17:$C$19,2,0),C4754),INDEX(default!$B$2:$B$12,Sheet2!J4754,0))&amp;";"&amp;D4754&amp;";"&amp;E4754&amp;";"&amp;F4754&amp;";"&amp;G4754&amp;";"&amp;H4754</f>
        <v>primary;1;Lognormal;1,11;0;0;No;(2,3,2,2,2,na)_x007f_</v>
      </c>
    </row>
    <row r="4755" ht="15.75" customHeight="1">
      <c r="A4755" s="1" t="s">
        <v>23</v>
      </c>
      <c r="B4755" s="1">
        <v>1.0</v>
      </c>
      <c r="C4755" s="1" t="s">
        <v>866</v>
      </c>
      <c r="D4755" s="1">
        <v>1.25</v>
      </c>
      <c r="E4755" s="1">
        <v>0.0</v>
      </c>
      <c r="F4755" s="1">
        <v>0.0</v>
      </c>
      <c r="G4755" s="1" t="s">
        <v>832</v>
      </c>
      <c r="H4755" s="1" t="s">
        <v>131</v>
      </c>
      <c r="I4755" s="1" t="str">
        <f t="shared" si="1"/>
        <v>Q7.2. Chayote, average of raw and cooked (boiled)</v>
      </c>
      <c r="J4755" s="1">
        <f t="shared" si="2"/>
        <v>0</v>
      </c>
      <c r="K4755" s="1" t="str">
        <f t="shared" si="3"/>
        <v>Q7.2. Chayote, average of raw and cooked (boiled)0</v>
      </c>
      <c r="L4755" s="1" t="str">
        <f t="shared" si="4"/>
        <v>Q7.2. Chayote, average of raw and cooked (boiled)packaging</v>
      </c>
      <c r="M4755" s="1" t="str">
        <f t="array" ref="M4755">IF(A4754=$A$72,TEXT(A4755,"dd/mm/yyyy"),A4755)&amp;";"&amp;B4755&amp;";"&amp;IF(J4755=0,IFERROR(VLOOKUP(A4755,default!$B$17:$C$19,2,0),C4755),INDEX(default!$B$2:$B$12,Sheet2!J4755,0))&amp;";"&amp;D4755&amp;";"&amp;E4755&amp;";"&amp;F4755&amp;";"&amp;G4755&amp;";"&amp;H4755</f>
        <v>packaging;1;Lognormal;1,25;0;0;No;(2,4,2,4,3,na)_x007f_</v>
      </c>
    </row>
    <row r="4756" ht="15.75" customHeight="1">
      <c r="A4756" s="1" t="s">
        <v>32</v>
      </c>
      <c r="B4756" s="1">
        <v>1.0</v>
      </c>
      <c r="C4756" s="1" t="s">
        <v>866</v>
      </c>
      <c r="D4756" s="1">
        <v>1.23</v>
      </c>
      <c r="E4756" s="1">
        <v>0.0</v>
      </c>
      <c r="F4756" s="1">
        <v>0.0</v>
      </c>
      <c r="G4756" s="1" t="s">
        <v>832</v>
      </c>
      <c r="H4756" s="1" t="s">
        <v>132</v>
      </c>
      <c r="I4756" s="1" t="str">
        <f t="shared" si="1"/>
        <v>Q7.2. Chayote, average of raw and cooked (boiled)</v>
      </c>
      <c r="J4756" s="1">
        <f t="shared" si="2"/>
        <v>0</v>
      </c>
      <c r="K4756" s="1" t="str">
        <f t="shared" si="3"/>
        <v>Q7.2. Chayote, average of raw and cooked (boiled)0</v>
      </c>
      <c r="L4756" s="1" t="str">
        <f t="shared" si="4"/>
        <v>Q7.2. Chayote, average of raw and cooked (boiled)distrib</v>
      </c>
      <c r="M4756" s="1" t="str">
        <f t="array" ref="M4756">IF(A4755=$A$72,TEXT(A4756,"dd/mm/yyyy"),A4756)&amp;";"&amp;B4756&amp;";"&amp;IF(J4756=0,IFERROR(VLOOKUP(A4756,default!$B$17:$C$19,2,0),C4756),INDEX(default!$B$2:$B$12,Sheet2!J4756,0))&amp;";"&amp;D4756&amp;";"&amp;E4756&amp;";"&amp;F4756&amp;";"&amp;G4756&amp;";"&amp;H4756</f>
        <v>distrib;1;Lognormal;1,23;0;0;No;(2,3,2,4,3,na)_x007f_</v>
      </c>
    </row>
    <row r="4757" ht="15.75" customHeight="1">
      <c r="A4757" s="1" t="s">
        <v>33</v>
      </c>
      <c r="B4757" s="1">
        <v>0.0</v>
      </c>
      <c r="C4757" s="1" t="s">
        <v>866</v>
      </c>
      <c r="D4757" s="1">
        <v>1.12</v>
      </c>
      <c r="E4757" s="1">
        <v>0.0</v>
      </c>
      <c r="F4757" s="1">
        <v>0.0</v>
      </c>
      <c r="G4757" s="1" t="s">
        <v>832</v>
      </c>
      <c r="H4757" s="1" t="s">
        <v>133</v>
      </c>
      <c r="I4757" s="1" t="str">
        <f t="shared" si="1"/>
        <v>Q7.2. Chayote, average of raw and cooked (boiled)</v>
      </c>
      <c r="J4757" s="1">
        <f t="shared" si="2"/>
        <v>0</v>
      </c>
      <c r="K4757" s="1" t="str">
        <f t="shared" si="3"/>
        <v>Q7.2. Chayote, average of raw and cooked (boiled)0</v>
      </c>
      <c r="L4757" s="1" t="str">
        <f t="shared" si="4"/>
        <v>Q7.2. Chayote, average of raw and cooked (boiled)retail_cool</v>
      </c>
      <c r="M4757" s="1" t="str">
        <f t="array" ref="M4757">IF(A4756=$A$72,TEXT(A4757,"dd/mm/yyyy"),A4757)&amp;";"&amp;B4757&amp;";"&amp;IF(J4757=0,IFERROR(VLOOKUP(A4757,default!$B$17:$C$19,2,0),C4757),INDEX(default!$B$2:$B$12,Sheet2!J4757,0))&amp;";"&amp;D4757&amp;";"&amp;E4757&amp;";"&amp;F4757&amp;";"&amp;G4757&amp;";"&amp;H4757</f>
        <v>retail_cool;0;Lognormal;1,12;0;0;No;(2,3,2,4,2,na)_x007f_</v>
      </c>
    </row>
    <row r="4758" ht="15.75" customHeight="1">
      <c r="A4758" s="1" t="s">
        <v>34</v>
      </c>
      <c r="B4758" s="1">
        <v>0.0</v>
      </c>
      <c r="C4758" s="1" t="s">
        <v>866</v>
      </c>
      <c r="D4758" s="1">
        <v>1.12</v>
      </c>
      <c r="E4758" s="1">
        <v>0.0</v>
      </c>
      <c r="F4758" s="1">
        <v>0.0</v>
      </c>
      <c r="G4758" s="1" t="s">
        <v>832</v>
      </c>
      <c r="H4758" s="1" t="s">
        <v>133</v>
      </c>
      <c r="I4758" s="1" t="str">
        <f t="shared" si="1"/>
        <v>Q7.2. Chayote, average of raw and cooked (boiled)</v>
      </c>
      <c r="J4758" s="1">
        <f t="shared" si="2"/>
        <v>0</v>
      </c>
      <c r="K4758" s="1" t="str">
        <f t="shared" si="3"/>
        <v>Q7.2. Chayote, average of raw and cooked (boiled)0</v>
      </c>
      <c r="L4758" s="1" t="str">
        <f t="shared" si="4"/>
        <v>Q7.2. Chayote, average of raw and cooked (boiled)retail_freez</v>
      </c>
      <c r="M4758" s="1" t="str">
        <f t="array" ref="M4758">IF(A4757=$A$72,TEXT(A4758,"dd/mm/yyyy"),A4758)&amp;";"&amp;B4758&amp;";"&amp;IF(J4758=0,IFERROR(VLOOKUP(A4758,default!$B$17:$C$19,2,0),C4758),INDEX(default!$B$2:$B$12,Sheet2!J4758,0))&amp;";"&amp;D4758&amp;";"&amp;E4758&amp;";"&amp;F4758&amp;";"&amp;G4758&amp;";"&amp;H4758</f>
        <v>retail_freez;0;Lognormal;1,12;0;0;No;(2,3,2,4,2,na)_x007f_</v>
      </c>
    </row>
    <row r="4759" ht="15.75" customHeight="1">
      <c r="A4759" s="1" t="s">
        <v>35</v>
      </c>
      <c r="B4759" s="1">
        <v>0.0</v>
      </c>
      <c r="C4759" s="1" t="s">
        <v>866</v>
      </c>
      <c r="D4759" s="1">
        <v>1.12</v>
      </c>
      <c r="E4759" s="1">
        <v>0.0</v>
      </c>
      <c r="F4759" s="1">
        <v>0.0</v>
      </c>
      <c r="G4759" s="1" t="s">
        <v>832</v>
      </c>
      <c r="H4759" s="1" t="s">
        <v>133</v>
      </c>
      <c r="I4759" s="1" t="str">
        <f t="shared" si="1"/>
        <v>Q7.2. Chayote, average of raw and cooked (boiled)</v>
      </c>
      <c r="J4759" s="1">
        <f t="shared" si="2"/>
        <v>0</v>
      </c>
      <c r="K4759" s="1" t="str">
        <f t="shared" si="3"/>
        <v>Q7.2. Chayote, average of raw and cooked (boiled)0</v>
      </c>
      <c r="L4759" s="1" t="str">
        <f t="shared" si="4"/>
        <v>Q7.2. Chayote, average of raw and cooked (boiled)home_cool</v>
      </c>
      <c r="M4759" s="1" t="str">
        <f t="array" ref="M4759">IF(A4758=$A$72,TEXT(A4759,"dd/mm/yyyy"),A4759)&amp;";"&amp;B4759&amp;";"&amp;IF(J4759=0,IFERROR(VLOOKUP(A4759,default!$B$17:$C$19,2,0),C4759),INDEX(default!$B$2:$B$12,Sheet2!J4759,0))&amp;";"&amp;D4759&amp;";"&amp;E4759&amp;";"&amp;F4759&amp;";"&amp;G4759&amp;";"&amp;H4759</f>
        <v>home_cool;0;Lognormal;1,12;0;0;No;(2,3,2,4,2,na)_x007f_</v>
      </c>
    </row>
    <row r="4760" ht="15.75" customHeight="1">
      <c r="A4760" s="1" t="s">
        <v>36</v>
      </c>
      <c r="B4760" s="1">
        <v>0.0</v>
      </c>
      <c r="C4760" s="1" t="s">
        <v>866</v>
      </c>
      <c r="D4760" s="1">
        <v>1.12</v>
      </c>
      <c r="E4760" s="1">
        <v>0.0</v>
      </c>
      <c r="F4760" s="1">
        <v>0.0</v>
      </c>
      <c r="G4760" s="1" t="s">
        <v>832</v>
      </c>
      <c r="H4760" s="1" t="s">
        <v>133</v>
      </c>
      <c r="I4760" s="1" t="str">
        <f t="shared" si="1"/>
        <v>Q7.2. Chayote, average of raw and cooked (boiled)</v>
      </c>
      <c r="J4760" s="1">
        <f t="shared" si="2"/>
        <v>0</v>
      </c>
      <c r="K4760" s="1" t="str">
        <f t="shared" si="3"/>
        <v>Q7.2. Chayote, average of raw and cooked (boiled)0</v>
      </c>
      <c r="L4760" s="1" t="str">
        <f t="shared" si="4"/>
        <v>Q7.2. Chayote, average of raw and cooked (boiled)home_freez</v>
      </c>
      <c r="M4760" s="1" t="str">
        <f t="array" ref="M4760">IF(A4759=$A$72,TEXT(A4760,"dd/mm/yyyy"),A4760)&amp;";"&amp;B4760&amp;";"&amp;IF(J4760=0,IFERROR(VLOOKUP(A4760,default!$B$17:$C$19,2,0),C4760),INDEX(default!$B$2:$B$12,Sheet2!J4760,0))&amp;";"&amp;D4760&amp;";"&amp;E4760&amp;";"&amp;F4760&amp;";"&amp;G4760&amp;";"&amp;H4760</f>
        <v>home_freez;0;Lognormal;1,12;0;0;No;(2,3,2,4,2,na)_x007f_</v>
      </c>
    </row>
    <row r="4761" ht="15.75" customHeight="1">
      <c r="A4761" s="1" t="s">
        <v>37</v>
      </c>
      <c r="B4761" s="1">
        <v>1.0</v>
      </c>
      <c r="C4761" s="1" t="s">
        <v>866</v>
      </c>
      <c r="D4761" s="1">
        <v>1.11</v>
      </c>
      <c r="E4761" s="1">
        <v>0.0</v>
      </c>
      <c r="F4761" s="1">
        <v>0.0</v>
      </c>
      <c r="G4761" s="1" t="s">
        <v>832</v>
      </c>
      <c r="H4761" s="1" t="s">
        <v>134</v>
      </c>
      <c r="I4761" s="1" t="str">
        <f t="shared" si="1"/>
        <v>Q7.2. Chayote, average of raw and cooked (boiled)</v>
      </c>
      <c r="J4761" s="1">
        <f t="shared" si="2"/>
        <v>0</v>
      </c>
      <c r="K4761" s="1" t="str">
        <f t="shared" si="3"/>
        <v>Q7.2. Chayote, average of raw and cooked (boiled)0</v>
      </c>
      <c r="L4761" s="1" t="str">
        <f t="shared" si="4"/>
        <v>Q7.2. Chayote, average of raw and cooked (boiled)boil</v>
      </c>
      <c r="M4761" s="1" t="str">
        <f t="array" ref="M4761">IF(A4760=$A$72,TEXT(A4761,"dd/mm/yyyy"),A4761)&amp;";"&amp;B4761&amp;";"&amp;IF(J4761=0,IFERROR(VLOOKUP(A4761,default!$B$17:$C$19,2,0),C4761),INDEX(default!$B$2:$B$12,Sheet2!J4761,0))&amp;";"&amp;D4761&amp;";"&amp;E4761&amp;";"&amp;F4761&amp;";"&amp;G4761&amp;";"&amp;H4761</f>
        <v>boil;1;Lognormal;1,11;0;0;No;(2,3,2,2,2,na)_x007f_</v>
      </c>
    </row>
    <row r="4762" ht="15.75" customHeight="1">
      <c r="A4762" s="1" t="s">
        <v>38</v>
      </c>
      <c r="B4762" s="1">
        <v>0.0</v>
      </c>
      <c r="C4762" s="1" t="s">
        <v>866</v>
      </c>
      <c r="D4762" s="1">
        <v>1.11</v>
      </c>
      <c r="E4762" s="1">
        <v>0.0</v>
      </c>
      <c r="F4762" s="1">
        <v>0.0</v>
      </c>
      <c r="G4762" s="1" t="s">
        <v>832</v>
      </c>
      <c r="H4762" s="1" t="s">
        <v>134</v>
      </c>
      <c r="I4762" s="1" t="str">
        <f t="shared" si="1"/>
        <v>Q7.2. Chayote, average of raw and cooked (boiled)</v>
      </c>
      <c r="J4762" s="1">
        <f t="shared" si="2"/>
        <v>0</v>
      </c>
      <c r="K4762" s="1" t="str">
        <f t="shared" si="3"/>
        <v>Q7.2. Chayote, average of raw and cooked (boiled)0</v>
      </c>
      <c r="L4762" s="1" t="str">
        <f t="shared" si="4"/>
        <v>Q7.2. Chayote, average of raw and cooked (boiled)fry</v>
      </c>
      <c r="M4762" s="1" t="str">
        <f t="array" ref="M4762">IF(A4761=$A$72,TEXT(A4762,"dd/mm/yyyy"),A4762)&amp;";"&amp;B4762&amp;";"&amp;IF(J4762=0,IFERROR(VLOOKUP(A4762,default!$B$17:$C$19,2,0),C4762),INDEX(default!$B$2:$B$12,Sheet2!J4762,0))&amp;";"&amp;D4762&amp;";"&amp;E4762&amp;";"&amp;F4762&amp;";"&amp;G4762&amp;";"&amp;H4762</f>
        <v>fry;0;Lognormal;1,11;0;0;No;(2,3,2,2,2,na)_x007f_</v>
      </c>
    </row>
    <row r="4763" ht="15.75" customHeight="1">
      <c r="A4763" s="1" t="s">
        <v>22</v>
      </c>
      <c r="B4763" s="1">
        <v>1.0</v>
      </c>
      <c r="C4763" s="1" t="s">
        <v>842</v>
      </c>
      <c r="D4763" s="1">
        <v>1.0</v>
      </c>
      <c r="E4763" s="1">
        <v>0.0</v>
      </c>
      <c r="F4763" s="1">
        <v>0.0</v>
      </c>
      <c r="G4763" s="1" t="s">
        <v>832</v>
      </c>
      <c r="I4763" s="1" t="str">
        <f t="shared" si="1"/>
        <v>Q7.2. Chayote, average of raw and cooked (boiled)</v>
      </c>
      <c r="J4763" s="1">
        <f t="shared" si="2"/>
        <v>0</v>
      </c>
      <c r="K4763" s="1" t="str">
        <f t="shared" si="3"/>
        <v>Q7.2. Chayote, average of raw and cooked (boiled)0</v>
      </c>
      <c r="L4763" s="1" t="str">
        <f t="shared" si="4"/>
        <v>Q7.2. Chayote, average of raw and cooked (boiled)processing</v>
      </c>
      <c r="M4763" s="1" t="str">
        <f t="array" ref="M4763">IF(A4762=$A$72,TEXT(A4763,"dd/mm/yyyy"),A4763)&amp;";"&amp;B4763&amp;";"&amp;IF(J4763=0,IFERROR(VLOOKUP(A4763,default!$B$17:$C$19,2,0),C4763),INDEX(default!$B$2:$B$12,Sheet2!J4763,0))&amp;";"&amp;D4763&amp;";"&amp;E4763&amp;";"&amp;F4763&amp;";"&amp;G4763&amp;";"&amp;H4763</f>
        <v>processing;1;Undefined;1;0;0;No;</v>
      </c>
    </row>
    <row r="4764" ht="15.75" customHeight="1">
      <c r="A4764" s="1" t="s">
        <v>39</v>
      </c>
      <c r="B4764" s="1">
        <v>0.05</v>
      </c>
      <c r="C4764" s="1" t="s">
        <v>842</v>
      </c>
      <c r="D4764" s="1">
        <v>1.0</v>
      </c>
      <c r="E4764" s="1">
        <v>0.0</v>
      </c>
      <c r="F4764" s="1">
        <v>0.0</v>
      </c>
      <c r="G4764" s="1" t="s">
        <v>832</v>
      </c>
      <c r="I4764" s="1" t="str">
        <f t="shared" si="1"/>
        <v>Q7.2. Chayote, average of raw and cooked (boiled)</v>
      </c>
      <c r="J4764" s="1">
        <f t="shared" si="2"/>
        <v>0</v>
      </c>
      <c r="K4764" s="1" t="str">
        <f t="shared" si="3"/>
        <v>Q7.2. Chayote, average of raw and cooked (boiled)0</v>
      </c>
      <c r="L4764" s="1" t="str">
        <f t="shared" si="4"/>
        <v>Q7.2. Chayote, average of raw and cooked (boiled)packwt</v>
      </c>
      <c r="M4764" s="1" t="str">
        <f t="array" ref="M4764">IF(A4763=$A$72,TEXT(A4764,"dd/mm/yyyy"),A4764)&amp;";"&amp;B4764&amp;";"&amp;IF(J4764=0,IFERROR(VLOOKUP(A4764,default!$B$17:$C$19,2,0),C4764),INDEX(default!$B$2:$B$12,Sheet2!J4764,0))&amp;";"&amp;D4764&amp;";"&amp;E4764&amp;";"&amp;F4764&amp;";"&amp;G4764&amp;";"&amp;H4764</f>
        <v>packwt;0,05;Undefined;1;0;0;No;</v>
      </c>
    </row>
    <row r="4765" ht="15.75" customHeight="1">
      <c r="A4765" s="1" t="s">
        <v>40</v>
      </c>
      <c r="B4765" s="1">
        <v>0.0</v>
      </c>
      <c r="C4765" s="1" t="s">
        <v>842</v>
      </c>
      <c r="D4765" s="1">
        <v>1.0</v>
      </c>
      <c r="E4765" s="1">
        <v>0.0</v>
      </c>
      <c r="F4765" s="1">
        <v>0.0</v>
      </c>
      <c r="G4765" s="1" t="s">
        <v>832</v>
      </c>
      <c r="I4765" s="1" t="str">
        <f t="shared" si="1"/>
        <v>Q7.2. Chayote, average of raw and cooked (boiled)</v>
      </c>
      <c r="J4765" s="1">
        <f t="shared" si="2"/>
        <v>0</v>
      </c>
      <c r="K4765" s="1" t="str">
        <f t="shared" si="3"/>
        <v>Q7.2. Chayote, average of raw and cooked (boiled)0</v>
      </c>
      <c r="L4765" s="1" t="str">
        <f t="shared" si="4"/>
        <v>Q7.2. Chayote, average of raw and cooked (boiled)USER_loss</v>
      </c>
      <c r="M4765" s="1" t="str">
        <f t="array" ref="M4765">IF(A4764=$A$72,TEXT(A4765,"dd/mm/yyyy"),A4765)&amp;";"&amp;B4765&amp;";"&amp;IF(J4765=0,IFERROR(VLOOKUP(A4765,default!$B$17:$C$19,2,0),C4765),INDEX(default!$B$2:$B$12,Sheet2!J4765,0))&amp;";"&amp;D4765&amp;";"&amp;E4765&amp;";"&amp;F4765&amp;";"&amp;G4765&amp;";"&amp;H4765</f>
        <v>USER_loss;0;Undefined;1;0;0;No;</v>
      </c>
    </row>
    <row r="4766" ht="15.75" customHeight="1">
      <c r="I4766" s="1" t="str">
        <f t="shared" si="1"/>
        <v>Q7.2. Chayote, average of raw and cooked (boiled)</v>
      </c>
      <c r="J4766" s="1">
        <f t="shared" si="2"/>
        <v>0</v>
      </c>
      <c r="K4766" s="1" t="str">
        <f t="shared" si="3"/>
        <v>Q7.2. Chayote, average of raw and cooked (boiled)0</v>
      </c>
      <c r="L4766" s="1" t="str">
        <f t="shared" si="4"/>
        <v>Q7.2. Chayote, average of raw and cooked (boiled)</v>
      </c>
      <c r="M4766" s="1" t="str">
        <f t="array" ref="M4766">IF(A4765=$A$72,TEXT(A4766,"dd/mm/yyyy"),A4766)&amp;";"&amp;B4766&amp;";"&amp;IF(J4766=0,IFERROR(VLOOKUP(A4766,default!$B$17:$C$19,2,0),C4766),INDEX(default!$B$2:$B$12,Sheet2!J4766,0))&amp;";"&amp;D4766&amp;";"&amp;E4766&amp;";"&amp;F4766&amp;";"&amp;G4766&amp;";"&amp;H4766</f>
        <v>;;;;;;;</v>
      </c>
    </row>
    <row r="4767" ht="15.75" customHeight="1">
      <c r="A4767" s="1" t="s">
        <v>867</v>
      </c>
      <c r="I4767" s="1" t="str">
        <f t="shared" si="1"/>
        <v>Q7.2. Chayote, average of raw and cooked (boiled)</v>
      </c>
      <c r="J4767" s="1">
        <f t="shared" si="2"/>
        <v>0</v>
      </c>
      <c r="K4767" s="1" t="str">
        <f t="shared" si="3"/>
        <v>Q7.2. Chayote, average of raw and cooked (boiled)0</v>
      </c>
      <c r="L4767" s="1" t="str">
        <f t="shared" si="4"/>
        <v>Q7.2. Chayote, average of raw and cooked (boiled)End</v>
      </c>
      <c r="M4767" s="1" t="str">
        <f t="array" ref="M4767">IF(A4766=$A$72,TEXT(A4767,"dd/mm/yyyy"),A4767)&amp;";"&amp;B4767&amp;";"&amp;IF(J4767=0,IFERROR(VLOOKUP(A4767,default!$B$17:$C$19,2,0),C4767),INDEX(default!$B$2:$B$12,Sheet2!J4767,0))&amp;";"&amp;D4767&amp;";"&amp;E4767&amp;";"&amp;F4767&amp;";"&amp;G4767&amp;";"&amp;H4767</f>
        <v>End;;;;;;;</v>
      </c>
    </row>
    <row r="4768" ht="15.75" customHeight="1">
      <c r="I4768" s="1" t="str">
        <f t="shared" si="1"/>
        <v>Q7.2. Chayote, average of raw and cooked (boiled)</v>
      </c>
      <c r="J4768" s="1">
        <f t="shared" si="2"/>
        <v>0</v>
      </c>
      <c r="K4768" s="1" t="str">
        <f t="shared" si="3"/>
        <v>Q7.2. Chayote, average of raw and cooked (boiled)0</v>
      </c>
      <c r="L4768" s="1" t="str">
        <f t="shared" si="4"/>
        <v>Q7.2. Chayote, average of raw and cooked (boiled)</v>
      </c>
      <c r="M4768" s="1" t="str">
        <f t="array" ref="M4768">IF(A4767=$A$72,TEXT(A4768,"dd/mm/yyyy"),A4768)&amp;";"&amp;B4768&amp;";"&amp;IF(J4768=0,IFERROR(VLOOKUP(A4768,default!$B$17:$C$19,2,0),C4768),INDEX(default!$B$2:$B$12,Sheet2!J4768,0))&amp;";"&amp;D4768&amp;";"&amp;E4768&amp;";"&amp;F4768&amp;";"&amp;G4768&amp;";"&amp;H4768</f>
        <v>;;;;;;;</v>
      </c>
    </row>
    <row r="4769" ht="15.75" customHeight="1">
      <c r="A4769" s="1" t="s">
        <v>814</v>
      </c>
      <c r="I4769" s="1" t="str">
        <f t="shared" si="1"/>
        <v>Q7.2. Chayote, average of raw and cooked (boiled)</v>
      </c>
      <c r="J4769" s="1">
        <f t="shared" si="2"/>
        <v>0</v>
      </c>
      <c r="K4769" s="1" t="str">
        <f t="shared" si="3"/>
        <v>Q7.2. Chayote, average of raw and cooked (boiled)0</v>
      </c>
      <c r="L4769" s="1" t="str">
        <f t="shared" si="4"/>
        <v>Q7.2. Chayote, average of raw and cooked (boiled)Process</v>
      </c>
      <c r="M4769" s="1" t="str">
        <f t="array" ref="M4769">IF(A4768=$A$72,TEXT(A4769,"dd/mm/yyyy"),A4769)&amp;";"&amp;B4769&amp;";"&amp;IF(J4769=0,IFERROR(VLOOKUP(A4769,default!$B$17:$C$19,2,0),C4769),INDEX(default!$B$2:$B$12,Sheet2!J4769,0))&amp;";"&amp;D4769&amp;";"&amp;E4769&amp;";"&amp;F4769&amp;";"&amp;G4769&amp;";"&amp;H4769</f>
        <v>Process;;;;;;;</v>
      </c>
    </row>
    <row r="4770" ht="15.75" customHeight="1">
      <c r="I4770" s="1" t="str">
        <f t="shared" si="1"/>
        <v>Q7.2. Chayote, average of raw and cooked (boiled)</v>
      </c>
      <c r="J4770" s="1">
        <f t="shared" si="2"/>
        <v>0</v>
      </c>
      <c r="K4770" s="1" t="str">
        <f t="shared" si="3"/>
        <v>Q7.2. Chayote, average of raw and cooked (boiled)0</v>
      </c>
      <c r="L4770" s="1" t="str">
        <f t="shared" si="4"/>
        <v>Q7.2. Chayote, average of raw and cooked (boiled)</v>
      </c>
      <c r="M4770" s="1" t="str">
        <f t="array" ref="M4770">IF(A4769=$A$72,TEXT(A4770,"dd/mm/yyyy"),A4770)&amp;";"&amp;B4770&amp;";"&amp;IF(J4770=0,IFERROR(VLOOKUP(A4770,default!$B$17:$C$19,2,0),C4770),INDEX(default!$B$2:$B$12,Sheet2!J4770,0))&amp;";"&amp;D4770&amp;";"&amp;E4770&amp;";"&amp;F4770&amp;";"&amp;G4770&amp;";"&amp;H4770</f>
        <v>;;;;;;;</v>
      </c>
    </row>
    <row r="4771" ht="15.75" customHeight="1">
      <c r="A4771" s="1" t="s">
        <v>815</v>
      </c>
      <c r="I4771" s="1" t="str">
        <f t="shared" si="1"/>
        <v>Q7.2. Chayote, average of raw and cooked (boiled)</v>
      </c>
      <c r="J4771" s="1">
        <f t="shared" si="2"/>
        <v>0</v>
      </c>
      <c r="K4771" s="1" t="str">
        <f t="shared" si="3"/>
        <v>Q7.2. Chayote, average of raw and cooked (boiled)0</v>
      </c>
      <c r="L4771" s="1" t="str">
        <f t="shared" si="4"/>
        <v>Q7.2. Chayote, average of raw and cooked (boiled)Category type</v>
      </c>
      <c r="M4771" s="1" t="str">
        <f t="array" ref="M4771">IF(A4770=$A$72,TEXT(A4771,"dd/mm/yyyy"),A4771)&amp;";"&amp;B4771&amp;";"&amp;IF(J4771=0,IFERROR(VLOOKUP(A4771,default!$B$17:$C$19,2,0),C4771),INDEX(default!$B$2:$B$12,Sheet2!J4771,0))&amp;";"&amp;D4771&amp;";"&amp;E4771&amp;";"&amp;F4771&amp;";"&amp;G4771&amp;";"&amp;H4771</f>
        <v>Category type;;;;;;;</v>
      </c>
    </row>
    <row r="4772" ht="15.75" customHeight="1">
      <c r="A4772" s="1" t="s">
        <v>816</v>
      </c>
      <c r="I4772" s="1" t="str">
        <f t="shared" si="1"/>
        <v>Q7.2. Chayote, average of raw and cooked (boiled)</v>
      </c>
      <c r="J4772" s="1">
        <f t="shared" si="2"/>
        <v>0</v>
      </c>
      <c r="K4772" s="1" t="str">
        <f t="shared" si="3"/>
        <v>Q7.2. Chayote, average of raw and cooked (boiled)0</v>
      </c>
      <c r="L4772" s="1" t="str">
        <f t="shared" si="4"/>
        <v>Q7.2. Chayote, average of raw and cooked (boiled)material</v>
      </c>
      <c r="M4772" s="1" t="str">
        <f t="array" ref="M4772">IF(A4771=$A$72,TEXT(A4772,"dd/mm/yyyy"),A4772)&amp;";"&amp;B4772&amp;";"&amp;IF(J4772=0,IFERROR(VLOOKUP(A4772,default!$B$17:$C$19,2,0),C4772),INDEX(default!$B$2:$B$12,Sheet2!J4772,0))&amp;";"&amp;D4772&amp;";"&amp;E4772&amp;";"&amp;F4772&amp;";"&amp;G4772&amp;";"&amp;H4772</f>
        <v>material;;;;;;;</v>
      </c>
    </row>
    <row r="4773" ht="15.75" customHeight="1">
      <c r="I4773" s="1" t="str">
        <f t="shared" si="1"/>
        <v>Q7.2. Chayote, average of raw and cooked (boiled)</v>
      </c>
      <c r="J4773" s="1">
        <f t="shared" si="2"/>
        <v>0</v>
      </c>
      <c r="K4773" s="1" t="str">
        <f t="shared" si="3"/>
        <v>Q7.2. Chayote, average of raw and cooked (boiled)0</v>
      </c>
      <c r="L4773" s="1" t="str">
        <f t="shared" si="4"/>
        <v>Q7.2. Chayote, average of raw and cooked (boiled)</v>
      </c>
      <c r="M4773" s="1" t="str">
        <f t="array" ref="M4773">IF(A4772=$A$72,TEXT(A4773,"dd/mm/yyyy"),A4773)&amp;";"&amp;B4773&amp;";"&amp;IF(J4773=0,IFERROR(VLOOKUP(A4773,default!$B$17:$C$19,2,0),C4773),INDEX(default!$B$2:$B$12,Sheet2!J4773,0))&amp;";"&amp;D4773&amp;";"&amp;E4773&amp;";"&amp;F4773&amp;";"&amp;G4773&amp;";"&amp;H4773</f>
        <v>;;;;;;;</v>
      </c>
    </row>
    <row r="4774" ht="15.75" customHeight="1">
      <c r="A4774" s="1" t="s">
        <v>817</v>
      </c>
      <c r="I4774" s="1" t="str">
        <f t="shared" si="1"/>
        <v>Q7.2. Chayote, average of raw and cooked (boiled)</v>
      </c>
      <c r="J4774" s="1">
        <f t="shared" si="2"/>
        <v>0</v>
      </c>
      <c r="K4774" s="1" t="str">
        <f t="shared" si="3"/>
        <v>Q7.2. Chayote, average of raw and cooked (boiled)0</v>
      </c>
      <c r="L4774" s="1" t="str">
        <f t="shared" si="4"/>
        <v>Q7.2. Chayote, average of raw and cooked (boiled)Process identifier</v>
      </c>
      <c r="M4774" s="1" t="str">
        <f t="array" ref="M4774">IF(A4773=$A$72,TEXT(A4774,"dd/mm/yyyy"),A4774)&amp;";"&amp;B4774&amp;";"&amp;IF(J4774=0,IFERROR(VLOOKUP(A4774,default!$B$17:$C$19,2,0),C4774),INDEX(default!$B$2:$B$12,Sheet2!J4774,0))&amp;";"&amp;D4774&amp;";"&amp;E4774&amp;";"&amp;F4774&amp;";"&amp;G4774&amp;";"&amp;H4774</f>
        <v>Process identifier;;;;;;;</v>
      </c>
    </row>
    <row r="4775" ht="15.75" customHeight="1">
      <c r="A4775" s="1" t="s">
        <v>1162</v>
      </c>
      <c r="I4775" s="1" t="str">
        <f t="shared" si="1"/>
        <v>Q7.2. Chayote, average of raw and cooked (boiled)</v>
      </c>
      <c r="J4775" s="1">
        <f t="shared" si="2"/>
        <v>0</v>
      </c>
      <c r="K4775" s="1" t="str">
        <f t="shared" si="3"/>
        <v>Q7.2. Chayote, average of raw and cooked (boiled)0</v>
      </c>
      <c r="L4775" s="1" t="str">
        <f t="shared" si="4"/>
        <v>Q7.2. Chayote, average of raw and cooked (boiled)FootPrin000108900800277</v>
      </c>
      <c r="M4775" s="1" t="str">
        <f t="array" ref="M4775">IF(A4774=$A$72,TEXT(A4775,"dd/mm/yyyy"),A4775)&amp;";"&amp;B4775&amp;";"&amp;IF(J4775=0,IFERROR(VLOOKUP(A4775,default!$B$17:$C$19,2,0),C4775),INDEX(default!$B$2:$B$12,Sheet2!J4775,0))&amp;";"&amp;D4775&amp;";"&amp;E4775&amp;";"&amp;F4775&amp;";"&amp;G4775&amp;";"&amp;H4775</f>
        <v>FootPrin000108900800277;;;;;;;</v>
      </c>
    </row>
    <row r="4776" ht="15.75" customHeight="1">
      <c r="I4776" s="1" t="str">
        <f t="shared" si="1"/>
        <v>Q7.2. Chayote, average of raw and cooked (boiled)</v>
      </c>
      <c r="J4776" s="1">
        <f t="shared" si="2"/>
        <v>0</v>
      </c>
      <c r="K4776" s="1" t="str">
        <f t="shared" si="3"/>
        <v>Q7.2. Chayote, average of raw and cooked (boiled)0</v>
      </c>
      <c r="L4776" s="1" t="str">
        <f t="shared" si="4"/>
        <v>Q7.2. Chayote, average of raw and cooked (boiled)</v>
      </c>
      <c r="M4776" s="1" t="str">
        <f t="array" ref="M4776">IF(A4775=$A$72,TEXT(A4776,"dd/mm/yyyy"),A4776)&amp;";"&amp;B4776&amp;";"&amp;IF(J4776=0,IFERROR(VLOOKUP(A4776,default!$B$17:$C$19,2,0),C4776),INDEX(default!$B$2:$B$12,Sheet2!J4776,0))&amp;";"&amp;D4776&amp;";"&amp;E4776&amp;";"&amp;F4776&amp;";"&amp;G4776&amp;";"&amp;H4776</f>
        <v>;;;;;;;</v>
      </c>
    </row>
    <row r="4777" ht="15.75" customHeight="1">
      <c r="A4777" s="1" t="s">
        <v>819</v>
      </c>
      <c r="I4777" s="1" t="str">
        <f t="shared" si="1"/>
        <v>Q7.2. Chayote, average of raw and cooked (boiled)</v>
      </c>
      <c r="J4777" s="1">
        <f t="shared" si="2"/>
        <v>0</v>
      </c>
      <c r="K4777" s="1" t="str">
        <f t="shared" si="3"/>
        <v>Q7.2. Chayote, average of raw and cooked (boiled)0</v>
      </c>
      <c r="L4777" s="1" t="str">
        <f t="shared" si="4"/>
        <v>Q7.2. Chayote, average of raw and cooked (boiled)Type</v>
      </c>
      <c r="M4777" s="1" t="str">
        <f t="array" ref="M4777">IF(A4776=$A$72,TEXT(A4777,"dd/mm/yyyy"),A4777)&amp;";"&amp;B4777&amp;";"&amp;IF(J4777=0,IFERROR(VLOOKUP(A4777,default!$B$17:$C$19,2,0),C4777),INDEX(default!$B$2:$B$12,Sheet2!J4777,0))&amp;";"&amp;D4777&amp;";"&amp;E4777&amp;";"&amp;F4777&amp;";"&amp;G4777&amp;";"&amp;H4777</f>
        <v>Type;;;;;;;</v>
      </c>
    </row>
    <row r="4778" ht="15.75" customHeight="1">
      <c r="I4778" s="1" t="str">
        <f t="shared" si="1"/>
        <v>Q7.2. Chayote, average of raw and cooked (boiled)</v>
      </c>
      <c r="J4778" s="1">
        <f t="shared" si="2"/>
        <v>0</v>
      </c>
      <c r="K4778" s="1" t="str">
        <f t="shared" si="3"/>
        <v>Q7.2. Chayote, average of raw and cooked (boiled)0</v>
      </c>
      <c r="L4778" s="1" t="str">
        <f t="shared" si="4"/>
        <v>Q7.2. Chayote, average of raw and cooked (boiled)</v>
      </c>
      <c r="M4778" s="1" t="str">
        <f t="array" ref="M4778">IF(A4777=$A$72,TEXT(A4778,"dd/mm/yyyy"),A4778)&amp;";"&amp;B4778&amp;";"&amp;IF(J4778=0,IFERROR(VLOOKUP(A4778,default!$B$17:$C$19,2,0),C4778),INDEX(default!$B$2:$B$12,Sheet2!J4778,0))&amp;";"&amp;D4778&amp;";"&amp;E4778&amp;";"&amp;F4778&amp;";"&amp;G4778&amp;";"&amp;H4778</f>
        <v>;;;;;;;</v>
      </c>
    </row>
    <row r="4779" ht="15.75" customHeight="1">
      <c r="I4779" s="1" t="str">
        <f t="shared" si="1"/>
        <v>Q7.2. Chayote, average of raw and cooked (boiled)</v>
      </c>
      <c r="J4779" s="1">
        <f t="shared" si="2"/>
        <v>0</v>
      </c>
      <c r="K4779" s="1" t="str">
        <f t="shared" si="3"/>
        <v>Q7.2. Chayote, average of raw and cooked (boiled)0</v>
      </c>
      <c r="L4779" s="1" t="str">
        <f t="shared" si="4"/>
        <v>Q7.2. Chayote, average of raw and cooked (boiled)</v>
      </c>
      <c r="M4779" s="1" t="str">
        <f t="array" ref="M4779">IF(A4778=$A$72,TEXT(A4779,"dd/mm/yyyy"),A4779)&amp;";"&amp;B4779&amp;";"&amp;IF(J4779=0,IFERROR(VLOOKUP(A4779,default!$B$17:$C$19,2,0),C4779),INDEX(default!$B$2:$B$12,Sheet2!J4779,0))&amp;";"&amp;D4779&amp;";"&amp;E4779&amp;";"&amp;F4779&amp;";"&amp;G4779&amp;";"&amp;H4779</f>
        <v>;;;;;;;</v>
      </c>
    </row>
    <row r="4780" ht="15.75" customHeight="1">
      <c r="A4780" s="1" t="s">
        <v>820</v>
      </c>
      <c r="I4780" s="1" t="str">
        <f t="shared" si="1"/>
        <v>Q7.2. Chayote, average of raw and cooked (boiled)</v>
      </c>
      <c r="J4780" s="1">
        <f t="shared" si="2"/>
        <v>0</v>
      </c>
      <c r="K4780" s="1" t="str">
        <f t="shared" si="3"/>
        <v>Q7.2. Chayote, average of raw and cooked (boiled)0</v>
      </c>
      <c r="L4780" s="1" t="str">
        <f t="shared" si="4"/>
        <v>Q7.2. Chayote, average of raw and cooked (boiled)Status</v>
      </c>
      <c r="M4780" s="1" t="str">
        <f t="array" ref="M4780">IF(A4779=$A$72,TEXT(A4780,"dd/mm/yyyy"),A4780)&amp;";"&amp;B4780&amp;";"&amp;IF(J4780=0,IFERROR(VLOOKUP(A4780,default!$B$17:$C$19,2,0),C4780),INDEX(default!$B$2:$B$12,Sheet2!J4780,0))&amp;";"&amp;D4780&amp;";"&amp;E4780&amp;";"&amp;F4780&amp;";"&amp;G4780&amp;";"&amp;H4780</f>
        <v>Status;;;;;;;</v>
      </c>
    </row>
    <row r="4781" ht="15.75" customHeight="1">
      <c r="I4781" s="1" t="str">
        <f t="shared" si="1"/>
        <v>Q7.2. Chayote, average of raw and cooked (boiled)</v>
      </c>
      <c r="J4781" s="1">
        <f t="shared" si="2"/>
        <v>0</v>
      </c>
      <c r="K4781" s="1" t="str">
        <f t="shared" si="3"/>
        <v>Q7.2. Chayote, average of raw and cooked (boiled)0</v>
      </c>
      <c r="L4781" s="1" t="str">
        <f t="shared" si="4"/>
        <v>Q7.2. Chayote, average of raw and cooked (boiled)</v>
      </c>
      <c r="M4781" s="1" t="str">
        <f t="array" ref="M4781">IF(A4780=$A$72,TEXT(A4781,"dd/mm/yyyy"),A4781)&amp;";"&amp;B4781&amp;";"&amp;IF(J4781=0,IFERROR(VLOOKUP(A4781,default!$B$17:$C$19,2,0),C4781),INDEX(default!$B$2:$B$12,Sheet2!J4781,0))&amp;";"&amp;D4781&amp;";"&amp;E4781&amp;";"&amp;F4781&amp;";"&amp;G4781&amp;";"&amp;H4781</f>
        <v>;;;;;;;</v>
      </c>
    </row>
    <row r="4782" ht="15.75" customHeight="1">
      <c r="I4782" s="1" t="str">
        <f t="shared" si="1"/>
        <v>Q7.2. Chayote, average of raw and cooked (boiled)</v>
      </c>
      <c r="J4782" s="1">
        <f t="shared" si="2"/>
        <v>0</v>
      </c>
      <c r="K4782" s="1" t="str">
        <f t="shared" si="3"/>
        <v>Q7.2. Chayote, average of raw and cooked (boiled)0</v>
      </c>
      <c r="L4782" s="1" t="str">
        <f t="shared" si="4"/>
        <v>Q7.2. Chayote, average of raw and cooked (boiled)</v>
      </c>
      <c r="M4782" s="1" t="str">
        <f t="array" ref="M4782">IF(A4781=$A$72,TEXT(A4782,"dd/mm/yyyy"),A4782)&amp;";"&amp;B4782&amp;";"&amp;IF(J4782=0,IFERROR(VLOOKUP(A4782,default!$B$17:$C$19,2,0),C4782),INDEX(default!$B$2:$B$12,Sheet2!J4782,0))&amp;";"&amp;D4782&amp;";"&amp;E4782&amp;";"&amp;F4782&amp;";"&amp;G4782&amp;";"&amp;H4782</f>
        <v>;;;;;;;</v>
      </c>
    </row>
    <row r="4783" ht="15.75" customHeight="1">
      <c r="A4783" s="1" t="s">
        <v>821</v>
      </c>
      <c r="I4783" s="1" t="str">
        <f t="shared" si="1"/>
        <v>Q7.2. Chayote, average of raw and cooked (boiled)</v>
      </c>
      <c r="J4783" s="1">
        <f t="shared" si="2"/>
        <v>0</v>
      </c>
      <c r="K4783" s="1" t="str">
        <f t="shared" si="3"/>
        <v>Q7.2. Chayote, average of raw and cooked (boiled)0</v>
      </c>
      <c r="L4783" s="1" t="str">
        <f t="shared" si="4"/>
        <v>Q7.2. Chayote, average of raw and cooked (boiled)Time period</v>
      </c>
      <c r="M4783" s="1" t="str">
        <f t="array" ref="M4783">IF(A4782=$A$72,TEXT(A4783,"dd/mm/yyyy"),A4783)&amp;";"&amp;B4783&amp;";"&amp;IF(J4783=0,IFERROR(VLOOKUP(A4783,default!$B$17:$C$19,2,0),C4783),INDEX(default!$B$2:$B$12,Sheet2!J4783,0))&amp;";"&amp;D4783&amp;";"&amp;E4783&amp;";"&amp;F4783&amp;";"&amp;G4783&amp;";"&amp;H4783</f>
        <v>Time period;;;;;;;</v>
      </c>
    </row>
    <row r="4784" ht="15.75" customHeight="1">
      <c r="A4784" s="1" t="s">
        <v>822</v>
      </c>
      <c r="I4784" s="1" t="str">
        <f t="shared" si="1"/>
        <v>Q7.2. Chayote, average of raw and cooked (boiled)</v>
      </c>
      <c r="J4784" s="1">
        <f t="shared" si="2"/>
        <v>0</v>
      </c>
      <c r="K4784" s="1" t="str">
        <f t="shared" si="3"/>
        <v>Q7.2. Chayote, average of raw and cooked (boiled)0</v>
      </c>
      <c r="L4784" s="1" t="str">
        <f t="shared" si="4"/>
        <v>Q7.2. Chayote, average of raw and cooked (boiled)Unspecified</v>
      </c>
      <c r="M4784" s="1" t="str">
        <f t="array" ref="M4784">IF(A4783=$A$72,TEXT(A4784,"dd/mm/yyyy"),A4784)&amp;";"&amp;B4784&amp;";"&amp;IF(J4784=0,IFERROR(VLOOKUP(A4784,default!$B$17:$C$19,2,0),C4784),INDEX(default!$B$2:$B$12,Sheet2!J4784,0))&amp;";"&amp;D4784&amp;";"&amp;E4784&amp;";"&amp;F4784&amp;";"&amp;G4784&amp;";"&amp;H4784</f>
        <v>Unspecified;;;;;;;</v>
      </c>
    </row>
    <row r="4785" ht="15.75" customHeight="1">
      <c r="I4785" s="1" t="str">
        <f t="shared" si="1"/>
        <v>Q7.2. Chayote, average of raw and cooked (boiled)</v>
      </c>
      <c r="J4785" s="1">
        <f t="shared" si="2"/>
        <v>0</v>
      </c>
      <c r="K4785" s="1" t="str">
        <f t="shared" si="3"/>
        <v>Q7.2. Chayote, average of raw and cooked (boiled)0</v>
      </c>
      <c r="L4785" s="1" t="str">
        <f t="shared" si="4"/>
        <v>Q7.2. Chayote, average of raw and cooked (boiled)</v>
      </c>
      <c r="M4785" s="1" t="str">
        <f t="array" ref="M4785">IF(A4784=$A$72,TEXT(A4785,"dd/mm/yyyy"),A4785)&amp;";"&amp;B4785&amp;";"&amp;IF(J4785=0,IFERROR(VLOOKUP(A4785,default!$B$17:$C$19,2,0),C4785),INDEX(default!$B$2:$B$12,Sheet2!J4785,0))&amp;";"&amp;D4785&amp;";"&amp;E4785&amp;";"&amp;F4785&amp;";"&amp;G4785&amp;";"&amp;H4785</f>
        <v>;;;;;;;</v>
      </c>
    </row>
    <row r="4786" ht="15.75" customHeight="1">
      <c r="A4786" s="1" t="s">
        <v>823</v>
      </c>
      <c r="I4786" s="1" t="str">
        <f t="shared" si="1"/>
        <v>Q7.2. Chayote, average of raw and cooked (boiled)</v>
      </c>
      <c r="J4786" s="1">
        <f t="shared" si="2"/>
        <v>0</v>
      </c>
      <c r="K4786" s="1" t="str">
        <f t="shared" si="3"/>
        <v>Q7.2. Chayote, average of raw and cooked (boiled)0</v>
      </c>
      <c r="L4786" s="1" t="str">
        <f t="shared" si="4"/>
        <v>Q7.2. Chayote, average of raw and cooked (boiled)Geography</v>
      </c>
      <c r="M4786" s="1" t="str">
        <f t="array" ref="M4786">IF(A4785=$A$72,TEXT(A4786,"dd/mm/yyyy"),A4786)&amp;";"&amp;B4786&amp;";"&amp;IF(J4786=0,IFERROR(VLOOKUP(A4786,default!$B$17:$C$19,2,0),C4786),INDEX(default!$B$2:$B$12,Sheet2!J4786,0))&amp;";"&amp;D4786&amp;";"&amp;E4786&amp;";"&amp;F4786&amp;";"&amp;G4786&amp;";"&amp;H4786</f>
        <v>Geography;;;;;;;</v>
      </c>
    </row>
    <row r="4787" ht="15.75" customHeight="1">
      <c r="A4787" s="1" t="s">
        <v>822</v>
      </c>
      <c r="I4787" s="1" t="str">
        <f t="shared" si="1"/>
        <v>Q7.2. Chayote, average of raw and cooked (boiled)</v>
      </c>
      <c r="J4787" s="1">
        <f t="shared" si="2"/>
        <v>0</v>
      </c>
      <c r="K4787" s="1" t="str">
        <f t="shared" si="3"/>
        <v>Q7.2. Chayote, average of raw and cooked (boiled)0</v>
      </c>
      <c r="L4787" s="1" t="str">
        <f t="shared" si="4"/>
        <v>Q7.2. Chayote, average of raw and cooked (boiled)Unspecified</v>
      </c>
      <c r="M4787" s="1" t="str">
        <f t="array" ref="M4787">IF(A4786=$A$72,TEXT(A4787,"dd/mm/yyyy"),A4787)&amp;";"&amp;B4787&amp;";"&amp;IF(J4787=0,IFERROR(VLOOKUP(A4787,default!$B$17:$C$19,2,0),C4787),INDEX(default!$B$2:$B$12,Sheet2!J4787,0))&amp;";"&amp;D4787&amp;";"&amp;E4787&amp;";"&amp;F4787&amp;";"&amp;G4787&amp;";"&amp;H4787</f>
        <v>Unspecified;;;;;;;</v>
      </c>
    </row>
    <row r="4788" ht="15.75" customHeight="1">
      <c r="I4788" s="1" t="str">
        <f t="shared" si="1"/>
        <v>Q7.2. Chayote, average of raw and cooked (boiled)</v>
      </c>
      <c r="J4788" s="1">
        <f t="shared" si="2"/>
        <v>0</v>
      </c>
      <c r="K4788" s="1" t="str">
        <f t="shared" si="3"/>
        <v>Q7.2. Chayote, average of raw and cooked (boiled)0</v>
      </c>
      <c r="L4788" s="1" t="str">
        <f t="shared" si="4"/>
        <v>Q7.2. Chayote, average of raw and cooked (boiled)</v>
      </c>
      <c r="M4788" s="1" t="str">
        <f t="array" ref="M4788">IF(A4787=$A$72,TEXT(A4788,"dd/mm/yyyy"),A4788)&amp;";"&amp;B4788&amp;";"&amp;IF(J4788=0,IFERROR(VLOOKUP(A4788,default!$B$17:$C$19,2,0),C4788),INDEX(default!$B$2:$B$12,Sheet2!J4788,0))&amp;";"&amp;D4788&amp;";"&amp;E4788&amp;";"&amp;F4788&amp;";"&amp;G4788&amp;";"&amp;H4788</f>
        <v>;;;;;;;</v>
      </c>
    </row>
    <row r="4789" ht="15.75" customHeight="1">
      <c r="A4789" s="1" t="s">
        <v>824</v>
      </c>
      <c r="I4789" s="1" t="str">
        <f t="shared" si="1"/>
        <v>Q7.2. Chayote, average of raw and cooked (boiled)</v>
      </c>
      <c r="J4789" s="1">
        <f t="shared" si="2"/>
        <v>0</v>
      </c>
      <c r="K4789" s="1" t="str">
        <f t="shared" si="3"/>
        <v>Q7.2. Chayote, average of raw and cooked (boiled)0</v>
      </c>
      <c r="L4789" s="1" t="str">
        <f t="shared" si="4"/>
        <v>Q7.2. Chayote, average of raw and cooked (boiled)Technology</v>
      </c>
      <c r="M4789" s="1" t="str">
        <f t="array" ref="M4789">IF(A4788=$A$72,TEXT(A4789,"dd/mm/yyyy"),A4789)&amp;";"&amp;B4789&amp;";"&amp;IF(J4789=0,IFERROR(VLOOKUP(A4789,default!$B$17:$C$19,2,0),C4789),INDEX(default!$B$2:$B$12,Sheet2!J4789,0))&amp;";"&amp;D4789&amp;";"&amp;E4789&amp;";"&amp;F4789&amp;";"&amp;G4789&amp;";"&amp;H4789</f>
        <v>Technology;;;;;;;</v>
      </c>
    </row>
    <row r="4790" ht="15.75" customHeight="1">
      <c r="A4790" s="1" t="s">
        <v>822</v>
      </c>
      <c r="I4790" s="1" t="str">
        <f t="shared" si="1"/>
        <v>Q7.2. Chayote, average of raw and cooked (boiled)</v>
      </c>
      <c r="J4790" s="1">
        <f t="shared" si="2"/>
        <v>0</v>
      </c>
      <c r="K4790" s="1" t="str">
        <f t="shared" si="3"/>
        <v>Q7.2. Chayote, average of raw and cooked (boiled)0</v>
      </c>
      <c r="L4790" s="1" t="str">
        <f t="shared" si="4"/>
        <v>Q7.2. Chayote, average of raw and cooked (boiled)Unspecified</v>
      </c>
      <c r="M4790" s="1" t="str">
        <f t="array" ref="M4790">IF(A4789=$A$72,TEXT(A4790,"dd/mm/yyyy"),A4790)&amp;";"&amp;B4790&amp;";"&amp;IF(J4790=0,IFERROR(VLOOKUP(A4790,default!$B$17:$C$19,2,0),C4790),INDEX(default!$B$2:$B$12,Sheet2!J4790,0))&amp;";"&amp;D4790&amp;";"&amp;E4790&amp;";"&amp;F4790&amp;";"&amp;G4790&amp;";"&amp;H4790</f>
        <v>Unspecified;;;;;;;</v>
      </c>
    </row>
    <row r="4791" ht="15.75" customHeight="1">
      <c r="I4791" s="1" t="str">
        <f t="shared" si="1"/>
        <v>Q7.2. Chayote, average of raw and cooked (boiled)</v>
      </c>
      <c r="J4791" s="1">
        <f t="shared" si="2"/>
        <v>0</v>
      </c>
      <c r="K4791" s="1" t="str">
        <f t="shared" si="3"/>
        <v>Q7.2. Chayote, average of raw and cooked (boiled)0</v>
      </c>
      <c r="L4791" s="1" t="str">
        <f t="shared" si="4"/>
        <v>Q7.2. Chayote, average of raw and cooked (boiled)</v>
      </c>
      <c r="M4791" s="1" t="str">
        <f t="array" ref="M4791">IF(A4790=$A$72,TEXT(A4791,"dd/mm/yyyy"),A4791)&amp;";"&amp;B4791&amp;";"&amp;IF(J4791=0,IFERROR(VLOOKUP(A4791,default!$B$17:$C$19,2,0),C4791),INDEX(default!$B$2:$B$12,Sheet2!J4791,0))&amp;";"&amp;D4791&amp;";"&amp;E4791&amp;";"&amp;F4791&amp;";"&amp;G4791&amp;";"&amp;H4791</f>
        <v>;;;;;;;</v>
      </c>
    </row>
    <row r="4792" ht="15.75" customHeight="1">
      <c r="A4792" s="1" t="s">
        <v>825</v>
      </c>
      <c r="I4792" s="1" t="str">
        <f t="shared" si="1"/>
        <v>Q7.2. Chayote, average of raw and cooked (boiled)</v>
      </c>
      <c r="J4792" s="1">
        <f t="shared" si="2"/>
        <v>0</v>
      </c>
      <c r="K4792" s="1" t="str">
        <f t="shared" si="3"/>
        <v>Q7.2. Chayote, average of raw and cooked (boiled)0</v>
      </c>
      <c r="L4792" s="1" t="str">
        <f t="shared" si="4"/>
        <v>Q7.2. Chayote, average of raw and cooked (boiled)Representativeness</v>
      </c>
      <c r="M4792" s="1" t="str">
        <f t="array" ref="M4792">IF(A4791=$A$72,TEXT(A4792,"dd/mm/yyyy"),A4792)&amp;";"&amp;B4792&amp;";"&amp;IF(J4792=0,IFERROR(VLOOKUP(A4792,default!$B$17:$C$19,2,0),C4792),INDEX(default!$B$2:$B$12,Sheet2!J4792,0))&amp;";"&amp;D4792&amp;";"&amp;E4792&amp;";"&amp;F4792&amp;";"&amp;G4792&amp;";"&amp;H4792</f>
        <v>Representativeness;;;;;;;</v>
      </c>
    </row>
    <row r="4793" ht="15.75" customHeight="1">
      <c r="A4793" s="1" t="s">
        <v>822</v>
      </c>
      <c r="I4793" s="1" t="str">
        <f t="shared" si="1"/>
        <v>Q7.2. Chayote, average of raw and cooked (boiled)</v>
      </c>
      <c r="J4793" s="1">
        <f t="shared" si="2"/>
        <v>0</v>
      </c>
      <c r="K4793" s="1" t="str">
        <f t="shared" si="3"/>
        <v>Q7.2. Chayote, average of raw and cooked (boiled)0</v>
      </c>
      <c r="L4793" s="1" t="str">
        <f t="shared" si="4"/>
        <v>Q7.2. Chayote, average of raw and cooked (boiled)Unspecified</v>
      </c>
      <c r="M4793" s="1" t="str">
        <f t="array" ref="M4793">IF(A4792=$A$72,TEXT(A4793,"dd/mm/yyyy"),A4793)&amp;";"&amp;B4793&amp;";"&amp;IF(J4793=0,IFERROR(VLOOKUP(A4793,default!$B$17:$C$19,2,0),C4793),INDEX(default!$B$2:$B$12,Sheet2!J4793,0))&amp;";"&amp;D4793&amp;";"&amp;E4793&amp;";"&amp;F4793&amp;";"&amp;G4793&amp;";"&amp;H4793</f>
        <v>Unspecified;;;;;;;</v>
      </c>
    </row>
    <row r="4794" ht="15.75" customHeight="1">
      <c r="I4794" s="1" t="str">
        <f t="shared" si="1"/>
        <v>Q7.2. Chayote, average of raw and cooked (boiled)</v>
      </c>
      <c r="J4794" s="1">
        <f t="shared" si="2"/>
        <v>0</v>
      </c>
      <c r="K4794" s="1" t="str">
        <f t="shared" si="3"/>
        <v>Q7.2. Chayote, average of raw and cooked (boiled)0</v>
      </c>
      <c r="L4794" s="1" t="str">
        <f t="shared" si="4"/>
        <v>Q7.2. Chayote, average of raw and cooked (boiled)</v>
      </c>
      <c r="M4794" s="1" t="str">
        <f t="array" ref="M4794">IF(A4793=$A$72,TEXT(A4794,"dd/mm/yyyy"),A4794)&amp;";"&amp;B4794&amp;";"&amp;IF(J4794=0,IFERROR(VLOOKUP(A4794,default!$B$17:$C$19,2,0),C4794),INDEX(default!$B$2:$B$12,Sheet2!J4794,0))&amp;";"&amp;D4794&amp;";"&amp;E4794&amp;";"&amp;F4794&amp;";"&amp;G4794&amp;";"&amp;H4794</f>
        <v>;;;;;;;</v>
      </c>
    </row>
    <row r="4795" ht="15.75" customHeight="1">
      <c r="A4795" s="1" t="s">
        <v>826</v>
      </c>
      <c r="I4795" s="1" t="str">
        <f t="shared" si="1"/>
        <v>Q7.2. Chayote, average of raw and cooked (boiled)</v>
      </c>
      <c r="J4795" s="1">
        <f t="shared" si="2"/>
        <v>0</v>
      </c>
      <c r="K4795" s="1" t="str">
        <f t="shared" si="3"/>
        <v>Q7.2. Chayote, average of raw and cooked (boiled)0</v>
      </c>
      <c r="L4795" s="1" t="str">
        <f t="shared" si="4"/>
        <v>Q7.2. Chayote, average of raw and cooked (boiled)Multiple output allocation</v>
      </c>
      <c r="M4795" s="1" t="str">
        <f t="array" ref="M4795">IF(A4794=$A$72,TEXT(A4795,"dd/mm/yyyy"),A4795)&amp;";"&amp;B4795&amp;";"&amp;IF(J4795=0,IFERROR(VLOOKUP(A4795,default!$B$17:$C$19,2,0),C4795),INDEX(default!$B$2:$B$12,Sheet2!J4795,0))&amp;";"&amp;D4795&amp;";"&amp;E4795&amp;";"&amp;F4795&amp;";"&amp;G4795&amp;";"&amp;H4795</f>
        <v>Multiple output allocation;;;;;;;</v>
      </c>
    </row>
    <row r="4796" ht="15.75" customHeight="1">
      <c r="A4796" s="1" t="s">
        <v>822</v>
      </c>
      <c r="I4796" s="1" t="str">
        <f t="shared" si="1"/>
        <v>Q7.2. Chayote, average of raw and cooked (boiled)</v>
      </c>
      <c r="J4796" s="1">
        <f t="shared" si="2"/>
        <v>0</v>
      </c>
      <c r="K4796" s="1" t="str">
        <f t="shared" si="3"/>
        <v>Q7.2. Chayote, average of raw and cooked (boiled)0</v>
      </c>
      <c r="L4796" s="1" t="str">
        <f t="shared" si="4"/>
        <v>Q7.2. Chayote, average of raw and cooked (boiled)Unspecified</v>
      </c>
      <c r="M4796" s="1" t="str">
        <f t="array" ref="M4796">IF(A4795=$A$72,TEXT(A4796,"dd/mm/yyyy"),A4796)&amp;";"&amp;B4796&amp;";"&amp;IF(J4796=0,IFERROR(VLOOKUP(A4796,default!$B$17:$C$19,2,0),C4796),INDEX(default!$B$2:$B$12,Sheet2!J4796,0))&amp;";"&amp;D4796&amp;";"&amp;E4796&amp;";"&amp;F4796&amp;";"&amp;G4796&amp;";"&amp;H4796</f>
        <v>Unspecified;;;;;;;</v>
      </c>
    </row>
    <row r="4797" ht="15.75" customHeight="1">
      <c r="I4797" s="1" t="str">
        <f t="shared" si="1"/>
        <v>Q7.2. Chayote, average of raw and cooked (boiled)</v>
      </c>
      <c r="J4797" s="1">
        <f t="shared" si="2"/>
        <v>0</v>
      </c>
      <c r="K4797" s="1" t="str">
        <f t="shared" si="3"/>
        <v>Q7.2. Chayote, average of raw and cooked (boiled)0</v>
      </c>
      <c r="L4797" s="1" t="str">
        <f t="shared" si="4"/>
        <v>Q7.2. Chayote, average of raw and cooked (boiled)</v>
      </c>
      <c r="M4797" s="1" t="str">
        <f t="array" ref="M4797">IF(A4796=$A$72,TEXT(A4797,"dd/mm/yyyy"),A4797)&amp;";"&amp;B4797&amp;";"&amp;IF(J4797=0,IFERROR(VLOOKUP(A4797,default!$B$17:$C$19,2,0),C4797),INDEX(default!$B$2:$B$12,Sheet2!J4797,0))&amp;";"&amp;D4797&amp;";"&amp;E4797&amp;";"&amp;F4797&amp;";"&amp;G4797&amp;";"&amp;H4797</f>
        <v>;;;;;;;</v>
      </c>
    </row>
    <row r="4798" ht="15.75" customHeight="1">
      <c r="A4798" s="1" t="s">
        <v>827</v>
      </c>
      <c r="I4798" s="1" t="str">
        <f t="shared" si="1"/>
        <v>Q7.2. Chayote, average of raw and cooked (boiled)</v>
      </c>
      <c r="J4798" s="1">
        <f t="shared" si="2"/>
        <v>0</v>
      </c>
      <c r="K4798" s="1" t="str">
        <f t="shared" si="3"/>
        <v>Q7.2. Chayote, average of raw and cooked (boiled)0</v>
      </c>
      <c r="L4798" s="1" t="str">
        <f t="shared" si="4"/>
        <v>Q7.2. Chayote, average of raw and cooked (boiled)Substitution allocation</v>
      </c>
      <c r="M4798" s="1" t="str">
        <f t="array" ref="M4798">IF(A4797=$A$72,TEXT(A4798,"dd/mm/yyyy"),A4798)&amp;";"&amp;B4798&amp;";"&amp;IF(J4798=0,IFERROR(VLOOKUP(A4798,default!$B$17:$C$19,2,0),C4798),INDEX(default!$B$2:$B$12,Sheet2!J4798,0))&amp;";"&amp;D4798&amp;";"&amp;E4798&amp;";"&amp;F4798&amp;";"&amp;G4798&amp;";"&amp;H4798</f>
        <v>Substitution allocation;;;;;;;</v>
      </c>
    </row>
    <row r="4799" ht="15.75" customHeight="1">
      <c r="A4799" s="1" t="s">
        <v>822</v>
      </c>
      <c r="I4799" s="1" t="str">
        <f t="shared" si="1"/>
        <v>Q7.2. Chayote, average of raw and cooked (boiled)</v>
      </c>
      <c r="J4799" s="1">
        <f t="shared" si="2"/>
        <v>0</v>
      </c>
      <c r="K4799" s="1" t="str">
        <f t="shared" si="3"/>
        <v>Q7.2. Chayote, average of raw and cooked (boiled)0</v>
      </c>
      <c r="L4799" s="1" t="str">
        <f t="shared" si="4"/>
        <v>Q7.2. Chayote, average of raw and cooked (boiled)Unspecified</v>
      </c>
      <c r="M4799" s="1" t="str">
        <f t="array" ref="M4799">IF(A4798=$A$72,TEXT(A4799,"dd/mm/yyyy"),A4799)&amp;";"&amp;B4799&amp;";"&amp;IF(J4799=0,IFERROR(VLOOKUP(A4799,default!$B$17:$C$19,2,0),C4799),INDEX(default!$B$2:$B$12,Sheet2!J4799,0))&amp;";"&amp;D4799&amp;";"&amp;E4799&amp;";"&amp;F4799&amp;";"&amp;G4799&amp;";"&amp;H4799</f>
        <v>Unspecified;;;;;;;</v>
      </c>
    </row>
    <row r="4800" ht="15.75" customHeight="1">
      <c r="I4800" s="1" t="str">
        <f t="shared" si="1"/>
        <v>Q7.2. Chayote, average of raw and cooked (boiled)</v>
      </c>
      <c r="J4800" s="1">
        <f t="shared" si="2"/>
        <v>0</v>
      </c>
      <c r="K4800" s="1" t="str">
        <f t="shared" si="3"/>
        <v>Q7.2. Chayote, average of raw and cooked (boiled)0</v>
      </c>
      <c r="L4800" s="1" t="str">
        <f t="shared" si="4"/>
        <v>Q7.2. Chayote, average of raw and cooked (boiled)</v>
      </c>
      <c r="M4800" s="1" t="str">
        <f t="array" ref="M4800">IF(A4799=$A$72,TEXT(A4800,"dd/mm/yyyy"),A4800)&amp;";"&amp;B4800&amp;";"&amp;IF(J4800=0,IFERROR(VLOOKUP(A4800,default!$B$17:$C$19,2,0),C4800),INDEX(default!$B$2:$B$12,Sheet2!J4800,0))&amp;";"&amp;D4800&amp;";"&amp;E4800&amp;";"&amp;F4800&amp;";"&amp;G4800&amp;";"&amp;H4800</f>
        <v>;;;;;;;</v>
      </c>
    </row>
    <row r="4801" ht="15.75" customHeight="1">
      <c r="A4801" s="1" t="s">
        <v>828</v>
      </c>
      <c r="I4801" s="1" t="str">
        <f t="shared" si="1"/>
        <v>Q7.2. Chayote, average of raw and cooked (boiled)</v>
      </c>
      <c r="J4801" s="1">
        <f t="shared" si="2"/>
        <v>0</v>
      </c>
      <c r="K4801" s="1" t="str">
        <f t="shared" si="3"/>
        <v>Q7.2. Chayote, average of raw and cooked (boiled)0</v>
      </c>
      <c r="L4801" s="1" t="str">
        <f t="shared" si="4"/>
        <v>Q7.2. Chayote, average of raw and cooked (boiled)Cut off rules</v>
      </c>
      <c r="M4801" s="1" t="str">
        <f t="array" ref="M4801">IF(A4800=$A$72,TEXT(A4801,"dd/mm/yyyy"),A4801)&amp;";"&amp;B4801&amp;";"&amp;IF(J4801=0,IFERROR(VLOOKUP(A4801,default!$B$17:$C$19,2,0),C4801),INDEX(default!$B$2:$B$12,Sheet2!J4801,0))&amp;";"&amp;D4801&amp;";"&amp;E4801&amp;";"&amp;F4801&amp;";"&amp;G4801&amp;";"&amp;H4801</f>
        <v>Cut off rules;;;;;;;</v>
      </c>
    </row>
    <row r="4802" ht="15.75" customHeight="1">
      <c r="A4802" s="1" t="s">
        <v>822</v>
      </c>
      <c r="I4802" s="1" t="str">
        <f t="shared" si="1"/>
        <v>Q7.2. Chayote, average of raw and cooked (boiled)</v>
      </c>
      <c r="J4802" s="1">
        <f t="shared" si="2"/>
        <v>0</v>
      </c>
      <c r="K4802" s="1" t="str">
        <f t="shared" si="3"/>
        <v>Q7.2. Chayote, average of raw and cooked (boiled)0</v>
      </c>
      <c r="L4802" s="1" t="str">
        <f t="shared" si="4"/>
        <v>Q7.2. Chayote, average of raw and cooked (boiled)Unspecified</v>
      </c>
      <c r="M4802" s="1" t="str">
        <f t="array" ref="M4802">IF(A4801=$A$72,TEXT(A4802,"dd/mm/yyyy"),A4802)&amp;";"&amp;B4802&amp;";"&amp;IF(J4802=0,IFERROR(VLOOKUP(A4802,default!$B$17:$C$19,2,0),C4802),INDEX(default!$B$2:$B$12,Sheet2!J4802,0))&amp;";"&amp;D4802&amp;";"&amp;E4802&amp;";"&amp;F4802&amp;";"&amp;G4802&amp;";"&amp;H4802</f>
        <v>Unspecified;;;;;;;</v>
      </c>
    </row>
    <row r="4803" ht="15.75" customHeight="1">
      <c r="I4803" s="1" t="str">
        <f t="shared" si="1"/>
        <v>Q7.2. Chayote, average of raw and cooked (boiled)</v>
      </c>
      <c r="J4803" s="1">
        <f t="shared" si="2"/>
        <v>0</v>
      </c>
      <c r="K4803" s="1" t="str">
        <f t="shared" si="3"/>
        <v>Q7.2. Chayote, average of raw and cooked (boiled)0</v>
      </c>
      <c r="L4803" s="1" t="str">
        <f t="shared" si="4"/>
        <v>Q7.2. Chayote, average of raw and cooked (boiled)</v>
      </c>
      <c r="M4803" s="1" t="str">
        <f t="array" ref="M4803">IF(A4802=$A$72,TEXT(A4803,"dd/mm/yyyy"),A4803)&amp;";"&amp;B4803&amp;";"&amp;IF(J4803=0,IFERROR(VLOOKUP(A4803,default!$B$17:$C$19,2,0),C4803),INDEX(default!$B$2:$B$12,Sheet2!J4803,0))&amp;";"&amp;D4803&amp;";"&amp;E4803&amp;";"&amp;F4803&amp;";"&amp;G4803&amp;";"&amp;H4803</f>
        <v>;;;;;;;</v>
      </c>
    </row>
    <row r="4804" ht="15.75" customHeight="1">
      <c r="A4804" s="49" t="s">
        <v>829</v>
      </c>
      <c r="I4804" s="1" t="str">
        <f t="shared" si="1"/>
        <v>Q7.2. Chayote, average of raw and cooked (boiled)</v>
      </c>
      <c r="J4804" s="1">
        <f t="shared" si="2"/>
        <v>0</v>
      </c>
      <c r="K4804" s="1" t="str">
        <f t="shared" si="3"/>
        <v>Q7.2. Chayote, average of raw and cooked (boiled)0</v>
      </c>
      <c r="L4804" s="1" t="str">
        <f t="shared" si="4"/>
        <v>Q7.2. Chayote, average of raw and cooked (boiled)Capital goods</v>
      </c>
      <c r="M4804" s="1" t="str">
        <f t="array" ref="M4804">IF(A4803=$A$72,TEXT(A4804,"dd/mm/yyyy"),A4804)&amp;";"&amp;B4804&amp;";"&amp;IF(J4804=0,IFERROR(VLOOKUP(A4804,default!$B$17:$C$19,2,0),C4804),INDEX(default!$B$2:$B$12,Sheet2!J4804,0))&amp;";"&amp;D4804&amp;";"&amp;E4804&amp;";"&amp;F4804&amp;";"&amp;G4804&amp;";"&amp;H4804</f>
        <v>Capital goods;;;;;;;</v>
      </c>
    </row>
    <row r="4805" ht="15.75" customHeight="1">
      <c r="A4805" s="1" t="s">
        <v>822</v>
      </c>
      <c r="I4805" s="1" t="str">
        <f t="shared" si="1"/>
        <v>Q7.2. Chayote, average of raw and cooked (boiled)</v>
      </c>
      <c r="J4805" s="1">
        <f t="shared" si="2"/>
        <v>0</v>
      </c>
      <c r="K4805" s="1" t="str">
        <f t="shared" si="3"/>
        <v>Q7.2. Chayote, average of raw and cooked (boiled)0</v>
      </c>
      <c r="L4805" s="1" t="str">
        <f t="shared" si="4"/>
        <v>Q7.2. Chayote, average of raw and cooked (boiled)Unspecified</v>
      </c>
      <c r="M4805" s="1" t="str">
        <f t="array" ref="M4805">IF(A4804=$A$72,TEXT(A4805,"dd/mm/yyyy"),A4805)&amp;";"&amp;B4805&amp;";"&amp;IF(J4805=0,IFERROR(VLOOKUP(A4805,default!$B$17:$C$19,2,0),C4805),INDEX(default!$B$2:$B$12,Sheet2!J4805,0))&amp;";"&amp;D4805&amp;";"&amp;E4805&amp;";"&amp;F4805&amp;";"&amp;G4805&amp;";"&amp;H4805</f>
        <v>Unspecified;;;;;;;</v>
      </c>
    </row>
    <row r="4806" ht="15.75" customHeight="1">
      <c r="I4806" s="1" t="str">
        <f t="shared" si="1"/>
        <v>Q7.2. Chayote, average of raw and cooked (boiled)</v>
      </c>
      <c r="J4806" s="1">
        <f t="shared" si="2"/>
        <v>0</v>
      </c>
      <c r="K4806" s="1" t="str">
        <f t="shared" si="3"/>
        <v>Q7.2. Chayote, average of raw and cooked (boiled)0</v>
      </c>
      <c r="L4806" s="1" t="str">
        <f t="shared" si="4"/>
        <v>Q7.2. Chayote, average of raw and cooked (boiled)</v>
      </c>
      <c r="M4806" s="1" t="str">
        <f t="array" ref="M4806">IF(A4805=$A$72,TEXT(A4806,"dd/mm/yyyy"),A4806)&amp;";"&amp;B4806&amp;";"&amp;IF(J4806=0,IFERROR(VLOOKUP(A4806,default!$B$17:$C$19,2,0),C4806),INDEX(default!$B$2:$B$12,Sheet2!J4806,0))&amp;";"&amp;D4806&amp;";"&amp;E4806&amp;";"&amp;F4806&amp;";"&amp;G4806&amp;";"&amp;H4806</f>
        <v>;;;;;;;</v>
      </c>
    </row>
    <row r="4807" ht="15.75" customHeight="1">
      <c r="A4807" s="1" t="s">
        <v>830</v>
      </c>
      <c r="I4807" s="1" t="str">
        <f t="shared" si="1"/>
        <v>Q7.2. Chayote, average of raw and cooked (boiled)</v>
      </c>
      <c r="J4807" s="1">
        <f t="shared" si="2"/>
        <v>0</v>
      </c>
      <c r="K4807" s="1" t="str">
        <f t="shared" si="3"/>
        <v>Q7.2. Chayote, average of raw and cooked (boiled)0</v>
      </c>
      <c r="L4807" s="1" t="str">
        <f t="shared" si="4"/>
        <v>Q7.2. Chayote, average of raw and cooked (boiled)Boundary with nature</v>
      </c>
      <c r="M4807" s="1" t="str">
        <f t="array" ref="M4807">IF(A4806=$A$72,TEXT(A4807,"dd/mm/yyyy"),A4807)&amp;";"&amp;B4807&amp;";"&amp;IF(J4807=0,IFERROR(VLOOKUP(A4807,default!$B$17:$C$19,2,0),C4807),INDEX(default!$B$2:$B$12,Sheet2!J4807,0))&amp;";"&amp;D4807&amp;";"&amp;E4807&amp;";"&amp;F4807&amp;";"&amp;G4807&amp;";"&amp;H4807</f>
        <v>Boundary with nature;;;;;;;</v>
      </c>
    </row>
    <row r="4808" ht="15.75" customHeight="1">
      <c r="A4808" s="1" t="s">
        <v>822</v>
      </c>
      <c r="I4808" s="1" t="str">
        <f t="shared" si="1"/>
        <v>Q7.2. Chayote, average of raw and cooked (boiled)</v>
      </c>
      <c r="J4808" s="1">
        <f t="shared" si="2"/>
        <v>0</v>
      </c>
      <c r="K4808" s="1" t="str">
        <f t="shared" si="3"/>
        <v>Q7.2. Chayote, average of raw and cooked (boiled)0</v>
      </c>
      <c r="L4808" s="1" t="str">
        <f t="shared" si="4"/>
        <v>Q7.2. Chayote, average of raw and cooked (boiled)Unspecified</v>
      </c>
      <c r="M4808" s="1" t="str">
        <f t="array" ref="M4808">IF(A4807=$A$72,TEXT(A4808,"dd/mm/yyyy"),A4808)&amp;";"&amp;B4808&amp;";"&amp;IF(J4808=0,IFERROR(VLOOKUP(A4808,default!$B$17:$C$19,2,0),C4808),INDEX(default!$B$2:$B$12,Sheet2!J4808,0))&amp;";"&amp;D4808&amp;";"&amp;E4808&amp;";"&amp;F4808&amp;";"&amp;G4808&amp;";"&amp;H4808</f>
        <v>Unspecified;;;;;;;</v>
      </c>
    </row>
    <row r="4809" ht="15.75" customHeight="1">
      <c r="I4809" s="1" t="str">
        <f t="shared" si="1"/>
        <v>Q7.2. Chayote, average of raw and cooked (boiled)</v>
      </c>
      <c r="J4809" s="1">
        <f t="shared" si="2"/>
        <v>0</v>
      </c>
      <c r="K4809" s="1" t="str">
        <f t="shared" si="3"/>
        <v>Q7.2. Chayote, average of raw and cooked (boiled)0</v>
      </c>
      <c r="L4809" s="1" t="str">
        <f t="shared" si="4"/>
        <v>Q7.2. Chayote, average of raw and cooked (boiled)</v>
      </c>
      <c r="M4809" s="1" t="str">
        <f t="array" ref="M4809">IF(A4808=$A$72,TEXT(A4809,"dd/mm/yyyy"),A4809)&amp;";"&amp;B4809&amp;";"&amp;IF(J4809=0,IFERROR(VLOOKUP(A4809,default!$B$17:$C$19,2,0),C4809),INDEX(default!$B$2:$B$12,Sheet2!J4809,0))&amp;";"&amp;D4809&amp;";"&amp;E4809&amp;";"&amp;F4809&amp;";"&amp;G4809&amp;";"&amp;H4809</f>
        <v>;;;;;;;</v>
      </c>
    </row>
    <row r="4810" ht="15.75" customHeight="1">
      <c r="A4810" s="1" t="s">
        <v>831</v>
      </c>
      <c r="I4810" s="1" t="str">
        <f t="shared" si="1"/>
        <v>Q7.2. Chayote, average of raw and cooked (boiled)</v>
      </c>
      <c r="J4810" s="1">
        <f t="shared" si="2"/>
        <v>0</v>
      </c>
      <c r="K4810" s="1" t="str">
        <f t="shared" si="3"/>
        <v>Q7.2. Chayote, average of raw and cooked (boiled)0</v>
      </c>
      <c r="L4810" s="1" t="str">
        <f t="shared" si="4"/>
        <v>Q7.2. Chayote, average of raw and cooked (boiled)Infrastructure</v>
      </c>
      <c r="M4810" s="1" t="str">
        <f t="array" ref="M4810">IF(A4809=$A$72,TEXT(A4810,"dd/mm/yyyy"),A4810)&amp;";"&amp;B4810&amp;";"&amp;IF(J4810=0,IFERROR(VLOOKUP(A4810,default!$B$17:$C$19,2,0),C4810),INDEX(default!$B$2:$B$12,Sheet2!J4810,0))&amp;";"&amp;D4810&amp;";"&amp;E4810&amp;";"&amp;F4810&amp;";"&amp;G4810&amp;";"&amp;H4810</f>
        <v>Infrastructure;;;;;;;</v>
      </c>
    </row>
    <row r="4811" ht="15.75" customHeight="1">
      <c r="A4811" s="1" t="s">
        <v>832</v>
      </c>
      <c r="I4811" s="1" t="str">
        <f t="shared" si="1"/>
        <v>Q7.2. Chayote, average of raw and cooked (boiled)</v>
      </c>
      <c r="J4811" s="1">
        <f t="shared" si="2"/>
        <v>0</v>
      </c>
      <c r="K4811" s="1" t="str">
        <f t="shared" si="3"/>
        <v>Q7.2. Chayote, average of raw and cooked (boiled)0</v>
      </c>
      <c r="L4811" s="1" t="str">
        <f t="shared" si="4"/>
        <v>Q7.2. Chayote, average of raw and cooked (boiled)No</v>
      </c>
      <c r="M4811" s="1" t="str">
        <f t="array" ref="M4811">IF(A4810=$A$72,TEXT(A4811,"dd/mm/yyyy"),A4811)&amp;";"&amp;B4811&amp;";"&amp;IF(J4811=0,IFERROR(VLOOKUP(A4811,default!$B$17:$C$19,2,0),C4811),INDEX(default!$B$2:$B$12,Sheet2!J4811,0))&amp;";"&amp;D4811&amp;";"&amp;E4811&amp;";"&amp;F4811&amp;";"&amp;G4811&amp;";"&amp;H4811</f>
        <v>No;;;;;;;</v>
      </c>
    </row>
    <row r="4812" ht="15.75" customHeight="1">
      <c r="I4812" s="1" t="str">
        <f t="shared" si="1"/>
        <v>Q7.2. Chayote, average of raw and cooked (boiled)</v>
      </c>
      <c r="J4812" s="1">
        <f t="shared" si="2"/>
        <v>0</v>
      </c>
      <c r="K4812" s="1" t="str">
        <f t="shared" si="3"/>
        <v>Q7.2. Chayote, average of raw and cooked (boiled)0</v>
      </c>
      <c r="L4812" s="1" t="str">
        <f t="shared" si="4"/>
        <v>Q7.2. Chayote, average of raw and cooked (boiled)</v>
      </c>
      <c r="M4812" s="1" t="str">
        <f t="array" ref="M4812">IF(A4811=$A$72,TEXT(A4812,"dd/mm/yyyy"),A4812)&amp;";"&amp;B4812&amp;";"&amp;IF(J4812=0,IFERROR(VLOOKUP(A4812,default!$B$17:$C$19,2,0),C4812),INDEX(default!$B$2:$B$12,Sheet2!J4812,0))&amp;";"&amp;D4812&amp;";"&amp;E4812&amp;";"&amp;F4812&amp;";"&amp;G4812&amp;";"&amp;H4812</f>
        <v>;;;;;;;</v>
      </c>
    </row>
    <row r="4813" ht="15.75" customHeight="1">
      <c r="A4813" s="1" t="s">
        <v>833</v>
      </c>
      <c r="I4813" s="1" t="str">
        <f t="shared" si="1"/>
        <v>Q7.2. Chayote, average of raw and cooked (boiled)</v>
      </c>
      <c r="J4813" s="1">
        <f t="shared" si="2"/>
        <v>0</v>
      </c>
      <c r="K4813" s="1" t="str">
        <f t="shared" si="3"/>
        <v>Q7.2. Chayote, average of raw and cooked (boiled)0</v>
      </c>
      <c r="L4813" s="1" t="str">
        <f t="shared" si="4"/>
        <v>Q7.2. Chayote, average of raw and cooked (boiled)Date</v>
      </c>
      <c r="M4813" s="1" t="str">
        <f t="array" ref="M4813">IF(A4812=$A$72,TEXT(A4813,"dd/mm/yyyy"),A4813)&amp;";"&amp;B4813&amp;";"&amp;IF(J4813=0,IFERROR(VLOOKUP(A4813,default!$B$17:$C$19,2,0),C4813),INDEX(default!$B$2:$B$12,Sheet2!J4813,0))&amp;";"&amp;D4813&amp;";"&amp;E4813&amp;";"&amp;F4813&amp;";"&amp;G4813&amp;";"&amp;H4813</f>
        <v>Date;;;;;;;</v>
      </c>
    </row>
    <row r="4814" ht="15.75" customHeight="1">
      <c r="A4814" s="49">
        <v>45119.0</v>
      </c>
      <c r="I4814" s="1" t="str">
        <f t="shared" si="1"/>
        <v>Q7.2. Chayote, average of raw and cooked (boiled)</v>
      </c>
      <c r="J4814" s="1">
        <f t="shared" si="2"/>
        <v>0</v>
      </c>
      <c r="K4814" s="1" t="str">
        <f t="shared" si="3"/>
        <v>Q7.2. Chayote, average of raw and cooked (boiled)0</v>
      </c>
      <c r="L4814" s="1" t="str">
        <f t="shared" si="4"/>
        <v>Q7.2. Chayote, average of raw and cooked (boiled)45119</v>
      </c>
      <c r="M4814" s="1" t="str">
        <f t="array" ref="M4814">IF(A4813=$A$72,TEXT(A4814,"dd/mm/yyyy"),A4814)&amp;";"&amp;B4814&amp;";"&amp;IF(J4814=0,IFERROR(VLOOKUP(A4814,default!$B$17:$C$19,2,0),C4814),INDEX(default!$B$2:$B$12,Sheet2!J4814,0))&amp;";"&amp;D4814&amp;";"&amp;E4814&amp;";"&amp;F4814&amp;";"&amp;G4814&amp;";"&amp;H4814</f>
        <v>12/07/2023;;;;;;;</v>
      </c>
    </row>
    <row r="4815" ht="15.75" customHeight="1">
      <c r="I4815" s="1" t="str">
        <f t="shared" si="1"/>
        <v>Q7.2. Chayote, average of raw and cooked (boiled)</v>
      </c>
      <c r="J4815" s="1">
        <f t="shared" si="2"/>
        <v>0</v>
      </c>
      <c r="K4815" s="1" t="str">
        <f t="shared" si="3"/>
        <v>Q7.2. Chayote, average of raw and cooked (boiled)0</v>
      </c>
      <c r="L4815" s="1" t="str">
        <f t="shared" si="4"/>
        <v>Q7.2. Chayote, average of raw and cooked (boiled)</v>
      </c>
      <c r="M4815" s="1" t="str">
        <f t="array" ref="M4815">IF(A4814=$A$72,TEXT(A4815,"dd/mm/yyyy"),A4815)&amp;";"&amp;B4815&amp;";"&amp;IF(J4815=0,IFERROR(VLOOKUP(A4815,default!$B$17:$C$19,2,0),C4815),INDEX(default!$B$2:$B$12,Sheet2!J4815,0))&amp;";"&amp;D4815&amp;";"&amp;E4815&amp;";"&amp;F4815&amp;";"&amp;G4815&amp;";"&amp;H4815</f>
        <v>;;;;;;;</v>
      </c>
    </row>
    <row r="4816" ht="15.75" customHeight="1">
      <c r="A4816" s="1" t="s">
        <v>834</v>
      </c>
      <c r="I4816" s="1" t="str">
        <f t="shared" si="1"/>
        <v>Q7.2. Chayote, average of raw and cooked (boiled)</v>
      </c>
      <c r="J4816" s="1">
        <f t="shared" si="2"/>
        <v>0</v>
      </c>
      <c r="K4816" s="1" t="str">
        <f t="shared" si="3"/>
        <v>Q7.2. Chayote, average of raw and cooked (boiled)0</v>
      </c>
      <c r="L4816" s="1" t="str">
        <f t="shared" si="4"/>
        <v>Q7.2. Chayote, average of raw and cooked (boiled)Products</v>
      </c>
      <c r="M4816" s="1" t="str">
        <f t="array" ref="M4816">IF(A4815=$A$72,TEXT(A4816,"dd/mm/yyyy"),A4816)&amp;";"&amp;B4816&amp;";"&amp;IF(J4816=0,IFERROR(VLOOKUP(A4816,default!$B$17:$C$19,2,0),C4816),INDEX(default!$B$2:$B$12,Sheet2!J4816,0))&amp;";"&amp;D4816&amp;";"&amp;E4816&amp;";"&amp;F4816&amp;";"&amp;G4816&amp;";"&amp;H4816</f>
        <v>Products;;;;;;;</v>
      </c>
    </row>
    <row r="4817" ht="15.75" customHeight="1">
      <c r="A4817" s="1" t="s">
        <v>1087</v>
      </c>
      <c r="B4817" s="1" t="s">
        <v>835</v>
      </c>
      <c r="C4817" s="1">
        <v>1.0</v>
      </c>
      <c r="D4817" s="1">
        <v>100.0</v>
      </c>
      <c r="E4817" s="1" t="s">
        <v>836</v>
      </c>
      <c r="F4817" s="1" t="s">
        <v>971</v>
      </c>
      <c r="I4817" s="1" t="str">
        <f t="shared" si="1"/>
        <v>Q7.2. Mung bean sprouts, average of boiled and styr-fried</v>
      </c>
      <c r="J4817" s="1">
        <f t="shared" si="2"/>
        <v>0</v>
      </c>
      <c r="K4817" s="1" t="str">
        <f t="shared" si="3"/>
        <v>Q7.2. Mung bean sprouts, average of boiled and styr-fried0</v>
      </c>
      <c r="L4817" s="1" t="str">
        <f t="shared" si="4"/>
        <v>Q7.2. Mung bean sprouts, average of boiled and styr-friedQ7.2. Mung bean sprouts, average of boiled and styr-fried</v>
      </c>
      <c r="M4817" s="1" t="str">
        <f t="array" ref="M4817">IF(A4816=$A$72,TEXT(A4817,"dd/mm/yyyy"),A4817)&amp;";"&amp;B4817&amp;";"&amp;IF(J4817=0,IFERROR(VLOOKUP(A4817,default!$B$17:$C$19,2,0),C4817),INDEX(default!$B$2:$B$12,Sheet2!J4817,0))&amp;";"&amp;D4817&amp;";"&amp;E4817&amp;";"&amp;F4817&amp;";"&amp;G4817&amp;";"&amp;H4817</f>
        <v>Q7.2. Mung bean sprouts, average of boiled and styr-fried;kg;1;100;not defined;!My project\0. Life cycles;;</v>
      </c>
    </row>
    <row r="4818" ht="15.75" customHeight="1">
      <c r="I4818" s="1" t="str">
        <f t="shared" si="1"/>
        <v>Q7.2. Mung bean sprouts, average of boiled and styr-fried</v>
      </c>
      <c r="J4818" s="1">
        <f t="shared" si="2"/>
        <v>0</v>
      </c>
      <c r="K4818" s="1" t="str">
        <f t="shared" si="3"/>
        <v>Q7.2. Mung bean sprouts, average of boiled and styr-fried0</v>
      </c>
      <c r="L4818" s="1" t="str">
        <f t="shared" si="4"/>
        <v>Q7.2. Mung bean sprouts, average of boiled and styr-fried</v>
      </c>
      <c r="M4818" s="1" t="str">
        <f t="array" ref="M4818">IF(A4817=$A$72,TEXT(A4818,"dd/mm/yyyy"),A4818)&amp;";"&amp;B4818&amp;";"&amp;IF(J4818=0,IFERROR(VLOOKUP(A4818,default!$B$17:$C$19,2,0),C4818),INDEX(default!$B$2:$B$12,Sheet2!J4818,0))&amp;";"&amp;D4818&amp;";"&amp;E4818&amp;";"&amp;F4818&amp;";"&amp;G4818&amp;";"&amp;H4818</f>
        <v>;;;;;;;</v>
      </c>
    </row>
    <row r="4819" ht="15.75" customHeight="1">
      <c r="A4819" s="1" t="s">
        <v>838</v>
      </c>
      <c r="I4819" s="1" t="str">
        <f t="shared" si="1"/>
        <v>Q7.2. Mung bean sprouts, average of boiled and styr-fried</v>
      </c>
      <c r="J4819" s="1">
        <f t="shared" si="2"/>
        <v>0</v>
      </c>
      <c r="K4819" s="1" t="str">
        <f t="shared" si="3"/>
        <v>Q7.2. Mung bean sprouts, average of boiled and styr-fried0</v>
      </c>
      <c r="L4819" s="1" t="str">
        <f t="shared" si="4"/>
        <v>Q7.2. Mung bean sprouts, average of boiled and styr-friedAvoided products</v>
      </c>
      <c r="M4819" s="1" t="str">
        <f t="array" ref="M4819">IF(A4818=$A$72,TEXT(A4819,"dd/mm/yyyy"),A4819)&amp;";"&amp;B4819&amp;";"&amp;IF(J4819=0,IFERROR(VLOOKUP(A4819,default!$B$17:$C$19,2,0),C4819),INDEX(default!$B$2:$B$12,Sheet2!J4819,0))&amp;";"&amp;D4819&amp;";"&amp;E4819&amp;";"&amp;F4819&amp;";"&amp;G4819&amp;";"&amp;H4819</f>
        <v>Avoided products;;;;;;;</v>
      </c>
    </row>
    <row r="4820" ht="15.75" customHeight="1">
      <c r="I4820" s="1" t="str">
        <f t="shared" si="1"/>
        <v>Q7.2. Mung bean sprouts, average of boiled and styr-fried</v>
      </c>
      <c r="J4820" s="1">
        <f t="shared" si="2"/>
        <v>0</v>
      </c>
      <c r="K4820" s="1" t="str">
        <f t="shared" si="3"/>
        <v>Q7.2. Mung bean sprouts, average of boiled and styr-fried0</v>
      </c>
      <c r="L4820" s="1" t="str">
        <f t="shared" si="4"/>
        <v>Q7.2. Mung bean sprouts, average of boiled and styr-fried</v>
      </c>
      <c r="M4820" s="1" t="str">
        <f t="array" ref="M4820">IF(A4819=$A$72,TEXT(A4820,"dd/mm/yyyy"),A4820)&amp;";"&amp;B4820&amp;";"&amp;IF(J4820=0,IFERROR(VLOOKUP(A4820,default!$B$17:$C$19,2,0),C4820),INDEX(default!$B$2:$B$12,Sheet2!J4820,0))&amp;";"&amp;D4820&amp;";"&amp;E4820&amp;";"&amp;F4820&amp;";"&amp;G4820&amp;";"&amp;H4820</f>
        <v>;;;;;;;</v>
      </c>
    </row>
    <row r="4821" ht="15.75" customHeight="1">
      <c r="A4821" s="1" t="s">
        <v>839</v>
      </c>
      <c r="I4821" s="1" t="str">
        <f t="shared" si="1"/>
        <v>Q7.2. Mung bean sprouts, average of boiled and styr-fried</v>
      </c>
      <c r="J4821" s="1">
        <f t="shared" si="2"/>
        <v>0</v>
      </c>
      <c r="K4821" s="1" t="str">
        <f t="shared" si="3"/>
        <v>Q7.2. Mung bean sprouts, average of boiled and styr-fried0</v>
      </c>
      <c r="L4821" s="1" t="str">
        <f t="shared" si="4"/>
        <v>Q7.2. Mung bean sprouts, average of boiled and styr-friedResources</v>
      </c>
      <c r="M4821" s="1" t="str">
        <f t="array" ref="M4821">IF(A4820=$A$72,TEXT(A4821,"dd/mm/yyyy"),A4821)&amp;";"&amp;B4821&amp;";"&amp;IF(J4821=0,IFERROR(VLOOKUP(A4821,default!$B$17:$C$19,2,0),C4821),INDEX(default!$B$2:$B$12,Sheet2!J4821,0))&amp;";"&amp;D4821&amp;";"&amp;E4821&amp;";"&amp;F4821&amp;";"&amp;G4821&amp;";"&amp;H4821</f>
        <v>Resources;;;;;;;</v>
      </c>
    </row>
    <row r="4822" ht="15.75" customHeight="1">
      <c r="I4822" s="1" t="str">
        <f t="shared" si="1"/>
        <v>Q7.2. Mung bean sprouts, average of boiled and styr-fried</v>
      </c>
      <c r="J4822" s="1">
        <f t="shared" si="2"/>
        <v>0</v>
      </c>
      <c r="K4822" s="1" t="str">
        <f t="shared" si="3"/>
        <v>Q7.2. Mung bean sprouts, average of boiled and styr-fried0</v>
      </c>
      <c r="L4822" s="1" t="str">
        <f t="shared" si="4"/>
        <v>Q7.2. Mung bean sprouts, average of boiled and styr-fried</v>
      </c>
      <c r="M4822" s="1" t="str">
        <f t="array" ref="M4822">IF(A4821=$A$72,TEXT(A4822,"dd/mm/yyyy"),A4822)&amp;";"&amp;B4822&amp;";"&amp;IF(J4822=0,IFERROR(VLOOKUP(A4822,default!$B$17:$C$19,2,0),C4822),INDEX(default!$B$2:$B$12,Sheet2!J4822,0))&amp;";"&amp;D4822&amp;";"&amp;E4822&amp;";"&amp;F4822&amp;";"&amp;G4822&amp;";"&amp;H4822</f>
        <v>;;;;;;;</v>
      </c>
    </row>
    <row r="4823" ht="15.75" customHeight="1">
      <c r="A4823" s="1" t="s">
        <v>840</v>
      </c>
      <c r="I4823" s="1" t="str">
        <f t="shared" si="1"/>
        <v>Q7.2. Mung bean sprouts, average of boiled and styr-fried</v>
      </c>
      <c r="J4823" s="1">
        <f t="shared" si="2"/>
        <v>1</v>
      </c>
      <c r="K4823" s="1" t="str">
        <f t="shared" si="3"/>
        <v>Q7.2. Mung bean sprouts, average of boiled and styr-fried1</v>
      </c>
      <c r="L4823" s="1" t="str">
        <f t="shared" si="4"/>
        <v>Q7.2. Mung bean sprouts, average of boiled and styr-friedMaterials/fuels</v>
      </c>
      <c r="M4823" s="1" t="str">
        <f t="array" ref="M4823">IF(A4822=$A$72,TEXT(A4823,"dd/mm/yyyy"),A4823)&amp;";"&amp;B4823&amp;";"&amp;IF(J4823=0,IFERROR(VLOOKUP(A4823,default!$B$17:$C$19,2,0),C4823),INDEX(default!$B$2:$B$12,Sheet2!J4823,0))&amp;";"&amp;D4823&amp;";"&amp;E4823&amp;";"&amp;F4823&amp;";"&amp;G4823&amp;";"&amp;H4823</f>
        <v>Materials/fuels;;;;;;;</v>
      </c>
    </row>
    <row r="4824" ht="15.75" customHeight="1">
      <c r="A4824" s="1" t="s">
        <v>397</v>
      </c>
      <c r="B4824" s="1" t="s">
        <v>835</v>
      </c>
      <c r="C4824" s="1" t="s">
        <v>1013</v>
      </c>
      <c r="D4824" s="1" t="s">
        <v>842</v>
      </c>
      <c r="E4824" s="1">
        <v>0.0</v>
      </c>
      <c r="F4824" s="1">
        <v>0.0</v>
      </c>
      <c r="G4824" s="1">
        <v>0.0</v>
      </c>
      <c r="I4824" s="1" t="str">
        <f t="shared" si="1"/>
        <v>Q7.2. Mung bean sprouts, average of boiled and styr-fried</v>
      </c>
      <c r="J4824" s="1">
        <f t="shared" si="2"/>
        <v>2</v>
      </c>
      <c r="K4824" s="1" t="str">
        <f t="shared" si="3"/>
        <v>Q7.2. Mung bean sprouts, average of boiled and styr-fried2</v>
      </c>
      <c r="L4824" s="1" t="str">
        <f t="shared" si="4"/>
        <v>Q7.2. Mung bean sprouts, average of boiled and styr-friedBeans, dry, start material, at seed production {CN} Economic, S</v>
      </c>
      <c r="M4824" s="1" t="str">
        <f t="array" ref="M4824">IF(A4823=$A$72,TEXT(A4824,"dd/mm/yyyy"),A4824)&amp;";"&amp;B4824&amp;";"&amp;IF(J4824=0,IFERROR(VLOOKUP(A4824,default!$B$17:$C$19,2,0),C4824),INDEX(default!$B$2:$B$12,Sheet2!J4824,0))&amp;";"&amp;D4824&amp;";"&amp;E4824&amp;";"&amp;F4824&amp;";"&amp;G4824&amp;";"&amp;H4824</f>
        <v>Beans, dry, start material, at seed production {CN} Economic, S;kg;primary*(1+PHAR_loss_PNS+PROC_loss_PNS+TRAN_loss_PNS+RET_loss_PNS);Undefined;0;0;0;</v>
      </c>
    </row>
    <row r="4825" ht="15.75" customHeight="1">
      <c r="A4825" s="1" t="s">
        <v>122</v>
      </c>
      <c r="B4825" s="1" t="s">
        <v>835</v>
      </c>
      <c r="C4825" s="1">
        <v>0.0</v>
      </c>
      <c r="D4825" s="1" t="s">
        <v>842</v>
      </c>
      <c r="E4825" s="1">
        <v>0.0</v>
      </c>
      <c r="F4825" s="1">
        <v>0.0</v>
      </c>
      <c r="G4825" s="1">
        <v>0.0</v>
      </c>
      <c r="I4825" s="1" t="str">
        <f t="shared" si="1"/>
        <v>Q7.2. Mung bean sprouts, average of boiled and styr-fried</v>
      </c>
      <c r="J4825" s="1">
        <f t="shared" si="2"/>
        <v>3</v>
      </c>
      <c r="K4825" s="1" t="str">
        <f t="shared" si="3"/>
        <v>Q7.2. Mung bean sprouts, average of boiled and styr-fried3</v>
      </c>
      <c r="L4825" s="1" t="str">
        <f t="shared" si="4"/>
        <v>Q7.2. Mung bean sprouts, average of boiled and styr-friedProcessing dummy</v>
      </c>
      <c r="M4825" s="1" t="str">
        <f t="array" ref="M4825">IF(A4824=$A$72,TEXT(A4825,"dd/mm/yyyy"),A4825)&amp;";"&amp;B4825&amp;";"&amp;IF(J4825=0,IFERROR(VLOOKUP(A4825,default!$B$17:$C$19,2,0),C4825),INDEX(default!$B$2:$B$12,Sheet2!J4825,0))&amp;";"&amp;D4825&amp;";"&amp;E4825&amp;";"&amp;F4825&amp;";"&amp;G4825&amp;";"&amp;H4825</f>
        <v>Processing dummy;kg;processing*(1+PROC_loss_PNS+TRAN_loss_PNS+RET_loss_PNS);Undefined;0;0;0;</v>
      </c>
    </row>
    <row r="4826" ht="15.75" customHeight="1">
      <c r="A4826" s="1" t="s">
        <v>317</v>
      </c>
      <c r="B4826" s="1" t="s">
        <v>835</v>
      </c>
      <c r="C4826" s="1" t="s">
        <v>1111</v>
      </c>
      <c r="D4826" s="1" t="s">
        <v>842</v>
      </c>
      <c r="E4826" s="1">
        <v>0.0</v>
      </c>
      <c r="F4826" s="1">
        <v>0.0</v>
      </c>
      <c r="G4826" s="1">
        <v>0.0</v>
      </c>
      <c r="I4826" s="1" t="str">
        <f t="shared" si="1"/>
        <v>Q7.2. Mung bean sprouts, average of boiled and styr-fried</v>
      </c>
      <c r="J4826" s="1">
        <f t="shared" si="2"/>
        <v>4</v>
      </c>
      <c r="K4826" s="1" t="str">
        <f t="shared" si="3"/>
        <v>Q7.2. Mung bean sprouts, average of boiled and styr-fried4</v>
      </c>
      <c r="L4826" s="1" t="str">
        <f t="shared" si="4"/>
        <v>Q7.2. Mung bean sprouts, average of boiled and styr-friedPackaging dummy</v>
      </c>
      <c r="M4826" s="1" t="str">
        <f t="array" ref="M4826">IF(A4825=$A$72,TEXT(A4826,"dd/mm/yyyy"),A4826)&amp;";"&amp;B4826&amp;";"&amp;IF(J4826=0,IFERROR(VLOOKUP(A4826,default!$B$17:$C$19,2,0),C4826),INDEX(default!$B$2:$B$12,Sheet2!J4826,0))&amp;";"&amp;D4826&amp;";"&amp;E4826&amp;";"&amp;F4826&amp;";"&amp;G4826&amp;";"&amp;H4826</f>
        <v>Packaging dummy;kg;packaging*(1+TRAN_loss_PNS+RET_loss_PNS);Undefined;0;0;0;</v>
      </c>
    </row>
    <row r="4827" ht="15.75" customHeight="1">
      <c r="A4827" s="1" t="s">
        <v>124</v>
      </c>
      <c r="B4827" s="1" t="s">
        <v>835</v>
      </c>
      <c r="C4827" s="1" t="s">
        <v>1015</v>
      </c>
      <c r="D4827" s="1" t="s">
        <v>842</v>
      </c>
      <c r="E4827" s="1">
        <v>0.0</v>
      </c>
      <c r="F4827" s="1">
        <v>0.0</v>
      </c>
      <c r="G4827" s="1">
        <v>0.0</v>
      </c>
      <c r="I4827" s="1" t="str">
        <f t="shared" si="1"/>
        <v>Q7.2. Mung bean sprouts, average of boiled and styr-fried</v>
      </c>
      <c r="J4827" s="1">
        <f t="shared" si="2"/>
        <v>5</v>
      </c>
      <c r="K4827" s="1" t="str">
        <f t="shared" si="3"/>
        <v>Q7.2. Mung bean sprouts, average of boiled and styr-fried5</v>
      </c>
      <c r="L4827" s="1" t="str">
        <f t="shared" si="4"/>
        <v>Q7.2. Mung bean sprouts, average of boiled and styr-friedDomestic distribution {ID}| GAIN</v>
      </c>
      <c r="M4827" s="1" t="str">
        <f t="array" ref="M4827">IF(A4826=$A$72,TEXT(A4827,"dd/mm/yyyy"),A4827)&amp;";"&amp;B4827&amp;";"&amp;IF(J4827=0,IFERROR(VLOOKUP(A4827,default!$B$17:$C$19,2,0),C4827),INDEX(default!$B$2:$B$12,Sheet2!J4827,0))&amp;";"&amp;D4827&amp;";"&amp;E4827&amp;";"&amp;F4827&amp;";"&amp;G4827&amp;";"&amp;H4827</f>
        <v>Domestic distribution {ID}| GAIN;kg;distrib*(1+TRAN_loss_PNS+RET_loss_PNS);Undefined;0;0;0;</v>
      </c>
    </row>
    <row r="4828" ht="15.75" customHeight="1">
      <c r="A4828" s="1" t="s">
        <v>125</v>
      </c>
      <c r="B4828" s="1" t="s">
        <v>846</v>
      </c>
      <c r="C4828" s="1" t="s">
        <v>1016</v>
      </c>
      <c r="D4828" s="1" t="s">
        <v>842</v>
      </c>
      <c r="E4828" s="1">
        <v>0.0</v>
      </c>
      <c r="F4828" s="1">
        <v>0.0</v>
      </c>
      <c r="G4828" s="1">
        <v>0.0</v>
      </c>
      <c r="I4828" s="1" t="str">
        <f t="shared" si="1"/>
        <v>Q7.2. Mung bean sprouts, average of boiled and styr-fried</v>
      </c>
      <c r="J4828" s="1">
        <f t="shared" si="2"/>
        <v>6</v>
      </c>
      <c r="K4828" s="1" t="str">
        <f t="shared" si="3"/>
        <v>Q7.2. Mung bean sprouts, average of boiled and styr-fried6</v>
      </c>
      <c r="L4828" s="1" t="str">
        <f t="shared" si="4"/>
        <v>Q7.2. Mung bean sprouts, average of boiled and styr-friedStorage, in closed refrigerator, at retail (WFLDB)/RER U {ID}| GAIN</v>
      </c>
      <c r="M4828" s="1" t="str">
        <f t="array" ref="M4828">IF(A4827=$A$72,TEXT(A4828,"dd/mm/yyyy"),A4828)&amp;";"&amp;B4828&amp;";"&amp;IF(J4828=0,IFERROR(VLOOKUP(A4828,default!$B$17:$C$19,2,0),C4828),INDEX(default!$B$2:$B$12,Sheet2!J4828,0))&amp;";"&amp;D4828&amp;";"&amp;E4828&amp;";"&amp;F4828&amp;";"&amp;G4828&amp;";"&amp;H4828</f>
        <v>Storage, in closed refrigerator, at retail (WFLDB)/RER U {ID}| GAIN;l*day;retail_cool*(1+RET_loss_PNS);Undefined;0;0;0;</v>
      </c>
    </row>
    <row r="4829" ht="15.75" customHeight="1">
      <c r="A4829" s="1" t="s">
        <v>126</v>
      </c>
      <c r="B4829" s="1" t="s">
        <v>846</v>
      </c>
      <c r="C4829" s="1" t="s">
        <v>1017</v>
      </c>
      <c r="D4829" s="1" t="s">
        <v>842</v>
      </c>
      <c r="E4829" s="1">
        <v>0.0</v>
      </c>
      <c r="F4829" s="1">
        <v>0.0</v>
      </c>
      <c r="G4829" s="1">
        <v>0.0</v>
      </c>
      <c r="I4829" s="1" t="str">
        <f t="shared" si="1"/>
        <v>Q7.2. Mung bean sprouts, average of boiled and styr-fried</v>
      </c>
      <c r="J4829" s="1">
        <f t="shared" si="2"/>
        <v>7</v>
      </c>
      <c r="K4829" s="1" t="str">
        <f t="shared" si="3"/>
        <v>Q7.2. Mung bean sprouts, average of boiled and styr-fried7</v>
      </c>
      <c r="L4829" s="1" t="str">
        <f t="shared" si="4"/>
        <v>Q7.2. Mung bean sprouts, average of boiled and styr-friedStorage, in closed freezer, at retail (WFLDB)/RER U {ID}| GAIN</v>
      </c>
      <c r="M4829" s="1" t="str">
        <f t="array" ref="M4829">IF(A4828=$A$72,TEXT(A4829,"dd/mm/yyyy"),A4829)&amp;";"&amp;B4829&amp;";"&amp;IF(J4829=0,IFERROR(VLOOKUP(A4829,default!$B$17:$C$19,2,0),C4829),INDEX(default!$B$2:$B$12,Sheet2!J4829,0))&amp;";"&amp;D4829&amp;";"&amp;E4829&amp;";"&amp;F4829&amp;";"&amp;G4829&amp;";"&amp;H4829</f>
        <v>Storage, in closed freezer, at retail (WFLDB)/RER U {ID}| GAIN;l*day;retail_freez*(1+RET_loss_PNS);Undefined;0;0;0;</v>
      </c>
    </row>
    <row r="4830" ht="15.75" customHeight="1">
      <c r="A4830" s="1" t="s">
        <v>127</v>
      </c>
      <c r="B4830" s="1" t="s">
        <v>846</v>
      </c>
      <c r="C4830" s="1" t="s">
        <v>1018</v>
      </c>
      <c r="D4830" s="1" t="s">
        <v>842</v>
      </c>
      <c r="E4830" s="1">
        <v>0.0</v>
      </c>
      <c r="F4830" s="1">
        <v>0.0</v>
      </c>
      <c r="G4830" s="1">
        <v>0.0</v>
      </c>
      <c r="I4830" s="1" t="str">
        <f t="shared" si="1"/>
        <v>Q7.2. Mung bean sprouts, average of boiled and styr-fried</v>
      </c>
      <c r="J4830" s="1">
        <f t="shared" si="2"/>
        <v>8</v>
      </c>
      <c r="K4830" s="1" t="str">
        <f t="shared" si="3"/>
        <v>Q7.2. Mung bean sprouts, average of boiled and styr-fried8</v>
      </c>
      <c r="L4830" s="1" t="str">
        <f t="shared" si="4"/>
        <v>Q7.2. Mung bean sprouts, average of boiled and styr-friedStorage, in refrigerator, at home (WFLDB)/RER U {ID}| GAIN</v>
      </c>
      <c r="M4830" s="1" t="str">
        <f t="array" ref="M4830">IF(A4829=$A$72,TEXT(A4830,"dd/mm/yyyy"),A4830)&amp;";"&amp;B4830&amp;";"&amp;IF(J4830=0,IFERROR(VLOOKUP(A4830,default!$B$17:$C$19,2,0),C4830),INDEX(default!$B$2:$B$12,Sheet2!J4830,0))&amp;";"&amp;D4830&amp;";"&amp;E4830&amp;";"&amp;F4830&amp;";"&amp;G4830&amp;";"&amp;H4830</f>
        <v>Storage, in refrigerator, at home (WFLDB)/RER U {ID}| GAIN;l*day;home_cool;Undefined;0;0;0;</v>
      </c>
    </row>
    <row r="4831" ht="15.75" customHeight="1">
      <c r="A4831" s="1" t="s">
        <v>128</v>
      </c>
      <c r="B4831" s="1" t="s">
        <v>846</v>
      </c>
      <c r="C4831" s="1" t="s">
        <v>1018</v>
      </c>
      <c r="D4831" s="1" t="s">
        <v>842</v>
      </c>
      <c r="E4831" s="1">
        <v>0.0</v>
      </c>
      <c r="F4831" s="1">
        <v>0.0</v>
      </c>
      <c r="G4831" s="1">
        <v>0.0</v>
      </c>
      <c r="I4831" s="1" t="str">
        <f t="shared" si="1"/>
        <v>Q7.2. Mung bean sprouts, average of boiled and styr-fried</v>
      </c>
      <c r="J4831" s="1">
        <f t="shared" si="2"/>
        <v>9</v>
      </c>
      <c r="K4831" s="1" t="str">
        <f t="shared" si="3"/>
        <v>Q7.2. Mung bean sprouts, average of boiled and styr-fried9</v>
      </c>
      <c r="L4831" s="1" t="str">
        <f t="shared" si="4"/>
        <v>Q7.2. Mung bean sprouts, average of boiled and styr-friedStorage, in freezer, at home (WFLDB)/RER U {ID}| GAIN</v>
      </c>
      <c r="M4831" s="1" t="str">
        <f t="array" ref="M4831">IF(A4830=$A$72,TEXT(A4831,"dd/mm/yyyy"),A4831)&amp;";"&amp;B4831&amp;";"&amp;IF(J4831=0,IFERROR(VLOOKUP(A4831,default!$B$17:$C$19,2,0),C4831),INDEX(default!$B$2:$B$12,Sheet2!J4831,0))&amp;";"&amp;D4831&amp;";"&amp;E4831&amp;";"&amp;F4831&amp;";"&amp;G4831&amp;";"&amp;H4831</f>
        <v>Storage, in freezer, at home (WFLDB)/RER U {ID}| GAIN;l*day;home_freez;Undefined;0;0;0;</v>
      </c>
    </row>
    <row r="4832" ht="15.75" customHeight="1">
      <c r="A4832" s="1" t="s">
        <v>129</v>
      </c>
      <c r="B4832" s="1" t="s">
        <v>849</v>
      </c>
      <c r="C4832" s="1" t="s">
        <v>37</v>
      </c>
      <c r="D4832" s="1" t="s">
        <v>842</v>
      </c>
      <c r="E4832" s="1">
        <v>0.0</v>
      </c>
      <c r="F4832" s="1">
        <v>0.0</v>
      </c>
      <c r="G4832" s="1">
        <v>0.0</v>
      </c>
      <c r="I4832" s="1" t="str">
        <f t="shared" si="1"/>
        <v>Q7.2. Mung bean sprouts, average of boiled and styr-fried</v>
      </c>
      <c r="J4832" s="1">
        <f t="shared" si="2"/>
        <v>10</v>
      </c>
      <c r="K4832" s="1" t="str">
        <f t="shared" si="3"/>
        <v>Q7.2. Mung bean sprouts, average of boiled and styr-fried10</v>
      </c>
      <c r="L4832" s="1" t="str">
        <f t="shared" si="4"/>
        <v>Q7.2. Mung bean sprouts, average of boiled and styr-friedBoiling, vegetables, with LPG stove, at consumer home (WFLDB)/GLO U</v>
      </c>
      <c r="M4832" s="1" t="str">
        <f t="array" ref="M4832">IF(A4831=$A$72,TEXT(A4832,"dd/mm/yyyy"),A4832)&amp;";"&amp;B4832&amp;";"&amp;IF(J4832=0,IFERROR(VLOOKUP(A4832,default!$B$17:$C$19,2,0),C4832),INDEX(default!$B$2:$B$12,Sheet2!J4832,0))&amp;";"&amp;D4832&amp;";"&amp;E4832&amp;";"&amp;F4832&amp;";"&amp;G4832&amp;";"&amp;H4832</f>
        <v>Boiling, vegetables, with LPG stove, at consumer home (WFLDB)/GLO U;p;boil*(1-USER_loss);Undefined;0;0;0;</v>
      </c>
    </row>
    <row r="4833" ht="15.75" customHeight="1">
      <c r="A4833" s="1" t="s">
        <v>130</v>
      </c>
      <c r="B4833" s="1" t="s">
        <v>849</v>
      </c>
      <c r="C4833" s="1" t="s">
        <v>38</v>
      </c>
      <c r="D4833" s="1" t="s">
        <v>842</v>
      </c>
      <c r="E4833" s="1">
        <v>0.0</v>
      </c>
      <c r="F4833" s="1">
        <v>0.0</v>
      </c>
      <c r="G4833" s="1">
        <v>0.0</v>
      </c>
      <c r="I4833" s="1" t="str">
        <f t="shared" si="1"/>
        <v>Q7.2. Mung bean sprouts, average of boiled and styr-fried</v>
      </c>
      <c r="J4833" s="1">
        <f t="shared" si="2"/>
        <v>11</v>
      </c>
      <c r="K4833" s="1" t="str">
        <f t="shared" si="3"/>
        <v>Q7.2. Mung bean sprouts, average of boiled and styr-fried11</v>
      </c>
      <c r="L4833" s="1" t="str">
        <f t="shared" si="4"/>
        <v>Q7.2. Mung bean sprouts, average of boiled and styr-friedFrying, vegetables, with LPG stove, at consumer home (WFLDB)/GLO U</v>
      </c>
      <c r="M4833" s="1" t="str">
        <f t="array" ref="M4833">IF(A4832=$A$72,TEXT(A4833,"dd/mm/yyyy"),A4833)&amp;";"&amp;B4833&amp;";"&amp;IF(J4833=0,IFERROR(VLOOKUP(A4833,default!$B$17:$C$19,2,0),C4833),INDEX(default!$B$2:$B$12,Sheet2!J4833,0))&amp;";"&amp;D4833&amp;";"&amp;E4833&amp;";"&amp;F4833&amp;";"&amp;G4833&amp;";"&amp;H4833</f>
        <v>Frying, vegetables, with LPG stove, at consumer home (WFLDB)/GLO U;p;fry*(1-USER_loss);Undefined;0;0;0;</v>
      </c>
    </row>
    <row r="4834" ht="15.75" customHeight="1">
      <c r="I4834" s="1" t="str">
        <f t="shared" si="1"/>
        <v>Q7.2. Mung bean sprouts, average of boiled and styr-fried</v>
      </c>
      <c r="J4834" s="1">
        <f t="shared" si="2"/>
        <v>0</v>
      </c>
      <c r="K4834" s="1" t="str">
        <f t="shared" si="3"/>
        <v>Q7.2. Mung bean sprouts, average of boiled and styr-fried0</v>
      </c>
      <c r="L4834" s="1" t="str">
        <f t="shared" si="4"/>
        <v>Q7.2. Mung bean sprouts, average of boiled and styr-fried</v>
      </c>
      <c r="M4834" s="1" t="str">
        <f t="array" ref="M4834">IF(A4833=$A$72,TEXT(A4834,"dd/mm/yyyy"),A4834)&amp;";"&amp;B4834&amp;";"&amp;IF(J4834=0,IFERROR(VLOOKUP(A4834,default!$B$17:$C$19,2,0),C4834),INDEX(default!$B$2:$B$12,Sheet2!J4834,0))&amp;";"&amp;D4834&amp;";"&amp;E4834&amp;";"&amp;F4834&amp;";"&amp;G4834&amp;";"&amp;H4834</f>
        <v>;;;;;;;</v>
      </c>
    </row>
    <row r="4835" ht="15.75" customHeight="1">
      <c r="A4835" s="1" t="s">
        <v>852</v>
      </c>
      <c r="I4835" s="1" t="str">
        <f t="shared" si="1"/>
        <v>Q7.2. Mung bean sprouts, average of boiled and styr-fried</v>
      </c>
      <c r="J4835" s="1">
        <f t="shared" si="2"/>
        <v>0</v>
      </c>
      <c r="K4835" s="1" t="str">
        <f t="shared" si="3"/>
        <v>Q7.2. Mung bean sprouts, average of boiled and styr-fried0</v>
      </c>
      <c r="L4835" s="1" t="str">
        <f t="shared" si="4"/>
        <v>Q7.2. Mung bean sprouts, average of boiled and styr-friedElectricity/heat</v>
      </c>
      <c r="M4835" s="1" t="str">
        <f t="array" ref="M4835">IF(A4834=$A$72,TEXT(A4835,"dd/mm/yyyy"),A4835)&amp;";"&amp;B4835&amp;";"&amp;IF(J4835=0,IFERROR(VLOOKUP(A4835,default!$B$17:$C$19,2,0),C4835),INDEX(default!$B$2:$B$12,Sheet2!J4835,0))&amp;";"&amp;D4835&amp;";"&amp;E4835&amp;";"&amp;F4835&amp;";"&amp;G4835&amp;";"&amp;H4835</f>
        <v>Electricity/heat;;;;;;;</v>
      </c>
    </row>
    <row r="4836" ht="15.75" customHeight="1">
      <c r="I4836" s="1" t="str">
        <f t="shared" si="1"/>
        <v>Q7.2. Mung bean sprouts, average of boiled and styr-fried</v>
      </c>
      <c r="J4836" s="1">
        <f t="shared" si="2"/>
        <v>0</v>
      </c>
      <c r="K4836" s="1" t="str">
        <f t="shared" si="3"/>
        <v>Q7.2. Mung bean sprouts, average of boiled and styr-fried0</v>
      </c>
      <c r="L4836" s="1" t="str">
        <f t="shared" si="4"/>
        <v>Q7.2. Mung bean sprouts, average of boiled and styr-fried</v>
      </c>
      <c r="M4836" s="1" t="str">
        <f t="array" ref="M4836">IF(A4835=$A$72,TEXT(A4836,"dd/mm/yyyy"),A4836)&amp;";"&amp;B4836&amp;";"&amp;IF(J4836=0,IFERROR(VLOOKUP(A4836,default!$B$17:$C$19,2,0),C4836),INDEX(default!$B$2:$B$12,Sheet2!J4836,0))&amp;";"&amp;D4836&amp;";"&amp;E4836&amp;";"&amp;F4836&amp;";"&amp;G4836&amp;";"&amp;H4836</f>
        <v>;;;;;;;</v>
      </c>
    </row>
    <row r="4837" ht="15.75" customHeight="1">
      <c r="A4837" s="1" t="s">
        <v>853</v>
      </c>
      <c r="I4837" s="1" t="str">
        <f t="shared" si="1"/>
        <v>Q7.2. Mung bean sprouts, average of boiled and styr-fried</v>
      </c>
      <c r="J4837" s="1">
        <f t="shared" si="2"/>
        <v>0</v>
      </c>
      <c r="K4837" s="1" t="str">
        <f t="shared" si="3"/>
        <v>Q7.2. Mung bean sprouts, average of boiled and styr-fried0</v>
      </c>
      <c r="L4837" s="1" t="str">
        <f t="shared" si="4"/>
        <v>Q7.2. Mung bean sprouts, average of boiled and styr-friedEmissions to air</v>
      </c>
      <c r="M4837" s="1" t="str">
        <f t="array" ref="M4837">IF(A4836=$A$72,TEXT(A4837,"dd/mm/yyyy"),A4837)&amp;";"&amp;B4837&amp;";"&amp;IF(J4837=0,IFERROR(VLOOKUP(A4837,default!$B$17:$C$19,2,0),C4837),INDEX(default!$B$2:$B$12,Sheet2!J4837,0))&amp;";"&amp;D4837&amp;";"&amp;E4837&amp;";"&amp;F4837&amp;";"&amp;G4837&amp;";"&amp;H4837</f>
        <v>Emissions to air;;;;;;;</v>
      </c>
    </row>
    <row r="4838" ht="15.75" customHeight="1">
      <c r="I4838" s="1" t="str">
        <f t="shared" si="1"/>
        <v>Q7.2. Mung bean sprouts, average of boiled and styr-fried</v>
      </c>
      <c r="J4838" s="1">
        <f t="shared" si="2"/>
        <v>0</v>
      </c>
      <c r="K4838" s="1" t="str">
        <f t="shared" si="3"/>
        <v>Q7.2. Mung bean sprouts, average of boiled and styr-fried0</v>
      </c>
      <c r="L4838" s="1" t="str">
        <f t="shared" si="4"/>
        <v>Q7.2. Mung bean sprouts, average of boiled and styr-fried</v>
      </c>
      <c r="M4838" s="1" t="str">
        <f t="array" ref="M4838">IF(A4837=$A$72,TEXT(A4838,"dd/mm/yyyy"),A4838)&amp;";"&amp;B4838&amp;";"&amp;IF(J4838=0,IFERROR(VLOOKUP(A4838,default!$B$17:$C$19,2,0),C4838),INDEX(default!$B$2:$B$12,Sheet2!J4838,0))&amp;";"&amp;D4838&amp;";"&amp;E4838&amp;";"&amp;F4838&amp;";"&amp;G4838&amp;";"&amp;H4838</f>
        <v>;;;;;;;</v>
      </c>
    </row>
    <row r="4839" ht="15.75" customHeight="1">
      <c r="A4839" s="1" t="s">
        <v>854</v>
      </c>
      <c r="I4839" s="1" t="str">
        <f t="shared" si="1"/>
        <v>Q7.2. Mung bean sprouts, average of boiled and styr-fried</v>
      </c>
      <c r="J4839" s="1">
        <f t="shared" si="2"/>
        <v>0</v>
      </c>
      <c r="K4839" s="1" t="str">
        <f t="shared" si="3"/>
        <v>Q7.2. Mung bean sprouts, average of boiled and styr-fried0</v>
      </c>
      <c r="L4839" s="1" t="str">
        <f t="shared" si="4"/>
        <v>Q7.2. Mung bean sprouts, average of boiled and styr-friedEmissions to water</v>
      </c>
      <c r="M4839" s="1" t="str">
        <f t="array" ref="M4839">IF(A4838=$A$72,TEXT(A4839,"dd/mm/yyyy"),A4839)&amp;";"&amp;B4839&amp;";"&amp;IF(J4839=0,IFERROR(VLOOKUP(A4839,default!$B$17:$C$19,2,0),C4839),INDEX(default!$B$2:$B$12,Sheet2!J4839,0))&amp;";"&amp;D4839&amp;";"&amp;E4839&amp;";"&amp;F4839&amp;";"&amp;G4839&amp;";"&amp;H4839</f>
        <v>Emissions to water;;;;;;;</v>
      </c>
    </row>
    <row r="4840" ht="15.75" customHeight="1">
      <c r="I4840" s="1" t="str">
        <f t="shared" si="1"/>
        <v>Q7.2. Mung bean sprouts, average of boiled and styr-fried</v>
      </c>
      <c r="J4840" s="1">
        <f t="shared" si="2"/>
        <v>0</v>
      </c>
      <c r="K4840" s="1" t="str">
        <f t="shared" si="3"/>
        <v>Q7.2. Mung bean sprouts, average of boiled and styr-fried0</v>
      </c>
      <c r="L4840" s="1" t="str">
        <f t="shared" si="4"/>
        <v>Q7.2. Mung bean sprouts, average of boiled and styr-fried</v>
      </c>
      <c r="M4840" s="1" t="str">
        <f t="array" ref="M4840">IF(A4839=$A$72,TEXT(A4840,"dd/mm/yyyy"),A4840)&amp;";"&amp;B4840&amp;";"&amp;IF(J4840=0,IFERROR(VLOOKUP(A4840,default!$B$17:$C$19,2,0),C4840),INDEX(default!$B$2:$B$12,Sheet2!J4840,0))&amp;";"&amp;D4840&amp;";"&amp;E4840&amp;";"&amp;F4840&amp;";"&amp;G4840&amp;";"&amp;H4840</f>
        <v>;;;;;;;</v>
      </c>
    </row>
    <row r="4841" ht="15.75" customHeight="1">
      <c r="A4841" s="1" t="s">
        <v>855</v>
      </c>
      <c r="I4841" s="1" t="str">
        <f t="shared" si="1"/>
        <v>Q7.2. Mung bean sprouts, average of boiled and styr-fried</v>
      </c>
      <c r="J4841" s="1">
        <f t="shared" si="2"/>
        <v>0</v>
      </c>
      <c r="K4841" s="1" t="str">
        <f t="shared" si="3"/>
        <v>Q7.2. Mung bean sprouts, average of boiled and styr-fried0</v>
      </c>
      <c r="L4841" s="1" t="str">
        <f t="shared" si="4"/>
        <v>Q7.2. Mung bean sprouts, average of boiled and styr-friedEmissions to soil</v>
      </c>
      <c r="M4841" s="1" t="str">
        <f t="array" ref="M4841">IF(A4840=$A$72,TEXT(A4841,"dd/mm/yyyy"),A4841)&amp;";"&amp;B4841&amp;";"&amp;IF(J4841=0,IFERROR(VLOOKUP(A4841,default!$B$17:$C$19,2,0),C4841),INDEX(default!$B$2:$B$12,Sheet2!J4841,0))&amp;";"&amp;D4841&amp;";"&amp;E4841&amp;";"&amp;F4841&amp;";"&amp;G4841&amp;";"&amp;H4841</f>
        <v>Emissions to soil;;;;;;;</v>
      </c>
    </row>
    <row r="4842" ht="15.75" customHeight="1">
      <c r="I4842" s="1" t="str">
        <f t="shared" si="1"/>
        <v>Q7.2. Mung bean sprouts, average of boiled and styr-fried</v>
      </c>
      <c r="J4842" s="1">
        <f t="shared" si="2"/>
        <v>0</v>
      </c>
      <c r="K4842" s="1" t="str">
        <f t="shared" si="3"/>
        <v>Q7.2. Mung bean sprouts, average of boiled and styr-fried0</v>
      </c>
      <c r="L4842" s="1" t="str">
        <f t="shared" si="4"/>
        <v>Q7.2. Mung bean sprouts, average of boiled and styr-fried</v>
      </c>
      <c r="M4842" s="1" t="str">
        <f t="array" ref="M4842">IF(A4841=$A$72,TEXT(A4842,"dd/mm/yyyy"),A4842)&amp;";"&amp;B4842&amp;";"&amp;IF(J4842=0,IFERROR(VLOOKUP(A4842,default!$B$17:$C$19,2,0),C4842),INDEX(default!$B$2:$B$12,Sheet2!J4842,0))&amp;";"&amp;D4842&amp;";"&amp;E4842&amp;";"&amp;F4842&amp;";"&amp;G4842&amp;";"&amp;H4842</f>
        <v>;;;;;;;</v>
      </c>
    </row>
    <row r="4843" ht="15.75" customHeight="1">
      <c r="A4843" s="1" t="s">
        <v>856</v>
      </c>
      <c r="I4843" s="1" t="str">
        <f t="shared" si="1"/>
        <v>Q7.2. Mung bean sprouts, average of boiled and styr-fried</v>
      </c>
      <c r="J4843" s="1">
        <f t="shared" si="2"/>
        <v>0</v>
      </c>
      <c r="K4843" s="1" t="str">
        <f t="shared" si="3"/>
        <v>Q7.2. Mung bean sprouts, average of boiled and styr-fried0</v>
      </c>
      <c r="L4843" s="1" t="str">
        <f t="shared" si="4"/>
        <v>Q7.2. Mung bean sprouts, average of boiled and styr-friedFinal waste flows</v>
      </c>
      <c r="M4843" s="1" t="str">
        <f t="array" ref="M4843">IF(A4842=$A$72,TEXT(A4843,"dd/mm/yyyy"),A4843)&amp;";"&amp;B4843&amp;";"&amp;IF(J4843=0,IFERROR(VLOOKUP(A4843,default!$B$17:$C$19,2,0),C4843),INDEX(default!$B$2:$B$12,Sheet2!J4843,0))&amp;";"&amp;D4843&amp;";"&amp;E4843&amp;";"&amp;F4843&amp;";"&amp;G4843&amp;";"&amp;H4843</f>
        <v>Final waste flows;;;;;;;</v>
      </c>
    </row>
    <row r="4844" ht="15.75" customHeight="1">
      <c r="I4844" s="1" t="str">
        <f t="shared" si="1"/>
        <v>Q7.2. Mung bean sprouts, average of boiled and styr-fried</v>
      </c>
      <c r="J4844" s="1">
        <f t="shared" si="2"/>
        <v>0</v>
      </c>
      <c r="K4844" s="1" t="str">
        <f t="shared" si="3"/>
        <v>Q7.2. Mung bean sprouts, average of boiled and styr-fried0</v>
      </c>
      <c r="L4844" s="1" t="str">
        <f t="shared" si="4"/>
        <v>Q7.2. Mung bean sprouts, average of boiled and styr-fried</v>
      </c>
      <c r="M4844" s="1" t="str">
        <f t="array" ref="M4844">IF(A4843=$A$72,TEXT(A4844,"dd/mm/yyyy"),A4844)&amp;";"&amp;B4844&amp;";"&amp;IF(J4844=0,IFERROR(VLOOKUP(A4844,default!$B$17:$C$19,2,0),C4844),INDEX(default!$B$2:$B$12,Sheet2!J4844,0))&amp;";"&amp;D4844&amp;";"&amp;E4844&amp;";"&amp;F4844&amp;";"&amp;G4844&amp;";"&amp;H4844</f>
        <v>;;;;;;;</v>
      </c>
    </row>
    <row r="4845" ht="15.75" customHeight="1">
      <c r="A4845" s="1" t="s">
        <v>857</v>
      </c>
      <c r="I4845" s="1" t="str">
        <f t="shared" si="1"/>
        <v>Q7.2. Mung bean sprouts, average of boiled and styr-fried</v>
      </c>
      <c r="J4845" s="1">
        <f t="shared" si="2"/>
        <v>0</v>
      </c>
      <c r="K4845" s="1" t="str">
        <f t="shared" si="3"/>
        <v>Q7.2. Mung bean sprouts, average of boiled and styr-fried0</v>
      </c>
      <c r="L4845" s="1" t="str">
        <f t="shared" si="4"/>
        <v>Q7.2. Mung bean sprouts, average of boiled and styr-friedNon material emissions</v>
      </c>
      <c r="M4845" s="1" t="str">
        <f t="array" ref="M4845">IF(A4844=$A$72,TEXT(A4845,"dd/mm/yyyy"),A4845)&amp;";"&amp;B4845&amp;";"&amp;IF(J4845=0,IFERROR(VLOOKUP(A4845,default!$B$17:$C$19,2,0),C4845),INDEX(default!$B$2:$B$12,Sheet2!J4845,0))&amp;";"&amp;D4845&amp;";"&amp;E4845&amp;";"&amp;F4845&amp;";"&amp;G4845&amp;";"&amp;H4845</f>
        <v>Non material emissions;;;;;;;</v>
      </c>
    </row>
    <row r="4846" ht="15.75" customHeight="1">
      <c r="I4846" s="1" t="str">
        <f t="shared" si="1"/>
        <v>Q7.2. Mung bean sprouts, average of boiled and styr-fried</v>
      </c>
      <c r="J4846" s="1">
        <f t="shared" si="2"/>
        <v>0</v>
      </c>
      <c r="K4846" s="1" t="str">
        <f t="shared" si="3"/>
        <v>Q7.2. Mung bean sprouts, average of boiled and styr-fried0</v>
      </c>
      <c r="L4846" s="1" t="str">
        <f t="shared" si="4"/>
        <v>Q7.2. Mung bean sprouts, average of boiled and styr-fried</v>
      </c>
      <c r="M4846" s="1" t="str">
        <f t="array" ref="M4846">IF(A4845=$A$72,TEXT(A4846,"dd/mm/yyyy"),A4846)&amp;";"&amp;B4846&amp;";"&amp;IF(J4846=0,IFERROR(VLOOKUP(A4846,default!$B$17:$C$19,2,0),C4846),INDEX(default!$B$2:$B$12,Sheet2!J4846,0))&amp;";"&amp;D4846&amp;";"&amp;E4846&amp;";"&amp;F4846&amp;";"&amp;G4846&amp;";"&amp;H4846</f>
        <v>;;;;;;;</v>
      </c>
    </row>
    <row r="4847" ht="15.75" customHeight="1">
      <c r="A4847" s="1" t="s">
        <v>858</v>
      </c>
      <c r="I4847" s="1" t="str">
        <f t="shared" si="1"/>
        <v>Q7.2. Mung bean sprouts, average of boiled and styr-fried</v>
      </c>
      <c r="J4847" s="1">
        <f t="shared" si="2"/>
        <v>0</v>
      </c>
      <c r="K4847" s="1" t="str">
        <f t="shared" si="3"/>
        <v>Q7.2. Mung bean sprouts, average of boiled and styr-fried0</v>
      </c>
      <c r="L4847" s="1" t="str">
        <f t="shared" si="4"/>
        <v>Q7.2. Mung bean sprouts, average of boiled and styr-friedSocial issues</v>
      </c>
      <c r="M4847" s="1" t="str">
        <f t="array" ref="M4847">IF(A4846=$A$72,TEXT(A4847,"dd/mm/yyyy"),A4847)&amp;";"&amp;B4847&amp;";"&amp;IF(J4847=0,IFERROR(VLOOKUP(A4847,default!$B$17:$C$19,2,0),C4847),INDEX(default!$B$2:$B$12,Sheet2!J4847,0))&amp;";"&amp;D4847&amp;";"&amp;E4847&amp;";"&amp;F4847&amp;";"&amp;G4847&amp;";"&amp;H4847</f>
        <v>Social issues;;;;;;;</v>
      </c>
    </row>
    <row r="4848" ht="15.75" customHeight="1">
      <c r="I4848" s="1" t="str">
        <f t="shared" si="1"/>
        <v>Q7.2. Mung bean sprouts, average of boiled and styr-fried</v>
      </c>
      <c r="J4848" s="1">
        <f t="shared" si="2"/>
        <v>0</v>
      </c>
      <c r="K4848" s="1" t="str">
        <f t="shared" si="3"/>
        <v>Q7.2. Mung bean sprouts, average of boiled and styr-fried0</v>
      </c>
      <c r="L4848" s="1" t="str">
        <f t="shared" si="4"/>
        <v>Q7.2. Mung bean sprouts, average of boiled and styr-fried</v>
      </c>
      <c r="M4848" s="1" t="str">
        <f t="array" ref="M4848">IF(A4847=$A$72,TEXT(A4848,"dd/mm/yyyy"),A4848)&amp;";"&amp;B4848&amp;";"&amp;IF(J4848=0,IFERROR(VLOOKUP(A4848,default!$B$17:$C$19,2,0),C4848),INDEX(default!$B$2:$B$12,Sheet2!J4848,0))&amp;";"&amp;D4848&amp;";"&amp;E4848&amp;";"&amp;F4848&amp;";"&amp;G4848&amp;";"&amp;H4848</f>
        <v>;;;;;;;</v>
      </c>
    </row>
    <row r="4849" ht="15.75" customHeight="1">
      <c r="A4849" s="1" t="s">
        <v>859</v>
      </c>
      <c r="I4849" s="1" t="str">
        <f t="shared" si="1"/>
        <v>Q7.2. Mung bean sprouts, average of boiled and styr-fried</v>
      </c>
      <c r="J4849" s="1">
        <f t="shared" si="2"/>
        <v>0</v>
      </c>
      <c r="K4849" s="1" t="str">
        <f t="shared" si="3"/>
        <v>Q7.2. Mung bean sprouts, average of boiled and styr-fried0</v>
      </c>
      <c r="L4849" s="1" t="str">
        <f t="shared" si="4"/>
        <v>Q7.2. Mung bean sprouts, average of boiled and styr-friedEconomic issues</v>
      </c>
      <c r="M4849" s="1" t="str">
        <f t="array" ref="M4849">IF(A4848=$A$72,TEXT(A4849,"dd/mm/yyyy"),A4849)&amp;";"&amp;B4849&amp;";"&amp;IF(J4849=0,IFERROR(VLOOKUP(A4849,default!$B$17:$C$19,2,0),C4849),INDEX(default!$B$2:$B$12,Sheet2!J4849,0))&amp;";"&amp;D4849&amp;";"&amp;E4849&amp;";"&amp;F4849&amp;";"&amp;G4849&amp;";"&amp;H4849</f>
        <v>Economic issues;;;;;;;</v>
      </c>
    </row>
    <row r="4850" ht="15.75" customHeight="1">
      <c r="I4850" s="1" t="str">
        <f t="shared" si="1"/>
        <v>Q7.2. Mung bean sprouts, average of boiled and styr-fried</v>
      </c>
      <c r="J4850" s="1">
        <f t="shared" si="2"/>
        <v>0</v>
      </c>
      <c r="K4850" s="1" t="str">
        <f t="shared" si="3"/>
        <v>Q7.2. Mung bean sprouts, average of boiled and styr-fried0</v>
      </c>
      <c r="L4850" s="1" t="str">
        <f t="shared" si="4"/>
        <v>Q7.2. Mung bean sprouts, average of boiled and styr-fried</v>
      </c>
      <c r="M4850" s="1" t="str">
        <f t="array" ref="M4850">IF(A4849=$A$72,TEXT(A4850,"dd/mm/yyyy"),A4850)&amp;";"&amp;B4850&amp;";"&amp;IF(J4850=0,IFERROR(VLOOKUP(A4850,default!$B$17:$C$19,2,0),C4850),INDEX(default!$B$2:$B$12,Sheet2!J4850,0))&amp;";"&amp;D4850&amp;";"&amp;E4850&amp;";"&amp;F4850&amp;";"&amp;G4850&amp;";"&amp;H4850</f>
        <v>;;;;;;;</v>
      </c>
    </row>
    <row r="4851" ht="15.75" customHeight="1">
      <c r="A4851" s="1" t="s">
        <v>860</v>
      </c>
      <c r="I4851" s="1" t="str">
        <f t="shared" si="1"/>
        <v>Q7.2. Mung bean sprouts, average of boiled and styr-fried</v>
      </c>
      <c r="J4851" s="1">
        <f t="shared" si="2"/>
        <v>0</v>
      </c>
      <c r="K4851" s="1" t="str">
        <f t="shared" si="3"/>
        <v>Q7.2. Mung bean sprouts, average of boiled and styr-fried0</v>
      </c>
      <c r="L4851" s="1" t="str">
        <f t="shared" si="4"/>
        <v>Q7.2. Mung bean sprouts, average of boiled and styr-friedWaste to treatment</v>
      </c>
      <c r="M4851" s="1" t="str">
        <f t="array" ref="M4851">IF(A4850=$A$72,TEXT(A4851,"dd/mm/yyyy"),A4851)&amp;";"&amp;B4851&amp;";"&amp;IF(J4851=0,IFERROR(VLOOKUP(A4851,default!$B$17:$C$19,2,0),C4851),INDEX(default!$B$2:$B$12,Sheet2!J4851,0))&amp;";"&amp;D4851&amp;";"&amp;E4851&amp;";"&amp;F4851&amp;";"&amp;G4851&amp;";"&amp;H4851</f>
        <v>Waste to treatment;;;;;;;</v>
      </c>
    </row>
    <row r="4852" ht="15.75" customHeight="1">
      <c r="A4852" s="1" t="s">
        <v>8</v>
      </c>
      <c r="B4852" s="1" t="s">
        <v>835</v>
      </c>
      <c r="C4852" s="1" t="s">
        <v>1112</v>
      </c>
      <c r="D4852" s="1" t="s">
        <v>842</v>
      </c>
      <c r="E4852" s="1">
        <v>0.0</v>
      </c>
      <c r="F4852" s="1">
        <v>0.0</v>
      </c>
      <c r="G4852" s="1">
        <v>0.0</v>
      </c>
      <c r="I4852" s="1" t="str">
        <f t="shared" si="1"/>
        <v>Q7.2. Mung bean sprouts, average of boiled and styr-fried</v>
      </c>
      <c r="J4852" s="1">
        <f t="shared" si="2"/>
        <v>0</v>
      </c>
      <c r="K4852" s="1" t="str">
        <f t="shared" si="3"/>
        <v>Q7.2. Mung bean sprouts, average of boiled and styr-fried0</v>
      </c>
      <c r="L4852" s="1" t="str">
        <f t="shared" si="4"/>
        <v>Q7.2. Mung bean sprouts, average of boiled and styr-friedMunicipal solid waste {RoW}| treatment of municipal solid waste, sanitary landfill | Cut-off, S</v>
      </c>
      <c r="M4852" s="1" t="str">
        <f t="array" ref="M4852">IF(A4851=$A$72,TEXT(A4852,"dd/mm/yyyy"),A4852)&amp;";"&amp;B4852&amp;";"&amp;IF(J4852=0,IFERROR(VLOOKUP(A4852,default!$B$17:$C$19,2,0),C4852),INDEX(default!$B$2:$B$12,Sheet2!J4852,0))&amp;";"&amp;D4852&amp;";"&amp;E4852&amp;";"&amp;F4852&amp;";"&amp;G4852&amp;";"&amp;H4852</f>
        <v>Municipal solid waste {RoW}| treatment of municipal solid waste, sanitary landfill | Cut-off, S;kg;(packwt*packaging*(1+TRAN_loss_PNS+RET_loss_PNS)+PHAR_loss_PNS+PROC_loss_PNS+TRAN_loss_PNS+RET_loss_PNS+USER_loss)*landfill;Undefined;0;0;0;</v>
      </c>
    </row>
    <row r="4853" ht="15.75" customHeight="1">
      <c r="A4853" s="1" t="s">
        <v>9</v>
      </c>
      <c r="B4853" s="1" t="s">
        <v>835</v>
      </c>
      <c r="C4853" s="1" t="s">
        <v>1113</v>
      </c>
      <c r="D4853" s="1" t="s">
        <v>842</v>
      </c>
      <c r="E4853" s="1">
        <v>0.0</v>
      </c>
      <c r="F4853" s="1">
        <v>0.0</v>
      </c>
      <c r="G4853" s="1">
        <v>0.0</v>
      </c>
      <c r="I4853" s="1" t="str">
        <f t="shared" si="1"/>
        <v>Q7.2. Mung bean sprouts, average of boiled and styr-fried</v>
      </c>
      <c r="J4853" s="1">
        <f t="shared" si="2"/>
        <v>0</v>
      </c>
      <c r="K4853" s="1" t="str">
        <f t="shared" si="3"/>
        <v>Q7.2. Mung bean sprouts, average of boiled and styr-fried0</v>
      </c>
      <c r="L4853" s="1" t="str">
        <f t="shared" si="4"/>
        <v>Q7.2. Mung bean sprouts, average of boiled and styr-friedMunicipal solid waste {GLO}| treatment of municipal solid waste, open dump, wet infiltration class (500mm) | Cut-off, S</v>
      </c>
      <c r="M4853" s="1" t="str">
        <f t="array" ref="M4853">IF(A4852=$A$72,TEXT(A4853,"dd/mm/yyyy"),A4853)&amp;";"&amp;B4853&amp;";"&amp;IF(J4853=0,IFERROR(VLOOKUP(A4853,default!$B$17:$C$19,2,0),C4853),INDEX(default!$B$2:$B$12,Sheet2!J4853,0))&amp;";"&amp;D4853&amp;";"&amp;E4853&amp;";"&amp;F4853&amp;";"&amp;G4853&amp;";"&amp;H4853</f>
        <v>Municipal solid waste {GLO}| treatment of municipal solid waste, open dump, wet infiltration class (500mm) | Cut-off, S;kg;(packwt*packaging*(1+TRAN_loss_PNS+RET_loss_PNS)+PHAR_loss_PNS+PROC_loss_PNS+TRAN_loss_PNS+RET_loss_PNS+USER_loss)*opendump;Undefined;0;0;0;</v>
      </c>
    </row>
    <row r="4854" ht="15.75" customHeight="1">
      <c r="A4854" s="1" t="s">
        <v>10</v>
      </c>
      <c r="B4854" s="1" t="s">
        <v>835</v>
      </c>
      <c r="C4854" s="1" t="s">
        <v>1113</v>
      </c>
      <c r="D4854" s="1" t="s">
        <v>842</v>
      </c>
      <c r="E4854" s="1">
        <v>0.0</v>
      </c>
      <c r="F4854" s="1">
        <v>0.0</v>
      </c>
      <c r="G4854" s="1">
        <v>0.0</v>
      </c>
      <c r="I4854" s="1" t="str">
        <f t="shared" si="1"/>
        <v>Q7.2. Mung bean sprouts, average of boiled and styr-fried</v>
      </c>
      <c r="J4854" s="1">
        <f t="shared" si="2"/>
        <v>0</v>
      </c>
      <c r="K4854" s="1" t="str">
        <f t="shared" si="3"/>
        <v>Q7.2. Mung bean sprouts, average of boiled and styr-fried0</v>
      </c>
      <c r="L4854" s="1" t="str">
        <f t="shared" si="4"/>
        <v>Q7.2. Mung bean sprouts, average of boiled and styr-friedMunicipal solid waste {GLO}| treatment of municipal solid waste, open burning | Cut-off, S</v>
      </c>
      <c r="M4854" s="1" t="str">
        <f t="array" ref="M4854">IF(A4853=$A$72,TEXT(A4854,"dd/mm/yyyy"),A4854)&amp;";"&amp;B4854&amp;";"&amp;IF(J4854=0,IFERROR(VLOOKUP(A4854,default!$B$17:$C$19,2,0),C4854),INDEX(default!$B$2:$B$12,Sheet2!J4854,0))&amp;";"&amp;D4854&amp;";"&amp;E4854&amp;";"&amp;F4854&amp;";"&amp;G4854&amp;";"&amp;H4854</f>
        <v>Municipal solid waste {GLO}| treatment of municipal solid waste, open burning | Cut-off, S;kg;(packwt*packaging*(1+TRAN_loss_PNS+RET_loss_PNS)+PHAR_loss_PNS+PROC_loss_PNS+TRAN_loss_PNS+RET_loss_PNS+USER_loss)*openburn;Undefined;0;0;0;</v>
      </c>
    </row>
    <row r="4855" ht="15.75" customHeight="1">
      <c r="I4855" s="1" t="str">
        <f t="shared" si="1"/>
        <v>Q7.2. Mung bean sprouts, average of boiled and styr-fried</v>
      </c>
      <c r="J4855" s="1">
        <f t="shared" si="2"/>
        <v>0</v>
      </c>
      <c r="K4855" s="1" t="str">
        <f t="shared" si="3"/>
        <v>Q7.2. Mung bean sprouts, average of boiled and styr-fried0</v>
      </c>
      <c r="L4855" s="1" t="str">
        <f t="shared" si="4"/>
        <v>Q7.2. Mung bean sprouts, average of boiled and styr-fried</v>
      </c>
      <c r="M4855" s="1" t="str">
        <f t="array" ref="M4855">IF(A4854=$A$72,TEXT(A4855,"dd/mm/yyyy"),A4855)&amp;";"&amp;B4855&amp;";"&amp;IF(J4855=0,IFERROR(VLOOKUP(A4855,default!$B$17:$C$19,2,0),C4855),INDEX(default!$B$2:$B$12,Sheet2!J4855,0))&amp;";"&amp;D4855&amp;";"&amp;E4855&amp;";"&amp;F4855&amp;";"&amp;G4855&amp;";"&amp;H4855</f>
        <v>;;;;;;;</v>
      </c>
    </row>
    <row r="4856" ht="15.75" customHeight="1">
      <c r="A4856" s="1" t="s">
        <v>865</v>
      </c>
      <c r="I4856" s="1" t="str">
        <f t="shared" si="1"/>
        <v>Q7.2. Mung bean sprouts, average of boiled and styr-fried</v>
      </c>
      <c r="J4856" s="1">
        <f t="shared" si="2"/>
        <v>0</v>
      </c>
      <c r="K4856" s="1" t="str">
        <f t="shared" si="3"/>
        <v>Q7.2. Mung bean sprouts, average of boiled and styr-fried0</v>
      </c>
      <c r="L4856" s="1" t="str">
        <f t="shared" si="4"/>
        <v>Q7.2. Mung bean sprouts, average of boiled and styr-friedInput parameters</v>
      </c>
      <c r="M4856" s="1" t="str">
        <f t="array" ref="M4856">IF(A4855=$A$72,TEXT(A4856,"dd/mm/yyyy"),A4856)&amp;";"&amp;B4856&amp;";"&amp;IF(J4856=0,IFERROR(VLOOKUP(A4856,default!$B$17:$C$19,2,0),C4856),INDEX(default!$B$2:$B$12,Sheet2!J4856,0))&amp;";"&amp;D4856&amp;";"&amp;E4856&amp;";"&amp;F4856&amp;";"&amp;G4856&amp;";"&amp;H4856</f>
        <v>Input parameters;;;;;;;</v>
      </c>
    </row>
    <row r="4857" ht="15.75" customHeight="1">
      <c r="A4857" s="1" t="s">
        <v>31</v>
      </c>
      <c r="B4857" s="1">
        <v>1.0</v>
      </c>
      <c r="C4857" s="1" t="s">
        <v>866</v>
      </c>
      <c r="D4857" s="1">
        <v>1.11</v>
      </c>
      <c r="E4857" s="1">
        <v>0.0</v>
      </c>
      <c r="F4857" s="1">
        <v>0.0</v>
      </c>
      <c r="G4857" s="1" t="s">
        <v>832</v>
      </c>
      <c r="H4857" s="1" t="s">
        <v>134</v>
      </c>
      <c r="I4857" s="1" t="str">
        <f t="shared" si="1"/>
        <v>Q7.2. Mung bean sprouts, average of boiled and styr-fried</v>
      </c>
      <c r="J4857" s="1">
        <f t="shared" si="2"/>
        <v>0</v>
      </c>
      <c r="K4857" s="1" t="str">
        <f t="shared" si="3"/>
        <v>Q7.2. Mung bean sprouts, average of boiled and styr-fried0</v>
      </c>
      <c r="L4857" s="1" t="str">
        <f t="shared" si="4"/>
        <v>Q7.2. Mung bean sprouts, average of boiled and styr-friedprimary</v>
      </c>
      <c r="M4857" s="1" t="str">
        <f t="array" ref="M4857">IF(A4856=$A$72,TEXT(A4857,"dd/mm/yyyy"),A4857)&amp;";"&amp;B4857&amp;";"&amp;IF(J4857=0,IFERROR(VLOOKUP(A4857,default!$B$17:$C$19,2,0),C4857),INDEX(default!$B$2:$B$12,Sheet2!J4857,0))&amp;";"&amp;D4857&amp;";"&amp;E4857&amp;";"&amp;F4857&amp;";"&amp;G4857&amp;";"&amp;H4857</f>
        <v>primary;1;Lognormal;1,11;0;0;No;(2,3,2,2,2,na)_x007f_</v>
      </c>
    </row>
    <row r="4858" ht="15.75" customHeight="1">
      <c r="A4858" s="1" t="s">
        <v>23</v>
      </c>
      <c r="B4858" s="1">
        <v>1.0</v>
      </c>
      <c r="C4858" s="1" t="s">
        <v>866</v>
      </c>
      <c r="D4858" s="1">
        <v>1.25</v>
      </c>
      <c r="E4858" s="1">
        <v>0.0</v>
      </c>
      <c r="F4858" s="1">
        <v>0.0</v>
      </c>
      <c r="G4858" s="1" t="s">
        <v>832</v>
      </c>
      <c r="H4858" s="1" t="s">
        <v>131</v>
      </c>
      <c r="I4858" s="1" t="str">
        <f t="shared" si="1"/>
        <v>Q7.2. Mung bean sprouts, average of boiled and styr-fried</v>
      </c>
      <c r="J4858" s="1">
        <f t="shared" si="2"/>
        <v>0</v>
      </c>
      <c r="K4858" s="1" t="str">
        <f t="shared" si="3"/>
        <v>Q7.2. Mung bean sprouts, average of boiled and styr-fried0</v>
      </c>
      <c r="L4858" s="1" t="str">
        <f t="shared" si="4"/>
        <v>Q7.2. Mung bean sprouts, average of boiled and styr-friedpackaging</v>
      </c>
      <c r="M4858" s="1" t="str">
        <f t="array" ref="M4858">IF(A4857=$A$72,TEXT(A4858,"dd/mm/yyyy"),A4858)&amp;";"&amp;B4858&amp;";"&amp;IF(J4858=0,IFERROR(VLOOKUP(A4858,default!$B$17:$C$19,2,0),C4858),INDEX(default!$B$2:$B$12,Sheet2!J4858,0))&amp;";"&amp;D4858&amp;";"&amp;E4858&amp;";"&amp;F4858&amp;";"&amp;G4858&amp;";"&amp;H4858</f>
        <v>packaging;1;Lognormal;1,25;0;0;No;(2,4,2,4,3,na)_x007f_</v>
      </c>
    </row>
    <row r="4859" ht="15.75" customHeight="1">
      <c r="A4859" s="1" t="s">
        <v>32</v>
      </c>
      <c r="B4859" s="1">
        <v>1.0</v>
      </c>
      <c r="C4859" s="1" t="s">
        <v>866</v>
      </c>
      <c r="D4859" s="1">
        <v>1.23</v>
      </c>
      <c r="E4859" s="1">
        <v>0.0</v>
      </c>
      <c r="F4859" s="1">
        <v>0.0</v>
      </c>
      <c r="G4859" s="1" t="s">
        <v>832</v>
      </c>
      <c r="H4859" s="1" t="s">
        <v>132</v>
      </c>
      <c r="I4859" s="1" t="str">
        <f t="shared" si="1"/>
        <v>Q7.2. Mung bean sprouts, average of boiled and styr-fried</v>
      </c>
      <c r="J4859" s="1">
        <f t="shared" si="2"/>
        <v>0</v>
      </c>
      <c r="K4859" s="1" t="str">
        <f t="shared" si="3"/>
        <v>Q7.2. Mung bean sprouts, average of boiled and styr-fried0</v>
      </c>
      <c r="L4859" s="1" t="str">
        <f t="shared" si="4"/>
        <v>Q7.2. Mung bean sprouts, average of boiled and styr-frieddistrib</v>
      </c>
      <c r="M4859" s="1" t="str">
        <f t="array" ref="M4859">IF(A4858=$A$72,TEXT(A4859,"dd/mm/yyyy"),A4859)&amp;";"&amp;B4859&amp;";"&amp;IF(J4859=0,IFERROR(VLOOKUP(A4859,default!$B$17:$C$19,2,0),C4859),INDEX(default!$B$2:$B$12,Sheet2!J4859,0))&amp;";"&amp;D4859&amp;";"&amp;E4859&amp;";"&amp;F4859&amp;";"&amp;G4859&amp;";"&amp;H4859</f>
        <v>distrib;1;Lognormal;1,23;0;0;No;(2,3,2,4,3,na)_x007f_</v>
      </c>
    </row>
    <row r="4860" ht="15.75" customHeight="1">
      <c r="A4860" s="1" t="s">
        <v>33</v>
      </c>
      <c r="B4860" s="1">
        <v>0.0</v>
      </c>
      <c r="C4860" s="1" t="s">
        <v>866</v>
      </c>
      <c r="D4860" s="1">
        <v>1.12</v>
      </c>
      <c r="E4860" s="1">
        <v>0.0</v>
      </c>
      <c r="F4860" s="1">
        <v>0.0</v>
      </c>
      <c r="G4860" s="1" t="s">
        <v>832</v>
      </c>
      <c r="H4860" s="1" t="s">
        <v>133</v>
      </c>
      <c r="I4860" s="1" t="str">
        <f t="shared" si="1"/>
        <v>Q7.2. Mung bean sprouts, average of boiled and styr-fried</v>
      </c>
      <c r="J4860" s="1">
        <f t="shared" si="2"/>
        <v>0</v>
      </c>
      <c r="K4860" s="1" t="str">
        <f t="shared" si="3"/>
        <v>Q7.2. Mung bean sprouts, average of boiled and styr-fried0</v>
      </c>
      <c r="L4860" s="1" t="str">
        <f t="shared" si="4"/>
        <v>Q7.2. Mung bean sprouts, average of boiled and styr-friedretail_cool</v>
      </c>
      <c r="M4860" s="1" t="str">
        <f t="array" ref="M4860">IF(A4859=$A$72,TEXT(A4860,"dd/mm/yyyy"),A4860)&amp;";"&amp;B4860&amp;";"&amp;IF(J4860=0,IFERROR(VLOOKUP(A4860,default!$B$17:$C$19,2,0),C4860),INDEX(default!$B$2:$B$12,Sheet2!J4860,0))&amp;";"&amp;D4860&amp;";"&amp;E4860&amp;";"&amp;F4860&amp;";"&amp;G4860&amp;";"&amp;H4860</f>
        <v>retail_cool;0;Lognormal;1,12;0;0;No;(2,3,2,4,2,na)_x007f_</v>
      </c>
    </row>
    <row r="4861" ht="15.75" customHeight="1">
      <c r="A4861" s="1" t="s">
        <v>34</v>
      </c>
      <c r="B4861" s="1">
        <v>0.0</v>
      </c>
      <c r="C4861" s="1" t="s">
        <v>866</v>
      </c>
      <c r="D4861" s="1">
        <v>1.12</v>
      </c>
      <c r="E4861" s="1">
        <v>0.0</v>
      </c>
      <c r="F4861" s="1">
        <v>0.0</v>
      </c>
      <c r="G4861" s="1" t="s">
        <v>832</v>
      </c>
      <c r="H4861" s="1" t="s">
        <v>133</v>
      </c>
      <c r="I4861" s="1" t="str">
        <f t="shared" si="1"/>
        <v>Q7.2. Mung bean sprouts, average of boiled and styr-fried</v>
      </c>
      <c r="J4861" s="1">
        <f t="shared" si="2"/>
        <v>0</v>
      </c>
      <c r="K4861" s="1" t="str">
        <f t="shared" si="3"/>
        <v>Q7.2. Mung bean sprouts, average of boiled and styr-fried0</v>
      </c>
      <c r="L4861" s="1" t="str">
        <f t="shared" si="4"/>
        <v>Q7.2. Mung bean sprouts, average of boiled and styr-friedretail_freez</v>
      </c>
      <c r="M4861" s="1" t="str">
        <f t="array" ref="M4861">IF(A4860=$A$72,TEXT(A4861,"dd/mm/yyyy"),A4861)&amp;";"&amp;B4861&amp;";"&amp;IF(J4861=0,IFERROR(VLOOKUP(A4861,default!$B$17:$C$19,2,0),C4861),INDEX(default!$B$2:$B$12,Sheet2!J4861,0))&amp;";"&amp;D4861&amp;";"&amp;E4861&amp;";"&amp;F4861&amp;";"&amp;G4861&amp;";"&amp;H4861</f>
        <v>retail_freez;0;Lognormal;1,12;0;0;No;(2,3,2,4,2,na)_x007f_</v>
      </c>
    </row>
    <row r="4862" ht="15.75" customHeight="1">
      <c r="A4862" s="1" t="s">
        <v>35</v>
      </c>
      <c r="B4862" s="1">
        <v>0.0</v>
      </c>
      <c r="C4862" s="1" t="s">
        <v>866</v>
      </c>
      <c r="D4862" s="1">
        <v>1.12</v>
      </c>
      <c r="E4862" s="1">
        <v>0.0</v>
      </c>
      <c r="F4862" s="1">
        <v>0.0</v>
      </c>
      <c r="G4862" s="1" t="s">
        <v>832</v>
      </c>
      <c r="H4862" s="1" t="s">
        <v>133</v>
      </c>
      <c r="I4862" s="1" t="str">
        <f t="shared" si="1"/>
        <v>Q7.2. Mung bean sprouts, average of boiled and styr-fried</v>
      </c>
      <c r="J4862" s="1">
        <f t="shared" si="2"/>
        <v>0</v>
      </c>
      <c r="K4862" s="1" t="str">
        <f t="shared" si="3"/>
        <v>Q7.2. Mung bean sprouts, average of boiled and styr-fried0</v>
      </c>
      <c r="L4862" s="1" t="str">
        <f t="shared" si="4"/>
        <v>Q7.2. Mung bean sprouts, average of boiled and styr-friedhome_cool</v>
      </c>
      <c r="M4862" s="1" t="str">
        <f t="array" ref="M4862">IF(A4861=$A$72,TEXT(A4862,"dd/mm/yyyy"),A4862)&amp;";"&amp;B4862&amp;";"&amp;IF(J4862=0,IFERROR(VLOOKUP(A4862,default!$B$17:$C$19,2,0),C4862),INDEX(default!$B$2:$B$12,Sheet2!J4862,0))&amp;";"&amp;D4862&amp;";"&amp;E4862&amp;";"&amp;F4862&amp;";"&amp;G4862&amp;";"&amp;H4862</f>
        <v>home_cool;0;Lognormal;1,12;0;0;No;(2,3,2,4,2,na)_x007f_</v>
      </c>
    </row>
    <row r="4863" ht="15.75" customHeight="1">
      <c r="A4863" s="1" t="s">
        <v>36</v>
      </c>
      <c r="B4863" s="1">
        <v>0.0</v>
      </c>
      <c r="C4863" s="1" t="s">
        <v>866</v>
      </c>
      <c r="D4863" s="1">
        <v>1.12</v>
      </c>
      <c r="E4863" s="1">
        <v>0.0</v>
      </c>
      <c r="F4863" s="1">
        <v>0.0</v>
      </c>
      <c r="G4863" s="1" t="s">
        <v>832</v>
      </c>
      <c r="H4863" s="1" t="s">
        <v>133</v>
      </c>
      <c r="I4863" s="1" t="str">
        <f t="shared" si="1"/>
        <v>Q7.2. Mung bean sprouts, average of boiled and styr-fried</v>
      </c>
      <c r="J4863" s="1">
        <f t="shared" si="2"/>
        <v>0</v>
      </c>
      <c r="K4863" s="1" t="str">
        <f t="shared" si="3"/>
        <v>Q7.2. Mung bean sprouts, average of boiled and styr-fried0</v>
      </c>
      <c r="L4863" s="1" t="str">
        <f t="shared" si="4"/>
        <v>Q7.2. Mung bean sprouts, average of boiled and styr-friedhome_freez</v>
      </c>
      <c r="M4863" s="1" t="str">
        <f t="array" ref="M4863">IF(A4862=$A$72,TEXT(A4863,"dd/mm/yyyy"),A4863)&amp;";"&amp;B4863&amp;";"&amp;IF(J4863=0,IFERROR(VLOOKUP(A4863,default!$B$17:$C$19,2,0),C4863),INDEX(default!$B$2:$B$12,Sheet2!J4863,0))&amp;";"&amp;D4863&amp;";"&amp;E4863&amp;";"&amp;F4863&amp;";"&amp;G4863&amp;";"&amp;H4863</f>
        <v>home_freez;0;Lognormal;1,12;0;0;No;(2,3,2,4,2,na)_x007f_</v>
      </c>
    </row>
    <row r="4864" ht="15.75" customHeight="1">
      <c r="A4864" s="1" t="s">
        <v>37</v>
      </c>
      <c r="B4864" s="1">
        <v>1.0</v>
      </c>
      <c r="C4864" s="1" t="s">
        <v>866</v>
      </c>
      <c r="D4864" s="1">
        <v>1.11</v>
      </c>
      <c r="E4864" s="1">
        <v>0.0</v>
      </c>
      <c r="F4864" s="1">
        <v>0.0</v>
      </c>
      <c r="G4864" s="1" t="s">
        <v>832</v>
      </c>
      <c r="H4864" s="1" t="s">
        <v>134</v>
      </c>
      <c r="I4864" s="1" t="str">
        <f t="shared" si="1"/>
        <v>Q7.2. Mung bean sprouts, average of boiled and styr-fried</v>
      </c>
      <c r="J4864" s="1">
        <f t="shared" si="2"/>
        <v>0</v>
      </c>
      <c r="K4864" s="1" t="str">
        <f t="shared" si="3"/>
        <v>Q7.2. Mung bean sprouts, average of boiled and styr-fried0</v>
      </c>
      <c r="L4864" s="1" t="str">
        <f t="shared" si="4"/>
        <v>Q7.2. Mung bean sprouts, average of boiled and styr-friedboil</v>
      </c>
      <c r="M4864" s="1" t="str">
        <f t="array" ref="M4864">IF(A4863=$A$72,TEXT(A4864,"dd/mm/yyyy"),A4864)&amp;";"&amp;B4864&amp;";"&amp;IF(J4864=0,IFERROR(VLOOKUP(A4864,default!$B$17:$C$19,2,0),C4864),INDEX(default!$B$2:$B$12,Sheet2!J4864,0))&amp;";"&amp;D4864&amp;";"&amp;E4864&amp;";"&amp;F4864&amp;";"&amp;G4864&amp;";"&amp;H4864</f>
        <v>boil;1;Lognormal;1,11;0;0;No;(2,3,2,2,2,na)_x007f_</v>
      </c>
    </row>
    <row r="4865" ht="15.75" customHeight="1">
      <c r="A4865" s="1" t="s">
        <v>38</v>
      </c>
      <c r="B4865" s="1">
        <v>1.0</v>
      </c>
      <c r="C4865" s="1" t="s">
        <v>866</v>
      </c>
      <c r="D4865" s="1">
        <v>1.11</v>
      </c>
      <c r="E4865" s="1">
        <v>0.0</v>
      </c>
      <c r="F4865" s="1">
        <v>0.0</v>
      </c>
      <c r="G4865" s="1" t="s">
        <v>832</v>
      </c>
      <c r="H4865" s="1" t="s">
        <v>134</v>
      </c>
      <c r="I4865" s="1" t="str">
        <f t="shared" si="1"/>
        <v>Q7.2. Mung bean sprouts, average of boiled and styr-fried</v>
      </c>
      <c r="J4865" s="1">
        <f t="shared" si="2"/>
        <v>0</v>
      </c>
      <c r="K4865" s="1" t="str">
        <f t="shared" si="3"/>
        <v>Q7.2. Mung bean sprouts, average of boiled and styr-fried0</v>
      </c>
      <c r="L4865" s="1" t="str">
        <f t="shared" si="4"/>
        <v>Q7.2. Mung bean sprouts, average of boiled and styr-friedfry</v>
      </c>
      <c r="M4865" s="1" t="str">
        <f t="array" ref="M4865">IF(A4864=$A$72,TEXT(A4865,"dd/mm/yyyy"),A4865)&amp;";"&amp;B4865&amp;";"&amp;IF(J4865=0,IFERROR(VLOOKUP(A4865,default!$B$17:$C$19,2,0),C4865),INDEX(default!$B$2:$B$12,Sheet2!J4865,0))&amp;";"&amp;D4865&amp;";"&amp;E4865&amp;";"&amp;F4865&amp;";"&amp;G4865&amp;";"&amp;H4865</f>
        <v>fry;1;Lognormal;1,11;0;0;No;(2,3,2,2,2,na)_x007f_</v>
      </c>
    </row>
    <row r="4866" ht="15.75" customHeight="1">
      <c r="A4866" s="1" t="s">
        <v>22</v>
      </c>
      <c r="B4866" s="1">
        <v>1.0</v>
      </c>
      <c r="C4866" s="1" t="s">
        <v>842</v>
      </c>
      <c r="D4866" s="1">
        <v>1.0</v>
      </c>
      <c r="E4866" s="1">
        <v>0.0</v>
      </c>
      <c r="F4866" s="1">
        <v>0.0</v>
      </c>
      <c r="G4866" s="1" t="s">
        <v>832</v>
      </c>
      <c r="I4866" s="1" t="str">
        <f t="shared" si="1"/>
        <v>Q7.2. Mung bean sprouts, average of boiled and styr-fried</v>
      </c>
      <c r="J4866" s="1">
        <f t="shared" si="2"/>
        <v>0</v>
      </c>
      <c r="K4866" s="1" t="str">
        <f t="shared" si="3"/>
        <v>Q7.2. Mung bean sprouts, average of boiled and styr-fried0</v>
      </c>
      <c r="L4866" s="1" t="str">
        <f t="shared" si="4"/>
        <v>Q7.2. Mung bean sprouts, average of boiled and styr-friedprocessing</v>
      </c>
      <c r="M4866" s="1" t="str">
        <f t="array" ref="M4866">IF(A4865=$A$72,TEXT(A4866,"dd/mm/yyyy"),A4866)&amp;";"&amp;B4866&amp;";"&amp;IF(J4866=0,IFERROR(VLOOKUP(A4866,default!$B$17:$C$19,2,0),C4866),INDEX(default!$B$2:$B$12,Sheet2!J4866,0))&amp;";"&amp;D4866&amp;";"&amp;E4866&amp;";"&amp;F4866&amp;";"&amp;G4866&amp;";"&amp;H4866</f>
        <v>processing;1;Undefined;1;0;0;No;</v>
      </c>
    </row>
    <row r="4867" ht="15.75" customHeight="1">
      <c r="A4867" s="1" t="s">
        <v>39</v>
      </c>
      <c r="B4867" s="1">
        <v>0.05</v>
      </c>
      <c r="C4867" s="1" t="s">
        <v>842</v>
      </c>
      <c r="D4867" s="1">
        <v>1.0</v>
      </c>
      <c r="E4867" s="1">
        <v>0.0</v>
      </c>
      <c r="F4867" s="1">
        <v>0.0</v>
      </c>
      <c r="G4867" s="1" t="s">
        <v>832</v>
      </c>
      <c r="I4867" s="1" t="str">
        <f t="shared" si="1"/>
        <v>Q7.2. Mung bean sprouts, average of boiled and styr-fried</v>
      </c>
      <c r="J4867" s="1">
        <f t="shared" si="2"/>
        <v>0</v>
      </c>
      <c r="K4867" s="1" t="str">
        <f t="shared" si="3"/>
        <v>Q7.2. Mung bean sprouts, average of boiled and styr-fried0</v>
      </c>
      <c r="L4867" s="1" t="str">
        <f t="shared" si="4"/>
        <v>Q7.2. Mung bean sprouts, average of boiled and styr-friedpackwt</v>
      </c>
      <c r="M4867" s="1" t="str">
        <f t="array" ref="M4867">IF(A4866=$A$72,TEXT(A4867,"dd/mm/yyyy"),A4867)&amp;";"&amp;B4867&amp;";"&amp;IF(J4867=0,IFERROR(VLOOKUP(A4867,default!$B$17:$C$19,2,0),C4867),INDEX(default!$B$2:$B$12,Sheet2!J4867,0))&amp;";"&amp;D4867&amp;";"&amp;E4867&amp;";"&amp;F4867&amp;";"&amp;G4867&amp;";"&amp;H4867</f>
        <v>packwt;0,05;Undefined;1;0;0;No;</v>
      </c>
    </row>
    <row r="4868" ht="15.75" customHeight="1">
      <c r="A4868" s="1" t="s">
        <v>40</v>
      </c>
      <c r="B4868" s="1">
        <v>0.0</v>
      </c>
      <c r="C4868" s="1" t="s">
        <v>842</v>
      </c>
      <c r="D4868" s="1">
        <v>1.0</v>
      </c>
      <c r="E4868" s="1">
        <v>0.0</v>
      </c>
      <c r="F4868" s="1">
        <v>0.0</v>
      </c>
      <c r="G4868" s="1" t="s">
        <v>832</v>
      </c>
      <c r="I4868" s="1" t="str">
        <f t="shared" si="1"/>
        <v>Q7.2. Mung bean sprouts, average of boiled and styr-fried</v>
      </c>
      <c r="J4868" s="1">
        <f t="shared" si="2"/>
        <v>0</v>
      </c>
      <c r="K4868" s="1" t="str">
        <f t="shared" si="3"/>
        <v>Q7.2. Mung bean sprouts, average of boiled and styr-fried0</v>
      </c>
      <c r="L4868" s="1" t="str">
        <f t="shared" si="4"/>
        <v>Q7.2. Mung bean sprouts, average of boiled and styr-friedUSER_loss</v>
      </c>
      <c r="M4868" s="1" t="str">
        <f t="array" ref="M4868">IF(A4867=$A$72,TEXT(A4868,"dd/mm/yyyy"),A4868)&amp;";"&amp;B4868&amp;";"&amp;IF(J4868=0,IFERROR(VLOOKUP(A4868,default!$B$17:$C$19,2,0),C4868),INDEX(default!$B$2:$B$12,Sheet2!J4868,0))&amp;";"&amp;D4868&amp;";"&amp;E4868&amp;";"&amp;F4868&amp;";"&amp;G4868&amp;";"&amp;H4868</f>
        <v>USER_loss;0;Undefined;1;0;0;No;</v>
      </c>
    </row>
    <row r="4869" ht="15.75" customHeight="1">
      <c r="I4869" s="1" t="str">
        <f t="shared" si="1"/>
        <v>Q7.2. Mung bean sprouts, average of boiled and styr-fried</v>
      </c>
      <c r="J4869" s="1">
        <f t="shared" si="2"/>
        <v>0</v>
      </c>
      <c r="K4869" s="1" t="str">
        <f t="shared" si="3"/>
        <v>Q7.2. Mung bean sprouts, average of boiled and styr-fried0</v>
      </c>
      <c r="L4869" s="1" t="str">
        <f t="shared" si="4"/>
        <v>Q7.2. Mung bean sprouts, average of boiled and styr-fried</v>
      </c>
      <c r="M4869" s="1" t="str">
        <f t="array" ref="M4869">IF(A4868=$A$72,TEXT(A4869,"dd/mm/yyyy"),A4869)&amp;";"&amp;B4869&amp;";"&amp;IF(J4869=0,IFERROR(VLOOKUP(A4869,default!$B$17:$C$19,2,0),C4869),INDEX(default!$B$2:$B$12,Sheet2!J4869,0))&amp;";"&amp;D4869&amp;";"&amp;E4869&amp;";"&amp;F4869&amp;";"&amp;G4869&amp;";"&amp;H4869</f>
        <v>;;;;;;;</v>
      </c>
    </row>
    <row r="4870" ht="15.75" customHeight="1">
      <c r="A4870" s="1" t="s">
        <v>867</v>
      </c>
      <c r="I4870" s="1" t="str">
        <f t="shared" si="1"/>
        <v>Q7.2. Mung bean sprouts, average of boiled and styr-fried</v>
      </c>
      <c r="J4870" s="1">
        <f t="shared" si="2"/>
        <v>0</v>
      </c>
      <c r="K4870" s="1" t="str">
        <f t="shared" si="3"/>
        <v>Q7.2. Mung bean sprouts, average of boiled and styr-fried0</v>
      </c>
      <c r="L4870" s="1" t="str">
        <f t="shared" si="4"/>
        <v>Q7.2. Mung bean sprouts, average of boiled and styr-friedEnd</v>
      </c>
      <c r="M4870" s="1" t="str">
        <f t="array" ref="M4870">IF(A4869=$A$72,TEXT(A4870,"dd/mm/yyyy"),A4870)&amp;";"&amp;B4870&amp;";"&amp;IF(J4870=0,IFERROR(VLOOKUP(A4870,default!$B$17:$C$19,2,0),C4870),INDEX(default!$B$2:$B$12,Sheet2!J4870,0))&amp;";"&amp;D4870&amp;";"&amp;E4870&amp;";"&amp;F4870&amp;";"&amp;G4870&amp;";"&amp;H4870</f>
        <v>End;;;;;;;</v>
      </c>
    </row>
    <row r="4871" ht="15.75" customHeight="1">
      <c r="I4871" s="1" t="str">
        <f t="shared" si="1"/>
        <v>Q7.2. Mung bean sprouts, average of boiled and styr-fried</v>
      </c>
      <c r="J4871" s="1">
        <f t="shared" si="2"/>
        <v>0</v>
      </c>
      <c r="K4871" s="1" t="str">
        <f t="shared" si="3"/>
        <v>Q7.2. Mung bean sprouts, average of boiled and styr-fried0</v>
      </c>
      <c r="L4871" s="1" t="str">
        <f t="shared" si="4"/>
        <v>Q7.2. Mung bean sprouts, average of boiled and styr-fried</v>
      </c>
      <c r="M4871" s="1" t="str">
        <f t="array" ref="M4871">IF(A4870=$A$72,TEXT(A4871,"dd/mm/yyyy"),A4871)&amp;";"&amp;B4871&amp;";"&amp;IF(J4871=0,IFERROR(VLOOKUP(A4871,default!$B$17:$C$19,2,0),C4871),INDEX(default!$B$2:$B$12,Sheet2!J4871,0))&amp;";"&amp;D4871&amp;";"&amp;E4871&amp;";"&amp;F4871&amp;";"&amp;G4871&amp;";"&amp;H4871</f>
        <v>;;;;;;;</v>
      </c>
    </row>
    <row r="4872" ht="15.75" customHeight="1">
      <c r="A4872" s="1" t="s">
        <v>814</v>
      </c>
      <c r="I4872" s="1" t="str">
        <f t="shared" si="1"/>
        <v>Q7.2. Mung bean sprouts, average of boiled and styr-fried</v>
      </c>
      <c r="J4872" s="1">
        <f t="shared" si="2"/>
        <v>0</v>
      </c>
      <c r="K4872" s="1" t="str">
        <f t="shared" si="3"/>
        <v>Q7.2. Mung bean sprouts, average of boiled and styr-fried0</v>
      </c>
      <c r="L4872" s="1" t="str">
        <f t="shared" si="4"/>
        <v>Q7.2. Mung bean sprouts, average of boiled and styr-friedProcess</v>
      </c>
      <c r="M4872" s="1" t="str">
        <f t="array" ref="M4872">IF(A4871=$A$72,TEXT(A4872,"dd/mm/yyyy"),A4872)&amp;";"&amp;B4872&amp;";"&amp;IF(J4872=0,IFERROR(VLOOKUP(A4872,default!$B$17:$C$19,2,0),C4872),INDEX(default!$B$2:$B$12,Sheet2!J4872,0))&amp;";"&amp;D4872&amp;";"&amp;E4872&amp;";"&amp;F4872&amp;";"&amp;G4872&amp;";"&amp;H4872</f>
        <v>Process;;;;;;;</v>
      </c>
    </row>
    <row r="4873" ht="15.75" customHeight="1">
      <c r="I4873" s="1" t="str">
        <f t="shared" si="1"/>
        <v>Q7.2. Mung bean sprouts, average of boiled and styr-fried</v>
      </c>
      <c r="J4873" s="1">
        <f t="shared" si="2"/>
        <v>0</v>
      </c>
      <c r="K4873" s="1" t="str">
        <f t="shared" si="3"/>
        <v>Q7.2. Mung bean sprouts, average of boiled and styr-fried0</v>
      </c>
      <c r="L4873" s="1" t="str">
        <f t="shared" si="4"/>
        <v>Q7.2. Mung bean sprouts, average of boiled and styr-fried</v>
      </c>
      <c r="M4873" s="1" t="str">
        <f t="array" ref="M4873">IF(A4872=$A$72,TEXT(A4873,"dd/mm/yyyy"),A4873)&amp;";"&amp;B4873&amp;";"&amp;IF(J4873=0,IFERROR(VLOOKUP(A4873,default!$B$17:$C$19,2,0),C4873),INDEX(default!$B$2:$B$12,Sheet2!J4873,0))&amp;";"&amp;D4873&amp;";"&amp;E4873&amp;";"&amp;F4873&amp;";"&amp;G4873&amp;";"&amp;H4873</f>
        <v>;;;;;;;</v>
      </c>
    </row>
    <row r="4874" ht="15.75" customHeight="1">
      <c r="A4874" s="1" t="s">
        <v>815</v>
      </c>
      <c r="I4874" s="1" t="str">
        <f t="shared" si="1"/>
        <v>Q7.2. Mung bean sprouts, average of boiled and styr-fried</v>
      </c>
      <c r="J4874" s="1">
        <f t="shared" si="2"/>
        <v>0</v>
      </c>
      <c r="K4874" s="1" t="str">
        <f t="shared" si="3"/>
        <v>Q7.2. Mung bean sprouts, average of boiled and styr-fried0</v>
      </c>
      <c r="L4874" s="1" t="str">
        <f t="shared" si="4"/>
        <v>Q7.2. Mung bean sprouts, average of boiled and styr-friedCategory type</v>
      </c>
      <c r="M4874" s="1" t="str">
        <f t="array" ref="M4874">IF(A4873=$A$72,TEXT(A4874,"dd/mm/yyyy"),A4874)&amp;";"&amp;B4874&amp;";"&amp;IF(J4874=0,IFERROR(VLOOKUP(A4874,default!$B$17:$C$19,2,0),C4874),INDEX(default!$B$2:$B$12,Sheet2!J4874,0))&amp;";"&amp;D4874&amp;";"&amp;E4874&amp;";"&amp;F4874&amp;";"&amp;G4874&amp;";"&amp;H4874</f>
        <v>Category type;;;;;;;</v>
      </c>
    </row>
    <row r="4875" ht="15.75" customHeight="1">
      <c r="A4875" s="1" t="s">
        <v>816</v>
      </c>
      <c r="I4875" s="1" t="str">
        <f t="shared" si="1"/>
        <v>Q7.2. Mung bean sprouts, average of boiled and styr-fried</v>
      </c>
      <c r="J4875" s="1">
        <f t="shared" si="2"/>
        <v>0</v>
      </c>
      <c r="K4875" s="1" t="str">
        <f t="shared" si="3"/>
        <v>Q7.2. Mung bean sprouts, average of boiled and styr-fried0</v>
      </c>
      <c r="L4875" s="1" t="str">
        <f t="shared" si="4"/>
        <v>Q7.2. Mung bean sprouts, average of boiled and styr-friedmaterial</v>
      </c>
      <c r="M4875" s="1" t="str">
        <f t="array" ref="M4875">IF(A4874=$A$72,TEXT(A4875,"dd/mm/yyyy"),A4875)&amp;";"&amp;B4875&amp;";"&amp;IF(J4875=0,IFERROR(VLOOKUP(A4875,default!$B$17:$C$19,2,0),C4875),INDEX(default!$B$2:$B$12,Sheet2!J4875,0))&amp;";"&amp;D4875&amp;";"&amp;E4875&amp;";"&amp;F4875&amp;";"&amp;G4875&amp;";"&amp;H4875</f>
        <v>material;;;;;;;</v>
      </c>
    </row>
    <row r="4876" ht="15.75" customHeight="1">
      <c r="I4876" s="1" t="str">
        <f t="shared" si="1"/>
        <v>Q7.2. Mung bean sprouts, average of boiled and styr-fried</v>
      </c>
      <c r="J4876" s="1">
        <f t="shared" si="2"/>
        <v>0</v>
      </c>
      <c r="K4876" s="1" t="str">
        <f t="shared" si="3"/>
        <v>Q7.2. Mung bean sprouts, average of boiled and styr-fried0</v>
      </c>
      <c r="L4876" s="1" t="str">
        <f t="shared" si="4"/>
        <v>Q7.2. Mung bean sprouts, average of boiled and styr-fried</v>
      </c>
      <c r="M4876" s="1" t="str">
        <f t="array" ref="M4876">IF(A4875=$A$72,TEXT(A4876,"dd/mm/yyyy"),A4876)&amp;";"&amp;B4876&amp;";"&amp;IF(J4876=0,IFERROR(VLOOKUP(A4876,default!$B$17:$C$19,2,0),C4876),INDEX(default!$B$2:$B$12,Sheet2!J4876,0))&amp;";"&amp;D4876&amp;";"&amp;E4876&amp;";"&amp;F4876&amp;";"&amp;G4876&amp;";"&amp;H4876</f>
        <v>;;;;;;;</v>
      </c>
    </row>
    <row r="4877" ht="15.75" customHeight="1">
      <c r="A4877" s="1" t="s">
        <v>817</v>
      </c>
      <c r="I4877" s="1" t="str">
        <f t="shared" si="1"/>
        <v>Q7.2. Mung bean sprouts, average of boiled and styr-fried</v>
      </c>
      <c r="J4877" s="1">
        <f t="shared" si="2"/>
        <v>0</v>
      </c>
      <c r="K4877" s="1" t="str">
        <f t="shared" si="3"/>
        <v>Q7.2. Mung bean sprouts, average of boiled and styr-fried0</v>
      </c>
      <c r="L4877" s="1" t="str">
        <f t="shared" si="4"/>
        <v>Q7.2. Mung bean sprouts, average of boiled and styr-friedProcess identifier</v>
      </c>
      <c r="M4877" s="1" t="str">
        <f t="array" ref="M4877">IF(A4876=$A$72,TEXT(A4877,"dd/mm/yyyy"),A4877)&amp;";"&amp;B4877&amp;";"&amp;IF(J4877=0,IFERROR(VLOOKUP(A4877,default!$B$17:$C$19,2,0),C4877),INDEX(default!$B$2:$B$12,Sheet2!J4877,0))&amp;";"&amp;D4877&amp;";"&amp;E4877&amp;";"&amp;F4877&amp;";"&amp;G4877&amp;";"&amp;H4877</f>
        <v>Process identifier;;;;;;;</v>
      </c>
    </row>
    <row r="4878" ht="15.75" customHeight="1">
      <c r="A4878" s="1" t="s">
        <v>1163</v>
      </c>
      <c r="I4878" s="1" t="str">
        <f t="shared" si="1"/>
        <v>Q7.2. Mung bean sprouts, average of boiled and styr-fried</v>
      </c>
      <c r="J4878" s="1">
        <f t="shared" si="2"/>
        <v>0</v>
      </c>
      <c r="K4878" s="1" t="str">
        <f t="shared" si="3"/>
        <v>Q7.2. Mung bean sprouts, average of boiled and styr-fried0</v>
      </c>
      <c r="L4878" s="1" t="str">
        <f t="shared" si="4"/>
        <v>Q7.2. Mung bean sprouts, average of boiled and styr-friedFootPrin000108900800278</v>
      </c>
      <c r="M4878" s="1" t="str">
        <f t="array" ref="M4878">IF(A4877=$A$72,TEXT(A4878,"dd/mm/yyyy"),A4878)&amp;";"&amp;B4878&amp;";"&amp;IF(J4878=0,IFERROR(VLOOKUP(A4878,default!$B$17:$C$19,2,0),C4878),INDEX(default!$B$2:$B$12,Sheet2!J4878,0))&amp;";"&amp;D4878&amp;";"&amp;E4878&amp;";"&amp;F4878&amp;";"&amp;G4878&amp;";"&amp;H4878</f>
        <v>FootPrin000108900800278;;;;;;;</v>
      </c>
    </row>
    <row r="4879" ht="15.75" customHeight="1">
      <c r="I4879" s="1" t="str">
        <f t="shared" si="1"/>
        <v>Q7.2. Mung bean sprouts, average of boiled and styr-fried</v>
      </c>
      <c r="J4879" s="1">
        <f t="shared" si="2"/>
        <v>0</v>
      </c>
      <c r="K4879" s="1" t="str">
        <f t="shared" si="3"/>
        <v>Q7.2. Mung bean sprouts, average of boiled and styr-fried0</v>
      </c>
      <c r="L4879" s="1" t="str">
        <f t="shared" si="4"/>
        <v>Q7.2. Mung bean sprouts, average of boiled and styr-fried</v>
      </c>
      <c r="M4879" s="1" t="str">
        <f t="array" ref="M4879">IF(A4878=$A$72,TEXT(A4879,"dd/mm/yyyy"),A4879)&amp;";"&amp;B4879&amp;";"&amp;IF(J4879=0,IFERROR(VLOOKUP(A4879,default!$B$17:$C$19,2,0),C4879),INDEX(default!$B$2:$B$12,Sheet2!J4879,0))&amp;";"&amp;D4879&amp;";"&amp;E4879&amp;";"&amp;F4879&amp;";"&amp;G4879&amp;";"&amp;H4879</f>
        <v>;;;;;;;</v>
      </c>
    </row>
    <row r="4880" ht="15.75" customHeight="1">
      <c r="A4880" s="1" t="s">
        <v>819</v>
      </c>
      <c r="I4880" s="1" t="str">
        <f t="shared" si="1"/>
        <v>Q7.2. Mung bean sprouts, average of boiled and styr-fried</v>
      </c>
      <c r="J4880" s="1">
        <f t="shared" si="2"/>
        <v>0</v>
      </c>
      <c r="K4880" s="1" t="str">
        <f t="shared" si="3"/>
        <v>Q7.2. Mung bean sprouts, average of boiled and styr-fried0</v>
      </c>
      <c r="L4880" s="1" t="str">
        <f t="shared" si="4"/>
        <v>Q7.2. Mung bean sprouts, average of boiled and styr-friedType</v>
      </c>
      <c r="M4880" s="1" t="str">
        <f t="array" ref="M4880">IF(A4879=$A$72,TEXT(A4880,"dd/mm/yyyy"),A4880)&amp;";"&amp;B4880&amp;";"&amp;IF(J4880=0,IFERROR(VLOOKUP(A4880,default!$B$17:$C$19,2,0),C4880),INDEX(default!$B$2:$B$12,Sheet2!J4880,0))&amp;";"&amp;D4880&amp;";"&amp;E4880&amp;";"&amp;F4880&amp;";"&amp;G4880&amp;";"&amp;H4880</f>
        <v>Type;;;;;;;</v>
      </c>
    </row>
    <row r="4881" ht="15.75" customHeight="1">
      <c r="I4881" s="1" t="str">
        <f t="shared" si="1"/>
        <v>Q7.2. Mung bean sprouts, average of boiled and styr-fried</v>
      </c>
      <c r="J4881" s="1">
        <f t="shared" si="2"/>
        <v>0</v>
      </c>
      <c r="K4881" s="1" t="str">
        <f t="shared" si="3"/>
        <v>Q7.2. Mung bean sprouts, average of boiled and styr-fried0</v>
      </c>
      <c r="L4881" s="1" t="str">
        <f t="shared" si="4"/>
        <v>Q7.2. Mung bean sprouts, average of boiled and styr-fried</v>
      </c>
      <c r="M4881" s="1" t="str">
        <f t="array" ref="M4881">IF(A4880=$A$72,TEXT(A4881,"dd/mm/yyyy"),A4881)&amp;";"&amp;B4881&amp;";"&amp;IF(J4881=0,IFERROR(VLOOKUP(A4881,default!$B$17:$C$19,2,0),C4881),INDEX(default!$B$2:$B$12,Sheet2!J4881,0))&amp;";"&amp;D4881&amp;";"&amp;E4881&amp;";"&amp;F4881&amp;";"&amp;G4881&amp;";"&amp;H4881</f>
        <v>;;;;;;;</v>
      </c>
    </row>
    <row r="4882" ht="15.75" customHeight="1">
      <c r="I4882" s="1" t="str">
        <f t="shared" si="1"/>
        <v>Q7.2. Mung bean sprouts, average of boiled and styr-fried</v>
      </c>
      <c r="J4882" s="1">
        <f t="shared" si="2"/>
        <v>0</v>
      </c>
      <c r="K4882" s="1" t="str">
        <f t="shared" si="3"/>
        <v>Q7.2. Mung bean sprouts, average of boiled and styr-fried0</v>
      </c>
      <c r="L4882" s="1" t="str">
        <f t="shared" si="4"/>
        <v>Q7.2. Mung bean sprouts, average of boiled and styr-fried</v>
      </c>
      <c r="M4882" s="1" t="str">
        <f t="array" ref="M4882">IF(A4881=$A$72,TEXT(A4882,"dd/mm/yyyy"),A4882)&amp;";"&amp;B4882&amp;";"&amp;IF(J4882=0,IFERROR(VLOOKUP(A4882,default!$B$17:$C$19,2,0),C4882),INDEX(default!$B$2:$B$12,Sheet2!J4882,0))&amp;";"&amp;D4882&amp;";"&amp;E4882&amp;";"&amp;F4882&amp;";"&amp;G4882&amp;";"&amp;H4882</f>
        <v>;;;;;;;</v>
      </c>
    </row>
    <row r="4883" ht="15.75" customHeight="1">
      <c r="A4883" s="1" t="s">
        <v>820</v>
      </c>
      <c r="I4883" s="1" t="str">
        <f t="shared" si="1"/>
        <v>Q7.2. Mung bean sprouts, average of boiled and styr-fried</v>
      </c>
      <c r="J4883" s="1">
        <f t="shared" si="2"/>
        <v>0</v>
      </c>
      <c r="K4883" s="1" t="str">
        <f t="shared" si="3"/>
        <v>Q7.2. Mung bean sprouts, average of boiled and styr-fried0</v>
      </c>
      <c r="L4883" s="1" t="str">
        <f t="shared" si="4"/>
        <v>Q7.2. Mung bean sprouts, average of boiled and styr-friedStatus</v>
      </c>
      <c r="M4883" s="1" t="str">
        <f t="array" ref="M4883">IF(A4882=$A$72,TEXT(A4883,"dd/mm/yyyy"),A4883)&amp;";"&amp;B4883&amp;";"&amp;IF(J4883=0,IFERROR(VLOOKUP(A4883,default!$B$17:$C$19,2,0),C4883),INDEX(default!$B$2:$B$12,Sheet2!J4883,0))&amp;";"&amp;D4883&amp;";"&amp;E4883&amp;";"&amp;F4883&amp;";"&amp;G4883&amp;";"&amp;H4883</f>
        <v>Status;;;;;;;</v>
      </c>
    </row>
    <row r="4884" ht="15.75" customHeight="1">
      <c r="I4884" s="1" t="str">
        <f t="shared" si="1"/>
        <v>Q7.2. Mung bean sprouts, average of boiled and styr-fried</v>
      </c>
      <c r="J4884" s="1">
        <f t="shared" si="2"/>
        <v>0</v>
      </c>
      <c r="K4884" s="1" t="str">
        <f t="shared" si="3"/>
        <v>Q7.2. Mung bean sprouts, average of boiled and styr-fried0</v>
      </c>
      <c r="L4884" s="1" t="str">
        <f t="shared" si="4"/>
        <v>Q7.2. Mung bean sprouts, average of boiled and styr-fried</v>
      </c>
      <c r="M4884" s="1" t="str">
        <f t="array" ref="M4884">IF(A4883=$A$72,TEXT(A4884,"dd/mm/yyyy"),A4884)&amp;";"&amp;B4884&amp;";"&amp;IF(J4884=0,IFERROR(VLOOKUP(A4884,default!$B$17:$C$19,2,0),C4884),INDEX(default!$B$2:$B$12,Sheet2!J4884,0))&amp;";"&amp;D4884&amp;";"&amp;E4884&amp;";"&amp;F4884&amp;";"&amp;G4884&amp;";"&amp;H4884</f>
        <v>;;;;;;;</v>
      </c>
    </row>
    <row r="4885" ht="15.75" customHeight="1">
      <c r="I4885" s="1" t="str">
        <f t="shared" si="1"/>
        <v>Q7.2. Mung bean sprouts, average of boiled and styr-fried</v>
      </c>
      <c r="J4885" s="1">
        <f t="shared" si="2"/>
        <v>0</v>
      </c>
      <c r="K4885" s="1" t="str">
        <f t="shared" si="3"/>
        <v>Q7.2. Mung bean sprouts, average of boiled and styr-fried0</v>
      </c>
      <c r="L4885" s="1" t="str">
        <f t="shared" si="4"/>
        <v>Q7.2. Mung bean sprouts, average of boiled and styr-fried</v>
      </c>
      <c r="M4885" s="1" t="str">
        <f t="array" ref="M4885">IF(A4884=$A$72,TEXT(A4885,"dd/mm/yyyy"),A4885)&amp;";"&amp;B4885&amp;";"&amp;IF(J4885=0,IFERROR(VLOOKUP(A4885,default!$B$17:$C$19,2,0),C4885),INDEX(default!$B$2:$B$12,Sheet2!J4885,0))&amp;";"&amp;D4885&amp;";"&amp;E4885&amp;";"&amp;F4885&amp;";"&amp;G4885&amp;";"&amp;H4885</f>
        <v>;;;;;;;</v>
      </c>
    </row>
    <row r="4886" ht="15.75" customHeight="1">
      <c r="A4886" s="1" t="s">
        <v>821</v>
      </c>
      <c r="I4886" s="1" t="str">
        <f t="shared" si="1"/>
        <v>Q7.2. Mung bean sprouts, average of boiled and styr-fried</v>
      </c>
      <c r="J4886" s="1">
        <f t="shared" si="2"/>
        <v>0</v>
      </c>
      <c r="K4886" s="1" t="str">
        <f t="shared" si="3"/>
        <v>Q7.2. Mung bean sprouts, average of boiled and styr-fried0</v>
      </c>
      <c r="L4886" s="1" t="str">
        <f t="shared" si="4"/>
        <v>Q7.2. Mung bean sprouts, average of boiled and styr-friedTime period</v>
      </c>
      <c r="M4886" s="1" t="str">
        <f t="array" ref="M4886">IF(A4885=$A$72,TEXT(A4886,"dd/mm/yyyy"),A4886)&amp;";"&amp;B4886&amp;";"&amp;IF(J4886=0,IFERROR(VLOOKUP(A4886,default!$B$17:$C$19,2,0),C4886),INDEX(default!$B$2:$B$12,Sheet2!J4886,0))&amp;";"&amp;D4886&amp;";"&amp;E4886&amp;";"&amp;F4886&amp;";"&amp;G4886&amp;";"&amp;H4886</f>
        <v>Time period;;;;;;;</v>
      </c>
    </row>
    <row r="4887" ht="15.75" customHeight="1">
      <c r="A4887" s="1" t="s">
        <v>822</v>
      </c>
      <c r="I4887" s="1" t="str">
        <f t="shared" si="1"/>
        <v>Q7.2. Mung bean sprouts, average of boiled and styr-fried</v>
      </c>
      <c r="J4887" s="1">
        <f t="shared" si="2"/>
        <v>0</v>
      </c>
      <c r="K4887" s="1" t="str">
        <f t="shared" si="3"/>
        <v>Q7.2. Mung bean sprouts, average of boiled and styr-fried0</v>
      </c>
      <c r="L4887" s="1" t="str">
        <f t="shared" si="4"/>
        <v>Q7.2. Mung bean sprouts, average of boiled and styr-friedUnspecified</v>
      </c>
      <c r="M4887" s="1" t="str">
        <f t="array" ref="M4887">IF(A4886=$A$72,TEXT(A4887,"dd/mm/yyyy"),A4887)&amp;";"&amp;B4887&amp;";"&amp;IF(J4887=0,IFERROR(VLOOKUP(A4887,default!$B$17:$C$19,2,0),C4887),INDEX(default!$B$2:$B$12,Sheet2!J4887,0))&amp;";"&amp;D4887&amp;";"&amp;E4887&amp;";"&amp;F4887&amp;";"&amp;G4887&amp;";"&amp;H4887</f>
        <v>Unspecified;;;;;;;</v>
      </c>
    </row>
    <row r="4888" ht="15.75" customHeight="1">
      <c r="I4888" s="1" t="str">
        <f t="shared" si="1"/>
        <v>Q7.2. Mung bean sprouts, average of boiled and styr-fried</v>
      </c>
      <c r="J4888" s="1">
        <f t="shared" si="2"/>
        <v>0</v>
      </c>
      <c r="K4888" s="1" t="str">
        <f t="shared" si="3"/>
        <v>Q7.2. Mung bean sprouts, average of boiled and styr-fried0</v>
      </c>
      <c r="L4888" s="1" t="str">
        <f t="shared" si="4"/>
        <v>Q7.2. Mung bean sprouts, average of boiled and styr-fried</v>
      </c>
      <c r="M4888" s="1" t="str">
        <f t="array" ref="M4888">IF(A4887=$A$72,TEXT(A4888,"dd/mm/yyyy"),A4888)&amp;";"&amp;B4888&amp;";"&amp;IF(J4888=0,IFERROR(VLOOKUP(A4888,default!$B$17:$C$19,2,0),C4888),INDEX(default!$B$2:$B$12,Sheet2!J4888,0))&amp;";"&amp;D4888&amp;";"&amp;E4888&amp;";"&amp;F4888&amp;";"&amp;G4888&amp;";"&amp;H4888</f>
        <v>;;;;;;;</v>
      </c>
    </row>
    <row r="4889" ht="15.75" customHeight="1">
      <c r="A4889" s="1" t="s">
        <v>823</v>
      </c>
      <c r="I4889" s="1" t="str">
        <f t="shared" si="1"/>
        <v>Q7.2. Mung bean sprouts, average of boiled and styr-fried</v>
      </c>
      <c r="J4889" s="1">
        <f t="shared" si="2"/>
        <v>0</v>
      </c>
      <c r="K4889" s="1" t="str">
        <f t="shared" si="3"/>
        <v>Q7.2. Mung bean sprouts, average of boiled and styr-fried0</v>
      </c>
      <c r="L4889" s="1" t="str">
        <f t="shared" si="4"/>
        <v>Q7.2. Mung bean sprouts, average of boiled and styr-friedGeography</v>
      </c>
      <c r="M4889" s="1" t="str">
        <f t="array" ref="M4889">IF(A4888=$A$72,TEXT(A4889,"dd/mm/yyyy"),A4889)&amp;";"&amp;B4889&amp;";"&amp;IF(J4889=0,IFERROR(VLOOKUP(A4889,default!$B$17:$C$19,2,0),C4889),INDEX(default!$B$2:$B$12,Sheet2!J4889,0))&amp;";"&amp;D4889&amp;";"&amp;E4889&amp;";"&amp;F4889&amp;";"&amp;G4889&amp;";"&amp;H4889</f>
        <v>Geography;;;;;;;</v>
      </c>
    </row>
    <row r="4890" ht="15.75" customHeight="1">
      <c r="A4890" s="1" t="s">
        <v>822</v>
      </c>
      <c r="I4890" s="1" t="str">
        <f t="shared" si="1"/>
        <v>Q7.2. Mung bean sprouts, average of boiled and styr-fried</v>
      </c>
      <c r="J4890" s="1">
        <f t="shared" si="2"/>
        <v>0</v>
      </c>
      <c r="K4890" s="1" t="str">
        <f t="shared" si="3"/>
        <v>Q7.2. Mung bean sprouts, average of boiled and styr-fried0</v>
      </c>
      <c r="L4890" s="1" t="str">
        <f t="shared" si="4"/>
        <v>Q7.2. Mung bean sprouts, average of boiled and styr-friedUnspecified</v>
      </c>
      <c r="M4890" s="1" t="str">
        <f t="array" ref="M4890">IF(A4889=$A$72,TEXT(A4890,"dd/mm/yyyy"),A4890)&amp;";"&amp;B4890&amp;";"&amp;IF(J4890=0,IFERROR(VLOOKUP(A4890,default!$B$17:$C$19,2,0),C4890),INDEX(default!$B$2:$B$12,Sheet2!J4890,0))&amp;";"&amp;D4890&amp;";"&amp;E4890&amp;";"&amp;F4890&amp;";"&amp;G4890&amp;";"&amp;H4890</f>
        <v>Unspecified;;;;;;;</v>
      </c>
    </row>
    <row r="4891" ht="15.75" customHeight="1">
      <c r="I4891" s="1" t="str">
        <f t="shared" si="1"/>
        <v>Q7.2. Mung bean sprouts, average of boiled and styr-fried</v>
      </c>
      <c r="J4891" s="1">
        <f t="shared" si="2"/>
        <v>0</v>
      </c>
      <c r="K4891" s="1" t="str">
        <f t="shared" si="3"/>
        <v>Q7.2. Mung bean sprouts, average of boiled and styr-fried0</v>
      </c>
      <c r="L4891" s="1" t="str">
        <f t="shared" si="4"/>
        <v>Q7.2. Mung bean sprouts, average of boiled and styr-fried</v>
      </c>
      <c r="M4891" s="1" t="str">
        <f t="array" ref="M4891">IF(A4890=$A$72,TEXT(A4891,"dd/mm/yyyy"),A4891)&amp;";"&amp;B4891&amp;";"&amp;IF(J4891=0,IFERROR(VLOOKUP(A4891,default!$B$17:$C$19,2,0),C4891),INDEX(default!$B$2:$B$12,Sheet2!J4891,0))&amp;";"&amp;D4891&amp;";"&amp;E4891&amp;";"&amp;F4891&amp;";"&amp;G4891&amp;";"&amp;H4891</f>
        <v>;;;;;;;</v>
      </c>
    </row>
    <row r="4892" ht="15.75" customHeight="1">
      <c r="A4892" s="1" t="s">
        <v>824</v>
      </c>
      <c r="I4892" s="1" t="str">
        <f t="shared" si="1"/>
        <v>Q7.2. Mung bean sprouts, average of boiled and styr-fried</v>
      </c>
      <c r="J4892" s="1">
        <f t="shared" si="2"/>
        <v>0</v>
      </c>
      <c r="K4892" s="1" t="str">
        <f t="shared" si="3"/>
        <v>Q7.2. Mung bean sprouts, average of boiled and styr-fried0</v>
      </c>
      <c r="L4892" s="1" t="str">
        <f t="shared" si="4"/>
        <v>Q7.2. Mung bean sprouts, average of boiled and styr-friedTechnology</v>
      </c>
      <c r="M4892" s="1" t="str">
        <f t="array" ref="M4892">IF(A4891=$A$72,TEXT(A4892,"dd/mm/yyyy"),A4892)&amp;";"&amp;B4892&amp;";"&amp;IF(J4892=0,IFERROR(VLOOKUP(A4892,default!$B$17:$C$19,2,0),C4892),INDEX(default!$B$2:$B$12,Sheet2!J4892,0))&amp;";"&amp;D4892&amp;";"&amp;E4892&amp;";"&amp;F4892&amp;";"&amp;G4892&amp;";"&amp;H4892</f>
        <v>Technology;;;;;;;</v>
      </c>
    </row>
    <row r="4893" ht="15.75" customHeight="1">
      <c r="A4893" s="1" t="s">
        <v>822</v>
      </c>
      <c r="I4893" s="1" t="str">
        <f t="shared" si="1"/>
        <v>Q7.2. Mung bean sprouts, average of boiled and styr-fried</v>
      </c>
      <c r="J4893" s="1">
        <f t="shared" si="2"/>
        <v>0</v>
      </c>
      <c r="K4893" s="1" t="str">
        <f t="shared" si="3"/>
        <v>Q7.2. Mung bean sprouts, average of boiled and styr-fried0</v>
      </c>
      <c r="L4893" s="1" t="str">
        <f t="shared" si="4"/>
        <v>Q7.2. Mung bean sprouts, average of boiled and styr-friedUnspecified</v>
      </c>
      <c r="M4893" s="1" t="str">
        <f t="array" ref="M4893">IF(A4892=$A$72,TEXT(A4893,"dd/mm/yyyy"),A4893)&amp;";"&amp;B4893&amp;";"&amp;IF(J4893=0,IFERROR(VLOOKUP(A4893,default!$B$17:$C$19,2,0),C4893),INDEX(default!$B$2:$B$12,Sheet2!J4893,0))&amp;";"&amp;D4893&amp;";"&amp;E4893&amp;";"&amp;F4893&amp;";"&amp;G4893&amp;";"&amp;H4893</f>
        <v>Unspecified;;;;;;;</v>
      </c>
    </row>
    <row r="4894" ht="15.75" customHeight="1">
      <c r="I4894" s="1" t="str">
        <f t="shared" si="1"/>
        <v>Q7.2. Mung bean sprouts, average of boiled and styr-fried</v>
      </c>
      <c r="J4894" s="1">
        <f t="shared" si="2"/>
        <v>0</v>
      </c>
      <c r="K4894" s="1" t="str">
        <f t="shared" si="3"/>
        <v>Q7.2. Mung bean sprouts, average of boiled and styr-fried0</v>
      </c>
      <c r="L4894" s="1" t="str">
        <f t="shared" si="4"/>
        <v>Q7.2. Mung bean sprouts, average of boiled and styr-fried</v>
      </c>
      <c r="M4894" s="1" t="str">
        <f t="array" ref="M4894">IF(A4893=$A$72,TEXT(A4894,"dd/mm/yyyy"),A4894)&amp;";"&amp;B4894&amp;";"&amp;IF(J4894=0,IFERROR(VLOOKUP(A4894,default!$B$17:$C$19,2,0),C4894),INDEX(default!$B$2:$B$12,Sheet2!J4894,0))&amp;";"&amp;D4894&amp;";"&amp;E4894&amp;";"&amp;F4894&amp;";"&amp;G4894&amp;";"&amp;H4894</f>
        <v>;;;;;;;</v>
      </c>
    </row>
    <row r="4895" ht="15.75" customHeight="1">
      <c r="A4895" s="1" t="s">
        <v>825</v>
      </c>
      <c r="I4895" s="1" t="str">
        <f t="shared" si="1"/>
        <v>Q7.2. Mung bean sprouts, average of boiled and styr-fried</v>
      </c>
      <c r="J4895" s="1">
        <f t="shared" si="2"/>
        <v>0</v>
      </c>
      <c r="K4895" s="1" t="str">
        <f t="shared" si="3"/>
        <v>Q7.2. Mung bean sprouts, average of boiled and styr-fried0</v>
      </c>
      <c r="L4895" s="1" t="str">
        <f t="shared" si="4"/>
        <v>Q7.2. Mung bean sprouts, average of boiled and styr-friedRepresentativeness</v>
      </c>
      <c r="M4895" s="1" t="str">
        <f t="array" ref="M4895">IF(A4894=$A$72,TEXT(A4895,"dd/mm/yyyy"),A4895)&amp;";"&amp;B4895&amp;";"&amp;IF(J4895=0,IFERROR(VLOOKUP(A4895,default!$B$17:$C$19,2,0),C4895),INDEX(default!$B$2:$B$12,Sheet2!J4895,0))&amp;";"&amp;D4895&amp;";"&amp;E4895&amp;";"&amp;F4895&amp;";"&amp;G4895&amp;";"&amp;H4895</f>
        <v>Representativeness;;;;;;;</v>
      </c>
    </row>
    <row r="4896" ht="15.75" customHeight="1">
      <c r="A4896" s="1" t="s">
        <v>822</v>
      </c>
      <c r="I4896" s="1" t="str">
        <f t="shared" si="1"/>
        <v>Q7.2. Mung bean sprouts, average of boiled and styr-fried</v>
      </c>
      <c r="J4896" s="1">
        <f t="shared" si="2"/>
        <v>0</v>
      </c>
      <c r="K4896" s="1" t="str">
        <f t="shared" si="3"/>
        <v>Q7.2. Mung bean sprouts, average of boiled and styr-fried0</v>
      </c>
      <c r="L4896" s="1" t="str">
        <f t="shared" si="4"/>
        <v>Q7.2. Mung bean sprouts, average of boiled and styr-friedUnspecified</v>
      </c>
      <c r="M4896" s="1" t="str">
        <f t="array" ref="M4896">IF(A4895=$A$72,TEXT(A4896,"dd/mm/yyyy"),A4896)&amp;";"&amp;B4896&amp;";"&amp;IF(J4896=0,IFERROR(VLOOKUP(A4896,default!$B$17:$C$19,2,0),C4896),INDEX(default!$B$2:$B$12,Sheet2!J4896,0))&amp;";"&amp;D4896&amp;";"&amp;E4896&amp;";"&amp;F4896&amp;";"&amp;G4896&amp;";"&amp;H4896</f>
        <v>Unspecified;;;;;;;</v>
      </c>
    </row>
    <row r="4897" ht="15.75" customHeight="1">
      <c r="I4897" s="1" t="str">
        <f t="shared" si="1"/>
        <v>Q7.2. Mung bean sprouts, average of boiled and styr-fried</v>
      </c>
      <c r="J4897" s="1">
        <f t="shared" si="2"/>
        <v>0</v>
      </c>
      <c r="K4897" s="1" t="str">
        <f t="shared" si="3"/>
        <v>Q7.2. Mung bean sprouts, average of boiled and styr-fried0</v>
      </c>
      <c r="L4897" s="1" t="str">
        <f t="shared" si="4"/>
        <v>Q7.2. Mung bean sprouts, average of boiled and styr-fried</v>
      </c>
      <c r="M4897" s="1" t="str">
        <f t="array" ref="M4897">IF(A4896=$A$72,TEXT(A4897,"dd/mm/yyyy"),A4897)&amp;";"&amp;B4897&amp;";"&amp;IF(J4897=0,IFERROR(VLOOKUP(A4897,default!$B$17:$C$19,2,0),C4897),INDEX(default!$B$2:$B$12,Sheet2!J4897,0))&amp;";"&amp;D4897&amp;";"&amp;E4897&amp;";"&amp;F4897&amp;";"&amp;G4897&amp;";"&amp;H4897</f>
        <v>;;;;;;;</v>
      </c>
    </row>
    <row r="4898" ht="15.75" customHeight="1">
      <c r="A4898" s="1" t="s">
        <v>826</v>
      </c>
      <c r="I4898" s="1" t="str">
        <f t="shared" si="1"/>
        <v>Q7.2. Mung bean sprouts, average of boiled and styr-fried</v>
      </c>
      <c r="J4898" s="1">
        <f t="shared" si="2"/>
        <v>0</v>
      </c>
      <c r="K4898" s="1" t="str">
        <f t="shared" si="3"/>
        <v>Q7.2. Mung bean sprouts, average of boiled and styr-fried0</v>
      </c>
      <c r="L4898" s="1" t="str">
        <f t="shared" si="4"/>
        <v>Q7.2. Mung bean sprouts, average of boiled and styr-friedMultiple output allocation</v>
      </c>
      <c r="M4898" s="1" t="str">
        <f t="array" ref="M4898">IF(A4897=$A$72,TEXT(A4898,"dd/mm/yyyy"),A4898)&amp;";"&amp;B4898&amp;";"&amp;IF(J4898=0,IFERROR(VLOOKUP(A4898,default!$B$17:$C$19,2,0),C4898),INDEX(default!$B$2:$B$12,Sheet2!J4898,0))&amp;";"&amp;D4898&amp;";"&amp;E4898&amp;";"&amp;F4898&amp;";"&amp;G4898&amp;";"&amp;H4898</f>
        <v>Multiple output allocation;;;;;;;</v>
      </c>
    </row>
    <row r="4899" ht="15.75" customHeight="1">
      <c r="A4899" s="1" t="s">
        <v>822</v>
      </c>
      <c r="I4899" s="1" t="str">
        <f t="shared" si="1"/>
        <v>Q7.2. Mung bean sprouts, average of boiled and styr-fried</v>
      </c>
      <c r="J4899" s="1">
        <f t="shared" si="2"/>
        <v>0</v>
      </c>
      <c r="K4899" s="1" t="str">
        <f t="shared" si="3"/>
        <v>Q7.2. Mung bean sprouts, average of boiled and styr-fried0</v>
      </c>
      <c r="L4899" s="1" t="str">
        <f t="shared" si="4"/>
        <v>Q7.2. Mung bean sprouts, average of boiled and styr-friedUnspecified</v>
      </c>
      <c r="M4899" s="1" t="str">
        <f t="array" ref="M4899">IF(A4898=$A$72,TEXT(A4899,"dd/mm/yyyy"),A4899)&amp;";"&amp;B4899&amp;";"&amp;IF(J4899=0,IFERROR(VLOOKUP(A4899,default!$B$17:$C$19,2,0),C4899),INDEX(default!$B$2:$B$12,Sheet2!J4899,0))&amp;";"&amp;D4899&amp;";"&amp;E4899&amp;";"&amp;F4899&amp;";"&amp;G4899&amp;";"&amp;H4899</f>
        <v>Unspecified;;;;;;;</v>
      </c>
    </row>
    <row r="4900" ht="15.75" customHeight="1">
      <c r="I4900" s="1" t="str">
        <f t="shared" si="1"/>
        <v>Q7.2. Mung bean sprouts, average of boiled and styr-fried</v>
      </c>
      <c r="J4900" s="1">
        <f t="shared" si="2"/>
        <v>0</v>
      </c>
      <c r="K4900" s="1" t="str">
        <f t="shared" si="3"/>
        <v>Q7.2. Mung bean sprouts, average of boiled and styr-fried0</v>
      </c>
      <c r="L4900" s="1" t="str">
        <f t="shared" si="4"/>
        <v>Q7.2. Mung bean sprouts, average of boiled and styr-fried</v>
      </c>
      <c r="M4900" s="1" t="str">
        <f t="array" ref="M4900">IF(A4899=$A$72,TEXT(A4900,"dd/mm/yyyy"),A4900)&amp;";"&amp;B4900&amp;";"&amp;IF(J4900=0,IFERROR(VLOOKUP(A4900,default!$B$17:$C$19,2,0),C4900),INDEX(default!$B$2:$B$12,Sheet2!J4900,0))&amp;";"&amp;D4900&amp;";"&amp;E4900&amp;";"&amp;F4900&amp;";"&amp;G4900&amp;";"&amp;H4900</f>
        <v>;;;;;;;</v>
      </c>
    </row>
    <row r="4901" ht="15.75" customHeight="1">
      <c r="A4901" s="1" t="s">
        <v>827</v>
      </c>
      <c r="I4901" s="1" t="str">
        <f t="shared" si="1"/>
        <v>Q7.2. Mung bean sprouts, average of boiled and styr-fried</v>
      </c>
      <c r="J4901" s="1">
        <f t="shared" si="2"/>
        <v>0</v>
      </c>
      <c r="K4901" s="1" t="str">
        <f t="shared" si="3"/>
        <v>Q7.2. Mung bean sprouts, average of boiled and styr-fried0</v>
      </c>
      <c r="L4901" s="1" t="str">
        <f t="shared" si="4"/>
        <v>Q7.2. Mung bean sprouts, average of boiled and styr-friedSubstitution allocation</v>
      </c>
      <c r="M4901" s="1" t="str">
        <f t="array" ref="M4901">IF(A4900=$A$72,TEXT(A4901,"dd/mm/yyyy"),A4901)&amp;";"&amp;B4901&amp;";"&amp;IF(J4901=0,IFERROR(VLOOKUP(A4901,default!$B$17:$C$19,2,0),C4901),INDEX(default!$B$2:$B$12,Sheet2!J4901,0))&amp;";"&amp;D4901&amp;";"&amp;E4901&amp;";"&amp;F4901&amp;";"&amp;G4901&amp;";"&amp;H4901</f>
        <v>Substitution allocation;;;;;;;</v>
      </c>
    </row>
    <row r="4902" ht="15.75" customHeight="1">
      <c r="A4902" s="1" t="s">
        <v>822</v>
      </c>
      <c r="I4902" s="1" t="str">
        <f t="shared" si="1"/>
        <v>Q7.2. Mung bean sprouts, average of boiled and styr-fried</v>
      </c>
      <c r="J4902" s="1">
        <f t="shared" si="2"/>
        <v>0</v>
      </c>
      <c r="K4902" s="1" t="str">
        <f t="shared" si="3"/>
        <v>Q7.2. Mung bean sprouts, average of boiled and styr-fried0</v>
      </c>
      <c r="L4902" s="1" t="str">
        <f t="shared" si="4"/>
        <v>Q7.2. Mung bean sprouts, average of boiled and styr-friedUnspecified</v>
      </c>
      <c r="M4902" s="1" t="str">
        <f t="array" ref="M4902">IF(A4901=$A$72,TEXT(A4902,"dd/mm/yyyy"),A4902)&amp;";"&amp;B4902&amp;";"&amp;IF(J4902=0,IFERROR(VLOOKUP(A4902,default!$B$17:$C$19,2,0),C4902),INDEX(default!$B$2:$B$12,Sheet2!J4902,0))&amp;";"&amp;D4902&amp;";"&amp;E4902&amp;";"&amp;F4902&amp;";"&amp;G4902&amp;";"&amp;H4902</f>
        <v>Unspecified;;;;;;;</v>
      </c>
    </row>
    <row r="4903" ht="15.75" customHeight="1">
      <c r="I4903" s="1" t="str">
        <f t="shared" si="1"/>
        <v>Q7.2. Mung bean sprouts, average of boiled and styr-fried</v>
      </c>
      <c r="J4903" s="1">
        <f t="shared" si="2"/>
        <v>0</v>
      </c>
      <c r="K4903" s="1" t="str">
        <f t="shared" si="3"/>
        <v>Q7.2. Mung bean sprouts, average of boiled and styr-fried0</v>
      </c>
      <c r="L4903" s="1" t="str">
        <f t="shared" si="4"/>
        <v>Q7.2. Mung bean sprouts, average of boiled and styr-fried</v>
      </c>
      <c r="M4903" s="1" t="str">
        <f t="array" ref="M4903">IF(A4902=$A$72,TEXT(A4903,"dd/mm/yyyy"),A4903)&amp;";"&amp;B4903&amp;";"&amp;IF(J4903=0,IFERROR(VLOOKUP(A4903,default!$B$17:$C$19,2,0),C4903),INDEX(default!$B$2:$B$12,Sheet2!J4903,0))&amp;";"&amp;D4903&amp;";"&amp;E4903&amp;";"&amp;F4903&amp;";"&amp;G4903&amp;";"&amp;H4903</f>
        <v>;;;;;;;</v>
      </c>
    </row>
    <row r="4904" ht="15.75" customHeight="1">
      <c r="A4904" s="1" t="s">
        <v>828</v>
      </c>
      <c r="I4904" s="1" t="str">
        <f t="shared" si="1"/>
        <v>Q7.2. Mung bean sprouts, average of boiled and styr-fried</v>
      </c>
      <c r="J4904" s="1">
        <f t="shared" si="2"/>
        <v>0</v>
      </c>
      <c r="K4904" s="1" t="str">
        <f t="shared" si="3"/>
        <v>Q7.2. Mung bean sprouts, average of boiled and styr-fried0</v>
      </c>
      <c r="L4904" s="1" t="str">
        <f t="shared" si="4"/>
        <v>Q7.2. Mung bean sprouts, average of boiled and styr-friedCut off rules</v>
      </c>
      <c r="M4904" s="1" t="str">
        <f t="array" ref="M4904">IF(A4903=$A$72,TEXT(A4904,"dd/mm/yyyy"),A4904)&amp;";"&amp;B4904&amp;";"&amp;IF(J4904=0,IFERROR(VLOOKUP(A4904,default!$B$17:$C$19,2,0),C4904),INDEX(default!$B$2:$B$12,Sheet2!J4904,0))&amp;";"&amp;D4904&amp;";"&amp;E4904&amp;";"&amp;F4904&amp;";"&amp;G4904&amp;";"&amp;H4904</f>
        <v>Cut off rules;;;;;;;</v>
      </c>
    </row>
    <row r="4905" ht="15.75" customHeight="1">
      <c r="A4905" s="1" t="s">
        <v>822</v>
      </c>
      <c r="I4905" s="1" t="str">
        <f t="shared" si="1"/>
        <v>Q7.2. Mung bean sprouts, average of boiled and styr-fried</v>
      </c>
      <c r="J4905" s="1">
        <f t="shared" si="2"/>
        <v>0</v>
      </c>
      <c r="K4905" s="1" t="str">
        <f t="shared" si="3"/>
        <v>Q7.2. Mung bean sprouts, average of boiled and styr-fried0</v>
      </c>
      <c r="L4905" s="1" t="str">
        <f t="shared" si="4"/>
        <v>Q7.2. Mung bean sprouts, average of boiled and styr-friedUnspecified</v>
      </c>
      <c r="M4905" s="1" t="str">
        <f t="array" ref="M4905">IF(A4904=$A$72,TEXT(A4905,"dd/mm/yyyy"),A4905)&amp;";"&amp;B4905&amp;";"&amp;IF(J4905=0,IFERROR(VLOOKUP(A4905,default!$B$17:$C$19,2,0),C4905),INDEX(default!$B$2:$B$12,Sheet2!J4905,0))&amp;";"&amp;D4905&amp;";"&amp;E4905&amp;";"&amp;F4905&amp;";"&amp;G4905&amp;";"&amp;H4905</f>
        <v>Unspecified;;;;;;;</v>
      </c>
    </row>
    <row r="4906" ht="15.75" customHeight="1">
      <c r="I4906" s="1" t="str">
        <f t="shared" si="1"/>
        <v>Q7.2. Mung bean sprouts, average of boiled and styr-fried</v>
      </c>
      <c r="J4906" s="1">
        <f t="shared" si="2"/>
        <v>0</v>
      </c>
      <c r="K4906" s="1" t="str">
        <f t="shared" si="3"/>
        <v>Q7.2. Mung bean sprouts, average of boiled and styr-fried0</v>
      </c>
      <c r="L4906" s="1" t="str">
        <f t="shared" si="4"/>
        <v>Q7.2. Mung bean sprouts, average of boiled and styr-fried</v>
      </c>
      <c r="M4906" s="1" t="str">
        <f t="array" ref="M4906">IF(A4905=$A$72,TEXT(A4906,"dd/mm/yyyy"),A4906)&amp;";"&amp;B4906&amp;";"&amp;IF(J4906=0,IFERROR(VLOOKUP(A4906,default!$B$17:$C$19,2,0),C4906),INDEX(default!$B$2:$B$12,Sheet2!J4906,0))&amp;";"&amp;D4906&amp;";"&amp;E4906&amp;";"&amp;F4906&amp;";"&amp;G4906&amp;";"&amp;H4906</f>
        <v>;;;;;;;</v>
      </c>
    </row>
    <row r="4907" ht="15.75" customHeight="1">
      <c r="A4907" s="49" t="s">
        <v>829</v>
      </c>
      <c r="I4907" s="1" t="str">
        <f t="shared" si="1"/>
        <v>Q7.2. Mung bean sprouts, average of boiled and styr-fried</v>
      </c>
      <c r="J4907" s="1">
        <f t="shared" si="2"/>
        <v>0</v>
      </c>
      <c r="K4907" s="1" t="str">
        <f t="shared" si="3"/>
        <v>Q7.2. Mung bean sprouts, average of boiled and styr-fried0</v>
      </c>
      <c r="L4907" s="1" t="str">
        <f t="shared" si="4"/>
        <v>Q7.2. Mung bean sprouts, average of boiled and styr-friedCapital goods</v>
      </c>
      <c r="M4907" s="1" t="str">
        <f t="array" ref="M4907">IF(A4906=$A$72,TEXT(A4907,"dd/mm/yyyy"),A4907)&amp;";"&amp;B4907&amp;";"&amp;IF(J4907=0,IFERROR(VLOOKUP(A4907,default!$B$17:$C$19,2,0),C4907),INDEX(default!$B$2:$B$12,Sheet2!J4907,0))&amp;";"&amp;D4907&amp;";"&amp;E4907&amp;";"&amp;F4907&amp;";"&amp;G4907&amp;";"&amp;H4907</f>
        <v>Capital goods;;;;;;;</v>
      </c>
    </row>
    <row r="4908" ht="15.75" customHeight="1">
      <c r="A4908" s="1" t="s">
        <v>822</v>
      </c>
      <c r="I4908" s="1" t="str">
        <f t="shared" si="1"/>
        <v>Q7.2. Mung bean sprouts, average of boiled and styr-fried</v>
      </c>
      <c r="J4908" s="1">
        <f t="shared" si="2"/>
        <v>0</v>
      </c>
      <c r="K4908" s="1" t="str">
        <f t="shared" si="3"/>
        <v>Q7.2. Mung bean sprouts, average of boiled and styr-fried0</v>
      </c>
      <c r="L4908" s="1" t="str">
        <f t="shared" si="4"/>
        <v>Q7.2. Mung bean sprouts, average of boiled and styr-friedUnspecified</v>
      </c>
      <c r="M4908" s="1" t="str">
        <f t="array" ref="M4908">IF(A4907=$A$72,TEXT(A4908,"dd/mm/yyyy"),A4908)&amp;";"&amp;B4908&amp;";"&amp;IF(J4908=0,IFERROR(VLOOKUP(A4908,default!$B$17:$C$19,2,0),C4908),INDEX(default!$B$2:$B$12,Sheet2!J4908,0))&amp;";"&amp;D4908&amp;";"&amp;E4908&amp;";"&amp;F4908&amp;";"&amp;G4908&amp;";"&amp;H4908</f>
        <v>Unspecified;;;;;;;</v>
      </c>
    </row>
    <row r="4909" ht="15.75" customHeight="1">
      <c r="I4909" s="1" t="str">
        <f t="shared" si="1"/>
        <v>Q7.2. Mung bean sprouts, average of boiled and styr-fried</v>
      </c>
      <c r="J4909" s="1">
        <f t="shared" si="2"/>
        <v>0</v>
      </c>
      <c r="K4909" s="1" t="str">
        <f t="shared" si="3"/>
        <v>Q7.2. Mung bean sprouts, average of boiled and styr-fried0</v>
      </c>
      <c r="L4909" s="1" t="str">
        <f t="shared" si="4"/>
        <v>Q7.2. Mung bean sprouts, average of boiled and styr-fried</v>
      </c>
      <c r="M4909" s="1" t="str">
        <f t="array" ref="M4909">IF(A4908=$A$72,TEXT(A4909,"dd/mm/yyyy"),A4909)&amp;";"&amp;B4909&amp;";"&amp;IF(J4909=0,IFERROR(VLOOKUP(A4909,default!$B$17:$C$19,2,0),C4909),INDEX(default!$B$2:$B$12,Sheet2!J4909,0))&amp;";"&amp;D4909&amp;";"&amp;E4909&amp;";"&amp;F4909&amp;";"&amp;G4909&amp;";"&amp;H4909</f>
        <v>;;;;;;;</v>
      </c>
    </row>
    <row r="4910" ht="15.75" customHeight="1">
      <c r="A4910" s="1" t="s">
        <v>830</v>
      </c>
      <c r="I4910" s="1" t="str">
        <f t="shared" si="1"/>
        <v>Q7.2. Mung bean sprouts, average of boiled and styr-fried</v>
      </c>
      <c r="J4910" s="1">
        <f t="shared" si="2"/>
        <v>0</v>
      </c>
      <c r="K4910" s="1" t="str">
        <f t="shared" si="3"/>
        <v>Q7.2. Mung bean sprouts, average of boiled and styr-fried0</v>
      </c>
      <c r="L4910" s="1" t="str">
        <f t="shared" si="4"/>
        <v>Q7.2. Mung bean sprouts, average of boiled and styr-friedBoundary with nature</v>
      </c>
      <c r="M4910" s="1" t="str">
        <f t="array" ref="M4910">IF(A4909=$A$72,TEXT(A4910,"dd/mm/yyyy"),A4910)&amp;";"&amp;B4910&amp;";"&amp;IF(J4910=0,IFERROR(VLOOKUP(A4910,default!$B$17:$C$19,2,0),C4910),INDEX(default!$B$2:$B$12,Sheet2!J4910,0))&amp;";"&amp;D4910&amp;";"&amp;E4910&amp;";"&amp;F4910&amp;";"&amp;G4910&amp;";"&amp;H4910</f>
        <v>Boundary with nature;;;;;;;</v>
      </c>
    </row>
    <row r="4911" ht="15.75" customHeight="1">
      <c r="A4911" s="1" t="s">
        <v>822</v>
      </c>
      <c r="I4911" s="1" t="str">
        <f t="shared" si="1"/>
        <v>Q7.2. Mung bean sprouts, average of boiled and styr-fried</v>
      </c>
      <c r="J4911" s="1">
        <f t="shared" si="2"/>
        <v>0</v>
      </c>
      <c r="K4911" s="1" t="str">
        <f t="shared" si="3"/>
        <v>Q7.2. Mung bean sprouts, average of boiled and styr-fried0</v>
      </c>
      <c r="L4911" s="1" t="str">
        <f t="shared" si="4"/>
        <v>Q7.2. Mung bean sprouts, average of boiled and styr-friedUnspecified</v>
      </c>
      <c r="M4911" s="1" t="str">
        <f t="array" ref="M4911">IF(A4910=$A$72,TEXT(A4911,"dd/mm/yyyy"),A4911)&amp;";"&amp;B4911&amp;";"&amp;IF(J4911=0,IFERROR(VLOOKUP(A4911,default!$B$17:$C$19,2,0),C4911),INDEX(default!$B$2:$B$12,Sheet2!J4911,0))&amp;";"&amp;D4911&amp;";"&amp;E4911&amp;";"&amp;F4911&amp;";"&amp;G4911&amp;";"&amp;H4911</f>
        <v>Unspecified;;;;;;;</v>
      </c>
    </row>
    <row r="4912" ht="15.75" customHeight="1">
      <c r="I4912" s="1" t="str">
        <f t="shared" si="1"/>
        <v>Q7.2. Mung bean sprouts, average of boiled and styr-fried</v>
      </c>
      <c r="J4912" s="1">
        <f t="shared" si="2"/>
        <v>0</v>
      </c>
      <c r="K4912" s="1" t="str">
        <f t="shared" si="3"/>
        <v>Q7.2. Mung bean sprouts, average of boiled and styr-fried0</v>
      </c>
      <c r="L4912" s="1" t="str">
        <f t="shared" si="4"/>
        <v>Q7.2. Mung bean sprouts, average of boiled and styr-fried</v>
      </c>
      <c r="M4912" s="1" t="str">
        <f t="array" ref="M4912">IF(A4911=$A$72,TEXT(A4912,"dd/mm/yyyy"),A4912)&amp;";"&amp;B4912&amp;";"&amp;IF(J4912=0,IFERROR(VLOOKUP(A4912,default!$B$17:$C$19,2,0),C4912),INDEX(default!$B$2:$B$12,Sheet2!J4912,0))&amp;";"&amp;D4912&amp;";"&amp;E4912&amp;";"&amp;F4912&amp;";"&amp;G4912&amp;";"&amp;H4912</f>
        <v>;;;;;;;</v>
      </c>
    </row>
    <row r="4913" ht="15.75" customHeight="1">
      <c r="A4913" s="1" t="s">
        <v>831</v>
      </c>
      <c r="I4913" s="1" t="str">
        <f t="shared" si="1"/>
        <v>Q7.2. Mung bean sprouts, average of boiled and styr-fried</v>
      </c>
      <c r="J4913" s="1">
        <f t="shared" si="2"/>
        <v>0</v>
      </c>
      <c r="K4913" s="1" t="str">
        <f t="shared" si="3"/>
        <v>Q7.2. Mung bean sprouts, average of boiled and styr-fried0</v>
      </c>
      <c r="L4913" s="1" t="str">
        <f t="shared" si="4"/>
        <v>Q7.2. Mung bean sprouts, average of boiled and styr-friedInfrastructure</v>
      </c>
      <c r="M4913" s="1" t="str">
        <f t="array" ref="M4913">IF(A4912=$A$72,TEXT(A4913,"dd/mm/yyyy"),A4913)&amp;";"&amp;B4913&amp;";"&amp;IF(J4913=0,IFERROR(VLOOKUP(A4913,default!$B$17:$C$19,2,0),C4913),INDEX(default!$B$2:$B$12,Sheet2!J4913,0))&amp;";"&amp;D4913&amp;";"&amp;E4913&amp;";"&amp;F4913&amp;";"&amp;G4913&amp;";"&amp;H4913</f>
        <v>Infrastructure;;;;;;;</v>
      </c>
    </row>
    <row r="4914" ht="15.75" customHeight="1">
      <c r="A4914" s="1" t="s">
        <v>832</v>
      </c>
      <c r="I4914" s="1" t="str">
        <f t="shared" si="1"/>
        <v>Q7.2. Mung bean sprouts, average of boiled and styr-fried</v>
      </c>
      <c r="J4914" s="1">
        <f t="shared" si="2"/>
        <v>0</v>
      </c>
      <c r="K4914" s="1" t="str">
        <f t="shared" si="3"/>
        <v>Q7.2. Mung bean sprouts, average of boiled and styr-fried0</v>
      </c>
      <c r="L4914" s="1" t="str">
        <f t="shared" si="4"/>
        <v>Q7.2. Mung bean sprouts, average of boiled and styr-friedNo</v>
      </c>
      <c r="M4914" s="1" t="str">
        <f t="array" ref="M4914">IF(A4913=$A$72,TEXT(A4914,"dd/mm/yyyy"),A4914)&amp;";"&amp;B4914&amp;";"&amp;IF(J4914=0,IFERROR(VLOOKUP(A4914,default!$B$17:$C$19,2,0),C4914),INDEX(default!$B$2:$B$12,Sheet2!J4914,0))&amp;";"&amp;D4914&amp;";"&amp;E4914&amp;";"&amp;F4914&amp;";"&amp;G4914&amp;";"&amp;H4914</f>
        <v>No;;;;;;;</v>
      </c>
    </row>
    <row r="4915" ht="15.75" customHeight="1">
      <c r="I4915" s="1" t="str">
        <f t="shared" si="1"/>
        <v>Q7.2. Mung bean sprouts, average of boiled and styr-fried</v>
      </c>
      <c r="J4915" s="1">
        <f t="shared" si="2"/>
        <v>0</v>
      </c>
      <c r="K4915" s="1" t="str">
        <f t="shared" si="3"/>
        <v>Q7.2. Mung bean sprouts, average of boiled and styr-fried0</v>
      </c>
      <c r="L4915" s="1" t="str">
        <f t="shared" si="4"/>
        <v>Q7.2. Mung bean sprouts, average of boiled and styr-fried</v>
      </c>
      <c r="M4915" s="1" t="str">
        <f t="array" ref="M4915">IF(A4914=$A$72,TEXT(A4915,"dd/mm/yyyy"),A4915)&amp;";"&amp;B4915&amp;";"&amp;IF(J4915=0,IFERROR(VLOOKUP(A4915,default!$B$17:$C$19,2,0),C4915),INDEX(default!$B$2:$B$12,Sheet2!J4915,0))&amp;";"&amp;D4915&amp;";"&amp;E4915&amp;";"&amp;F4915&amp;";"&amp;G4915&amp;";"&amp;H4915</f>
        <v>;;;;;;;</v>
      </c>
    </row>
    <row r="4916" ht="15.75" customHeight="1">
      <c r="A4916" s="1" t="s">
        <v>833</v>
      </c>
      <c r="I4916" s="1" t="str">
        <f t="shared" si="1"/>
        <v>Q7.2. Mung bean sprouts, average of boiled and styr-fried</v>
      </c>
      <c r="J4916" s="1">
        <f t="shared" si="2"/>
        <v>0</v>
      </c>
      <c r="K4916" s="1" t="str">
        <f t="shared" si="3"/>
        <v>Q7.2. Mung bean sprouts, average of boiled and styr-fried0</v>
      </c>
      <c r="L4916" s="1" t="str">
        <f t="shared" si="4"/>
        <v>Q7.2. Mung bean sprouts, average of boiled and styr-friedDate</v>
      </c>
      <c r="M4916" s="1" t="str">
        <f t="array" ref="M4916">IF(A4915=$A$72,TEXT(A4916,"dd/mm/yyyy"),A4916)&amp;";"&amp;B4916&amp;";"&amp;IF(J4916=0,IFERROR(VLOOKUP(A4916,default!$B$17:$C$19,2,0),C4916),INDEX(default!$B$2:$B$12,Sheet2!J4916,0))&amp;";"&amp;D4916&amp;";"&amp;E4916&amp;";"&amp;F4916&amp;";"&amp;G4916&amp;";"&amp;H4916</f>
        <v>Date;;;;;;;</v>
      </c>
    </row>
    <row r="4917" ht="15.75" customHeight="1">
      <c r="A4917" s="49">
        <v>45119.0</v>
      </c>
      <c r="I4917" s="1" t="str">
        <f t="shared" si="1"/>
        <v>Q7.2. Mung bean sprouts, average of boiled and styr-fried</v>
      </c>
      <c r="J4917" s="1">
        <f t="shared" si="2"/>
        <v>0</v>
      </c>
      <c r="K4917" s="1" t="str">
        <f t="shared" si="3"/>
        <v>Q7.2. Mung bean sprouts, average of boiled and styr-fried0</v>
      </c>
      <c r="L4917" s="1" t="str">
        <f t="shared" si="4"/>
        <v>Q7.2. Mung bean sprouts, average of boiled and styr-fried45119</v>
      </c>
      <c r="M4917" s="1" t="str">
        <f t="array" ref="M4917">IF(A4916=$A$72,TEXT(A4917,"dd/mm/yyyy"),A4917)&amp;";"&amp;B4917&amp;";"&amp;IF(J4917=0,IFERROR(VLOOKUP(A4917,default!$B$17:$C$19,2,0),C4917),INDEX(default!$B$2:$B$12,Sheet2!J4917,0))&amp;";"&amp;D4917&amp;";"&amp;E4917&amp;";"&amp;F4917&amp;";"&amp;G4917&amp;";"&amp;H4917</f>
        <v>12/07/2023;;;;;;;</v>
      </c>
    </row>
    <row r="4918" ht="15.75" customHeight="1">
      <c r="I4918" s="1" t="str">
        <f t="shared" si="1"/>
        <v>Q7.2. Mung bean sprouts, average of boiled and styr-fried</v>
      </c>
      <c r="J4918" s="1">
        <f t="shared" si="2"/>
        <v>0</v>
      </c>
      <c r="K4918" s="1" t="str">
        <f t="shared" si="3"/>
        <v>Q7.2. Mung bean sprouts, average of boiled and styr-fried0</v>
      </c>
      <c r="L4918" s="1" t="str">
        <f t="shared" si="4"/>
        <v>Q7.2. Mung bean sprouts, average of boiled and styr-fried</v>
      </c>
      <c r="M4918" s="1" t="str">
        <f t="array" ref="M4918">IF(A4917=$A$72,TEXT(A4918,"dd/mm/yyyy"),A4918)&amp;";"&amp;B4918&amp;";"&amp;IF(J4918=0,IFERROR(VLOOKUP(A4918,default!$B$17:$C$19,2,0),C4918),INDEX(default!$B$2:$B$12,Sheet2!J4918,0))&amp;";"&amp;D4918&amp;";"&amp;E4918&amp;";"&amp;F4918&amp;";"&amp;G4918&amp;";"&amp;H4918</f>
        <v>;;;;;;;</v>
      </c>
    </row>
    <row r="4919" ht="15.75" customHeight="1">
      <c r="A4919" s="1" t="s">
        <v>834</v>
      </c>
      <c r="I4919" s="1" t="str">
        <f t="shared" si="1"/>
        <v>Q7.2. Mung bean sprouts, average of boiled and styr-fried</v>
      </c>
      <c r="J4919" s="1">
        <f t="shared" si="2"/>
        <v>0</v>
      </c>
      <c r="K4919" s="1" t="str">
        <f t="shared" si="3"/>
        <v>Q7.2. Mung bean sprouts, average of boiled and styr-fried0</v>
      </c>
      <c r="L4919" s="1" t="str">
        <f t="shared" si="4"/>
        <v>Q7.2. Mung bean sprouts, average of boiled and styr-friedProducts</v>
      </c>
      <c r="M4919" s="1" t="str">
        <f t="array" ref="M4919">IF(A4918=$A$72,TEXT(A4919,"dd/mm/yyyy"),A4919)&amp;";"&amp;B4919&amp;";"&amp;IF(J4919=0,IFERROR(VLOOKUP(A4919,default!$B$17:$C$19,2,0),C4919),INDEX(default!$B$2:$B$12,Sheet2!J4919,0))&amp;";"&amp;D4919&amp;";"&amp;E4919&amp;";"&amp;F4919&amp;";"&amp;G4919&amp;";"&amp;H4919</f>
        <v>Products;;;;;;;</v>
      </c>
    </row>
    <row r="4920" ht="15.75" customHeight="1">
      <c r="A4920" s="1" t="s">
        <v>1089</v>
      </c>
      <c r="B4920" s="1" t="s">
        <v>835</v>
      </c>
      <c r="C4920" s="1">
        <v>1.0</v>
      </c>
      <c r="D4920" s="1">
        <v>100.0</v>
      </c>
      <c r="E4920" s="1" t="s">
        <v>836</v>
      </c>
      <c r="F4920" s="1" t="s">
        <v>971</v>
      </c>
      <c r="I4920" s="1" t="str">
        <f t="shared" si="1"/>
        <v>Q7.2. Mushrooms, average of multiple varieties consumed in Asia and of various cooking methods (boiled, grilled, styr-fried, fried)</v>
      </c>
      <c r="J4920" s="1">
        <f t="shared" si="2"/>
        <v>0</v>
      </c>
      <c r="K4920" s="1" t="str">
        <f t="shared" si="3"/>
        <v>Q7.2. Mushrooms, average of multiple varieties consumed in Asia and of various cooking methods (boiled, grilled, styr-fried, fried)0</v>
      </c>
      <c r="L4920" s="1" t="str">
        <f t="shared" si="4"/>
        <v>Q7.2. Mushrooms, average of multiple varieties consumed in Asia and of various cooking methods (boiled, grilled, styr-fried, fried)Q7.2. Mushrooms, average of multiple varieties consumed in Asia and of various cooking methods (boiled, grilled, styr-fried, fried)</v>
      </c>
      <c r="M4920" s="1" t="str">
        <f t="array" ref="M4920">IF(A4919=$A$72,TEXT(A4920,"dd/mm/yyyy"),A4920)&amp;";"&amp;B4920&amp;";"&amp;IF(J4920=0,IFERROR(VLOOKUP(A4920,default!$B$17:$C$19,2,0),C4920),INDEX(default!$B$2:$B$12,Sheet2!J4920,0))&amp;";"&amp;D4920&amp;";"&amp;E4920&amp;";"&amp;F4920&amp;";"&amp;G4920&amp;";"&amp;H4920</f>
        <v>Q7.2. Mushrooms, average of multiple varieties consumed in Asia and of various cooking methods (boiled, grilled, styr-fried, fried);kg;1;100;not defined;!My project\0. Life cycles;;</v>
      </c>
    </row>
    <row r="4921" ht="15.75" customHeight="1">
      <c r="I4921" s="1" t="str">
        <f t="shared" si="1"/>
        <v>Q7.2. Mushrooms, average of multiple varieties consumed in Asia and of various cooking methods (boiled, grilled, styr-fried, fried)</v>
      </c>
      <c r="J4921" s="1">
        <f t="shared" si="2"/>
        <v>0</v>
      </c>
      <c r="K4921" s="1" t="str">
        <f t="shared" si="3"/>
        <v>Q7.2. Mushrooms, average of multiple varieties consumed in Asia and of various cooking methods (boiled, grilled, styr-fried, fried)0</v>
      </c>
      <c r="L4921" s="1" t="str">
        <f t="shared" si="4"/>
        <v>Q7.2. Mushrooms, average of multiple varieties consumed in Asia and of various cooking methods (boiled, grilled, styr-fried, fried)</v>
      </c>
      <c r="M4921" s="1" t="str">
        <f t="array" ref="M4921">IF(A4920=$A$72,TEXT(A4921,"dd/mm/yyyy"),A4921)&amp;";"&amp;B4921&amp;";"&amp;IF(J4921=0,IFERROR(VLOOKUP(A4921,default!$B$17:$C$19,2,0),C4921),INDEX(default!$B$2:$B$12,Sheet2!J4921,0))&amp;";"&amp;D4921&amp;";"&amp;E4921&amp;";"&amp;F4921&amp;";"&amp;G4921&amp;";"&amp;H4921</f>
        <v>;;;;;;;</v>
      </c>
    </row>
    <row r="4922" ht="15.75" customHeight="1">
      <c r="A4922" s="1" t="s">
        <v>838</v>
      </c>
      <c r="I4922" s="1" t="str">
        <f t="shared" si="1"/>
        <v>Q7.2. Mushrooms, average of multiple varieties consumed in Asia and of various cooking methods (boiled, grilled, styr-fried, fried)</v>
      </c>
      <c r="J4922" s="1">
        <f t="shared" si="2"/>
        <v>0</v>
      </c>
      <c r="K4922" s="1" t="str">
        <f t="shared" si="3"/>
        <v>Q7.2. Mushrooms, average of multiple varieties consumed in Asia and of various cooking methods (boiled, grilled, styr-fried, fried)0</v>
      </c>
      <c r="L4922" s="1" t="str">
        <f t="shared" si="4"/>
        <v>Q7.2. Mushrooms, average of multiple varieties consumed in Asia and of various cooking methods (boiled, grilled, styr-fried, fried)Avoided products</v>
      </c>
      <c r="M4922" s="1" t="str">
        <f t="array" ref="M4922">IF(A4921=$A$72,TEXT(A4922,"dd/mm/yyyy"),A4922)&amp;";"&amp;B4922&amp;";"&amp;IF(J4922=0,IFERROR(VLOOKUP(A4922,default!$B$17:$C$19,2,0),C4922),INDEX(default!$B$2:$B$12,Sheet2!J4922,0))&amp;";"&amp;D4922&amp;";"&amp;E4922&amp;";"&amp;F4922&amp;";"&amp;G4922&amp;";"&amp;H4922</f>
        <v>Avoided products;;;;;;;</v>
      </c>
    </row>
    <row r="4923" ht="15.75" customHeight="1">
      <c r="I4923" s="1" t="str">
        <f t="shared" si="1"/>
        <v>Q7.2. Mushrooms, average of multiple varieties consumed in Asia and of various cooking methods (boiled, grilled, styr-fried, fried)</v>
      </c>
      <c r="J4923" s="1">
        <f t="shared" si="2"/>
        <v>0</v>
      </c>
      <c r="K4923" s="1" t="str">
        <f t="shared" si="3"/>
        <v>Q7.2. Mushrooms, average of multiple varieties consumed in Asia and of various cooking methods (boiled, grilled, styr-fried, fried)0</v>
      </c>
      <c r="L4923" s="1" t="str">
        <f t="shared" si="4"/>
        <v>Q7.2. Mushrooms, average of multiple varieties consumed in Asia and of various cooking methods (boiled, grilled, styr-fried, fried)</v>
      </c>
      <c r="M4923" s="1" t="str">
        <f t="array" ref="M4923">IF(A4922=$A$72,TEXT(A4923,"dd/mm/yyyy"),A4923)&amp;";"&amp;B4923&amp;";"&amp;IF(J4923=0,IFERROR(VLOOKUP(A4923,default!$B$17:$C$19,2,0),C4923),INDEX(default!$B$2:$B$12,Sheet2!J4923,0))&amp;";"&amp;D4923&amp;";"&amp;E4923&amp;";"&amp;F4923&amp;";"&amp;G4923&amp;";"&amp;H4923</f>
        <v>;;;;;;;</v>
      </c>
    </row>
    <row r="4924" ht="15.75" customHeight="1">
      <c r="A4924" s="1" t="s">
        <v>839</v>
      </c>
      <c r="I4924" s="1" t="str">
        <f t="shared" si="1"/>
        <v>Q7.2. Mushrooms, average of multiple varieties consumed in Asia and of various cooking methods (boiled, grilled, styr-fried, fried)</v>
      </c>
      <c r="J4924" s="1">
        <f t="shared" si="2"/>
        <v>0</v>
      </c>
      <c r="K4924" s="1" t="str">
        <f t="shared" si="3"/>
        <v>Q7.2. Mushrooms, average of multiple varieties consumed in Asia and of various cooking methods (boiled, grilled, styr-fried, fried)0</v>
      </c>
      <c r="L4924" s="1" t="str">
        <f t="shared" si="4"/>
        <v>Q7.2. Mushrooms, average of multiple varieties consumed in Asia and of various cooking methods (boiled, grilled, styr-fried, fried)Resources</v>
      </c>
      <c r="M4924" s="1" t="str">
        <f t="array" ref="M4924">IF(A4923=$A$72,TEXT(A4924,"dd/mm/yyyy"),A4924)&amp;";"&amp;B4924&amp;";"&amp;IF(J4924=0,IFERROR(VLOOKUP(A4924,default!$B$17:$C$19,2,0),C4924),INDEX(default!$B$2:$B$12,Sheet2!J4924,0))&amp;";"&amp;D4924&amp;";"&amp;E4924&amp;";"&amp;F4924&amp;";"&amp;G4924&amp;";"&amp;H4924</f>
        <v>Resources;;;;;;;</v>
      </c>
    </row>
    <row r="4925" ht="15.75" customHeight="1">
      <c r="I4925" s="1" t="str">
        <f t="shared" si="1"/>
        <v>Q7.2. Mushrooms, average of multiple varieties consumed in Asia and of various cooking methods (boiled, grilled, styr-fried, fried)</v>
      </c>
      <c r="J4925" s="1">
        <f t="shared" si="2"/>
        <v>0</v>
      </c>
      <c r="K4925" s="1" t="str">
        <f t="shared" si="3"/>
        <v>Q7.2. Mushrooms, average of multiple varieties consumed in Asia and of various cooking methods (boiled, grilled, styr-fried, fried)0</v>
      </c>
      <c r="L4925" s="1" t="str">
        <f t="shared" si="4"/>
        <v>Q7.2. Mushrooms, average of multiple varieties consumed in Asia and of various cooking methods (boiled, grilled, styr-fried, fried)</v>
      </c>
      <c r="M4925" s="1" t="str">
        <f t="array" ref="M4925">IF(A4924=$A$72,TEXT(A4925,"dd/mm/yyyy"),A4925)&amp;";"&amp;B4925&amp;";"&amp;IF(J4925=0,IFERROR(VLOOKUP(A4925,default!$B$17:$C$19,2,0),C4925),INDEX(default!$B$2:$B$12,Sheet2!J4925,0))&amp;";"&amp;D4925&amp;";"&amp;E4925&amp;";"&amp;F4925&amp;";"&amp;G4925&amp;";"&amp;H4925</f>
        <v>;;;;;;;</v>
      </c>
    </row>
    <row r="4926" ht="15.75" customHeight="1">
      <c r="A4926" s="1" t="s">
        <v>840</v>
      </c>
      <c r="I4926" s="1" t="str">
        <f t="shared" si="1"/>
        <v>Q7.2. Mushrooms, average of multiple varieties consumed in Asia and of various cooking methods (boiled, grilled, styr-fried, fried)</v>
      </c>
      <c r="J4926" s="1">
        <f t="shared" si="2"/>
        <v>1</v>
      </c>
      <c r="K4926" s="1" t="str">
        <f t="shared" si="3"/>
        <v>Q7.2. Mushrooms, average of multiple varieties consumed in Asia and of various cooking methods (boiled, grilled, styr-fried, fried)1</v>
      </c>
      <c r="L4926" s="1" t="str">
        <f t="shared" si="4"/>
        <v>Q7.2. Mushrooms, average of multiple varieties consumed in Asia and of various cooking methods (boiled, grilled, styr-fried, fried)Materials/fuels</v>
      </c>
      <c r="M4926" s="1" t="str">
        <f t="array" ref="M4926">IF(A4925=$A$72,TEXT(A4926,"dd/mm/yyyy"),A4926)&amp;";"&amp;B4926&amp;";"&amp;IF(J4926=0,IFERROR(VLOOKUP(A4926,default!$B$17:$C$19,2,0),C4926),INDEX(default!$B$2:$B$12,Sheet2!J4926,0))&amp;";"&amp;D4926&amp;";"&amp;E4926&amp;";"&amp;F4926&amp;";"&amp;G4926&amp;";"&amp;H4926</f>
        <v>Materials/fuels;;;;;;;</v>
      </c>
    </row>
    <row r="4927" ht="15.75" customHeight="1">
      <c r="A4927" s="1" t="s">
        <v>401</v>
      </c>
      <c r="B4927" s="1" t="s">
        <v>835</v>
      </c>
      <c r="C4927" s="1" t="s">
        <v>1013</v>
      </c>
      <c r="D4927" s="1" t="s">
        <v>842</v>
      </c>
      <c r="E4927" s="1">
        <v>0.0</v>
      </c>
      <c r="F4927" s="1">
        <v>0.0</v>
      </c>
      <c r="G4927" s="1">
        <v>0.0</v>
      </c>
      <c r="I4927" s="1" t="str">
        <f t="shared" si="1"/>
        <v>Q7.2. Mushrooms, average of multiple varieties consumed in Asia and of various cooking methods (boiled, grilled, styr-fried, fried)</v>
      </c>
      <c r="J4927" s="1">
        <f t="shared" si="2"/>
        <v>2</v>
      </c>
      <c r="K4927" s="1" t="str">
        <f t="shared" si="3"/>
        <v>Q7.2. Mushrooms, average of multiple varieties consumed in Asia and of various cooking methods (boiled, grilled, styr-fried, fried)2</v>
      </c>
      <c r="L4927" s="1" t="str">
        <f t="shared" si="4"/>
        <v>Q7.2. Mushrooms, average of multiple varieties consumed in Asia and of various cooking methods (boiled, grilled, styr-fried, fried)Shiitake mushroom production, fresh, at plant (WFLDB)/CN U</v>
      </c>
      <c r="M4927" s="1" t="str">
        <f t="array" ref="M4927">IF(A4926=$A$72,TEXT(A4927,"dd/mm/yyyy"),A4927)&amp;";"&amp;B4927&amp;";"&amp;IF(J4927=0,IFERROR(VLOOKUP(A4927,default!$B$17:$C$19,2,0),C4927),INDEX(default!$B$2:$B$12,Sheet2!J4927,0))&amp;";"&amp;D4927&amp;";"&amp;E4927&amp;";"&amp;F4927&amp;";"&amp;G4927&amp;";"&amp;H4927</f>
        <v>Shiitake mushroom production, fresh, at plant (WFLDB)/CN U;kg;primary*(1+PHAR_loss_PNS+PROC_loss_PNS+TRAN_loss_PNS+RET_loss_PNS);Undefined;0;0;0;</v>
      </c>
    </row>
    <row r="4928" ht="15.75" customHeight="1">
      <c r="A4928" s="1" t="s">
        <v>122</v>
      </c>
      <c r="B4928" s="1" t="s">
        <v>835</v>
      </c>
      <c r="C4928" s="1">
        <v>0.0</v>
      </c>
      <c r="D4928" s="1" t="s">
        <v>842</v>
      </c>
      <c r="E4928" s="1">
        <v>0.0</v>
      </c>
      <c r="F4928" s="1">
        <v>0.0</v>
      </c>
      <c r="G4928" s="1">
        <v>0.0</v>
      </c>
      <c r="I4928" s="1" t="str">
        <f t="shared" si="1"/>
        <v>Q7.2. Mushrooms, average of multiple varieties consumed in Asia and of various cooking methods (boiled, grilled, styr-fried, fried)</v>
      </c>
      <c r="J4928" s="1">
        <f t="shared" si="2"/>
        <v>3</v>
      </c>
      <c r="K4928" s="1" t="str">
        <f t="shared" si="3"/>
        <v>Q7.2. Mushrooms, average of multiple varieties consumed in Asia and of various cooking methods (boiled, grilled, styr-fried, fried)3</v>
      </c>
      <c r="L4928" s="1" t="str">
        <f t="shared" si="4"/>
        <v>Q7.2. Mushrooms, average of multiple varieties consumed in Asia and of various cooking methods (boiled, grilled, styr-fried, fried)Processing dummy</v>
      </c>
      <c r="M4928" s="1" t="str">
        <f t="array" ref="M4928">IF(A4927=$A$72,TEXT(A4928,"dd/mm/yyyy"),A4928)&amp;";"&amp;B4928&amp;";"&amp;IF(J4928=0,IFERROR(VLOOKUP(A4928,default!$B$17:$C$19,2,0),C4928),INDEX(default!$B$2:$B$12,Sheet2!J4928,0))&amp;";"&amp;D4928&amp;";"&amp;E4928&amp;";"&amp;F4928&amp;";"&amp;G4928&amp;";"&amp;H4928</f>
        <v>Processing dummy;kg;processing*(1+PROC_loss_PNS+TRAN_loss_PNS+RET_loss_PNS);Undefined;0;0;0;</v>
      </c>
    </row>
    <row r="4929" ht="15.75" customHeight="1">
      <c r="A4929" s="1" t="s">
        <v>317</v>
      </c>
      <c r="B4929" s="1" t="s">
        <v>835</v>
      </c>
      <c r="C4929" s="1" t="s">
        <v>1111</v>
      </c>
      <c r="D4929" s="1" t="s">
        <v>842</v>
      </c>
      <c r="E4929" s="1">
        <v>0.0</v>
      </c>
      <c r="F4929" s="1">
        <v>0.0</v>
      </c>
      <c r="G4929" s="1">
        <v>0.0</v>
      </c>
      <c r="I4929" s="1" t="str">
        <f t="shared" si="1"/>
        <v>Q7.2. Mushrooms, average of multiple varieties consumed in Asia and of various cooking methods (boiled, grilled, styr-fried, fried)</v>
      </c>
      <c r="J4929" s="1">
        <f t="shared" si="2"/>
        <v>4</v>
      </c>
      <c r="K4929" s="1" t="str">
        <f t="shared" si="3"/>
        <v>Q7.2. Mushrooms, average of multiple varieties consumed in Asia and of various cooking methods (boiled, grilled, styr-fried, fried)4</v>
      </c>
      <c r="L4929" s="1" t="str">
        <f t="shared" si="4"/>
        <v>Q7.2. Mushrooms, average of multiple varieties consumed in Asia and of various cooking methods (boiled, grilled, styr-fried, fried)Packaging dummy</v>
      </c>
      <c r="M4929" s="1" t="str">
        <f t="array" ref="M4929">IF(A4928=$A$72,TEXT(A4929,"dd/mm/yyyy"),A4929)&amp;";"&amp;B4929&amp;";"&amp;IF(J4929=0,IFERROR(VLOOKUP(A4929,default!$B$17:$C$19,2,0),C4929),INDEX(default!$B$2:$B$12,Sheet2!J4929,0))&amp;";"&amp;D4929&amp;";"&amp;E4929&amp;";"&amp;F4929&amp;";"&amp;G4929&amp;";"&amp;H4929</f>
        <v>Packaging dummy;kg;packaging*(1+TRAN_loss_PNS+RET_loss_PNS);Undefined;0;0;0;</v>
      </c>
    </row>
    <row r="4930" ht="15.75" customHeight="1">
      <c r="A4930" s="1" t="s">
        <v>124</v>
      </c>
      <c r="B4930" s="1" t="s">
        <v>835</v>
      </c>
      <c r="C4930" s="1" t="s">
        <v>1015</v>
      </c>
      <c r="D4930" s="1" t="s">
        <v>842</v>
      </c>
      <c r="E4930" s="1">
        <v>0.0</v>
      </c>
      <c r="F4930" s="1">
        <v>0.0</v>
      </c>
      <c r="G4930" s="1">
        <v>0.0</v>
      </c>
      <c r="I4930" s="1" t="str">
        <f t="shared" si="1"/>
        <v>Q7.2. Mushrooms, average of multiple varieties consumed in Asia and of various cooking methods (boiled, grilled, styr-fried, fried)</v>
      </c>
      <c r="J4930" s="1">
        <f t="shared" si="2"/>
        <v>5</v>
      </c>
      <c r="K4930" s="1" t="str">
        <f t="shared" si="3"/>
        <v>Q7.2. Mushrooms, average of multiple varieties consumed in Asia and of various cooking methods (boiled, grilled, styr-fried, fried)5</v>
      </c>
      <c r="L4930" s="1" t="str">
        <f t="shared" si="4"/>
        <v>Q7.2. Mushrooms, average of multiple varieties consumed in Asia and of various cooking methods (boiled, grilled, styr-fried, fried)Domestic distribution {ID}| GAIN</v>
      </c>
      <c r="M4930" s="1" t="str">
        <f t="array" ref="M4930">IF(A4929=$A$72,TEXT(A4930,"dd/mm/yyyy"),A4930)&amp;";"&amp;B4930&amp;";"&amp;IF(J4930=0,IFERROR(VLOOKUP(A4930,default!$B$17:$C$19,2,0),C4930),INDEX(default!$B$2:$B$12,Sheet2!J4930,0))&amp;";"&amp;D4930&amp;";"&amp;E4930&amp;";"&amp;F4930&amp;";"&amp;G4930&amp;";"&amp;H4930</f>
        <v>Domestic distribution {ID}| GAIN;kg;distrib*(1+TRAN_loss_PNS+RET_loss_PNS);Undefined;0;0;0;</v>
      </c>
    </row>
    <row r="4931" ht="15.75" customHeight="1">
      <c r="A4931" s="1" t="s">
        <v>125</v>
      </c>
      <c r="B4931" s="1" t="s">
        <v>846</v>
      </c>
      <c r="C4931" s="1" t="s">
        <v>1016</v>
      </c>
      <c r="D4931" s="1" t="s">
        <v>842</v>
      </c>
      <c r="E4931" s="1">
        <v>0.0</v>
      </c>
      <c r="F4931" s="1">
        <v>0.0</v>
      </c>
      <c r="G4931" s="1">
        <v>0.0</v>
      </c>
      <c r="I4931" s="1" t="str">
        <f t="shared" si="1"/>
        <v>Q7.2. Mushrooms, average of multiple varieties consumed in Asia and of various cooking methods (boiled, grilled, styr-fried, fried)</v>
      </c>
      <c r="J4931" s="1">
        <f t="shared" si="2"/>
        <v>6</v>
      </c>
      <c r="K4931" s="1" t="str">
        <f t="shared" si="3"/>
        <v>Q7.2. Mushrooms, average of multiple varieties consumed in Asia and of various cooking methods (boiled, grilled, styr-fried, fried)6</v>
      </c>
      <c r="L4931" s="1" t="str">
        <f t="shared" si="4"/>
        <v>Q7.2. Mushrooms, average of multiple varieties consumed in Asia and of various cooking methods (boiled, grilled, styr-fried, fried)Storage, in closed refrigerator, at retail (WFLDB)/RER U {ID}| GAIN</v>
      </c>
      <c r="M4931" s="1" t="str">
        <f t="array" ref="M4931">IF(A4930=$A$72,TEXT(A4931,"dd/mm/yyyy"),A4931)&amp;";"&amp;B4931&amp;";"&amp;IF(J4931=0,IFERROR(VLOOKUP(A4931,default!$B$17:$C$19,2,0),C4931),INDEX(default!$B$2:$B$12,Sheet2!J4931,0))&amp;";"&amp;D4931&amp;";"&amp;E4931&amp;";"&amp;F4931&amp;";"&amp;G4931&amp;";"&amp;H4931</f>
        <v>Storage, in closed refrigerator, at retail (WFLDB)/RER U {ID}| GAIN;l*day;retail_cool*(1+RET_loss_PNS);Undefined;0;0;0;</v>
      </c>
    </row>
    <row r="4932" ht="15.75" customHeight="1">
      <c r="A4932" s="1" t="s">
        <v>126</v>
      </c>
      <c r="B4932" s="1" t="s">
        <v>846</v>
      </c>
      <c r="C4932" s="1" t="s">
        <v>1017</v>
      </c>
      <c r="D4932" s="1" t="s">
        <v>842</v>
      </c>
      <c r="E4932" s="1">
        <v>0.0</v>
      </c>
      <c r="F4932" s="1">
        <v>0.0</v>
      </c>
      <c r="G4932" s="1">
        <v>0.0</v>
      </c>
      <c r="I4932" s="1" t="str">
        <f t="shared" si="1"/>
        <v>Q7.2. Mushrooms, average of multiple varieties consumed in Asia and of various cooking methods (boiled, grilled, styr-fried, fried)</v>
      </c>
      <c r="J4932" s="1">
        <f t="shared" si="2"/>
        <v>7</v>
      </c>
      <c r="K4932" s="1" t="str">
        <f t="shared" si="3"/>
        <v>Q7.2. Mushrooms, average of multiple varieties consumed in Asia and of various cooking methods (boiled, grilled, styr-fried, fried)7</v>
      </c>
      <c r="L4932" s="1" t="str">
        <f t="shared" si="4"/>
        <v>Q7.2. Mushrooms, average of multiple varieties consumed in Asia and of various cooking methods (boiled, grilled, styr-fried, fried)Storage, in closed freezer, at retail (WFLDB)/RER U {ID}| GAIN</v>
      </c>
      <c r="M4932" s="1" t="str">
        <f t="array" ref="M4932">IF(A4931=$A$72,TEXT(A4932,"dd/mm/yyyy"),A4932)&amp;";"&amp;B4932&amp;";"&amp;IF(J4932=0,IFERROR(VLOOKUP(A4932,default!$B$17:$C$19,2,0),C4932),INDEX(default!$B$2:$B$12,Sheet2!J4932,0))&amp;";"&amp;D4932&amp;";"&amp;E4932&amp;";"&amp;F4932&amp;";"&amp;G4932&amp;";"&amp;H4932</f>
        <v>Storage, in closed freezer, at retail (WFLDB)/RER U {ID}| GAIN;l*day;retail_freez*(1+RET_loss_PNS);Undefined;0;0;0;</v>
      </c>
    </row>
    <row r="4933" ht="15.75" customHeight="1">
      <c r="A4933" s="1" t="s">
        <v>127</v>
      </c>
      <c r="B4933" s="1" t="s">
        <v>846</v>
      </c>
      <c r="C4933" s="1" t="s">
        <v>1018</v>
      </c>
      <c r="D4933" s="1" t="s">
        <v>842</v>
      </c>
      <c r="E4933" s="1">
        <v>0.0</v>
      </c>
      <c r="F4933" s="1">
        <v>0.0</v>
      </c>
      <c r="G4933" s="1">
        <v>0.0</v>
      </c>
      <c r="I4933" s="1" t="str">
        <f t="shared" si="1"/>
        <v>Q7.2. Mushrooms, average of multiple varieties consumed in Asia and of various cooking methods (boiled, grilled, styr-fried, fried)</v>
      </c>
      <c r="J4933" s="1">
        <f t="shared" si="2"/>
        <v>8</v>
      </c>
      <c r="K4933" s="1" t="str">
        <f t="shared" si="3"/>
        <v>Q7.2. Mushrooms, average of multiple varieties consumed in Asia and of various cooking methods (boiled, grilled, styr-fried, fried)8</v>
      </c>
      <c r="L4933" s="1" t="str">
        <f t="shared" si="4"/>
        <v>Q7.2. Mushrooms, average of multiple varieties consumed in Asia and of various cooking methods (boiled, grilled, styr-fried, fried)Storage, in refrigerator, at home (WFLDB)/RER U {ID}| GAIN</v>
      </c>
      <c r="M4933" s="1" t="str">
        <f t="array" ref="M4933">IF(A4932=$A$72,TEXT(A4933,"dd/mm/yyyy"),A4933)&amp;";"&amp;B4933&amp;";"&amp;IF(J4933=0,IFERROR(VLOOKUP(A4933,default!$B$17:$C$19,2,0),C4933),INDEX(default!$B$2:$B$12,Sheet2!J4933,0))&amp;";"&amp;D4933&amp;";"&amp;E4933&amp;";"&amp;F4933&amp;";"&amp;G4933&amp;";"&amp;H4933</f>
        <v>Storage, in refrigerator, at home (WFLDB)/RER U {ID}| GAIN;l*day;home_cool;Undefined;0;0;0;</v>
      </c>
    </row>
    <row r="4934" ht="15.75" customHeight="1">
      <c r="A4934" s="1" t="s">
        <v>128</v>
      </c>
      <c r="B4934" s="1" t="s">
        <v>846</v>
      </c>
      <c r="C4934" s="1" t="s">
        <v>1018</v>
      </c>
      <c r="D4934" s="1" t="s">
        <v>842</v>
      </c>
      <c r="E4934" s="1">
        <v>0.0</v>
      </c>
      <c r="F4934" s="1">
        <v>0.0</v>
      </c>
      <c r="G4934" s="1">
        <v>0.0</v>
      </c>
      <c r="I4934" s="1" t="str">
        <f t="shared" si="1"/>
        <v>Q7.2. Mushrooms, average of multiple varieties consumed in Asia and of various cooking methods (boiled, grilled, styr-fried, fried)</v>
      </c>
      <c r="J4934" s="1">
        <f t="shared" si="2"/>
        <v>9</v>
      </c>
      <c r="K4934" s="1" t="str">
        <f t="shared" si="3"/>
        <v>Q7.2. Mushrooms, average of multiple varieties consumed in Asia and of various cooking methods (boiled, grilled, styr-fried, fried)9</v>
      </c>
      <c r="L4934" s="1" t="str">
        <f t="shared" si="4"/>
        <v>Q7.2. Mushrooms, average of multiple varieties consumed in Asia and of various cooking methods (boiled, grilled, styr-fried, fried)Storage, in freezer, at home (WFLDB)/RER U {ID}| GAIN</v>
      </c>
      <c r="M4934" s="1" t="str">
        <f t="array" ref="M4934">IF(A4933=$A$72,TEXT(A4934,"dd/mm/yyyy"),A4934)&amp;";"&amp;B4934&amp;";"&amp;IF(J4934=0,IFERROR(VLOOKUP(A4934,default!$B$17:$C$19,2,0),C4934),INDEX(default!$B$2:$B$12,Sheet2!J4934,0))&amp;";"&amp;D4934&amp;";"&amp;E4934&amp;";"&amp;F4934&amp;";"&amp;G4934&amp;";"&amp;H4934</f>
        <v>Storage, in freezer, at home (WFLDB)/RER U {ID}| GAIN;l*day;home_freez;Undefined;0;0;0;</v>
      </c>
    </row>
    <row r="4935" ht="15.75" customHeight="1">
      <c r="A4935" s="1" t="s">
        <v>129</v>
      </c>
      <c r="B4935" s="1" t="s">
        <v>849</v>
      </c>
      <c r="C4935" s="1" t="s">
        <v>37</v>
      </c>
      <c r="D4935" s="1" t="s">
        <v>842</v>
      </c>
      <c r="E4935" s="1">
        <v>0.0</v>
      </c>
      <c r="F4935" s="1">
        <v>0.0</v>
      </c>
      <c r="G4935" s="1">
        <v>0.0</v>
      </c>
      <c r="I4935" s="1" t="str">
        <f t="shared" si="1"/>
        <v>Q7.2. Mushrooms, average of multiple varieties consumed in Asia and of various cooking methods (boiled, grilled, styr-fried, fried)</v>
      </c>
      <c r="J4935" s="1">
        <f t="shared" si="2"/>
        <v>10</v>
      </c>
      <c r="K4935" s="1" t="str">
        <f t="shared" si="3"/>
        <v>Q7.2. Mushrooms, average of multiple varieties consumed in Asia and of various cooking methods (boiled, grilled, styr-fried, fried)10</v>
      </c>
      <c r="L4935" s="1" t="str">
        <f t="shared" si="4"/>
        <v>Q7.2. Mushrooms, average of multiple varieties consumed in Asia and of various cooking methods (boiled, grilled, styr-fried, fried)Boiling, vegetables, with LPG stove, at consumer home (WFLDB)/GLO U</v>
      </c>
      <c r="M4935" s="1" t="str">
        <f t="array" ref="M4935">IF(A4934=$A$72,TEXT(A4935,"dd/mm/yyyy"),A4935)&amp;";"&amp;B4935&amp;";"&amp;IF(J4935=0,IFERROR(VLOOKUP(A4935,default!$B$17:$C$19,2,0),C4935),INDEX(default!$B$2:$B$12,Sheet2!J4935,0))&amp;";"&amp;D4935&amp;";"&amp;E4935&amp;";"&amp;F4935&amp;";"&amp;G4935&amp;";"&amp;H4935</f>
        <v>Boiling, vegetables, with LPG stove, at consumer home (WFLDB)/GLO U;p;boil*(1-USER_loss);Undefined;0;0;0;</v>
      </c>
    </row>
    <row r="4936" ht="15.75" customHeight="1">
      <c r="A4936" s="1" t="s">
        <v>130</v>
      </c>
      <c r="B4936" s="1" t="s">
        <v>849</v>
      </c>
      <c r="C4936" s="1" t="s">
        <v>38</v>
      </c>
      <c r="D4936" s="1" t="s">
        <v>842</v>
      </c>
      <c r="E4936" s="1">
        <v>0.0</v>
      </c>
      <c r="F4936" s="1">
        <v>0.0</v>
      </c>
      <c r="G4936" s="1">
        <v>0.0</v>
      </c>
      <c r="I4936" s="1" t="str">
        <f t="shared" si="1"/>
        <v>Q7.2. Mushrooms, average of multiple varieties consumed in Asia and of various cooking methods (boiled, grilled, styr-fried, fried)</v>
      </c>
      <c r="J4936" s="1">
        <f t="shared" si="2"/>
        <v>11</v>
      </c>
      <c r="K4936" s="1" t="str">
        <f t="shared" si="3"/>
        <v>Q7.2. Mushrooms, average of multiple varieties consumed in Asia and of various cooking methods (boiled, grilled, styr-fried, fried)11</v>
      </c>
      <c r="L4936" s="1" t="str">
        <f t="shared" si="4"/>
        <v>Q7.2. Mushrooms, average of multiple varieties consumed in Asia and of various cooking methods (boiled, grilled, styr-fried, fried)Frying, vegetables, with LPG stove, at consumer home (WFLDB)/GLO U</v>
      </c>
      <c r="M4936" s="1" t="str">
        <f t="array" ref="M4936">IF(A4935=$A$72,TEXT(A4936,"dd/mm/yyyy"),A4936)&amp;";"&amp;B4936&amp;";"&amp;IF(J4936=0,IFERROR(VLOOKUP(A4936,default!$B$17:$C$19,2,0),C4936),INDEX(default!$B$2:$B$12,Sheet2!J4936,0))&amp;";"&amp;D4936&amp;";"&amp;E4936&amp;";"&amp;F4936&amp;";"&amp;G4936&amp;";"&amp;H4936</f>
        <v>Frying, vegetables, with LPG stove, at consumer home (WFLDB)/GLO U;p;fry*(1-USER_loss);Undefined;0;0;0;</v>
      </c>
    </row>
    <row r="4937" ht="15.75" customHeight="1">
      <c r="I4937" s="1" t="str">
        <f t="shared" si="1"/>
        <v>Q7.2. Mushrooms, average of multiple varieties consumed in Asia and of various cooking methods (boiled, grilled, styr-fried, fried)</v>
      </c>
      <c r="J4937" s="1">
        <f t="shared" si="2"/>
        <v>0</v>
      </c>
      <c r="K4937" s="1" t="str">
        <f t="shared" si="3"/>
        <v>Q7.2. Mushrooms, average of multiple varieties consumed in Asia and of various cooking methods (boiled, grilled, styr-fried, fried)0</v>
      </c>
      <c r="L4937" s="1" t="str">
        <f t="shared" si="4"/>
        <v>Q7.2. Mushrooms, average of multiple varieties consumed in Asia and of various cooking methods (boiled, grilled, styr-fried, fried)</v>
      </c>
      <c r="M4937" s="1" t="str">
        <f t="array" ref="M4937">IF(A4936=$A$72,TEXT(A4937,"dd/mm/yyyy"),A4937)&amp;";"&amp;B4937&amp;";"&amp;IF(J4937=0,IFERROR(VLOOKUP(A4937,default!$B$17:$C$19,2,0),C4937),INDEX(default!$B$2:$B$12,Sheet2!J4937,0))&amp;";"&amp;D4937&amp;";"&amp;E4937&amp;";"&amp;F4937&amp;";"&amp;G4937&amp;";"&amp;H4937</f>
        <v>;;;;;;;</v>
      </c>
    </row>
    <row r="4938" ht="15.75" customHeight="1">
      <c r="A4938" s="1" t="s">
        <v>852</v>
      </c>
      <c r="I4938" s="1" t="str">
        <f t="shared" si="1"/>
        <v>Q7.2. Mushrooms, average of multiple varieties consumed in Asia and of various cooking methods (boiled, grilled, styr-fried, fried)</v>
      </c>
      <c r="J4938" s="1">
        <f t="shared" si="2"/>
        <v>0</v>
      </c>
      <c r="K4938" s="1" t="str">
        <f t="shared" si="3"/>
        <v>Q7.2. Mushrooms, average of multiple varieties consumed in Asia and of various cooking methods (boiled, grilled, styr-fried, fried)0</v>
      </c>
      <c r="L4938" s="1" t="str">
        <f t="shared" si="4"/>
        <v>Q7.2. Mushrooms, average of multiple varieties consumed in Asia and of various cooking methods (boiled, grilled, styr-fried, fried)Electricity/heat</v>
      </c>
      <c r="M4938" s="1" t="str">
        <f t="array" ref="M4938">IF(A4937=$A$72,TEXT(A4938,"dd/mm/yyyy"),A4938)&amp;";"&amp;B4938&amp;";"&amp;IF(J4938=0,IFERROR(VLOOKUP(A4938,default!$B$17:$C$19,2,0),C4938),INDEX(default!$B$2:$B$12,Sheet2!J4938,0))&amp;";"&amp;D4938&amp;";"&amp;E4938&amp;";"&amp;F4938&amp;";"&amp;G4938&amp;";"&amp;H4938</f>
        <v>Electricity/heat;;;;;;;</v>
      </c>
    </row>
    <row r="4939" ht="15.75" customHeight="1">
      <c r="I4939" s="1" t="str">
        <f t="shared" si="1"/>
        <v>Q7.2. Mushrooms, average of multiple varieties consumed in Asia and of various cooking methods (boiled, grilled, styr-fried, fried)</v>
      </c>
      <c r="J4939" s="1">
        <f t="shared" si="2"/>
        <v>0</v>
      </c>
      <c r="K4939" s="1" t="str">
        <f t="shared" si="3"/>
        <v>Q7.2. Mushrooms, average of multiple varieties consumed in Asia and of various cooking methods (boiled, grilled, styr-fried, fried)0</v>
      </c>
      <c r="L4939" s="1" t="str">
        <f t="shared" si="4"/>
        <v>Q7.2. Mushrooms, average of multiple varieties consumed in Asia and of various cooking methods (boiled, grilled, styr-fried, fried)</v>
      </c>
      <c r="M4939" s="1" t="str">
        <f t="array" ref="M4939">IF(A4938=$A$72,TEXT(A4939,"dd/mm/yyyy"),A4939)&amp;";"&amp;B4939&amp;";"&amp;IF(J4939=0,IFERROR(VLOOKUP(A4939,default!$B$17:$C$19,2,0),C4939),INDEX(default!$B$2:$B$12,Sheet2!J4939,0))&amp;";"&amp;D4939&amp;";"&amp;E4939&amp;";"&amp;F4939&amp;";"&amp;G4939&amp;";"&amp;H4939</f>
        <v>;;;;;;;</v>
      </c>
    </row>
    <row r="4940" ht="15.75" customHeight="1">
      <c r="A4940" s="1" t="s">
        <v>853</v>
      </c>
      <c r="I4940" s="1" t="str">
        <f t="shared" si="1"/>
        <v>Q7.2. Mushrooms, average of multiple varieties consumed in Asia and of various cooking methods (boiled, grilled, styr-fried, fried)</v>
      </c>
      <c r="J4940" s="1">
        <f t="shared" si="2"/>
        <v>0</v>
      </c>
      <c r="K4940" s="1" t="str">
        <f t="shared" si="3"/>
        <v>Q7.2. Mushrooms, average of multiple varieties consumed in Asia and of various cooking methods (boiled, grilled, styr-fried, fried)0</v>
      </c>
      <c r="L4940" s="1" t="str">
        <f t="shared" si="4"/>
        <v>Q7.2. Mushrooms, average of multiple varieties consumed in Asia and of various cooking methods (boiled, grilled, styr-fried, fried)Emissions to air</v>
      </c>
      <c r="M4940" s="1" t="str">
        <f t="array" ref="M4940">IF(A4939=$A$72,TEXT(A4940,"dd/mm/yyyy"),A4940)&amp;";"&amp;B4940&amp;";"&amp;IF(J4940=0,IFERROR(VLOOKUP(A4940,default!$B$17:$C$19,2,0),C4940),INDEX(default!$B$2:$B$12,Sheet2!J4940,0))&amp;";"&amp;D4940&amp;";"&amp;E4940&amp;";"&amp;F4940&amp;";"&amp;G4940&amp;";"&amp;H4940</f>
        <v>Emissions to air;;;;;;;</v>
      </c>
    </row>
    <row r="4941" ht="15.75" customHeight="1">
      <c r="I4941" s="1" t="str">
        <f t="shared" si="1"/>
        <v>Q7.2. Mushrooms, average of multiple varieties consumed in Asia and of various cooking methods (boiled, grilled, styr-fried, fried)</v>
      </c>
      <c r="J4941" s="1">
        <f t="shared" si="2"/>
        <v>0</v>
      </c>
      <c r="K4941" s="1" t="str">
        <f t="shared" si="3"/>
        <v>Q7.2. Mushrooms, average of multiple varieties consumed in Asia and of various cooking methods (boiled, grilled, styr-fried, fried)0</v>
      </c>
      <c r="L4941" s="1" t="str">
        <f t="shared" si="4"/>
        <v>Q7.2. Mushrooms, average of multiple varieties consumed in Asia and of various cooking methods (boiled, grilled, styr-fried, fried)</v>
      </c>
      <c r="M4941" s="1" t="str">
        <f t="array" ref="M4941">IF(A4940=$A$72,TEXT(A4941,"dd/mm/yyyy"),A4941)&amp;";"&amp;B4941&amp;";"&amp;IF(J4941=0,IFERROR(VLOOKUP(A4941,default!$B$17:$C$19,2,0),C4941),INDEX(default!$B$2:$B$12,Sheet2!J4941,0))&amp;";"&amp;D4941&amp;";"&amp;E4941&amp;";"&amp;F4941&amp;";"&amp;G4941&amp;";"&amp;H4941</f>
        <v>;;;;;;;</v>
      </c>
    </row>
    <row r="4942" ht="15.75" customHeight="1">
      <c r="A4942" s="1" t="s">
        <v>854</v>
      </c>
      <c r="I4942" s="1" t="str">
        <f t="shared" si="1"/>
        <v>Q7.2. Mushrooms, average of multiple varieties consumed in Asia and of various cooking methods (boiled, grilled, styr-fried, fried)</v>
      </c>
      <c r="J4942" s="1">
        <f t="shared" si="2"/>
        <v>0</v>
      </c>
      <c r="K4942" s="1" t="str">
        <f t="shared" si="3"/>
        <v>Q7.2. Mushrooms, average of multiple varieties consumed in Asia and of various cooking methods (boiled, grilled, styr-fried, fried)0</v>
      </c>
      <c r="L4942" s="1" t="str">
        <f t="shared" si="4"/>
        <v>Q7.2. Mushrooms, average of multiple varieties consumed in Asia and of various cooking methods (boiled, grilled, styr-fried, fried)Emissions to water</v>
      </c>
      <c r="M4942" s="1" t="str">
        <f t="array" ref="M4942">IF(A4941=$A$72,TEXT(A4942,"dd/mm/yyyy"),A4942)&amp;";"&amp;B4942&amp;";"&amp;IF(J4942=0,IFERROR(VLOOKUP(A4942,default!$B$17:$C$19,2,0),C4942),INDEX(default!$B$2:$B$12,Sheet2!J4942,0))&amp;";"&amp;D4942&amp;";"&amp;E4942&amp;";"&amp;F4942&amp;";"&amp;G4942&amp;";"&amp;H4942</f>
        <v>Emissions to water;;;;;;;</v>
      </c>
    </row>
    <row r="4943" ht="15.75" customHeight="1">
      <c r="I4943" s="1" t="str">
        <f t="shared" si="1"/>
        <v>Q7.2. Mushrooms, average of multiple varieties consumed in Asia and of various cooking methods (boiled, grilled, styr-fried, fried)</v>
      </c>
      <c r="J4943" s="1">
        <f t="shared" si="2"/>
        <v>0</v>
      </c>
      <c r="K4943" s="1" t="str">
        <f t="shared" si="3"/>
        <v>Q7.2. Mushrooms, average of multiple varieties consumed in Asia and of various cooking methods (boiled, grilled, styr-fried, fried)0</v>
      </c>
      <c r="L4943" s="1" t="str">
        <f t="shared" si="4"/>
        <v>Q7.2. Mushrooms, average of multiple varieties consumed in Asia and of various cooking methods (boiled, grilled, styr-fried, fried)</v>
      </c>
      <c r="M4943" s="1" t="str">
        <f t="array" ref="M4943">IF(A4942=$A$72,TEXT(A4943,"dd/mm/yyyy"),A4943)&amp;";"&amp;B4943&amp;";"&amp;IF(J4943=0,IFERROR(VLOOKUP(A4943,default!$B$17:$C$19,2,0),C4943),INDEX(default!$B$2:$B$12,Sheet2!J4943,0))&amp;";"&amp;D4943&amp;";"&amp;E4943&amp;";"&amp;F4943&amp;";"&amp;G4943&amp;";"&amp;H4943</f>
        <v>;;;;;;;</v>
      </c>
    </row>
    <row r="4944" ht="15.75" customHeight="1">
      <c r="A4944" s="1" t="s">
        <v>855</v>
      </c>
      <c r="I4944" s="1" t="str">
        <f t="shared" si="1"/>
        <v>Q7.2. Mushrooms, average of multiple varieties consumed in Asia and of various cooking methods (boiled, grilled, styr-fried, fried)</v>
      </c>
      <c r="J4944" s="1">
        <f t="shared" si="2"/>
        <v>0</v>
      </c>
      <c r="K4944" s="1" t="str">
        <f t="shared" si="3"/>
        <v>Q7.2. Mushrooms, average of multiple varieties consumed in Asia and of various cooking methods (boiled, grilled, styr-fried, fried)0</v>
      </c>
      <c r="L4944" s="1" t="str">
        <f t="shared" si="4"/>
        <v>Q7.2. Mushrooms, average of multiple varieties consumed in Asia and of various cooking methods (boiled, grilled, styr-fried, fried)Emissions to soil</v>
      </c>
      <c r="M4944" s="1" t="str">
        <f t="array" ref="M4944">IF(A4943=$A$72,TEXT(A4944,"dd/mm/yyyy"),A4944)&amp;";"&amp;B4944&amp;";"&amp;IF(J4944=0,IFERROR(VLOOKUP(A4944,default!$B$17:$C$19,2,0),C4944),INDEX(default!$B$2:$B$12,Sheet2!J4944,0))&amp;";"&amp;D4944&amp;";"&amp;E4944&amp;";"&amp;F4944&amp;";"&amp;G4944&amp;";"&amp;H4944</f>
        <v>Emissions to soil;;;;;;;</v>
      </c>
    </row>
    <row r="4945" ht="15.75" customHeight="1">
      <c r="I4945" s="1" t="str">
        <f t="shared" si="1"/>
        <v>Q7.2. Mushrooms, average of multiple varieties consumed in Asia and of various cooking methods (boiled, grilled, styr-fried, fried)</v>
      </c>
      <c r="J4945" s="1">
        <f t="shared" si="2"/>
        <v>0</v>
      </c>
      <c r="K4945" s="1" t="str">
        <f t="shared" si="3"/>
        <v>Q7.2. Mushrooms, average of multiple varieties consumed in Asia and of various cooking methods (boiled, grilled, styr-fried, fried)0</v>
      </c>
      <c r="L4945" s="1" t="str">
        <f t="shared" si="4"/>
        <v>Q7.2. Mushrooms, average of multiple varieties consumed in Asia and of various cooking methods (boiled, grilled, styr-fried, fried)</v>
      </c>
      <c r="M4945" s="1" t="str">
        <f t="array" ref="M4945">IF(A4944=$A$72,TEXT(A4945,"dd/mm/yyyy"),A4945)&amp;";"&amp;B4945&amp;";"&amp;IF(J4945=0,IFERROR(VLOOKUP(A4945,default!$B$17:$C$19,2,0),C4945),INDEX(default!$B$2:$B$12,Sheet2!J4945,0))&amp;";"&amp;D4945&amp;";"&amp;E4945&amp;";"&amp;F4945&amp;";"&amp;G4945&amp;";"&amp;H4945</f>
        <v>;;;;;;;</v>
      </c>
    </row>
    <row r="4946" ht="15.75" customHeight="1">
      <c r="A4946" s="1" t="s">
        <v>856</v>
      </c>
      <c r="I4946" s="1" t="str">
        <f t="shared" si="1"/>
        <v>Q7.2. Mushrooms, average of multiple varieties consumed in Asia and of various cooking methods (boiled, grilled, styr-fried, fried)</v>
      </c>
      <c r="J4946" s="1">
        <f t="shared" si="2"/>
        <v>0</v>
      </c>
      <c r="K4946" s="1" t="str">
        <f t="shared" si="3"/>
        <v>Q7.2. Mushrooms, average of multiple varieties consumed in Asia and of various cooking methods (boiled, grilled, styr-fried, fried)0</v>
      </c>
      <c r="L4946" s="1" t="str">
        <f t="shared" si="4"/>
        <v>Q7.2. Mushrooms, average of multiple varieties consumed in Asia and of various cooking methods (boiled, grilled, styr-fried, fried)Final waste flows</v>
      </c>
      <c r="M4946" s="1" t="str">
        <f t="array" ref="M4946">IF(A4945=$A$72,TEXT(A4946,"dd/mm/yyyy"),A4946)&amp;";"&amp;B4946&amp;";"&amp;IF(J4946=0,IFERROR(VLOOKUP(A4946,default!$B$17:$C$19,2,0),C4946),INDEX(default!$B$2:$B$12,Sheet2!J4946,0))&amp;";"&amp;D4946&amp;";"&amp;E4946&amp;";"&amp;F4946&amp;";"&amp;G4946&amp;";"&amp;H4946</f>
        <v>Final waste flows;;;;;;;</v>
      </c>
    </row>
    <row r="4947" ht="15.75" customHeight="1">
      <c r="I4947" s="1" t="str">
        <f t="shared" si="1"/>
        <v>Q7.2. Mushrooms, average of multiple varieties consumed in Asia and of various cooking methods (boiled, grilled, styr-fried, fried)</v>
      </c>
      <c r="J4947" s="1">
        <f t="shared" si="2"/>
        <v>0</v>
      </c>
      <c r="K4947" s="1" t="str">
        <f t="shared" si="3"/>
        <v>Q7.2. Mushrooms, average of multiple varieties consumed in Asia and of various cooking methods (boiled, grilled, styr-fried, fried)0</v>
      </c>
      <c r="L4947" s="1" t="str">
        <f t="shared" si="4"/>
        <v>Q7.2. Mushrooms, average of multiple varieties consumed in Asia and of various cooking methods (boiled, grilled, styr-fried, fried)</v>
      </c>
      <c r="M4947" s="1" t="str">
        <f t="array" ref="M4947">IF(A4946=$A$72,TEXT(A4947,"dd/mm/yyyy"),A4947)&amp;";"&amp;B4947&amp;";"&amp;IF(J4947=0,IFERROR(VLOOKUP(A4947,default!$B$17:$C$19,2,0),C4947),INDEX(default!$B$2:$B$12,Sheet2!J4947,0))&amp;";"&amp;D4947&amp;";"&amp;E4947&amp;";"&amp;F4947&amp;";"&amp;G4947&amp;";"&amp;H4947</f>
        <v>;;;;;;;</v>
      </c>
    </row>
    <row r="4948" ht="15.75" customHeight="1">
      <c r="A4948" s="1" t="s">
        <v>857</v>
      </c>
      <c r="I4948" s="1" t="str">
        <f t="shared" si="1"/>
        <v>Q7.2. Mushrooms, average of multiple varieties consumed in Asia and of various cooking methods (boiled, grilled, styr-fried, fried)</v>
      </c>
      <c r="J4948" s="1">
        <f t="shared" si="2"/>
        <v>0</v>
      </c>
      <c r="K4948" s="1" t="str">
        <f t="shared" si="3"/>
        <v>Q7.2. Mushrooms, average of multiple varieties consumed in Asia and of various cooking methods (boiled, grilled, styr-fried, fried)0</v>
      </c>
      <c r="L4948" s="1" t="str">
        <f t="shared" si="4"/>
        <v>Q7.2. Mushrooms, average of multiple varieties consumed in Asia and of various cooking methods (boiled, grilled, styr-fried, fried)Non material emissions</v>
      </c>
      <c r="M4948" s="1" t="str">
        <f t="array" ref="M4948">IF(A4947=$A$72,TEXT(A4948,"dd/mm/yyyy"),A4948)&amp;";"&amp;B4948&amp;";"&amp;IF(J4948=0,IFERROR(VLOOKUP(A4948,default!$B$17:$C$19,2,0),C4948),INDEX(default!$B$2:$B$12,Sheet2!J4948,0))&amp;";"&amp;D4948&amp;";"&amp;E4948&amp;";"&amp;F4948&amp;";"&amp;G4948&amp;";"&amp;H4948</f>
        <v>Non material emissions;;;;;;;</v>
      </c>
    </row>
    <row r="4949" ht="15.75" customHeight="1">
      <c r="I4949" s="1" t="str">
        <f t="shared" si="1"/>
        <v>Q7.2. Mushrooms, average of multiple varieties consumed in Asia and of various cooking methods (boiled, grilled, styr-fried, fried)</v>
      </c>
      <c r="J4949" s="1">
        <f t="shared" si="2"/>
        <v>0</v>
      </c>
      <c r="K4949" s="1" t="str">
        <f t="shared" si="3"/>
        <v>Q7.2. Mushrooms, average of multiple varieties consumed in Asia and of various cooking methods (boiled, grilled, styr-fried, fried)0</v>
      </c>
      <c r="L4949" s="1" t="str">
        <f t="shared" si="4"/>
        <v>Q7.2. Mushrooms, average of multiple varieties consumed in Asia and of various cooking methods (boiled, grilled, styr-fried, fried)</v>
      </c>
      <c r="M4949" s="1" t="str">
        <f t="array" ref="M4949">IF(A4948=$A$72,TEXT(A4949,"dd/mm/yyyy"),A4949)&amp;";"&amp;B4949&amp;";"&amp;IF(J4949=0,IFERROR(VLOOKUP(A4949,default!$B$17:$C$19,2,0),C4949),INDEX(default!$B$2:$B$12,Sheet2!J4949,0))&amp;";"&amp;D4949&amp;";"&amp;E4949&amp;";"&amp;F4949&amp;";"&amp;G4949&amp;";"&amp;H4949</f>
        <v>;;;;;;;</v>
      </c>
    </row>
    <row r="4950" ht="15.75" customHeight="1">
      <c r="A4950" s="1" t="s">
        <v>858</v>
      </c>
      <c r="I4950" s="1" t="str">
        <f t="shared" si="1"/>
        <v>Q7.2. Mushrooms, average of multiple varieties consumed in Asia and of various cooking methods (boiled, grilled, styr-fried, fried)</v>
      </c>
      <c r="J4950" s="1">
        <f t="shared" si="2"/>
        <v>0</v>
      </c>
      <c r="K4950" s="1" t="str">
        <f t="shared" si="3"/>
        <v>Q7.2. Mushrooms, average of multiple varieties consumed in Asia and of various cooking methods (boiled, grilled, styr-fried, fried)0</v>
      </c>
      <c r="L4950" s="1" t="str">
        <f t="shared" si="4"/>
        <v>Q7.2. Mushrooms, average of multiple varieties consumed in Asia and of various cooking methods (boiled, grilled, styr-fried, fried)Social issues</v>
      </c>
      <c r="M4950" s="1" t="str">
        <f t="array" ref="M4950">IF(A4949=$A$72,TEXT(A4950,"dd/mm/yyyy"),A4950)&amp;";"&amp;B4950&amp;";"&amp;IF(J4950=0,IFERROR(VLOOKUP(A4950,default!$B$17:$C$19,2,0),C4950),INDEX(default!$B$2:$B$12,Sheet2!J4950,0))&amp;";"&amp;D4950&amp;";"&amp;E4950&amp;";"&amp;F4950&amp;";"&amp;G4950&amp;";"&amp;H4950</f>
        <v>Social issues;;;;;;;</v>
      </c>
    </row>
    <row r="4951" ht="15.75" customHeight="1">
      <c r="I4951" s="1" t="str">
        <f t="shared" si="1"/>
        <v>Q7.2. Mushrooms, average of multiple varieties consumed in Asia and of various cooking methods (boiled, grilled, styr-fried, fried)</v>
      </c>
      <c r="J4951" s="1">
        <f t="shared" si="2"/>
        <v>0</v>
      </c>
      <c r="K4951" s="1" t="str">
        <f t="shared" si="3"/>
        <v>Q7.2. Mushrooms, average of multiple varieties consumed in Asia and of various cooking methods (boiled, grilled, styr-fried, fried)0</v>
      </c>
      <c r="L4951" s="1" t="str">
        <f t="shared" si="4"/>
        <v>Q7.2. Mushrooms, average of multiple varieties consumed in Asia and of various cooking methods (boiled, grilled, styr-fried, fried)</v>
      </c>
      <c r="M4951" s="1" t="str">
        <f t="array" ref="M4951">IF(A4950=$A$72,TEXT(A4951,"dd/mm/yyyy"),A4951)&amp;";"&amp;B4951&amp;";"&amp;IF(J4951=0,IFERROR(VLOOKUP(A4951,default!$B$17:$C$19,2,0),C4951),INDEX(default!$B$2:$B$12,Sheet2!J4951,0))&amp;";"&amp;D4951&amp;";"&amp;E4951&amp;";"&amp;F4951&amp;";"&amp;G4951&amp;";"&amp;H4951</f>
        <v>;;;;;;;</v>
      </c>
    </row>
    <row r="4952" ht="15.75" customHeight="1">
      <c r="A4952" s="1" t="s">
        <v>859</v>
      </c>
      <c r="I4952" s="1" t="str">
        <f t="shared" si="1"/>
        <v>Q7.2. Mushrooms, average of multiple varieties consumed in Asia and of various cooking methods (boiled, grilled, styr-fried, fried)</v>
      </c>
      <c r="J4952" s="1">
        <f t="shared" si="2"/>
        <v>0</v>
      </c>
      <c r="K4952" s="1" t="str">
        <f t="shared" si="3"/>
        <v>Q7.2. Mushrooms, average of multiple varieties consumed in Asia and of various cooking methods (boiled, grilled, styr-fried, fried)0</v>
      </c>
      <c r="L4952" s="1" t="str">
        <f t="shared" si="4"/>
        <v>Q7.2. Mushrooms, average of multiple varieties consumed in Asia and of various cooking methods (boiled, grilled, styr-fried, fried)Economic issues</v>
      </c>
      <c r="M4952" s="1" t="str">
        <f t="array" ref="M4952">IF(A4951=$A$72,TEXT(A4952,"dd/mm/yyyy"),A4952)&amp;";"&amp;B4952&amp;";"&amp;IF(J4952=0,IFERROR(VLOOKUP(A4952,default!$B$17:$C$19,2,0),C4952),INDEX(default!$B$2:$B$12,Sheet2!J4952,0))&amp;";"&amp;D4952&amp;";"&amp;E4952&amp;";"&amp;F4952&amp;";"&amp;G4952&amp;";"&amp;H4952</f>
        <v>Economic issues;;;;;;;</v>
      </c>
    </row>
    <row r="4953" ht="15.75" customHeight="1">
      <c r="I4953" s="1" t="str">
        <f t="shared" si="1"/>
        <v>Q7.2. Mushrooms, average of multiple varieties consumed in Asia and of various cooking methods (boiled, grilled, styr-fried, fried)</v>
      </c>
      <c r="J4953" s="1">
        <f t="shared" si="2"/>
        <v>0</v>
      </c>
      <c r="K4953" s="1" t="str">
        <f t="shared" si="3"/>
        <v>Q7.2. Mushrooms, average of multiple varieties consumed in Asia and of various cooking methods (boiled, grilled, styr-fried, fried)0</v>
      </c>
      <c r="L4953" s="1" t="str">
        <f t="shared" si="4"/>
        <v>Q7.2. Mushrooms, average of multiple varieties consumed in Asia and of various cooking methods (boiled, grilled, styr-fried, fried)</v>
      </c>
      <c r="M4953" s="1" t="str">
        <f t="array" ref="M4953">IF(A4952=$A$72,TEXT(A4953,"dd/mm/yyyy"),A4953)&amp;";"&amp;B4953&amp;";"&amp;IF(J4953=0,IFERROR(VLOOKUP(A4953,default!$B$17:$C$19,2,0),C4953),INDEX(default!$B$2:$B$12,Sheet2!J4953,0))&amp;";"&amp;D4953&amp;";"&amp;E4953&amp;";"&amp;F4953&amp;";"&amp;G4953&amp;";"&amp;H4953</f>
        <v>;;;;;;;</v>
      </c>
    </row>
    <row r="4954" ht="15.75" customHeight="1">
      <c r="A4954" s="1" t="s">
        <v>860</v>
      </c>
      <c r="I4954" s="1" t="str">
        <f t="shared" si="1"/>
        <v>Q7.2. Mushrooms, average of multiple varieties consumed in Asia and of various cooking methods (boiled, grilled, styr-fried, fried)</v>
      </c>
      <c r="J4954" s="1">
        <f t="shared" si="2"/>
        <v>0</v>
      </c>
      <c r="K4954" s="1" t="str">
        <f t="shared" si="3"/>
        <v>Q7.2. Mushrooms, average of multiple varieties consumed in Asia and of various cooking methods (boiled, grilled, styr-fried, fried)0</v>
      </c>
      <c r="L4954" s="1" t="str">
        <f t="shared" si="4"/>
        <v>Q7.2. Mushrooms, average of multiple varieties consumed in Asia and of various cooking methods (boiled, grilled, styr-fried, fried)Waste to treatment</v>
      </c>
      <c r="M4954" s="1" t="str">
        <f t="array" ref="M4954">IF(A4953=$A$72,TEXT(A4954,"dd/mm/yyyy"),A4954)&amp;";"&amp;B4954&amp;";"&amp;IF(J4954=0,IFERROR(VLOOKUP(A4954,default!$B$17:$C$19,2,0),C4954),INDEX(default!$B$2:$B$12,Sheet2!J4954,0))&amp;";"&amp;D4954&amp;";"&amp;E4954&amp;";"&amp;F4954&amp;";"&amp;G4954&amp;";"&amp;H4954</f>
        <v>Waste to treatment;;;;;;;</v>
      </c>
    </row>
    <row r="4955" ht="15.75" customHeight="1">
      <c r="A4955" s="1" t="s">
        <v>8</v>
      </c>
      <c r="B4955" s="1" t="s">
        <v>835</v>
      </c>
      <c r="C4955" s="1" t="s">
        <v>1112</v>
      </c>
      <c r="D4955" s="1" t="s">
        <v>842</v>
      </c>
      <c r="E4955" s="1">
        <v>0.0</v>
      </c>
      <c r="F4955" s="1">
        <v>0.0</v>
      </c>
      <c r="G4955" s="1">
        <v>0.0</v>
      </c>
      <c r="I4955" s="1" t="str">
        <f t="shared" si="1"/>
        <v>Q7.2. Mushrooms, average of multiple varieties consumed in Asia and of various cooking methods (boiled, grilled, styr-fried, fried)</v>
      </c>
      <c r="J4955" s="1">
        <f t="shared" si="2"/>
        <v>0</v>
      </c>
      <c r="K4955" s="1" t="str">
        <f t="shared" si="3"/>
        <v>Q7.2. Mushrooms, average of multiple varieties consumed in Asia and of various cooking methods (boiled, grilled, styr-fried, fried)0</v>
      </c>
      <c r="L4955" s="1" t="str">
        <f t="shared" si="4"/>
        <v>Q7.2. Mushrooms, average of multiple varieties consumed in Asia and of various cooking methods (boiled, grilled, styr-fried, fried)Municipal solid waste {RoW}| treatment of municipal solid waste, sanitary landfill | Cut-off, S</v>
      </c>
      <c r="M4955" s="1" t="str">
        <f t="array" ref="M4955">IF(A4954=$A$72,TEXT(A4955,"dd/mm/yyyy"),A4955)&amp;";"&amp;B4955&amp;";"&amp;IF(J4955=0,IFERROR(VLOOKUP(A4955,default!$B$17:$C$19,2,0),C4955),INDEX(default!$B$2:$B$12,Sheet2!J4955,0))&amp;";"&amp;D4955&amp;";"&amp;E4955&amp;";"&amp;F4955&amp;";"&amp;G4955&amp;";"&amp;H4955</f>
        <v>Municipal solid waste {RoW}| treatment of municipal solid waste, sanitary landfill | Cut-off, S;kg;(packwt*packaging*(1+TRAN_loss_PNS+RET_loss_PNS)+PHAR_loss_PNS+PROC_loss_PNS+TRAN_loss_PNS+RET_loss_PNS+USER_loss)*landfill;Undefined;0;0;0;</v>
      </c>
    </row>
    <row r="4956" ht="15.75" customHeight="1">
      <c r="A4956" s="1" t="s">
        <v>9</v>
      </c>
      <c r="B4956" s="1" t="s">
        <v>835</v>
      </c>
      <c r="C4956" s="1" t="s">
        <v>1113</v>
      </c>
      <c r="D4956" s="1" t="s">
        <v>842</v>
      </c>
      <c r="E4956" s="1">
        <v>0.0</v>
      </c>
      <c r="F4956" s="1">
        <v>0.0</v>
      </c>
      <c r="G4956" s="1">
        <v>0.0</v>
      </c>
      <c r="I4956" s="1" t="str">
        <f t="shared" si="1"/>
        <v>Q7.2. Mushrooms, average of multiple varieties consumed in Asia and of various cooking methods (boiled, grilled, styr-fried, fried)</v>
      </c>
      <c r="J4956" s="1">
        <f t="shared" si="2"/>
        <v>0</v>
      </c>
      <c r="K4956" s="1" t="str">
        <f t="shared" si="3"/>
        <v>Q7.2. Mushrooms, average of multiple varieties consumed in Asia and of various cooking methods (boiled, grilled, styr-fried, fried)0</v>
      </c>
      <c r="L4956" s="1" t="str">
        <f t="shared" si="4"/>
        <v>Q7.2. Mushrooms, average of multiple varieties consumed in Asia and of various cooking methods (boiled, grilled, styr-fried, fried)Municipal solid waste {GLO}| treatment of municipal solid waste, open dump, wet infiltration class (500mm) | Cut-off, S</v>
      </c>
      <c r="M4956" s="1" t="str">
        <f t="array" ref="M4956">IF(A4955=$A$72,TEXT(A4956,"dd/mm/yyyy"),A4956)&amp;";"&amp;B4956&amp;";"&amp;IF(J4956=0,IFERROR(VLOOKUP(A4956,default!$B$17:$C$19,2,0),C4956),INDEX(default!$B$2:$B$12,Sheet2!J4956,0))&amp;";"&amp;D4956&amp;";"&amp;E4956&amp;";"&amp;F4956&amp;";"&amp;G4956&amp;";"&amp;H4956</f>
        <v>Municipal solid waste {GLO}| treatment of municipal solid waste, open dump, wet infiltration class (500mm) | Cut-off, S;kg;(packwt*packaging*(1+TRAN_loss_PNS+RET_loss_PNS)+PHAR_loss_PNS+PROC_loss_PNS+TRAN_loss_PNS+RET_loss_PNS+USER_loss)*opendump;Undefined;0;0;0;</v>
      </c>
    </row>
    <row r="4957" ht="15.75" customHeight="1">
      <c r="A4957" s="1" t="s">
        <v>10</v>
      </c>
      <c r="B4957" s="1" t="s">
        <v>835</v>
      </c>
      <c r="C4957" s="1" t="s">
        <v>1113</v>
      </c>
      <c r="D4957" s="1" t="s">
        <v>842</v>
      </c>
      <c r="E4957" s="1">
        <v>0.0</v>
      </c>
      <c r="F4957" s="1">
        <v>0.0</v>
      </c>
      <c r="G4957" s="1">
        <v>0.0</v>
      </c>
      <c r="I4957" s="1" t="str">
        <f t="shared" si="1"/>
        <v>Q7.2. Mushrooms, average of multiple varieties consumed in Asia and of various cooking methods (boiled, grilled, styr-fried, fried)</v>
      </c>
      <c r="J4957" s="1">
        <f t="shared" si="2"/>
        <v>0</v>
      </c>
      <c r="K4957" s="1" t="str">
        <f t="shared" si="3"/>
        <v>Q7.2. Mushrooms, average of multiple varieties consumed in Asia and of various cooking methods (boiled, grilled, styr-fried, fried)0</v>
      </c>
      <c r="L4957" s="1" t="str">
        <f t="shared" si="4"/>
        <v>Q7.2. Mushrooms, average of multiple varieties consumed in Asia and of various cooking methods (boiled, grilled, styr-fried, fried)Municipal solid waste {GLO}| treatment of municipal solid waste, open burning | Cut-off, S</v>
      </c>
      <c r="M4957" s="1" t="str">
        <f t="array" ref="M4957">IF(A4956=$A$72,TEXT(A4957,"dd/mm/yyyy"),A4957)&amp;";"&amp;B4957&amp;";"&amp;IF(J4957=0,IFERROR(VLOOKUP(A4957,default!$B$17:$C$19,2,0),C4957),INDEX(default!$B$2:$B$12,Sheet2!J4957,0))&amp;";"&amp;D4957&amp;";"&amp;E4957&amp;";"&amp;F4957&amp;";"&amp;G4957&amp;";"&amp;H4957</f>
        <v>Municipal solid waste {GLO}| treatment of municipal solid waste, open burning | Cut-off, S;kg;(packwt*packaging*(1+TRAN_loss_PNS+RET_loss_PNS)+PHAR_loss_PNS+PROC_loss_PNS+TRAN_loss_PNS+RET_loss_PNS+USER_loss)*openburn;Undefined;0;0;0;</v>
      </c>
    </row>
    <row r="4958" ht="15.75" customHeight="1">
      <c r="I4958" s="1" t="str">
        <f t="shared" si="1"/>
        <v>Q7.2. Mushrooms, average of multiple varieties consumed in Asia and of various cooking methods (boiled, grilled, styr-fried, fried)</v>
      </c>
      <c r="J4958" s="1">
        <f t="shared" si="2"/>
        <v>0</v>
      </c>
      <c r="K4958" s="1" t="str">
        <f t="shared" si="3"/>
        <v>Q7.2. Mushrooms, average of multiple varieties consumed in Asia and of various cooking methods (boiled, grilled, styr-fried, fried)0</v>
      </c>
      <c r="L4958" s="1" t="str">
        <f t="shared" si="4"/>
        <v>Q7.2. Mushrooms, average of multiple varieties consumed in Asia and of various cooking methods (boiled, grilled, styr-fried, fried)</v>
      </c>
      <c r="M4958" s="1" t="str">
        <f t="array" ref="M4958">IF(A4957=$A$72,TEXT(A4958,"dd/mm/yyyy"),A4958)&amp;";"&amp;B4958&amp;";"&amp;IF(J4958=0,IFERROR(VLOOKUP(A4958,default!$B$17:$C$19,2,0),C4958),INDEX(default!$B$2:$B$12,Sheet2!J4958,0))&amp;";"&amp;D4958&amp;";"&amp;E4958&amp;";"&amp;F4958&amp;";"&amp;G4958&amp;";"&amp;H4958</f>
        <v>;;;;;;;</v>
      </c>
    </row>
    <row r="4959" ht="15.75" customHeight="1">
      <c r="A4959" s="1" t="s">
        <v>865</v>
      </c>
      <c r="I4959" s="1" t="str">
        <f t="shared" si="1"/>
        <v>Q7.2. Mushrooms, average of multiple varieties consumed in Asia and of various cooking methods (boiled, grilled, styr-fried, fried)</v>
      </c>
      <c r="J4959" s="1">
        <f t="shared" si="2"/>
        <v>0</v>
      </c>
      <c r="K4959" s="1" t="str">
        <f t="shared" si="3"/>
        <v>Q7.2. Mushrooms, average of multiple varieties consumed in Asia and of various cooking methods (boiled, grilled, styr-fried, fried)0</v>
      </c>
      <c r="L4959" s="1" t="str">
        <f t="shared" si="4"/>
        <v>Q7.2. Mushrooms, average of multiple varieties consumed in Asia and of various cooking methods (boiled, grilled, styr-fried, fried)Input parameters</v>
      </c>
      <c r="M4959" s="1" t="str">
        <f t="array" ref="M4959">IF(A4958=$A$72,TEXT(A4959,"dd/mm/yyyy"),A4959)&amp;";"&amp;B4959&amp;";"&amp;IF(J4959=0,IFERROR(VLOOKUP(A4959,default!$B$17:$C$19,2,0),C4959),INDEX(default!$B$2:$B$12,Sheet2!J4959,0))&amp;";"&amp;D4959&amp;";"&amp;E4959&amp;";"&amp;F4959&amp;";"&amp;G4959&amp;";"&amp;H4959</f>
        <v>Input parameters;;;;;;;</v>
      </c>
    </row>
    <row r="4960" ht="15.75" customHeight="1">
      <c r="A4960" s="1" t="s">
        <v>31</v>
      </c>
      <c r="B4960" s="1">
        <v>1.0</v>
      </c>
      <c r="C4960" s="1" t="s">
        <v>866</v>
      </c>
      <c r="D4960" s="1">
        <v>1.11</v>
      </c>
      <c r="E4960" s="1">
        <v>0.0</v>
      </c>
      <c r="F4960" s="1">
        <v>0.0</v>
      </c>
      <c r="G4960" s="1" t="s">
        <v>832</v>
      </c>
      <c r="H4960" s="1" t="s">
        <v>134</v>
      </c>
      <c r="I4960" s="1" t="str">
        <f t="shared" si="1"/>
        <v>Q7.2. Mushrooms, average of multiple varieties consumed in Asia and of various cooking methods (boiled, grilled, styr-fried, fried)</v>
      </c>
      <c r="J4960" s="1">
        <f t="shared" si="2"/>
        <v>0</v>
      </c>
      <c r="K4960" s="1" t="str">
        <f t="shared" si="3"/>
        <v>Q7.2. Mushrooms, average of multiple varieties consumed in Asia and of various cooking methods (boiled, grilled, styr-fried, fried)0</v>
      </c>
      <c r="L4960" s="1" t="str">
        <f t="shared" si="4"/>
        <v>Q7.2. Mushrooms, average of multiple varieties consumed in Asia and of various cooking methods (boiled, grilled, styr-fried, fried)primary</v>
      </c>
      <c r="M4960" s="1" t="str">
        <f t="array" ref="M4960">IF(A4959=$A$72,TEXT(A4960,"dd/mm/yyyy"),A4960)&amp;";"&amp;B4960&amp;";"&amp;IF(J4960=0,IFERROR(VLOOKUP(A4960,default!$B$17:$C$19,2,0),C4960),INDEX(default!$B$2:$B$12,Sheet2!J4960,0))&amp;";"&amp;D4960&amp;";"&amp;E4960&amp;";"&amp;F4960&amp;";"&amp;G4960&amp;";"&amp;H4960</f>
        <v>primary;1;Lognormal;1,11;0;0;No;(2,3,2,2,2,na)_x007f_</v>
      </c>
    </row>
    <row r="4961" ht="15.75" customHeight="1">
      <c r="A4961" s="1" t="s">
        <v>23</v>
      </c>
      <c r="B4961" s="1">
        <v>1.0</v>
      </c>
      <c r="C4961" s="1" t="s">
        <v>866</v>
      </c>
      <c r="D4961" s="1">
        <v>1.25</v>
      </c>
      <c r="E4961" s="1">
        <v>0.0</v>
      </c>
      <c r="F4961" s="1">
        <v>0.0</v>
      </c>
      <c r="G4961" s="1" t="s">
        <v>832</v>
      </c>
      <c r="H4961" s="1" t="s">
        <v>131</v>
      </c>
      <c r="I4961" s="1" t="str">
        <f t="shared" si="1"/>
        <v>Q7.2. Mushrooms, average of multiple varieties consumed in Asia and of various cooking methods (boiled, grilled, styr-fried, fried)</v>
      </c>
      <c r="J4961" s="1">
        <f t="shared" si="2"/>
        <v>0</v>
      </c>
      <c r="K4961" s="1" t="str">
        <f t="shared" si="3"/>
        <v>Q7.2. Mushrooms, average of multiple varieties consumed in Asia and of various cooking methods (boiled, grilled, styr-fried, fried)0</v>
      </c>
      <c r="L4961" s="1" t="str">
        <f t="shared" si="4"/>
        <v>Q7.2. Mushrooms, average of multiple varieties consumed in Asia and of various cooking methods (boiled, grilled, styr-fried, fried)packaging</v>
      </c>
      <c r="M4961" s="1" t="str">
        <f t="array" ref="M4961">IF(A4960=$A$72,TEXT(A4961,"dd/mm/yyyy"),A4961)&amp;";"&amp;B4961&amp;";"&amp;IF(J4961=0,IFERROR(VLOOKUP(A4961,default!$B$17:$C$19,2,0),C4961),INDEX(default!$B$2:$B$12,Sheet2!J4961,0))&amp;";"&amp;D4961&amp;";"&amp;E4961&amp;";"&amp;F4961&amp;";"&amp;G4961&amp;";"&amp;H4961</f>
        <v>packaging;1;Lognormal;1,25;0;0;No;(2,4,2,4,3,na)_x007f_</v>
      </c>
    </row>
    <row r="4962" ht="15.75" customHeight="1">
      <c r="A4962" s="1" t="s">
        <v>32</v>
      </c>
      <c r="B4962" s="1">
        <v>1.0</v>
      </c>
      <c r="C4962" s="1" t="s">
        <v>866</v>
      </c>
      <c r="D4962" s="1">
        <v>1.23</v>
      </c>
      <c r="E4962" s="1">
        <v>0.0</v>
      </c>
      <c r="F4962" s="1">
        <v>0.0</v>
      </c>
      <c r="G4962" s="1" t="s">
        <v>832</v>
      </c>
      <c r="H4962" s="1" t="s">
        <v>132</v>
      </c>
      <c r="I4962" s="1" t="str">
        <f t="shared" si="1"/>
        <v>Q7.2. Mushrooms, average of multiple varieties consumed in Asia and of various cooking methods (boiled, grilled, styr-fried, fried)</v>
      </c>
      <c r="J4962" s="1">
        <f t="shared" si="2"/>
        <v>0</v>
      </c>
      <c r="K4962" s="1" t="str">
        <f t="shared" si="3"/>
        <v>Q7.2. Mushrooms, average of multiple varieties consumed in Asia and of various cooking methods (boiled, grilled, styr-fried, fried)0</v>
      </c>
      <c r="L4962" s="1" t="str">
        <f t="shared" si="4"/>
        <v>Q7.2. Mushrooms, average of multiple varieties consumed in Asia and of various cooking methods (boiled, grilled, styr-fried, fried)distrib</v>
      </c>
      <c r="M4962" s="1" t="str">
        <f t="array" ref="M4962">IF(A4961=$A$72,TEXT(A4962,"dd/mm/yyyy"),A4962)&amp;";"&amp;B4962&amp;";"&amp;IF(J4962=0,IFERROR(VLOOKUP(A4962,default!$B$17:$C$19,2,0),C4962),INDEX(default!$B$2:$B$12,Sheet2!J4962,0))&amp;";"&amp;D4962&amp;";"&amp;E4962&amp;";"&amp;F4962&amp;";"&amp;G4962&amp;";"&amp;H4962</f>
        <v>distrib;1;Lognormal;1,23;0;0;No;(2,3,2,4,3,na)_x007f_</v>
      </c>
    </row>
    <row r="4963" ht="15.75" customHeight="1">
      <c r="A4963" s="1" t="s">
        <v>33</v>
      </c>
      <c r="B4963" s="1">
        <v>0.0</v>
      </c>
      <c r="C4963" s="1" t="s">
        <v>866</v>
      </c>
      <c r="D4963" s="1">
        <v>1.12</v>
      </c>
      <c r="E4963" s="1">
        <v>0.0</v>
      </c>
      <c r="F4963" s="1">
        <v>0.0</v>
      </c>
      <c r="G4963" s="1" t="s">
        <v>832</v>
      </c>
      <c r="H4963" s="1" t="s">
        <v>133</v>
      </c>
      <c r="I4963" s="1" t="str">
        <f t="shared" si="1"/>
        <v>Q7.2. Mushrooms, average of multiple varieties consumed in Asia and of various cooking methods (boiled, grilled, styr-fried, fried)</v>
      </c>
      <c r="J4963" s="1">
        <f t="shared" si="2"/>
        <v>0</v>
      </c>
      <c r="K4963" s="1" t="str">
        <f t="shared" si="3"/>
        <v>Q7.2. Mushrooms, average of multiple varieties consumed in Asia and of various cooking methods (boiled, grilled, styr-fried, fried)0</v>
      </c>
      <c r="L4963" s="1" t="str">
        <f t="shared" si="4"/>
        <v>Q7.2. Mushrooms, average of multiple varieties consumed in Asia and of various cooking methods (boiled, grilled, styr-fried, fried)retail_cool</v>
      </c>
      <c r="M4963" s="1" t="str">
        <f t="array" ref="M4963">IF(A4962=$A$72,TEXT(A4963,"dd/mm/yyyy"),A4963)&amp;";"&amp;B4963&amp;";"&amp;IF(J4963=0,IFERROR(VLOOKUP(A4963,default!$B$17:$C$19,2,0),C4963),INDEX(default!$B$2:$B$12,Sheet2!J4963,0))&amp;";"&amp;D4963&amp;";"&amp;E4963&amp;";"&amp;F4963&amp;";"&amp;G4963&amp;";"&amp;H4963</f>
        <v>retail_cool;0;Lognormal;1,12;0;0;No;(2,3,2,4,2,na)_x007f_</v>
      </c>
    </row>
    <row r="4964" ht="15.75" customHeight="1">
      <c r="A4964" s="1" t="s">
        <v>34</v>
      </c>
      <c r="B4964" s="1">
        <v>0.0</v>
      </c>
      <c r="C4964" s="1" t="s">
        <v>866</v>
      </c>
      <c r="D4964" s="1">
        <v>1.12</v>
      </c>
      <c r="E4964" s="1">
        <v>0.0</v>
      </c>
      <c r="F4964" s="1">
        <v>0.0</v>
      </c>
      <c r="G4964" s="1" t="s">
        <v>832</v>
      </c>
      <c r="H4964" s="1" t="s">
        <v>133</v>
      </c>
      <c r="I4964" s="1" t="str">
        <f t="shared" si="1"/>
        <v>Q7.2. Mushrooms, average of multiple varieties consumed in Asia and of various cooking methods (boiled, grilled, styr-fried, fried)</v>
      </c>
      <c r="J4964" s="1">
        <f t="shared" si="2"/>
        <v>0</v>
      </c>
      <c r="K4964" s="1" t="str">
        <f t="shared" si="3"/>
        <v>Q7.2. Mushrooms, average of multiple varieties consumed in Asia and of various cooking methods (boiled, grilled, styr-fried, fried)0</v>
      </c>
      <c r="L4964" s="1" t="str">
        <f t="shared" si="4"/>
        <v>Q7.2. Mushrooms, average of multiple varieties consumed in Asia and of various cooking methods (boiled, grilled, styr-fried, fried)retail_freez</v>
      </c>
      <c r="M4964" s="1" t="str">
        <f t="array" ref="M4964">IF(A4963=$A$72,TEXT(A4964,"dd/mm/yyyy"),A4964)&amp;";"&amp;B4964&amp;";"&amp;IF(J4964=0,IFERROR(VLOOKUP(A4964,default!$B$17:$C$19,2,0),C4964),INDEX(default!$B$2:$B$12,Sheet2!J4964,0))&amp;";"&amp;D4964&amp;";"&amp;E4964&amp;";"&amp;F4964&amp;";"&amp;G4964&amp;";"&amp;H4964</f>
        <v>retail_freez;0;Lognormal;1,12;0;0;No;(2,3,2,4,2,na)_x007f_</v>
      </c>
    </row>
    <row r="4965" ht="15.75" customHeight="1">
      <c r="A4965" s="1" t="s">
        <v>35</v>
      </c>
      <c r="B4965" s="1">
        <v>0.0</v>
      </c>
      <c r="C4965" s="1" t="s">
        <v>866</v>
      </c>
      <c r="D4965" s="1">
        <v>1.12</v>
      </c>
      <c r="E4965" s="1">
        <v>0.0</v>
      </c>
      <c r="F4965" s="1">
        <v>0.0</v>
      </c>
      <c r="G4965" s="1" t="s">
        <v>832</v>
      </c>
      <c r="H4965" s="1" t="s">
        <v>133</v>
      </c>
      <c r="I4965" s="1" t="str">
        <f t="shared" si="1"/>
        <v>Q7.2. Mushrooms, average of multiple varieties consumed in Asia and of various cooking methods (boiled, grilled, styr-fried, fried)</v>
      </c>
      <c r="J4965" s="1">
        <f t="shared" si="2"/>
        <v>0</v>
      </c>
      <c r="K4965" s="1" t="str">
        <f t="shared" si="3"/>
        <v>Q7.2. Mushrooms, average of multiple varieties consumed in Asia and of various cooking methods (boiled, grilled, styr-fried, fried)0</v>
      </c>
      <c r="L4965" s="1" t="str">
        <f t="shared" si="4"/>
        <v>Q7.2. Mushrooms, average of multiple varieties consumed in Asia and of various cooking methods (boiled, grilled, styr-fried, fried)home_cool</v>
      </c>
      <c r="M4965" s="1" t="str">
        <f t="array" ref="M4965">IF(A4964=$A$72,TEXT(A4965,"dd/mm/yyyy"),A4965)&amp;";"&amp;B4965&amp;";"&amp;IF(J4965=0,IFERROR(VLOOKUP(A4965,default!$B$17:$C$19,2,0),C4965),INDEX(default!$B$2:$B$12,Sheet2!J4965,0))&amp;";"&amp;D4965&amp;";"&amp;E4965&amp;";"&amp;F4965&amp;";"&amp;G4965&amp;";"&amp;H4965</f>
        <v>home_cool;0;Lognormal;1,12;0;0;No;(2,3,2,4,2,na)_x007f_</v>
      </c>
    </row>
    <row r="4966" ht="15.75" customHeight="1">
      <c r="A4966" s="1" t="s">
        <v>36</v>
      </c>
      <c r="B4966" s="1">
        <v>0.0</v>
      </c>
      <c r="C4966" s="1" t="s">
        <v>866</v>
      </c>
      <c r="D4966" s="1">
        <v>1.12</v>
      </c>
      <c r="E4966" s="1">
        <v>0.0</v>
      </c>
      <c r="F4966" s="1">
        <v>0.0</v>
      </c>
      <c r="G4966" s="1" t="s">
        <v>832</v>
      </c>
      <c r="H4966" s="1" t="s">
        <v>133</v>
      </c>
      <c r="I4966" s="1" t="str">
        <f t="shared" si="1"/>
        <v>Q7.2. Mushrooms, average of multiple varieties consumed in Asia and of various cooking methods (boiled, grilled, styr-fried, fried)</v>
      </c>
      <c r="J4966" s="1">
        <f t="shared" si="2"/>
        <v>0</v>
      </c>
      <c r="K4966" s="1" t="str">
        <f t="shared" si="3"/>
        <v>Q7.2. Mushrooms, average of multiple varieties consumed in Asia and of various cooking methods (boiled, grilled, styr-fried, fried)0</v>
      </c>
      <c r="L4966" s="1" t="str">
        <f t="shared" si="4"/>
        <v>Q7.2. Mushrooms, average of multiple varieties consumed in Asia and of various cooking methods (boiled, grilled, styr-fried, fried)home_freez</v>
      </c>
      <c r="M4966" s="1" t="str">
        <f t="array" ref="M4966">IF(A4965=$A$72,TEXT(A4966,"dd/mm/yyyy"),A4966)&amp;";"&amp;B4966&amp;";"&amp;IF(J4966=0,IFERROR(VLOOKUP(A4966,default!$B$17:$C$19,2,0),C4966),INDEX(default!$B$2:$B$12,Sheet2!J4966,0))&amp;";"&amp;D4966&amp;";"&amp;E4966&amp;";"&amp;F4966&amp;";"&amp;G4966&amp;";"&amp;H4966</f>
        <v>home_freez;0;Lognormal;1,12;0;0;No;(2,3,2,4,2,na)_x007f_</v>
      </c>
    </row>
    <row r="4967" ht="15.75" customHeight="1">
      <c r="A4967" s="1" t="s">
        <v>37</v>
      </c>
      <c r="B4967" s="1">
        <v>1.0</v>
      </c>
      <c r="C4967" s="1" t="s">
        <v>866</v>
      </c>
      <c r="D4967" s="1">
        <v>1.11</v>
      </c>
      <c r="E4967" s="1">
        <v>0.0</v>
      </c>
      <c r="F4967" s="1">
        <v>0.0</v>
      </c>
      <c r="G4967" s="1" t="s">
        <v>832</v>
      </c>
      <c r="H4967" s="1" t="s">
        <v>134</v>
      </c>
      <c r="I4967" s="1" t="str">
        <f t="shared" si="1"/>
        <v>Q7.2. Mushrooms, average of multiple varieties consumed in Asia and of various cooking methods (boiled, grilled, styr-fried, fried)</v>
      </c>
      <c r="J4967" s="1">
        <f t="shared" si="2"/>
        <v>0</v>
      </c>
      <c r="K4967" s="1" t="str">
        <f t="shared" si="3"/>
        <v>Q7.2. Mushrooms, average of multiple varieties consumed in Asia and of various cooking methods (boiled, grilled, styr-fried, fried)0</v>
      </c>
      <c r="L4967" s="1" t="str">
        <f t="shared" si="4"/>
        <v>Q7.2. Mushrooms, average of multiple varieties consumed in Asia and of various cooking methods (boiled, grilled, styr-fried, fried)boil</v>
      </c>
      <c r="M4967" s="1" t="str">
        <f t="array" ref="M4967">IF(A4966=$A$72,TEXT(A4967,"dd/mm/yyyy"),A4967)&amp;";"&amp;B4967&amp;";"&amp;IF(J4967=0,IFERROR(VLOOKUP(A4967,default!$B$17:$C$19,2,0),C4967),INDEX(default!$B$2:$B$12,Sheet2!J4967,0))&amp;";"&amp;D4967&amp;";"&amp;E4967&amp;";"&amp;F4967&amp;";"&amp;G4967&amp;";"&amp;H4967</f>
        <v>boil;1;Lognormal;1,11;0;0;No;(2,3,2,2,2,na)_x007f_</v>
      </c>
    </row>
    <row r="4968" ht="15.75" customHeight="1">
      <c r="A4968" s="1" t="s">
        <v>38</v>
      </c>
      <c r="B4968" s="1">
        <v>1.0</v>
      </c>
      <c r="C4968" s="1" t="s">
        <v>866</v>
      </c>
      <c r="D4968" s="1">
        <v>1.11</v>
      </c>
      <c r="E4968" s="1">
        <v>0.0</v>
      </c>
      <c r="F4968" s="1">
        <v>0.0</v>
      </c>
      <c r="G4968" s="1" t="s">
        <v>832</v>
      </c>
      <c r="H4968" s="1" t="s">
        <v>134</v>
      </c>
      <c r="I4968" s="1" t="str">
        <f t="shared" si="1"/>
        <v>Q7.2. Mushrooms, average of multiple varieties consumed in Asia and of various cooking methods (boiled, grilled, styr-fried, fried)</v>
      </c>
      <c r="J4968" s="1">
        <f t="shared" si="2"/>
        <v>0</v>
      </c>
      <c r="K4968" s="1" t="str">
        <f t="shared" si="3"/>
        <v>Q7.2. Mushrooms, average of multiple varieties consumed in Asia and of various cooking methods (boiled, grilled, styr-fried, fried)0</v>
      </c>
      <c r="L4968" s="1" t="str">
        <f t="shared" si="4"/>
        <v>Q7.2. Mushrooms, average of multiple varieties consumed in Asia and of various cooking methods (boiled, grilled, styr-fried, fried)fry</v>
      </c>
      <c r="M4968" s="1" t="str">
        <f t="array" ref="M4968">IF(A4967=$A$72,TEXT(A4968,"dd/mm/yyyy"),A4968)&amp;";"&amp;B4968&amp;";"&amp;IF(J4968=0,IFERROR(VLOOKUP(A4968,default!$B$17:$C$19,2,0),C4968),INDEX(default!$B$2:$B$12,Sheet2!J4968,0))&amp;";"&amp;D4968&amp;";"&amp;E4968&amp;";"&amp;F4968&amp;";"&amp;G4968&amp;";"&amp;H4968</f>
        <v>fry;1;Lognormal;1,11;0;0;No;(2,3,2,2,2,na)_x007f_</v>
      </c>
    </row>
    <row r="4969" ht="15.75" customHeight="1">
      <c r="A4969" s="1" t="s">
        <v>22</v>
      </c>
      <c r="B4969" s="1">
        <v>1.0</v>
      </c>
      <c r="C4969" s="1" t="s">
        <v>842</v>
      </c>
      <c r="D4969" s="1">
        <v>1.0</v>
      </c>
      <c r="E4969" s="1">
        <v>0.0</v>
      </c>
      <c r="F4969" s="1">
        <v>0.0</v>
      </c>
      <c r="G4969" s="1" t="s">
        <v>832</v>
      </c>
      <c r="I4969" s="1" t="str">
        <f t="shared" si="1"/>
        <v>Q7.2. Mushrooms, average of multiple varieties consumed in Asia and of various cooking methods (boiled, grilled, styr-fried, fried)</v>
      </c>
      <c r="J4969" s="1">
        <f t="shared" si="2"/>
        <v>0</v>
      </c>
      <c r="K4969" s="1" t="str">
        <f t="shared" si="3"/>
        <v>Q7.2. Mushrooms, average of multiple varieties consumed in Asia and of various cooking methods (boiled, grilled, styr-fried, fried)0</v>
      </c>
      <c r="L4969" s="1" t="str">
        <f t="shared" si="4"/>
        <v>Q7.2. Mushrooms, average of multiple varieties consumed in Asia and of various cooking methods (boiled, grilled, styr-fried, fried)processing</v>
      </c>
      <c r="M4969" s="1" t="str">
        <f t="array" ref="M4969">IF(A4968=$A$72,TEXT(A4969,"dd/mm/yyyy"),A4969)&amp;";"&amp;B4969&amp;";"&amp;IF(J4969=0,IFERROR(VLOOKUP(A4969,default!$B$17:$C$19,2,0),C4969),INDEX(default!$B$2:$B$12,Sheet2!J4969,0))&amp;";"&amp;D4969&amp;";"&amp;E4969&amp;";"&amp;F4969&amp;";"&amp;G4969&amp;";"&amp;H4969</f>
        <v>processing;1;Undefined;1;0;0;No;</v>
      </c>
    </row>
    <row r="4970" ht="15.75" customHeight="1">
      <c r="A4970" s="1" t="s">
        <v>39</v>
      </c>
      <c r="B4970" s="1">
        <v>0.05</v>
      </c>
      <c r="C4970" s="1" t="s">
        <v>842</v>
      </c>
      <c r="D4970" s="1">
        <v>1.0</v>
      </c>
      <c r="E4970" s="1">
        <v>0.0</v>
      </c>
      <c r="F4970" s="1">
        <v>0.0</v>
      </c>
      <c r="G4970" s="1" t="s">
        <v>832</v>
      </c>
      <c r="I4970" s="1" t="str">
        <f t="shared" si="1"/>
        <v>Q7.2. Mushrooms, average of multiple varieties consumed in Asia and of various cooking methods (boiled, grilled, styr-fried, fried)</v>
      </c>
      <c r="J4970" s="1">
        <f t="shared" si="2"/>
        <v>0</v>
      </c>
      <c r="K4970" s="1" t="str">
        <f t="shared" si="3"/>
        <v>Q7.2. Mushrooms, average of multiple varieties consumed in Asia and of various cooking methods (boiled, grilled, styr-fried, fried)0</v>
      </c>
      <c r="L4970" s="1" t="str">
        <f t="shared" si="4"/>
        <v>Q7.2. Mushrooms, average of multiple varieties consumed in Asia and of various cooking methods (boiled, grilled, styr-fried, fried)packwt</v>
      </c>
      <c r="M4970" s="1" t="str">
        <f t="array" ref="M4970">IF(A4969=$A$72,TEXT(A4970,"dd/mm/yyyy"),A4970)&amp;";"&amp;B4970&amp;";"&amp;IF(J4970=0,IFERROR(VLOOKUP(A4970,default!$B$17:$C$19,2,0),C4970),INDEX(default!$B$2:$B$12,Sheet2!J4970,0))&amp;";"&amp;D4970&amp;";"&amp;E4970&amp;";"&amp;F4970&amp;";"&amp;G4970&amp;";"&amp;H4970</f>
        <v>packwt;0,05;Undefined;1;0;0;No;</v>
      </c>
    </row>
    <row r="4971" ht="15.75" customHeight="1">
      <c r="A4971" s="1" t="s">
        <v>40</v>
      </c>
      <c r="B4971" s="1">
        <v>0.0</v>
      </c>
      <c r="C4971" s="1" t="s">
        <v>842</v>
      </c>
      <c r="D4971" s="1">
        <v>1.0</v>
      </c>
      <c r="E4971" s="1">
        <v>0.0</v>
      </c>
      <c r="F4971" s="1">
        <v>0.0</v>
      </c>
      <c r="G4971" s="1" t="s">
        <v>832</v>
      </c>
      <c r="I4971" s="1" t="str">
        <f t="shared" si="1"/>
        <v>Q7.2. Mushrooms, average of multiple varieties consumed in Asia and of various cooking methods (boiled, grilled, styr-fried, fried)</v>
      </c>
      <c r="J4971" s="1">
        <f t="shared" si="2"/>
        <v>0</v>
      </c>
      <c r="K4971" s="1" t="str">
        <f t="shared" si="3"/>
        <v>Q7.2. Mushrooms, average of multiple varieties consumed in Asia and of various cooking methods (boiled, grilled, styr-fried, fried)0</v>
      </c>
      <c r="L4971" s="1" t="str">
        <f t="shared" si="4"/>
        <v>Q7.2. Mushrooms, average of multiple varieties consumed in Asia and of various cooking methods (boiled, grilled, styr-fried, fried)USER_loss</v>
      </c>
      <c r="M4971" s="1" t="str">
        <f t="array" ref="M4971">IF(A4970=$A$72,TEXT(A4971,"dd/mm/yyyy"),A4971)&amp;";"&amp;B4971&amp;";"&amp;IF(J4971=0,IFERROR(VLOOKUP(A4971,default!$B$17:$C$19,2,0),C4971),INDEX(default!$B$2:$B$12,Sheet2!J4971,0))&amp;";"&amp;D4971&amp;";"&amp;E4971&amp;";"&amp;F4971&amp;";"&amp;G4971&amp;";"&amp;H4971</f>
        <v>USER_loss;0;Undefined;1;0;0;No;</v>
      </c>
    </row>
    <row r="4972" ht="15.75" customHeight="1">
      <c r="I4972" s="1" t="str">
        <f t="shared" si="1"/>
        <v>Q7.2. Mushrooms, average of multiple varieties consumed in Asia and of various cooking methods (boiled, grilled, styr-fried, fried)</v>
      </c>
      <c r="J4972" s="1">
        <f t="shared" si="2"/>
        <v>0</v>
      </c>
      <c r="K4972" s="1" t="str">
        <f t="shared" si="3"/>
        <v>Q7.2. Mushrooms, average of multiple varieties consumed in Asia and of various cooking methods (boiled, grilled, styr-fried, fried)0</v>
      </c>
      <c r="L4972" s="1" t="str">
        <f t="shared" si="4"/>
        <v>Q7.2. Mushrooms, average of multiple varieties consumed in Asia and of various cooking methods (boiled, grilled, styr-fried, fried)</v>
      </c>
      <c r="M4972" s="1" t="str">
        <f t="array" ref="M4972">IF(A4971=$A$72,TEXT(A4972,"dd/mm/yyyy"),A4972)&amp;";"&amp;B4972&amp;";"&amp;IF(J4972=0,IFERROR(VLOOKUP(A4972,default!$B$17:$C$19,2,0),C4972),INDEX(default!$B$2:$B$12,Sheet2!J4972,0))&amp;";"&amp;D4972&amp;";"&amp;E4972&amp;";"&amp;F4972&amp;";"&amp;G4972&amp;";"&amp;H4972</f>
        <v>;;;;;;;</v>
      </c>
    </row>
    <row r="4973" ht="15.75" customHeight="1">
      <c r="A4973" s="1" t="s">
        <v>867</v>
      </c>
      <c r="I4973" s="1" t="str">
        <f t="shared" si="1"/>
        <v>Q7.2. Mushrooms, average of multiple varieties consumed in Asia and of various cooking methods (boiled, grilled, styr-fried, fried)</v>
      </c>
      <c r="J4973" s="1">
        <f t="shared" si="2"/>
        <v>0</v>
      </c>
      <c r="K4973" s="1" t="str">
        <f t="shared" si="3"/>
        <v>Q7.2. Mushrooms, average of multiple varieties consumed in Asia and of various cooking methods (boiled, grilled, styr-fried, fried)0</v>
      </c>
      <c r="L4973" s="1" t="str">
        <f t="shared" si="4"/>
        <v>Q7.2. Mushrooms, average of multiple varieties consumed in Asia and of various cooking methods (boiled, grilled, styr-fried, fried)End</v>
      </c>
      <c r="M4973" s="1" t="str">
        <f t="array" ref="M4973">IF(A4972=$A$72,TEXT(A4973,"dd/mm/yyyy"),A4973)&amp;";"&amp;B4973&amp;";"&amp;IF(J4973=0,IFERROR(VLOOKUP(A4973,default!$B$17:$C$19,2,0),C4973),INDEX(default!$B$2:$B$12,Sheet2!J4973,0))&amp;";"&amp;D4973&amp;";"&amp;E4973&amp;";"&amp;F4973&amp;";"&amp;G4973&amp;";"&amp;H4973</f>
        <v>End;;;;;;;</v>
      </c>
    </row>
    <row r="4974" ht="15.75" customHeight="1">
      <c r="I4974" s="1" t="str">
        <f t="shared" si="1"/>
        <v>Q7.2. Mushrooms, average of multiple varieties consumed in Asia and of various cooking methods (boiled, grilled, styr-fried, fried)</v>
      </c>
      <c r="J4974" s="1">
        <f t="shared" si="2"/>
        <v>0</v>
      </c>
      <c r="K4974" s="1" t="str">
        <f t="shared" si="3"/>
        <v>Q7.2. Mushrooms, average of multiple varieties consumed in Asia and of various cooking methods (boiled, grilled, styr-fried, fried)0</v>
      </c>
      <c r="L4974" s="1" t="str">
        <f t="shared" si="4"/>
        <v>Q7.2. Mushrooms, average of multiple varieties consumed in Asia and of various cooking methods (boiled, grilled, styr-fried, fried)</v>
      </c>
      <c r="M4974" s="1" t="str">
        <f t="array" ref="M4974">IF(A4973=$A$72,TEXT(A4974,"dd/mm/yyyy"),A4974)&amp;";"&amp;B4974&amp;";"&amp;IF(J4974=0,IFERROR(VLOOKUP(A4974,default!$B$17:$C$19,2,0),C4974),INDEX(default!$B$2:$B$12,Sheet2!J4974,0))&amp;";"&amp;D4974&amp;";"&amp;E4974&amp;";"&amp;F4974&amp;";"&amp;G4974&amp;";"&amp;H4974</f>
        <v>;;;;;;;</v>
      </c>
    </row>
    <row r="4975" ht="15.75" customHeight="1">
      <c r="A4975" s="1" t="s">
        <v>814</v>
      </c>
      <c r="I4975" s="1" t="str">
        <f t="shared" si="1"/>
        <v>Q7.2. Mushrooms, average of multiple varieties consumed in Asia and of various cooking methods (boiled, grilled, styr-fried, fried)</v>
      </c>
      <c r="J4975" s="1">
        <f t="shared" si="2"/>
        <v>0</v>
      </c>
      <c r="K4975" s="1" t="str">
        <f t="shared" si="3"/>
        <v>Q7.2. Mushrooms, average of multiple varieties consumed in Asia and of various cooking methods (boiled, grilled, styr-fried, fried)0</v>
      </c>
      <c r="L4975" s="1" t="str">
        <f t="shared" si="4"/>
        <v>Q7.2. Mushrooms, average of multiple varieties consumed in Asia and of various cooking methods (boiled, grilled, styr-fried, fried)Process</v>
      </c>
      <c r="M4975" s="1" t="str">
        <f t="array" ref="M4975">IF(A4974=$A$72,TEXT(A4975,"dd/mm/yyyy"),A4975)&amp;";"&amp;B4975&amp;";"&amp;IF(J4975=0,IFERROR(VLOOKUP(A4975,default!$B$17:$C$19,2,0),C4975),INDEX(default!$B$2:$B$12,Sheet2!J4975,0))&amp;";"&amp;D4975&amp;";"&amp;E4975&amp;";"&amp;F4975&amp;";"&amp;G4975&amp;";"&amp;H4975</f>
        <v>Process;;;;;;;</v>
      </c>
    </row>
    <row r="4976" ht="15.75" customHeight="1">
      <c r="I4976" s="1" t="str">
        <f t="shared" si="1"/>
        <v>Q7.2. Mushrooms, average of multiple varieties consumed in Asia and of various cooking methods (boiled, grilled, styr-fried, fried)</v>
      </c>
      <c r="J4976" s="1">
        <f t="shared" si="2"/>
        <v>0</v>
      </c>
      <c r="K4976" s="1" t="str">
        <f t="shared" si="3"/>
        <v>Q7.2. Mushrooms, average of multiple varieties consumed in Asia and of various cooking methods (boiled, grilled, styr-fried, fried)0</v>
      </c>
      <c r="L4976" s="1" t="str">
        <f t="shared" si="4"/>
        <v>Q7.2. Mushrooms, average of multiple varieties consumed in Asia and of various cooking methods (boiled, grilled, styr-fried, fried)</v>
      </c>
      <c r="M4976" s="1" t="str">
        <f t="array" ref="M4976">IF(A4975=$A$72,TEXT(A4976,"dd/mm/yyyy"),A4976)&amp;";"&amp;B4976&amp;";"&amp;IF(J4976=0,IFERROR(VLOOKUP(A4976,default!$B$17:$C$19,2,0),C4976),INDEX(default!$B$2:$B$12,Sheet2!J4976,0))&amp;";"&amp;D4976&amp;";"&amp;E4976&amp;";"&amp;F4976&amp;";"&amp;G4976&amp;";"&amp;H4976</f>
        <v>;;;;;;;</v>
      </c>
    </row>
    <row r="4977" ht="15.75" customHeight="1">
      <c r="A4977" s="1" t="s">
        <v>815</v>
      </c>
      <c r="I4977" s="1" t="str">
        <f t="shared" si="1"/>
        <v>Q7.2. Mushrooms, average of multiple varieties consumed in Asia and of various cooking methods (boiled, grilled, styr-fried, fried)</v>
      </c>
      <c r="J4977" s="1">
        <f t="shared" si="2"/>
        <v>0</v>
      </c>
      <c r="K4977" s="1" t="str">
        <f t="shared" si="3"/>
        <v>Q7.2. Mushrooms, average of multiple varieties consumed in Asia and of various cooking methods (boiled, grilled, styr-fried, fried)0</v>
      </c>
      <c r="L4977" s="1" t="str">
        <f t="shared" si="4"/>
        <v>Q7.2. Mushrooms, average of multiple varieties consumed in Asia and of various cooking methods (boiled, grilled, styr-fried, fried)Category type</v>
      </c>
      <c r="M4977" s="1" t="str">
        <f t="array" ref="M4977">IF(A4976=$A$72,TEXT(A4977,"dd/mm/yyyy"),A4977)&amp;";"&amp;B4977&amp;";"&amp;IF(J4977=0,IFERROR(VLOOKUP(A4977,default!$B$17:$C$19,2,0),C4977),INDEX(default!$B$2:$B$12,Sheet2!J4977,0))&amp;";"&amp;D4977&amp;";"&amp;E4977&amp;";"&amp;F4977&amp;";"&amp;G4977&amp;";"&amp;H4977</f>
        <v>Category type;;;;;;;</v>
      </c>
    </row>
    <row r="4978" ht="15.75" customHeight="1">
      <c r="A4978" s="1" t="s">
        <v>816</v>
      </c>
      <c r="I4978" s="1" t="str">
        <f t="shared" si="1"/>
        <v>Q7.2. Mushrooms, average of multiple varieties consumed in Asia and of various cooking methods (boiled, grilled, styr-fried, fried)</v>
      </c>
      <c r="J4978" s="1">
        <f t="shared" si="2"/>
        <v>0</v>
      </c>
      <c r="K4978" s="1" t="str">
        <f t="shared" si="3"/>
        <v>Q7.2. Mushrooms, average of multiple varieties consumed in Asia and of various cooking methods (boiled, grilled, styr-fried, fried)0</v>
      </c>
      <c r="L4978" s="1" t="str">
        <f t="shared" si="4"/>
        <v>Q7.2. Mushrooms, average of multiple varieties consumed in Asia and of various cooking methods (boiled, grilled, styr-fried, fried)material</v>
      </c>
      <c r="M4978" s="1" t="str">
        <f t="array" ref="M4978">IF(A4977=$A$72,TEXT(A4978,"dd/mm/yyyy"),A4978)&amp;";"&amp;B4978&amp;";"&amp;IF(J4978=0,IFERROR(VLOOKUP(A4978,default!$B$17:$C$19,2,0),C4978),INDEX(default!$B$2:$B$12,Sheet2!J4978,0))&amp;";"&amp;D4978&amp;";"&amp;E4978&amp;";"&amp;F4978&amp;";"&amp;G4978&amp;";"&amp;H4978</f>
        <v>material;;;;;;;</v>
      </c>
    </row>
    <row r="4979" ht="15.75" customHeight="1">
      <c r="I4979" s="1" t="str">
        <f t="shared" si="1"/>
        <v>Q7.2. Mushrooms, average of multiple varieties consumed in Asia and of various cooking methods (boiled, grilled, styr-fried, fried)</v>
      </c>
      <c r="J4979" s="1">
        <f t="shared" si="2"/>
        <v>0</v>
      </c>
      <c r="K4979" s="1" t="str">
        <f t="shared" si="3"/>
        <v>Q7.2. Mushrooms, average of multiple varieties consumed in Asia and of various cooking methods (boiled, grilled, styr-fried, fried)0</v>
      </c>
      <c r="L4979" s="1" t="str">
        <f t="shared" si="4"/>
        <v>Q7.2. Mushrooms, average of multiple varieties consumed in Asia and of various cooking methods (boiled, grilled, styr-fried, fried)</v>
      </c>
      <c r="M4979" s="1" t="str">
        <f t="array" ref="M4979">IF(A4978=$A$72,TEXT(A4979,"dd/mm/yyyy"),A4979)&amp;";"&amp;B4979&amp;";"&amp;IF(J4979=0,IFERROR(VLOOKUP(A4979,default!$B$17:$C$19,2,0),C4979),INDEX(default!$B$2:$B$12,Sheet2!J4979,0))&amp;";"&amp;D4979&amp;";"&amp;E4979&amp;";"&amp;F4979&amp;";"&amp;G4979&amp;";"&amp;H4979</f>
        <v>;;;;;;;</v>
      </c>
    </row>
    <row r="4980" ht="15.75" customHeight="1">
      <c r="A4980" s="1" t="s">
        <v>817</v>
      </c>
      <c r="I4980" s="1" t="str">
        <f t="shared" si="1"/>
        <v>Q7.2. Mushrooms, average of multiple varieties consumed in Asia and of various cooking methods (boiled, grilled, styr-fried, fried)</v>
      </c>
      <c r="J4980" s="1">
        <f t="shared" si="2"/>
        <v>0</v>
      </c>
      <c r="K4980" s="1" t="str">
        <f t="shared" si="3"/>
        <v>Q7.2. Mushrooms, average of multiple varieties consumed in Asia and of various cooking methods (boiled, grilled, styr-fried, fried)0</v>
      </c>
      <c r="L4980" s="1" t="str">
        <f t="shared" si="4"/>
        <v>Q7.2. Mushrooms, average of multiple varieties consumed in Asia and of various cooking methods (boiled, grilled, styr-fried, fried)Process identifier</v>
      </c>
      <c r="M4980" s="1" t="str">
        <f t="array" ref="M4980">IF(A4979=$A$72,TEXT(A4980,"dd/mm/yyyy"),A4980)&amp;";"&amp;B4980&amp;";"&amp;IF(J4980=0,IFERROR(VLOOKUP(A4980,default!$B$17:$C$19,2,0),C4980),INDEX(default!$B$2:$B$12,Sheet2!J4980,0))&amp;";"&amp;D4980&amp;";"&amp;E4980&amp;";"&amp;F4980&amp;";"&amp;G4980&amp;";"&amp;H4980</f>
        <v>Process identifier;;;;;;;</v>
      </c>
    </row>
    <row r="4981" ht="15.75" customHeight="1">
      <c r="A4981" s="1" t="s">
        <v>1164</v>
      </c>
      <c r="I4981" s="1" t="str">
        <f t="shared" si="1"/>
        <v>Q7.2. Mushrooms, average of multiple varieties consumed in Asia and of various cooking methods (boiled, grilled, styr-fried, fried)</v>
      </c>
      <c r="J4981" s="1">
        <f t="shared" si="2"/>
        <v>0</v>
      </c>
      <c r="K4981" s="1" t="str">
        <f t="shared" si="3"/>
        <v>Q7.2. Mushrooms, average of multiple varieties consumed in Asia and of various cooking methods (boiled, grilled, styr-fried, fried)0</v>
      </c>
      <c r="L4981" s="1" t="str">
        <f t="shared" si="4"/>
        <v>Q7.2. Mushrooms, average of multiple varieties consumed in Asia and of various cooking methods (boiled, grilled, styr-fried, fried)FootPrin000108900800279</v>
      </c>
      <c r="M4981" s="1" t="str">
        <f t="array" ref="M4981">IF(A4980=$A$72,TEXT(A4981,"dd/mm/yyyy"),A4981)&amp;";"&amp;B4981&amp;";"&amp;IF(J4981=0,IFERROR(VLOOKUP(A4981,default!$B$17:$C$19,2,0),C4981),INDEX(default!$B$2:$B$12,Sheet2!J4981,0))&amp;";"&amp;D4981&amp;";"&amp;E4981&amp;";"&amp;F4981&amp;";"&amp;G4981&amp;";"&amp;H4981</f>
        <v>FootPrin000108900800279;;;;;;;</v>
      </c>
    </row>
    <row r="4982" ht="15.75" customHeight="1">
      <c r="I4982" s="1" t="str">
        <f t="shared" si="1"/>
        <v>Q7.2. Mushrooms, average of multiple varieties consumed in Asia and of various cooking methods (boiled, grilled, styr-fried, fried)</v>
      </c>
      <c r="J4982" s="1">
        <f t="shared" si="2"/>
        <v>0</v>
      </c>
      <c r="K4982" s="1" t="str">
        <f t="shared" si="3"/>
        <v>Q7.2. Mushrooms, average of multiple varieties consumed in Asia and of various cooking methods (boiled, grilled, styr-fried, fried)0</v>
      </c>
      <c r="L4982" s="1" t="str">
        <f t="shared" si="4"/>
        <v>Q7.2. Mushrooms, average of multiple varieties consumed in Asia and of various cooking methods (boiled, grilled, styr-fried, fried)</v>
      </c>
      <c r="M4982" s="1" t="str">
        <f t="array" ref="M4982">IF(A4981=$A$72,TEXT(A4982,"dd/mm/yyyy"),A4982)&amp;";"&amp;B4982&amp;";"&amp;IF(J4982=0,IFERROR(VLOOKUP(A4982,default!$B$17:$C$19,2,0),C4982),INDEX(default!$B$2:$B$12,Sheet2!J4982,0))&amp;";"&amp;D4982&amp;";"&amp;E4982&amp;";"&amp;F4982&amp;";"&amp;G4982&amp;";"&amp;H4982</f>
        <v>;;;;;;;</v>
      </c>
    </row>
    <row r="4983" ht="15.75" customHeight="1">
      <c r="A4983" s="1" t="s">
        <v>819</v>
      </c>
      <c r="I4983" s="1" t="str">
        <f t="shared" si="1"/>
        <v>Q7.2. Mushrooms, average of multiple varieties consumed in Asia and of various cooking methods (boiled, grilled, styr-fried, fried)</v>
      </c>
      <c r="J4983" s="1">
        <f t="shared" si="2"/>
        <v>0</v>
      </c>
      <c r="K4983" s="1" t="str">
        <f t="shared" si="3"/>
        <v>Q7.2. Mushrooms, average of multiple varieties consumed in Asia and of various cooking methods (boiled, grilled, styr-fried, fried)0</v>
      </c>
      <c r="L4983" s="1" t="str">
        <f t="shared" si="4"/>
        <v>Q7.2. Mushrooms, average of multiple varieties consumed in Asia and of various cooking methods (boiled, grilled, styr-fried, fried)Type</v>
      </c>
      <c r="M4983" s="1" t="str">
        <f t="array" ref="M4983">IF(A4982=$A$72,TEXT(A4983,"dd/mm/yyyy"),A4983)&amp;";"&amp;B4983&amp;";"&amp;IF(J4983=0,IFERROR(VLOOKUP(A4983,default!$B$17:$C$19,2,0),C4983),INDEX(default!$B$2:$B$12,Sheet2!J4983,0))&amp;";"&amp;D4983&amp;";"&amp;E4983&amp;";"&amp;F4983&amp;";"&amp;G4983&amp;";"&amp;H4983</f>
        <v>Type;;;;;;;</v>
      </c>
    </row>
    <row r="4984" ht="15.75" customHeight="1">
      <c r="I4984" s="1" t="str">
        <f t="shared" si="1"/>
        <v>Q7.2. Mushrooms, average of multiple varieties consumed in Asia and of various cooking methods (boiled, grilled, styr-fried, fried)</v>
      </c>
      <c r="J4984" s="1">
        <f t="shared" si="2"/>
        <v>0</v>
      </c>
      <c r="K4984" s="1" t="str">
        <f t="shared" si="3"/>
        <v>Q7.2. Mushrooms, average of multiple varieties consumed in Asia and of various cooking methods (boiled, grilled, styr-fried, fried)0</v>
      </c>
      <c r="L4984" s="1" t="str">
        <f t="shared" si="4"/>
        <v>Q7.2. Mushrooms, average of multiple varieties consumed in Asia and of various cooking methods (boiled, grilled, styr-fried, fried)</v>
      </c>
      <c r="M4984" s="1" t="str">
        <f t="array" ref="M4984">IF(A4983=$A$72,TEXT(A4984,"dd/mm/yyyy"),A4984)&amp;";"&amp;B4984&amp;";"&amp;IF(J4984=0,IFERROR(VLOOKUP(A4984,default!$B$17:$C$19,2,0),C4984),INDEX(default!$B$2:$B$12,Sheet2!J4984,0))&amp;";"&amp;D4984&amp;";"&amp;E4984&amp;";"&amp;F4984&amp;";"&amp;G4984&amp;";"&amp;H4984</f>
        <v>;;;;;;;</v>
      </c>
    </row>
    <row r="4985" ht="15.75" customHeight="1">
      <c r="I4985" s="1" t="str">
        <f t="shared" si="1"/>
        <v>Q7.2. Mushrooms, average of multiple varieties consumed in Asia and of various cooking methods (boiled, grilled, styr-fried, fried)</v>
      </c>
      <c r="J4985" s="1">
        <f t="shared" si="2"/>
        <v>0</v>
      </c>
      <c r="K4985" s="1" t="str">
        <f t="shared" si="3"/>
        <v>Q7.2. Mushrooms, average of multiple varieties consumed in Asia and of various cooking methods (boiled, grilled, styr-fried, fried)0</v>
      </c>
      <c r="L4985" s="1" t="str">
        <f t="shared" si="4"/>
        <v>Q7.2. Mushrooms, average of multiple varieties consumed in Asia and of various cooking methods (boiled, grilled, styr-fried, fried)</v>
      </c>
      <c r="M4985" s="1" t="str">
        <f t="array" ref="M4985">IF(A4984=$A$72,TEXT(A4985,"dd/mm/yyyy"),A4985)&amp;";"&amp;B4985&amp;";"&amp;IF(J4985=0,IFERROR(VLOOKUP(A4985,default!$B$17:$C$19,2,0),C4985),INDEX(default!$B$2:$B$12,Sheet2!J4985,0))&amp;";"&amp;D4985&amp;";"&amp;E4985&amp;";"&amp;F4985&amp;";"&amp;G4985&amp;";"&amp;H4985</f>
        <v>;;;;;;;</v>
      </c>
    </row>
    <row r="4986" ht="15.75" customHeight="1">
      <c r="A4986" s="1" t="s">
        <v>820</v>
      </c>
      <c r="I4986" s="1" t="str">
        <f t="shared" si="1"/>
        <v>Q7.2. Mushrooms, average of multiple varieties consumed in Asia and of various cooking methods (boiled, grilled, styr-fried, fried)</v>
      </c>
      <c r="J4986" s="1">
        <f t="shared" si="2"/>
        <v>0</v>
      </c>
      <c r="K4986" s="1" t="str">
        <f t="shared" si="3"/>
        <v>Q7.2. Mushrooms, average of multiple varieties consumed in Asia and of various cooking methods (boiled, grilled, styr-fried, fried)0</v>
      </c>
      <c r="L4986" s="1" t="str">
        <f t="shared" si="4"/>
        <v>Q7.2. Mushrooms, average of multiple varieties consumed in Asia and of various cooking methods (boiled, grilled, styr-fried, fried)Status</v>
      </c>
      <c r="M4986" s="1" t="str">
        <f t="array" ref="M4986">IF(A4985=$A$72,TEXT(A4986,"dd/mm/yyyy"),A4986)&amp;";"&amp;B4986&amp;";"&amp;IF(J4986=0,IFERROR(VLOOKUP(A4986,default!$B$17:$C$19,2,0),C4986),INDEX(default!$B$2:$B$12,Sheet2!J4986,0))&amp;";"&amp;D4986&amp;";"&amp;E4986&amp;";"&amp;F4986&amp;";"&amp;G4986&amp;";"&amp;H4986</f>
        <v>Status;;;;;;;</v>
      </c>
    </row>
    <row r="4987" ht="15.75" customHeight="1">
      <c r="I4987" s="1" t="str">
        <f t="shared" si="1"/>
        <v>Q7.2. Mushrooms, average of multiple varieties consumed in Asia and of various cooking methods (boiled, grilled, styr-fried, fried)</v>
      </c>
      <c r="J4987" s="1">
        <f t="shared" si="2"/>
        <v>0</v>
      </c>
      <c r="K4987" s="1" t="str">
        <f t="shared" si="3"/>
        <v>Q7.2. Mushrooms, average of multiple varieties consumed in Asia and of various cooking methods (boiled, grilled, styr-fried, fried)0</v>
      </c>
      <c r="L4987" s="1" t="str">
        <f t="shared" si="4"/>
        <v>Q7.2. Mushrooms, average of multiple varieties consumed in Asia and of various cooking methods (boiled, grilled, styr-fried, fried)</v>
      </c>
      <c r="M4987" s="1" t="str">
        <f t="array" ref="M4987">IF(A4986=$A$72,TEXT(A4987,"dd/mm/yyyy"),A4987)&amp;";"&amp;B4987&amp;";"&amp;IF(J4987=0,IFERROR(VLOOKUP(A4987,default!$B$17:$C$19,2,0),C4987),INDEX(default!$B$2:$B$12,Sheet2!J4987,0))&amp;";"&amp;D4987&amp;";"&amp;E4987&amp;";"&amp;F4987&amp;";"&amp;G4987&amp;";"&amp;H4987</f>
        <v>;;;;;;;</v>
      </c>
    </row>
    <row r="4988" ht="15.75" customHeight="1">
      <c r="I4988" s="1" t="str">
        <f t="shared" si="1"/>
        <v>Q7.2. Mushrooms, average of multiple varieties consumed in Asia and of various cooking methods (boiled, grilled, styr-fried, fried)</v>
      </c>
      <c r="J4988" s="1">
        <f t="shared" si="2"/>
        <v>0</v>
      </c>
      <c r="K4988" s="1" t="str">
        <f t="shared" si="3"/>
        <v>Q7.2. Mushrooms, average of multiple varieties consumed in Asia and of various cooking methods (boiled, grilled, styr-fried, fried)0</v>
      </c>
      <c r="L4988" s="1" t="str">
        <f t="shared" si="4"/>
        <v>Q7.2. Mushrooms, average of multiple varieties consumed in Asia and of various cooking methods (boiled, grilled, styr-fried, fried)</v>
      </c>
      <c r="M4988" s="1" t="str">
        <f t="array" ref="M4988">IF(A4987=$A$72,TEXT(A4988,"dd/mm/yyyy"),A4988)&amp;";"&amp;B4988&amp;";"&amp;IF(J4988=0,IFERROR(VLOOKUP(A4988,default!$B$17:$C$19,2,0),C4988),INDEX(default!$B$2:$B$12,Sheet2!J4988,0))&amp;";"&amp;D4988&amp;";"&amp;E4988&amp;";"&amp;F4988&amp;";"&amp;G4988&amp;";"&amp;H4988</f>
        <v>;;;;;;;</v>
      </c>
    </row>
    <row r="4989" ht="15.75" customHeight="1">
      <c r="A4989" s="1" t="s">
        <v>821</v>
      </c>
      <c r="I4989" s="1" t="str">
        <f t="shared" si="1"/>
        <v>Q7.2. Mushrooms, average of multiple varieties consumed in Asia and of various cooking methods (boiled, grilled, styr-fried, fried)</v>
      </c>
      <c r="J4989" s="1">
        <f t="shared" si="2"/>
        <v>0</v>
      </c>
      <c r="K4989" s="1" t="str">
        <f t="shared" si="3"/>
        <v>Q7.2. Mushrooms, average of multiple varieties consumed in Asia and of various cooking methods (boiled, grilled, styr-fried, fried)0</v>
      </c>
      <c r="L4989" s="1" t="str">
        <f t="shared" si="4"/>
        <v>Q7.2. Mushrooms, average of multiple varieties consumed in Asia and of various cooking methods (boiled, grilled, styr-fried, fried)Time period</v>
      </c>
      <c r="M4989" s="1" t="str">
        <f t="array" ref="M4989">IF(A4988=$A$72,TEXT(A4989,"dd/mm/yyyy"),A4989)&amp;";"&amp;B4989&amp;";"&amp;IF(J4989=0,IFERROR(VLOOKUP(A4989,default!$B$17:$C$19,2,0),C4989),INDEX(default!$B$2:$B$12,Sheet2!J4989,0))&amp;";"&amp;D4989&amp;";"&amp;E4989&amp;";"&amp;F4989&amp;";"&amp;G4989&amp;";"&amp;H4989</f>
        <v>Time period;;;;;;;</v>
      </c>
    </row>
    <row r="4990" ht="15.75" customHeight="1">
      <c r="A4990" s="1" t="s">
        <v>822</v>
      </c>
      <c r="I4990" s="1" t="str">
        <f t="shared" si="1"/>
        <v>Q7.2. Mushrooms, average of multiple varieties consumed in Asia and of various cooking methods (boiled, grilled, styr-fried, fried)</v>
      </c>
      <c r="J4990" s="1">
        <f t="shared" si="2"/>
        <v>0</v>
      </c>
      <c r="K4990" s="1" t="str">
        <f t="shared" si="3"/>
        <v>Q7.2. Mushrooms, average of multiple varieties consumed in Asia and of various cooking methods (boiled, grilled, styr-fried, fried)0</v>
      </c>
      <c r="L4990" s="1" t="str">
        <f t="shared" si="4"/>
        <v>Q7.2. Mushrooms, average of multiple varieties consumed in Asia and of various cooking methods (boiled, grilled, styr-fried, fried)Unspecified</v>
      </c>
      <c r="M4990" s="1" t="str">
        <f t="array" ref="M4990">IF(A4989=$A$72,TEXT(A4990,"dd/mm/yyyy"),A4990)&amp;";"&amp;B4990&amp;";"&amp;IF(J4990=0,IFERROR(VLOOKUP(A4990,default!$B$17:$C$19,2,0),C4990),INDEX(default!$B$2:$B$12,Sheet2!J4990,0))&amp;";"&amp;D4990&amp;";"&amp;E4990&amp;";"&amp;F4990&amp;";"&amp;G4990&amp;";"&amp;H4990</f>
        <v>Unspecified;;;;;;;</v>
      </c>
    </row>
    <row r="4991" ht="15.75" customHeight="1">
      <c r="I4991" s="1" t="str">
        <f t="shared" si="1"/>
        <v>Q7.2. Mushrooms, average of multiple varieties consumed in Asia and of various cooking methods (boiled, grilled, styr-fried, fried)</v>
      </c>
      <c r="J4991" s="1">
        <f t="shared" si="2"/>
        <v>0</v>
      </c>
      <c r="K4991" s="1" t="str">
        <f t="shared" si="3"/>
        <v>Q7.2. Mushrooms, average of multiple varieties consumed in Asia and of various cooking methods (boiled, grilled, styr-fried, fried)0</v>
      </c>
      <c r="L4991" s="1" t="str">
        <f t="shared" si="4"/>
        <v>Q7.2. Mushrooms, average of multiple varieties consumed in Asia and of various cooking methods (boiled, grilled, styr-fried, fried)</v>
      </c>
      <c r="M4991" s="1" t="str">
        <f t="array" ref="M4991">IF(A4990=$A$72,TEXT(A4991,"dd/mm/yyyy"),A4991)&amp;";"&amp;B4991&amp;";"&amp;IF(J4991=0,IFERROR(VLOOKUP(A4991,default!$B$17:$C$19,2,0),C4991),INDEX(default!$B$2:$B$12,Sheet2!J4991,0))&amp;";"&amp;D4991&amp;";"&amp;E4991&amp;";"&amp;F4991&amp;";"&amp;G4991&amp;";"&amp;H4991</f>
        <v>;;;;;;;</v>
      </c>
    </row>
    <row r="4992" ht="15.75" customHeight="1">
      <c r="A4992" s="1" t="s">
        <v>823</v>
      </c>
      <c r="I4992" s="1" t="str">
        <f t="shared" si="1"/>
        <v>Q7.2. Mushrooms, average of multiple varieties consumed in Asia and of various cooking methods (boiled, grilled, styr-fried, fried)</v>
      </c>
      <c r="J4992" s="1">
        <f t="shared" si="2"/>
        <v>0</v>
      </c>
      <c r="K4992" s="1" t="str">
        <f t="shared" si="3"/>
        <v>Q7.2. Mushrooms, average of multiple varieties consumed in Asia and of various cooking methods (boiled, grilled, styr-fried, fried)0</v>
      </c>
      <c r="L4992" s="1" t="str">
        <f t="shared" si="4"/>
        <v>Q7.2. Mushrooms, average of multiple varieties consumed in Asia and of various cooking methods (boiled, grilled, styr-fried, fried)Geography</v>
      </c>
      <c r="M4992" s="1" t="str">
        <f t="array" ref="M4992">IF(A4991=$A$72,TEXT(A4992,"dd/mm/yyyy"),A4992)&amp;";"&amp;B4992&amp;";"&amp;IF(J4992=0,IFERROR(VLOOKUP(A4992,default!$B$17:$C$19,2,0),C4992),INDEX(default!$B$2:$B$12,Sheet2!J4992,0))&amp;";"&amp;D4992&amp;";"&amp;E4992&amp;";"&amp;F4992&amp;";"&amp;G4992&amp;";"&amp;H4992</f>
        <v>Geography;;;;;;;</v>
      </c>
    </row>
    <row r="4993" ht="15.75" customHeight="1">
      <c r="A4993" s="1" t="s">
        <v>822</v>
      </c>
      <c r="I4993" s="1" t="str">
        <f t="shared" si="1"/>
        <v>Q7.2. Mushrooms, average of multiple varieties consumed in Asia and of various cooking methods (boiled, grilled, styr-fried, fried)</v>
      </c>
      <c r="J4993" s="1">
        <f t="shared" si="2"/>
        <v>0</v>
      </c>
      <c r="K4993" s="1" t="str">
        <f t="shared" si="3"/>
        <v>Q7.2. Mushrooms, average of multiple varieties consumed in Asia and of various cooking methods (boiled, grilled, styr-fried, fried)0</v>
      </c>
      <c r="L4993" s="1" t="str">
        <f t="shared" si="4"/>
        <v>Q7.2. Mushrooms, average of multiple varieties consumed in Asia and of various cooking methods (boiled, grilled, styr-fried, fried)Unspecified</v>
      </c>
      <c r="M4993" s="1" t="str">
        <f t="array" ref="M4993">IF(A4992=$A$72,TEXT(A4993,"dd/mm/yyyy"),A4993)&amp;";"&amp;B4993&amp;";"&amp;IF(J4993=0,IFERROR(VLOOKUP(A4993,default!$B$17:$C$19,2,0),C4993),INDEX(default!$B$2:$B$12,Sheet2!J4993,0))&amp;";"&amp;D4993&amp;";"&amp;E4993&amp;";"&amp;F4993&amp;";"&amp;G4993&amp;";"&amp;H4993</f>
        <v>Unspecified;;;;;;;</v>
      </c>
    </row>
    <row r="4994" ht="15.75" customHeight="1">
      <c r="I4994" s="1" t="str">
        <f t="shared" si="1"/>
        <v>Q7.2. Mushrooms, average of multiple varieties consumed in Asia and of various cooking methods (boiled, grilled, styr-fried, fried)</v>
      </c>
      <c r="J4994" s="1">
        <f t="shared" si="2"/>
        <v>0</v>
      </c>
      <c r="K4994" s="1" t="str">
        <f t="shared" si="3"/>
        <v>Q7.2. Mushrooms, average of multiple varieties consumed in Asia and of various cooking methods (boiled, grilled, styr-fried, fried)0</v>
      </c>
      <c r="L4994" s="1" t="str">
        <f t="shared" si="4"/>
        <v>Q7.2. Mushrooms, average of multiple varieties consumed in Asia and of various cooking methods (boiled, grilled, styr-fried, fried)</v>
      </c>
      <c r="M4994" s="1" t="str">
        <f t="array" ref="M4994">IF(A4993=$A$72,TEXT(A4994,"dd/mm/yyyy"),A4994)&amp;";"&amp;B4994&amp;";"&amp;IF(J4994=0,IFERROR(VLOOKUP(A4994,default!$B$17:$C$19,2,0),C4994),INDEX(default!$B$2:$B$12,Sheet2!J4994,0))&amp;";"&amp;D4994&amp;";"&amp;E4994&amp;";"&amp;F4994&amp;";"&amp;G4994&amp;";"&amp;H4994</f>
        <v>;;;;;;;</v>
      </c>
    </row>
    <row r="4995" ht="15.75" customHeight="1">
      <c r="A4995" s="1" t="s">
        <v>824</v>
      </c>
      <c r="I4995" s="1" t="str">
        <f t="shared" si="1"/>
        <v>Q7.2. Mushrooms, average of multiple varieties consumed in Asia and of various cooking methods (boiled, grilled, styr-fried, fried)</v>
      </c>
      <c r="J4995" s="1">
        <f t="shared" si="2"/>
        <v>0</v>
      </c>
      <c r="K4995" s="1" t="str">
        <f t="shared" si="3"/>
        <v>Q7.2. Mushrooms, average of multiple varieties consumed in Asia and of various cooking methods (boiled, grilled, styr-fried, fried)0</v>
      </c>
      <c r="L4995" s="1" t="str">
        <f t="shared" si="4"/>
        <v>Q7.2. Mushrooms, average of multiple varieties consumed in Asia and of various cooking methods (boiled, grilled, styr-fried, fried)Technology</v>
      </c>
      <c r="M4995" s="1" t="str">
        <f t="array" ref="M4995">IF(A4994=$A$72,TEXT(A4995,"dd/mm/yyyy"),A4995)&amp;";"&amp;B4995&amp;";"&amp;IF(J4995=0,IFERROR(VLOOKUP(A4995,default!$B$17:$C$19,2,0),C4995),INDEX(default!$B$2:$B$12,Sheet2!J4995,0))&amp;";"&amp;D4995&amp;";"&amp;E4995&amp;";"&amp;F4995&amp;";"&amp;G4995&amp;";"&amp;H4995</f>
        <v>Technology;;;;;;;</v>
      </c>
    </row>
    <row r="4996" ht="15.75" customHeight="1">
      <c r="A4996" s="1" t="s">
        <v>822</v>
      </c>
      <c r="I4996" s="1" t="str">
        <f t="shared" si="1"/>
        <v>Q7.2. Mushrooms, average of multiple varieties consumed in Asia and of various cooking methods (boiled, grilled, styr-fried, fried)</v>
      </c>
      <c r="J4996" s="1">
        <f t="shared" si="2"/>
        <v>0</v>
      </c>
      <c r="K4996" s="1" t="str">
        <f t="shared" si="3"/>
        <v>Q7.2. Mushrooms, average of multiple varieties consumed in Asia and of various cooking methods (boiled, grilled, styr-fried, fried)0</v>
      </c>
      <c r="L4996" s="1" t="str">
        <f t="shared" si="4"/>
        <v>Q7.2. Mushrooms, average of multiple varieties consumed in Asia and of various cooking methods (boiled, grilled, styr-fried, fried)Unspecified</v>
      </c>
      <c r="M4996" s="1" t="str">
        <f t="array" ref="M4996">IF(A4995=$A$72,TEXT(A4996,"dd/mm/yyyy"),A4996)&amp;";"&amp;B4996&amp;";"&amp;IF(J4996=0,IFERROR(VLOOKUP(A4996,default!$B$17:$C$19,2,0),C4996),INDEX(default!$B$2:$B$12,Sheet2!J4996,0))&amp;";"&amp;D4996&amp;";"&amp;E4996&amp;";"&amp;F4996&amp;";"&amp;G4996&amp;";"&amp;H4996</f>
        <v>Unspecified;;;;;;;</v>
      </c>
    </row>
    <row r="4997" ht="15.75" customHeight="1">
      <c r="I4997" s="1" t="str">
        <f t="shared" si="1"/>
        <v>Q7.2. Mushrooms, average of multiple varieties consumed in Asia and of various cooking methods (boiled, grilled, styr-fried, fried)</v>
      </c>
      <c r="J4997" s="1">
        <f t="shared" si="2"/>
        <v>0</v>
      </c>
      <c r="K4997" s="1" t="str">
        <f t="shared" si="3"/>
        <v>Q7.2. Mushrooms, average of multiple varieties consumed in Asia and of various cooking methods (boiled, grilled, styr-fried, fried)0</v>
      </c>
      <c r="L4997" s="1" t="str">
        <f t="shared" si="4"/>
        <v>Q7.2. Mushrooms, average of multiple varieties consumed in Asia and of various cooking methods (boiled, grilled, styr-fried, fried)</v>
      </c>
      <c r="M4997" s="1" t="str">
        <f t="array" ref="M4997">IF(A4996=$A$72,TEXT(A4997,"dd/mm/yyyy"),A4997)&amp;";"&amp;B4997&amp;";"&amp;IF(J4997=0,IFERROR(VLOOKUP(A4997,default!$B$17:$C$19,2,0),C4997),INDEX(default!$B$2:$B$12,Sheet2!J4997,0))&amp;";"&amp;D4997&amp;";"&amp;E4997&amp;";"&amp;F4997&amp;";"&amp;G4997&amp;";"&amp;H4997</f>
        <v>;;;;;;;</v>
      </c>
    </row>
    <row r="4998" ht="15.75" customHeight="1">
      <c r="A4998" s="1" t="s">
        <v>825</v>
      </c>
      <c r="I4998" s="1" t="str">
        <f t="shared" si="1"/>
        <v>Q7.2. Mushrooms, average of multiple varieties consumed in Asia and of various cooking methods (boiled, grilled, styr-fried, fried)</v>
      </c>
      <c r="J4998" s="1">
        <f t="shared" si="2"/>
        <v>0</v>
      </c>
      <c r="K4998" s="1" t="str">
        <f t="shared" si="3"/>
        <v>Q7.2. Mushrooms, average of multiple varieties consumed in Asia and of various cooking methods (boiled, grilled, styr-fried, fried)0</v>
      </c>
      <c r="L4998" s="1" t="str">
        <f t="shared" si="4"/>
        <v>Q7.2. Mushrooms, average of multiple varieties consumed in Asia and of various cooking methods (boiled, grilled, styr-fried, fried)Representativeness</v>
      </c>
      <c r="M4998" s="1" t="str">
        <f t="array" ref="M4998">IF(A4997=$A$72,TEXT(A4998,"dd/mm/yyyy"),A4998)&amp;";"&amp;B4998&amp;";"&amp;IF(J4998=0,IFERROR(VLOOKUP(A4998,default!$B$17:$C$19,2,0),C4998),INDEX(default!$B$2:$B$12,Sheet2!J4998,0))&amp;";"&amp;D4998&amp;";"&amp;E4998&amp;";"&amp;F4998&amp;";"&amp;G4998&amp;";"&amp;H4998</f>
        <v>Representativeness;;;;;;;</v>
      </c>
    </row>
    <row r="4999" ht="15.75" customHeight="1">
      <c r="A4999" s="1" t="s">
        <v>822</v>
      </c>
      <c r="I4999" s="1" t="str">
        <f t="shared" si="1"/>
        <v>Q7.2. Mushrooms, average of multiple varieties consumed in Asia and of various cooking methods (boiled, grilled, styr-fried, fried)</v>
      </c>
      <c r="J4999" s="1">
        <f t="shared" si="2"/>
        <v>0</v>
      </c>
      <c r="K4999" s="1" t="str">
        <f t="shared" si="3"/>
        <v>Q7.2. Mushrooms, average of multiple varieties consumed in Asia and of various cooking methods (boiled, grilled, styr-fried, fried)0</v>
      </c>
      <c r="L4999" s="1" t="str">
        <f t="shared" si="4"/>
        <v>Q7.2. Mushrooms, average of multiple varieties consumed in Asia and of various cooking methods (boiled, grilled, styr-fried, fried)Unspecified</v>
      </c>
      <c r="M4999" s="1" t="str">
        <f t="array" ref="M4999">IF(A4998=$A$72,TEXT(A4999,"dd/mm/yyyy"),A4999)&amp;";"&amp;B4999&amp;";"&amp;IF(J4999=0,IFERROR(VLOOKUP(A4999,default!$B$17:$C$19,2,0),C4999),INDEX(default!$B$2:$B$12,Sheet2!J4999,0))&amp;";"&amp;D4999&amp;";"&amp;E4999&amp;";"&amp;F4999&amp;";"&amp;G4999&amp;";"&amp;H4999</f>
        <v>Unspecified;;;;;;;</v>
      </c>
    </row>
    <row r="5000" ht="15.75" customHeight="1">
      <c r="I5000" s="1" t="str">
        <f t="shared" si="1"/>
        <v>Q7.2. Mushrooms, average of multiple varieties consumed in Asia and of various cooking methods (boiled, grilled, styr-fried, fried)</v>
      </c>
      <c r="J5000" s="1">
        <f t="shared" si="2"/>
        <v>0</v>
      </c>
      <c r="K5000" s="1" t="str">
        <f t="shared" si="3"/>
        <v>Q7.2. Mushrooms, average of multiple varieties consumed in Asia and of various cooking methods (boiled, grilled, styr-fried, fried)0</v>
      </c>
      <c r="L5000" s="1" t="str">
        <f t="shared" si="4"/>
        <v>Q7.2. Mushrooms, average of multiple varieties consumed in Asia and of various cooking methods (boiled, grilled, styr-fried, fried)</v>
      </c>
      <c r="M5000" s="1" t="str">
        <f t="array" ref="M5000">IF(A4999=$A$72,TEXT(A5000,"dd/mm/yyyy"),A5000)&amp;";"&amp;B5000&amp;";"&amp;IF(J5000=0,IFERROR(VLOOKUP(A5000,default!$B$17:$C$19,2,0),C5000),INDEX(default!$B$2:$B$12,Sheet2!J5000,0))&amp;";"&amp;D5000&amp;";"&amp;E5000&amp;";"&amp;F5000&amp;";"&amp;G5000&amp;";"&amp;H5000</f>
        <v>;;;;;;;</v>
      </c>
    </row>
    <row r="5001" ht="15.75" customHeight="1">
      <c r="A5001" s="1" t="s">
        <v>826</v>
      </c>
      <c r="I5001" s="1" t="str">
        <f t="shared" si="1"/>
        <v>Q7.2. Mushrooms, average of multiple varieties consumed in Asia and of various cooking methods (boiled, grilled, styr-fried, fried)</v>
      </c>
      <c r="J5001" s="1">
        <f t="shared" si="2"/>
        <v>0</v>
      </c>
      <c r="K5001" s="1" t="str">
        <f t="shared" si="3"/>
        <v>Q7.2. Mushrooms, average of multiple varieties consumed in Asia and of various cooking methods (boiled, grilled, styr-fried, fried)0</v>
      </c>
      <c r="L5001" s="1" t="str">
        <f t="shared" si="4"/>
        <v>Q7.2. Mushrooms, average of multiple varieties consumed in Asia and of various cooking methods (boiled, grilled, styr-fried, fried)Multiple output allocation</v>
      </c>
      <c r="M5001" s="1" t="str">
        <f t="array" ref="M5001">IF(A5000=$A$72,TEXT(A5001,"dd/mm/yyyy"),A5001)&amp;";"&amp;B5001&amp;";"&amp;IF(J5001=0,IFERROR(VLOOKUP(A5001,default!$B$17:$C$19,2,0),C5001),INDEX(default!$B$2:$B$12,Sheet2!J5001,0))&amp;";"&amp;D5001&amp;";"&amp;E5001&amp;";"&amp;F5001&amp;";"&amp;G5001&amp;";"&amp;H5001</f>
        <v>Multiple output allocation;;;;;;;</v>
      </c>
    </row>
    <row r="5002" ht="15.75" customHeight="1">
      <c r="A5002" s="1" t="s">
        <v>822</v>
      </c>
      <c r="I5002" s="1" t="str">
        <f t="shared" si="1"/>
        <v>Q7.2. Mushrooms, average of multiple varieties consumed in Asia and of various cooking methods (boiled, grilled, styr-fried, fried)</v>
      </c>
      <c r="J5002" s="1">
        <f t="shared" si="2"/>
        <v>0</v>
      </c>
      <c r="K5002" s="1" t="str">
        <f t="shared" si="3"/>
        <v>Q7.2. Mushrooms, average of multiple varieties consumed in Asia and of various cooking methods (boiled, grilled, styr-fried, fried)0</v>
      </c>
      <c r="L5002" s="1" t="str">
        <f t="shared" si="4"/>
        <v>Q7.2. Mushrooms, average of multiple varieties consumed in Asia and of various cooking methods (boiled, grilled, styr-fried, fried)Unspecified</v>
      </c>
      <c r="M5002" s="1" t="str">
        <f t="array" ref="M5002">IF(A5001=$A$72,TEXT(A5002,"dd/mm/yyyy"),A5002)&amp;";"&amp;B5002&amp;";"&amp;IF(J5002=0,IFERROR(VLOOKUP(A5002,default!$B$17:$C$19,2,0),C5002),INDEX(default!$B$2:$B$12,Sheet2!J5002,0))&amp;";"&amp;D5002&amp;";"&amp;E5002&amp;";"&amp;F5002&amp;";"&amp;G5002&amp;";"&amp;H5002</f>
        <v>Unspecified;;;;;;;</v>
      </c>
    </row>
    <row r="5003" ht="15.75" customHeight="1">
      <c r="I5003" s="1" t="str">
        <f t="shared" si="1"/>
        <v>Q7.2. Mushrooms, average of multiple varieties consumed in Asia and of various cooking methods (boiled, grilled, styr-fried, fried)</v>
      </c>
      <c r="J5003" s="1">
        <f t="shared" si="2"/>
        <v>0</v>
      </c>
      <c r="K5003" s="1" t="str">
        <f t="shared" si="3"/>
        <v>Q7.2. Mushrooms, average of multiple varieties consumed in Asia and of various cooking methods (boiled, grilled, styr-fried, fried)0</v>
      </c>
      <c r="L5003" s="1" t="str">
        <f t="shared" si="4"/>
        <v>Q7.2. Mushrooms, average of multiple varieties consumed in Asia and of various cooking methods (boiled, grilled, styr-fried, fried)</v>
      </c>
      <c r="M5003" s="1" t="str">
        <f t="array" ref="M5003">IF(A5002=$A$72,TEXT(A5003,"dd/mm/yyyy"),A5003)&amp;";"&amp;B5003&amp;";"&amp;IF(J5003=0,IFERROR(VLOOKUP(A5003,default!$B$17:$C$19,2,0),C5003),INDEX(default!$B$2:$B$12,Sheet2!J5003,0))&amp;";"&amp;D5003&amp;";"&amp;E5003&amp;";"&amp;F5003&amp;";"&amp;G5003&amp;";"&amp;H5003</f>
        <v>;;;;;;;</v>
      </c>
    </row>
    <row r="5004" ht="15.75" customHeight="1">
      <c r="A5004" s="1" t="s">
        <v>827</v>
      </c>
      <c r="I5004" s="1" t="str">
        <f t="shared" si="1"/>
        <v>Q7.2. Mushrooms, average of multiple varieties consumed in Asia and of various cooking methods (boiled, grilled, styr-fried, fried)</v>
      </c>
      <c r="J5004" s="1">
        <f t="shared" si="2"/>
        <v>0</v>
      </c>
      <c r="K5004" s="1" t="str">
        <f t="shared" si="3"/>
        <v>Q7.2. Mushrooms, average of multiple varieties consumed in Asia and of various cooking methods (boiled, grilled, styr-fried, fried)0</v>
      </c>
      <c r="L5004" s="1" t="str">
        <f t="shared" si="4"/>
        <v>Q7.2. Mushrooms, average of multiple varieties consumed in Asia and of various cooking methods (boiled, grilled, styr-fried, fried)Substitution allocation</v>
      </c>
      <c r="M5004" s="1" t="str">
        <f t="array" ref="M5004">IF(A5003=$A$72,TEXT(A5004,"dd/mm/yyyy"),A5004)&amp;";"&amp;B5004&amp;";"&amp;IF(J5004=0,IFERROR(VLOOKUP(A5004,default!$B$17:$C$19,2,0),C5004),INDEX(default!$B$2:$B$12,Sheet2!J5004,0))&amp;";"&amp;D5004&amp;";"&amp;E5004&amp;";"&amp;F5004&amp;";"&amp;G5004&amp;";"&amp;H5004</f>
        <v>Substitution allocation;;;;;;;</v>
      </c>
    </row>
    <row r="5005" ht="15.75" customHeight="1">
      <c r="A5005" s="1" t="s">
        <v>822</v>
      </c>
      <c r="I5005" s="1" t="str">
        <f t="shared" si="1"/>
        <v>Q7.2. Mushrooms, average of multiple varieties consumed in Asia and of various cooking methods (boiled, grilled, styr-fried, fried)</v>
      </c>
      <c r="J5005" s="1">
        <f t="shared" si="2"/>
        <v>0</v>
      </c>
      <c r="K5005" s="1" t="str">
        <f t="shared" si="3"/>
        <v>Q7.2. Mushrooms, average of multiple varieties consumed in Asia and of various cooking methods (boiled, grilled, styr-fried, fried)0</v>
      </c>
      <c r="L5005" s="1" t="str">
        <f t="shared" si="4"/>
        <v>Q7.2. Mushrooms, average of multiple varieties consumed in Asia and of various cooking methods (boiled, grilled, styr-fried, fried)Unspecified</v>
      </c>
      <c r="M5005" s="1" t="str">
        <f t="array" ref="M5005">IF(A5004=$A$72,TEXT(A5005,"dd/mm/yyyy"),A5005)&amp;";"&amp;B5005&amp;";"&amp;IF(J5005=0,IFERROR(VLOOKUP(A5005,default!$B$17:$C$19,2,0),C5005),INDEX(default!$B$2:$B$12,Sheet2!J5005,0))&amp;";"&amp;D5005&amp;";"&amp;E5005&amp;";"&amp;F5005&amp;";"&amp;G5005&amp;";"&amp;H5005</f>
        <v>Unspecified;;;;;;;</v>
      </c>
    </row>
    <row r="5006" ht="15.75" customHeight="1">
      <c r="I5006" s="1" t="str">
        <f t="shared" si="1"/>
        <v>Q7.2. Mushrooms, average of multiple varieties consumed in Asia and of various cooking methods (boiled, grilled, styr-fried, fried)</v>
      </c>
      <c r="J5006" s="1">
        <f t="shared" si="2"/>
        <v>0</v>
      </c>
      <c r="K5006" s="1" t="str">
        <f t="shared" si="3"/>
        <v>Q7.2. Mushrooms, average of multiple varieties consumed in Asia and of various cooking methods (boiled, grilled, styr-fried, fried)0</v>
      </c>
      <c r="L5006" s="1" t="str">
        <f t="shared" si="4"/>
        <v>Q7.2. Mushrooms, average of multiple varieties consumed in Asia and of various cooking methods (boiled, grilled, styr-fried, fried)</v>
      </c>
      <c r="M5006" s="1" t="str">
        <f t="array" ref="M5006">IF(A5005=$A$72,TEXT(A5006,"dd/mm/yyyy"),A5006)&amp;";"&amp;B5006&amp;";"&amp;IF(J5006=0,IFERROR(VLOOKUP(A5006,default!$B$17:$C$19,2,0),C5006),INDEX(default!$B$2:$B$12,Sheet2!J5006,0))&amp;";"&amp;D5006&amp;";"&amp;E5006&amp;";"&amp;F5006&amp;";"&amp;G5006&amp;";"&amp;H5006</f>
        <v>;;;;;;;</v>
      </c>
    </row>
    <row r="5007" ht="15.75" customHeight="1">
      <c r="A5007" s="1" t="s">
        <v>828</v>
      </c>
      <c r="I5007" s="1" t="str">
        <f t="shared" si="1"/>
        <v>Q7.2. Mushrooms, average of multiple varieties consumed in Asia and of various cooking methods (boiled, grilled, styr-fried, fried)</v>
      </c>
      <c r="J5007" s="1">
        <f t="shared" si="2"/>
        <v>0</v>
      </c>
      <c r="K5007" s="1" t="str">
        <f t="shared" si="3"/>
        <v>Q7.2. Mushrooms, average of multiple varieties consumed in Asia and of various cooking methods (boiled, grilled, styr-fried, fried)0</v>
      </c>
      <c r="L5007" s="1" t="str">
        <f t="shared" si="4"/>
        <v>Q7.2. Mushrooms, average of multiple varieties consumed in Asia and of various cooking methods (boiled, grilled, styr-fried, fried)Cut off rules</v>
      </c>
      <c r="M5007" s="1" t="str">
        <f t="array" ref="M5007">IF(A5006=$A$72,TEXT(A5007,"dd/mm/yyyy"),A5007)&amp;";"&amp;B5007&amp;";"&amp;IF(J5007=0,IFERROR(VLOOKUP(A5007,default!$B$17:$C$19,2,0),C5007),INDEX(default!$B$2:$B$12,Sheet2!J5007,0))&amp;";"&amp;D5007&amp;";"&amp;E5007&amp;";"&amp;F5007&amp;";"&amp;G5007&amp;";"&amp;H5007</f>
        <v>Cut off rules;;;;;;;</v>
      </c>
    </row>
    <row r="5008" ht="15.75" customHeight="1">
      <c r="A5008" s="1" t="s">
        <v>822</v>
      </c>
      <c r="I5008" s="1" t="str">
        <f t="shared" si="1"/>
        <v>Q7.2. Mushrooms, average of multiple varieties consumed in Asia and of various cooking methods (boiled, grilled, styr-fried, fried)</v>
      </c>
      <c r="J5008" s="1">
        <f t="shared" si="2"/>
        <v>0</v>
      </c>
      <c r="K5008" s="1" t="str">
        <f t="shared" si="3"/>
        <v>Q7.2. Mushrooms, average of multiple varieties consumed in Asia and of various cooking methods (boiled, grilled, styr-fried, fried)0</v>
      </c>
      <c r="L5008" s="1" t="str">
        <f t="shared" si="4"/>
        <v>Q7.2. Mushrooms, average of multiple varieties consumed in Asia and of various cooking methods (boiled, grilled, styr-fried, fried)Unspecified</v>
      </c>
      <c r="M5008" s="1" t="str">
        <f t="array" ref="M5008">IF(A5007=$A$72,TEXT(A5008,"dd/mm/yyyy"),A5008)&amp;";"&amp;B5008&amp;";"&amp;IF(J5008=0,IFERROR(VLOOKUP(A5008,default!$B$17:$C$19,2,0),C5008),INDEX(default!$B$2:$B$12,Sheet2!J5008,0))&amp;";"&amp;D5008&amp;";"&amp;E5008&amp;";"&amp;F5008&amp;";"&amp;G5008&amp;";"&amp;H5008</f>
        <v>Unspecified;;;;;;;</v>
      </c>
    </row>
    <row r="5009" ht="15.75" customHeight="1">
      <c r="I5009" s="1" t="str">
        <f t="shared" si="1"/>
        <v>Q7.2. Mushrooms, average of multiple varieties consumed in Asia and of various cooking methods (boiled, grilled, styr-fried, fried)</v>
      </c>
      <c r="J5009" s="1">
        <f t="shared" si="2"/>
        <v>0</v>
      </c>
      <c r="K5009" s="1" t="str">
        <f t="shared" si="3"/>
        <v>Q7.2. Mushrooms, average of multiple varieties consumed in Asia and of various cooking methods (boiled, grilled, styr-fried, fried)0</v>
      </c>
      <c r="L5009" s="1" t="str">
        <f t="shared" si="4"/>
        <v>Q7.2. Mushrooms, average of multiple varieties consumed in Asia and of various cooking methods (boiled, grilled, styr-fried, fried)</v>
      </c>
      <c r="M5009" s="1" t="str">
        <f t="array" ref="M5009">IF(A5008=$A$72,TEXT(A5009,"dd/mm/yyyy"),A5009)&amp;";"&amp;B5009&amp;";"&amp;IF(J5009=0,IFERROR(VLOOKUP(A5009,default!$B$17:$C$19,2,0),C5009),INDEX(default!$B$2:$B$12,Sheet2!J5009,0))&amp;";"&amp;D5009&amp;";"&amp;E5009&amp;";"&amp;F5009&amp;";"&amp;G5009&amp;";"&amp;H5009</f>
        <v>;;;;;;;</v>
      </c>
    </row>
    <row r="5010" ht="15.75" customHeight="1">
      <c r="A5010" s="49" t="s">
        <v>829</v>
      </c>
      <c r="I5010" s="1" t="str">
        <f t="shared" si="1"/>
        <v>Q7.2. Mushrooms, average of multiple varieties consumed in Asia and of various cooking methods (boiled, grilled, styr-fried, fried)</v>
      </c>
      <c r="J5010" s="1">
        <f t="shared" si="2"/>
        <v>0</v>
      </c>
      <c r="K5010" s="1" t="str">
        <f t="shared" si="3"/>
        <v>Q7.2. Mushrooms, average of multiple varieties consumed in Asia and of various cooking methods (boiled, grilled, styr-fried, fried)0</v>
      </c>
      <c r="L5010" s="1" t="str">
        <f t="shared" si="4"/>
        <v>Q7.2. Mushrooms, average of multiple varieties consumed in Asia and of various cooking methods (boiled, grilled, styr-fried, fried)Capital goods</v>
      </c>
      <c r="M5010" s="1" t="str">
        <f t="array" ref="M5010">IF(A5009=$A$72,TEXT(A5010,"dd/mm/yyyy"),A5010)&amp;";"&amp;B5010&amp;";"&amp;IF(J5010=0,IFERROR(VLOOKUP(A5010,default!$B$17:$C$19,2,0),C5010),INDEX(default!$B$2:$B$12,Sheet2!J5010,0))&amp;";"&amp;D5010&amp;";"&amp;E5010&amp;";"&amp;F5010&amp;";"&amp;G5010&amp;";"&amp;H5010</f>
        <v>Capital goods;;;;;;;</v>
      </c>
    </row>
    <row r="5011" ht="15.75" customHeight="1">
      <c r="A5011" s="1" t="s">
        <v>822</v>
      </c>
      <c r="I5011" s="1" t="str">
        <f t="shared" si="1"/>
        <v>Q7.2. Mushrooms, average of multiple varieties consumed in Asia and of various cooking methods (boiled, grilled, styr-fried, fried)</v>
      </c>
      <c r="J5011" s="1">
        <f t="shared" si="2"/>
        <v>0</v>
      </c>
      <c r="K5011" s="1" t="str">
        <f t="shared" si="3"/>
        <v>Q7.2. Mushrooms, average of multiple varieties consumed in Asia and of various cooking methods (boiled, grilled, styr-fried, fried)0</v>
      </c>
      <c r="L5011" s="1" t="str">
        <f t="shared" si="4"/>
        <v>Q7.2. Mushrooms, average of multiple varieties consumed in Asia and of various cooking methods (boiled, grilled, styr-fried, fried)Unspecified</v>
      </c>
      <c r="M5011" s="1" t="str">
        <f t="array" ref="M5011">IF(A5010=$A$72,TEXT(A5011,"dd/mm/yyyy"),A5011)&amp;";"&amp;B5011&amp;";"&amp;IF(J5011=0,IFERROR(VLOOKUP(A5011,default!$B$17:$C$19,2,0),C5011),INDEX(default!$B$2:$B$12,Sheet2!J5011,0))&amp;";"&amp;D5011&amp;";"&amp;E5011&amp;";"&amp;F5011&amp;";"&amp;G5011&amp;";"&amp;H5011</f>
        <v>Unspecified;;;;;;;</v>
      </c>
    </row>
    <row r="5012" ht="15.75" customHeight="1">
      <c r="I5012" s="1" t="str">
        <f t="shared" si="1"/>
        <v>Q7.2. Mushrooms, average of multiple varieties consumed in Asia and of various cooking methods (boiled, grilled, styr-fried, fried)</v>
      </c>
      <c r="J5012" s="1">
        <f t="shared" si="2"/>
        <v>0</v>
      </c>
      <c r="K5012" s="1" t="str">
        <f t="shared" si="3"/>
        <v>Q7.2. Mushrooms, average of multiple varieties consumed in Asia and of various cooking methods (boiled, grilled, styr-fried, fried)0</v>
      </c>
      <c r="L5012" s="1" t="str">
        <f t="shared" si="4"/>
        <v>Q7.2. Mushrooms, average of multiple varieties consumed in Asia and of various cooking methods (boiled, grilled, styr-fried, fried)</v>
      </c>
      <c r="M5012" s="1" t="str">
        <f t="array" ref="M5012">IF(A5011=$A$72,TEXT(A5012,"dd/mm/yyyy"),A5012)&amp;";"&amp;B5012&amp;";"&amp;IF(J5012=0,IFERROR(VLOOKUP(A5012,default!$B$17:$C$19,2,0),C5012),INDEX(default!$B$2:$B$12,Sheet2!J5012,0))&amp;";"&amp;D5012&amp;";"&amp;E5012&amp;";"&amp;F5012&amp;";"&amp;G5012&amp;";"&amp;H5012</f>
        <v>;;;;;;;</v>
      </c>
    </row>
    <row r="5013" ht="15.75" customHeight="1">
      <c r="A5013" s="1" t="s">
        <v>830</v>
      </c>
      <c r="I5013" s="1" t="str">
        <f t="shared" si="1"/>
        <v>Q7.2. Mushrooms, average of multiple varieties consumed in Asia and of various cooking methods (boiled, grilled, styr-fried, fried)</v>
      </c>
      <c r="J5013" s="1">
        <f t="shared" si="2"/>
        <v>0</v>
      </c>
      <c r="K5013" s="1" t="str">
        <f t="shared" si="3"/>
        <v>Q7.2. Mushrooms, average of multiple varieties consumed in Asia and of various cooking methods (boiled, grilled, styr-fried, fried)0</v>
      </c>
      <c r="L5013" s="1" t="str">
        <f t="shared" si="4"/>
        <v>Q7.2. Mushrooms, average of multiple varieties consumed in Asia and of various cooking methods (boiled, grilled, styr-fried, fried)Boundary with nature</v>
      </c>
      <c r="M5013" s="1" t="str">
        <f t="array" ref="M5013">IF(A5012=$A$72,TEXT(A5013,"dd/mm/yyyy"),A5013)&amp;";"&amp;B5013&amp;";"&amp;IF(J5013=0,IFERROR(VLOOKUP(A5013,default!$B$17:$C$19,2,0),C5013),INDEX(default!$B$2:$B$12,Sheet2!J5013,0))&amp;";"&amp;D5013&amp;";"&amp;E5013&amp;";"&amp;F5013&amp;";"&amp;G5013&amp;";"&amp;H5013</f>
        <v>Boundary with nature;;;;;;;</v>
      </c>
    </row>
    <row r="5014" ht="15.75" customHeight="1">
      <c r="A5014" s="1" t="s">
        <v>822</v>
      </c>
      <c r="I5014" s="1" t="str">
        <f t="shared" si="1"/>
        <v>Q7.2. Mushrooms, average of multiple varieties consumed in Asia and of various cooking methods (boiled, grilled, styr-fried, fried)</v>
      </c>
      <c r="J5014" s="1">
        <f t="shared" si="2"/>
        <v>0</v>
      </c>
      <c r="K5014" s="1" t="str">
        <f t="shared" si="3"/>
        <v>Q7.2. Mushrooms, average of multiple varieties consumed in Asia and of various cooking methods (boiled, grilled, styr-fried, fried)0</v>
      </c>
      <c r="L5014" s="1" t="str">
        <f t="shared" si="4"/>
        <v>Q7.2. Mushrooms, average of multiple varieties consumed in Asia and of various cooking methods (boiled, grilled, styr-fried, fried)Unspecified</v>
      </c>
      <c r="M5014" s="1" t="str">
        <f t="array" ref="M5014">IF(A5013=$A$72,TEXT(A5014,"dd/mm/yyyy"),A5014)&amp;";"&amp;B5014&amp;";"&amp;IF(J5014=0,IFERROR(VLOOKUP(A5014,default!$B$17:$C$19,2,0),C5014),INDEX(default!$B$2:$B$12,Sheet2!J5014,0))&amp;";"&amp;D5014&amp;";"&amp;E5014&amp;";"&amp;F5014&amp;";"&amp;G5014&amp;";"&amp;H5014</f>
        <v>Unspecified;;;;;;;</v>
      </c>
    </row>
    <row r="5015" ht="15.75" customHeight="1">
      <c r="I5015" s="1" t="str">
        <f t="shared" si="1"/>
        <v>Q7.2. Mushrooms, average of multiple varieties consumed in Asia and of various cooking methods (boiled, grilled, styr-fried, fried)</v>
      </c>
      <c r="J5015" s="1">
        <f t="shared" si="2"/>
        <v>0</v>
      </c>
      <c r="K5015" s="1" t="str">
        <f t="shared" si="3"/>
        <v>Q7.2. Mushrooms, average of multiple varieties consumed in Asia and of various cooking methods (boiled, grilled, styr-fried, fried)0</v>
      </c>
      <c r="L5015" s="1" t="str">
        <f t="shared" si="4"/>
        <v>Q7.2. Mushrooms, average of multiple varieties consumed in Asia and of various cooking methods (boiled, grilled, styr-fried, fried)</v>
      </c>
      <c r="M5015" s="1" t="str">
        <f t="array" ref="M5015">IF(A5014=$A$72,TEXT(A5015,"dd/mm/yyyy"),A5015)&amp;";"&amp;B5015&amp;";"&amp;IF(J5015=0,IFERROR(VLOOKUP(A5015,default!$B$17:$C$19,2,0),C5015),INDEX(default!$B$2:$B$12,Sheet2!J5015,0))&amp;";"&amp;D5015&amp;";"&amp;E5015&amp;";"&amp;F5015&amp;";"&amp;G5015&amp;";"&amp;H5015</f>
        <v>;;;;;;;</v>
      </c>
    </row>
    <row r="5016" ht="15.75" customHeight="1">
      <c r="A5016" s="1" t="s">
        <v>831</v>
      </c>
      <c r="I5016" s="1" t="str">
        <f t="shared" si="1"/>
        <v>Q7.2. Mushrooms, average of multiple varieties consumed in Asia and of various cooking methods (boiled, grilled, styr-fried, fried)</v>
      </c>
      <c r="J5016" s="1">
        <f t="shared" si="2"/>
        <v>0</v>
      </c>
      <c r="K5016" s="1" t="str">
        <f t="shared" si="3"/>
        <v>Q7.2. Mushrooms, average of multiple varieties consumed in Asia and of various cooking methods (boiled, grilled, styr-fried, fried)0</v>
      </c>
      <c r="L5016" s="1" t="str">
        <f t="shared" si="4"/>
        <v>Q7.2. Mushrooms, average of multiple varieties consumed in Asia and of various cooking methods (boiled, grilled, styr-fried, fried)Infrastructure</v>
      </c>
      <c r="M5016" s="1" t="str">
        <f t="array" ref="M5016">IF(A5015=$A$72,TEXT(A5016,"dd/mm/yyyy"),A5016)&amp;";"&amp;B5016&amp;";"&amp;IF(J5016=0,IFERROR(VLOOKUP(A5016,default!$B$17:$C$19,2,0),C5016),INDEX(default!$B$2:$B$12,Sheet2!J5016,0))&amp;";"&amp;D5016&amp;";"&amp;E5016&amp;";"&amp;F5016&amp;";"&amp;G5016&amp;";"&amp;H5016</f>
        <v>Infrastructure;;;;;;;</v>
      </c>
    </row>
    <row r="5017" ht="15.75" customHeight="1">
      <c r="A5017" s="1" t="s">
        <v>832</v>
      </c>
      <c r="I5017" s="1" t="str">
        <f t="shared" si="1"/>
        <v>Q7.2. Mushrooms, average of multiple varieties consumed in Asia and of various cooking methods (boiled, grilled, styr-fried, fried)</v>
      </c>
      <c r="J5017" s="1">
        <f t="shared" si="2"/>
        <v>0</v>
      </c>
      <c r="K5017" s="1" t="str">
        <f t="shared" si="3"/>
        <v>Q7.2. Mushrooms, average of multiple varieties consumed in Asia and of various cooking methods (boiled, grilled, styr-fried, fried)0</v>
      </c>
      <c r="L5017" s="1" t="str">
        <f t="shared" si="4"/>
        <v>Q7.2. Mushrooms, average of multiple varieties consumed in Asia and of various cooking methods (boiled, grilled, styr-fried, fried)No</v>
      </c>
      <c r="M5017" s="1" t="str">
        <f t="array" ref="M5017">IF(A5016=$A$72,TEXT(A5017,"dd/mm/yyyy"),A5017)&amp;";"&amp;B5017&amp;";"&amp;IF(J5017=0,IFERROR(VLOOKUP(A5017,default!$B$17:$C$19,2,0),C5017),INDEX(default!$B$2:$B$12,Sheet2!J5017,0))&amp;";"&amp;D5017&amp;";"&amp;E5017&amp;";"&amp;F5017&amp;";"&amp;G5017&amp;";"&amp;H5017</f>
        <v>No;;;;;;;</v>
      </c>
    </row>
    <row r="5018" ht="15.75" customHeight="1">
      <c r="I5018" s="1" t="str">
        <f t="shared" si="1"/>
        <v>Q7.2. Mushrooms, average of multiple varieties consumed in Asia and of various cooking methods (boiled, grilled, styr-fried, fried)</v>
      </c>
      <c r="J5018" s="1">
        <f t="shared" si="2"/>
        <v>0</v>
      </c>
      <c r="K5018" s="1" t="str">
        <f t="shared" si="3"/>
        <v>Q7.2. Mushrooms, average of multiple varieties consumed in Asia and of various cooking methods (boiled, grilled, styr-fried, fried)0</v>
      </c>
      <c r="L5018" s="1" t="str">
        <f t="shared" si="4"/>
        <v>Q7.2. Mushrooms, average of multiple varieties consumed in Asia and of various cooking methods (boiled, grilled, styr-fried, fried)</v>
      </c>
      <c r="M5018" s="1" t="str">
        <f t="array" ref="M5018">IF(A5017=$A$72,TEXT(A5018,"dd/mm/yyyy"),A5018)&amp;";"&amp;B5018&amp;";"&amp;IF(J5018=0,IFERROR(VLOOKUP(A5018,default!$B$17:$C$19,2,0),C5018),INDEX(default!$B$2:$B$12,Sheet2!J5018,0))&amp;";"&amp;D5018&amp;";"&amp;E5018&amp;";"&amp;F5018&amp;";"&amp;G5018&amp;";"&amp;H5018</f>
        <v>;;;;;;;</v>
      </c>
    </row>
    <row r="5019" ht="15.75" customHeight="1">
      <c r="A5019" s="1" t="s">
        <v>833</v>
      </c>
      <c r="I5019" s="1" t="str">
        <f t="shared" si="1"/>
        <v>Q7.2. Mushrooms, average of multiple varieties consumed in Asia and of various cooking methods (boiled, grilled, styr-fried, fried)</v>
      </c>
      <c r="J5019" s="1">
        <f t="shared" si="2"/>
        <v>0</v>
      </c>
      <c r="K5019" s="1" t="str">
        <f t="shared" si="3"/>
        <v>Q7.2. Mushrooms, average of multiple varieties consumed in Asia and of various cooking methods (boiled, grilled, styr-fried, fried)0</v>
      </c>
      <c r="L5019" s="1" t="str">
        <f t="shared" si="4"/>
        <v>Q7.2. Mushrooms, average of multiple varieties consumed in Asia and of various cooking methods (boiled, grilled, styr-fried, fried)Date</v>
      </c>
      <c r="M5019" s="1" t="str">
        <f t="array" ref="M5019">IF(A5018=$A$72,TEXT(A5019,"dd/mm/yyyy"),A5019)&amp;";"&amp;B5019&amp;";"&amp;IF(J5019=0,IFERROR(VLOOKUP(A5019,default!$B$17:$C$19,2,0),C5019),INDEX(default!$B$2:$B$12,Sheet2!J5019,0))&amp;";"&amp;D5019&amp;";"&amp;E5019&amp;";"&amp;F5019&amp;";"&amp;G5019&amp;";"&amp;H5019</f>
        <v>Date;;;;;;;</v>
      </c>
    </row>
    <row r="5020" ht="15.75" customHeight="1">
      <c r="A5020" s="49">
        <v>45119.0</v>
      </c>
      <c r="I5020" s="1" t="str">
        <f t="shared" si="1"/>
        <v>Q7.2. Mushrooms, average of multiple varieties consumed in Asia and of various cooking methods (boiled, grilled, styr-fried, fried)</v>
      </c>
      <c r="J5020" s="1">
        <f t="shared" si="2"/>
        <v>0</v>
      </c>
      <c r="K5020" s="1" t="str">
        <f t="shared" si="3"/>
        <v>Q7.2. Mushrooms, average of multiple varieties consumed in Asia and of various cooking methods (boiled, grilled, styr-fried, fried)0</v>
      </c>
      <c r="L5020" s="1" t="str">
        <f t="shared" si="4"/>
        <v>Q7.2. Mushrooms, average of multiple varieties consumed in Asia and of various cooking methods (boiled, grilled, styr-fried, fried)45119</v>
      </c>
      <c r="M5020" s="1" t="str">
        <f t="array" ref="M5020">IF(A5019=$A$72,TEXT(A5020,"dd/mm/yyyy"),A5020)&amp;";"&amp;B5020&amp;";"&amp;IF(J5020=0,IFERROR(VLOOKUP(A5020,default!$B$17:$C$19,2,0),C5020),INDEX(default!$B$2:$B$12,Sheet2!J5020,0))&amp;";"&amp;D5020&amp;";"&amp;E5020&amp;";"&amp;F5020&amp;";"&amp;G5020&amp;";"&amp;H5020</f>
        <v>12/07/2023;;;;;;;</v>
      </c>
    </row>
    <row r="5021" ht="15.75" customHeight="1">
      <c r="I5021" s="1" t="str">
        <f t="shared" si="1"/>
        <v>Q7.2. Mushrooms, average of multiple varieties consumed in Asia and of various cooking methods (boiled, grilled, styr-fried, fried)</v>
      </c>
      <c r="J5021" s="1">
        <f t="shared" si="2"/>
        <v>0</v>
      </c>
      <c r="K5021" s="1" t="str">
        <f t="shared" si="3"/>
        <v>Q7.2. Mushrooms, average of multiple varieties consumed in Asia and of various cooking methods (boiled, grilled, styr-fried, fried)0</v>
      </c>
      <c r="L5021" s="1" t="str">
        <f t="shared" si="4"/>
        <v>Q7.2. Mushrooms, average of multiple varieties consumed in Asia and of various cooking methods (boiled, grilled, styr-fried, fried)</v>
      </c>
      <c r="M5021" s="1" t="str">
        <f t="array" ref="M5021">IF(A5020=$A$72,TEXT(A5021,"dd/mm/yyyy"),A5021)&amp;";"&amp;B5021&amp;";"&amp;IF(J5021=0,IFERROR(VLOOKUP(A5021,default!$B$17:$C$19,2,0),C5021),INDEX(default!$B$2:$B$12,Sheet2!J5021,0))&amp;";"&amp;D5021&amp;";"&amp;E5021&amp;";"&amp;F5021&amp;";"&amp;G5021&amp;";"&amp;H5021</f>
        <v>;;;;;;;</v>
      </c>
    </row>
    <row r="5022" ht="15.75" customHeight="1">
      <c r="A5022" s="1" t="s">
        <v>834</v>
      </c>
      <c r="I5022" s="1" t="str">
        <f t="shared" si="1"/>
        <v>Q7.2. Mushrooms, average of multiple varieties consumed in Asia and of various cooking methods (boiled, grilled, styr-fried, fried)</v>
      </c>
      <c r="J5022" s="1">
        <f t="shared" si="2"/>
        <v>0</v>
      </c>
      <c r="K5022" s="1" t="str">
        <f t="shared" si="3"/>
        <v>Q7.2. Mushrooms, average of multiple varieties consumed in Asia and of various cooking methods (boiled, grilled, styr-fried, fried)0</v>
      </c>
      <c r="L5022" s="1" t="str">
        <f t="shared" si="4"/>
        <v>Q7.2. Mushrooms, average of multiple varieties consumed in Asia and of various cooking methods (boiled, grilled, styr-fried, fried)Products</v>
      </c>
      <c r="M5022" s="1" t="str">
        <f t="array" ref="M5022">IF(A5021=$A$72,TEXT(A5022,"dd/mm/yyyy"),A5022)&amp;";"&amp;B5022&amp;";"&amp;IF(J5022=0,IFERROR(VLOOKUP(A5022,default!$B$17:$C$19,2,0),C5022),INDEX(default!$B$2:$B$12,Sheet2!J5022,0))&amp;";"&amp;D5022&amp;";"&amp;E5022&amp;";"&amp;F5022&amp;";"&amp;G5022&amp;";"&amp;H5022</f>
        <v>Products;;;;;;;</v>
      </c>
    </row>
    <row r="5023" ht="15.75" customHeight="1">
      <c r="A5023" s="1" t="s">
        <v>1091</v>
      </c>
      <c r="B5023" s="1" t="s">
        <v>835</v>
      </c>
      <c r="C5023" s="1">
        <v>1.0</v>
      </c>
      <c r="D5023" s="1">
        <v>100.0</v>
      </c>
      <c r="E5023" s="1" t="s">
        <v>836</v>
      </c>
      <c r="F5023" s="1" t="s">
        <v>971</v>
      </c>
      <c r="I5023" s="1" t="str">
        <f t="shared" si="1"/>
        <v>Q7.2. Radish, average of oriental and icicle white radish, and of raw and cooked (boiled)</v>
      </c>
      <c r="J5023" s="1">
        <f t="shared" si="2"/>
        <v>0</v>
      </c>
      <c r="K5023" s="1" t="str">
        <f t="shared" si="3"/>
        <v>Q7.2. Radish, average of oriental and icicle white radish, and of raw and cooked (boiled)0</v>
      </c>
      <c r="L5023" s="1" t="str">
        <f t="shared" si="4"/>
        <v>Q7.2. Radish, average of oriental and icicle white radish, and of raw and cooked (boiled)Q7.2. Radish, average of oriental and icicle white radish, and of raw and cooked (boiled)</v>
      </c>
      <c r="M5023" s="1" t="str">
        <f t="array" ref="M5023">IF(A5022=$A$72,TEXT(A5023,"dd/mm/yyyy"),A5023)&amp;";"&amp;B5023&amp;";"&amp;IF(J5023=0,IFERROR(VLOOKUP(A5023,default!$B$17:$C$19,2,0),C5023),INDEX(default!$B$2:$B$12,Sheet2!J5023,0))&amp;";"&amp;D5023&amp;";"&amp;E5023&amp;";"&amp;F5023&amp;";"&amp;G5023&amp;";"&amp;H5023</f>
        <v>Q7.2. Radish, average of oriental and icicle white radish, and of raw and cooked (boiled);kg;1;100;not defined;!My project\0. Life cycles;;</v>
      </c>
    </row>
    <row r="5024" ht="15.75" customHeight="1">
      <c r="I5024" s="1" t="str">
        <f t="shared" si="1"/>
        <v>Q7.2. Radish, average of oriental and icicle white radish, and of raw and cooked (boiled)</v>
      </c>
      <c r="J5024" s="1">
        <f t="shared" si="2"/>
        <v>0</v>
      </c>
      <c r="K5024" s="1" t="str">
        <f t="shared" si="3"/>
        <v>Q7.2. Radish, average of oriental and icicle white radish, and of raw and cooked (boiled)0</v>
      </c>
      <c r="L5024" s="1" t="str">
        <f t="shared" si="4"/>
        <v>Q7.2. Radish, average of oriental and icicle white radish, and of raw and cooked (boiled)</v>
      </c>
      <c r="M5024" s="1" t="str">
        <f t="array" ref="M5024">IF(A5023=$A$72,TEXT(A5024,"dd/mm/yyyy"),A5024)&amp;";"&amp;B5024&amp;";"&amp;IF(J5024=0,IFERROR(VLOOKUP(A5024,default!$B$17:$C$19,2,0),C5024),INDEX(default!$B$2:$B$12,Sheet2!J5024,0))&amp;";"&amp;D5024&amp;";"&amp;E5024&amp;";"&amp;F5024&amp;";"&amp;G5024&amp;";"&amp;H5024</f>
        <v>;;;;;;;</v>
      </c>
    </row>
    <row r="5025" ht="15.75" customHeight="1">
      <c r="A5025" s="1" t="s">
        <v>838</v>
      </c>
      <c r="I5025" s="1" t="str">
        <f t="shared" si="1"/>
        <v>Q7.2. Radish, average of oriental and icicle white radish, and of raw and cooked (boiled)</v>
      </c>
      <c r="J5025" s="1">
        <f t="shared" si="2"/>
        <v>0</v>
      </c>
      <c r="K5025" s="1" t="str">
        <f t="shared" si="3"/>
        <v>Q7.2. Radish, average of oriental and icicle white radish, and of raw and cooked (boiled)0</v>
      </c>
      <c r="L5025" s="1" t="str">
        <f t="shared" si="4"/>
        <v>Q7.2. Radish, average of oriental and icicle white radish, and of raw and cooked (boiled)Avoided products</v>
      </c>
      <c r="M5025" s="1" t="str">
        <f t="array" ref="M5025">IF(A5024=$A$72,TEXT(A5025,"dd/mm/yyyy"),A5025)&amp;";"&amp;B5025&amp;";"&amp;IF(J5025=0,IFERROR(VLOOKUP(A5025,default!$B$17:$C$19,2,0),C5025),INDEX(default!$B$2:$B$12,Sheet2!J5025,0))&amp;";"&amp;D5025&amp;";"&amp;E5025&amp;";"&amp;F5025&amp;";"&amp;G5025&amp;";"&amp;H5025</f>
        <v>Avoided products;;;;;;;</v>
      </c>
    </row>
    <row r="5026" ht="15.75" customHeight="1">
      <c r="I5026" s="1" t="str">
        <f t="shared" si="1"/>
        <v>Q7.2. Radish, average of oriental and icicle white radish, and of raw and cooked (boiled)</v>
      </c>
      <c r="J5026" s="1">
        <f t="shared" si="2"/>
        <v>0</v>
      </c>
      <c r="K5026" s="1" t="str">
        <f t="shared" si="3"/>
        <v>Q7.2. Radish, average of oriental and icicle white radish, and of raw and cooked (boiled)0</v>
      </c>
      <c r="L5026" s="1" t="str">
        <f t="shared" si="4"/>
        <v>Q7.2. Radish, average of oriental and icicle white radish, and of raw and cooked (boiled)</v>
      </c>
      <c r="M5026" s="1" t="str">
        <f t="array" ref="M5026">IF(A5025=$A$72,TEXT(A5026,"dd/mm/yyyy"),A5026)&amp;";"&amp;B5026&amp;";"&amp;IF(J5026=0,IFERROR(VLOOKUP(A5026,default!$B$17:$C$19,2,0),C5026),INDEX(default!$B$2:$B$12,Sheet2!J5026,0))&amp;";"&amp;D5026&amp;";"&amp;E5026&amp;";"&amp;F5026&amp;";"&amp;G5026&amp;";"&amp;H5026</f>
        <v>;;;;;;;</v>
      </c>
    </row>
    <row r="5027" ht="15.75" customHeight="1">
      <c r="A5027" s="1" t="s">
        <v>839</v>
      </c>
      <c r="I5027" s="1" t="str">
        <f t="shared" si="1"/>
        <v>Q7.2. Radish, average of oriental and icicle white radish, and of raw and cooked (boiled)</v>
      </c>
      <c r="J5027" s="1">
        <f t="shared" si="2"/>
        <v>0</v>
      </c>
      <c r="K5027" s="1" t="str">
        <f t="shared" si="3"/>
        <v>Q7.2. Radish, average of oriental and icicle white radish, and of raw and cooked (boiled)0</v>
      </c>
      <c r="L5027" s="1" t="str">
        <f t="shared" si="4"/>
        <v>Q7.2. Radish, average of oriental and icicle white radish, and of raw and cooked (boiled)Resources</v>
      </c>
      <c r="M5027" s="1" t="str">
        <f t="array" ref="M5027">IF(A5026=$A$72,TEXT(A5027,"dd/mm/yyyy"),A5027)&amp;";"&amp;B5027&amp;";"&amp;IF(J5027=0,IFERROR(VLOOKUP(A5027,default!$B$17:$C$19,2,0),C5027),INDEX(default!$B$2:$B$12,Sheet2!J5027,0))&amp;";"&amp;D5027&amp;";"&amp;E5027&amp;";"&amp;F5027&amp;";"&amp;G5027&amp;";"&amp;H5027</f>
        <v>Resources;;;;;;;</v>
      </c>
    </row>
    <row r="5028" ht="15.75" customHeight="1">
      <c r="I5028" s="1" t="str">
        <f t="shared" si="1"/>
        <v>Q7.2. Radish, average of oriental and icicle white radish, and of raw and cooked (boiled)</v>
      </c>
      <c r="J5028" s="1">
        <f t="shared" si="2"/>
        <v>0</v>
      </c>
      <c r="K5028" s="1" t="str">
        <f t="shared" si="3"/>
        <v>Q7.2. Radish, average of oriental and icicle white radish, and of raw and cooked (boiled)0</v>
      </c>
      <c r="L5028" s="1" t="str">
        <f t="shared" si="4"/>
        <v>Q7.2. Radish, average of oriental and icicle white radish, and of raw and cooked (boiled)</v>
      </c>
      <c r="M5028" s="1" t="str">
        <f t="array" ref="M5028">IF(A5027=$A$72,TEXT(A5028,"dd/mm/yyyy"),A5028)&amp;";"&amp;B5028&amp;";"&amp;IF(J5028=0,IFERROR(VLOOKUP(A5028,default!$B$17:$C$19,2,0),C5028),INDEX(default!$B$2:$B$12,Sheet2!J5028,0))&amp;";"&amp;D5028&amp;";"&amp;E5028&amp;";"&amp;F5028&amp;";"&amp;G5028&amp;";"&amp;H5028</f>
        <v>;;;;;;;</v>
      </c>
    </row>
    <row r="5029" ht="15.75" customHeight="1">
      <c r="A5029" s="1" t="s">
        <v>840</v>
      </c>
      <c r="I5029" s="1" t="str">
        <f t="shared" si="1"/>
        <v>Q7.2. Radish, average of oriental and icicle white radish, and of raw and cooked (boiled)</v>
      </c>
      <c r="J5029" s="1">
        <f t="shared" si="2"/>
        <v>1</v>
      </c>
      <c r="K5029" s="1" t="str">
        <f t="shared" si="3"/>
        <v>Q7.2. Radish, average of oriental and icicle white radish, and of raw and cooked (boiled)1</v>
      </c>
      <c r="L5029" s="1" t="str">
        <f t="shared" si="4"/>
        <v>Q7.2. Radish, average of oriental and icicle white radish, and of raw and cooked (boiled)Materials/fuels</v>
      </c>
      <c r="M5029" s="1" t="str">
        <f t="array" ref="M5029">IF(A5028=$A$72,TEXT(A5029,"dd/mm/yyyy"),A5029)&amp;";"&amp;B5029&amp;";"&amp;IF(J5029=0,IFERROR(VLOOKUP(A5029,default!$B$17:$C$19,2,0),C5029),INDEX(default!$B$2:$B$12,Sheet2!J5029,0))&amp;";"&amp;D5029&amp;";"&amp;E5029&amp;";"&amp;F5029&amp;";"&amp;G5029&amp;";"&amp;H5029</f>
        <v>Materials/fuels;;;;;;;</v>
      </c>
    </row>
    <row r="5030" ht="15.75" customHeight="1">
      <c r="A5030" s="1" t="s">
        <v>406</v>
      </c>
      <c r="B5030" s="1" t="s">
        <v>835</v>
      </c>
      <c r="C5030" s="1" t="s">
        <v>1013</v>
      </c>
      <c r="D5030" s="1" t="s">
        <v>842</v>
      </c>
      <c r="E5030" s="1">
        <v>0.0</v>
      </c>
      <c r="F5030" s="1">
        <v>0.0</v>
      </c>
      <c r="G5030" s="1">
        <v>0.0</v>
      </c>
      <c r="I5030" s="1" t="str">
        <f t="shared" si="1"/>
        <v>Q7.2. Radish, average of oriental and icicle white radish, and of raw and cooked (boiled)</v>
      </c>
      <c r="J5030" s="1">
        <f t="shared" si="2"/>
        <v>2</v>
      </c>
      <c r="K5030" s="1" t="str">
        <f t="shared" si="3"/>
        <v>Q7.2. Radish, average of oriental and icicle white radish, and of raw and cooked (boiled)2</v>
      </c>
      <c r="L5030" s="1" t="str">
        <f t="shared" si="4"/>
        <v>Q7.2. Radish, average of oriental and icicle white radish, and of raw and cooked (boiled)Radish , at farm {ID} | GAIN LCA food basket</v>
      </c>
      <c r="M5030" s="1" t="str">
        <f t="array" ref="M5030">IF(A5029=$A$72,TEXT(A5030,"dd/mm/yyyy"),A5030)&amp;";"&amp;B5030&amp;";"&amp;IF(J5030=0,IFERROR(VLOOKUP(A5030,default!$B$17:$C$19,2,0),C5030),INDEX(default!$B$2:$B$12,Sheet2!J5030,0))&amp;";"&amp;D5030&amp;";"&amp;E5030&amp;";"&amp;F5030&amp;";"&amp;G5030&amp;";"&amp;H5030</f>
        <v>Radish , at farm {ID} | GAIN LCA food basket;kg;primary*(1+PHAR_loss_PNS+PROC_loss_PNS+TRAN_loss_PNS+RET_loss_PNS);Undefined;0;0;0;</v>
      </c>
    </row>
    <row r="5031" ht="15.75" customHeight="1">
      <c r="A5031" s="1" t="s">
        <v>122</v>
      </c>
      <c r="B5031" s="1" t="s">
        <v>835</v>
      </c>
      <c r="C5031" s="1">
        <v>0.0</v>
      </c>
      <c r="D5031" s="1" t="s">
        <v>842</v>
      </c>
      <c r="E5031" s="1">
        <v>0.0</v>
      </c>
      <c r="F5031" s="1">
        <v>0.0</v>
      </c>
      <c r="G5031" s="1">
        <v>0.0</v>
      </c>
      <c r="I5031" s="1" t="str">
        <f t="shared" si="1"/>
        <v>Q7.2. Radish, average of oriental and icicle white radish, and of raw and cooked (boiled)</v>
      </c>
      <c r="J5031" s="1">
        <f t="shared" si="2"/>
        <v>3</v>
      </c>
      <c r="K5031" s="1" t="str">
        <f t="shared" si="3"/>
        <v>Q7.2. Radish, average of oriental and icicle white radish, and of raw and cooked (boiled)3</v>
      </c>
      <c r="L5031" s="1" t="str">
        <f t="shared" si="4"/>
        <v>Q7.2. Radish, average of oriental and icicle white radish, and of raw and cooked (boiled)Processing dummy</v>
      </c>
      <c r="M5031" s="1" t="str">
        <f t="array" ref="M5031">IF(A5030=$A$72,TEXT(A5031,"dd/mm/yyyy"),A5031)&amp;";"&amp;B5031&amp;";"&amp;IF(J5031=0,IFERROR(VLOOKUP(A5031,default!$B$17:$C$19,2,0),C5031),INDEX(default!$B$2:$B$12,Sheet2!J5031,0))&amp;";"&amp;D5031&amp;";"&amp;E5031&amp;";"&amp;F5031&amp;";"&amp;G5031&amp;";"&amp;H5031</f>
        <v>Processing dummy;kg;processing*(1+PROC_loss_PNS+TRAN_loss_PNS+RET_loss_PNS);Undefined;0;0;0;</v>
      </c>
    </row>
    <row r="5032" ht="15.75" customHeight="1">
      <c r="A5032" s="1" t="s">
        <v>317</v>
      </c>
      <c r="B5032" s="1" t="s">
        <v>835</v>
      </c>
      <c r="C5032" s="1" t="s">
        <v>1111</v>
      </c>
      <c r="D5032" s="1" t="s">
        <v>842</v>
      </c>
      <c r="E5032" s="1">
        <v>0.0</v>
      </c>
      <c r="F5032" s="1">
        <v>0.0</v>
      </c>
      <c r="G5032" s="1">
        <v>0.0</v>
      </c>
      <c r="I5032" s="1" t="str">
        <f t="shared" si="1"/>
        <v>Q7.2. Radish, average of oriental and icicle white radish, and of raw and cooked (boiled)</v>
      </c>
      <c r="J5032" s="1">
        <f t="shared" si="2"/>
        <v>4</v>
      </c>
      <c r="K5032" s="1" t="str">
        <f t="shared" si="3"/>
        <v>Q7.2. Radish, average of oriental and icicle white radish, and of raw and cooked (boiled)4</v>
      </c>
      <c r="L5032" s="1" t="str">
        <f t="shared" si="4"/>
        <v>Q7.2. Radish, average of oriental and icicle white radish, and of raw and cooked (boiled)Packaging dummy</v>
      </c>
      <c r="M5032" s="1" t="str">
        <f t="array" ref="M5032">IF(A5031=$A$72,TEXT(A5032,"dd/mm/yyyy"),A5032)&amp;";"&amp;B5032&amp;";"&amp;IF(J5032=0,IFERROR(VLOOKUP(A5032,default!$B$17:$C$19,2,0),C5032),INDEX(default!$B$2:$B$12,Sheet2!J5032,0))&amp;";"&amp;D5032&amp;";"&amp;E5032&amp;";"&amp;F5032&amp;";"&amp;G5032&amp;";"&amp;H5032</f>
        <v>Packaging dummy;kg;packaging*(1+TRAN_loss_PNS+RET_loss_PNS);Undefined;0;0;0;</v>
      </c>
    </row>
    <row r="5033" ht="15.75" customHeight="1">
      <c r="A5033" s="1" t="s">
        <v>124</v>
      </c>
      <c r="B5033" s="1" t="s">
        <v>835</v>
      </c>
      <c r="C5033" s="1" t="s">
        <v>1015</v>
      </c>
      <c r="D5033" s="1" t="s">
        <v>842</v>
      </c>
      <c r="E5033" s="1">
        <v>0.0</v>
      </c>
      <c r="F5033" s="1">
        <v>0.0</v>
      </c>
      <c r="G5033" s="1">
        <v>0.0</v>
      </c>
      <c r="I5033" s="1" t="str">
        <f t="shared" si="1"/>
        <v>Q7.2. Radish, average of oriental and icicle white radish, and of raw and cooked (boiled)</v>
      </c>
      <c r="J5033" s="1">
        <f t="shared" si="2"/>
        <v>5</v>
      </c>
      <c r="K5033" s="1" t="str">
        <f t="shared" si="3"/>
        <v>Q7.2. Radish, average of oriental and icicle white radish, and of raw and cooked (boiled)5</v>
      </c>
      <c r="L5033" s="1" t="str">
        <f t="shared" si="4"/>
        <v>Q7.2. Radish, average of oriental and icicle white radish, and of raw and cooked (boiled)Domestic distribution {ID}| GAIN</v>
      </c>
      <c r="M5033" s="1" t="str">
        <f t="array" ref="M5033">IF(A5032=$A$72,TEXT(A5033,"dd/mm/yyyy"),A5033)&amp;";"&amp;B5033&amp;";"&amp;IF(J5033=0,IFERROR(VLOOKUP(A5033,default!$B$17:$C$19,2,0),C5033),INDEX(default!$B$2:$B$12,Sheet2!J5033,0))&amp;";"&amp;D5033&amp;";"&amp;E5033&amp;";"&amp;F5033&amp;";"&amp;G5033&amp;";"&amp;H5033</f>
        <v>Domestic distribution {ID}| GAIN;kg;distrib*(1+TRAN_loss_PNS+RET_loss_PNS);Undefined;0;0;0;</v>
      </c>
    </row>
    <row r="5034" ht="15.75" customHeight="1">
      <c r="A5034" s="1" t="s">
        <v>125</v>
      </c>
      <c r="B5034" s="1" t="s">
        <v>846</v>
      </c>
      <c r="C5034" s="1" t="s">
        <v>1016</v>
      </c>
      <c r="D5034" s="1" t="s">
        <v>842</v>
      </c>
      <c r="E5034" s="1">
        <v>0.0</v>
      </c>
      <c r="F5034" s="1">
        <v>0.0</v>
      </c>
      <c r="G5034" s="1">
        <v>0.0</v>
      </c>
      <c r="I5034" s="1" t="str">
        <f t="shared" si="1"/>
        <v>Q7.2. Radish, average of oriental and icicle white radish, and of raw and cooked (boiled)</v>
      </c>
      <c r="J5034" s="1">
        <f t="shared" si="2"/>
        <v>6</v>
      </c>
      <c r="K5034" s="1" t="str">
        <f t="shared" si="3"/>
        <v>Q7.2. Radish, average of oriental and icicle white radish, and of raw and cooked (boiled)6</v>
      </c>
      <c r="L5034" s="1" t="str">
        <f t="shared" si="4"/>
        <v>Q7.2. Radish, average of oriental and icicle white radish, and of raw and cooked (boiled)Storage, in closed refrigerator, at retail (WFLDB)/RER U {ID}| GAIN</v>
      </c>
      <c r="M5034" s="1" t="str">
        <f t="array" ref="M5034">IF(A5033=$A$72,TEXT(A5034,"dd/mm/yyyy"),A5034)&amp;";"&amp;B5034&amp;";"&amp;IF(J5034=0,IFERROR(VLOOKUP(A5034,default!$B$17:$C$19,2,0),C5034),INDEX(default!$B$2:$B$12,Sheet2!J5034,0))&amp;";"&amp;D5034&amp;";"&amp;E5034&amp;";"&amp;F5034&amp;";"&amp;G5034&amp;";"&amp;H5034</f>
        <v>Storage, in closed refrigerator, at retail (WFLDB)/RER U {ID}| GAIN;l*day;retail_cool*(1+RET_loss_PNS);Undefined;0;0;0;</v>
      </c>
    </row>
    <row r="5035" ht="15.75" customHeight="1">
      <c r="A5035" s="1" t="s">
        <v>126</v>
      </c>
      <c r="B5035" s="1" t="s">
        <v>846</v>
      </c>
      <c r="C5035" s="1" t="s">
        <v>1017</v>
      </c>
      <c r="D5035" s="1" t="s">
        <v>842</v>
      </c>
      <c r="E5035" s="1">
        <v>0.0</v>
      </c>
      <c r="F5035" s="1">
        <v>0.0</v>
      </c>
      <c r="G5035" s="1">
        <v>0.0</v>
      </c>
      <c r="I5035" s="1" t="str">
        <f t="shared" si="1"/>
        <v>Q7.2. Radish, average of oriental and icicle white radish, and of raw and cooked (boiled)</v>
      </c>
      <c r="J5035" s="1">
        <f t="shared" si="2"/>
        <v>7</v>
      </c>
      <c r="K5035" s="1" t="str">
        <f t="shared" si="3"/>
        <v>Q7.2. Radish, average of oriental and icicle white radish, and of raw and cooked (boiled)7</v>
      </c>
      <c r="L5035" s="1" t="str">
        <f t="shared" si="4"/>
        <v>Q7.2. Radish, average of oriental and icicle white radish, and of raw and cooked (boiled)Storage, in closed freezer, at retail (WFLDB)/RER U {ID}| GAIN</v>
      </c>
      <c r="M5035" s="1" t="str">
        <f t="array" ref="M5035">IF(A5034=$A$72,TEXT(A5035,"dd/mm/yyyy"),A5035)&amp;";"&amp;B5035&amp;";"&amp;IF(J5035=0,IFERROR(VLOOKUP(A5035,default!$B$17:$C$19,2,0),C5035),INDEX(default!$B$2:$B$12,Sheet2!J5035,0))&amp;";"&amp;D5035&amp;";"&amp;E5035&amp;";"&amp;F5035&amp;";"&amp;G5035&amp;";"&amp;H5035</f>
        <v>Storage, in closed freezer, at retail (WFLDB)/RER U {ID}| GAIN;l*day;retail_freez*(1+RET_loss_PNS);Undefined;0;0;0;</v>
      </c>
    </row>
    <row r="5036" ht="15.75" customHeight="1">
      <c r="A5036" s="1" t="s">
        <v>127</v>
      </c>
      <c r="B5036" s="1" t="s">
        <v>846</v>
      </c>
      <c r="C5036" s="1" t="s">
        <v>1018</v>
      </c>
      <c r="D5036" s="1" t="s">
        <v>842</v>
      </c>
      <c r="E5036" s="1">
        <v>0.0</v>
      </c>
      <c r="F5036" s="1">
        <v>0.0</v>
      </c>
      <c r="G5036" s="1">
        <v>0.0</v>
      </c>
      <c r="I5036" s="1" t="str">
        <f t="shared" si="1"/>
        <v>Q7.2. Radish, average of oriental and icicle white radish, and of raw and cooked (boiled)</v>
      </c>
      <c r="J5036" s="1">
        <f t="shared" si="2"/>
        <v>8</v>
      </c>
      <c r="K5036" s="1" t="str">
        <f t="shared" si="3"/>
        <v>Q7.2. Radish, average of oriental and icicle white radish, and of raw and cooked (boiled)8</v>
      </c>
      <c r="L5036" s="1" t="str">
        <f t="shared" si="4"/>
        <v>Q7.2. Radish, average of oriental and icicle white radish, and of raw and cooked (boiled)Storage, in refrigerator, at home (WFLDB)/RER U {ID}| GAIN</v>
      </c>
      <c r="M5036" s="1" t="str">
        <f t="array" ref="M5036">IF(A5035=$A$72,TEXT(A5036,"dd/mm/yyyy"),A5036)&amp;";"&amp;B5036&amp;";"&amp;IF(J5036=0,IFERROR(VLOOKUP(A5036,default!$B$17:$C$19,2,0),C5036),INDEX(default!$B$2:$B$12,Sheet2!J5036,0))&amp;";"&amp;D5036&amp;";"&amp;E5036&amp;";"&amp;F5036&amp;";"&amp;G5036&amp;";"&amp;H5036</f>
        <v>Storage, in refrigerator, at home (WFLDB)/RER U {ID}| GAIN;l*day;home_cool;Undefined;0;0;0;</v>
      </c>
    </row>
    <row r="5037" ht="15.75" customHeight="1">
      <c r="A5037" s="1" t="s">
        <v>128</v>
      </c>
      <c r="B5037" s="1" t="s">
        <v>846</v>
      </c>
      <c r="C5037" s="1" t="s">
        <v>1018</v>
      </c>
      <c r="D5037" s="1" t="s">
        <v>842</v>
      </c>
      <c r="E5037" s="1">
        <v>0.0</v>
      </c>
      <c r="F5037" s="1">
        <v>0.0</v>
      </c>
      <c r="G5037" s="1">
        <v>0.0</v>
      </c>
      <c r="I5037" s="1" t="str">
        <f t="shared" si="1"/>
        <v>Q7.2. Radish, average of oriental and icicle white radish, and of raw and cooked (boiled)</v>
      </c>
      <c r="J5037" s="1">
        <f t="shared" si="2"/>
        <v>9</v>
      </c>
      <c r="K5037" s="1" t="str">
        <f t="shared" si="3"/>
        <v>Q7.2. Radish, average of oriental and icicle white radish, and of raw and cooked (boiled)9</v>
      </c>
      <c r="L5037" s="1" t="str">
        <f t="shared" si="4"/>
        <v>Q7.2. Radish, average of oriental and icicle white radish, and of raw and cooked (boiled)Storage, in freezer, at home (WFLDB)/RER U {ID}| GAIN</v>
      </c>
      <c r="M5037" s="1" t="str">
        <f t="array" ref="M5037">IF(A5036=$A$72,TEXT(A5037,"dd/mm/yyyy"),A5037)&amp;";"&amp;B5037&amp;";"&amp;IF(J5037=0,IFERROR(VLOOKUP(A5037,default!$B$17:$C$19,2,0),C5037),INDEX(default!$B$2:$B$12,Sheet2!J5037,0))&amp;";"&amp;D5037&amp;";"&amp;E5037&amp;";"&amp;F5037&amp;";"&amp;G5037&amp;";"&amp;H5037</f>
        <v>Storage, in freezer, at home (WFLDB)/RER U {ID}| GAIN;l*day;home_freez;Undefined;0;0;0;</v>
      </c>
    </row>
    <row r="5038" ht="15.75" customHeight="1">
      <c r="A5038" s="1" t="s">
        <v>129</v>
      </c>
      <c r="B5038" s="1" t="s">
        <v>849</v>
      </c>
      <c r="C5038" s="1" t="s">
        <v>37</v>
      </c>
      <c r="D5038" s="1" t="s">
        <v>842</v>
      </c>
      <c r="E5038" s="1">
        <v>0.0</v>
      </c>
      <c r="F5038" s="1">
        <v>0.0</v>
      </c>
      <c r="G5038" s="1">
        <v>0.0</v>
      </c>
      <c r="I5038" s="1" t="str">
        <f t="shared" si="1"/>
        <v>Q7.2. Radish, average of oriental and icicle white radish, and of raw and cooked (boiled)</v>
      </c>
      <c r="J5038" s="1">
        <f t="shared" si="2"/>
        <v>10</v>
      </c>
      <c r="K5038" s="1" t="str">
        <f t="shared" si="3"/>
        <v>Q7.2. Radish, average of oriental and icicle white radish, and of raw and cooked (boiled)10</v>
      </c>
      <c r="L5038" s="1" t="str">
        <f t="shared" si="4"/>
        <v>Q7.2. Radish, average of oriental and icicle white radish, and of raw and cooked (boiled)Boiling, vegetables, with LPG stove, at consumer home (WFLDB)/GLO U</v>
      </c>
      <c r="M5038" s="1" t="str">
        <f t="array" ref="M5038">IF(A5037=$A$72,TEXT(A5038,"dd/mm/yyyy"),A5038)&amp;";"&amp;B5038&amp;";"&amp;IF(J5038=0,IFERROR(VLOOKUP(A5038,default!$B$17:$C$19,2,0),C5038),INDEX(default!$B$2:$B$12,Sheet2!J5038,0))&amp;";"&amp;D5038&amp;";"&amp;E5038&amp;";"&amp;F5038&amp;";"&amp;G5038&amp;";"&amp;H5038</f>
        <v>Boiling, vegetables, with LPG stove, at consumer home (WFLDB)/GLO U;p;boil*(1-USER_loss);Undefined;0;0;0;</v>
      </c>
    </row>
    <row r="5039" ht="15.75" customHeight="1">
      <c r="A5039" s="1" t="s">
        <v>130</v>
      </c>
      <c r="B5039" s="1" t="s">
        <v>849</v>
      </c>
      <c r="C5039" s="1" t="s">
        <v>38</v>
      </c>
      <c r="D5039" s="1" t="s">
        <v>842</v>
      </c>
      <c r="E5039" s="1">
        <v>0.0</v>
      </c>
      <c r="F5039" s="1">
        <v>0.0</v>
      </c>
      <c r="G5039" s="1">
        <v>0.0</v>
      </c>
      <c r="I5039" s="1" t="str">
        <f t="shared" si="1"/>
        <v>Q7.2. Radish, average of oriental and icicle white radish, and of raw and cooked (boiled)</v>
      </c>
      <c r="J5039" s="1">
        <f t="shared" si="2"/>
        <v>11</v>
      </c>
      <c r="K5039" s="1" t="str">
        <f t="shared" si="3"/>
        <v>Q7.2. Radish, average of oriental and icicle white radish, and of raw and cooked (boiled)11</v>
      </c>
      <c r="L5039" s="1" t="str">
        <f t="shared" si="4"/>
        <v>Q7.2. Radish, average of oriental and icicle white radish, and of raw and cooked (boiled)Frying, vegetables, with LPG stove, at consumer home (WFLDB)/GLO U</v>
      </c>
      <c r="M5039" s="1" t="str">
        <f t="array" ref="M5039">IF(A5038=$A$72,TEXT(A5039,"dd/mm/yyyy"),A5039)&amp;";"&amp;B5039&amp;";"&amp;IF(J5039=0,IFERROR(VLOOKUP(A5039,default!$B$17:$C$19,2,0),C5039),INDEX(default!$B$2:$B$12,Sheet2!J5039,0))&amp;";"&amp;D5039&amp;";"&amp;E5039&amp;";"&amp;F5039&amp;";"&amp;G5039&amp;";"&amp;H5039</f>
        <v>Frying, vegetables, with LPG stove, at consumer home (WFLDB)/GLO U;p;fry*(1-USER_loss);Undefined;0;0;0;</v>
      </c>
    </row>
    <row r="5040" ht="15.75" customHeight="1">
      <c r="I5040" s="1" t="str">
        <f t="shared" si="1"/>
        <v>Q7.2. Radish, average of oriental and icicle white radish, and of raw and cooked (boiled)</v>
      </c>
      <c r="J5040" s="1">
        <f t="shared" si="2"/>
        <v>0</v>
      </c>
      <c r="K5040" s="1" t="str">
        <f t="shared" si="3"/>
        <v>Q7.2. Radish, average of oriental and icicle white radish, and of raw and cooked (boiled)0</v>
      </c>
      <c r="L5040" s="1" t="str">
        <f t="shared" si="4"/>
        <v>Q7.2. Radish, average of oriental and icicle white radish, and of raw and cooked (boiled)</v>
      </c>
      <c r="M5040" s="1" t="str">
        <f t="array" ref="M5040">IF(A5039=$A$72,TEXT(A5040,"dd/mm/yyyy"),A5040)&amp;";"&amp;B5040&amp;";"&amp;IF(J5040=0,IFERROR(VLOOKUP(A5040,default!$B$17:$C$19,2,0),C5040),INDEX(default!$B$2:$B$12,Sheet2!J5040,0))&amp;";"&amp;D5040&amp;";"&amp;E5040&amp;";"&amp;F5040&amp;";"&amp;G5040&amp;";"&amp;H5040</f>
        <v>;;;;;;;</v>
      </c>
    </row>
    <row r="5041" ht="15.75" customHeight="1">
      <c r="A5041" s="1" t="s">
        <v>852</v>
      </c>
      <c r="I5041" s="1" t="str">
        <f t="shared" si="1"/>
        <v>Q7.2. Radish, average of oriental and icicle white radish, and of raw and cooked (boiled)</v>
      </c>
      <c r="J5041" s="1">
        <f t="shared" si="2"/>
        <v>0</v>
      </c>
      <c r="K5041" s="1" t="str">
        <f t="shared" si="3"/>
        <v>Q7.2. Radish, average of oriental and icicle white radish, and of raw and cooked (boiled)0</v>
      </c>
      <c r="L5041" s="1" t="str">
        <f t="shared" si="4"/>
        <v>Q7.2. Radish, average of oriental and icicle white radish, and of raw and cooked (boiled)Electricity/heat</v>
      </c>
      <c r="M5041" s="1" t="str">
        <f t="array" ref="M5041">IF(A5040=$A$72,TEXT(A5041,"dd/mm/yyyy"),A5041)&amp;";"&amp;B5041&amp;";"&amp;IF(J5041=0,IFERROR(VLOOKUP(A5041,default!$B$17:$C$19,2,0),C5041),INDEX(default!$B$2:$B$12,Sheet2!J5041,0))&amp;";"&amp;D5041&amp;";"&amp;E5041&amp;";"&amp;F5041&amp;";"&amp;G5041&amp;";"&amp;H5041</f>
        <v>Electricity/heat;;;;;;;</v>
      </c>
    </row>
    <row r="5042" ht="15.75" customHeight="1">
      <c r="I5042" s="1" t="str">
        <f t="shared" si="1"/>
        <v>Q7.2. Radish, average of oriental and icicle white radish, and of raw and cooked (boiled)</v>
      </c>
      <c r="J5042" s="1">
        <f t="shared" si="2"/>
        <v>0</v>
      </c>
      <c r="K5042" s="1" t="str">
        <f t="shared" si="3"/>
        <v>Q7.2. Radish, average of oriental and icicle white radish, and of raw and cooked (boiled)0</v>
      </c>
      <c r="L5042" s="1" t="str">
        <f t="shared" si="4"/>
        <v>Q7.2. Radish, average of oriental and icicle white radish, and of raw and cooked (boiled)</v>
      </c>
      <c r="M5042" s="1" t="str">
        <f t="array" ref="M5042">IF(A5041=$A$72,TEXT(A5042,"dd/mm/yyyy"),A5042)&amp;";"&amp;B5042&amp;";"&amp;IF(J5042=0,IFERROR(VLOOKUP(A5042,default!$B$17:$C$19,2,0),C5042),INDEX(default!$B$2:$B$12,Sheet2!J5042,0))&amp;";"&amp;D5042&amp;";"&amp;E5042&amp;";"&amp;F5042&amp;";"&amp;G5042&amp;";"&amp;H5042</f>
        <v>;;;;;;;</v>
      </c>
    </row>
    <row r="5043" ht="15.75" customHeight="1">
      <c r="A5043" s="1" t="s">
        <v>853</v>
      </c>
      <c r="I5043" s="1" t="str">
        <f t="shared" si="1"/>
        <v>Q7.2. Radish, average of oriental and icicle white radish, and of raw and cooked (boiled)</v>
      </c>
      <c r="J5043" s="1">
        <f t="shared" si="2"/>
        <v>0</v>
      </c>
      <c r="K5043" s="1" t="str">
        <f t="shared" si="3"/>
        <v>Q7.2. Radish, average of oriental and icicle white radish, and of raw and cooked (boiled)0</v>
      </c>
      <c r="L5043" s="1" t="str">
        <f t="shared" si="4"/>
        <v>Q7.2. Radish, average of oriental and icicle white radish, and of raw and cooked (boiled)Emissions to air</v>
      </c>
      <c r="M5043" s="1" t="str">
        <f t="array" ref="M5043">IF(A5042=$A$72,TEXT(A5043,"dd/mm/yyyy"),A5043)&amp;";"&amp;B5043&amp;";"&amp;IF(J5043=0,IFERROR(VLOOKUP(A5043,default!$B$17:$C$19,2,0),C5043),INDEX(default!$B$2:$B$12,Sheet2!J5043,0))&amp;";"&amp;D5043&amp;";"&amp;E5043&amp;";"&amp;F5043&amp;";"&amp;G5043&amp;";"&amp;H5043</f>
        <v>Emissions to air;;;;;;;</v>
      </c>
    </row>
    <row r="5044" ht="15.75" customHeight="1">
      <c r="I5044" s="1" t="str">
        <f t="shared" si="1"/>
        <v>Q7.2. Radish, average of oriental and icicle white radish, and of raw and cooked (boiled)</v>
      </c>
      <c r="J5044" s="1">
        <f t="shared" si="2"/>
        <v>0</v>
      </c>
      <c r="K5044" s="1" t="str">
        <f t="shared" si="3"/>
        <v>Q7.2. Radish, average of oriental and icicle white radish, and of raw and cooked (boiled)0</v>
      </c>
      <c r="L5044" s="1" t="str">
        <f t="shared" si="4"/>
        <v>Q7.2. Radish, average of oriental and icicle white radish, and of raw and cooked (boiled)</v>
      </c>
      <c r="M5044" s="1" t="str">
        <f t="array" ref="M5044">IF(A5043=$A$72,TEXT(A5044,"dd/mm/yyyy"),A5044)&amp;";"&amp;B5044&amp;";"&amp;IF(J5044=0,IFERROR(VLOOKUP(A5044,default!$B$17:$C$19,2,0),C5044),INDEX(default!$B$2:$B$12,Sheet2!J5044,0))&amp;";"&amp;D5044&amp;";"&amp;E5044&amp;";"&amp;F5044&amp;";"&amp;G5044&amp;";"&amp;H5044</f>
        <v>;;;;;;;</v>
      </c>
    </row>
    <row r="5045" ht="15.75" customHeight="1">
      <c r="A5045" s="1" t="s">
        <v>854</v>
      </c>
      <c r="I5045" s="1" t="str">
        <f t="shared" si="1"/>
        <v>Q7.2. Radish, average of oriental and icicle white radish, and of raw and cooked (boiled)</v>
      </c>
      <c r="J5045" s="1">
        <f t="shared" si="2"/>
        <v>0</v>
      </c>
      <c r="K5045" s="1" t="str">
        <f t="shared" si="3"/>
        <v>Q7.2. Radish, average of oriental and icicle white radish, and of raw and cooked (boiled)0</v>
      </c>
      <c r="L5045" s="1" t="str">
        <f t="shared" si="4"/>
        <v>Q7.2. Radish, average of oriental and icicle white radish, and of raw and cooked (boiled)Emissions to water</v>
      </c>
      <c r="M5045" s="1" t="str">
        <f t="array" ref="M5045">IF(A5044=$A$72,TEXT(A5045,"dd/mm/yyyy"),A5045)&amp;";"&amp;B5045&amp;";"&amp;IF(J5045=0,IFERROR(VLOOKUP(A5045,default!$B$17:$C$19,2,0),C5045),INDEX(default!$B$2:$B$12,Sheet2!J5045,0))&amp;";"&amp;D5045&amp;";"&amp;E5045&amp;";"&amp;F5045&amp;";"&amp;G5045&amp;";"&amp;H5045</f>
        <v>Emissions to water;;;;;;;</v>
      </c>
    </row>
    <row r="5046" ht="15.75" customHeight="1">
      <c r="I5046" s="1" t="str">
        <f t="shared" si="1"/>
        <v>Q7.2. Radish, average of oriental and icicle white radish, and of raw and cooked (boiled)</v>
      </c>
      <c r="J5046" s="1">
        <f t="shared" si="2"/>
        <v>0</v>
      </c>
      <c r="K5046" s="1" t="str">
        <f t="shared" si="3"/>
        <v>Q7.2. Radish, average of oriental and icicle white radish, and of raw and cooked (boiled)0</v>
      </c>
      <c r="L5046" s="1" t="str">
        <f t="shared" si="4"/>
        <v>Q7.2. Radish, average of oriental and icicle white radish, and of raw and cooked (boiled)</v>
      </c>
      <c r="M5046" s="1" t="str">
        <f t="array" ref="M5046">IF(A5045=$A$72,TEXT(A5046,"dd/mm/yyyy"),A5046)&amp;";"&amp;B5046&amp;";"&amp;IF(J5046=0,IFERROR(VLOOKUP(A5046,default!$B$17:$C$19,2,0),C5046),INDEX(default!$B$2:$B$12,Sheet2!J5046,0))&amp;";"&amp;D5046&amp;";"&amp;E5046&amp;";"&amp;F5046&amp;";"&amp;G5046&amp;";"&amp;H5046</f>
        <v>;;;;;;;</v>
      </c>
    </row>
    <row r="5047" ht="15.75" customHeight="1">
      <c r="A5047" s="1" t="s">
        <v>855</v>
      </c>
      <c r="I5047" s="1" t="str">
        <f t="shared" si="1"/>
        <v>Q7.2. Radish, average of oriental and icicle white radish, and of raw and cooked (boiled)</v>
      </c>
      <c r="J5047" s="1">
        <f t="shared" si="2"/>
        <v>0</v>
      </c>
      <c r="K5047" s="1" t="str">
        <f t="shared" si="3"/>
        <v>Q7.2. Radish, average of oriental and icicle white radish, and of raw and cooked (boiled)0</v>
      </c>
      <c r="L5047" s="1" t="str">
        <f t="shared" si="4"/>
        <v>Q7.2. Radish, average of oriental and icicle white radish, and of raw and cooked (boiled)Emissions to soil</v>
      </c>
      <c r="M5047" s="1" t="str">
        <f t="array" ref="M5047">IF(A5046=$A$72,TEXT(A5047,"dd/mm/yyyy"),A5047)&amp;";"&amp;B5047&amp;";"&amp;IF(J5047=0,IFERROR(VLOOKUP(A5047,default!$B$17:$C$19,2,0),C5047),INDEX(default!$B$2:$B$12,Sheet2!J5047,0))&amp;";"&amp;D5047&amp;";"&amp;E5047&amp;";"&amp;F5047&amp;";"&amp;G5047&amp;";"&amp;H5047</f>
        <v>Emissions to soil;;;;;;;</v>
      </c>
    </row>
    <row r="5048" ht="15.75" customHeight="1">
      <c r="I5048" s="1" t="str">
        <f t="shared" si="1"/>
        <v>Q7.2. Radish, average of oriental and icicle white radish, and of raw and cooked (boiled)</v>
      </c>
      <c r="J5048" s="1">
        <f t="shared" si="2"/>
        <v>0</v>
      </c>
      <c r="K5048" s="1" t="str">
        <f t="shared" si="3"/>
        <v>Q7.2. Radish, average of oriental and icicle white radish, and of raw and cooked (boiled)0</v>
      </c>
      <c r="L5048" s="1" t="str">
        <f t="shared" si="4"/>
        <v>Q7.2. Radish, average of oriental and icicle white radish, and of raw and cooked (boiled)</v>
      </c>
      <c r="M5048" s="1" t="str">
        <f t="array" ref="M5048">IF(A5047=$A$72,TEXT(A5048,"dd/mm/yyyy"),A5048)&amp;";"&amp;B5048&amp;";"&amp;IF(J5048=0,IFERROR(VLOOKUP(A5048,default!$B$17:$C$19,2,0),C5048),INDEX(default!$B$2:$B$12,Sheet2!J5048,0))&amp;";"&amp;D5048&amp;";"&amp;E5048&amp;";"&amp;F5048&amp;";"&amp;G5048&amp;";"&amp;H5048</f>
        <v>;;;;;;;</v>
      </c>
    </row>
    <row r="5049" ht="15.75" customHeight="1">
      <c r="A5049" s="1" t="s">
        <v>856</v>
      </c>
      <c r="I5049" s="1" t="str">
        <f t="shared" si="1"/>
        <v>Q7.2. Radish, average of oriental and icicle white radish, and of raw and cooked (boiled)</v>
      </c>
      <c r="J5049" s="1">
        <f t="shared" si="2"/>
        <v>0</v>
      </c>
      <c r="K5049" s="1" t="str">
        <f t="shared" si="3"/>
        <v>Q7.2. Radish, average of oriental and icicle white radish, and of raw and cooked (boiled)0</v>
      </c>
      <c r="L5049" s="1" t="str">
        <f t="shared" si="4"/>
        <v>Q7.2. Radish, average of oriental and icicle white radish, and of raw and cooked (boiled)Final waste flows</v>
      </c>
      <c r="M5049" s="1" t="str">
        <f t="array" ref="M5049">IF(A5048=$A$72,TEXT(A5049,"dd/mm/yyyy"),A5049)&amp;";"&amp;B5049&amp;";"&amp;IF(J5049=0,IFERROR(VLOOKUP(A5049,default!$B$17:$C$19,2,0),C5049),INDEX(default!$B$2:$B$12,Sheet2!J5049,0))&amp;";"&amp;D5049&amp;";"&amp;E5049&amp;";"&amp;F5049&amp;";"&amp;G5049&amp;";"&amp;H5049</f>
        <v>Final waste flows;;;;;;;</v>
      </c>
    </row>
    <row r="5050" ht="15.75" customHeight="1">
      <c r="I5050" s="1" t="str">
        <f t="shared" si="1"/>
        <v>Q7.2. Radish, average of oriental and icicle white radish, and of raw and cooked (boiled)</v>
      </c>
      <c r="J5050" s="1">
        <f t="shared" si="2"/>
        <v>0</v>
      </c>
      <c r="K5050" s="1" t="str">
        <f t="shared" si="3"/>
        <v>Q7.2. Radish, average of oriental and icicle white radish, and of raw and cooked (boiled)0</v>
      </c>
      <c r="L5050" s="1" t="str">
        <f t="shared" si="4"/>
        <v>Q7.2. Radish, average of oriental and icicle white radish, and of raw and cooked (boiled)</v>
      </c>
      <c r="M5050" s="1" t="str">
        <f t="array" ref="M5050">IF(A5049=$A$72,TEXT(A5050,"dd/mm/yyyy"),A5050)&amp;";"&amp;B5050&amp;";"&amp;IF(J5050=0,IFERROR(VLOOKUP(A5050,default!$B$17:$C$19,2,0),C5050),INDEX(default!$B$2:$B$12,Sheet2!J5050,0))&amp;";"&amp;D5050&amp;";"&amp;E5050&amp;";"&amp;F5050&amp;";"&amp;G5050&amp;";"&amp;H5050</f>
        <v>;;;;;;;</v>
      </c>
    </row>
    <row r="5051" ht="15.75" customHeight="1">
      <c r="A5051" s="1" t="s">
        <v>857</v>
      </c>
      <c r="I5051" s="1" t="str">
        <f t="shared" si="1"/>
        <v>Q7.2. Radish, average of oriental and icicle white radish, and of raw and cooked (boiled)</v>
      </c>
      <c r="J5051" s="1">
        <f t="shared" si="2"/>
        <v>0</v>
      </c>
      <c r="K5051" s="1" t="str">
        <f t="shared" si="3"/>
        <v>Q7.2. Radish, average of oriental and icicle white radish, and of raw and cooked (boiled)0</v>
      </c>
      <c r="L5051" s="1" t="str">
        <f t="shared" si="4"/>
        <v>Q7.2. Radish, average of oriental and icicle white radish, and of raw and cooked (boiled)Non material emissions</v>
      </c>
      <c r="M5051" s="1" t="str">
        <f t="array" ref="M5051">IF(A5050=$A$72,TEXT(A5051,"dd/mm/yyyy"),A5051)&amp;";"&amp;B5051&amp;";"&amp;IF(J5051=0,IFERROR(VLOOKUP(A5051,default!$B$17:$C$19,2,0),C5051),INDEX(default!$B$2:$B$12,Sheet2!J5051,0))&amp;";"&amp;D5051&amp;";"&amp;E5051&amp;";"&amp;F5051&amp;";"&amp;G5051&amp;";"&amp;H5051</f>
        <v>Non material emissions;;;;;;;</v>
      </c>
    </row>
    <row r="5052" ht="15.75" customHeight="1">
      <c r="I5052" s="1" t="str">
        <f t="shared" si="1"/>
        <v>Q7.2. Radish, average of oriental and icicle white radish, and of raw and cooked (boiled)</v>
      </c>
      <c r="J5052" s="1">
        <f t="shared" si="2"/>
        <v>0</v>
      </c>
      <c r="K5052" s="1" t="str">
        <f t="shared" si="3"/>
        <v>Q7.2. Radish, average of oriental and icicle white radish, and of raw and cooked (boiled)0</v>
      </c>
      <c r="L5052" s="1" t="str">
        <f t="shared" si="4"/>
        <v>Q7.2. Radish, average of oriental and icicle white radish, and of raw and cooked (boiled)</v>
      </c>
      <c r="M5052" s="1" t="str">
        <f t="array" ref="M5052">IF(A5051=$A$72,TEXT(A5052,"dd/mm/yyyy"),A5052)&amp;";"&amp;B5052&amp;";"&amp;IF(J5052=0,IFERROR(VLOOKUP(A5052,default!$B$17:$C$19,2,0),C5052),INDEX(default!$B$2:$B$12,Sheet2!J5052,0))&amp;";"&amp;D5052&amp;";"&amp;E5052&amp;";"&amp;F5052&amp;";"&amp;G5052&amp;";"&amp;H5052</f>
        <v>;;;;;;;</v>
      </c>
    </row>
    <row r="5053" ht="15.75" customHeight="1">
      <c r="A5053" s="1" t="s">
        <v>858</v>
      </c>
      <c r="I5053" s="1" t="str">
        <f t="shared" si="1"/>
        <v>Q7.2. Radish, average of oriental and icicle white radish, and of raw and cooked (boiled)</v>
      </c>
      <c r="J5053" s="1">
        <f t="shared" si="2"/>
        <v>0</v>
      </c>
      <c r="K5053" s="1" t="str">
        <f t="shared" si="3"/>
        <v>Q7.2. Radish, average of oriental and icicle white radish, and of raw and cooked (boiled)0</v>
      </c>
      <c r="L5053" s="1" t="str">
        <f t="shared" si="4"/>
        <v>Q7.2. Radish, average of oriental and icicle white radish, and of raw and cooked (boiled)Social issues</v>
      </c>
      <c r="M5053" s="1" t="str">
        <f t="array" ref="M5053">IF(A5052=$A$72,TEXT(A5053,"dd/mm/yyyy"),A5053)&amp;";"&amp;B5053&amp;";"&amp;IF(J5053=0,IFERROR(VLOOKUP(A5053,default!$B$17:$C$19,2,0),C5053),INDEX(default!$B$2:$B$12,Sheet2!J5053,0))&amp;";"&amp;D5053&amp;";"&amp;E5053&amp;";"&amp;F5053&amp;";"&amp;G5053&amp;";"&amp;H5053</f>
        <v>Social issues;;;;;;;</v>
      </c>
    </row>
    <row r="5054" ht="15.75" customHeight="1">
      <c r="I5054" s="1" t="str">
        <f t="shared" si="1"/>
        <v>Q7.2. Radish, average of oriental and icicle white radish, and of raw and cooked (boiled)</v>
      </c>
      <c r="J5054" s="1">
        <f t="shared" si="2"/>
        <v>0</v>
      </c>
      <c r="K5054" s="1" t="str">
        <f t="shared" si="3"/>
        <v>Q7.2. Radish, average of oriental and icicle white radish, and of raw and cooked (boiled)0</v>
      </c>
      <c r="L5054" s="1" t="str">
        <f t="shared" si="4"/>
        <v>Q7.2. Radish, average of oriental and icicle white radish, and of raw and cooked (boiled)</v>
      </c>
      <c r="M5054" s="1" t="str">
        <f t="array" ref="M5054">IF(A5053=$A$72,TEXT(A5054,"dd/mm/yyyy"),A5054)&amp;";"&amp;B5054&amp;";"&amp;IF(J5054=0,IFERROR(VLOOKUP(A5054,default!$B$17:$C$19,2,0),C5054),INDEX(default!$B$2:$B$12,Sheet2!J5054,0))&amp;";"&amp;D5054&amp;";"&amp;E5054&amp;";"&amp;F5054&amp;";"&amp;G5054&amp;";"&amp;H5054</f>
        <v>;;;;;;;</v>
      </c>
    </row>
    <row r="5055" ht="15.75" customHeight="1">
      <c r="A5055" s="1" t="s">
        <v>859</v>
      </c>
      <c r="I5055" s="1" t="str">
        <f t="shared" si="1"/>
        <v>Q7.2. Radish, average of oriental and icicle white radish, and of raw and cooked (boiled)</v>
      </c>
      <c r="J5055" s="1">
        <f t="shared" si="2"/>
        <v>0</v>
      </c>
      <c r="K5055" s="1" t="str">
        <f t="shared" si="3"/>
        <v>Q7.2. Radish, average of oriental and icicle white radish, and of raw and cooked (boiled)0</v>
      </c>
      <c r="L5055" s="1" t="str">
        <f t="shared" si="4"/>
        <v>Q7.2. Radish, average of oriental and icicle white radish, and of raw and cooked (boiled)Economic issues</v>
      </c>
      <c r="M5055" s="1" t="str">
        <f t="array" ref="M5055">IF(A5054=$A$72,TEXT(A5055,"dd/mm/yyyy"),A5055)&amp;";"&amp;B5055&amp;";"&amp;IF(J5055=0,IFERROR(VLOOKUP(A5055,default!$B$17:$C$19,2,0),C5055),INDEX(default!$B$2:$B$12,Sheet2!J5055,0))&amp;";"&amp;D5055&amp;";"&amp;E5055&amp;";"&amp;F5055&amp;";"&amp;G5055&amp;";"&amp;H5055</f>
        <v>Economic issues;;;;;;;</v>
      </c>
    </row>
    <row r="5056" ht="15.75" customHeight="1">
      <c r="I5056" s="1" t="str">
        <f t="shared" si="1"/>
        <v>Q7.2. Radish, average of oriental and icicle white radish, and of raw and cooked (boiled)</v>
      </c>
      <c r="J5056" s="1">
        <f t="shared" si="2"/>
        <v>0</v>
      </c>
      <c r="K5056" s="1" t="str">
        <f t="shared" si="3"/>
        <v>Q7.2. Radish, average of oriental and icicle white radish, and of raw and cooked (boiled)0</v>
      </c>
      <c r="L5056" s="1" t="str">
        <f t="shared" si="4"/>
        <v>Q7.2. Radish, average of oriental and icicle white radish, and of raw and cooked (boiled)</v>
      </c>
      <c r="M5056" s="1" t="str">
        <f t="array" ref="M5056">IF(A5055=$A$72,TEXT(A5056,"dd/mm/yyyy"),A5056)&amp;";"&amp;B5056&amp;";"&amp;IF(J5056=0,IFERROR(VLOOKUP(A5056,default!$B$17:$C$19,2,0),C5056),INDEX(default!$B$2:$B$12,Sheet2!J5056,0))&amp;";"&amp;D5056&amp;";"&amp;E5056&amp;";"&amp;F5056&amp;";"&amp;G5056&amp;";"&amp;H5056</f>
        <v>;;;;;;;</v>
      </c>
    </row>
    <row r="5057" ht="15.75" customHeight="1">
      <c r="A5057" s="1" t="s">
        <v>860</v>
      </c>
      <c r="I5057" s="1" t="str">
        <f t="shared" si="1"/>
        <v>Q7.2. Radish, average of oriental and icicle white radish, and of raw and cooked (boiled)</v>
      </c>
      <c r="J5057" s="1">
        <f t="shared" si="2"/>
        <v>0</v>
      </c>
      <c r="K5057" s="1" t="str">
        <f t="shared" si="3"/>
        <v>Q7.2. Radish, average of oriental and icicle white radish, and of raw and cooked (boiled)0</v>
      </c>
      <c r="L5057" s="1" t="str">
        <f t="shared" si="4"/>
        <v>Q7.2. Radish, average of oriental and icicle white radish, and of raw and cooked (boiled)Waste to treatment</v>
      </c>
      <c r="M5057" s="1" t="str">
        <f t="array" ref="M5057">IF(A5056=$A$72,TEXT(A5057,"dd/mm/yyyy"),A5057)&amp;";"&amp;B5057&amp;";"&amp;IF(J5057=0,IFERROR(VLOOKUP(A5057,default!$B$17:$C$19,2,0),C5057),INDEX(default!$B$2:$B$12,Sheet2!J5057,0))&amp;";"&amp;D5057&amp;";"&amp;E5057&amp;";"&amp;F5057&amp;";"&amp;G5057&amp;";"&amp;H5057</f>
        <v>Waste to treatment;;;;;;;</v>
      </c>
    </row>
    <row r="5058" ht="15.75" customHeight="1">
      <c r="A5058" s="1" t="s">
        <v>8</v>
      </c>
      <c r="B5058" s="1" t="s">
        <v>835</v>
      </c>
      <c r="C5058" s="1" t="s">
        <v>1112</v>
      </c>
      <c r="D5058" s="1" t="s">
        <v>842</v>
      </c>
      <c r="E5058" s="1">
        <v>0.0</v>
      </c>
      <c r="F5058" s="1">
        <v>0.0</v>
      </c>
      <c r="G5058" s="1">
        <v>0.0</v>
      </c>
      <c r="I5058" s="1" t="str">
        <f t="shared" si="1"/>
        <v>Q7.2. Radish, average of oriental and icicle white radish, and of raw and cooked (boiled)</v>
      </c>
      <c r="J5058" s="1">
        <f t="shared" si="2"/>
        <v>0</v>
      </c>
      <c r="K5058" s="1" t="str">
        <f t="shared" si="3"/>
        <v>Q7.2. Radish, average of oriental and icicle white radish, and of raw and cooked (boiled)0</v>
      </c>
      <c r="L5058" s="1" t="str">
        <f t="shared" si="4"/>
        <v>Q7.2. Radish, average of oriental and icicle white radish, and of raw and cooked (boiled)Municipal solid waste {RoW}| treatment of municipal solid waste, sanitary landfill | Cut-off, S</v>
      </c>
      <c r="M5058" s="1" t="str">
        <f t="array" ref="M5058">IF(A5057=$A$72,TEXT(A5058,"dd/mm/yyyy"),A5058)&amp;";"&amp;B5058&amp;";"&amp;IF(J5058=0,IFERROR(VLOOKUP(A5058,default!$B$17:$C$19,2,0),C5058),INDEX(default!$B$2:$B$12,Sheet2!J5058,0))&amp;";"&amp;D5058&amp;";"&amp;E5058&amp;";"&amp;F5058&amp;";"&amp;G5058&amp;";"&amp;H5058</f>
        <v>Municipal solid waste {RoW}| treatment of municipal solid waste, sanitary landfill | Cut-off, S;kg;(packwt*packaging*(1+TRAN_loss_PNS+RET_loss_PNS)+PHAR_loss_PNS+PROC_loss_PNS+TRAN_loss_PNS+RET_loss_PNS+USER_loss)*landfill;Undefined;0;0;0;</v>
      </c>
    </row>
    <row r="5059" ht="15.75" customHeight="1">
      <c r="A5059" s="1" t="s">
        <v>9</v>
      </c>
      <c r="B5059" s="1" t="s">
        <v>835</v>
      </c>
      <c r="C5059" s="1" t="s">
        <v>1113</v>
      </c>
      <c r="D5059" s="1" t="s">
        <v>842</v>
      </c>
      <c r="E5059" s="1">
        <v>0.0</v>
      </c>
      <c r="F5059" s="1">
        <v>0.0</v>
      </c>
      <c r="G5059" s="1">
        <v>0.0</v>
      </c>
      <c r="I5059" s="1" t="str">
        <f t="shared" si="1"/>
        <v>Q7.2. Radish, average of oriental and icicle white radish, and of raw and cooked (boiled)</v>
      </c>
      <c r="J5059" s="1">
        <f t="shared" si="2"/>
        <v>0</v>
      </c>
      <c r="K5059" s="1" t="str">
        <f t="shared" si="3"/>
        <v>Q7.2. Radish, average of oriental and icicle white radish, and of raw and cooked (boiled)0</v>
      </c>
      <c r="L5059" s="1" t="str">
        <f t="shared" si="4"/>
        <v>Q7.2. Radish, average of oriental and icicle white radish, and of raw and cooked (boiled)Municipal solid waste {GLO}| treatment of municipal solid waste, open dump, wet infiltration class (500mm) | Cut-off, S</v>
      </c>
      <c r="M5059" s="1" t="str">
        <f t="array" ref="M5059">IF(A5058=$A$72,TEXT(A5059,"dd/mm/yyyy"),A5059)&amp;";"&amp;B5059&amp;";"&amp;IF(J5059=0,IFERROR(VLOOKUP(A5059,default!$B$17:$C$19,2,0),C5059),INDEX(default!$B$2:$B$12,Sheet2!J5059,0))&amp;";"&amp;D5059&amp;";"&amp;E5059&amp;";"&amp;F5059&amp;";"&amp;G5059&amp;";"&amp;H5059</f>
        <v>Municipal solid waste {GLO}| treatment of municipal solid waste, open dump, wet infiltration class (500mm) | Cut-off, S;kg;(packwt*packaging*(1+TRAN_loss_PNS+RET_loss_PNS)+PHAR_loss_PNS+PROC_loss_PNS+TRAN_loss_PNS+RET_loss_PNS+USER_loss)*opendump;Undefined;0;0;0;</v>
      </c>
    </row>
    <row r="5060" ht="15.75" customHeight="1">
      <c r="A5060" s="1" t="s">
        <v>10</v>
      </c>
      <c r="B5060" s="1" t="s">
        <v>835</v>
      </c>
      <c r="C5060" s="1" t="s">
        <v>1113</v>
      </c>
      <c r="D5060" s="1" t="s">
        <v>842</v>
      </c>
      <c r="E5060" s="1">
        <v>0.0</v>
      </c>
      <c r="F5060" s="1">
        <v>0.0</v>
      </c>
      <c r="G5060" s="1">
        <v>0.0</v>
      </c>
      <c r="I5060" s="1" t="str">
        <f t="shared" si="1"/>
        <v>Q7.2. Radish, average of oriental and icicle white radish, and of raw and cooked (boiled)</v>
      </c>
      <c r="J5060" s="1">
        <f t="shared" si="2"/>
        <v>0</v>
      </c>
      <c r="K5060" s="1" t="str">
        <f t="shared" si="3"/>
        <v>Q7.2. Radish, average of oriental and icicle white radish, and of raw and cooked (boiled)0</v>
      </c>
      <c r="L5060" s="1" t="str">
        <f t="shared" si="4"/>
        <v>Q7.2. Radish, average of oriental and icicle white radish, and of raw and cooked (boiled)Municipal solid waste {GLO}| treatment of municipal solid waste, open burning | Cut-off, S</v>
      </c>
      <c r="M5060" s="1" t="str">
        <f t="array" ref="M5060">IF(A5059=$A$72,TEXT(A5060,"dd/mm/yyyy"),A5060)&amp;";"&amp;B5060&amp;";"&amp;IF(J5060=0,IFERROR(VLOOKUP(A5060,default!$B$17:$C$19,2,0),C5060),INDEX(default!$B$2:$B$12,Sheet2!J5060,0))&amp;";"&amp;D5060&amp;";"&amp;E5060&amp;";"&amp;F5060&amp;";"&amp;G5060&amp;";"&amp;H5060</f>
        <v>Municipal solid waste {GLO}| treatment of municipal solid waste, open burning | Cut-off, S;kg;(packwt*packaging*(1+TRAN_loss_PNS+RET_loss_PNS)+PHAR_loss_PNS+PROC_loss_PNS+TRAN_loss_PNS+RET_loss_PNS+USER_loss)*openburn;Undefined;0;0;0;</v>
      </c>
    </row>
    <row r="5061" ht="15.75" customHeight="1">
      <c r="I5061" s="1" t="str">
        <f t="shared" si="1"/>
        <v>Q7.2. Radish, average of oriental and icicle white radish, and of raw and cooked (boiled)</v>
      </c>
      <c r="J5061" s="1">
        <f t="shared" si="2"/>
        <v>0</v>
      </c>
      <c r="K5061" s="1" t="str">
        <f t="shared" si="3"/>
        <v>Q7.2. Radish, average of oriental and icicle white radish, and of raw and cooked (boiled)0</v>
      </c>
      <c r="L5061" s="1" t="str">
        <f t="shared" si="4"/>
        <v>Q7.2. Radish, average of oriental and icicle white radish, and of raw and cooked (boiled)</v>
      </c>
      <c r="M5061" s="1" t="str">
        <f t="array" ref="M5061">IF(A5060=$A$72,TEXT(A5061,"dd/mm/yyyy"),A5061)&amp;";"&amp;B5061&amp;";"&amp;IF(J5061=0,IFERROR(VLOOKUP(A5061,default!$B$17:$C$19,2,0),C5061),INDEX(default!$B$2:$B$12,Sheet2!J5061,0))&amp;";"&amp;D5061&amp;";"&amp;E5061&amp;";"&amp;F5061&amp;";"&amp;G5061&amp;";"&amp;H5061</f>
        <v>;;;;;;;</v>
      </c>
    </row>
    <row r="5062" ht="15.75" customHeight="1">
      <c r="A5062" s="1" t="s">
        <v>865</v>
      </c>
      <c r="I5062" s="1" t="str">
        <f t="shared" si="1"/>
        <v>Q7.2. Radish, average of oriental and icicle white radish, and of raw and cooked (boiled)</v>
      </c>
      <c r="J5062" s="1">
        <f t="shared" si="2"/>
        <v>0</v>
      </c>
      <c r="K5062" s="1" t="str">
        <f t="shared" si="3"/>
        <v>Q7.2. Radish, average of oriental and icicle white radish, and of raw and cooked (boiled)0</v>
      </c>
      <c r="L5062" s="1" t="str">
        <f t="shared" si="4"/>
        <v>Q7.2. Radish, average of oriental and icicle white radish, and of raw and cooked (boiled)Input parameters</v>
      </c>
      <c r="M5062" s="1" t="str">
        <f t="array" ref="M5062">IF(A5061=$A$72,TEXT(A5062,"dd/mm/yyyy"),A5062)&amp;";"&amp;B5062&amp;";"&amp;IF(J5062=0,IFERROR(VLOOKUP(A5062,default!$B$17:$C$19,2,0),C5062),INDEX(default!$B$2:$B$12,Sheet2!J5062,0))&amp;";"&amp;D5062&amp;";"&amp;E5062&amp;";"&amp;F5062&amp;";"&amp;G5062&amp;";"&amp;H5062</f>
        <v>Input parameters;;;;;;;</v>
      </c>
    </row>
    <row r="5063" ht="15.75" customHeight="1">
      <c r="A5063" s="1" t="s">
        <v>31</v>
      </c>
      <c r="B5063" s="1">
        <v>1.0</v>
      </c>
      <c r="C5063" s="1" t="s">
        <v>866</v>
      </c>
      <c r="D5063" s="1">
        <v>1.11</v>
      </c>
      <c r="E5063" s="1">
        <v>0.0</v>
      </c>
      <c r="F5063" s="1">
        <v>0.0</v>
      </c>
      <c r="G5063" s="1" t="s">
        <v>832</v>
      </c>
      <c r="H5063" s="1" t="s">
        <v>134</v>
      </c>
      <c r="I5063" s="1" t="str">
        <f t="shared" si="1"/>
        <v>Q7.2. Radish, average of oriental and icicle white radish, and of raw and cooked (boiled)</v>
      </c>
      <c r="J5063" s="1">
        <f t="shared" si="2"/>
        <v>0</v>
      </c>
      <c r="K5063" s="1" t="str">
        <f t="shared" si="3"/>
        <v>Q7.2. Radish, average of oriental and icicle white radish, and of raw and cooked (boiled)0</v>
      </c>
      <c r="L5063" s="1" t="str">
        <f t="shared" si="4"/>
        <v>Q7.2. Radish, average of oriental and icicle white radish, and of raw and cooked (boiled)primary</v>
      </c>
      <c r="M5063" s="1" t="str">
        <f t="array" ref="M5063">IF(A5062=$A$72,TEXT(A5063,"dd/mm/yyyy"),A5063)&amp;";"&amp;B5063&amp;";"&amp;IF(J5063=0,IFERROR(VLOOKUP(A5063,default!$B$17:$C$19,2,0),C5063),INDEX(default!$B$2:$B$12,Sheet2!J5063,0))&amp;";"&amp;D5063&amp;";"&amp;E5063&amp;";"&amp;F5063&amp;";"&amp;G5063&amp;";"&amp;H5063</f>
        <v>primary;1;Lognormal;1,11;0;0;No;(2,3,2,2,2,na)_x007f_</v>
      </c>
    </row>
    <row r="5064" ht="15.75" customHeight="1">
      <c r="A5064" s="1" t="s">
        <v>23</v>
      </c>
      <c r="B5064" s="1">
        <v>1.0</v>
      </c>
      <c r="C5064" s="1" t="s">
        <v>866</v>
      </c>
      <c r="D5064" s="1">
        <v>1.25</v>
      </c>
      <c r="E5064" s="1">
        <v>0.0</v>
      </c>
      <c r="F5064" s="1">
        <v>0.0</v>
      </c>
      <c r="G5064" s="1" t="s">
        <v>832</v>
      </c>
      <c r="H5064" s="1" t="s">
        <v>131</v>
      </c>
      <c r="I5064" s="1" t="str">
        <f t="shared" si="1"/>
        <v>Q7.2. Radish, average of oriental and icicle white radish, and of raw and cooked (boiled)</v>
      </c>
      <c r="J5064" s="1">
        <f t="shared" si="2"/>
        <v>0</v>
      </c>
      <c r="K5064" s="1" t="str">
        <f t="shared" si="3"/>
        <v>Q7.2. Radish, average of oriental and icicle white radish, and of raw and cooked (boiled)0</v>
      </c>
      <c r="L5064" s="1" t="str">
        <f t="shared" si="4"/>
        <v>Q7.2. Radish, average of oriental and icicle white radish, and of raw and cooked (boiled)packaging</v>
      </c>
      <c r="M5064" s="1" t="str">
        <f t="array" ref="M5064">IF(A5063=$A$72,TEXT(A5064,"dd/mm/yyyy"),A5064)&amp;";"&amp;B5064&amp;";"&amp;IF(J5064=0,IFERROR(VLOOKUP(A5064,default!$B$17:$C$19,2,0),C5064),INDEX(default!$B$2:$B$12,Sheet2!J5064,0))&amp;";"&amp;D5064&amp;";"&amp;E5064&amp;";"&amp;F5064&amp;";"&amp;G5064&amp;";"&amp;H5064</f>
        <v>packaging;1;Lognormal;1,25;0;0;No;(2,4,2,4,3,na)_x007f_</v>
      </c>
    </row>
    <row r="5065" ht="15.75" customHeight="1">
      <c r="A5065" s="1" t="s">
        <v>32</v>
      </c>
      <c r="B5065" s="1">
        <v>1.0</v>
      </c>
      <c r="C5065" s="1" t="s">
        <v>866</v>
      </c>
      <c r="D5065" s="1">
        <v>1.23</v>
      </c>
      <c r="E5065" s="1">
        <v>0.0</v>
      </c>
      <c r="F5065" s="1">
        <v>0.0</v>
      </c>
      <c r="G5065" s="1" t="s">
        <v>832</v>
      </c>
      <c r="H5065" s="1" t="s">
        <v>132</v>
      </c>
      <c r="I5065" s="1" t="str">
        <f t="shared" si="1"/>
        <v>Q7.2. Radish, average of oriental and icicle white radish, and of raw and cooked (boiled)</v>
      </c>
      <c r="J5065" s="1">
        <f t="shared" si="2"/>
        <v>0</v>
      </c>
      <c r="K5065" s="1" t="str">
        <f t="shared" si="3"/>
        <v>Q7.2. Radish, average of oriental and icicle white radish, and of raw and cooked (boiled)0</v>
      </c>
      <c r="L5065" s="1" t="str">
        <f t="shared" si="4"/>
        <v>Q7.2. Radish, average of oriental and icicle white radish, and of raw and cooked (boiled)distrib</v>
      </c>
      <c r="M5065" s="1" t="str">
        <f t="array" ref="M5065">IF(A5064=$A$72,TEXT(A5065,"dd/mm/yyyy"),A5065)&amp;";"&amp;B5065&amp;";"&amp;IF(J5065=0,IFERROR(VLOOKUP(A5065,default!$B$17:$C$19,2,0),C5065),INDEX(default!$B$2:$B$12,Sheet2!J5065,0))&amp;";"&amp;D5065&amp;";"&amp;E5065&amp;";"&amp;F5065&amp;";"&amp;G5065&amp;";"&amp;H5065</f>
        <v>distrib;1;Lognormal;1,23;0;0;No;(2,3,2,4,3,na)_x007f_</v>
      </c>
    </row>
    <row r="5066" ht="15.75" customHeight="1">
      <c r="A5066" s="1" t="s">
        <v>33</v>
      </c>
      <c r="B5066" s="1">
        <v>0.0</v>
      </c>
      <c r="C5066" s="1" t="s">
        <v>866</v>
      </c>
      <c r="D5066" s="1">
        <v>1.12</v>
      </c>
      <c r="E5066" s="1">
        <v>0.0</v>
      </c>
      <c r="F5066" s="1">
        <v>0.0</v>
      </c>
      <c r="G5066" s="1" t="s">
        <v>832</v>
      </c>
      <c r="H5066" s="1" t="s">
        <v>133</v>
      </c>
      <c r="I5066" s="1" t="str">
        <f t="shared" si="1"/>
        <v>Q7.2. Radish, average of oriental and icicle white radish, and of raw and cooked (boiled)</v>
      </c>
      <c r="J5066" s="1">
        <f t="shared" si="2"/>
        <v>0</v>
      </c>
      <c r="K5066" s="1" t="str">
        <f t="shared" si="3"/>
        <v>Q7.2. Radish, average of oriental and icicle white radish, and of raw and cooked (boiled)0</v>
      </c>
      <c r="L5066" s="1" t="str">
        <f t="shared" si="4"/>
        <v>Q7.2. Radish, average of oriental and icicle white radish, and of raw and cooked (boiled)retail_cool</v>
      </c>
      <c r="M5066" s="1" t="str">
        <f t="array" ref="M5066">IF(A5065=$A$72,TEXT(A5066,"dd/mm/yyyy"),A5066)&amp;";"&amp;B5066&amp;";"&amp;IF(J5066=0,IFERROR(VLOOKUP(A5066,default!$B$17:$C$19,2,0),C5066),INDEX(default!$B$2:$B$12,Sheet2!J5066,0))&amp;";"&amp;D5066&amp;";"&amp;E5066&amp;";"&amp;F5066&amp;";"&amp;G5066&amp;";"&amp;H5066</f>
        <v>retail_cool;0;Lognormal;1,12;0;0;No;(2,3,2,4,2,na)_x007f_</v>
      </c>
    </row>
    <row r="5067" ht="15.75" customHeight="1">
      <c r="A5067" s="1" t="s">
        <v>34</v>
      </c>
      <c r="B5067" s="1">
        <v>0.0</v>
      </c>
      <c r="C5067" s="1" t="s">
        <v>866</v>
      </c>
      <c r="D5067" s="1">
        <v>1.12</v>
      </c>
      <c r="E5067" s="1">
        <v>0.0</v>
      </c>
      <c r="F5067" s="1">
        <v>0.0</v>
      </c>
      <c r="G5067" s="1" t="s">
        <v>832</v>
      </c>
      <c r="H5067" s="1" t="s">
        <v>133</v>
      </c>
      <c r="I5067" s="1" t="str">
        <f t="shared" si="1"/>
        <v>Q7.2. Radish, average of oriental and icicle white radish, and of raw and cooked (boiled)</v>
      </c>
      <c r="J5067" s="1">
        <f t="shared" si="2"/>
        <v>0</v>
      </c>
      <c r="K5067" s="1" t="str">
        <f t="shared" si="3"/>
        <v>Q7.2. Radish, average of oriental and icicle white radish, and of raw and cooked (boiled)0</v>
      </c>
      <c r="L5067" s="1" t="str">
        <f t="shared" si="4"/>
        <v>Q7.2. Radish, average of oriental and icicle white radish, and of raw and cooked (boiled)retail_freez</v>
      </c>
      <c r="M5067" s="1" t="str">
        <f t="array" ref="M5067">IF(A5066=$A$72,TEXT(A5067,"dd/mm/yyyy"),A5067)&amp;";"&amp;B5067&amp;";"&amp;IF(J5067=0,IFERROR(VLOOKUP(A5067,default!$B$17:$C$19,2,0),C5067),INDEX(default!$B$2:$B$12,Sheet2!J5067,0))&amp;";"&amp;D5067&amp;";"&amp;E5067&amp;";"&amp;F5067&amp;";"&amp;G5067&amp;";"&amp;H5067</f>
        <v>retail_freez;0;Lognormal;1,12;0;0;No;(2,3,2,4,2,na)_x007f_</v>
      </c>
    </row>
    <row r="5068" ht="15.75" customHeight="1">
      <c r="A5068" s="1" t="s">
        <v>35</v>
      </c>
      <c r="B5068" s="1">
        <v>0.0</v>
      </c>
      <c r="C5068" s="1" t="s">
        <v>866</v>
      </c>
      <c r="D5068" s="1">
        <v>1.12</v>
      </c>
      <c r="E5068" s="1">
        <v>0.0</v>
      </c>
      <c r="F5068" s="1">
        <v>0.0</v>
      </c>
      <c r="G5068" s="1" t="s">
        <v>832</v>
      </c>
      <c r="H5068" s="1" t="s">
        <v>133</v>
      </c>
      <c r="I5068" s="1" t="str">
        <f t="shared" si="1"/>
        <v>Q7.2. Radish, average of oriental and icicle white radish, and of raw and cooked (boiled)</v>
      </c>
      <c r="J5068" s="1">
        <f t="shared" si="2"/>
        <v>0</v>
      </c>
      <c r="K5068" s="1" t="str">
        <f t="shared" si="3"/>
        <v>Q7.2. Radish, average of oriental and icicle white radish, and of raw and cooked (boiled)0</v>
      </c>
      <c r="L5068" s="1" t="str">
        <f t="shared" si="4"/>
        <v>Q7.2. Radish, average of oriental and icicle white radish, and of raw and cooked (boiled)home_cool</v>
      </c>
      <c r="M5068" s="1" t="str">
        <f t="array" ref="M5068">IF(A5067=$A$72,TEXT(A5068,"dd/mm/yyyy"),A5068)&amp;";"&amp;B5068&amp;";"&amp;IF(J5068=0,IFERROR(VLOOKUP(A5068,default!$B$17:$C$19,2,0),C5068),INDEX(default!$B$2:$B$12,Sheet2!J5068,0))&amp;";"&amp;D5068&amp;";"&amp;E5068&amp;";"&amp;F5068&amp;";"&amp;G5068&amp;";"&amp;H5068</f>
        <v>home_cool;0;Lognormal;1,12;0;0;No;(2,3,2,4,2,na)_x007f_</v>
      </c>
    </row>
    <row r="5069" ht="15.75" customHeight="1">
      <c r="A5069" s="1" t="s">
        <v>36</v>
      </c>
      <c r="B5069" s="1">
        <v>0.0</v>
      </c>
      <c r="C5069" s="1" t="s">
        <v>866</v>
      </c>
      <c r="D5069" s="1">
        <v>1.12</v>
      </c>
      <c r="E5069" s="1">
        <v>0.0</v>
      </c>
      <c r="F5069" s="1">
        <v>0.0</v>
      </c>
      <c r="G5069" s="1" t="s">
        <v>832</v>
      </c>
      <c r="H5069" s="1" t="s">
        <v>133</v>
      </c>
      <c r="I5069" s="1" t="str">
        <f t="shared" si="1"/>
        <v>Q7.2. Radish, average of oriental and icicle white radish, and of raw and cooked (boiled)</v>
      </c>
      <c r="J5069" s="1">
        <f t="shared" si="2"/>
        <v>0</v>
      </c>
      <c r="K5069" s="1" t="str">
        <f t="shared" si="3"/>
        <v>Q7.2. Radish, average of oriental and icicle white radish, and of raw and cooked (boiled)0</v>
      </c>
      <c r="L5069" s="1" t="str">
        <f t="shared" si="4"/>
        <v>Q7.2. Radish, average of oriental and icicle white radish, and of raw and cooked (boiled)home_freez</v>
      </c>
      <c r="M5069" s="1" t="str">
        <f t="array" ref="M5069">IF(A5068=$A$72,TEXT(A5069,"dd/mm/yyyy"),A5069)&amp;";"&amp;B5069&amp;";"&amp;IF(J5069=0,IFERROR(VLOOKUP(A5069,default!$B$17:$C$19,2,0),C5069),INDEX(default!$B$2:$B$12,Sheet2!J5069,0))&amp;";"&amp;D5069&amp;";"&amp;E5069&amp;";"&amp;F5069&amp;";"&amp;G5069&amp;";"&amp;H5069</f>
        <v>home_freez;0;Lognormal;1,12;0;0;No;(2,3,2,4,2,na)_x007f_</v>
      </c>
    </row>
    <row r="5070" ht="15.75" customHeight="1">
      <c r="A5070" s="1" t="s">
        <v>37</v>
      </c>
      <c r="B5070" s="1">
        <v>1.0</v>
      </c>
      <c r="C5070" s="1" t="s">
        <v>866</v>
      </c>
      <c r="D5070" s="1">
        <v>1.11</v>
      </c>
      <c r="E5070" s="1">
        <v>0.0</v>
      </c>
      <c r="F5070" s="1">
        <v>0.0</v>
      </c>
      <c r="G5070" s="1" t="s">
        <v>832</v>
      </c>
      <c r="H5070" s="1" t="s">
        <v>134</v>
      </c>
      <c r="I5070" s="1" t="str">
        <f t="shared" si="1"/>
        <v>Q7.2. Radish, average of oriental and icicle white radish, and of raw and cooked (boiled)</v>
      </c>
      <c r="J5070" s="1">
        <f t="shared" si="2"/>
        <v>0</v>
      </c>
      <c r="K5070" s="1" t="str">
        <f t="shared" si="3"/>
        <v>Q7.2. Radish, average of oriental and icicle white radish, and of raw and cooked (boiled)0</v>
      </c>
      <c r="L5070" s="1" t="str">
        <f t="shared" si="4"/>
        <v>Q7.2. Radish, average of oriental and icicle white radish, and of raw and cooked (boiled)boil</v>
      </c>
      <c r="M5070" s="1" t="str">
        <f t="array" ref="M5070">IF(A5069=$A$72,TEXT(A5070,"dd/mm/yyyy"),A5070)&amp;";"&amp;B5070&amp;";"&amp;IF(J5070=0,IFERROR(VLOOKUP(A5070,default!$B$17:$C$19,2,0),C5070),INDEX(default!$B$2:$B$12,Sheet2!J5070,0))&amp;";"&amp;D5070&amp;";"&amp;E5070&amp;";"&amp;F5070&amp;";"&amp;G5070&amp;";"&amp;H5070</f>
        <v>boil;1;Lognormal;1,11;0;0;No;(2,3,2,2,2,na)_x007f_</v>
      </c>
    </row>
    <row r="5071" ht="15.75" customHeight="1">
      <c r="A5071" s="1" t="s">
        <v>38</v>
      </c>
      <c r="B5071" s="1">
        <v>0.0</v>
      </c>
      <c r="C5071" s="1" t="s">
        <v>866</v>
      </c>
      <c r="D5071" s="1">
        <v>1.11</v>
      </c>
      <c r="E5071" s="1">
        <v>0.0</v>
      </c>
      <c r="F5071" s="1">
        <v>0.0</v>
      </c>
      <c r="G5071" s="1" t="s">
        <v>832</v>
      </c>
      <c r="H5071" s="1" t="s">
        <v>134</v>
      </c>
      <c r="I5071" s="1" t="str">
        <f t="shared" si="1"/>
        <v>Q7.2. Radish, average of oriental and icicle white radish, and of raw and cooked (boiled)</v>
      </c>
      <c r="J5071" s="1">
        <f t="shared" si="2"/>
        <v>0</v>
      </c>
      <c r="K5071" s="1" t="str">
        <f t="shared" si="3"/>
        <v>Q7.2. Radish, average of oriental and icicle white radish, and of raw and cooked (boiled)0</v>
      </c>
      <c r="L5071" s="1" t="str">
        <f t="shared" si="4"/>
        <v>Q7.2. Radish, average of oriental and icicle white radish, and of raw and cooked (boiled)fry</v>
      </c>
      <c r="M5071" s="1" t="str">
        <f t="array" ref="M5071">IF(A5070=$A$72,TEXT(A5071,"dd/mm/yyyy"),A5071)&amp;";"&amp;B5071&amp;";"&amp;IF(J5071=0,IFERROR(VLOOKUP(A5071,default!$B$17:$C$19,2,0),C5071),INDEX(default!$B$2:$B$12,Sheet2!J5071,0))&amp;";"&amp;D5071&amp;";"&amp;E5071&amp;";"&amp;F5071&amp;";"&amp;G5071&amp;";"&amp;H5071</f>
        <v>fry;0;Lognormal;1,11;0;0;No;(2,3,2,2,2,na)_x007f_</v>
      </c>
    </row>
    <row r="5072" ht="15.75" customHeight="1">
      <c r="A5072" s="1" t="s">
        <v>22</v>
      </c>
      <c r="B5072" s="1">
        <v>1.0</v>
      </c>
      <c r="C5072" s="1" t="s">
        <v>842</v>
      </c>
      <c r="D5072" s="1">
        <v>1.0</v>
      </c>
      <c r="E5072" s="1">
        <v>0.0</v>
      </c>
      <c r="F5072" s="1">
        <v>0.0</v>
      </c>
      <c r="G5072" s="1" t="s">
        <v>832</v>
      </c>
      <c r="I5072" s="1" t="str">
        <f t="shared" si="1"/>
        <v>Q7.2. Radish, average of oriental and icicle white radish, and of raw and cooked (boiled)</v>
      </c>
      <c r="J5072" s="1">
        <f t="shared" si="2"/>
        <v>0</v>
      </c>
      <c r="K5072" s="1" t="str">
        <f t="shared" si="3"/>
        <v>Q7.2. Radish, average of oriental and icicle white radish, and of raw and cooked (boiled)0</v>
      </c>
      <c r="L5072" s="1" t="str">
        <f t="shared" si="4"/>
        <v>Q7.2. Radish, average of oriental and icicle white radish, and of raw and cooked (boiled)processing</v>
      </c>
      <c r="M5072" s="1" t="str">
        <f t="array" ref="M5072">IF(A5071=$A$72,TEXT(A5072,"dd/mm/yyyy"),A5072)&amp;";"&amp;B5072&amp;";"&amp;IF(J5072=0,IFERROR(VLOOKUP(A5072,default!$B$17:$C$19,2,0),C5072),INDEX(default!$B$2:$B$12,Sheet2!J5072,0))&amp;";"&amp;D5072&amp;";"&amp;E5072&amp;";"&amp;F5072&amp;";"&amp;G5072&amp;";"&amp;H5072</f>
        <v>processing;1;Undefined;1;0;0;No;</v>
      </c>
    </row>
    <row r="5073" ht="15.75" customHeight="1">
      <c r="A5073" s="1" t="s">
        <v>39</v>
      </c>
      <c r="B5073" s="1">
        <v>0.05</v>
      </c>
      <c r="C5073" s="1" t="s">
        <v>842</v>
      </c>
      <c r="D5073" s="1">
        <v>1.0</v>
      </c>
      <c r="E5073" s="1">
        <v>0.0</v>
      </c>
      <c r="F5073" s="1">
        <v>0.0</v>
      </c>
      <c r="G5073" s="1" t="s">
        <v>832</v>
      </c>
      <c r="I5073" s="1" t="str">
        <f t="shared" si="1"/>
        <v>Q7.2. Radish, average of oriental and icicle white radish, and of raw and cooked (boiled)</v>
      </c>
      <c r="J5073" s="1">
        <f t="shared" si="2"/>
        <v>0</v>
      </c>
      <c r="K5073" s="1" t="str">
        <f t="shared" si="3"/>
        <v>Q7.2. Radish, average of oriental and icicle white radish, and of raw and cooked (boiled)0</v>
      </c>
      <c r="L5073" s="1" t="str">
        <f t="shared" si="4"/>
        <v>Q7.2. Radish, average of oriental and icicle white radish, and of raw and cooked (boiled)packwt</v>
      </c>
      <c r="M5073" s="1" t="str">
        <f t="array" ref="M5073">IF(A5072=$A$72,TEXT(A5073,"dd/mm/yyyy"),A5073)&amp;";"&amp;B5073&amp;";"&amp;IF(J5073=0,IFERROR(VLOOKUP(A5073,default!$B$17:$C$19,2,0),C5073),INDEX(default!$B$2:$B$12,Sheet2!J5073,0))&amp;";"&amp;D5073&amp;";"&amp;E5073&amp;";"&amp;F5073&amp;";"&amp;G5073&amp;";"&amp;H5073</f>
        <v>packwt;0,05;Undefined;1;0;0;No;</v>
      </c>
    </row>
    <row r="5074" ht="15.75" customHeight="1">
      <c r="A5074" s="1" t="s">
        <v>40</v>
      </c>
      <c r="B5074" s="1">
        <v>0.0</v>
      </c>
      <c r="C5074" s="1" t="s">
        <v>842</v>
      </c>
      <c r="D5074" s="1">
        <v>1.0</v>
      </c>
      <c r="E5074" s="1">
        <v>0.0</v>
      </c>
      <c r="F5074" s="1">
        <v>0.0</v>
      </c>
      <c r="G5074" s="1" t="s">
        <v>832</v>
      </c>
      <c r="I5074" s="1" t="str">
        <f t="shared" si="1"/>
        <v>Q7.2. Radish, average of oriental and icicle white radish, and of raw and cooked (boiled)</v>
      </c>
      <c r="J5074" s="1">
        <f t="shared" si="2"/>
        <v>0</v>
      </c>
      <c r="K5074" s="1" t="str">
        <f t="shared" si="3"/>
        <v>Q7.2. Radish, average of oriental and icicle white radish, and of raw and cooked (boiled)0</v>
      </c>
      <c r="L5074" s="1" t="str">
        <f t="shared" si="4"/>
        <v>Q7.2. Radish, average of oriental and icicle white radish, and of raw and cooked (boiled)USER_loss</v>
      </c>
      <c r="M5074" s="1" t="str">
        <f t="array" ref="M5074">IF(A5073=$A$72,TEXT(A5074,"dd/mm/yyyy"),A5074)&amp;";"&amp;B5074&amp;";"&amp;IF(J5074=0,IFERROR(VLOOKUP(A5074,default!$B$17:$C$19,2,0),C5074),INDEX(default!$B$2:$B$12,Sheet2!J5074,0))&amp;";"&amp;D5074&amp;";"&amp;E5074&amp;";"&amp;F5074&amp;";"&amp;G5074&amp;";"&amp;H5074</f>
        <v>USER_loss;0;Undefined;1;0;0;No;</v>
      </c>
    </row>
    <row r="5075" ht="15.75" customHeight="1">
      <c r="I5075" s="1" t="str">
        <f t="shared" si="1"/>
        <v>Q7.2. Radish, average of oriental and icicle white radish, and of raw and cooked (boiled)</v>
      </c>
      <c r="J5075" s="1">
        <f t="shared" si="2"/>
        <v>0</v>
      </c>
      <c r="K5075" s="1" t="str">
        <f t="shared" si="3"/>
        <v>Q7.2. Radish, average of oriental and icicle white radish, and of raw and cooked (boiled)0</v>
      </c>
      <c r="L5075" s="1" t="str">
        <f t="shared" si="4"/>
        <v>Q7.2. Radish, average of oriental and icicle white radish, and of raw and cooked (boiled)</v>
      </c>
      <c r="M5075" s="1" t="str">
        <f t="array" ref="M5075">IF(A5074=$A$72,TEXT(A5075,"dd/mm/yyyy"),A5075)&amp;";"&amp;B5075&amp;";"&amp;IF(J5075=0,IFERROR(VLOOKUP(A5075,default!$B$17:$C$19,2,0),C5075),INDEX(default!$B$2:$B$12,Sheet2!J5075,0))&amp;";"&amp;D5075&amp;";"&amp;E5075&amp;";"&amp;F5075&amp;";"&amp;G5075&amp;";"&amp;H5075</f>
        <v>;;;;;;;</v>
      </c>
    </row>
    <row r="5076" ht="15.75" customHeight="1">
      <c r="A5076" s="1" t="s">
        <v>867</v>
      </c>
      <c r="I5076" s="1" t="str">
        <f t="shared" si="1"/>
        <v>Q7.2. Radish, average of oriental and icicle white radish, and of raw and cooked (boiled)</v>
      </c>
      <c r="J5076" s="1">
        <f t="shared" si="2"/>
        <v>0</v>
      </c>
      <c r="K5076" s="1" t="str">
        <f t="shared" si="3"/>
        <v>Q7.2. Radish, average of oriental and icicle white radish, and of raw and cooked (boiled)0</v>
      </c>
      <c r="L5076" s="1" t="str">
        <f t="shared" si="4"/>
        <v>Q7.2. Radish, average of oriental and icicle white radish, and of raw and cooked (boiled)End</v>
      </c>
      <c r="M5076" s="1" t="str">
        <f t="array" ref="M5076">IF(A5075=$A$72,TEXT(A5076,"dd/mm/yyyy"),A5076)&amp;";"&amp;B5076&amp;";"&amp;IF(J5076=0,IFERROR(VLOOKUP(A5076,default!$B$17:$C$19,2,0),C5076),INDEX(default!$B$2:$B$12,Sheet2!J5076,0))&amp;";"&amp;D5076&amp;";"&amp;E5076&amp;";"&amp;F5076&amp;";"&amp;G5076&amp;";"&amp;H5076</f>
        <v>End;;;;;;;</v>
      </c>
    </row>
    <row r="5077" ht="15.75" customHeight="1">
      <c r="I5077" s="1" t="str">
        <f t="shared" si="1"/>
        <v>Q7.2. Radish, average of oriental and icicle white radish, and of raw and cooked (boiled)</v>
      </c>
      <c r="J5077" s="1">
        <f t="shared" si="2"/>
        <v>0</v>
      </c>
      <c r="K5077" s="1" t="str">
        <f t="shared" si="3"/>
        <v>Q7.2. Radish, average of oriental and icicle white radish, and of raw and cooked (boiled)0</v>
      </c>
      <c r="L5077" s="1" t="str">
        <f t="shared" si="4"/>
        <v>Q7.2. Radish, average of oriental and icicle white radish, and of raw and cooked (boiled)</v>
      </c>
      <c r="M5077" s="1" t="str">
        <f t="array" ref="M5077">IF(A5076=$A$72,TEXT(A5077,"dd/mm/yyyy"),A5077)&amp;";"&amp;B5077&amp;";"&amp;IF(J5077=0,IFERROR(VLOOKUP(A5077,default!$B$17:$C$19,2,0),C5077),INDEX(default!$B$2:$B$12,Sheet2!J5077,0))&amp;";"&amp;D5077&amp;";"&amp;E5077&amp;";"&amp;F5077&amp;";"&amp;G5077&amp;";"&amp;H5077</f>
        <v>;;;;;;;</v>
      </c>
    </row>
    <row r="5078" ht="15.75" customHeight="1">
      <c r="A5078" s="1" t="s">
        <v>814</v>
      </c>
      <c r="I5078" s="1" t="str">
        <f t="shared" si="1"/>
        <v>Q7.2. Radish, average of oriental and icicle white radish, and of raw and cooked (boiled)</v>
      </c>
      <c r="J5078" s="1">
        <f t="shared" si="2"/>
        <v>0</v>
      </c>
      <c r="K5078" s="1" t="str">
        <f t="shared" si="3"/>
        <v>Q7.2. Radish, average of oriental and icicle white radish, and of raw and cooked (boiled)0</v>
      </c>
      <c r="L5078" s="1" t="str">
        <f t="shared" si="4"/>
        <v>Q7.2. Radish, average of oriental and icicle white radish, and of raw and cooked (boiled)Process</v>
      </c>
      <c r="M5078" s="1" t="str">
        <f t="array" ref="M5078">IF(A5077=$A$72,TEXT(A5078,"dd/mm/yyyy"),A5078)&amp;";"&amp;B5078&amp;";"&amp;IF(J5078=0,IFERROR(VLOOKUP(A5078,default!$B$17:$C$19,2,0),C5078),INDEX(default!$B$2:$B$12,Sheet2!J5078,0))&amp;";"&amp;D5078&amp;";"&amp;E5078&amp;";"&amp;F5078&amp;";"&amp;G5078&amp;";"&amp;H5078</f>
        <v>Process;;;;;;;</v>
      </c>
    </row>
    <row r="5079" ht="15.75" customHeight="1">
      <c r="I5079" s="1" t="str">
        <f t="shared" si="1"/>
        <v>Q7.2. Radish, average of oriental and icicle white radish, and of raw and cooked (boiled)</v>
      </c>
      <c r="J5079" s="1">
        <f t="shared" si="2"/>
        <v>0</v>
      </c>
      <c r="K5079" s="1" t="str">
        <f t="shared" si="3"/>
        <v>Q7.2. Radish, average of oriental and icicle white radish, and of raw and cooked (boiled)0</v>
      </c>
      <c r="L5079" s="1" t="str">
        <f t="shared" si="4"/>
        <v>Q7.2. Radish, average of oriental and icicle white radish, and of raw and cooked (boiled)</v>
      </c>
      <c r="M5079" s="1" t="str">
        <f t="array" ref="M5079">IF(A5078=$A$72,TEXT(A5079,"dd/mm/yyyy"),A5079)&amp;";"&amp;B5079&amp;";"&amp;IF(J5079=0,IFERROR(VLOOKUP(A5079,default!$B$17:$C$19,2,0),C5079),INDEX(default!$B$2:$B$12,Sheet2!J5079,0))&amp;";"&amp;D5079&amp;";"&amp;E5079&amp;";"&amp;F5079&amp;";"&amp;G5079&amp;";"&amp;H5079</f>
        <v>;;;;;;;</v>
      </c>
    </row>
    <row r="5080" ht="15.75" customHeight="1">
      <c r="A5080" s="1" t="s">
        <v>815</v>
      </c>
      <c r="I5080" s="1" t="str">
        <f t="shared" si="1"/>
        <v>Q7.2. Radish, average of oriental and icicle white radish, and of raw and cooked (boiled)</v>
      </c>
      <c r="J5080" s="1">
        <f t="shared" si="2"/>
        <v>0</v>
      </c>
      <c r="K5080" s="1" t="str">
        <f t="shared" si="3"/>
        <v>Q7.2. Radish, average of oriental and icicle white radish, and of raw and cooked (boiled)0</v>
      </c>
      <c r="L5080" s="1" t="str">
        <f t="shared" si="4"/>
        <v>Q7.2. Radish, average of oriental and icicle white radish, and of raw and cooked (boiled)Category type</v>
      </c>
      <c r="M5080" s="1" t="str">
        <f t="array" ref="M5080">IF(A5079=$A$72,TEXT(A5080,"dd/mm/yyyy"),A5080)&amp;";"&amp;B5080&amp;";"&amp;IF(J5080=0,IFERROR(VLOOKUP(A5080,default!$B$17:$C$19,2,0),C5080),INDEX(default!$B$2:$B$12,Sheet2!J5080,0))&amp;";"&amp;D5080&amp;";"&amp;E5080&amp;";"&amp;F5080&amp;";"&amp;G5080&amp;";"&amp;H5080</f>
        <v>Category type;;;;;;;</v>
      </c>
    </row>
    <row r="5081" ht="15.75" customHeight="1">
      <c r="A5081" s="1" t="s">
        <v>816</v>
      </c>
      <c r="I5081" s="1" t="str">
        <f t="shared" si="1"/>
        <v>Q7.2. Radish, average of oriental and icicle white radish, and of raw and cooked (boiled)</v>
      </c>
      <c r="J5081" s="1">
        <f t="shared" si="2"/>
        <v>0</v>
      </c>
      <c r="K5081" s="1" t="str">
        <f t="shared" si="3"/>
        <v>Q7.2. Radish, average of oriental and icicle white radish, and of raw and cooked (boiled)0</v>
      </c>
      <c r="L5081" s="1" t="str">
        <f t="shared" si="4"/>
        <v>Q7.2. Radish, average of oriental and icicle white radish, and of raw and cooked (boiled)material</v>
      </c>
      <c r="M5081" s="1" t="str">
        <f t="array" ref="M5081">IF(A5080=$A$72,TEXT(A5081,"dd/mm/yyyy"),A5081)&amp;";"&amp;B5081&amp;";"&amp;IF(J5081=0,IFERROR(VLOOKUP(A5081,default!$B$17:$C$19,2,0),C5081),INDEX(default!$B$2:$B$12,Sheet2!J5081,0))&amp;";"&amp;D5081&amp;";"&amp;E5081&amp;";"&amp;F5081&amp;";"&amp;G5081&amp;";"&amp;H5081</f>
        <v>material;;;;;;;</v>
      </c>
    </row>
    <row r="5082" ht="15.75" customHeight="1">
      <c r="I5082" s="1" t="str">
        <f t="shared" si="1"/>
        <v>Q7.2. Radish, average of oriental and icicle white radish, and of raw and cooked (boiled)</v>
      </c>
      <c r="J5082" s="1">
        <f t="shared" si="2"/>
        <v>0</v>
      </c>
      <c r="K5082" s="1" t="str">
        <f t="shared" si="3"/>
        <v>Q7.2. Radish, average of oriental and icicle white radish, and of raw and cooked (boiled)0</v>
      </c>
      <c r="L5082" s="1" t="str">
        <f t="shared" si="4"/>
        <v>Q7.2. Radish, average of oriental and icicle white radish, and of raw and cooked (boiled)</v>
      </c>
      <c r="M5082" s="1" t="str">
        <f t="array" ref="M5082">IF(A5081=$A$72,TEXT(A5082,"dd/mm/yyyy"),A5082)&amp;";"&amp;B5082&amp;";"&amp;IF(J5082=0,IFERROR(VLOOKUP(A5082,default!$B$17:$C$19,2,0),C5082),INDEX(default!$B$2:$B$12,Sheet2!J5082,0))&amp;";"&amp;D5082&amp;";"&amp;E5082&amp;";"&amp;F5082&amp;";"&amp;G5082&amp;";"&amp;H5082</f>
        <v>;;;;;;;</v>
      </c>
    </row>
    <row r="5083" ht="15.75" customHeight="1">
      <c r="A5083" s="1" t="s">
        <v>817</v>
      </c>
      <c r="I5083" s="1" t="str">
        <f t="shared" si="1"/>
        <v>Q7.2. Radish, average of oriental and icicle white radish, and of raw and cooked (boiled)</v>
      </c>
      <c r="J5083" s="1">
        <f t="shared" si="2"/>
        <v>0</v>
      </c>
      <c r="K5083" s="1" t="str">
        <f t="shared" si="3"/>
        <v>Q7.2. Radish, average of oriental and icicle white radish, and of raw and cooked (boiled)0</v>
      </c>
      <c r="L5083" s="1" t="str">
        <f t="shared" si="4"/>
        <v>Q7.2. Radish, average of oriental and icicle white radish, and of raw and cooked (boiled)Process identifier</v>
      </c>
      <c r="M5083" s="1" t="str">
        <f t="array" ref="M5083">IF(A5082=$A$72,TEXT(A5083,"dd/mm/yyyy"),A5083)&amp;";"&amp;B5083&amp;";"&amp;IF(J5083=0,IFERROR(VLOOKUP(A5083,default!$B$17:$C$19,2,0),C5083),INDEX(default!$B$2:$B$12,Sheet2!J5083,0))&amp;";"&amp;D5083&amp;";"&amp;E5083&amp;";"&amp;F5083&amp;";"&amp;G5083&amp;";"&amp;H5083</f>
        <v>Process identifier;;;;;;;</v>
      </c>
    </row>
    <row r="5084" ht="15.75" customHeight="1">
      <c r="A5084" s="1" t="s">
        <v>1165</v>
      </c>
      <c r="I5084" s="1" t="str">
        <f t="shared" si="1"/>
        <v>Q7.2. Radish, average of oriental and icicle white radish, and of raw and cooked (boiled)</v>
      </c>
      <c r="J5084" s="1">
        <f t="shared" si="2"/>
        <v>0</v>
      </c>
      <c r="K5084" s="1" t="str">
        <f t="shared" si="3"/>
        <v>Q7.2. Radish, average of oriental and icicle white radish, and of raw and cooked (boiled)0</v>
      </c>
      <c r="L5084" s="1" t="str">
        <f t="shared" si="4"/>
        <v>Q7.2. Radish, average of oriental and icicle white radish, and of raw and cooked (boiled)FootPrin000108900800280</v>
      </c>
      <c r="M5084" s="1" t="str">
        <f t="array" ref="M5084">IF(A5083=$A$72,TEXT(A5084,"dd/mm/yyyy"),A5084)&amp;";"&amp;B5084&amp;";"&amp;IF(J5084=0,IFERROR(VLOOKUP(A5084,default!$B$17:$C$19,2,0),C5084),INDEX(default!$B$2:$B$12,Sheet2!J5084,0))&amp;";"&amp;D5084&amp;";"&amp;E5084&amp;";"&amp;F5084&amp;";"&amp;G5084&amp;";"&amp;H5084</f>
        <v>FootPrin000108900800280;;;;;;;</v>
      </c>
    </row>
    <row r="5085" ht="15.75" customHeight="1">
      <c r="I5085" s="1" t="str">
        <f t="shared" si="1"/>
        <v>Q7.2. Radish, average of oriental and icicle white radish, and of raw and cooked (boiled)</v>
      </c>
      <c r="J5085" s="1">
        <f t="shared" si="2"/>
        <v>0</v>
      </c>
      <c r="K5085" s="1" t="str">
        <f t="shared" si="3"/>
        <v>Q7.2. Radish, average of oriental and icicle white radish, and of raw and cooked (boiled)0</v>
      </c>
      <c r="L5085" s="1" t="str">
        <f t="shared" si="4"/>
        <v>Q7.2. Radish, average of oriental and icicle white radish, and of raw and cooked (boiled)</v>
      </c>
      <c r="M5085" s="1" t="str">
        <f t="array" ref="M5085">IF(A5084=$A$72,TEXT(A5085,"dd/mm/yyyy"),A5085)&amp;";"&amp;B5085&amp;";"&amp;IF(J5085=0,IFERROR(VLOOKUP(A5085,default!$B$17:$C$19,2,0),C5085),INDEX(default!$B$2:$B$12,Sheet2!J5085,0))&amp;";"&amp;D5085&amp;";"&amp;E5085&amp;";"&amp;F5085&amp;";"&amp;G5085&amp;";"&amp;H5085</f>
        <v>;;;;;;;</v>
      </c>
    </row>
    <row r="5086" ht="15.75" customHeight="1">
      <c r="A5086" s="1" t="s">
        <v>819</v>
      </c>
      <c r="I5086" s="1" t="str">
        <f t="shared" si="1"/>
        <v>Q7.2. Radish, average of oriental and icicle white radish, and of raw and cooked (boiled)</v>
      </c>
      <c r="J5086" s="1">
        <f t="shared" si="2"/>
        <v>0</v>
      </c>
      <c r="K5086" s="1" t="str">
        <f t="shared" si="3"/>
        <v>Q7.2. Radish, average of oriental and icicle white radish, and of raw and cooked (boiled)0</v>
      </c>
      <c r="L5086" s="1" t="str">
        <f t="shared" si="4"/>
        <v>Q7.2. Radish, average of oriental and icicle white radish, and of raw and cooked (boiled)Type</v>
      </c>
      <c r="M5086" s="1" t="str">
        <f t="array" ref="M5086">IF(A5085=$A$72,TEXT(A5086,"dd/mm/yyyy"),A5086)&amp;";"&amp;B5086&amp;";"&amp;IF(J5086=0,IFERROR(VLOOKUP(A5086,default!$B$17:$C$19,2,0),C5086),INDEX(default!$B$2:$B$12,Sheet2!J5086,0))&amp;";"&amp;D5086&amp;";"&amp;E5086&amp;";"&amp;F5086&amp;";"&amp;G5086&amp;";"&amp;H5086</f>
        <v>Type;;;;;;;</v>
      </c>
    </row>
    <row r="5087" ht="15.75" customHeight="1">
      <c r="I5087" s="1" t="str">
        <f t="shared" si="1"/>
        <v>Q7.2. Radish, average of oriental and icicle white radish, and of raw and cooked (boiled)</v>
      </c>
      <c r="J5087" s="1">
        <f t="shared" si="2"/>
        <v>0</v>
      </c>
      <c r="K5087" s="1" t="str">
        <f t="shared" si="3"/>
        <v>Q7.2. Radish, average of oriental and icicle white radish, and of raw and cooked (boiled)0</v>
      </c>
      <c r="L5087" s="1" t="str">
        <f t="shared" si="4"/>
        <v>Q7.2. Radish, average of oriental and icicle white radish, and of raw and cooked (boiled)</v>
      </c>
      <c r="M5087" s="1" t="str">
        <f t="array" ref="M5087">IF(A5086=$A$72,TEXT(A5087,"dd/mm/yyyy"),A5087)&amp;";"&amp;B5087&amp;";"&amp;IF(J5087=0,IFERROR(VLOOKUP(A5087,default!$B$17:$C$19,2,0),C5087),INDEX(default!$B$2:$B$12,Sheet2!J5087,0))&amp;";"&amp;D5087&amp;";"&amp;E5087&amp;";"&amp;F5087&amp;";"&amp;G5087&amp;";"&amp;H5087</f>
        <v>;;;;;;;</v>
      </c>
    </row>
    <row r="5088" ht="15.75" customHeight="1">
      <c r="I5088" s="1" t="str">
        <f t="shared" si="1"/>
        <v>Q7.2. Radish, average of oriental and icicle white radish, and of raw and cooked (boiled)</v>
      </c>
      <c r="J5088" s="1">
        <f t="shared" si="2"/>
        <v>0</v>
      </c>
      <c r="K5088" s="1" t="str">
        <f t="shared" si="3"/>
        <v>Q7.2. Radish, average of oriental and icicle white radish, and of raw and cooked (boiled)0</v>
      </c>
      <c r="L5088" s="1" t="str">
        <f t="shared" si="4"/>
        <v>Q7.2. Radish, average of oriental and icicle white radish, and of raw and cooked (boiled)</v>
      </c>
      <c r="M5088" s="1" t="str">
        <f t="array" ref="M5088">IF(A5087=$A$72,TEXT(A5088,"dd/mm/yyyy"),A5088)&amp;";"&amp;B5088&amp;";"&amp;IF(J5088=0,IFERROR(VLOOKUP(A5088,default!$B$17:$C$19,2,0),C5088),INDEX(default!$B$2:$B$12,Sheet2!J5088,0))&amp;";"&amp;D5088&amp;";"&amp;E5088&amp;";"&amp;F5088&amp;";"&amp;G5088&amp;";"&amp;H5088</f>
        <v>;;;;;;;</v>
      </c>
    </row>
    <row r="5089" ht="15.75" customHeight="1">
      <c r="A5089" s="1" t="s">
        <v>820</v>
      </c>
      <c r="I5089" s="1" t="str">
        <f t="shared" si="1"/>
        <v>Q7.2. Radish, average of oriental and icicle white radish, and of raw and cooked (boiled)</v>
      </c>
      <c r="J5089" s="1">
        <f t="shared" si="2"/>
        <v>0</v>
      </c>
      <c r="K5089" s="1" t="str">
        <f t="shared" si="3"/>
        <v>Q7.2. Radish, average of oriental and icicle white radish, and of raw and cooked (boiled)0</v>
      </c>
      <c r="L5089" s="1" t="str">
        <f t="shared" si="4"/>
        <v>Q7.2. Radish, average of oriental and icicle white radish, and of raw and cooked (boiled)Status</v>
      </c>
      <c r="M5089" s="1" t="str">
        <f t="array" ref="M5089">IF(A5088=$A$72,TEXT(A5089,"dd/mm/yyyy"),A5089)&amp;";"&amp;B5089&amp;";"&amp;IF(J5089=0,IFERROR(VLOOKUP(A5089,default!$B$17:$C$19,2,0),C5089),INDEX(default!$B$2:$B$12,Sheet2!J5089,0))&amp;";"&amp;D5089&amp;";"&amp;E5089&amp;";"&amp;F5089&amp;";"&amp;G5089&amp;";"&amp;H5089</f>
        <v>Status;;;;;;;</v>
      </c>
    </row>
    <row r="5090" ht="15.75" customHeight="1">
      <c r="I5090" s="1" t="str">
        <f t="shared" si="1"/>
        <v>Q7.2. Radish, average of oriental and icicle white radish, and of raw and cooked (boiled)</v>
      </c>
      <c r="J5090" s="1">
        <f t="shared" si="2"/>
        <v>0</v>
      </c>
      <c r="K5090" s="1" t="str">
        <f t="shared" si="3"/>
        <v>Q7.2. Radish, average of oriental and icicle white radish, and of raw and cooked (boiled)0</v>
      </c>
      <c r="L5090" s="1" t="str">
        <f t="shared" si="4"/>
        <v>Q7.2. Radish, average of oriental and icicle white radish, and of raw and cooked (boiled)</v>
      </c>
      <c r="M5090" s="1" t="str">
        <f t="array" ref="M5090">IF(A5089=$A$72,TEXT(A5090,"dd/mm/yyyy"),A5090)&amp;";"&amp;B5090&amp;";"&amp;IF(J5090=0,IFERROR(VLOOKUP(A5090,default!$B$17:$C$19,2,0),C5090),INDEX(default!$B$2:$B$12,Sheet2!J5090,0))&amp;";"&amp;D5090&amp;";"&amp;E5090&amp;";"&amp;F5090&amp;";"&amp;G5090&amp;";"&amp;H5090</f>
        <v>;;;;;;;</v>
      </c>
    </row>
    <row r="5091" ht="15.75" customHeight="1">
      <c r="I5091" s="1" t="str">
        <f t="shared" si="1"/>
        <v>Q7.2. Radish, average of oriental and icicle white radish, and of raw and cooked (boiled)</v>
      </c>
      <c r="J5091" s="1">
        <f t="shared" si="2"/>
        <v>0</v>
      </c>
      <c r="K5091" s="1" t="str">
        <f t="shared" si="3"/>
        <v>Q7.2. Radish, average of oriental and icicle white radish, and of raw and cooked (boiled)0</v>
      </c>
      <c r="L5091" s="1" t="str">
        <f t="shared" si="4"/>
        <v>Q7.2. Radish, average of oriental and icicle white radish, and of raw and cooked (boiled)</v>
      </c>
      <c r="M5091" s="1" t="str">
        <f t="array" ref="M5091">IF(A5090=$A$72,TEXT(A5091,"dd/mm/yyyy"),A5091)&amp;";"&amp;B5091&amp;";"&amp;IF(J5091=0,IFERROR(VLOOKUP(A5091,default!$B$17:$C$19,2,0),C5091),INDEX(default!$B$2:$B$12,Sheet2!J5091,0))&amp;";"&amp;D5091&amp;";"&amp;E5091&amp;";"&amp;F5091&amp;";"&amp;G5091&amp;";"&amp;H5091</f>
        <v>;;;;;;;</v>
      </c>
    </row>
    <row r="5092" ht="15.75" customHeight="1">
      <c r="A5092" s="1" t="s">
        <v>821</v>
      </c>
      <c r="I5092" s="1" t="str">
        <f t="shared" si="1"/>
        <v>Q7.2. Radish, average of oriental and icicle white radish, and of raw and cooked (boiled)</v>
      </c>
      <c r="J5092" s="1">
        <f t="shared" si="2"/>
        <v>0</v>
      </c>
      <c r="K5092" s="1" t="str">
        <f t="shared" si="3"/>
        <v>Q7.2. Radish, average of oriental and icicle white radish, and of raw and cooked (boiled)0</v>
      </c>
      <c r="L5092" s="1" t="str">
        <f t="shared" si="4"/>
        <v>Q7.2. Radish, average of oriental and icicle white radish, and of raw and cooked (boiled)Time period</v>
      </c>
      <c r="M5092" s="1" t="str">
        <f t="array" ref="M5092">IF(A5091=$A$72,TEXT(A5092,"dd/mm/yyyy"),A5092)&amp;";"&amp;B5092&amp;";"&amp;IF(J5092=0,IFERROR(VLOOKUP(A5092,default!$B$17:$C$19,2,0),C5092),INDEX(default!$B$2:$B$12,Sheet2!J5092,0))&amp;";"&amp;D5092&amp;";"&amp;E5092&amp;";"&amp;F5092&amp;";"&amp;G5092&amp;";"&amp;H5092</f>
        <v>Time period;;;;;;;</v>
      </c>
    </row>
    <row r="5093" ht="15.75" customHeight="1">
      <c r="A5093" s="1" t="s">
        <v>822</v>
      </c>
      <c r="I5093" s="1" t="str">
        <f t="shared" si="1"/>
        <v>Q7.2. Radish, average of oriental and icicle white radish, and of raw and cooked (boiled)</v>
      </c>
      <c r="J5093" s="1">
        <f t="shared" si="2"/>
        <v>0</v>
      </c>
      <c r="K5093" s="1" t="str">
        <f t="shared" si="3"/>
        <v>Q7.2. Radish, average of oriental and icicle white radish, and of raw and cooked (boiled)0</v>
      </c>
      <c r="L5093" s="1" t="str">
        <f t="shared" si="4"/>
        <v>Q7.2. Radish, average of oriental and icicle white radish, and of raw and cooked (boiled)Unspecified</v>
      </c>
      <c r="M5093" s="1" t="str">
        <f t="array" ref="M5093">IF(A5092=$A$72,TEXT(A5093,"dd/mm/yyyy"),A5093)&amp;";"&amp;B5093&amp;";"&amp;IF(J5093=0,IFERROR(VLOOKUP(A5093,default!$B$17:$C$19,2,0),C5093),INDEX(default!$B$2:$B$12,Sheet2!J5093,0))&amp;";"&amp;D5093&amp;";"&amp;E5093&amp;";"&amp;F5093&amp;";"&amp;G5093&amp;";"&amp;H5093</f>
        <v>Unspecified;;;;;;;</v>
      </c>
    </row>
    <row r="5094" ht="15.75" customHeight="1">
      <c r="I5094" s="1" t="str">
        <f t="shared" si="1"/>
        <v>Q7.2. Radish, average of oriental and icicle white radish, and of raw and cooked (boiled)</v>
      </c>
      <c r="J5094" s="1">
        <f t="shared" si="2"/>
        <v>0</v>
      </c>
      <c r="K5094" s="1" t="str">
        <f t="shared" si="3"/>
        <v>Q7.2. Radish, average of oriental and icicle white radish, and of raw and cooked (boiled)0</v>
      </c>
      <c r="L5094" s="1" t="str">
        <f t="shared" si="4"/>
        <v>Q7.2. Radish, average of oriental and icicle white radish, and of raw and cooked (boiled)</v>
      </c>
      <c r="M5094" s="1" t="str">
        <f t="array" ref="M5094">IF(A5093=$A$72,TEXT(A5094,"dd/mm/yyyy"),A5094)&amp;";"&amp;B5094&amp;";"&amp;IF(J5094=0,IFERROR(VLOOKUP(A5094,default!$B$17:$C$19,2,0),C5094),INDEX(default!$B$2:$B$12,Sheet2!J5094,0))&amp;";"&amp;D5094&amp;";"&amp;E5094&amp;";"&amp;F5094&amp;";"&amp;G5094&amp;";"&amp;H5094</f>
        <v>;;;;;;;</v>
      </c>
    </row>
    <row r="5095" ht="15.75" customHeight="1">
      <c r="A5095" s="1" t="s">
        <v>823</v>
      </c>
      <c r="I5095" s="1" t="str">
        <f t="shared" si="1"/>
        <v>Q7.2. Radish, average of oriental and icicle white radish, and of raw and cooked (boiled)</v>
      </c>
      <c r="J5095" s="1">
        <f t="shared" si="2"/>
        <v>0</v>
      </c>
      <c r="K5095" s="1" t="str">
        <f t="shared" si="3"/>
        <v>Q7.2. Radish, average of oriental and icicle white radish, and of raw and cooked (boiled)0</v>
      </c>
      <c r="L5095" s="1" t="str">
        <f t="shared" si="4"/>
        <v>Q7.2. Radish, average of oriental and icicle white radish, and of raw and cooked (boiled)Geography</v>
      </c>
      <c r="M5095" s="1" t="str">
        <f t="array" ref="M5095">IF(A5094=$A$72,TEXT(A5095,"dd/mm/yyyy"),A5095)&amp;";"&amp;B5095&amp;";"&amp;IF(J5095=0,IFERROR(VLOOKUP(A5095,default!$B$17:$C$19,2,0),C5095),INDEX(default!$B$2:$B$12,Sheet2!J5095,0))&amp;";"&amp;D5095&amp;";"&amp;E5095&amp;";"&amp;F5095&amp;";"&amp;G5095&amp;";"&amp;H5095</f>
        <v>Geography;;;;;;;</v>
      </c>
    </row>
    <row r="5096" ht="15.75" customHeight="1">
      <c r="A5096" s="1" t="s">
        <v>822</v>
      </c>
      <c r="I5096" s="1" t="str">
        <f t="shared" si="1"/>
        <v>Q7.2. Radish, average of oriental and icicle white radish, and of raw and cooked (boiled)</v>
      </c>
      <c r="J5096" s="1">
        <f t="shared" si="2"/>
        <v>0</v>
      </c>
      <c r="K5096" s="1" t="str">
        <f t="shared" si="3"/>
        <v>Q7.2. Radish, average of oriental and icicle white radish, and of raw and cooked (boiled)0</v>
      </c>
      <c r="L5096" s="1" t="str">
        <f t="shared" si="4"/>
        <v>Q7.2. Radish, average of oriental and icicle white radish, and of raw and cooked (boiled)Unspecified</v>
      </c>
      <c r="M5096" s="1" t="str">
        <f t="array" ref="M5096">IF(A5095=$A$72,TEXT(A5096,"dd/mm/yyyy"),A5096)&amp;";"&amp;B5096&amp;";"&amp;IF(J5096=0,IFERROR(VLOOKUP(A5096,default!$B$17:$C$19,2,0),C5096),INDEX(default!$B$2:$B$12,Sheet2!J5096,0))&amp;";"&amp;D5096&amp;";"&amp;E5096&amp;";"&amp;F5096&amp;";"&amp;G5096&amp;";"&amp;H5096</f>
        <v>Unspecified;;;;;;;</v>
      </c>
    </row>
    <row r="5097" ht="15.75" customHeight="1">
      <c r="I5097" s="1" t="str">
        <f t="shared" si="1"/>
        <v>Q7.2. Radish, average of oriental and icicle white radish, and of raw and cooked (boiled)</v>
      </c>
      <c r="J5097" s="1">
        <f t="shared" si="2"/>
        <v>0</v>
      </c>
      <c r="K5097" s="1" t="str">
        <f t="shared" si="3"/>
        <v>Q7.2. Radish, average of oriental and icicle white radish, and of raw and cooked (boiled)0</v>
      </c>
      <c r="L5097" s="1" t="str">
        <f t="shared" si="4"/>
        <v>Q7.2. Radish, average of oriental and icicle white radish, and of raw and cooked (boiled)</v>
      </c>
      <c r="M5097" s="1" t="str">
        <f t="array" ref="M5097">IF(A5096=$A$72,TEXT(A5097,"dd/mm/yyyy"),A5097)&amp;";"&amp;B5097&amp;";"&amp;IF(J5097=0,IFERROR(VLOOKUP(A5097,default!$B$17:$C$19,2,0),C5097),INDEX(default!$B$2:$B$12,Sheet2!J5097,0))&amp;";"&amp;D5097&amp;";"&amp;E5097&amp;";"&amp;F5097&amp;";"&amp;G5097&amp;";"&amp;H5097</f>
        <v>;;;;;;;</v>
      </c>
    </row>
    <row r="5098" ht="15.75" customHeight="1">
      <c r="A5098" s="1" t="s">
        <v>824</v>
      </c>
      <c r="I5098" s="1" t="str">
        <f t="shared" si="1"/>
        <v>Q7.2. Radish, average of oriental and icicle white radish, and of raw and cooked (boiled)</v>
      </c>
      <c r="J5098" s="1">
        <f t="shared" si="2"/>
        <v>0</v>
      </c>
      <c r="K5098" s="1" t="str">
        <f t="shared" si="3"/>
        <v>Q7.2. Radish, average of oriental and icicle white radish, and of raw and cooked (boiled)0</v>
      </c>
      <c r="L5098" s="1" t="str">
        <f t="shared" si="4"/>
        <v>Q7.2. Radish, average of oriental and icicle white radish, and of raw and cooked (boiled)Technology</v>
      </c>
      <c r="M5098" s="1" t="str">
        <f t="array" ref="M5098">IF(A5097=$A$72,TEXT(A5098,"dd/mm/yyyy"),A5098)&amp;";"&amp;B5098&amp;";"&amp;IF(J5098=0,IFERROR(VLOOKUP(A5098,default!$B$17:$C$19,2,0),C5098),INDEX(default!$B$2:$B$12,Sheet2!J5098,0))&amp;";"&amp;D5098&amp;";"&amp;E5098&amp;";"&amp;F5098&amp;";"&amp;G5098&amp;";"&amp;H5098</f>
        <v>Technology;;;;;;;</v>
      </c>
    </row>
    <row r="5099" ht="15.75" customHeight="1">
      <c r="A5099" s="1" t="s">
        <v>822</v>
      </c>
      <c r="I5099" s="1" t="str">
        <f t="shared" si="1"/>
        <v>Q7.2. Radish, average of oriental and icicle white radish, and of raw and cooked (boiled)</v>
      </c>
      <c r="J5099" s="1">
        <f t="shared" si="2"/>
        <v>0</v>
      </c>
      <c r="K5099" s="1" t="str">
        <f t="shared" si="3"/>
        <v>Q7.2. Radish, average of oriental and icicle white radish, and of raw and cooked (boiled)0</v>
      </c>
      <c r="L5099" s="1" t="str">
        <f t="shared" si="4"/>
        <v>Q7.2. Radish, average of oriental and icicle white radish, and of raw and cooked (boiled)Unspecified</v>
      </c>
      <c r="M5099" s="1" t="str">
        <f t="array" ref="M5099">IF(A5098=$A$72,TEXT(A5099,"dd/mm/yyyy"),A5099)&amp;";"&amp;B5099&amp;";"&amp;IF(J5099=0,IFERROR(VLOOKUP(A5099,default!$B$17:$C$19,2,0),C5099),INDEX(default!$B$2:$B$12,Sheet2!J5099,0))&amp;";"&amp;D5099&amp;";"&amp;E5099&amp;";"&amp;F5099&amp;";"&amp;G5099&amp;";"&amp;H5099</f>
        <v>Unspecified;;;;;;;</v>
      </c>
    </row>
    <row r="5100" ht="15.75" customHeight="1">
      <c r="I5100" s="1" t="str">
        <f t="shared" si="1"/>
        <v>Q7.2. Radish, average of oriental and icicle white radish, and of raw and cooked (boiled)</v>
      </c>
      <c r="J5100" s="1">
        <f t="shared" si="2"/>
        <v>0</v>
      </c>
      <c r="K5100" s="1" t="str">
        <f t="shared" si="3"/>
        <v>Q7.2. Radish, average of oriental and icicle white radish, and of raw and cooked (boiled)0</v>
      </c>
      <c r="L5100" s="1" t="str">
        <f t="shared" si="4"/>
        <v>Q7.2. Radish, average of oriental and icicle white radish, and of raw and cooked (boiled)</v>
      </c>
      <c r="M5100" s="1" t="str">
        <f t="array" ref="M5100">IF(A5099=$A$72,TEXT(A5100,"dd/mm/yyyy"),A5100)&amp;";"&amp;B5100&amp;";"&amp;IF(J5100=0,IFERROR(VLOOKUP(A5100,default!$B$17:$C$19,2,0),C5100),INDEX(default!$B$2:$B$12,Sheet2!J5100,0))&amp;";"&amp;D5100&amp;";"&amp;E5100&amp;";"&amp;F5100&amp;";"&amp;G5100&amp;";"&amp;H5100</f>
        <v>;;;;;;;</v>
      </c>
    </row>
    <row r="5101" ht="15.75" customHeight="1">
      <c r="A5101" s="1" t="s">
        <v>825</v>
      </c>
      <c r="I5101" s="1" t="str">
        <f t="shared" si="1"/>
        <v>Q7.2. Radish, average of oriental and icicle white radish, and of raw and cooked (boiled)</v>
      </c>
      <c r="J5101" s="1">
        <f t="shared" si="2"/>
        <v>0</v>
      </c>
      <c r="K5101" s="1" t="str">
        <f t="shared" si="3"/>
        <v>Q7.2. Radish, average of oriental and icicle white radish, and of raw and cooked (boiled)0</v>
      </c>
      <c r="L5101" s="1" t="str">
        <f t="shared" si="4"/>
        <v>Q7.2. Radish, average of oriental and icicle white radish, and of raw and cooked (boiled)Representativeness</v>
      </c>
      <c r="M5101" s="1" t="str">
        <f t="array" ref="M5101">IF(A5100=$A$72,TEXT(A5101,"dd/mm/yyyy"),A5101)&amp;";"&amp;B5101&amp;";"&amp;IF(J5101=0,IFERROR(VLOOKUP(A5101,default!$B$17:$C$19,2,0),C5101),INDEX(default!$B$2:$B$12,Sheet2!J5101,0))&amp;";"&amp;D5101&amp;";"&amp;E5101&amp;";"&amp;F5101&amp;";"&amp;G5101&amp;";"&amp;H5101</f>
        <v>Representativeness;;;;;;;</v>
      </c>
    </row>
    <row r="5102" ht="15.75" customHeight="1">
      <c r="A5102" s="1" t="s">
        <v>822</v>
      </c>
      <c r="I5102" s="1" t="str">
        <f t="shared" si="1"/>
        <v>Q7.2. Radish, average of oriental and icicle white radish, and of raw and cooked (boiled)</v>
      </c>
      <c r="J5102" s="1">
        <f t="shared" si="2"/>
        <v>0</v>
      </c>
      <c r="K5102" s="1" t="str">
        <f t="shared" si="3"/>
        <v>Q7.2. Radish, average of oriental and icicle white radish, and of raw and cooked (boiled)0</v>
      </c>
      <c r="L5102" s="1" t="str">
        <f t="shared" si="4"/>
        <v>Q7.2. Radish, average of oriental and icicle white radish, and of raw and cooked (boiled)Unspecified</v>
      </c>
      <c r="M5102" s="1" t="str">
        <f t="array" ref="M5102">IF(A5101=$A$72,TEXT(A5102,"dd/mm/yyyy"),A5102)&amp;";"&amp;B5102&amp;";"&amp;IF(J5102=0,IFERROR(VLOOKUP(A5102,default!$B$17:$C$19,2,0),C5102),INDEX(default!$B$2:$B$12,Sheet2!J5102,0))&amp;";"&amp;D5102&amp;";"&amp;E5102&amp;";"&amp;F5102&amp;";"&amp;G5102&amp;";"&amp;H5102</f>
        <v>Unspecified;;;;;;;</v>
      </c>
    </row>
    <row r="5103" ht="15.75" customHeight="1">
      <c r="I5103" s="1" t="str">
        <f t="shared" si="1"/>
        <v>Q7.2. Radish, average of oriental and icicle white radish, and of raw and cooked (boiled)</v>
      </c>
      <c r="J5103" s="1">
        <f t="shared" si="2"/>
        <v>0</v>
      </c>
      <c r="K5103" s="1" t="str">
        <f t="shared" si="3"/>
        <v>Q7.2. Radish, average of oriental and icicle white radish, and of raw and cooked (boiled)0</v>
      </c>
      <c r="L5103" s="1" t="str">
        <f t="shared" si="4"/>
        <v>Q7.2. Radish, average of oriental and icicle white radish, and of raw and cooked (boiled)</v>
      </c>
      <c r="M5103" s="1" t="str">
        <f t="array" ref="M5103">IF(A5102=$A$72,TEXT(A5103,"dd/mm/yyyy"),A5103)&amp;";"&amp;B5103&amp;";"&amp;IF(J5103=0,IFERROR(VLOOKUP(A5103,default!$B$17:$C$19,2,0),C5103),INDEX(default!$B$2:$B$12,Sheet2!J5103,0))&amp;";"&amp;D5103&amp;";"&amp;E5103&amp;";"&amp;F5103&amp;";"&amp;G5103&amp;";"&amp;H5103</f>
        <v>;;;;;;;</v>
      </c>
    </row>
    <row r="5104" ht="15.75" customHeight="1">
      <c r="A5104" s="1" t="s">
        <v>826</v>
      </c>
      <c r="I5104" s="1" t="str">
        <f t="shared" si="1"/>
        <v>Q7.2. Radish, average of oriental and icicle white radish, and of raw and cooked (boiled)</v>
      </c>
      <c r="J5104" s="1">
        <f t="shared" si="2"/>
        <v>0</v>
      </c>
      <c r="K5104" s="1" t="str">
        <f t="shared" si="3"/>
        <v>Q7.2. Radish, average of oriental and icicle white radish, and of raw and cooked (boiled)0</v>
      </c>
      <c r="L5104" s="1" t="str">
        <f t="shared" si="4"/>
        <v>Q7.2. Radish, average of oriental and icicle white radish, and of raw and cooked (boiled)Multiple output allocation</v>
      </c>
      <c r="M5104" s="1" t="str">
        <f t="array" ref="M5104">IF(A5103=$A$72,TEXT(A5104,"dd/mm/yyyy"),A5104)&amp;";"&amp;B5104&amp;";"&amp;IF(J5104=0,IFERROR(VLOOKUP(A5104,default!$B$17:$C$19,2,0),C5104),INDEX(default!$B$2:$B$12,Sheet2!J5104,0))&amp;";"&amp;D5104&amp;";"&amp;E5104&amp;";"&amp;F5104&amp;";"&amp;G5104&amp;";"&amp;H5104</f>
        <v>Multiple output allocation;;;;;;;</v>
      </c>
    </row>
    <row r="5105" ht="15.75" customHeight="1">
      <c r="A5105" s="1" t="s">
        <v>822</v>
      </c>
      <c r="I5105" s="1" t="str">
        <f t="shared" si="1"/>
        <v>Q7.2. Radish, average of oriental and icicle white radish, and of raw and cooked (boiled)</v>
      </c>
      <c r="J5105" s="1">
        <f t="shared" si="2"/>
        <v>0</v>
      </c>
      <c r="K5105" s="1" t="str">
        <f t="shared" si="3"/>
        <v>Q7.2. Radish, average of oriental and icicle white radish, and of raw and cooked (boiled)0</v>
      </c>
      <c r="L5105" s="1" t="str">
        <f t="shared" si="4"/>
        <v>Q7.2. Radish, average of oriental and icicle white radish, and of raw and cooked (boiled)Unspecified</v>
      </c>
      <c r="M5105" s="1" t="str">
        <f t="array" ref="M5105">IF(A5104=$A$72,TEXT(A5105,"dd/mm/yyyy"),A5105)&amp;";"&amp;B5105&amp;";"&amp;IF(J5105=0,IFERROR(VLOOKUP(A5105,default!$B$17:$C$19,2,0),C5105),INDEX(default!$B$2:$B$12,Sheet2!J5105,0))&amp;";"&amp;D5105&amp;";"&amp;E5105&amp;";"&amp;F5105&amp;";"&amp;G5105&amp;";"&amp;H5105</f>
        <v>Unspecified;;;;;;;</v>
      </c>
    </row>
    <row r="5106" ht="15.75" customHeight="1">
      <c r="I5106" s="1" t="str">
        <f t="shared" si="1"/>
        <v>Q7.2. Radish, average of oriental and icicle white radish, and of raw and cooked (boiled)</v>
      </c>
      <c r="J5106" s="1">
        <f t="shared" si="2"/>
        <v>0</v>
      </c>
      <c r="K5106" s="1" t="str">
        <f t="shared" si="3"/>
        <v>Q7.2. Radish, average of oriental and icicle white radish, and of raw and cooked (boiled)0</v>
      </c>
      <c r="L5106" s="1" t="str">
        <f t="shared" si="4"/>
        <v>Q7.2. Radish, average of oriental and icicle white radish, and of raw and cooked (boiled)</v>
      </c>
      <c r="M5106" s="1" t="str">
        <f t="array" ref="M5106">IF(A5105=$A$72,TEXT(A5106,"dd/mm/yyyy"),A5106)&amp;";"&amp;B5106&amp;";"&amp;IF(J5106=0,IFERROR(VLOOKUP(A5106,default!$B$17:$C$19,2,0),C5106),INDEX(default!$B$2:$B$12,Sheet2!J5106,0))&amp;";"&amp;D5106&amp;";"&amp;E5106&amp;";"&amp;F5106&amp;";"&amp;G5106&amp;";"&amp;H5106</f>
        <v>;;;;;;;</v>
      </c>
    </row>
    <row r="5107" ht="15.75" customHeight="1">
      <c r="A5107" s="1" t="s">
        <v>827</v>
      </c>
      <c r="I5107" s="1" t="str">
        <f t="shared" si="1"/>
        <v>Q7.2. Radish, average of oriental and icicle white radish, and of raw and cooked (boiled)</v>
      </c>
      <c r="J5107" s="1">
        <f t="shared" si="2"/>
        <v>0</v>
      </c>
      <c r="K5107" s="1" t="str">
        <f t="shared" si="3"/>
        <v>Q7.2. Radish, average of oriental and icicle white radish, and of raw and cooked (boiled)0</v>
      </c>
      <c r="L5107" s="1" t="str">
        <f t="shared" si="4"/>
        <v>Q7.2. Radish, average of oriental and icicle white radish, and of raw and cooked (boiled)Substitution allocation</v>
      </c>
      <c r="M5107" s="1" t="str">
        <f t="array" ref="M5107">IF(A5106=$A$72,TEXT(A5107,"dd/mm/yyyy"),A5107)&amp;";"&amp;B5107&amp;";"&amp;IF(J5107=0,IFERROR(VLOOKUP(A5107,default!$B$17:$C$19,2,0),C5107),INDEX(default!$B$2:$B$12,Sheet2!J5107,0))&amp;";"&amp;D5107&amp;";"&amp;E5107&amp;";"&amp;F5107&amp;";"&amp;G5107&amp;";"&amp;H5107</f>
        <v>Substitution allocation;;;;;;;</v>
      </c>
    </row>
    <row r="5108" ht="15.75" customHeight="1">
      <c r="A5108" s="1" t="s">
        <v>822</v>
      </c>
      <c r="I5108" s="1" t="str">
        <f t="shared" si="1"/>
        <v>Q7.2. Radish, average of oriental and icicle white radish, and of raw and cooked (boiled)</v>
      </c>
      <c r="J5108" s="1">
        <f t="shared" si="2"/>
        <v>0</v>
      </c>
      <c r="K5108" s="1" t="str">
        <f t="shared" si="3"/>
        <v>Q7.2. Radish, average of oriental and icicle white radish, and of raw and cooked (boiled)0</v>
      </c>
      <c r="L5108" s="1" t="str">
        <f t="shared" si="4"/>
        <v>Q7.2. Radish, average of oriental and icicle white radish, and of raw and cooked (boiled)Unspecified</v>
      </c>
      <c r="M5108" s="1" t="str">
        <f t="array" ref="M5108">IF(A5107=$A$72,TEXT(A5108,"dd/mm/yyyy"),A5108)&amp;";"&amp;B5108&amp;";"&amp;IF(J5108=0,IFERROR(VLOOKUP(A5108,default!$B$17:$C$19,2,0),C5108),INDEX(default!$B$2:$B$12,Sheet2!J5108,0))&amp;";"&amp;D5108&amp;";"&amp;E5108&amp;";"&amp;F5108&amp;";"&amp;G5108&amp;";"&amp;H5108</f>
        <v>Unspecified;;;;;;;</v>
      </c>
    </row>
    <row r="5109" ht="15.75" customHeight="1">
      <c r="I5109" s="1" t="str">
        <f t="shared" si="1"/>
        <v>Q7.2. Radish, average of oriental and icicle white radish, and of raw and cooked (boiled)</v>
      </c>
      <c r="J5109" s="1">
        <f t="shared" si="2"/>
        <v>0</v>
      </c>
      <c r="K5109" s="1" t="str">
        <f t="shared" si="3"/>
        <v>Q7.2. Radish, average of oriental and icicle white radish, and of raw and cooked (boiled)0</v>
      </c>
      <c r="L5109" s="1" t="str">
        <f t="shared" si="4"/>
        <v>Q7.2. Radish, average of oriental and icicle white radish, and of raw and cooked (boiled)</v>
      </c>
      <c r="M5109" s="1" t="str">
        <f t="array" ref="M5109">IF(A5108=$A$72,TEXT(A5109,"dd/mm/yyyy"),A5109)&amp;";"&amp;B5109&amp;";"&amp;IF(J5109=0,IFERROR(VLOOKUP(A5109,default!$B$17:$C$19,2,0),C5109),INDEX(default!$B$2:$B$12,Sheet2!J5109,0))&amp;";"&amp;D5109&amp;";"&amp;E5109&amp;";"&amp;F5109&amp;";"&amp;G5109&amp;";"&amp;H5109</f>
        <v>;;;;;;;</v>
      </c>
    </row>
    <row r="5110" ht="15.75" customHeight="1">
      <c r="A5110" s="1" t="s">
        <v>828</v>
      </c>
      <c r="I5110" s="1" t="str">
        <f t="shared" si="1"/>
        <v>Q7.2. Radish, average of oriental and icicle white radish, and of raw and cooked (boiled)</v>
      </c>
      <c r="J5110" s="1">
        <f t="shared" si="2"/>
        <v>0</v>
      </c>
      <c r="K5110" s="1" t="str">
        <f t="shared" si="3"/>
        <v>Q7.2. Radish, average of oriental and icicle white radish, and of raw and cooked (boiled)0</v>
      </c>
      <c r="L5110" s="1" t="str">
        <f t="shared" si="4"/>
        <v>Q7.2. Radish, average of oriental and icicle white radish, and of raw and cooked (boiled)Cut off rules</v>
      </c>
      <c r="M5110" s="1" t="str">
        <f t="array" ref="M5110">IF(A5109=$A$72,TEXT(A5110,"dd/mm/yyyy"),A5110)&amp;";"&amp;B5110&amp;";"&amp;IF(J5110=0,IFERROR(VLOOKUP(A5110,default!$B$17:$C$19,2,0),C5110),INDEX(default!$B$2:$B$12,Sheet2!J5110,0))&amp;";"&amp;D5110&amp;";"&amp;E5110&amp;";"&amp;F5110&amp;";"&amp;G5110&amp;";"&amp;H5110</f>
        <v>Cut off rules;;;;;;;</v>
      </c>
    </row>
    <row r="5111" ht="15.75" customHeight="1">
      <c r="A5111" s="1" t="s">
        <v>822</v>
      </c>
      <c r="I5111" s="1" t="str">
        <f t="shared" si="1"/>
        <v>Q7.2. Radish, average of oriental and icicle white radish, and of raw and cooked (boiled)</v>
      </c>
      <c r="J5111" s="1">
        <f t="shared" si="2"/>
        <v>0</v>
      </c>
      <c r="K5111" s="1" t="str">
        <f t="shared" si="3"/>
        <v>Q7.2. Radish, average of oriental and icicle white radish, and of raw and cooked (boiled)0</v>
      </c>
      <c r="L5111" s="1" t="str">
        <f t="shared" si="4"/>
        <v>Q7.2. Radish, average of oriental and icicle white radish, and of raw and cooked (boiled)Unspecified</v>
      </c>
      <c r="M5111" s="1" t="str">
        <f t="array" ref="M5111">IF(A5110=$A$72,TEXT(A5111,"dd/mm/yyyy"),A5111)&amp;";"&amp;B5111&amp;";"&amp;IF(J5111=0,IFERROR(VLOOKUP(A5111,default!$B$17:$C$19,2,0),C5111),INDEX(default!$B$2:$B$12,Sheet2!J5111,0))&amp;";"&amp;D5111&amp;";"&amp;E5111&amp;";"&amp;F5111&amp;";"&amp;G5111&amp;";"&amp;H5111</f>
        <v>Unspecified;;;;;;;</v>
      </c>
    </row>
    <row r="5112" ht="15.75" customHeight="1">
      <c r="I5112" s="1" t="str">
        <f t="shared" si="1"/>
        <v>Q7.2. Radish, average of oriental and icicle white radish, and of raw and cooked (boiled)</v>
      </c>
      <c r="J5112" s="1">
        <f t="shared" si="2"/>
        <v>0</v>
      </c>
      <c r="K5112" s="1" t="str">
        <f t="shared" si="3"/>
        <v>Q7.2. Radish, average of oriental and icicle white radish, and of raw and cooked (boiled)0</v>
      </c>
      <c r="L5112" s="1" t="str">
        <f t="shared" si="4"/>
        <v>Q7.2. Radish, average of oriental and icicle white radish, and of raw and cooked (boiled)</v>
      </c>
      <c r="M5112" s="1" t="str">
        <f t="array" ref="M5112">IF(A5111=$A$72,TEXT(A5112,"dd/mm/yyyy"),A5112)&amp;";"&amp;B5112&amp;";"&amp;IF(J5112=0,IFERROR(VLOOKUP(A5112,default!$B$17:$C$19,2,0),C5112),INDEX(default!$B$2:$B$12,Sheet2!J5112,0))&amp;";"&amp;D5112&amp;";"&amp;E5112&amp;";"&amp;F5112&amp;";"&amp;G5112&amp;";"&amp;H5112</f>
        <v>;;;;;;;</v>
      </c>
    </row>
    <row r="5113" ht="15.75" customHeight="1">
      <c r="A5113" s="49" t="s">
        <v>829</v>
      </c>
      <c r="I5113" s="1" t="str">
        <f t="shared" si="1"/>
        <v>Q7.2. Radish, average of oriental and icicle white radish, and of raw and cooked (boiled)</v>
      </c>
      <c r="J5113" s="1">
        <f t="shared" si="2"/>
        <v>0</v>
      </c>
      <c r="K5113" s="1" t="str">
        <f t="shared" si="3"/>
        <v>Q7.2. Radish, average of oriental and icicle white radish, and of raw and cooked (boiled)0</v>
      </c>
      <c r="L5113" s="1" t="str">
        <f t="shared" si="4"/>
        <v>Q7.2. Radish, average of oriental and icicle white radish, and of raw and cooked (boiled)Capital goods</v>
      </c>
      <c r="M5113" s="1" t="str">
        <f t="array" ref="M5113">IF(A5112=$A$72,TEXT(A5113,"dd/mm/yyyy"),A5113)&amp;";"&amp;B5113&amp;";"&amp;IF(J5113=0,IFERROR(VLOOKUP(A5113,default!$B$17:$C$19,2,0),C5113),INDEX(default!$B$2:$B$12,Sheet2!J5113,0))&amp;";"&amp;D5113&amp;";"&amp;E5113&amp;";"&amp;F5113&amp;";"&amp;G5113&amp;";"&amp;H5113</f>
        <v>Capital goods;;;;;;;</v>
      </c>
    </row>
    <row r="5114" ht="15.75" customHeight="1">
      <c r="A5114" s="1" t="s">
        <v>822</v>
      </c>
      <c r="I5114" s="1" t="str">
        <f t="shared" si="1"/>
        <v>Q7.2. Radish, average of oriental and icicle white radish, and of raw and cooked (boiled)</v>
      </c>
      <c r="J5114" s="1">
        <f t="shared" si="2"/>
        <v>0</v>
      </c>
      <c r="K5114" s="1" t="str">
        <f t="shared" si="3"/>
        <v>Q7.2. Radish, average of oriental and icicle white radish, and of raw and cooked (boiled)0</v>
      </c>
      <c r="L5114" s="1" t="str">
        <f t="shared" si="4"/>
        <v>Q7.2. Radish, average of oriental and icicle white radish, and of raw and cooked (boiled)Unspecified</v>
      </c>
      <c r="M5114" s="1" t="str">
        <f t="array" ref="M5114">IF(A5113=$A$72,TEXT(A5114,"dd/mm/yyyy"),A5114)&amp;";"&amp;B5114&amp;";"&amp;IF(J5114=0,IFERROR(VLOOKUP(A5114,default!$B$17:$C$19,2,0),C5114),INDEX(default!$B$2:$B$12,Sheet2!J5114,0))&amp;";"&amp;D5114&amp;";"&amp;E5114&amp;";"&amp;F5114&amp;";"&amp;G5114&amp;";"&amp;H5114</f>
        <v>Unspecified;;;;;;;</v>
      </c>
    </row>
    <row r="5115" ht="15.75" customHeight="1">
      <c r="I5115" s="1" t="str">
        <f t="shared" si="1"/>
        <v>Q7.2. Radish, average of oriental and icicle white radish, and of raw and cooked (boiled)</v>
      </c>
      <c r="J5115" s="1">
        <f t="shared" si="2"/>
        <v>0</v>
      </c>
      <c r="K5115" s="1" t="str">
        <f t="shared" si="3"/>
        <v>Q7.2. Radish, average of oriental and icicle white radish, and of raw and cooked (boiled)0</v>
      </c>
      <c r="L5115" s="1" t="str">
        <f t="shared" si="4"/>
        <v>Q7.2. Radish, average of oriental and icicle white radish, and of raw and cooked (boiled)</v>
      </c>
      <c r="M5115" s="1" t="str">
        <f t="array" ref="M5115">IF(A5114=$A$72,TEXT(A5115,"dd/mm/yyyy"),A5115)&amp;";"&amp;B5115&amp;";"&amp;IF(J5115=0,IFERROR(VLOOKUP(A5115,default!$B$17:$C$19,2,0),C5115),INDEX(default!$B$2:$B$12,Sheet2!J5115,0))&amp;";"&amp;D5115&amp;";"&amp;E5115&amp;";"&amp;F5115&amp;";"&amp;G5115&amp;";"&amp;H5115</f>
        <v>;;;;;;;</v>
      </c>
    </row>
    <row r="5116" ht="15.75" customHeight="1">
      <c r="A5116" s="1" t="s">
        <v>830</v>
      </c>
      <c r="I5116" s="1" t="str">
        <f t="shared" si="1"/>
        <v>Q7.2. Radish, average of oriental and icicle white radish, and of raw and cooked (boiled)</v>
      </c>
      <c r="J5116" s="1">
        <f t="shared" si="2"/>
        <v>0</v>
      </c>
      <c r="K5116" s="1" t="str">
        <f t="shared" si="3"/>
        <v>Q7.2. Radish, average of oriental and icicle white radish, and of raw and cooked (boiled)0</v>
      </c>
      <c r="L5116" s="1" t="str">
        <f t="shared" si="4"/>
        <v>Q7.2. Radish, average of oriental and icicle white radish, and of raw and cooked (boiled)Boundary with nature</v>
      </c>
      <c r="M5116" s="1" t="str">
        <f t="array" ref="M5116">IF(A5115=$A$72,TEXT(A5116,"dd/mm/yyyy"),A5116)&amp;";"&amp;B5116&amp;";"&amp;IF(J5116=0,IFERROR(VLOOKUP(A5116,default!$B$17:$C$19,2,0),C5116),INDEX(default!$B$2:$B$12,Sheet2!J5116,0))&amp;";"&amp;D5116&amp;";"&amp;E5116&amp;";"&amp;F5116&amp;";"&amp;G5116&amp;";"&amp;H5116</f>
        <v>Boundary with nature;;;;;;;</v>
      </c>
    </row>
    <row r="5117" ht="15.75" customHeight="1">
      <c r="A5117" s="1" t="s">
        <v>822</v>
      </c>
      <c r="I5117" s="1" t="str">
        <f t="shared" si="1"/>
        <v>Q7.2. Radish, average of oriental and icicle white radish, and of raw and cooked (boiled)</v>
      </c>
      <c r="J5117" s="1">
        <f t="shared" si="2"/>
        <v>0</v>
      </c>
      <c r="K5117" s="1" t="str">
        <f t="shared" si="3"/>
        <v>Q7.2. Radish, average of oriental and icicle white radish, and of raw and cooked (boiled)0</v>
      </c>
      <c r="L5117" s="1" t="str">
        <f t="shared" si="4"/>
        <v>Q7.2. Radish, average of oriental and icicle white radish, and of raw and cooked (boiled)Unspecified</v>
      </c>
      <c r="M5117" s="1" t="str">
        <f t="array" ref="M5117">IF(A5116=$A$72,TEXT(A5117,"dd/mm/yyyy"),A5117)&amp;";"&amp;B5117&amp;";"&amp;IF(J5117=0,IFERROR(VLOOKUP(A5117,default!$B$17:$C$19,2,0),C5117),INDEX(default!$B$2:$B$12,Sheet2!J5117,0))&amp;";"&amp;D5117&amp;";"&amp;E5117&amp;";"&amp;F5117&amp;";"&amp;G5117&amp;";"&amp;H5117</f>
        <v>Unspecified;;;;;;;</v>
      </c>
    </row>
    <row r="5118" ht="15.75" customHeight="1">
      <c r="I5118" s="1" t="str">
        <f t="shared" si="1"/>
        <v>Q7.2. Radish, average of oriental and icicle white radish, and of raw and cooked (boiled)</v>
      </c>
      <c r="J5118" s="1">
        <f t="shared" si="2"/>
        <v>0</v>
      </c>
      <c r="K5118" s="1" t="str">
        <f t="shared" si="3"/>
        <v>Q7.2. Radish, average of oriental and icicle white radish, and of raw and cooked (boiled)0</v>
      </c>
      <c r="L5118" s="1" t="str">
        <f t="shared" si="4"/>
        <v>Q7.2. Radish, average of oriental and icicle white radish, and of raw and cooked (boiled)</v>
      </c>
      <c r="M5118" s="1" t="str">
        <f t="array" ref="M5118">IF(A5117=$A$72,TEXT(A5118,"dd/mm/yyyy"),A5118)&amp;";"&amp;B5118&amp;";"&amp;IF(J5118=0,IFERROR(VLOOKUP(A5118,default!$B$17:$C$19,2,0),C5118),INDEX(default!$B$2:$B$12,Sheet2!J5118,0))&amp;";"&amp;D5118&amp;";"&amp;E5118&amp;";"&amp;F5118&amp;";"&amp;G5118&amp;";"&amp;H5118</f>
        <v>;;;;;;;</v>
      </c>
    </row>
    <row r="5119" ht="15.75" customHeight="1">
      <c r="A5119" s="1" t="s">
        <v>831</v>
      </c>
      <c r="I5119" s="1" t="str">
        <f t="shared" si="1"/>
        <v>Q7.2. Radish, average of oriental and icicle white radish, and of raw and cooked (boiled)</v>
      </c>
      <c r="J5119" s="1">
        <f t="shared" si="2"/>
        <v>0</v>
      </c>
      <c r="K5119" s="1" t="str">
        <f t="shared" si="3"/>
        <v>Q7.2. Radish, average of oriental and icicle white radish, and of raw and cooked (boiled)0</v>
      </c>
      <c r="L5119" s="1" t="str">
        <f t="shared" si="4"/>
        <v>Q7.2. Radish, average of oriental and icicle white radish, and of raw and cooked (boiled)Infrastructure</v>
      </c>
      <c r="M5119" s="1" t="str">
        <f t="array" ref="M5119">IF(A5118=$A$72,TEXT(A5119,"dd/mm/yyyy"),A5119)&amp;";"&amp;B5119&amp;";"&amp;IF(J5119=0,IFERROR(VLOOKUP(A5119,default!$B$17:$C$19,2,0),C5119),INDEX(default!$B$2:$B$12,Sheet2!J5119,0))&amp;";"&amp;D5119&amp;";"&amp;E5119&amp;";"&amp;F5119&amp;";"&amp;G5119&amp;";"&amp;H5119</f>
        <v>Infrastructure;;;;;;;</v>
      </c>
    </row>
    <row r="5120" ht="15.75" customHeight="1">
      <c r="A5120" s="1" t="s">
        <v>832</v>
      </c>
      <c r="I5120" s="1" t="str">
        <f t="shared" si="1"/>
        <v>Q7.2. Radish, average of oriental and icicle white radish, and of raw and cooked (boiled)</v>
      </c>
      <c r="J5120" s="1">
        <f t="shared" si="2"/>
        <v>0</v>
      </c>
      <c r="K5120" s="1" t="str">
        <f t="shared" si="3"/>
        <v>Q7.2. Radish, average of oriental and icicle white radish, and of raw and cooked (boiled)0</v>
      </c>
      <c r="L5120" s="1" t="str">
        <f t="shared" si="4"/>
        <v>Q7.2. Radish, average of oriental and icicle white radish, and of raw and cooked (boiled)No</v>
      </c>
      <c r="M5120" s="1" t="str">
        <f t="array" ref="M5120">IF(A5119=$A$72,TEXT(A5120,"dd/mm/yyyy"),A5120)&amp;";"&amp;B5120&amp;";"&amp;IF(J5120=0,IFERROR(VLOOKUP(A5120,default!$B$17:$C$19,2,0),C5120),INDEX(default!$B$2:$B$12,Sheet2!J5120,0))&amp;";"&amp;D5120&amp;";"&amp;E5120&amp;";"&amp;F5120&amp;";"&amp;G5120&amp;";"&amp;H5120</f>
        <v>No;;;;;;;</v>
      </c>
    </row>
    <row r="5121" ht="15.75" customHeight="1">
      <c r="I5121" s="1" t="str">
        <f t="shared" si="1"/>
        <v>Q7.2. Radish, average of oriental and icicle white radish, and of raw and cooked (boiled)</v>
      </c>
      <c r="J5121" s="1">
        <f t="shared" si="2"/>
        <v>0</v>
      </c>
      <c r="K5121" s="1" t="str">
        <f t="shared" si="3"/>
        <v>Q7.2. Radish, average of oriental and icicle white radish, and of raw and cooked (boiled)0</v>
      </c>
      <c r="L5121" s="1" t="str">
        <f t="shared" si="4"/>
        <v>Q7.2. Radish, average of oriental and icicle white radish, and of raw and cooked (boiled)</v>
      </c>
      <c r="M5121" s="1" t="str">
        <f t="array" ref="M5121">IF(A5120=$A$72,TEXT(A5121,"dd/mm/yyyy"),A5121)&amp;";"&amp;B5121&amp;";"&amp;IF(J5121=0,IFERROR(VLOOKUP(A5121,default!$B$17:$C$19,2,0),C5121),INDEX(default!$B$2:$B$12,Sheet2!J5121,0))&amp;";"&amp;D5121&amp;";"&amp;E5121&amp;";"&amp;F5121&amp;";"&amp;G5121&amp;";"&amp;H5121</f>
        <v>;;;;;;;</v>
      </c>
    </row>
    <row r="5122" ht="15.75" customHeight="1">
      <c r="A5122" s="1" t="s">
        <v>833</v>
      </c>
      <c r="I5122" s="1" t="str">
        <f t="shared" si="1"/>
        <v>Q7.2. Radish, average of oriental and icicle white radish, and of raw and cooked (boiled)</v>
      </c>
      <c r="J5122" s="1">
        <f t="shared" si="2"/>
        <v>0</v>
      </c>
      <c r="K5122" s="1" t="str">
        <f t="shared" si="3"/>
        <v>Q7.2. Radish, average of oriental and icicle white radish, and of raw and cooked (boiled)0</v>
      </c>
      <c r="L5122" s="1" t="str">
        <f t="shared" si="4"/>
        <v>Q7.2. Radish, average of oriental and icicle white radish, and of raw and cooked (boiled)Date</v>
      </c>
      <c r="M5122" s="1" t="str">
        <f t="array" ref="M5122">IF(A5121=$A$72,TEXT(A5122,"dd/mm/yyyy"),A5122)&amp;";"&amp;B5122&amp;";"&amp;IF(J5122=0,IFERROR(VLOOKUP(A5122,default!$B$17:$C$19,2,0),C5122),INDEX(default!$B$2:$B$12,Sheet2!J5122,0))&amp;";"&amp;D5122&amp;";"&amp;E5122&amp;";"&amp;F5122&amp;";"&amp;G5122&amp;";"&amp;H5122</f>
        <v>Date;;;;;;;</v>
      </c>
    </row>
    <row r="5123" ht="15.75" customHeight="1">
      <c r="A5123" s="49">
        <v>45119.0</v>
      </c>
      <c r="I5123" s="1" t="str">
        <f t="shared" si="1"/>
        <v>Q7.2. Radish, average of oriental and icicle white radish, and of raw and cooked (boiled)</v>
      </c>
      <c r="J5123" s="1">
        <f t="shared" si="2"/>
        <v>0</v>
      </c>
      <c r="K5123" s="1" t="str">
        <f t="shared" si="3"/>
        <v>Q7.2. Radish, average of oriental and icicle white radish, and of raw and cooked (boiled)0</v>
      </c>
      <c r="L5123" s="1" t="str">
        <f t="shared" si="4"/>
        <v>Q7.2. Radish, average of oriental and icicle white radish, and of raw and cooked (boiled)45119</v>
      </c>
      <c r="M5123" s="1" t="str">
        <f t="array" ref="M5123">IF(A5122=$A$72,TEXT(A5123,"dd/mm/yyyy"),A5123)&amp;";"&amp;B5123&amp;";"&amp;IF(J5123=0,IFERROR(VLOOKUP(A5123,default!$B$17:$C$19,2,0),C5123),INDEX(default!$B$2:$B$12,Sheet2!J5123,0))&amp;";"&amp;D5123&amp;";"&amp;E5123&amp;";"&amp;F5123&amp;";"&amp;G5123&amp;";"&amp;H5123</f>
        <v>12/07/2023;;;;;;;</v>
      </c>
    </row>
    <row r="5124" ht="15.75" customHeight="1">
      <c r="I5124" s="1" t="str">
        <f t="shared" si="1"/>
        <v>Q7.2. Radish, average of oriental and icicle white radish, and of raw and cooked (boiled)</v>
      </c>
      <c r="J5124" s="1">
        <f t="shared" si="2"/>
        <v>0</v>
      </c>
      <c r="K5124" s="1" t="str">
        <f t="shared" si="3"/>
        <v>Q7.2. Radish, average of oriental and icicle white radish, and of raw and cooked (boiled)0</v>
      </c>
      <c r="L5124" s="1" t="str">
        <f t="shared" si="4"/>
        <v>Q7.2. Radish, average of oriental and icicle white radish, and of raw and cooked (boiled)</v>
      </c>
      <c r="M5124" s="1" t="str">
        <f t="array" ref="M5124">IF(A5123=$A$72,TEXT(A5124,"dd/mm/yyyy"),A5124)&amp;";"&amp;B5124&amp;";"&amp;IF(J5124=0,IFERROR(VLOOKUP(A5124,default!$B$17:$C$19,2,0),C5124),INDEX(default!$B$2:$B$12,Sheet2!J5124,0))&amp;";"&amp;D5124&amp;";"&amp;E5124&amp;";"&amp;F5124&amp;";"&amp;G5124&amp;";"&amp;H5124</f>
        <v>;;;;;;;</v>
      </c>
    </row>
    <row r="5125" ht="15.75" customHeight="1">
      <c r="A5125" s="1" t="s">
        <v>834</v>
      </c>
      <c r="I5125" s="1" t="str">
        <f t="shared" si="1"/>
        <v>Q7.2. Radish, average of oriental and icicle white radish, and of raw and cooked (boiled)</v>
      </c>
      <c r="J5125" s="1">
        <f t="shared" si="2"/>
        <v>0</v>
      </c>
      <c r="K5125" s="1" t="str">
        <f t="shared" si="3"/>
        <v>Q7.2. Radish, average of oriental and icicle white radish, and of raw and cooked (boiled)0</v>
      </c>
      <c r="L5125" s="1" t="str">
        <f t="shared" si="4"/>
        <v>Q7.2. Radish, average of oriental and icicle white radish, and of raw and cooked (boiled)Products</v>
      </c>
      <c r="M5125" s="1" t="str">
        <f t="array" ref="M5125">IF(A5124=$A$72,TEXT(A5125,"dd/mm/yyyy"),A5125)&amp;";"&amp;B5125&amp;";"&amp;IF(J5125=0,IFERROR(VLOOKUP(A5125,default!$B$17:$C$19,2,0),C5125),INDEX(default!$B$2:$B$12,Sheet2!J5125,0))&amp;";"&amp;D5125&amp;";"&amp;E5125&amp;";"&amp;F5125&amp;";"&amp;G5125&amp;";"&amp;H5125</f>
        <v>Products;;;;;;;</v>
      </c>
    </row>
    <row r="5126" ht="15.75" customHeight="1">
      <c r="A5126" s="1" t="s">
        <v>1093</v>
      </c>
      <c r="B5126" s="1" t="s">
        <v>835</v>
      </c>
      <c r="C5126" s="1">
        <v>1.0</v>
      </c>
      <c r="D5126" s="1">
        <v>100.0</v>
      </c>
      <c r="E5126" s="1" t="s">
        <v>836</v>
      </c>
      <c r="F5126" s="1" t="s">
        <v>971</v>
      </c>
      <c r="I5126" s="1" t="str">
        <f t="shared" si="1"/>
        <v>Q7.3. Balsam-pear (bitter gourd or bitter melon), pods, cooked, boiled, drained, without salt</v>
      </c>
      <c r="J5126" s="1">
        <f t="shared" si="2"/>
        <v>0</v>
      </c>
      <c r="K5126" s="1" t="str">
        <f t="shared" si="3"/>
        <v>Q7.3. Balsam-pear (bitter gourd or bitter melon), pods, cooked, boiled, drained, without salt0</v>
      </c>
      <c r="L5126" s="1" t="str">
        <f t="shared" si="4"/>
        <v>Q7.3. Balsam-pear (bitter gourd or bitter melon), pods, cooked, boiled, drained, without saltQ7.3. Balsam-pear (bitter gourd or bitter melon), pods, cooked, boiled, drained, without salt</v>
      </c>
      <c r="M5126" s="1" t="str">
        <f t="array" ref="M5126">IF(A5125=$A$72,TEXT(A5126,"dd/mm/yyyy"),A5126)&amp;";"&amp;B5126&amp;";"&amp;IF(J5126=0,IFERROR(VLOOKUP(A5126,default!$B$17:$C$19,2,0),C5126),INDEX(default!$B$2:$B$12,Sheet2!J5126,0))&amp;";"&amp;D5126&amp;";"&amp;E5126&amp;";"&amp;F5126&amp;";"&amp;G5126&amp;";"&amp;H5126</f>
        <v>Q7.3. Balsam-pear (bitter gourd or bitter melon), pods, cooked, boiled, drained, without salt;kg;1;100;not defined;!My project\0. Life cycles;;</v>
      </c>
    </row>
    <row r="5127" ht="15.75" customHeight="1">
      <c r="I5127" s="1" t="str">
        <f t="shared" si="1"/>
        <v>Q7.3. Balsam-pear (bitter gourd or bitter melon), pods, cooked, boiled, drained, without salt</v>
      </c>
      <c r="J5127" s="1">
        <f t="shared" si="2"/>
        <v>0</v>
      </c>
      <c r="K5127" s="1" t="str">
        <f t="shared" si="3"/>
        <v>Q7.3. Balsam-pear (bitter gourd or bitter melon), pods, cooked, boiled, drained, without salt0</v>
      </c>
      <c r="L5127" s="1" t="str">
        <f t="shared" si="4"/>
        <v>Q7.3. Balsam-pear (bitter gourd or bitter melon), pods, cooked, boiled, drained, without salt</v>
      </c>
      <c r="M5127" s="1" t="str">
        <f t="array" ref="M5127">IF(A5126=$A$72,TEXT(A5127,"dd/mm/yyyy"),A5127)&amp;";"&amp;B5127&amp;";"&amp;IF(J5127=0,IFERROR(VLOOKUP(A5127,default!$B$17:$C$19,2,0),C5127),INDEX(default!$B$2:$B$12,Sheet2!J5127,0))&amp;";"&amp;D5127&amp;";"&amp;E5127&amp;";"&amp;F5127&amp;";"&amp;G5127&amp;";"&amp;H5127</f>
        <v>;;;;;;;</v>
      </c>
    </row>
    <row r="5128" ht="15.75" customHeight="1">
      <c r="A5128" s="1" t="s">
        <v>838</v>
      </c>
      <c r="I5128" s="1" t="str">
        <f t="shared" si="1"/>
        <v>Q7.3. Balsam-pear (bitter gourd or bitter melon), pods, cooked, boiled, drained, without salt</v>
      </c>
      <c r="J5128" s="1">
        <f t="shared" si="2"/>
        <v>0</v>
      </c>
      <c r="K5128" s="1" t="str">
        <f t="shared" si="3"/>
        <v>Q7.3. Balsam-pear (bitter gourd or bitter melon), pods, cooked, boiled, drained, without salt0</v>
      </c>
      <c r="L5128" s="1" t="str">
        <f t="shared" si="4"/>
        <v>Q7.3. Balsam-pear (bitter gourd or bitter melon), pods, cooked, boiled, drained, without saltAvoided products</v>
      </c>
      <c r="M5128" s="1" t="str">
        <f t="array" ref="M5128">IF(A5127=$A$72,TEXT(A5128,"dd/mm/yyyy"),A5128)&amp;";"&amp;B5128&amp;";"&amp;IF(J5128=0,IFERROR(VLOOKUP(A5128,default!$B$17:$C$19,2,0),C5128),INDEX(default!$B$2:$B$12,Sheet2!J5128,0))&amp;";"&amp;D5128&amp;";"&amp;E5128&amp;";"&amp;F5128&amp;";"&amp;G5128&amp;";"&amp;H5128</f>
        <v>Avoided products;;;;;;;</v>
      </c>
    </row>
    <row r="5129" ht="15.75" customHeight="1">
      <c r="I5129" s="1" t="str">
        <f t="shared" si="1"/>
        <v>Q7.3. Balsam-pear (bitter gourd or bitter melon), pods, cooked, boiled, drained, without salt</v>
      </c>
      <c r="J5129" s="1">
        <f t="shared" si="2"/>
        <v>0</v>
      </c>
      <c r="K5129" s="1" t="str">
        <f t="shared" si="3"/>
        <v>Q7.3. Balsam-pear (bitter gourd or bitter melon), pods, cooked, boiled, drained, without salt0</v>
      </c>
      <c r="L5129" s="1" t="str">
        <f t="shared" si="4"/>
        <v>Q7.3. Balsam-pear (bitter gourd or bitter melon), pods, cooked, boiled, drained, without salt</v>
      </c>
      <c r="M5129" s="1" t="str">
        <f t="array" ref="M5129">IF(A5128=$A$72,TEXT(A5129,"dd/mm/yyyy"),A5129)&amp;";"&amp;B5129&amp;";"&amp;IF(J5129=0,IFERROR(VLOOKUP(A5129,default!$B$17:$C$19,2,0),C5129),INDEX(default!$B$2:$B$12,Sheet2!J5129,0))&amp;";"&amp;D5129&amp;";"&amp;E5129&amp;";"&amp;F5129&amp;";"&amp;G5129&amp;";"&amp;H5129</f>
        <v>;;;;;;;</v>
      </c>
    </row>
    <row r="5130" ht="15.75" customHeight="1">
      <c r="A5130" s="1" t="s">
        <v>839</v>
      </c>
      <c r="I5130" s="1" t="str">
        <f t="shared" si="1"/>
        <v>Q7.3. Balsam-pear (bitter gourd or bitter melon), pods, cooked, boiled, drained, without salt</v>
      </c>
      <c r="J5130" s="1">
        <f t="shared" si="2"/>
        <v>0</v>
      </c>
      <c r="K5130" s="1" t="str">
        <f t="shared" si="3"/>
        <v>Q7.3. Balsam-pear (bitter gourd or bitter melon), pods, cooked, boiled, drained, without salt0</v>
      </c>
      <c r="L5130" s="1" t="str">
        <f t="shared" si="4"/>
        <v>Q7.3. Balsam-pear (bitter gourd or bitter melon), pods, cooked, boiled, drained, without saltResources</v>
      </c>
      <c r="M5130" s="1" t="str">
        <f t="array" ref="M5130">IF(A5129=$A$72,TEXT(A5130,"dd/mm/yyyy"),A5130)&amp;";"&amp;B5130&amp;";"&amp;IF(J5130=0,IFERROR(VLOOKUP(A5130,default!$B$17:$C$19,2,0),C5130),INDEX(default!$B$2:$B$12,Sheet2!J5130,0))&amp;";"&amp;D5130&amp;";"&amp;E5130&amp;";"&amp;F5130&amp;";"&amp;G5130&amp;";"&amp;H5130</f>
        <v>Resources;;;;;;;</v>
      </c>
    </row>
    <row r="5131" ht="15.75" customHeight="1">
      <c r="I5131" s="1" t="str">
        <f t="shared" si="1"/>
        <v>Q7.3. Balsam-pear (bitter gourd or bitter melon), pods, cooked, boiled, drained, without salt</v>
      </c>
      <c r="J5131" s="1">
        <f t="shared" si="2"/>
        <v>0</v>
      </c>
      <c r="K5131" s="1" t="str">
        <f t="shared" si="3"/>
        <v>Q7.3. Balsam-pear (bitter gourd or bitter melon), pods, cooked, boiled, drained, without salt0</v>
      </c>
      <c r="L5131" s="1" t="str">
        <f t="shared" si="4"/>
        <v>Q7.3. Balsam-pear (bitter gourd or bitter melon), pods, cooked, boiled, drained, without salt</v>
      </c>
      <c r="M5131" s="1" t="str">
        <f t="array" ref="M5131">IF(A5130=$A$72,TEXT(A5131,"dd/mm/yyyy"),A5131)&amp;";"&amp;B5131&amp;";"&amp;IF(J5131=0,IFERROR(VLOOKUP(A5131,default!$B$17:$C$19,2,0),C5131),INDEX(default!$B$2:$B$12,Sheet2!J5131,0))&amp;";"&amp;D5131&amp;";"&amp;E5131&amp;";"&amp;F5131&amp;";"&amp;G5131&amp;";"&amp;H5131</f>
        <v>;;;;;;;</v>
      </c>
    </row>
    <row r="5132" ht="15.75" customHeight="1">
      <c r="A5132" s="1" t="s">
        <v>840</v>
      </c>
      <c r="I5132" s="1" t="str">
        <f t="shared" si="1"/>
        <v>Q7.3. Balsam-pear (bitter gourd or bitter melon), pods, cooked, boiled, drained, without salt</v>
      </c>
      <c r="J5132" s="1">
        <f t="shared" si="2"/>
        <v>1</v>
      </c>
      <c r="K5132" s="1" t="str">
        <f t="shared" si="3"/>
        <v>Q7.3. Balsam-pear (bitter gourd or bitter melon), pods, cooked, boiled, drained, without salt1</v>
      </c>
      <c r="L5132" s="1" t="str">
        <f t="shared" si="4"/>
        <v>Q7.3. Balsam-pear (bitter gourd or bitter melon), pods, cooked, boiled, drained, without saltMaterials/fuels</v>
      </c>
      <c r="M5132" s="1" t="str">
        <f t="array" ref="M5132">IF(A5131=$A$72,TEXT(A5132,"dd/mm/yyyy"),A5132)&amp;";"&amp;B5132&amp;";"&amp;IF(J5132=0,IFERROR(VLOOKUP(A5132,default!$B$17:$C$19,2,0),C5132),INDEX(default!$B$2:$B$12,Sheet2!J5132,0))&amp;";"&amp;D5132&amp;";"&amp;E5132&amp;";"&amp;F5132&amp;";"&amp;G5132&amp;";"&amp;H5132</f>
        <v>Materials/fuels;;;;;;;</v>
      </c>
    </row>
    <row r="5133" ht="15.75" customHeight="1">
      <c r="A5133" s="1" t="s">
        <v>410</v>
      </c>
      <c r="B5133" s="1" t="s">
        <v>835</v>
      </c>
      <c r="C5133" s="1" t="s">
        <v>1013</v>
      </c>
      <c r="D5133" s="1" t="s">
        <v>842</v>
      </c>
      <c r="E5133" s="1">
        <v>0.0</v>
      </c>
      <c r="F5133" s="1">
        <v>0.0</v>
      </c>
      <c r="G5133" s="1">
        <v>0.0</v>
      </c>
      <c r="I5133" s="1" t="str">
        <f t="shared" si="1"/>
        <v>Q7.3. Balsam-pear (bitter gourd or bitter melon), pods, cooked, boiled, drained, without salt</v>
      </c>
      <c r="J5133" s="1">
        <f t="shared" si="2"/>
        <v>2</v>
      </c>
      <c r="K5133" s="1" t="str">
        <f t="shared" si="3"/>
        <v>Q7.3. Balsam-pear (bitter gourd or bitter melon), pods, cooked, boiled, drained, without salt2</v>
      </c>
      <c r="L5133" s="1" t="str">
        <f t="shared" si="4"/>
        <v>Q7.3. Balsam-pear (bitter gourd or bitter melon), pods, cooked, boiled, drained, without saltBitter gourd, at farm {ID} | GAIN LCA food basket</v>
      </c>
      <c r="M5133" s="1" t="str">
        <f t="array" ref="M5133">IF(A5132=$A$72,TEXT(A5133,"dd/mm/yyyy"),A5133)&amp;";"&amp;B5133&amp;";"&amp;IF(J5133=0,IFERROR(VLOOKUP(A5133,default!$B$17:$C$19,2,0),C5133),INDEX(default!$B$2:$B$12,Sheet2!J5133,0))&amp;";"&amp;D5133&amp;";"&amp;E5133&amp;";"&amp;F5133&amp;";"&amp;G5133&amp;";"&amp;H5133</f>
        <v>Bitter gourd, at farm {ID} | GAIN LCA food basket;kg;primary*(1+PHAR_loss_PNS+PROC_loss_PNS+TRAN_loss_PNS+RET_loss_PNS);Undefined;0;0;0;</v>
      </c>
    </row>
    <row r="5134" ht="15.75" customHeight="1">
      <c r="A5134" s="1" t="s">
        <v>122</v>
      </c>
      <c r="B5134" s="1" t="s">
        <v>835</v>
      </c>
      <c r="C5134" s="1">
        <v>0.0</v>
      </c>
      <c r="D5134" s="1" t="s">
        <v>842</v>
      </c>
      <c r="E5134" s="1">
        <v>0.0</v>
      </c>
      <c r="F5134" s="1">
        <v>0.0</v>
      </c>
      <c r="G5134" s="1">
        <v>0.0</v>
      </c>
      <c r="I5134" s="1" t="str">
        <f t="shared" si="1"/>
        <v>Q7.3. Balsam-pear (bitter gourd or bitter melon), pods, cooked, boiled, drained, without salt</v>
      </c>
      <c r="J5134" s="1">
        <f t="shared" si="2"/>
        <v>3</v>
      </c>
      <c r="K5134" s="1" t="str">
        <f t="shared" si="3"/>
        <v>Q7.3. Balsam-pear (bitter gourd or bitter melon), pods, cooked, boiled, drained, without salt3</v>
      </c>
      <c r="L5134" s="1" t="str">
        <f t="shared" si="4"/>
        <v>Q7.3. Balsam-pear (bitter gourd or bitter melon), pods, cooked, boiled, drained, without saltProcessing dummy</v>
      </c>
      <c r="M5134" s="1" t="str">
        <f t="array" ref="M5134">IF(A5133=$A$72,TEXT(A5134,"dd/mm/yyyy"),A5134)&amp;";"&amp;B5134&amp;";"&amp;IF(J5134=0,IFERROR(VLOOKUP(A5134,default!$B$17:$C$19,2,0),C5134),INDEX(default!$B$2:$B$12,Sheet2!J5134,0))&amp;";"&amp;D5134&amp;";"&amp;E5134&amp;";"&amp;F5134&amp;";"&amp;G5134&amp;";"&amp;H5134</f>
        <v>Processing dummy;kg;processing*(1+PROC_loss_PNS+TRAN_loss_PNS+RET_loss_PNS);Undefined;0;0;0;</v>
      </c>
    </row>
    <row r="5135" ht="15.75" customHeight="1">
      <c r="A5135" s="1" t="s">
        <v>317</v>
      </c>
      <c r="B5135" s="1" t="s">
        <v>835</v>
      </c>
      <c r="C5135" s="1" t="s">
        <v>1111</v>
      </c>
      <c r="D5135" s="1" t="s">
        <v>842</v>
      </c>
      <c r="E5135" s="1">
        <v>0.0</v>
      </c>
      <c r="F5135" s="1">
        <v>0.0</v>
      </c>
      <c r="G5135" s="1">
        <v>0.0</v>
      </c>
      <c r="I5135" s="1" t="str">
        <f t="shared" si="1"/>
        <v>Q7.3. Balsam-pear (bitter gourd or bitter melon), pods, cooked, boiled, drained, without salt</v>
      </c>
      <c r="J5135" s="1">
        <f t="shared" si="2"/>
        <v>4</v>
      </c>
      <c r="K5135" s="1" t="str">
        <f t="shared" si="3"/>
        <v>Q7.3. Balsam-pear (bitter gourd or bitter melon), pods, cooked, boiled, drained, without salt4</v>
      </c>
      <c r="L5135" s="1" t="str">
        <f t="shared" si="4"/>
        <v>Q7.3. Balsam-pear (bitter gourd or bitter melon), pods, cooked, boiled, drained, without saltPackaging dummy</v>
      </c>
      <c r="M5135" s="1" t="str">
        <f t="array" ref="M5135">IF(A5134=$A$72,TEXT(A5135,"dd/mm/yyyy"),A5135)&amp;";"&amp;B5135&amp;";"&amp;IF(J5135=0,IFERROR(VLOOKUP(A5135,default!$B$17:$C$19,2,0),C5135),INDEX(default!$B$2:$B$12,Sheet2!J5135,0))&amp;";"&amp;D5135&amp;";"&amp;E5135&amp;";"&amp;F5135&amp;";"&amp;G5135&amp;";"&amp;H5135</f>
        <v>Packaging dummy;kg;packaging*(1+TRAN_loss_PNS+RET_loss_PNS);Undefined;0;0;0;</v>
      </c>
    </row>
    <row r="5136" ht="15.75" customHeight="1">
      <c r="A5136" s="1" t="s">
        <v>124</v>
      </c>
      <c r="B5136" s="1" t="s">
        <v>835</v>
      </c>
      <c r="C5136" s="1" t="s">
        <v>1015</v>
      </c>
      <c r="D5136" s="1" t="s">
        <v>842</v>
      </c>
      <c r="E5136" s="1">
        <v>0.0</v>
      </c>
      <c r="F5136" s="1">
        <v>0.0</v>
      </c>
      <c r="G5136" s="1">
        <v>0.0</v>
      </c>
      <c r="I5136" s="1" t="str">
        <f t="shared" si="1"/>
        <v>Q7.3. Balsam-pear (bitter gourd or bitter melon), pods, cooked, boiled, drained, without salt</v>
      </c>
      <c r="J5136" s="1">
        <f t="shared" si="2"/>
        <v>5</v>
      </c>
      <c r="K5136" s="1" t="str">
        <f t="shared" si="3"/>
        <v>Q7.3. Balsam-pear (bitter gourd or bitter melon), pods, cooked, boiled, drained, without salt5</v>
      </c>
      <c r="L5136" s="1" t="str">
        <f t="shared" si="4"/>
        <v>Q7.3. Balsam-pear (bitter gourd or bitter melon), pods, cooked, boiled, drained, without saltDomestic distribution {ID}| GAIN</v>
      </c>
      <c r="M5136" s="1" t="str">
        <f t="array" ref="M5136">IF(A5135=$A$72,TEXT(A5136,"dd/mm/yyyy"),A5136)&amp;";"&amp;B5136&amp;";"&amp;IF(J5136=0,IFERROR(VLOOKUP(A5136,default!$B$17:$C$19,2,0),C5136),INDEX(default!$B$2:$B$12,Sheet2!J5136,0))&amp;";"&amp;D5136&amp;";"&amp;E5136&amp;";"&amp;F5136&amp;";"&amp;G5136&amp;";"&amp;H5136</f>
        <v>Domestic distribution {ID}| GAIN;kg;distrib*(1+TRAN_loss_PNS+RET_loss_PNS);Undefined;0;0;0;</v>
      </c>
    </row>
    <row r="5137" ht="15.75" customHeight="1">
      <c r="A5137" s="1" t="s">
        <v>125</v>
      </c>
      <c r="B5137" s="1" t="s">
        <v>846</v>
      </c>
      <c r="C5137" s="1" t="s">
        <v>1016</v>
      </c>
      <c r="D5137" s="1" t="s">
        <v>842</v>
      </c>
      <c r="E5137" s="1">
        <v>0.0</v>
      </c>
      <c r="F5137" s="1">
        <v>0.0</v>
      </c>
      <c r="G5137" s="1">
        <v>0.0</v>
      </c>
      <c r="I5137" s="1" t="str">
        <f t="shared" si="1"/>
        <v>Q7.3. Balsam-pear (bitter gourd or bitter melon), pods, cooked, boiled, drained, without salt</v>
      </c>
      <c r="J5137" s="1">
        <f t="shared" si="2"/>
        <v>6</v>
      </c>
      <c r="K5137" s="1" t="str">
        <f t="shared" si="3"/>
        <v>Q7.3. Balsam-pear (bitter gourd or bitter melon), pods, cooked, boiled, drained, without salt6</v>
      </c>
      <c r="L5137" s="1" t="str">
        <f t="shared" si="4"/>
        <v>Q7.3. Balsam-pear (bitter gourd or bitter melon), pods, cooked, boiled, drained, without saltStorage, in closed refrigerator, at retail (WFLDB)/RER U {ID}| GAIN</v>
      </c>
      <c r="M5137" s="1" t="str">
        <f t="array" ref="M5137">IF(A5136=$A$72,TEXT(A5137,"dd/mm/yyyy"),A5137)&amp;";"&amp;B5137&amp;";"&amp;IF(J5137=0,IFERROR(VLOOKUP(A5137,default!$B$17:$C$19,2,0),C5137),INDEX(default!$B$2:$B$12,Sheet2!J5137,0))&amp;";"&amp;D5137&amp;";"&amp;E5137&amp;";"&amp;F5137&amp;";"&amp;G5137&amp;";"&amp;H5137</f>
        <v>Storage, in closed refrigerator, at retail (WFLDB)/RER U {ID}| GAIN;l*day;retail_cool*(1+RET_loss_PNS);Undefined;0;0;0;</v>
      </c>
    </row>
    <row r="5138" ht="15.75" customHeight="1">
      <c r="A5138" s="1" t="s">
        <v>126</v>
      </c>
      <c r="B5138" s="1" t="s">
        <v>846</v>
      </c>
      <c r="C5138" s="1" t="s">
        <v>1017</v>
      </c>
      <c r="D5138" s="1" t="s">
        <v>842</v>
      </c>
      <c r="E5138" s="1">
        <v>0.0</v>
      </c>
      <c r="F5138" s="1">
        <v>0.0</v>
      </c>
      <c r="G5138" s="1">
        <v>0.0</v>
      </c>
      <c r="I5138" s="1" t="str">
        <f t="shared" si="1"/>
        <v>Q7.3. Balsam-pear (bitter gourd or bitter melon), pods, cooked, boiled, drained, without salt</v>
      </c>
      <c r="J5138" s="1">
        <f t="shared" si="2"/>
        <v>7</v>
      </c>
      <c r="K5138" s="1" t="str">
        <f t="shared" si="3"/>
        <v>Q7.3. Balsam-pear (bitter gourd or bitter melon), pods, cooked, boiled, drained, without salt7</v>
      </c>
      <c r="L5138" s="1" t="str">
        <f t="shared" si="4"/>
        <v>Q7.3. Balsam-pear (bitter gourd or bitter melon), pods, cooked, boiled, drained, without saltStorage, in closed freezer, at retail (WFLDB)/RER U {ID}| GAIN</v>
      </c>
      <c r="M5138" s="1" t="str">
        <f t="array" ref="M5138">IF(A5137=$A$72,TEXT(A5138,"dd/mm/yyyy"),A5138)&amp;";"&amp;B5138&amp;";"&amp;IF(J5138=0,IFERROR(VLOOKUP(A5138,default!$B$17:$C$19,2,0),C5138),INDEX(default!$B$2:$B$12,Sheet2!J5138,0))&amp;";"&amp;D5138&amp;";"&amp;E5138&amp;";"&amp;F5138&amp;";"&amp;G5138&amp;";"&amp;H5138</f>
        <v>Storage, in closed freezer, at retail (WFLDB)/RER U {ID}| GAIN;l*day;retail_freez*(1+RET_loss_PNS);Undefined;0;0;0;</v>
      </c>
    </row>
    <row r="5139" ht="15.75" customHeight="1">
      <c r="A5139" s="1" t="s">
        <v>127</v>
      </c>
      <c r="B5139" s="1" t="s">
        <v>846</v>
      </c>
      <c r="C5139" s="1" t="s">
        <v>1018</v>
      </c>
      <c r="D5139" s="1" t="s">
        <v>842</v>
      </c>
      <c r="E5139" s="1">
        <v>0.0</v>
      </c>
      <c r="F5139" s="1">
        <v>0.0</v>
      </c>
      <c r="G5139" s="1">
        <v>0.0</v>
      </c>
      <c r="I5139" s="1" t="str">
        <f t="shared" si="1"/>
        <v>Q7.3. Balsam-pear (bitter gourd or bitter melon), pods, cooked, boiled, drained, without salt</v>
      </c>
      <c r="J5139" s="1">
        <f t="shared" si="2"/>
        <v>8</v>
      </c>
      <c r="K5139" s="1" t="str">
        <f t="shared" si="3"/>
        <v>Q7.3. Balsam-pear (bitter gourd or bitter melon), pods, cooked, boiled, drained, without salt8</v>
      </c>
      <c r="L5139" s="1" t="str">
        <f t="shared" si="4"/>
        <v>Q7.3. Balsam-pear (bitter gourd or bitter melon), pods, cooked, boiled, drained, without saltStorage, in refrigerator, at home (WFLDB)/RER U {ID}| GAIN</v>
      </c>
      <c r="M5139" s="1" t="str">
        <f t="array" ref="M5139">IF(A5138=$A$72,TEXT(A5139,"dd/mm/yyyy"),A5139)&amp;";"&amp;B5139&amp;";"&amp;IF(J5139=0,IFERROR(VLOOKUP(A5139,default!$B$17:$C$19,2,0),C5139),INDEX(default!$B$2:$B$12,Sheet2!J5139,0))&amp;";"&amp;D5139&amp;";"&amp;E5139&amp;";"&amp;F5139&amp;";"&amp;G5139&amp;";"&amp;H5139</f>
        <v>Storage, in refrigerator, at home (WFLDB)/RER U {ID}| GAIN;l*day;home_cool;Undefined;0;0;0;</v>
      </c>
    </row>
    <row r="5140" ht="15.75" customHeight="1">
      <c r="A5140" s="1" t="s">
        <v>128</v>
      </c>
      <c r="B5140" s="1" t="s">
        <v>846</v>
      </c>
      <c r="C5140" s="1" t="s">
        <v>1018</v>
      </c>
      <c r="D5140" s="1" t="s">
        <v>842</v>
      </c>
      <c r="E5140" s="1">
        <v>0.0</v>
      </c>
      <c r="F5140" s="1">
        <v>0.0</v>
      </c>
      <c r="G5140" s="1">
        <v>0.0</v>
      </c>
      <c r="I5140" s="1" t="str">
        <f t="shared" si="1"/>
        <v>Q7.3. Balsam-pear (bitter gourd or bitter melon), pods, cooked, boiled, drained, without salt</v>
      </c>
      <c r="J5140" s="1">
        <f t="shared" si="2"/>
        <v>9</v>
      </c>
      <c r="K5140" s="1" t="str">
        <f t="shared" si="3"/>
        <v>Q7.3. Balsam-pear (bitter gourd or bitter melon), pods, cooked, boiled, drained, without salt9</v>
      </c>
      <c r="L5140" s="1" t="str">
        <f t="shared" si="4"/>
        <v>Q7.3. Balsam-pear (bitter gourd or bitter melon), pods, cooked, boiled, drained, without saltStorage, in freezer, at home (WFLDB)/RER U {ID}| GAIN</v>
      </c>
      <c r="M5140" s="1" t="str">
        <f t="array" ref="M5140">IF(A5139=$A$72,TEXT(A5140,"dd/mm/yyyy"),A5140)&amp;";"&amp;B5140&amp;";"&amp;IF(J5140=0,IFERROR(VLOOKUP(A5140,default!$B$17:$C$19,2,0),C5140),INDEX(default!$B$2:$B$12,Sheet2!J5140,0))&amp;";"&amp;D5140&amp;";"&amp;E5140&amp;";"&amp;F5140&amp;";"&amp;G5140&amp;";"&amp;H5140</f>
        <v>Storage, in freezer, at home (WFLDB)/RER U {ID}| GAIN;l*day;home_freez;Undefined;0;0;0;</v>
      </c>
    </row>
    <row r="5141" ht="15.75" customHeight="1">
      <c r="A5141" s="1" t="s">
        <v>129</v>
      </c>
      <c r="B5141" s="1" t="s">
        <v>849</v>
      </c>
      <c r="C5141" s="1" t="s">
        <v>37</v>
      </c>
      <c r="D5141" s="1" t="s">
        <v>842</v>
      </c>
      <c r="E5141" s="1">
        <v>0.0</v>
      </c>
      <c r="F5141" s="1">
        <v>0.0</v>
      </c>
      <c r="G5141" s="1">
        <v>0.0</v>
      </c>
      <c r="I5141" s="1" t="str">
        <f t="shared" si="1"/>
        <v>Q7.3. Balsam-pear (bitter gourd or bitter melon), pods, cooked, boiled, drained, without salt</v>
      </c>
      <c r="J5141" s="1">
        <f t="shared" si="2"/>
        <v>10</v>
      </c>
      <c r="K5141" s="1" t="str">
        <f t="shared" si="3"/>
        <v>Q7.3. Balsam-pear (bitter gourd or bitter melon), pods, cooked, boiled, drained, without salt10</v>
      </c>
      <c r="L5141" s="1" t="str">
        <f t="shared" si="4"/>
        <v>Q7.3. Balsam-pear (bitter gourd or bitter melon), pods, cooked, boiled, drained, without saltBoiling, vegetables, with LPG stove, at consumer home (WFLDB)/GLO U</v>
      </c>
      <c r="M5141" s="1" t="str">
        <f t="array" ref="M5141">IF(A5140=$A$72,TEXT(A5141,"dd/mm/yyyy"),A5141)&amp;";"&amp;B5141&amp;";"&amp;IF(J5141=0,IFERROR(VLOOKUP(A5141,default!$B$17:$C$19,2,0),C5141),INDEX(default!$B$2:$B$12,Sheet2!J5141,0))&amp;";"&amp;D5141&amp;";"&amp;E5141&amp;";"&amp;F5141&amp;";"&amp;G5141&amp;";"&amp;H5141</f>
        <v>Boiling, vegetables, with LPG stove, at consumer home (WFLDB)/GLO U;p;boil*(1-USER_loss);Undefined;0;0;0;</v>
      </c>
    </row>
    <row r="5142" ht="15.75" customHeight="1">
      <c r="A5142" s="1" t="s">
        <v>130</v>
      </c>
      <c r="B5142" s="1" t="s">
        <v>849</v>
      </c>
      <c r="C5142" s="1" t="s">
        <v>38</v>
      </c>
      <c r="D5142" s="1" t="s">
        <v>842</v>
      </c>
      <c r="E5142" s="1">
        <v>0.0</v>
      </c>
      <c r="F5142" s="1">
        <v>0.0</v>
      </c>
      <c r="G5142" s="1">
        <v>0.0</v>
      </c>
      <c r="I5142" s="1" t="str">
        <f t="shared" si="1"/>
        <v>Q7.3. Balsam-pear (bitter gourd or bitter melon), pods, cooked, boiled, drained, without salt</v>
      </c>
      <c r="J5142" s="1">
        <f t="shared" si="2"/>
        <v>11</v>
      </c>
      <c r="K5142" s="1" t="str">
        <f t="shared" si="3"/>
        <v>Q7.3. Balsam-pear (bitter gourd or bitter melon), pods, cooked, boiled, drained, without salt11</v>
      </c>
      <c r="L5142" s="1" t="str">
        <f t="shared" si="4"/>
        <v>Q7.3. Balsam-pear (bitter gourd or bitter melon), pods, cooked, boiled, drained, without saltFrying, vegetables, with LPG stove, at consumer home (WFLDB)/GLO U</v>
      </c>
      <c r="M5142" s="1" t="str">
        <f t="array" ref="M5142">IF(A5141=$A$72,TEXT(A5142,"dd/mm/yyyy"),A5142)&amp;";"&amp;B5142&amp;";"&amp;IF(J5142=0,IFERROR(VLOOKUP(A5142,default!$B$17:$C$19,2,0),C5142),INDEX(default!$B$2:$B$12,Sheet2!J5142,0))&amp;";"&amp;D5142&amp;";"&amp;E5142&amp;";"&amp;F5142&amp;";"&amp;G5142&amp;";"&amp;H5142</f>
        <v>Frying, vegetables, with LPG stove, at consumer home (WFLDB)/GLO U;p;fry*(1-USER_loss);Undefined;0;0;0;</v>
      </c>
    </row>
    <row r="5143" ht="15.75" customHeight="1">
      <c r="I5143" s="1" t="str">
        <f t="shared" si="1"/>
        <v>Q7.3. Balsam-pear (bitter gourd or bitter melon), pods, cooked, boiled, drained, without salt</v>
      </c>
      <c r="J5143" s="1">
        <f t="shared" si="2"/>
        <v>0</v>
      </c>
      <c r="K5143" s="1" t="str">
        <f t="shared" si="3"/>
        <v>Q7.3. Balsam-pear (bitter gourd or bitter melon), pods, cooked, boiled, drained, without salt0</v>
      </c>
      <c r="L5143" s="1" t="str">
        <f t="shared" si="4"/>
        <v>Q7.3. Balsam-pear (bitter gourd or bitter melon), pods, cooked, boiled, drained, without salt</v>
      </c>
      <c r="M5143" s="1" t="str">
        <f t="array" ref="M5143">IF(A5142=$A$72,TEXT(A5143,"dd/mm/yyyy"),A5143)&amp;";"&amp;B5143&amp;";"&amp;IF(J5143=0,IFERROR(VLOOKUP(A5143,default!$B$17:$C$19,2,0),C5143),INDEX(default!$B$2:$B$12,Sheet2!J5143,0))&amp;";"&amp;D5143&amp;";"&amp;E5143&amp;";"&amp;F5143&amp;";"&amp;G5143&amp;";"&amp;H5143</f>
        <v>;;;;;;;</v>
      </c>
    </row>
    <row r="5144" ht="15.75" customHeight="1">
      <c r="A5144" s="1" t="s">
        <v>852</v>
      </c>
      <c r="I5144" s="1" t="str">
        <f t="shared" si="1"/>
        <v>Q7.3. Balsam-pear (bitter gourd or bitter melon), pods, cooked, boiled, drained, without salt</v>
      </c>
      <c r="J5144" s="1">
        <f t="shared" si="2"/>
        <v>0</v>
      </c>
      <c r="K5144" s="1" t="str">
        <f t="shared" si="3"/>
        <v>Q7.3. Balsam-pear (bitter gourd or bitter melon), pods, cooked, boiled, drained, without salt0</v>
      </c>
      <c r="L5144" s="1" t="str">
        <f t="shared" si="4"/>
        <v>Q7.3. Balsam-pear (bitter gourd or bitter melon), pods, cooked, boiled, drained, without saltElectricity/heat</v>
      </c>
      <c r="M5144" s="1" t="str">
        <f t="array" ref="M5144">IF(A5143=$A$72,TEXT(A5144,"dd/mm/yyyy"),A5144)&amp;";"&amp;B5144&amp;";"&amp;IF(J5144=0,IFERROR(VLOOKUP(A5144,default!$B$17:$C$19,2,0),C5144),INDEX(default!$B$2:$B$12,Sheet2!J5144,0))&amp;";"&amp;D5144&amp;";"&amp;E5144&amp;";"&amp;F5144&amp;";"&amp;G5144&amp;";"&amp;H5144</f>
        <v>Electricity/heat;;;;;;;</v>
      </c>
    </row>
    <row r="5145" ht="15.75" customHeight="1">
      <c r="I5145" s="1" t="str">
        <f t="shared" si="1"/>
        <v>Q7.3. Balsam-pear (bitter gourd or bitter melon), pods, cooked, boiled, drained, without salt</v>
      </c>
      <c r="J5145" s="1">
        <f t="shared" si="2"/>
        <v>0</v>
      </c>
      <c r="K5145" s="1" t="str">
        <f t="shared" si="3"/>
        <v>Q7.3. Balsam-pear (bitter gourd or bitter melon), pods, cooked, boiled, drained, without salt0</v>
      </c>
      <c r="L5145" s="1" t="str">
        <f t="shared" si="4"/>
        <v>Q7.3. Balsam-pear (bitter gourd or bitter melon), pods, cooked, boiled, drained, without salt</v>
      </c>
      <c r="M5145" s="1" t="str">
        <f t="array" ref="M5145">IF(A5144=$A$72,TEXT(A5145,"dd/mm/yyyy"),A5145)&amp;";"&amp;B5145&amp;";"&amp;IF(J5145=0,IFERROR(VLOOKUP(A5145,default!$B$17:$C$19,2,0),C5145),INDEX(default!$B$2:$B$12,Sheet2!J5145,0))&amp;";"&amp;D5145&amp;";"&amp;E5145&amp;";"&amp;F5145&amp;";"&amp;G5145&amp;";"&amp;H5145</f>
        <v>;;;;;;;</v>
      </c>
    </row>
    <row r="5146" ht="15.75" customHeight="1">
      <c r="A5146" s="1" t="s">
        <v>853</v>
      </c>
      <c r="I5146" s="1" t="str">
        <f t="shared" si="1"/>
        <v>Q7.3. Balsam-pear (bitter gourd or bitter melon), pods, cooked, boiled, drained, without salt</v>
      </c>
      <c r="J5146" s="1">
        <f t="shared" si="2"/>
        <v>0</v>
      </c>
      <c r="K5146" s="1" t="str">
        <f t="shared" si="3"/>
        <v>Q7.3. Balsam-pear (bitter gourd or bitter melon), pods, cooked, boiled, drained, without salt0</v>
      </c>
      <c r="L5146" s="1" t="str">
        <f t="shared" si="4"/>
        <v>Q7.3. Balsam-pear (bitter gourd or bitter melon), pods, cooked, boiled, drained, without saltEmissions to air</v>
      </c>
      <c r="M5146" s="1" t="str">
        <f t="array" ref="M5146">IF(A5145=$A$72,TEXT(A5146,"dd/mm/yyyy"),A5146)&amp;";"&amp;B5146&amp;";"&amp;IF(J5146=0,IFERROR(VLOOKUP(A5146,default!$B$17:$C$19,2,0),C5146),INDEX(default!$B$2:$B$12,Sheet2!J5146,0))&amp;";"&amp;D5146&amp;";"&amp;E5146&amp;";"&amp;F5146&amp;";"&amp;G5146&amp;";"&amp;H5146</f>
        <v>Emissions to air;;;;;;;</v>
      </c>
    </row>
    <row r="5147" ht="15.75" customHeight="1">
      <c r="I5147" s="1" t="str">
        <f t="shared" si="1"/>
        <v>Q7.3. Balsam-pear (bitter gourd or bitter melon), pods, cooked, boiled, drained, without salt</v>
      </c>
      <c r="J5147" s="1">
        <f t="shared" si="2"/>
        <v>0</v>
      </c>
      <c r="K5147" s="1" t="str">
        <f t="shared" si="3"/>
        <v>Q7.3. Balsam-pear (bitter gourd or bitter melon), pods, cooked, boiled, drained, without salt0</v>
      </c>
      <c r="L5147" s="1" t="str">
        <f t="shared" si="4"/>
        <v>Q7.3. Balsam-pear (bitter gourd or bitter melon), pods, cooked, boiled, drained, without salt</v>
      </c>
      <c r="M5147" s="1" t="str">
        <f t="array" ref="M5147">IF(A5146=$A$72,TEXT(A5147,"dd/mm/yyyy"),A5147)&amp;";"&amp;B5147&amp;";"&amp;IF(J5147=0,IFERROR(VLOOKUP(A5147,default!$B$17:$C$19,2,0),C5147),INDEX(default!$B$2:$B$12,Sheet2!J5147,0))&amp;";"&amp;D5147&amp;";"&amp;E5147&amp;";"&amp;F5147&amp;";"&amp;G5147&amp;";"&amp;H5147</f>
        <v>;;;;;;;</v>
      </c>
    </row>
    <row r="5148" ht="15.75" customHeight="1">
      <c r="A5148" s="1" t="s">
        <v>854</v>
      </c>
      <c r="I5148" s="1" t="str">
        <f t="shared" si="1"/>
        <v>Q7.3. Balsam-pear (bitter gourd or bitter melon), pods, cooked, boiled, drained, without salt</v>
      </c>
      <c r="J5148" s="1">
        <f t="shared" si="2"/>
        <v>0</v>
      </c>
      <c r="K5148" s="1" t="str">
        <f t="shared" si="3"/>
        <v>Q7.3. Balsam-pear (bitter gourd or bitter melon), pods, cooked, boiled, drained, without salt0</v>
      </c>
      <c r="L5148" s="1" t="str">
        <f t="shared" si="4"/>
        <v>Q7.3. Balsam-pear (bitter gourd or bitter melon), pods, cooked, boiled, drained, without saltEmissions to water</v>
      </c>
      <c r="M5148" s="1" t="str">
        <f t="array" ref="M5148">IF(A5147=$A$72,TEXT(A5148,"dd/mm/yyyy"),A5148)&amp;";"&amp;B5148&amp;";"&amp;IF(J5148=0,IFERROR(VLOOKUP(A5148,default!$B$17:$C$19,2,0),C5148),INDEX(default!$B$2:$B$12,Sheet2!J5148,0))&amp;";"&amp;D5148&amp;";"&amp;E5148&amp;";"&amp;F5148&amp;";"&amp;G5148&amp;";"&amp;H5148</f>
        <v>Emissions to water;;;;;;;</v>
      </c>
    </row>
    <row r="5149" ht="15.75" customHeight="1">
      <c r="I5149" s="1" t="str">
        <f t="shared" si="1"/>
        <v>Q7.3. Balsam-pear (bitter gourd or bitter melon), pods, cooked, boiled, drained, without salt</v>
      </c>
      <c r="J5149" s="1">
        <f t="shared" si="2"/>
        <v>0</v>
      </c>
      <c r="K5149" s="1" t="str">
        <f t="shared" si="3"/>
        <v>Q7.3. Balsam-pear (bitter gourd or bitter melon), pods, cooked, boiled, drained, without salt0</v>
      </c>
      <c r="L5149" s="1" t="str">
        <f t="shared" si="4"/>
        <v>Q7.3. Balsam-pear (bitter gourd or bitter melon), pods, cooked, boiled, drained, without salt</v>
      </c>
      <c r="M5149" s="1" t="str">
        <f t="array" ref="M5149">IF(A5148=$A$72,TEXT(A5149,"dd/mm/yyyy"),A5149)&amp;";"&amp;B5149&amp;";"&amp;IF(J5149=0,IFERROR(VLOOKUP(A5149,default!$B$17:$C$19,2,0),C5149),INDEX(default!$B$2:$B$12,Sheet2!J5149,0))&amp;";"&amp;D5149&amp;";"&amp;E5149&amp;";"&amp;F5149&amp;";"&amp;G5149&amp;";"&amp;H5149</f>
        <v>;;;;;;;</v>
      </c>
    </row>
    <row r="5150" ht="15.75" customHeight="1">
      <c r="A5150" s="1" t="s">
        <v>855</v>
      </c>
      <c r="I5150" s="1" t="str">
        <f t="shared" si="1"/>
        <v>Q7.3. Balsam-pear (bitter gourd or bitter melon), pods, cooked, boiled, drained, without salt</v>
      </c>
      <c r="J5150" s="1">
        <f t="shared" si="2"/>
        <v>0</v>
      </c>
      <c r="K5150" s="1" t="str">
        <f t="shared" si="3"/>
        <v>Q7.3. Balsam-pear (bitter gourd or bitter melon), pods, cooked, boiled, drained, without salt0</v>
      </c>
      <c r="L5150" s="1" t="str">
        <f t="shared" si="4"/>
        <v>Q7.3. Balsam-pear (bitter gourd or bitter melon), pods, cooked, boiled, drained, without saltEmissions to soil</v>
      </c>
      <c r="M5150" s="1" t="str">
        <f t="array" ref="M5150">IF(A5149=$A$72,TEXT(A5150,"dd/mm/yyyy"),A5150)&amp;";"&amp;B5150&amp;";"&amp;IF(J5150=0,IFERROR(VLOOKUP(A5150,default!$B$17:$C$19,2,0),C5150),INDEX(default!$B$2:$B$12,Sheet2!J5150,0))&amp;";"&amp;D5150&amp;";"&amp;E5150&amp;";"&amp;F5150&amp;";"&amp;G5150&amp;";"&amp;H5150</f>
        <v>Emissions to soil;;;;;;;</v>
      </c>
    </row>
    <row r="5151" ht="15.75" customHeight="1">
      <c r="I5151" s="1" t="str">
        <f t="shared" si="1"/>
        <v>Q7.3. Balsam-pear (bitter gourd or bitter melon), pods, cooked, boiled, drained, without salt</v>
      </c>
      <c r="J5151" s="1">
        <f t="shared" si="2"/>
        <v>0</v>
      </c>
      <c r="K5151" s="1" t="str">
        <f t="shared" si="3"/>
        <v>Q7.3. Balsam-pear (bitter gourd or bitter melon), pods, cooked, boiled, drained, without salt0</v>
      </c>
      <c r="L5151" s="1" t="str">
        <f t="shared" si="4"/>
        <v>Q7.3. Balsam-pear (bitter gourd or bitter melon), pods, cooked, boiled, drained, without salt</v>
      </c>
      <c r="M5151" s="1" t="str">
        <f t="array" ref="M5151">IF(A5150=$A$72,TEXT(A5151,"dd/mm/yyyy"),A5151)&amp;";"&amp;B5151&amp;";"&amp;IF(J5151=0,IFERROR(VLOOKUP(A5151,default!$B$17:$C$19,2,0),C5151),INDEX(default!$B$2:$B$12,Sheet2!J5151,0))&amp;";"&amp;D5151&amp;";"&amp;E5151&amp;";"&amp;F5151&amp;";"&amp;G5151&amp;";"&amp;H5151</f>
        <v>;;;;;;;</v>
      </c>
    </row>
    <row r="5152" ht="15.75" customHeight="1">
      <c r="A5152" s="1" t="s">
        <v>856</v>
      </c>
      <c r="I5152" s="1" t="str">
        <f t="shared" si="1"/>
        <v>Q7.3. Balsam-pear (bitter gourd or bitter melon), pods, cooked, boiled, drained, without salt</v>
      </c>
      <c r="J5152" s="1">
        <f t="shared" si="2"/>
        <v>0</v>
      </c>
      <c r="K5152" s="1" t="str">
        <f t="shared" si="3"/>
        <v>Q7.3. Balsam-pear (bitter gourd or bitter melon), pods, cooked, boiled, drained, without salt0</v>
      </c>
      <c r="L5152" s="1" t="str">
        <f t="shared" si="4"/>
        <v>Q7.3. Balsam-pear (bitter gourd or bitter melon), pods, cooked, boiled, drained, without saltFinal waste flows</v>
      </c>
      <c r="M5152" s="1" t="str">
        <f t="array" ref="M5152">IF(A5151=$A$72,TEXT(A5152,"dd/mm/yyyy"),A5152)&amp;";"&amp;B5152&amp;";"&amp;IF(J5152=0,IFERROR(VLOOKUP(A5152,default!$B$17:$C$19,2,0),C5152),INDEX(default!$B$2:$B$12,Sheet2!J5152,0))&amp;";"&amp;D5152&amp;";"&amp;E5152&amp;";"&amp;F5152&amp;";"&amp;G5152&amp;";"&amp;H5152</f>
        <v>Final waste flows;;;;;;;</v>
      </c>
    </row>
    <row r="5153" ht="15.75" customHeight="1">
      <c r="I5153" s="1" t="str">
        <f t="shared" si="1"/>
        <v>Q7.3. Balsam-pear (bitter gourd or bitter melon), pods, cooked, boiled, drained, without salt</v>
      </c>
      <c r="J5153" s="1">
        <f t="shared" si="2"/>
        <v>0</v>
      </c>
      <c r="K5153" s="1" t="str">
        <f t="shared" si="3"/>
        <v>Q7.3. Balsam-pear (bitter gourd or bitter melon), pods, cooked, boiled, drained, without salt0</v>
      </c>
      <c r="L5153" s="1" t="str">
        <f t="shared" si="4"/>
        <v>Q7.3. Balsam-pear (bitter gourd or bitter melon), pods, cooked, boiled, drained, without salt</v>
      </c>
      <c r="M5153" s="1" t="str">
        <f t="array" ref="M5153">IF(A5152=$A$72,TEXT(A5153,"dd/mm/yyyy"),A5153)&amp;";"&amp;B5153&amp;";"&amp;IF(J5153=0,IFERROR(VLOOKUP(A5153,default!$B$17:$C$19,2,0),C5153),INDEX(default!$B$2:$B$12,Sheet2!J5153,0))&amp;";"&amp;D5153&amp;";"&amp;E5153&amp;";"&amp;F5153&amp;";"&amp;G5153&amp;";"&amp;H5153</f>
        <v>;;;;;;;</v>
      </c>
    </row>
    <row r="5154" ht="15.75" customHeight="1">
      <c r="A5154" s="1" t="s">
        <v>857</v>
      </c>
      <c r="I5154" s="1" t="str">
        <f t="shared" si="1"/>
        <v>Q7.3. Balsam-pear (bitter gourd or bitter melon), pods, cooked, boiled, drained, without salt</v>
      </c>
      <c r="J5154" s="1">
        <f t="shared" si="2"/>
        <v>0</v>
      </c>
      <c r="K5154" s="1" t="str">
        <f t="shared" si="3"/>
        <v>Q7.3. Balsam-pear (bitter gourd or bitter melon), pods, cooked, boiled, drained, without salt0</v>
      </c>
      <c r="L5154" s="1" t="str">
        <f t="shared" si="4"/>
        <v>Q7.3. Balsam-pear (bitter gourd or bitter melon), pods, cooked, boiled, drained, without saltNon material emissions</v>
      </c>
      <c r="M5154" s="1" t="str">
        <f t="array" ref="M5154">IF(A5153=$A$72,TEXT(A5154,"dd/mm/yyyy"),A5154)&amp;";"&amp;B5154&amp;";"&amp;IF(J5154=0,IFERROR(VLOOKUP(A5154,default!$B$17:$C$19,2,0),C5154),INDEX(default!$B$2:$B$12,Sheet2!J5154,0))&amp;";"&amp;D5154&amp;";"&amp;E5154&amp;";"&amp;F5154&amp;";"&amp;G5154&amp;";"&amp;H5154</f>
        <v>Non material emissions;;;;;;;</v>
      </c>
    </row>
    <row r="5155" ht="15.75" customHeight="1">
      <c r="I5155" s="1" t="str">
        <f t="shared" si="1"/>
        <v>Q7.3. Balsam-pear (bitter gourd or bitter melon), pods, cooked, boiled, drained, without salt</v>
      </c>
      <c r="J5155" s="1">
        <f t="shared" si="2"/>
        <v>0</v>
      </c>
      <c r="K5155" s="1" t="str">
        <f t="shared" si="3"/>
        <v>Q7.3. Balsam-pear (bitter gourd or bitter melon), pods, cooked, boiled, drained, without salt0</v>
      </c>
      <c r="L5155" s="1" t="str">
        <f t="shared" si="4"/>
        <v>Q7.3. Balsam-pear (bitter gourd or bitter melon), pods, cooked, boiled, drained, without salt</v>
      </c>
      <c r="M5155" s="1" t="str">
        <f t="array" ref="M5155">IF(A5154=$A$72,TEXT(A5155,"dd/mm/yyyy"),A5155)&amp;";"&amp;B5155&amp;";"&amp;IF(J5155=0,IFERROR(VLOOKUP(A5155,default!$B$17:$C$19,2,0),C5155),INDEX(default!$B$2:$B$12,Sheet2!J5155,0))&amp;";"&amp;D5155&amp;";"&amp;E5155&amp;";"&amp;F5155&amp;";"&amp;G5155&amp;";"&amp;H5155</f>
        <v>;;;;;;;</v>
      </c>
    </row>
    <row r="5156" ht="15.75" customHeight="1">
      <c r="A5156" s="1" t="s">
        <v>858</v>
      </c>
      <c r="I5156" s="1" t="str">
        <f t="shared" si="1"/>
        <v>Q7.3. Balsam-pear (bitter gourd or bitter melon), pods, cooked, boiled, drained, without salt</v>
      </c>
      <c r="J5156" s="1">
        <f t="shared" si="2"/>
        <v>0</v>
      </c>
      <c r="K5156" s="1" t="str">
        <f t="shared" si="3"/>
        <v>Q7.3. Balsam-pear (bitter gourd or bitter melon), pods, cooked, boiled, drained, without salt0</v>
      </c>
      <c r="L5156" s="1" t="str">
        <f t="shared" si="4"/>
        <v>Q7.3. Balsam-pear (bitter gourd or bitter melon), pods, cooked, boiled, drained, without saltSocial issues</v>
      </c>
      <c r="M5156" s="1" t="str">
        <f t="array" ref="M5156">IF(A5155=$A$72,TEXT(A5156,"dd/mm/yyyy"),A5156)&amp;";"&amp;B5156&amp;";"&amp;IF(J5156=0,IFERROR(VLOOKUP(A5156,default!$B$17:$C$19,2,0),C5156),INDEX(default!$B$2:$B$12,Sheet2!J5156,0))&amp;";"&amp;D5156&amp;";"&amp;E5156&amp;";"&amp;F5156&amp;";"&amp;G5156&amp;";"&amp;H5156</f>
        <v>Social issues;;;;;;;</v>
      </c>
    </row>
    <row r="5157" ht="15.75" customHeight="1">
      <c r="I5157" s="1" t="str">
        <f t="shared" si="1"/>
        <v>Q7.3. Balsam-pear (bitter gourd or bitter melon), pods, cooked, boiled, drained, without salt</v>
      </c>
      <c r="J5157" s="1">
        <f t="shared" si="2"/>
        <v>0</v>
      </c>
      <c r="K5157" s="1" t="str">
        <f t="shared" si="3"/>
        <v>Q7.3. Balsam-pear (bitter gourd or bitter melon), pods, cooked, boiled, drained, without salt0</v>
      </c>
      <c r="L5157" s="1" t="str">
        <f t="shared" si="4"/>
        <v>Q7.3. Balsam-pear (bitter gourd or bitter melon), pods, cooked, boiled, drained, without salt</v>
      </c>
      <c r="M5157" s="1" t="str">
        <f t="array" ref="M5157">IF(A5156=$A$72,TEXT(A5157,"dd/mm/yyyy"),A5157)&amp;";"&amp;B5157&amp;";"&amp;IF(J5157=0,IFERROR(VLOOKUP(A5157,default!$B$17:$C$19,2,0),C5157),INDEX(default!$B$2:$B$12,Sheet2!J5157,0))&amp;";"&amp;D5157&amp;";"&amp;E5157&amp;";"&amp;F5157&amp;";"&amp;G5157&amp;";"&amp;H5157</f>
        <v>;;;;;;;</v>
      </c>
    </row>
    <row r="5158" ht="15.75" customHeight="1">
      <c r="A5158" s="1" t="s">
        <v>859</v>
      </c>
      <c r="I5158" s="1" t="str">
        <f t="shared" si="1"/>
        <v>Q7.3. Balsam-pear (bitter gourd or bitter melon), pods, cooked, boiled, drained, without salt</v>
      </c>
      <c r="J5158" s="1">
        <f t="shared" si="2"/>
        <v>0</v>
      </c>
      <c r="K5158" s="1" t="str">
        <f t="shared" si="3"/>
        <v>Q7.3. Balsam-pear (bitter gourd or bitter melon), pods, cooked, boiled, drained, without salt0</v>
      </c>
      <c r="L5158" s="1" t="str">
        <f t="shared" si="4"/>
        <v>Q7.3. Balsam-pear (bitter gourd or bitter melon), pods, cooked, boiled, drained, without saltEconomic issues</v>
      </c>
      <c r="M5158" s="1" t="str">
        <f t="array" ref="M5158">IF(A5157=$A$72,TEXT(A5158,"dd/mm/yyyy"),A5158)&amp;";"&amp;B5158&amp;";"&amp;IF(J5158=0,IFERROR(VLOOKUP(A5158,default!$B$17:$C$19,2,0),C5158),INDEX(default!$B$2:$B$12,Sheet2!J5158,0))&amp;";"&amp;D5158&amp;";"&amp;E5158&amp;";"&amp;F5158&amp;";"&amp;G5158&amp;";"&amp;H5158</f>
        <v>Economic issues;;;;;;;</v>
      </c>
    </row>
    <row r="5159" ht="15.75" customHeight="1">
      <c r="I5159" s="1" t="str">
        <f t="shared" si="1"/>
        <v>Q7.3. Balsam-pear (bitter gourd or bitter melon), pods, cooked, boiled, drained, without salt</v>
      </c>
      <c r="J5159" s="1">
        <f t="shared" si="2"/>
        <v>0</v>
      </c>
      <c r="K5159" s="1" t="str">
        <f t="shared" si="3"/>
        <v>Q7.3. Balsam-pear (bitter gourd or bitter melon), pods, cooked, boiled, drained, without salt0</v>
      </c>
      <c r="L5159" s="1" t="str">
        <f t="shared" si="4"/>
        <v>Q7.3. Balsam-pear (bitter gourd or bitter melon), pods, cooked, boiled, drained, without salt</v>
      </c>
      <c r="M5159" s="1" t="str">
        <f t="array" ref="M5159">IF(A5158=$A$72,TEXT(A5159,"dd/mm/yyyy"),A5159)&amp;";"&amp;B5159&amp;";"&amp;IF(J5159=0,IFERROR(VLOOKUP(A5159,default!$B$17:$C$19,2,0),C5159),INDEX(default!$B$2:$B$12,Sheet2!J5159,0))&amp;";"&amp;D5159&amp;";"&amp;E5159&amp;";"&amp;F5159&amp;";"&amp;G5159&amp;";"&amp;H5159</f>
        <v>;;;;;;;</v>
      </c>
    </row>
    <row r="5160" ht="15.75" customHeight="1">
      <c r="A5160" s="1" t="s">
        <v>860</v>
      </c>
      <c r="I5160" s="1" t="str">
        <f t="shared" si="1"/>
        <v>Q7.3. Balsam-pear (bitter gourd or bitter melon), pods, cooked, boiled, drained, without salt</v>
      </c>
      <c r="J5160" s="1">
        <f t="shared" si="2"/>
        <v>0</v>
      </c>
      <c r="K5160" s="1" t="str">
        <f t="shared" si="3"/>
        <v>Q7.3. Balsam-pear (bitter gourd or bitter melon), pods, cooked, boiled, drained, without salt0</v>
      </c>
      <c r="L5160" s="1" t="str">
        <f t="shared" si="4"/>
        <v>Q7.3. Balsam-pear (bitter gourd or bitter melon), pods, cooked, boiled, drained, without saltWaste to treatment</v>
      </c>
      <c r="M5160" s="1" t="str">
        <f t="array" ref="M5160">IF(A5159=$A$72,TEXT(A5160,"dd/mm/yyyy"),A5160)&amp;";"&amp;B5160&amp;";"&amp;IF(J5160=0,IFERROR(VLOOKUP(A5160,default!$B$17:$C$19,2,0),C5160),INDEX(default!$B$2:$B$12,Sheet2!J5160,0))&amp;";"&amp;D5160&amp;";"&amp;E5160&amp;";"&amp;F5160&amp;";"&amp;G5160&amp;";"&amp;H5160</f>
        <v>Waste to treatment;;;;;;;</v>
      </c>
    </row>
    <row r="5161" ht="15.75" customHeight="1">
      <c r="A5161" s="1" t="s">
        <v>8</v>
      </c>
      <c r="B5161" s="1" t="s">
        <v>835</v>
      </c>
      <c r="C5161" s="1" t="s">
        <v>1112</v>
      </c>
      <c r="D5161" s="1" t="s">
        <v>842</v>
      </c>
      <c r="E5161" s="1">
        <v>0.0</v>
      </c>
      <c r="F5161" s="1">
        <v>0.0</v>
      </c>
      <c r="G5161" s="1">
        <v>0.0</v>
      </c>
      <c r="I5161" s="1" t="str">
        <f t="shared" si="1"/>
        <v>Q7.3. Balsam-pear (bitter gourd or bitter melon), pods, cooked, boiled, drained, without salt</v>
      </c>
      <c r="J5161" s="1">
        <f t="shared" si="2"/>
        <v>0</v>
      </c>
      <c r="K5161" s="1" t="str">
        <f t="shared" si="3"/>
        <v>Q7.3. Balsam-pear (bitter gourd or bitter melon), pods, cooked, boiled, drained, without salt0</v>
      </c>
      <c r="L5161" s="1" t="str">
        <f t="shared" si="4"/>
        <v>Q7.3. Balsam-pear (bitter gourd or bitter melon), pods, cooked, boiled, drained, without saltMunicipal solid waste {RoW}| treatment of municipal solid waste, sanitary landfill | Cut-off, S</v>
      </c>
      <c r="M5161" s="1" t="str">
        <f t="array" ref="M5161">IF(A5160=$A$72,TEXT(A5161,"dd/mm/yyyy"),A5161)&amp;";"&amp;B5161&amp;";"&amp;IF(J5161=0,IFERROR(VLOOKUP(A5161,default!$B$17:$C$19,2,0),C5161),INDEX(default!$B$2:$B$12,Sheet2!J5161,0))&amp;";"&amp;D5161&amp;";"&amp;E5161&amp;";"&amp;F5161&amp;";"&amp;G5161&amp;";"&amp;H5161</f>
        <v>Municipal solid waste {RoW}| treatment of municipal solid waste, sanitary landfill | Cut-off, S;kg;(packwt*packaging*(1+TRAN_loss_PNS+RET_loss_PNS)+PHAR_loss_PNS+PROC_loss_PNS+TRAN_loss_PNS+RET_loss_PNS+USER_loss)*landfill;Undefined;0;0;0;</v>
      </c>
    </row>
    <row r="5162" ht="15.75" customHeight="1">
      <c r="A5162" s="1" t="s">
        <v>9</v>
      </c>
      <c r="B5162" s="1" t="s">
        <v>835</v>
      </c>
      <c r="C5162" s="1" t="s">
        <v>1113</v>
      </c>
      <c r="D5162" s="1" t="s">
        <v>842</v>
      </c>
      <c r="E5162" s="1">
        <v>0.0</v>
      </c>
      <c r="F5162" s="1">
        <v>0.0</v>
      </c>
      <c r="G5162" s="1">
        <v>0.0</v>
      </c>
      <c r="I5162" s="1" t="str">
        <f t="shared" si="1"/>
        <v>Q7.3. Balsam-pear (bitter gourd or bitter melon), pods, cooked, boiled, drained, without salt</v>
      </c>
      <c r="J5162" s="1">
        <f t="shared" si="2"/>
        <v>0</v>
      </c>
      <c r="K5162" s="1" t="str">
        <f t="shared" si="3"/>
        <v>Q7.3. Balsam-pear (bitter gourd or bitter melon), pods, cooked, boiled, drained, without salt0</v>
      </c>
      <c r="L5162" s="1" t="str">
        <f t="shared" si="4"/>
        <v>Q7.3. Balsam-pear (bitter gourd or bitter melon), pods, cooked, boiled, drained, without saltMunicipal solid waste {GLO}| treatment of municipal solid waste, open dump, wet infiltration class (500mm) | Cut-off, S</v>
      </c>
      <c r="M5162" s="1" t="str">
        <f t="array" ref="M5162">IF(A5161=$A$72,TEXT(A5162,"dd/mm/yyyy"),A5162)&amp;";"&amp;B5162&amp;";"&amp;IF(J5162=0,IFERROR(VLOOKUP(A5162,default!$B$17:$C$19,2,0),C5162),INDEX(default!$B$2:$B$12,Sheet2!J5162,0))&amp;";"&amp;D5162&amp;";"&amp;E5162&amp;";"&amp;F5162&amp;";"&amp;G5162&amp;";"&amp;H5162</f>
        <v>Municipal solid waste {GLO}| treatment of municipal solid waste, open dump, wet infiltration class (500mm) | Cut-off, S;kg;(packwt*packaging*(1+TRAN_loss_PNS+RET_loss_PNS)+PHAR_loss_PNS+PROC_loss_PNS+TRAN_loss_PNS+RET_loss_PNS+USER_loss)*opendump;Undefined;0;0;0;</v>
      </c>
    </row>
    <row r="5163" ht="15.75" customHeight="1">
      <c r="A5163" s="1" t="s">
        <v>10</v>
      </c>
      <c r="B5163" s="1" t="s">
        <v>835</v>
      </c>
      <c r="C5163" s="1" t="s">
        <v>1113</v>
      </c>
      <c r="D5163" s="1" t="s">
        <v>842</v>
      </c>
      <c r="E5163" s="1">
        <v>0.0</v>
      </c>
      <c r="F5163" s="1">
        <v>0.0</v>
      </c>
      <c r="G5163" s="1">
        <v>0.0</v>
      </c>
      <c r="I5163" s="1" t="str">
        <f t="shared" si="1"/>
        <v>Q7.3. Balsam-pear (bitter gourd or bitter melon), pods, cooked, boiled, drained, without salt</v>
      </c>
      <c r="J5163" s="1">
        <f t="shared" si="2"/>
        <v>0</v>
      </c>
      <c r="K5163" s="1" t="str">
        <f t="shared" si="3"/>
        <v>Q7.3. Balsam-pear (bitter gourd or bitter melon), pods, cooked, boiled, drained, without salt0</v>
      </c>
      <c r="L5163" s="1" t="str">
        <f t="shared" si="4"/>
        <v>Q7.3. Balsam-pear (bitter gourd or bitter melon), pods, cooked, boiled, drained, without saltMunicipal solid waste {GLO}| treatment of municipal solid waste, open burning | Cut-off, S</v>
      </c>
      <c r="M5163" s="1" t="str">
        <f t="array" ref="M5163">IF(A5162=$A$72,TEXT(A5163,"dd/mm/yyyy"),A5163)&amp;";"&amp;B5163&amp;";"&amp;IF(J5163=0,IFERROR(VLOOKUP(A5163,default!$B$17:$C$19,2,0),C5163),INDEX(default!$B$2:$B$12,Sheet2!J5163,0))&amp;";"&amp;D5163&amp;";"&amp;E5163&amp;";"&amp;F5163&amp;";"&amp;G5163&amp;";"&amp;H5163</f>
        <v>Municipal solid waste {GLO}| treatment of municipal solid waste, open burning | Cut-off, S;kg;(packwt*packaging*(1+TRAN_loss_PNS+RET_loss_PNS)+PHAR_loss_PNS+PROC_loss_PNS+TRAN_loss_PNS+RET_loss_PNS+USER_loss)*openburn;Undefined;0;0;0;</v>
      </c>
    </row>
    <row r="5164" ht="15.75" customHeight="1">
      <c r="I5164" s="1" t="str">
        <f t="shared" si="1"/>
        <v>Q7.3. Balsam-pear (bitter gourd or bitter melon), pods, cooked, boiled, drained, without salt</v>
      </c>
      <c r="J5164" s="1">
        <f t="shared" si="2"/>
        <v>0</v>
      </c>
      <c r="K5164" s="1" t="str">
        <f t="shared" si="3"/>
        <v>Q7.3. Balsam-pear (bitter gourd or bitter melon), pods, cooked, boiled, drained, without salt0</v>
      </c>
      <c r="L5164" s="1" t="str">
        <f t="shared" si="4"/>
        <v>Q7.3. Balsam-pear (bitter gourd or bitter melon), pods, cooked, boiled, drained, without salt</v>
      </c>
      <c r="M5164" s="1" t="str">
        <f t="array" ref="M5164">IF(A5163=$A$72,TEXT(A5164,"dd/mm/yyyy"),A5164)&amp;";"&amp;B5164&amp;";"&amp;IF(J5164=0,IFERROR(VLOOKUP(A5164,default!$B$17:$C$19,2,0),C5164),INDEX(default!$B$2:$B$12,Sheet2!J5164,0))&amp;";"&amp;D5164&amp;";"&amp;E5164&amp;";"&amp;F5164&amp;";"&amp;G5164&amp;";"&amp;H5164</f>
        <v>;;;;;;;</v>
      </c>
    </row>
    <row r="5165" ht="15.75" customHeight="1">
      <c r="A5165" s="1" t="s">
        <v>865</v>
      </c>
      <c r="I5165" s="1" t="str">
        <f t="shared" si="1"/>
        <v>Q7.3. Balsam-pear (bitter gourd or bitter melon), pods, cooked, boiled, drained, without salt</v>
      </c>
      <c r="J5165" s="1">
        <f t="shared" si="2"/>
        <v>0</v>
      </c>
      <c r="K5165" s="1" t="str">
        <f t="shared" si="3"/>
        <v>Q7.3. Balsam-pear (bitter gourd or bitter melon), pods, cooked, boiled, drained, without salt0</v>
      </c>
      <c r="L5165" s="1" t="str">
        <f t="shared" si="4"/>
        <v>Q7.3. Balsam-pear (bitter gourd or bitter melon), pods, cooked, boiled, drained, without saltInput parameters</v>
      </c>
      <c r="M5165" s="1" t="str">
        <f t="array" ref="M5165">IF(A5164=$A$72,TEXT(A5165,"dd/mm/yyyy"),A5165)&amp;";"&amp;B5165&amp;";"&amp;IF(J5165=0,IFERROR(VLOOKUP(A5165,default!$B$17:$C$19,2,0),C5165),INDEX(default!$B$2:$B$12,Sheet2!J5165,0))&amp;";"&amp;D5165&amp;";"&amp;E5165&amp;";"&amp;F5165&amp;";"&amp;G5165&amp;";"&amp;H5165</f>
        <v>Input parameters;;;;;;;</v>
      </c>
    </row>
    <row r="5166" ht="15.75" customHeight="1">
      <c r="A5166" s="1" t="s">
        <v>31</v>
      </c>
      <c r="B5166" s="1">
        <v>1.0</v>
      </c>
      <c r="C5166" s="1" t="s">
        <v>866</v>
      </c>
      <c r="D5166" s="1">
        <v>1.11</v>
      </c>
      <c r="E5166" s="1">
        <v>0.0</v>
      </c>
      <c r="F5166" s="1">
        <v>0.0</v>
      </c>
      <c r="G5166" s="1" t="s">
        <v>832</v>
      </c>
      <c r="H5166" s="1" t="s">
        <v>134</v>
      </c>
      <c r="I5166" s="1" t="str">
        <f t="shared" si="1"/>
        <v>Q7.3. Balsam-pear (bitter gourd or bitter melon), pods, cooked, boiled, drained, without salt</v>
      </c>
      <c r="J5166" s="1">
        <f t="shared" si="2"/>
        <v>0</v>
      </c>
      <c r="K5166" s="1" t="str">
        <f t="shared" si="3"/>
        <v>Q7.3. Balsam-pear (bitter gourd or bitter melon), pods, cooked, boiled, drained, without salt0</v>
      </c>
      <c r="L5166" s="1" t="str">
        <f t="shared" si="4"/>
        <v>Q7.3. Balsam-pear (bitter gourd or bitter melon), pods, cooked, boiled, drained, without saltprimary</v>
      </c>
      <c r="M5166" s="1" t="str">
        <f t="array" ref="M5166">IF(A5165=$A$72,TEXT(A5166,"dd/mm/yyyy"),A5166)&amp;";"&amp;B5166&amp;";"&amp;IF(J5166=0,IFERROR(VLOOKUP(A5166,default!$B$17:$C$19,2,0),C5166),INDEX(default!$B$2:$B$12,Sheet2!J5166,0))&amp;";"&amp;D5166&amp;";"&amp;E5166&amp;";"&amp;F5166&amp;";"&amp;G5166&amp;";"&amp;H5166</f>
        <v>primary;1;Lognormal;1,11;0;0;No;(2,3,2,2,2,na)_x007f_</v>
      </c>
    </row>
    <row r="5167" ht="15.75" customHeight="1">
      <c r="A5167" s="1" t="s">
        <v>23</v>
      </c>
      <c r="B5167" s="1">
        <v>1.0</v>
      </c>
      <c r="C5167" s="1" t="s">
        <v>866</v>
      </c>
      <c r="D5167" s="1">
        <v>1.25</v>
      </c>
      <c r="E5167" s="1">
        <v>0.0</v>
      </c>
      <c r="F5167" s="1">
        <v>0.0</v>
      </c>
      <c r="G5167" s="1" t="s">
        <v>832</v>
      </c>
      <c r="H5167" s="1" t="s">
        <v>131</v>
      </c>
      <c r="I5167" s="1" t="str">
        <f t="shared" si="1"/>
        <v>Q7.3. Balsam-pear (bitter gourd or bitter melon), pods, cooked, boiled, drained, without salt</v>
      </c>
      <c r="J5167" s="1">
        <f t="shared" si="2"/>
        <v>0</v>
      </c>
      <c r="K5167" s="1" t="str">
        <f t="shared" si="3"/>
        <v>Q7.3. Balsam-pear (bitter gourd or bitter melon), pods, cooked, boiled, drained, without salt0</v>
      </c>
      <c r="L5167" s="1" t="str">
        <f t="shared" si="4"/>
        <v>Q7.3. Balsam-pear (bitter gourd or bitter melon), pods, cooked, boiled, drained, without saltpackaging</v>
      </c>
      <c r="M5167" s="1" t="str">
        <f t="array" ref="M5167">IF(A5166=$A$72,TEXT(A5167,"dd/mm/yyyy"),A5167)&amp;";"&amp;B5167&amp;";"&amp;IF(J5167=0,IFERROR(VLOOKUP(A5167,default!$B$17:$C$19,2,0),C5167),INDEX(default!$B$2:$B$12,Sheet2!J5167,0))&amp;";"&amp;D5167&amp;";"&amp;E5167&amp;";"&amp;F5167&amp;";"&amp;G5167&amp;";"&amp;H5167</f>
        <v>packaging;1;Lognormal;1,25;0;0;No;(2,4,2,4,3,na)_x007f_</v>
      </c>
    </row>
    <row r="5168" ht="15.75" customHeight="1">
      <c r="A5168" s="1" t="s">
        <v>32</v>
      </c>
      <c r="B5168" s="1">
        <v>1.0</v>
      </c>
      <c r="C5168" s="1" t="s">
        <v>866</v>
      </c>
      <c r="D5168" s="1">
        <v>1.23</v>
      </c>
      <c r="E5168" s="1">
        <v>0.0</v>
      </c>
      <c r="F5168" s="1">
        <v>0.0</v>
      </c>
      <c r="G5168" s="1" t="s">
        <v>832</v>
      </c>
      <c r="H5168" s="1" t="s">
        <v>132</v>
      </c>
      <c r="I5168" s="1" t="str">
        <f t="shared" si="1"/>
        <v>Q7.3. Balsam-pear (bitter gourd or bitter melon), pods, cooked, boiled, drained, without salt</v>
      </c>
      <c r="J5168" s="1">
        <f t="shared" si="2"/>
        <v>0</v>
      </c>
      <c r="K5168" s="1" t="str">
        <f t="shared" si="3"/>
        <v>Q7.3. Balsam-pear (bitter gourd or bitter melon), pods, cooked, boiled, drained, without salt0</v>
      </c>
      <c r="L5168" s="1" t="str">
        <f t="shared" si="4"/>
        <v>Q7.3. Balsam-pear (bitter gourd or bitter melon), pods, cooked, boiled, drained, without saltdistrib</v>
      </c>
      <c r="M5168" s="1" t="str">
        <f t="array" ref="M5168">IF(A5167=$A$72,TEXT(A5168,"dd/mm/yyyy"),A5168)&amp;";"&amp;B5168&amp;";"&amp;IF(J5168=0,IFERROR(VLOOKUP(A5168,default!$B$17:$C$19,2,0),C5168),INDEX(default!$B$2:$B$12,Sheet2!J5168,0))&amp;";"&amp;D5168&amp;";"&amp;E5168&amp;";"&amp;F5168&amp;";"&amp;G5168&amp;";"&amp;H5168</f>
        <v>distrib;1;Lognormal;1,23;0;0;No;(2,3,2,4,3,na)_x007f_</v>
      </c>
    </row>
    <row r="5169" ht="15.75" customHeight="1">
      <c r="A5169" s="1" t="s">
        <v>33</v>
      </c>
      <c r="B5169" s="1">
        <v>0.0</v>
      </c>
      <c r="C5169" s="1" t="s">
        <v>866</v>
      </c>
      <c r="D5169" s="1">
        <v>1.12</v>
      </c>
      <c r="E5169" s="1">
        <v>0.0</v>
      </c>
      <c r="F5169" s="1">
        <v>0.0</v>
      </c>
      <c r="G5169" s="1" t="s">
        <v>832</v>
      </c>
      <c r="H5169" s="1" t="s">
        <v>133</v>
      </c>
      <c r="I5169" s="1" t="str">
        <f t="shared" si="1"/>
        <v>Q7.3. Balsam-pear (bitter gourd or bitter melon), pods, cooked, boiled, drained, without salt</v>
      </c>
      <c r="J5169" s="1">
        <f t="shared" si="2"/>
        <v>0</v>
      </c>
      <c r="K5169" s="1" t="str">
        <f t="shared" si="3"/>
        <v>Q7.3. Balsam-pear (bitter gourd or bitter melon), pods, cooked, boiled, drained, without salt0</v>
      </c>
      <c r="L5169" s="1" t="str">
        <f t="shared" si="4"/>
        <v>Q7.3. Balsam-pear (bitter gourd or bitter melon), pods, cooked, boiled, drained, without saltretail_cool</v>
      </c>
      <c r="M5169" s="1" t="str">
        <f t="array" ref="M5169">IF(A5168=$A$72,TEXT(A5169,"dd/mm/yyyy"),A5169)&amp;";"&amp;B5169&amp;";"&amp;IF(J5169=0,IFERROR(VLOOKUP(A5169,default!$B$17:$C$19,2,0),C5169),INDEX(default!$B$2:$B$12,Sheet2!J5169,0))&amp;";"&amp;D5169&amp;";"&amp;E5169&amp;";"&amp;F5169&amp;";"&amp;G5169&amp;";"&amp;H5169</f>
        <v>retail_cool;0;Lognormal;1,12;0;0;No;(2,3,2,4,2,na)_x007f_</v>
      </c>
    </row>
    <row r="5170" ht="15.75" customHeight="1">
      <c r="A5170" s="1" t="s">
        <v>34</v>
      </c>
      <c r="B5170" s="1">
        <v>0.0</v>
      </c>
      <c r="C5170" s="1" t="s">
        <v>866</v>
      </c>
      <c r="D5170" s="1">
        <v>1.12</v>
      </c>
      <c r="E5170" s="1">
        <v>0.0</v>
      </c>
      <c r="F5170" s="1">
        <v>0.0</v>
      </c>
      <c r="G5170" s="1" t="s">
        <v>832</v>
      </c>
      <c r="H5170" s="1" t="s">
        <v>133</v>
      </c>
      <c r="I5170" s="1" t="str">
        <f t="shared" si="1"/>
        <v>Q7.3. Balsam-pear (bitter gourd or bitter melon), pods, cooked, boiled, drained, without salt</v>
      </c>
      <c r="J5170" s="1">
        <f t="shared" si="2"/>
        <v>0</v>
      </c>
      <c r="K5170" s="1" t="str">
        <f t="shared" si="3"/>
        <v>Q7.3. Balsam-pear (bitter gourd or bitter melon), pods, cooked, boiled, drained, without salt0</v>
      </c>
      <c r="L5170" s="1" t="str">
        <f t="shared" si="4"/>
        <v>Q7.3. Balsam-pear (bitter gourd or bitter melon), pods, cooked, boiled, drained, without saltretail_freez</v>
      </c>
      <c r="M5170" s="1" t="str">
        <f t="array" ref="M5170">IF(A5169=$A$72,TEXT(A5170,"dd/mm/yyyy"),A5170)&amp;";"&amp;B5170&amp;";"&amp;IF(J5170=0,IFERROR(VLOOKUP(A5170,default!$B$17:$C$19,2,0),C5170),INDEX(default!$B$2:$B$12,Sheet2!J5170,0))&amp;";"&amp;D5170&amp;";"&amp;E5170&amp;";"&amp;F5170&amp;";"&amp;G5170&amp;";"&amp;H5170</f>
        <v>retail_freez;0;Lognormal;1,12;0;0;No;(2,3,2,4,2,na)_x007f_</v>
      </c>
    </row>
    <row r="5171" ht="15.75" customHeight="1">
      <c r="A5171" s="1" t="s">
        <v>35</v>
      </c>
      <c r="B5171" s="1">
        <v>0.0</v>
      </c>
      <c r="C5171" s="1" t="s">
        <v>866</v>
      </c>
      <c r="D5171" s="1">
        <v>1.12</v>
      </c>
      <c r="E5171" s="1">
        <v>0.0</v>
      </c>
      <c r="F5171" s="1">
        <v>0.0</v>
      </c>
      <c r="G5171" s="1" t="s">
        <v>832</v>
      </c>
      <c r="H5171" s="1" t="s">
        <v>133</v>
      </c>
      <c r="I5171" s="1" t="str">
        <f t="shared" si="1"/>
        <v>Q7.3. Balsam-pear (bitter gourd or bitter melon), pods, cooked, boiled, drained, without salt</v>
      </c>
      <c r="J5171" s="1">
        <f t="shared" si="2"/>
        <v>0</v>
      </c>
      <c r="K5171" s="1" t="str">
        <f t="shared" si="3"/>
        <v>Q7.3. Balsam-pear (bitter gourd or bitter melon), pods, cooked, boiled, drained, without salt0</v>
      </c>
      <c r="L5171" s="1" t="str">
        <f t="shared" si="4"/>
        <v>Q7.3. Balsam-pear (bitter gourd or bitter melon), pods, cooked, boiled, drained, without salthome_cool</v>
      </c>
      <c r="M5171" s="1" t="str">
        <f t="array" ref="M5171">IF(A5170=$A$72,TEXT(A5171,"dd/mm/yyyy"),A5171)&amp;";"&amp;B5171&amp;";"&amp;IF(J5171=0,IFERROR(VLOOKUP(A5171,default!$B$17:$C$19,2,0),C5171),INDEX(default!$B$2:$B$12,Sheet2!J5171,0))&amp;";"&amp;D5171&amp;";"&amp;E5171&amp;";"&amp;F5171&amp;";"&amp;G5171&amp;";"&amp;H5171</f>
        <v>home_cool;0;Lognormal;1,12;0;0;No;(2,3,2,4,2,na)_x007f_</v>
      </c>
    </row>
    <row r="5172" ht="15.75" customHeight="1">
      <c r="A5172" s="1" t="s">
        <v>36</v>
      </c>
      <c r="B5172" s="1">
        <v>0.0</v>
      </c>
      <c r="C5172" s="1" t="s">
        <v>866</v>
      </c>
      <c r="D5172" s="1">
        <v>1.12</v>
      </c>
      <c r="E5172" s="1">
        <v>0.0</v>
      </c>
      <c r="F5172" s="1">
        <v>0.0</v>
      </c>
      <c r="G5172" s="1" t="s">
        <v>832</v>
      </c>
      <c r="H5172" s="1" t="s">
        <v>133</v>
      </c>
      <c r="I5172" s="1" t="str">
        <f t="shared" si="1"/>
        <v>Q7.3. Balsam-pear (bitter gourd or bitter melon), pods, cooked, boiled, drained, without salt</v>
      </c>
      <c r="J5172" s="1">
        <f t="shared" si="2"/>
        <v>0</v>
      </c>
      <c r="K5172" s="1" t="str">
        <f t="shared" si="3"/>
        <v>Q7.3. Balsam-pear (bitter gourd or bitter melon), pods, cooked, boiled, drained, without salt0</v>
      </c>
      <c r="L5172" s="1" t="str">
        <f t="shared" si="4"/>
        <v>Q7.3. Balsam-pear (bitter gourd or bitter melon), pods, cooked, boiled, drained, without salthome_freez</v>
      </c>
      <c r="M5172" s="1" t="str">
        <f t="array" ref="M5172">IF(A5171=$A$72,TEXT(A5172,"dd/mm/yyyy"),A5172)&amp;";"&amp;B5172&amp;";"&amp;IF(J5172=0,IFERROR(VLOOKUP(A5172,default!$B$17:$C$19,2,0),C5172),INDEX(default!$B$2:$B$12,Sheet2!J5172,0))&amp;";"&amp;D5172&amp;";"&amp;E5172&amp;";"&amp;F5172&amp;";"&amp;G5172&amp;";"&amp;H5172</f>
        <v>home_freez;0;Lognormal;1,12;0;0;No;(2,3,2,4,2,na)_x007f_</v>
      </c>
    </row>
    <row r="5173" ht="15.75" customHeight="1">
      <c r="A5173" s="1" t="s">
        <v>37</v>
      </c>
      <c r="B5173" s="1">
        <v>2.0</v>
      </c>
      <c r="C5173" s="1" t="s">
        <v>866</v>
      </c>
      <c r="D5173" s="1">
        <v>1.11</v>
      </c>
      <c r="E5173" s="1">
        <v>0.0</v>
      </c>
      <c r="F5173" s="1">
        <v>0.0</v>
      </c>
      <c r="G5173" s="1" t="s">
        <v>832</v>
      </c>
      <c r="H5173" s="1" t="s">
        <v>134</v>
      </c>
      <c r="I5173" s="1" t="str">
        <f t="shared" si="1"/>
        <v>Q7.3. Balsam-pear (bitter gourd or bitter melon), pods, cooked, boiled, drained, without salt</v>
      </c>
      <c r="J5173" s="1">
        <f t="shared" si="2"/>
        <v>0</v>
      </c>
      <c r="K5173" s="1" t="str">
        <f t="shared" si="3"/>
        <v>Q7.3. Balsam-pear (bitter gourd or bitter melon), pods, cooked, boiled, drained, without salt0</v>
      </c>
      <c r="L5173" s="1" t="str">
        <f t="shared" si="4"/>
        <v>Q7.3. Balsam-pear (bitter gourd or bitter melon), pods, cooked, boiled, drained, without saltboil</v>
      </c>
      <c r="M5173" s="1" t="str">
        <f t="array" ref="M5173">IF(A5172=$A$72,TEXT(A5173,"dd/mm/yyyy"),A5173)&amp;";"&amp;B5173&amp;";"&amp;IF(J5173=0,IFERROR(VLOOKUP(A5173,default!$B$17:$C$19,2,0),C5173),INDEX(default!$B$2:$B$12,Sheet2!J5173,0))&amp;";"&amp;D5173&amp;";"&amp;E5173&amp;";"&amp;F5173&amp;";"&amp;G5173&amp;";"&amp;H5173</f>
        <v>boil;2;Lognormal;1,11;0;0;No;(2,3,2,2,2,na)_x007f_</v>
      </c>
    </row>
    <row r="5174" ht="15.75" customHeight="1">
      <c r="A5174" s="1" t="s">
        <v>38</v>
      </c>
      <c r="B5174" s="1">
        <v>0.0</v>
      </c>
      <c r="C5174" s="1" t="s">
        <v>866</v>
      </c>
      <c r="D5174" s="1">
        <v>1.11</v>
      </c>
      <c r="E5174" s="1">
        <v>0.0</v>
      </c>
      <c r="F5174" s="1">
        <v>0.0</v>
      </c>
      <c r="G5174" s="1" t="s">
        <v>832</v>
      </c>
      <c r="H5174" s="1" t="s">
        <v>134</v>
      </c>
      <c r="I5174" s="1" t="str">
        <f t="shared" si="1"/>
        <v>Q7.3. Balsam-pear (bitter gourd or bitter melon), pods, cooked, boiled, drained, without salt</v>
      </c>
      <c r="J5174" s="1">
        <f t="shared" si="2"/>
        <v>0</v>
      </c>
      <c r="K5174" s="1" t="str">
        <f t="shared" si="3"/>
        <v>Q7.3. Balsam-pear (bitter gourd or bitter melon), pods, cooked, boiled, drained, without salt0</v>
      </c>
      <c r="L5174" s="1" t="str">
        <f t="shared" si="4"/>
        <v>Q7.3. Balsam-pear (bitter gourd or bitter melon), pods, cooked, boiled, drained, without saltfry</v>
      </c>
      <c r="M5174" s="1" t="str">
        <f t="array" ref="M5174">IF(A5173=$A$72,TEXT(A5174,"dd/mm/yyyy"),A5174)&amp;";"&amp;B5174&amp;";"&amp;IF(J5174=0,IFERROR(VLOOKUP(A5174,default!$B$17:$C$19,2,0),C5174),INDEX(default!$B$2:$B$12,Sheet2!J5174,0))&amp;";"&amp;D5174&amp;";"&amp;E5174&amp;";"&amp;F5174&amp;";"&amp;G5174&amp;";"&amp;H5174</f>
        <v>fry;0;Lognormal;1,11;0;0;No;(2,3,2,2,2,na)_x007f_</v>
      </c>
    </row>
    <row r="5175" ht="15.75" customHeight="1">
      <c r="A5175" s="1" t="s">
        <v>22</v>
      </c>
      <c r="B5175" s="1">
        <v>1.0</v>
      </c>
      <c r="C5175" s="1" t="s">
        <v>842</v>
      </c>
      <c r="D5175" s="1">
        <v>1.0</v>
      </c>
      <c r="E5175" s="1">
        <v>0.0</v>
      </c>
      <c r="F5175" s="1">
        <v>0.0</v>
      </c>
      <c r="G5175" s="1" t="s">
        <v>832</v>
      </c>
      <c r="I5175" s="1" t="str">
        <f t="shared" si="1"/>
        <v>Q7.3. Balsam-pear (bitter gourd or bitter melon), pods, cooked, boiled, drained, without salt</v>
      </c>
      <c r="J5175" s="1">
        <f t="shared" si="2"/>
        <v>0</v>
      </c>
      <c r="K5175" s="1" t="str">
        <f t="shared" si="3"/>
        <v>Q7.3. Balsam-pear (bitter gourd or bitter melon), pods, cooked, boiled, drained, without salt0</v>
      </c>
      <c r="L5175" s="1" t="str">
        <f t="shared" si="4"/>
        <v>Q7.3. Balsam-pear (bitter gourd or bitter melon), pods, cooked, boiled, drained, without saltprocessing</v>
      </c>
      <c r="M5175" s="1" t="str">
        <f t="array" ref="M5175">IF(A5174=$A$72,TEXT(A5175,"dd/mm/yyyy"),A5175)&amp;";"&amp;B5175&amp;";"&amp;IF(J5175=0,IFERROR(VLOOKUP(A5175,default!$B$17:$C$19,2,0),C5175),INDEX(default!$B$2:$B$12,Sheet2!J5175,0))&amp;";"&amp;D5175&amp;";"&amp;E5175&amp;";"&amp;F5175&amp;";"&amp;G5175&amp;";"&amp;H5175</f>
        <v>processing;1;Undefined;1;0;0;No;</v>
      </c>
    </row>
    <row r="5176" ht="15.75" customHeight="1">
      <c r="A5176" s="1" t="s">
        <v>39</v>
      </c>
      <c r="B5176" s="1">
        <v>0.05</v>
      </c>
      <c r="C5176" s="1" t="s">
        <v>842</v>
      </c>
      <c r="D5176" s="1">
        <v>1.0</v>
      </c>
      <c r="E5176" s="1">
        <v>0.0</v>
      </c>
      <c r="F5176" s="1">
        <v>0.0</v>
      </c>
      <c r="G5176" s="1" t="s">
        <v>832</v>
      </c>
      <c r="I5176" s="1" t="str">
        <f t="shared" si="1"/>
        <v>Q7.3. Balsam-pear (bitter gourd or bitter melon), pods, cooked, boiled, drained, without salt</v>
      </c>
      <c r="J5176" s="1">
        <f t="shared" si="2"/>
        <v>0</v>
      </c>
      <c r="K5176" s="1" t="str">
        <f t="shared" si="3"/>
        <v>Q7.3. Balsam-pear (bitter gourd or bitter melon), pods, cooked, boiled, drained, without salt0</v>
      </c>
      <c r="L5176" s="1" t="str">
        <f t="shared" si="4"/>
        <v>Q7.3. Balsam-pear (bitter gourd or bitter melon), pods, cooked, boiled, drained, without saltpackwt</v>
      </c>
      <c r="M5176" s="1" t="str">
        <f t="array" ref="M5176">IF(A5175=$A$72,TEXT(A5176,"dd/mm/yyyy"),A5176)&amp;";"&amp;B5176&amp;";"&amp;IF(J5176=0,IFERROR(VLOOKUP(A5176,default!$B$17:$C$19,2,0),C5176),INDEX(default!$B$2:$B$12,Sheet2!J5176,0))&amp;";"&amp;D5176&amp;";"&amp;E5176&amp;";"&amp;F5176&amp;";"&amp;G5176&amp;";"&amp;H5176</f>
        <v>packwt;0,05;Undefined;1;0;0;No;</v>
      </c>
    </row>
    <row r="5177" ht="15.75" customHeight="1">
      <c r="A5177" s="1" t="s">
        <v>40</v>
      </c>
      <c r="B5177" s="1">
        <v>0.0</v>
      </c>
      <c r="C5177" s="1" t="s">
        <v>842</v>
      </c>
      <c r="D5177" s="1">
        <v>1.0</v>
      </c>
      <c r="E5177" s="1">
        <v>0.0</v>
      </c>
      <c r="F5177" s="1">
        <v>0.0</v>
      </c>
      <c r="G5177" s="1" t="s">
        <v>832</v>
      </c>
      <c r="I5177" s="1" t="str">
        <f t="shared" si="1"/>
        <v>Q7.3. Balsam-pear (bitter gourd or bitter melon), pods, cooked, boiled, drained, without salt</v>
      </c>
      <c r="J5177" s="1">
        <f t="shared" si="2"/>
        <v>0</v>
      </c>
      <c r="K5177" s="1" t="str">
        <f t="shared" si="3"/>
        <v>Q7.3. Balsam-pear (bitter gourd or bitter melon), pods, cooked, boiled, drained, without salt0</v>
      </c>
      <c r="L5177" s="1" t="str">
        <f t="shared" si="4"/>
        <v>Q7.3. Balsam-pear (bitter gourd or bitter melon), pods, cooked, boiled, drained, without saltUSER_loss</v>
      </c>
      <c r="M5177" s="1" t="str">
        <f t="array" ref="M5177">IF(A5176=$A$72,TEXT(A5177,"dd/mm/yyyy"),A5177)&amp;";"&amp;B5177&amp;";"&amp;IF(J5177=0,IFERROR(VLOOKUP(A5177,default!$B$17:$C$19,2,0),C5177),INDEX(default!$B$2:$B$12,Sheet2!J5177,0))&amp;";"&amp;D5177&amp;";"&amp;E5177&amp;";"&amp;F5177&amp;";"&amp;G5177&amp;";"&amp;H5177</f>
        <v>USER_loss;0;Undefined;1;0;0;No;</v>
      </c>
    </row>
    <row r="5178" ht="15.75" customHeight="1">
      <c r="I5178" s="1" t="str">
        <f t="shared" si="1"/>
        <v>Q7.3. Balsam-pear (bitter gourd or bitter melon), pods, cooked, boiled, drained, without salt</v>
      </c>
      <c r="J5178" s="1">
        <f t="shared" si="2"/>
        <v>0</v>
      </c>
      <c r="K5178" s="1" t="str">
        <f t="shared" si="3"/>
        <v>Q7.3. Balsam-pear (bitter gourd or bitter melon), pods, cooked, boiled, drained, without salt0</v>
      </c>
      <c r="L5178" s="1" t="str">
        <f t="shared" si="4"/>
        <v>Q7.3. Balsam-pear (bitter gourd or bitter melon), pods, cooked, boiled, drained, without salt</v>
      </c>
      <c r="M5178" s="1" t="str">
        <f t="array" ref="M5178">IF(A5177=$A$72,TEXT(A5178,"dd/mm/yyyy"),A5178)&amp;";"&amp;B5178&amp;";"&amp;IF(J5178=0,IFERROR(VLOOKUP(A5178,default!$B$17:$C$19,2,0),C5178),INDEX(default!$B$2:$B$12,Sheet2!J5178,0))&amp;";"&amp;D5178&amp;";"&amp;E5178&amp;";"&amp;F5178&amp;";"&amp;G5178&amp;";"&amp;H5178</f>
        <v>;;;;;;;</v>
      </c>
    </row>
    <row r="5179" ht="15.75" customHeight="1">
      <c r="A5179" s="1" t="s">
        <v>867</v>
      </c>
      <c r="I5179" s="1" t="str">
        <f t="shared" si="1"/>
        <v>Q7.3. Balsam-pear (bitter gourd or bitter melon), pods, cooked, boiled, drained, without salt</v>
      </c>
      <c r="J5179" s="1">
        <f t="shared" si="2"/>
        <v>0</v>
      </c>
      <c r="K5179" s="1" t="str">
        <f t="shared" si="3"/>
        <v>Q7.3. Balsam-pear (bitter gourd or bitter melon), pods, cooked, boiled, drained, without salt0</v>
      </c>
      <c r="L5179" s="1" t="str">
        <f t="shared" si="4"/>
        <v>Q7.3. Balsam-pear (bitter gourd or bitter melon), pods, cooked, boiled, drained, without saltEnd</v>
      </c>
      <c r="M5179" s="1" t="str">
        <f t="array" ref="M5179">IF(A5178=$A$72,TEXT(A5179,"dd/mm/yyyy"),A5179)&amp;";"&amp;B5179&amp;";"&amp;IF(J5179=0,IFERROR(VLOOKUP(A5179,default!$B$17:$C$19,2,0),C5179),INDEX(default!$B$2:$B$12,Sheet2!J5179,0))&amp;";"&amp;D5179&amp;";"&amp;E5179&amp;";"&amp;F5179&amp;";"&amp;G5179&amp;";"&amp;H5179</f>
        <v>End;;;;;;;</v>
      </c>
    </row>
    <row r="5180" ht="15.75" customHeight="1">
      <c r="I5180" s="1" t="str">
        <f t="shared" si="1"/>
        <v>Q7.3. Balsam-pear (bitter gourd or bitter melon), pods, cooked, boiled, drained, without salt</v>
      </c>
      <c r="J5180" s="1">
        <f t="shared" si="2"/>
        <v>0</v>
      </c>
      <c r="K5180" s="1" t="str">
        <f t="shared" si="3"/>
        <v>Q7.3. Balsam-pear (bitter gourd or bitter melon), pods, cooked, boiled, drained, without salt0</v>
      </c>
      <c r="L5180" s="1" t="str">
        <f t="shared" si="4"/>
        <v>Q7.3. Balsam-pear (bitter gourd or bitter melon), pods, cooked, boiled, drained, without salt</v>
      </c>
      <c r="M5180" s="1" t="str">
        <f t="array" ref="M5180">IF(A5179=$A$72,TEXT(A5180,"dd/mm/yyyy"),A5180)&amp;";"&amp;B5180&amp;";"&amp;IF(J5180=0,IFERROR(VLOOKUP(A5180,default!$B$17:$C$19,2,0),C5180),INDEX(default!$B$2:$B$12,Sheet2!J5180,0))&amp;";"&amp;D5180&amp;";"&amp;E5180&amp;";"&amp;F5180&amp;";"&amp;G5180&amp;";"&amp;H5180</f>
        <v>;;;;;;;</v>
      </c>
    </row>
    <row r="5181" ht="15.75" customHeight="1">
      <c r="A5181" s="1" t="s">
        <v>814</v>
      </c>
      <c r="I5181" s="1" t="str">
        <f t="shared" si="1"/>
        <v>Q7.3. Balsam-pear (bitter gourd or bitter melon), pods, cooked, boiled, drained, without salt</v>
      </c>
      <c r="J5181" s="1">
        <f t="shared" si="2"/>
        <v>0</v>
      </c>
      <c r="K5181" s="1" t="str">
        <f t="shared" si="3"/>
        <v>Q7.3. Balsam-pear (bitter gourd or bitter melon), pods, cooked, boiled, drained, without salt0</v>
      </c>
      <c r="L5181" s="1" t="str">
        <f t="shared" si="4"/>
        <v>Q7.3. Balsam-pear (bitter gourd or bitter melon), pods, cooked, boiled, drained, without saltProcess</v>
      </c>
      <c r="M5181" s="1" t="str">
        <f t="array" ref="M5181">IF(A5180=$A$72,TEXT(A5181,"dd/mm/yyyy"),A5181)&amp;";"&amp;B5181&amp;";"&amp;IF(J5181=0,IFERROR(VLOOKUP(A5181,default!$B$17:$C$19,2,0),C5181),INDEX(default!$B$2:$B$12,Sheet2!J5181,0))&amp;";"&amp;D5181&amp;";"&amp;E5181&amp;";"&amp;F5181&amp;";"&amp;G5181&amp;";"&amp;H5181</f>
        <v>Process;;;;;;;</v>
      </c>
    </row>
    <row r="5182" ht="15.75" customHeight="1">
      <c r="I5182" s="1" t="str">
        <f t="shared" si="1"/>
        <v>Q7.3. Balsam-pear (bitter gourd or bitter melon), pods, cooked, boiled, drained, without salt</v>
      </c>
      <c r="J5182" s="1">
        <f t="shared" si="2"/>
        <v>0</v>
      </c>
      <c r="K5182" s="1" t="str">
        <f t="shared" si="3"/>
        <v>Q7.3. Balsam-pear (bitter gourd or bitter melon), pods, cooked, boiled, drained, without salt0</v>
      </c>
      <c r="L5182" s="1" t="str">
        <f t="shared" si="4"/>
        <v>Q7.3. Balsam-pear (bitter gourd or bitter melon), pods, cooked, boiled, drained, without salt</v>
      </c>
      <c r="M5182" s="1" t="str">
        <f t="array" ref="M5182">IF(A5181=$A$72,TEXT(A5182,"dd/mm/yyyy"),A5182)&amp;";"&amp;B5182&amp;";"&amp;IF(J5182=0,IFERROR(VLOOKUP(A5182,default!$B$17:$C$19,2,0),C5182),INDEX(default!$B$2:$B$12,Sheet2!J5182,0))&amp;";"&amp;D5182&amp;";"&amp;E5182&amp;";"&amp;F5182&amp;";"&amp;G5182&amp;";"&amp;H5182</f>
        <v>;;;;;;;</v>
      </c>
    </row>
    <row r="5183" ht="15.75" customHeight="1">
      <c r="A5183" s="1" t="s">
        <v>815</v>
      </c>
      <c r="I5183" s="1" t="str">
        <f t="shared" si="1"/>
        <v>Q7.3. Balsam-pear (bitter gourd or bitter melon), pods, cooked, boiled, drained, without salt</v>
      </c>
      <c r="J5183" s="1">
        <f t="shared" si="2"/>
        <v>0</v>
      </c>
      <c r="K5183" s="1" t="str">
        <f t="shared" si="3"/>
        <v>Q7.3. Balsam-pear (bitter gourd or bitter melon), pods, cooked, boiled, drained, without salt0</v>
      </c>
      <c r="L5183" s="1" t="str">
        <f t="shared" si="4"/>
        <v>Q7.3. Balsam-pear (bitter gourd or bitter melon), pods, cooked, boiled, drained, without saltCategory type</v>
      </c>
      <c r="M5183" s="1" t="str">
        <f t="array" ref="M5183">IF(A5182=$A$72,TEXT(A5183,"dd/mm/yyyy"),A5183)&amp;";"&amp;B5183&amp;";"&amp;IF(J5183=0,IFERROR(VLOOKUP(A5183,default!$B$17:$C$19,2,0),C5183),INDEX(default!$B$2:$B$12,Sheet2!J5183,0))&amp;";"&amp;D5183&amp;";"&amp;E5183&amp;";"&amp;F5183&amp;";"&amp;G5183&amp;";"&amp;H5183</f>
        <v>Category type;;;;;;;</v>
      </c>
    </row>
    <row r="5184" ht="15.75" customHeight="1">
      <c r="A5184" s="1" t="s">
        <v>816</v>
      </c>
      <c r="I5184" s="1" t="str">
        <f t="shared" si="1"/>
        <v>Q7.3. Balsam-pear (bitter gourd or bitter melon), pods, cooked, boiled, drained, without salt</v>
      </c>
      <c r="J5184" s="1">
        <f t="shared" si="2"/>
        <v>0</v>
      </c>
      <c r="K5184" s="1" t="str">
        <f t="shared" si="3"/>
        <v>Q7.3. Balsam-pear (bitter gourd or bitter melon), pods, cooked, boiled, drained, without salt0</v>
      </c>
      <c r="L5184" s="1" t="str">
        <f t="shared" si="4"/>
        <v>Q7.3. Balsam-pear (bitter gourd or bitter melon), pods, cooked, boiled, drained, without saltmaterial</v>
      </c>
      <c r="M5184" s="1" t="str">
        <f t="array" ref="M5184">IF(A5183=$A$72,TEXT(A5184,"dd/mm/yyyy"),A5184)&amp;";"&amp;B5184&amp;";"&amp;IF(J5184=0,IFERROR(VLOOKUP(A5184,default!$B$17:$C$19,2,0),C5184),INDEX(default!$B$2:$B$12,Sheet2!J5184,0))&amp;";"&amp;D5184&amp;";"&amp;E5184&amp;";"&amp;F5184&amp;";"&amp;G5184&amp;";"&amp;H5184</f>
        <v>material;;;;;;;</v>
      </c>
    </row>
    <row r="5185" ht="15.75" customHeight="1">
      <c r="I5185" s="1" t="str">
        <f t="shared" si="1"/>
        <v>Q7.3. Balsam-pear (bitter gourd or bitter melon), pods, cooked, boiled, drained, without salt</v>
      </c>
      <c r="J5185" s="1">
        <f t="shared" si="2"/>
        <v>0</v>
      </c>
      <c r="K5185" s="1" t="str">
        <f t="shared" si="3"/>
        <v>Q7.3. Balsam-pear (bitter gourd or bitter melon), pods, cooked, boiled, drained, without salt0</v>
      </c>
      <c r="L5185" s="1" t="str">
        <f t="shared" si="4"/>
        <v>Q7.3. Balsam-pear (bitter gourd or bitter melon), pods, cooked, boiled, drained, without salt</v>
      </c>
      <c r="M5185" s="1" t="str">
        <f t="array" ref="M5185">IF(A5184=$A$72,TEXT(A5185,"dd/mm/yyyy"),A5185)&amp;";"&amp;B5185&amp;";"&amp;IF(J5185=0,IFERROR(VLOOKUP(A5185,default!$B$17:$C$19,2,0),C5185),INDEX(default!$B$2:$B$12,Sheet2!J5185,0))&amp;";"&amp;D5185&amp;";"&amp;E5185&amp;";"&amp;F5185&amp;";"&amp;G5185&amp;";"&amp;H5185</f>
        <v>;;;;;;;</v>
      </c>
    </row>
    <row r="5186" ht="15.75" customHeight="1">
      <c r="A5186" s="1" t="s">
        <v>817</v>
      </c>
      <c r="I5186" s="1" t="str">
        <f t="shared" si="1"/>
        <v>Q7.3. Balsam-pear (bitter gourd or bitter melon), pods, cooked, boiled, drained, without salt</v>
      </c>
      <c r="J5186" s="1">
        <f t="shared" si="2"/>
        <v>0</v>
      </c>
      <c r="K5186" s="1" t="str">
        <f t="shared" si="3"/>
        <v>Q7.3. Balsam-pear (bitter gourd or bitter melon), pods, cooked, boiled, drained, without salt0</v>
      </c>
      <c r="L5186" s="1" t="str">
        <f t="shared" si="4"/>
        <v>Q7.3. Balsam-pear (bitter gourd or bitter melon), pods, cooked, boiled, drained, without saltProcess identifier</v>
      </c>
      <c r="M5186" s="1" t="str">
        <f t="array" ref="M5186">IF(A5185=$A$72,TEXT(A5186,"dd/mm/yyyy"),A5186)&amp;";"&amp;B5186&amp;";"&amp;IF(J5186=0,IFERROR(VLOOKUP(A5186,default!$B$17:$C$19,2,0),C5186),INDEX(default!$B$2:$B$12,Sheet2!J5186,0))&amp;";"&amp;D5186&amp;";"&amp;E5186&amp;";"&amp;F5186&amp;";"&amp;G5186&amp;";"&amp;H5186</f>
        <v>Process identifier;;;;;;;</v>
      </c>
    </row>
    <row r="5187" ht="15.75" customHeight="1">
      <c r="A5187" s="1" t="s">
        <v>1166</v>
      </c>
      <c r="I5187" s="1" t="str">
        <f t="shared" si="1"/>
        <v>Q7.3. Balsam-pear (bitter gourd or bitter melon), pods, cooked, boiled, drained, without salt</v>
      </c>
      <c r="J5187" s="1">
        <f t="shared" si="2"/>
        <v>0</v>
      </c>
      <c r="K5187" s="1" t="str">
        <f t="shared" si="3"/>
        <v>Q7.3. Balsam-pear (bitter gourd or bitter melon), pods, cooked, boiled, drained, without salt0</v>
      </c>
      <c r="L5187" s="1" t="str">
        <f t="shared" si="4"/>
        <v>Q7.3. Balsam-pear (bitter gourd or bitter melon), pods, cooked, boiled, drained, without saltFootPrin000108900800281</v>
      </c>
      <c r="M5187" s="1" t="str">
        <f t="array" ref="M5187">IF(A5186=$A$72,TEXT(A5187,"dd/mm/yyyy"),A5187)&amp;";"&amp;B5187&amp;";"&amp;IF(J5187=0,IFERROR(VLOOKUP(A5187,default!$B$17:$C$19,2,0),C5187),INDEX(default!$B$2:$B$12,Sheet2!J5187,0))&amp;";"&amp;D5187&amp;";"&amp;E5187&amp;";"&amp;F5187&amp;";"&amp;G5187&amp;";"&amp;H5187</f>
        <v>FootPrin000108900800281;;;;;;;</v>
      </c>
    </row>
    <row r="5188" ht="15.75" customHeight="1">
      <c r="I5188" s="1" t="str">
        <f t="shared" si="1"/>
        <v>Q7.3. Balsam-pear (bitter gourd or bitter melon), pods, cooked, boiled, drained, without salt</v>
      </c>
      <c r="J5188" s="1">
        <f t="shared" si="2"/>
        <v>0</v>
      </c>
      <c r="K5188" s="1" t="str">
        <f t="shared" si="3"/>
        <v>Q7.3. Balsam-pear (bitter gourd or bitter melon), pods, cooked, boiled, drained, without salt0</v>
      </c>
      <c r="L5188" s="1" t="str">
        <f t="shared" si="4"/>
        <v>Q7.3. Balsam-pear (bitter gourd or bitter melon), pods, cooked, boiled, drained, without salt</v>
      </c>
      <c r="M5188" s="1" t="str">
        <f t="array" ref="M5188">IF(A5187=$A$72,TEXT(A5188,"dd/mm/yyyy"),A5188)&amp;";"&amp;B5188&amp;";"&amp;IF(J5188=0,IFERROR(VLOOKUP(A5188,default!$B$17:$C$19,2,0),C5188),INDEX(default!$B$2:$B$12,Sheet2!J5188,0))&amp;";"&amp;D5188&amp;";"&amp;E5188&amp;";"&amp;F5188&amp;";"&amp;G5188&amp;";"&amp;H5188</f>
        <v>;;;;;;;</v>
      </c>
    </row>
    <row r="5189" ht="15.75" customHeight="1">
      <c r="A5189" s="1" t="s">
        <v>819</v>
      </c>
      <c r="I5189" s="1" t="str">
        <f t="shared" si="1"/>
        <v>Q7.3. Balsam-pear (bitter gourd or bitter melon), pods, cooked, boiled, drained, without salt</v>
      </c>
      <c r="J5189" s="1">
        <f t="shared" si="2"/>
        <v>0</v>
      </c>
      <c r="K5189" s="1" t="str">
        <f t="shared" si="3"/>
        <v>Q7.3. Balsam-pear (bitter gourd or bitter melon), pods, cooked, boiled, drained, without salt0</v>
      </c>
      <c r="L5189" s="1" t="str">
        <f t="shared" si="4"/>
        <v>Q7.3. Balsam-pear (bitter gourd or bitter melon), pods, cooked, boiled, drained, without saltType</v>
      </c>
      <c r="M5189" s="1" t="str">
        <f t="array" ref="M5189">IF(A5188=$A$72,TEXT(A5189,"dd/mm/yyyy"),A5189)&amp;";"&amp;B5189&amp;";"&amp;IF(J5189=0,IFERROR(VLOOKUP(A5189,default!$B$17:$C$19,2,0),C5189),INDEX(default!$B$2:$B$12,Sheet2!J5189,0))&amp;";"&amp;D5189&amp;";"&amp;E5189&amp;";"&amp;F5189&amp;";"&amp;G5189&amp;";"&amp;H5189</f>
        <v>Type;;;;;;;</v>
      </c>
    </row>
    <row r="5190" ht="15.75" customHeight="1">
      <c r="I5190" s="1" t="str">
        <f t="shared" si="1"/>
        <v>Q7.3. Balsam-pear (bitter gourd or bitter melon), pods, cooked, boiled, drained, without salt</v>
      </c>
      <c r="J5190" s="1">
        <f t="shared" si="2"/>
        <v>0</v>
      </c>
      <c r="K5190" s="1" t="str">
        <f t="shared" si="3"/>
        <v>Q7.3. Balsam-pear (bitter gourd or bitter melon), pods, cooked, boiled, drained, without salt0</v>
      </c>
      <c r="L5190" s="1" t="str">
        <f t="shared" si="4"/>
        <v>Q7.3. Balsam-pear (bitter gourd or bitter melon), pods, cooked, boiled, drained, without salt</v>
      </c>
      <c r="M5190" s="1" t="str">
        <f t="array" ref="M5190">IF(A5189=$A$72,TEXT(A5190,"dd/mm/yyyy"),A5190)&amp;";"&amp;B5190&amp;";"&amp;IF(J5190=0,IFERROR(VLOOKUP(A5190,default!$B$17:$C$19,2,0),C5190),INDEX(default!$B$2:$B$12,Sheet2!J5190,0))&amp;";"&amp;D5190&amp;";"&amp;E5190&amp;";"&amp;F5190&amp;";"&amp;G5190&amp;";"&amp;H5190</f>
        <v>;;;;;;;</v>
      </c>
    </row>
    <row r="5191" ht="15.75" customHeight="1">
      <c r="I5191" s="1" t="str">
        <f t="shared" si="1"/>
        <v>Q7.3. Balsam-pear (bitter gourd or bitter melon), pods, cooked, boiled, drained, without salt</v>
      </c>
      <c r="J5191" s="1">
        <f t="shared" si="2"/>
        <v>0</v>
      </c>
      <c r="K5191" s="1" t="str">
        <f t="shared" si="3"/>
        <v>Q7.3. Balsam-pear (bitter gourd or bitter melon), pods, cooked, boiled, drained, without salt0</v>
      </c>
      <c r="L5191" s="1" t="str">
        <f t="shared" si="4"/>
        <v>Q7.3. Balsam-pear (bitter gourd or bitter melon), pods, cooked, boiled, drained, without salt</v>
      </c>
      <c r="M5191" s="1" t="str">
        <f t="array" ref="M5191">IF(A5190=$A$72,TEXT(A5191,"dd/mm/yyyy"),A5191)&amp;";"&amp;B5191&amp;";"&amp;IF(J5191=0,IFERROR(VLOOKUP(A5191,default!$B$17:$C$19,2,0),C5191),INDEX(default!$B$2:$B$12,Sheet2!J5191,0))&amp;";"&amp;D5191&amp;";"&amp;E5191&amp;";"&amp;F5191&amp;";"&amp;G5191&amp;";"&amp;H5191</f>
        <v>;;;;;;;</v>
      </c>
    </row>
    <row r="5192" ht="15.75" customHeight="1">
      <c r="A5192" s="1" t="s">
        <v>820</v>
      </c>
      <c r="I5192" s="1" t="str">
        <f t="shared" si="1"/>
        <v>Q7.3. Balsam-pear (bitter gourd or bitter melon), pods, cooked, boiled, drained, without salt</v>
      </c>
      <c r="J5192" s="1">
        <f t="shared" si="2"/>
        <v>0</v>
      </c>
      <c r="K5192" s="1" t="str">
        <f t="shared" si="3"/>
        <v>Q7.3. Balsam-pear (bitter gourd or bitter melon), pods, cooked, boiled, drained, without salt0</v>
      </c>
      <c r="L5192" s="1" t="str">
        <f t="shared" si="4"/>
        <v>Q7.3. Balsam-pear (bitter gourd or bitter melon), pods, cooked, boiled, drained, without saltStatus</v>
      </c>
      <c r="M5192" s="1" t="str">
        <f t="array" ref="M5192">IF(A5191=$A$72,TEXT(A5192,"dd/mm/yyyy"),A5192)&amp;";"&amp;B5192&amp;";"&amp;IF(J5192=0,IFERROR(VLOOKUP(A5192,default!$B$17:$C$19,2,0),C5192),INDEX(default!$B$2:$B$12,Sheet2!J5192,0))&amp;";"&amp;D5192&amp;";"&amp;E5192&amp;";"&amp;F5192&amp;";"&amp;G5192&amp;";"&amp;H5192</f>
        <v>Status;;;;;;;</v>
      </c>
    </row>
    <row r="5193" ht="15.75" customHeight="1">
      <c r="I5193" s="1" t="str">
        <f t="shared" si="1"/>
        <v>Q7.3. Balsam-pear (bitter gourd or bitter melon), pods, cooked, boiled, drained, without salt</v>
      </c>
      <c r="J5193" s="1">
        <f t="shared" si="2"/>
        <v>0</v>
      </c>
      <c r="K5193" s="1" t="str">
        <f t="shared" si="3"/>
        <v>Q7.3. Balsam-pear (bitter gourd or bitter melon), pods, cooked, boiled, drained, without salt0</v>
      </c>
      <c r="L5193" s="1" t="str">
        <f t="shared" si="4"/>
        <v>Q7.3. Balsam-pear (bitter gourd or bitter melon), pods, cooked, boiled, drained, without salt</v>
      </c>
      <c r="M5193" s="1" t="str">
        <f t="array" ref="M5193">IF(A5192=$A$72,TEXT(A5193,"dd/mm/yyyy"),A5193)&amp;";"&amp;B5193&amp;";"&amp;IF(J5193=0,IFERROR(VLOOKUP(A5193,default!$B$17:$C$19,2,0),C5193),INDEX(default!$B$2:$B$12,Sheet2!J5193,0))&amp;";"&amp;D5193&amp;";"&amp;E5193&amp;";"&amp;F5193&amp;";"&amp;G5193&amp;";"&amp;H5193</f>
        <v>;;;;;;;</v>
      </c>
    </row>
    <row r="5194" ht="15.75" customHeight="1">
      <c r="I5194" s="1" t="str">
        <f t="shared" si="1"/>
        <v>Q7.3. Balsam-pear (bitter gourd or bitter melon), pods, cooked, boiled, drained, without salt</v>
      </c>
      <c r="J5194" s="1">
        <f t="shared" si="2"/>
        <v>0</v>
      </c>
      <c r="K5194" s="1" t="str">
        <f t="shared" si="3"/>
        <v>Q7.3. Balsam-pear (bitter gourd or bitter melon), pods, cooked, boiled, drained, without salt0</v>
      </c>
      <c r="L5194" s="1" t="str">
        <f t="shared" si="4"/>
        <v>Q7.3. Balsam-pear (bitter gourd or bitter melon), pods, cooked, boiled, drained, without salt</v>
      </c>
      <c r="M5194" s="1" t="str">
        <f t="array" ref="M5194">IF(A5193=$A$72,TEXT(A5194,"dd/mm/yyyy"),A5194)&amp;";"&amp;B5194&amp;";"&amp;IF(J5194=0,IFERROR(VLOOKUP(A5194,default!$B$17:$C$19,2,0),C5194),INDEX(default!$B$2:$B$12,Sheet2!J5194,0))&amp;";"&amp;D5194&amp;";"&amp;E5194&amp;";"&amp;F5194&amp;";"&amp;G5194&amp;";"&amp;H5194</f>
        <v>;;;;;;;</v>
      </c>
    </row>
    <row r="5195" ht="15.75" customHeight="1">
      <c r="A5195" s="1" t="s">
        <v>821</v>
      </c>
      <c r="I5195" s="1" t="str">
        <f t="shared" si="1"/>
        <v>Q7.3. Balsam-pear (bitter gourd or bitter melon), pods, cooked, boiled, drained, without salt</v>
      </c>
      <c r="J5195" s="1">
        <f t="shared" si="2"/>
        <v>0</v>
      </c>
      <c r="K5195" s="1" t="str">
        <f t="shared" si="3"/>
        <v>Q7.3. Balsam-pear (bitter gourd or bitter melon), pods, cooked, boiled, drained, without salt0</v>
      </c>
      <c r="L5195" s="1" t="str">
        <f t="shared" si="4"/>
        <v>Q7.3. Balsam-pear (bitter gourd or bitter melon), pods, cooked, boiled, drained, without saltTime period</v>
      </c>
      <c r="M5195" s="1" t="str">
        <f t="array" ref="M5195">IF(A5194=$A$72,TEXT(A5195,"dd/mm/yyyy"),A5195)&amp;";"&amp;B5195&amp;";"&amp;IF(J5195=0,IFERROR(VLOOKUP(A5195,default!$B$17:$C$19,2,0),C5195),INDEX(default!$B$2:$B$12,Sheet2!J5195,0))&amp;";"&amp;D5195&amp;";"&amp;E5195&amp;";"&amp;F5195&amp;";"&amp;G5195&amp;";"&amp;H5195</f>
        <v>Time period;;;;;;;</v>
      </c>
    </row>
    <row r="5196" ht="15.75" customHeight="1">
      <c r="A5196" s="1" t="s">
        <v>822</v>
      </c>
      <c r="I5196" s="1" t="str">
        <f t="shared" si="1"/>
        <v>Q7.3. Balsam-pear (bitter gourd or bitter melon), pods, cooked, boiled, drained, without salt</v>
      </c>
      <c r="J5196" s="1">
        <f t="shared" si="2"/>
        <v>0</v>
      </c>
      <c r="K5196" s="1" t="str">
        <f t="shared" si="3"/>
        <v>Q7.3. Balsam-pear (bitter gourd or bitter melon), pods, cooked, boiled, drained, without salt0</v>
      </c>
      <c r="L5196" s="1" t="str">
        <f t="shared" si="4"/>
        <v>Q7.3. Balsam-pear (bitter gourd or bitter melon), pods, cooked, boiled, drained, without saltUnspecified</v>
      </c>
      <c r="M5196" s="1" t="str">
        <f t="array" ref="M5196">IF(A5195=$A$72,TEXT(A5196,"dd/mm/yyyy"),A5196)&amp;";"&amp;B5196&amp;";"&amp;IF(J5196=0,IFERROR(VLOOKUP(A5196,default!$B$17:$C$19,2,0),C5196),INDEX(default!$B$2:$B$12,Sheet2!J5196,0))&amp;";"&amp;D5196&amp;";"&amp;E5196&amp;";"&amp;F5196&amp;";"&amp;G5196&amp;";"&amp;H5196</f>
        <v>Unspecified;;;;;;;</v>
      </c>
    </row>
    <row r="5197" ht="15.75" customHeight="1">
      <c r="I5197" s="1" t="str">
        <f t="shared" si="1"/>
        <v>Q7.3. Balsam-pear (bitter gourd or bitter melon), pods, cooked, boiled, drained, without salt</v>
      </c>
      <c r="J5197" s="1">
        <f t="shared" si="2"/>
        <v>0</v>
      </c>
      <c r="K5197" s="1" t="str">
        <f t="shared" si="3"/>
        <v>Q7.3. Balsam-pear (bitter gourd or bitter melon), pods, cooked, boiled, drained, without salt0</v>
      </c>
      <c r="L5197" s="1" t="str">
        <f t="shared" si="4"/>
        <v>Q7.3. Balsam-pear (bitter gourd or bitter melon), pods, cooked, boiled, drained, without salt</v>
      </c>
      <c r="M5197" s="1" t="str">
        <f t="array" ref="M5197">IF(A5196=$A$72,TEXT(A5197,"dd/mm/yyyy"),A5197)&amp;";"&amp;B5197&amp;";"&amp;IF(J5197=0,IFERROR(VLOOKUP(A5197,default!$B$17:$C$19,2,0),C5197),INDEX(default!$B$2:$B$12,Sheet2!J5197,0))&amp;";"&amp;D5197&amp;";"&amp;E5197&amp;";"&amp;F5197&amp;";"&amp;G5197&amp;";"&amp;H5197</f>
        <v>;;;;;;;</v>
      </c>
    </row>
    <row r="5198" ht="15.75" customHeight="1">
      <c r="A5198" s="1" t="s">
        <v>823</v>
      </c>
      <c r="I5198" s="1" t="str">
        <f t="shared" si="1"/>
        <v>Q7.3. Balsam-pear (bitter gourd or bitter melon), pods, cooked, boiled, drained, without salt</v>
      </c>
      <c r="J5198" s="1">
        <f t="shared" si="2"/>
        <v>0</v>
      </c>
      <c r="K5198" s="1" t="str">
        <f t="shared" si="3"/>
        <v>Q7.3. Balsam-pear (bitter gourd or bitter melon), pods, cooked, boiled, drained, without salt0</v>
      </c>
      <c r="L5198" s="1" t="str">
        <f t="shared" si="4"/>
        <v>Q7.3. Balsam-pear (bitter gourd or bitter melon), pods, cooked, boiled, drained, without saltGeography</v>
      </c>
      <c r="M5198" s="1" t="str">
        <f t="array" ref="M5198">IF(A5197=$A$72,TEXT(A5198,"dd/mm/yyyy"),A5198)&amp;";"&amp;B5198&amp;";"&amp;IF(J5198=0,IFERROR(VLOOKUP(A5198,default!$B$17:$C$19,2,0),C5198),INDEX(default!$B$2:$B$12,Sheet2!J5198,0))&amp;";"&amp;D5198&amp;";"&amp;E5198&amp;";"&amp;F5198&amp;";"&amp;G5198&amp;";"&amp;H5198</f>
        <v>Geography;;;;;;;</v>
      </c>
    </row>
    <row r="5199" ht="15.75" customHeight="1">
      <c r="A5199" s="1" t="s">
        <v>822</v>
      </c>
      <c r="I5199" s="1" t="str">
        <f t="shared" si="1"/>
        <v>Q7.3. Balsam-pear (bitter gourd or bitter melon), pods, cooked, boiled, drained, without salt</v>
      </c>
      <c r="J5199" s="1">
        <f t="shared" si="2"/>
        <v>0</v>
      </c>
      <c r="K5199" s="1" t="str">
        <f t="shared" si="3"/>
        <v>Q7.3. Balsam-pear (bitter gourd or bitter melon), pods, cooked, boiled, drained, without salt0</v>
      </c>
      <c r="L5199" s="1" t="str">
        <f t="shared" si="4"/>
        <v>Q7.3. Balsam-pear (bitter gourd or bitter melon), pods, cooked, boiled, drained, without saltUnspecified</v>
      </c>
      <c r="M5199" s="1" t="str">
        <f t="array" ref="M5199">IF(A5198=$A$72,TEXT(A5199,"dd/mm/yyyy"),A5199)&amp;";"&amp;B5199&amp;";"&amp;IF(J5199=0,IFERROR(VLOOKUP(A5199,default!$B$17:$C$19,2,0),C5199),INDEX(default!$B$2:$B$12,Sheet2!J5199,0))&amp;";"&amp;D5199&amp;";"&amp;E5199&amp;";"&amp;F5199&amp;";"&amp;G5199&amp;";"&amp;H5199</f>
        <v>Unspecified;;;;;;;</v>
      </c>
    </row>
    <row r="5200" ht="15.75" customHeight="1">
      <c r="I5200" s="1" t="str">
        <f t="shared" si="1"/>
        <v>Q7.3. Balsam-pear (bitter gourd or bitter melon), pods, cooked, boiled, drained, without salt</v>
      </c>
      <c r="J5200" s="1">
        <f t="shared" si="2"/>
        <v>0</v>
      </c>
      <c r="K5200" s="1" t="str">
        <f t="shared" si="3"/>
        <v>Q7.3. Balsam-pear (bitter gourd or bitter melon), pods, cooked, boiled, drained, without salt0</v>
      </c>
      <c r="L5200" s="1" t="str">
        <f t="shared" si="4"/>
        <v>Q7.3. Balsam-pear (bitter gourd or bitter melon), pods, cooked, boiled, drained, without salt</v>
      </c>
      <c r="M5200" s="1" t="str">
        <f t="array" ref="M5200">IF(A5199=$A$72,TEXT(A5200,"dd/mm/yyyy"),A5200)&amp;";"&amp;B5200&amp;";"&amp;IF(J5200=0,IFERROR(VLOOKUP(A5200,default!$B$17:$C$19,2,0),C5200),INDEX(default!$B$2:$B$12,Sheet2!J5200,0))&amp;";"&amp;D5200&amp;";"&amp;E5200&amp;";"&amp;F5200&amp;";"&amp;G5200&amp;";"&amp;H5200</f>
        <v>;;;;;;;</v>
      </c>
    </row>
    <row r="5201" ht="15.75" customHeight="1">
      <c r="A5201" s="1" t="s">
        <v>824</v>
      </c>
      <c r="I5201" s="1" t="str">
        <f t="shared" si="1"/>
        <v>Q7.3. Balsam-pear (bitter gourd or bitter melon), pods, cooked, boiled, drained, without salt</v>
      </c>
      <c r="J5201" s="1">
        <f t="shared" si="2"/>
        <v>0</v>
      </c>
      <c r="K5201" s="1" t="str">
        <f t="shared" si="3"/>
        <v>Q7.3. Balsam-pear (bitter gourd or bitter melon), pods, cooked, boiled, drained, without salt0</v>
      </c>
      <c r="L5201" s="1" t="str">
        <f t="shared" si="4"/>
        <v>Q7.3. Balsam-pear (bitter gourd or bitter melon), pods, cooked, boiled, drained, without saltTechnology</v>
      </c>
      <c r="M5201" s="1" t="str">
        <f t="array" ref="M5201">IF(A5200=$A$72,TEXT(A5201,"dd/mm/yyyy"),A5201)&amp;";"&amp;B5201&amp;";"&amp;IF(J5201=0,IFERROR(VLOOKUP(A5201,default!$B$17:$C$19,2,0),C5201),INDEX(default!$B$2:$B$12,Sheet2!J5201,0))&amp;";"&amp;D5201&amp;";"&amp;E5201&amp;";"&amp;F5201&amp;";"&amp;G5201&amp;";"&amp;H5201</f>
        <v>Technology;;;;;;;</v>
      </c>
    </row>
    <row r="5202" ht="15.75" customHeight="1">
      <c r="A5202" s="1" t="s">
        <v>822</v>
      </c>
      <c r="I5202" s="1" t="str">
        <f t="shared" si="1"/>
        <v>Q7.3. Balsam-pear (bitter gourd or bitter melon), pods, cooked, boiled, drained, without salt</v>
      </c>
      <c r="J5202" s="1">
        <f t="shared" si="2"/>
        <v>0</v>
      </c>
      <c r="K5202" s="1" t="str">
        <f t="shared" si="3"/>
        <v>Q7.3. Balsam-pear (bitter gourd or bitter melon), pods, cooked, boiled, drained, without salt0</v>
      </c>
      <c r="L5202" s="1" t="str">
        <f t="shared" si="4"/>
        <v>Q7.3. Balsam-pear (bitter gourd or bitter melon), pods, cooked, boiled, drained, without saltUnspecified</v>
      </c>
      <c r="M5202" s="1" t="str">
        <f t="array" ref="M5202">IF(A5201=$A$72,TEXT(A5202,"dd/mm/yyyy"),A5202)&amp;";"&amp;B5202&amp;";"&amp;IF(J5202=0,IFERROR(VLOOKUP(A5202,default!$B$17:$C$19,2,0),C5202),INDEX(default!$B$2:$B$12,Sheet2!J5202,0))&amp;";"&amp;D5202&amp;";"&amp;E5202&amp;";"&amp;F5202&amp;";"&amp;G5202&amp;";"&amp;H5202</f>
        <v>Unspecified;;;;;;;</v>
      </c>
    </row>
    <row r="5203" ht="15.75" customHeight="1">
      <c r="I5203" s="1" t="str">
        <f t="shared" si="1"/>
        <v>Q7.3. Balsam-pear (bitter gourd or bitter melon), pods, cooked, boiled, drained, without salt</v>
      </c>
      <c r="J5203" s="1">
        <f t="shared" si="2"/>
        <v>0</v>
      </c>
      <c r="K5203" s="1" t="str">
        <f t="shared" si="3"/>
        <v>Q7.3. Balsam-pear (bitter gourd or bitter melon), pods, cooked, boiled, drained, without salt0</v>
      </c>
      <c r="L5203" s="1" t="str">
        <f t="shared" si="4"/>
        <v>Q7.3. Balsam-pear (bitter gourd or bitter melon), pods, cooked, boiled, drained, without salt</v>
      </c>
      <c r="M5203" s="1" t="str">
        <f t="array" ref="M5203">IF(A5202=$A$72,TEXT(A5203,"dd/mm/yyyy"),A5203)&amp;";"&amp;B5203&amp;";"&amp;IF(J5203=0,IFERROR(VLOOKUP(A5203,default!$B$17:$C$19,2,0),C5203),INDEX(default!$B$2:$B$12,Sheet2!J5203,0))&amp;";"&amp;D5203&amp;";"&amp;E5203&amp;";"&amp;F5203&amp;";"&amp;G5203&amp;";"&amp;H5203</f>
        <v>;;;;;;;</v>
      </c>
    </row>
    <row r="5204" ht="15.75" customHeight="1">
      <c r="A5204" s="1" t="s">
        <v>825</v>
      </c>
      <c r="I5204" s="1" t="str">
        <f t="shared" si="1"/>
        <v>Q7.3. Balsam-pear (bitter gourd or bitter melon), pods, cooked, boiled, drained, without salt</v>
      </c>
      <c r="J5204" s="1">
        <f t="shared" si="2"/>
        <v>0</v>
      </c>
      <c r="K5204" s="1" t="str">
        <f t="shared" si="3"/>
        <v>Q7.3. Balsam-pear (bitter gourd or bitter melon), pods, cooked, boiled, drained, without salt0</v>
      </c>
      <c r="L5204" s="1" t="str">
        <f t="shared" si="4"/>
        <v>Q7.3. Balsam-pear (bitter gourd or bitter melon), pods, cooked, boiled, drained, without saltRepresentativeness</v>
      </c>
      <c r="M5204" s="1" t="str">
        <f t="array" ref="M5204">IF(A5203=$A$72,TEXT(A5204,"dd/mm/yyyy"),A5204)&amp;";"&amp;B5204&amp;";"&amp;IF(J5204=0,IFERROR(VLOOKUP(A5204,default!$B$17:$C$19,2,0),C5204),INDEX(default!$B$2:$B$12,Sheet2!J5204,0))&amp;";"&amp;D5204&amp;";"&amp;E5204&amp;";"&amp;F5204&amp;";"&amp;G5204&amp;";"&amp;H5204</f>
        <v>Representativeness;;;;;;;</v>
      </c>
    </row>
    <row r="5205" ht="15.75" customHeight="1">
      <c r="A5205" s="1" t="s">
        <v>822</v>
      </c>
      <c r="I5205" s="1" t="str">
        <f t="shared" si="1"/>
        <v>Q7.3. Balsam-pear (bitter gourd or bitter melon), pods, cooked, boiled, drained, without salt</v>
      </c>
      <c r="J5205" s="1">
        <f t="shared" si="2"/>
        <v>0</v>
      </c>
      <c r="K5205" s="1" t="str">
        <f t="shared" si="3"/>
        <v>Q7.3. Balsam-pear (bitter gourd or bitter melon), pods, cooked, boiled, drained, without salt0</v>
      </c>
      <c r="L5205" s="1" t="str">
        <f t="shared" si="4"/>
        <v>Q7.3. Balsam-pear (bitter gourd or bitter melon), pods, cooked, boiled, drained, without saltUnspecified</v>
      </c>
      <c r="M5205" s="1" t="str">
        <f t="array" ref="M5205">IF(A5204=$A$72,TEXT(A5205,"dd/mm/yyyy"),A5205)&amp;";"&amp;B5205&amp;";"&amp;IF(J5205=0,IFERROR(VLOOKUP(A5205,default!$B$17:$C$19,2,0),C5205),INDEX(default!$B$2:$B$12,Sheet2!J5205,0))&amp;";"&amp;D5205&amp;";"&amp;E5205&amp;";"&amp;F5205&amp;";"&amp;G5205&amp;";"&amp;H5205</f>
        <v>Unspecified;;;;;;;</v>
      </c>
    </row>
    <row r="5206" ht="15.75" customHeight="1">
      <c r="I5206" s="1" t="str">
        <f t="shared" si="1"/>
        <v>Q7.3. Balsam-pear (bitter gourd or bitter melon), pods, cooked, boiled, drained, without salt</v>
      </c>
      <c r="J5206" s="1">
        <f t="shared" si="2"/>
        <v>0</v>
      </c>
      <c r="K5206" s="1" t="str">
        <f t="shared" si="3"/>
        <v>Q7.3. Balsam-pear (bitter gourd or bitter melon), pods, cooked, boiled, drained, without salt0</v>
      </c>
      <c r="L5206" s="1" t="str">
        <f t="shared" si="4"/>
        <v>Q7.3. Balsam-pear (bitter gourd or bitter melon), pods, cooked, boiled, drained, without salt</v>
      </c>
      <c r="M5206" s="1" t="str">
        <f t="array" ref="M5206">IF(A5205=$A$72,TEXT(A5206,"dd/mm/yyyy"),A5206)&amp;";"&amp;B5206&amp;";"&amp;IF(J5206=0,IFERROR(VLOOKUP(A5206,default!$B$17:$C$19,2,0),C5206),INDEX(default!$B$2:$B$12,Sheet2!J5206,0))&amp;";"&amp;D5206&amp;";"&amp;E5206&amp;";"&amp;F5206&amp;";"&amp;G5206&amp;";"&amp;H5206</f>
        <v>;;;;;;;</v>
      </c>
    </row>
    <row r="5207" ht="15.75" customHeight="1">
      <c r="A5207" s="1" t="s">
        <v>826</v>
      </c>
      <c r="I5207" s="1" t="str">
        <f t="shared" si="1"/>
        <v>Q7.3. Balsam-pear (bitter gourd or bitter melon), pods, cooked, boiled, drained, without salt</v>
      </c>
      <c r="J5207" s="1">
        <f t="shared" si="2"/>
        <v>0</v>
      </c>
      <c r="K5207" s="1" t="str">
        <f t="shared" si="3"/>
        <v>Q7.3. Balsam-pear (bitter gourd or bitter melon), pods, cooked, boiled, drained, without salt0</v>
      </c>
      <c r="L5207" s="1" t="str">
        <f t="shared" si="4"/>
        <v>Q7.3. Balsam-pear (bitter gourd or bitter melon), pods, cooked, boiled, drained, without saltMultiple output allocation</v>
      </c>
      <c r="M5207" s="1" t="str">
        <f t="array" ref="M5207">IF(A5206=$A$72,TEXT(A5207,"dd/mm/yyyy"),A5207)&amp;";"&amp;B5207&amp;";"&amp;IF(J5207=0,IFERROR(VLOOKUP(A5207,default!$B$17:$C$19,2,0),C5207),INDEX(default!$B$2:$B$12,Sheet2!J5207,0))&amp;";"&amp;D5207&amp;";"&amp;E5207&amp;";"&amp;F5207&amp;";"&amp;G5207&amp;";"&amp;H5207</f>
        <v>Multiple output allocation;;;;;;;</v>
      </c>
    </row>
    <row r="5208" ht="15.75" customHeight="1">
      <c r="A5208" s="1" t="s">
        <v>822</v>
      </c>
      <c r="I5208" s="1" t="str">
        <f t="shared" si="1"/>
        <v>Q7.3. Balsam-pear (bitter gourd or bitter melon), pods, cooked, boiled, drained, without salt</v>
      </c>
      <c r="J5208" s="1">
        <f t="shared" si="2"/>
        <v>0</v>
      </c>
      <c r="K5208" s="1" t="str">
        <f t="shared" si="3"/>
        <v>Q7.3. Balsam-pear (bitter gourd or bitter melon), pods, cooked, boiled, drained, without salt0</v>
      </c>
      <c r="L5208" s="1" t="str">
        <f t="shared" si="4"/>
        <v>Q7.3. Balsam-pear (bitter gourd or bitter melon), pods, cooked, boiled, drained, without saltUnspecified</v>
      </c>
      <c r="M5208" s="1" t="str">
        <f t="array" ref="M5208">IF(A5207=$A$72,TEXT(A5208,"dd/mm/yyyy"),A5208)&amp;";"&amp;B5208&amp;";"&amp;IF(J5208=0,IFERROR(VLOOKUP(A5208,default!$B$17:$C$19,2,0),C5208),INDEX(default!$B$2:$B$12,Sheet2!J5208,0))&amp;";"&amp;D5208&amp;";"&amp;E5208&amp;";"&amp;F5208&amp;";"&amp;G5208&amp;";"&amp;H5208</f>
        <v>Unspecified;;;;;;;</v>
      </c>
    </row>
    <row r="5209" ht="15.75" customHeight="1">
      <c r="I5209" s="1" t="str">
        <f t="shared" si="1"/>
        <v>Q7.3. Balsam-pear (bitter gourd or bitter melon), pods, cooked, boiled, drained, without salt</v>
      </c>
      <c r="J5209" s="1">
        <f t="shared" si="2"/>
        <v>0</v>
      </c>
      <c r="K5209" s="1" t="str">
        <f t="shared" si="3"/>
        <v>Q7.3. Balsam-pear (bitter gourd or bitter melon), pods, cooked, boiled, drained, without salt0</v>
      </c>
      <c r="L5209" s="1" t="str">
        <f t="shared" si="4"/>
        <v>Q7.3. Balsam-pear (bitter gourd or bitter melon), pods, cooked, boiled, drained, without salt</v>
      </c>
      <c r="M5209" s="1" t="str">
        <f t="array" ref="M5209">IF(A5208=$A$72,TEXT(A5209,"dd/mm/yyyy"),A5209)&amp;";"&amp;B5209&amp;";"&amp;IF(J5209=0,IFERROR(VLOOKUP(A5209,default!$B$17:$C$19,2,0),C5209),INDEX(default!$B$2:$B$12,Sheet2!J5209,0))&amp;";"&amp;D5209&amp;";"&amp;E5209&amp;";"&amp;F5209&amp;";"&amp;G5209&amp;";"&amp;H5209</f>
        <v>;;;;;;;</v>
      </c>
    </row>
    <row r="5210" ht="15.75" customHeight="1">
      <c r="A5210" s="1" t="s">
        <v>827</v>
      </c>
      <c r="I5210" s="1" t="str">
        <f t="shared" si="1"/>
        <v>Q7.3. Balsam-pear (bitter gourd or bitter melon), pods, cooked, boiled, drained, without salt</v>
      </c>
      <c r="J5210" s="1">
        <f t="shared" si="2"/>
        <v>0</v>
      </c>
      <c r="K5210" s="1" t="str">
        <f t="shared" si="3"/>
        <v>Q7.3. Balsam-pear (bitter gourd or bitter melon), pods, cooked, boiled, drained, without salt0</v>
      </c>
      <c r="L5210" s="1" t="str">
        <f t="shared" si="4"/>
        <v>Q7.3. Balsam-pear (bitter gourd or bitter melon), pods, cooked, boiled, drained, without saltSubstitution allocation</v>
      </c>
      <c r="M5210" s="1" t="str">
        <f t="array" ref="M5210">IF(A5209=$A$72,TEXT(A5210,"dd/mm/yyyy"),A5210)&amp;";"&amp;B5210&amp;";"&amp;IF(J5210=0,IFERROR(VLOOKUP(A5210,default!$B$17:$C$19,2,0),C5210),INDEX(default!$B$2:$B$12,Sheet2!J5210,0))&amp;";"&amp;D5210&amp;";"&amp;E5210&amp;";"&amp;F5210&amp;";"&amp;G5210&amp;";"&amp;H5210</f>
        <v>Substitution allocation;;;;;;;</v>
      </c>
    </row>
    <row r="5211" ht="15.75" customHeight="1">
      <c r="A5211" s="1" t="s">
        <v>822</v>
      </c>
      <c r="I5211" s="1" t="str">
        <f t="shared" si="1"/>
        <v>Q7.3. Balsam-pear (bitter gourd or bitter melon), pods, cooked, boiled, drained, without salt</v>
      </c>
      <c r="J5211" s="1">
        <f t="shared" si="2"/>
        <v>0</v>
      </c>
      <c r="K5211" s="1" t="str">
        <f t="shared" si="3"/>
        <v>Q7.3. Balsam-pear (bitter gourd or bitter melon), pods, cooked, boiled, drained, without salt0</v>
      </c>
      <c r="L5211" s="1" t="str">
        <f t="shared" si="4"/>
        <v>Q7.3. Balsam-pear (bitter gourd or bitter melon), pods, cooked, boiled, drained, without saltUnspecified</v>
      </c>
      <c r="M5211" s="1" t="str">
        <f t="array" ref="M5211">IF(A5210=$A$72,TEXT(A5211,"dd/mm/yyyy"),A5211)&amp;";"&amp;B5211&amp;";"&amp;IF(J5211=0,IFERROR(VLOOKUP(A5211,default!$B$17:$C$19,2,0),C5211),INDEX(default!$B$2:$B$12,Sheet2!J5211,0))&amp;";"&amp;D5211&amp;";"&amp;E5211&amp;";"&amp;F5211&amp;";"&amp;G5211&amp;";"&amp;H5211</f>
        <v>Unspecified;;;;;;;</v>
      </c>
    </row>
    <row r="5212" ht="15.75" customHeight="1">
      <c r="I5212" s="1" t="str">
        <f t="shared" si="1"/>
        <v>Q7.3. Balsam-pear (bitter gourd or bitter melon), pods, cooked, boiled, drained, without salt</v>
      </c>
      <c r="J5212" s="1">
        <f t="shared" si="2"/>
        <v>0</v>
      </c>
      <c r="K5212" s="1" t="str">
        <f t="shared" si="3"/>
        <v>Q7.3. Balsam-pear (bitter gourd or bitter melon), pods, cooked, boiled, drained, without salt0</v>
      </c>
      <c r="L5212" s="1" t="str">
        <f t="shared" si="4"/>
        <v>Q7.3. Balsam-pear (bitter gourd or bitter melon), pods, cooked, boiled, drained, without salt</v>
      </c>
      <c r="M5212" s="1" t="str">
        <f t="array" ref="M5212">IF(A5211=$A$72,TEXT(A5212,"dd/mm/yyyy"),A5212)&amp;";"&amp;B5212&amp;";"&amp;IF(J5212=0,IFERROR(VLOOKUP(A5212,default!$B$17:$C$19,2,0),C5212),INDEX(default!$B$2:$B$12,Sheet2!J5212,0))&amp;";"&amp;D5212&amp;";"&amp;E5212&amp;";"&amp;F5212&amp;";"&amp;G5212&amp;";"&amp;H5212</f>
        <v>;;;;;;;</v>
      </c>
    </row>
    <row r="5213" ht="15.75" customHeight="1">
      <c r="A5213" s="1" t="s">
        <v>828</v>
      </c>
      <c r="I5213" s="1" t="str">
        <f t="shared" si="1"/>
        <v>Q7.3. Balsam-pear (bitter gourd or bitter melon), pods, cooked, boiled, drained, without salt</v>
      </c>
      <c r="J5213" s="1">
        <f t="shared" si="2"/>
        <v>0</v>
      </c>
      <c r="K5213" s="1" t="str">
        <f t="shared" si="3"/>
        <v>Q7.3. Balsam-pear (bitter gourd or bitter melon), pods, cooked, boiled, drained, without salt0</v>
      </c>
      <c r="L5213" s="1" t="str">
        <f t="shared" si="4"/>
        <v>Q7.3. Balsam-pear (bitter gourd or bitter melon), pods, cooked, boiled, drained, without saltCut off rules</v>
      </c>
      <c r="M5213" s="1" t="str">
        <f t="array" ref="M5213">IF(A5212=$A$72,TEXT(A5213,"dd/mm/yyyy"),A5213)&amp;";"&amp;B5213&amp;";"&amp;IF(J5213=0,IFERROR(VLOOKUP(A5213,default!$B$17:$C$19,2,0),C5213),INDEX(default!$B$2:$B$12,Sheet2!J5213,0))&amp;";"&amp;D5213&amp;";"&amp;E5213&amp;";"&amp;F5213&amp;";"&amp;G5213&amp;";"&amp;H5213</f>
        <v>Cut off rules;;;;;;;</v>
      </c>
    </row>
    <row r="5214" ht="15.75" customHeight="1">
      <c r="A5214" s="1" t="s">
        <v>822</v>
      </c>
      <c r="I5214" s="1" t="str">
        <f t="shared" si="1"/>
        <v>Q7.3. Balsam-pear (bitter gourd or bitter melon), pods, cooked, boiled, drained, without salt</v>
      </c>
      <c r="J5214" s="1">
        <f t="shared" si="2"/>
        <v>0</v>
      </c>
      <c r="K5214" s="1" t="str">
        <f t="shared" si="3"/>
        <v>Q7.3. Balsam-pear (bitter gourd or bitter melon), pods, cooked, boiled, drained, without salt0</v>
      </c>
      <c r="L5214" s="1" t="str">
        <f t="shared" si="4"/>
        <v>Q7.3. Balsam-pear (bitter gourd or bitter melon), pods, cooked, boiled, drained, without saltUnspecified</v>
      </c>
      <c r="M5214" s="1" t="str">
        <f t="array" ref="M5214">IF(A5213=$A$72,TEXT(A5214,"dd/mm/yyyy"),A5214)&amp;";"&amp;B5214&amp;";"&amp;IF(J5214=0,IFERROR(VLOOKUP(A5214,default!$B$17:$C$19,2,0),C5214),INDEX(default!$B$2:$B$12,Sheet2!J5214,0))&amp;";"&amp;D5214&amp;";"&amp;E5214&amp;";"&amp;F5214&amp;";"&amp;G5214&amp;";"&amp;H5214</f>
        <v>Unspecified;;;;;;;</v>
      </c>
    </row>
    <row r="5215" ht="15.75" customHeight="1">
      <c r="I5215" s="1" t="str">
        <f t="shared" si="1"/>
        <v>Q7.3. Balsam-pear (bitter gourd or bitter melon), pods, cooked, boiled, drained, without salt</v>
      </c>
      <c r="J5215" s="1">
        <f t="shared" si="2"/>
        <v>0</v>
      </c>
      <c r="K5215" s="1" t="str">
        <f t="shared" si="3"/>
        <v>Q7.3. Balsam-pear (bitter gourd or bitter melon), pods, cooked, boiled, drained, without salt0</v>
      </c>
      <c r="L5215" s="1" t="str">
        <f t="shared" si="4"/>
        <v>Q7.3. Balsam-pear (bitter gourd or bitter melon), pods, cooked, boiled, drained, without salt</v>
      </c>
      <c r="M5215" s="1" t="str">
        <f t="array" ref="M5215">IF(A5214=$A$72,TEXT(A5215,"dd/mm/yyyy"),A5215)&amp;";"&amp;B5215&amp;";"&amp;IF(J5215=0,IFERROR(VLOOKUP(A5215,default!$B$17:$C$19,2,0),C5215),INDEX(default!$B$2:$B$12,Sheet2!J5215,0))&amp;";"&amp;D5215&amp;";"&amp;E5215&amp;";"&amp;F5215&amp;";"&amp;G5215&amp;";"&amp;H5215</f>
        <v>;;;;;;;</v>
      </c>
    </row>
    <row r="5216" ht="15.75" customHeight="1">
      <c r="A5216" s="49" t="s">
        <v>829</v>
      </c>
      <c r="I5216" s="1" t="str">
        <f t="shared" si="1"/>
        <v>Q7.3. Balsam-pear (bitter gourd or bitter melon), pods, cooked, boiled, drained, without salt</v>
      </c>
      <c r="J5216" s="1">
        <f t="shared" si="2"/>
        <v>0</v>
      </c>
      <c r="K5216" s="1" t="str">
        <f t="shared" si="3"/>
        <v>Q7.3. Balsam-pear (bitter gourd or bitter melon), pods, cooked, boiled, drained, without salt0</v>
      </c>
      <c r="L5216" s="1" t="str">
        <f t="shared" si="4"/>
        <v>Q7.3. Balsam-pear (bitter gourd or bitter melon), pods, cooked, boiled, drained, without saltCapital goods</v>
      </c>
      <c r="M5216" s="1" t="str">
        <f t="array" ref="M5216">IF(A5215=$A$72,TEXT(A5216,"dd/mm/yyyy"),A5216)&amp;";"&amp;B5216&amp;";"&amp;IF(J5216=0,IFERROR(VLOOKUP(A5216,default!$B$17:$C$19,2,0),C5216),INDEX(default!$B$2:$B$12,Sheet2!J5216,0))&amp;";"&amp;D5216&amp;";"&amp;E5216&amp;";"&amp;F5216&amp;";"&amp;G5216&amp;";"&amp;H5216</f>
        <v>Capital goods;;;;;;;</v>
      </c>
    </row>
    <row r="5217" ht="15.75" customHeight="1">
      <c r="A5217" s="1" t="s">
        <v>822</v>
      </c>
      <c r="I5217" s="1" t="str">
        <f t="shared" si="1"/>
        <v>Q7.3. Balsam-pear (bitter gourd or bitter melon), pods, cooked, boiled, drained, without salt</v>
      </c>
      <c r="J5217" s="1">
        <f t="shared" si="2"/>
        <v>0</v>
      </c>
      <c r="K5217" s="1" t="str">
        <f t="shared" si="3"/>
        <v>Q7.3. Balsam-pear (bitter gourd or bitter melon), pods, cooked, boiled, drained, without salt0</v>
      </c>
      <c r="L5217" s="1" t="str">
        <f t="shared" si="4"/>
        <v>Q7.3. Balsam-pear (bitter gourd or bitter melon), pods, cooked, boiled, drained, without saltUnspecified</v>
      </c>
      <c r="M5217" s="1" t="str">
        <f t="array" ref="M5217">IF(A5216=$A$72,TEXT(A5217,"dd/mm/yyyy"),A5217)&amp;";"&amp;B5217&amp;";"&amp;IF(J5217=0,IFERROR(VLOOKUP(A5217,default!$B$17:$C$19,2,0),C5217),INDEX(default!$B$2:$B$12,Sheet2!J5217,0))&amp;";"&amp;D5217&amp;";"&amp;E5217&amp;";"&amp;F5217&amp;";"&amp;G5217&amp;";"&amp;H5217</f>
        <v>Unspecified;;;;;;;</v>
      </c>
    </row>
    <row r="5218" ht="15.75" customHeight="1">
      <c r="I5218" s="1" t="str">
        <f t="shared" si="1"/>
        <v>Q7.3. Balsam-pear (bitter gourd or bitter melon), pods, cooked, boiled, drained, without salt</v>
      </c>
      <c r="J5218" s="1">
        <f t="shared" si="2"/>
        <v>0</v>
      </c>
      <c r="K5218" s="1" t="str">
        <f t="shared" si="3"/>
        <v>Q7.3. Balsam-pear (bitter gourd or bitter melon), pods, cooked, boiled, drained, without salt0</v>
      </c>
      <c r="L5218" s="1" t="str">
        <f t="shared" si="4"/>
        <v>Q7.3. Balsam-pear (bitter gourd or bitter melon), pods, cooked, boiled, drained, without salt</v>
      </c>
      <c r="M5218" s="1" t="str">
        <f t="array" ref="M5218">IF(A5217=$A$72,TEXT(A5218,"dd/mm/yyyy"),A5218)&amp;";"&amp;B5218&amp;";"&amp;IF(J5218=0,IFERROR(VLOOKUP(A5218,default!$B$17:$C$19,2,0),C5218),INDEX(default!$B$2:$B$12,Sheet2!J5218,0))&amp;";"&amp;D5218&amp;";"&amp;E5218&amp;";"&amp;F5218&amp;";"&amp;G5218&amp;";"&amp;H5218</f>
        <v>;;;;;;;</v>
      </c>
    </row>
    <row r="5219" ht="15.75" customHeight="1">
      <c r="A5219" s="1" t="s">
        <v>830</v>
      </c>
      <c r="I5219" s="1" t="str">
        <f t="shared" si="1"/>
        <v>Q7.3. Balsam-pear (bitter gourd or bitter melon), pods, cooked, boiled, drained, without salt</v>
      </c>
      <c r="J5219" s="1">
        <f t="shared" si="2"/>
        <v>0</v>
      </c>
      <c r="K5219" s="1" t="str">
        <f t="shared" si="3"/>
        <v>Q7.3. Balsam-pear (bitter gourd or bitter melon), pods, cooked, boiled, drained, without salt0</v>
      </c>
      <c r="L5219" s="1" t="str">
        <f t="shared" si="4"/>
        <v>Q7.3. Balsam-pear (bitter gourd or bitter melon), pods, cooked, boiled, drained, without saltBoundary with nature</v>
      </c>
      <c r="M5219" s="1" t="str">
        <f t="array" ref="M5219">IF(A5218=$A$72,TEXT(A5219,"dd/mm/yyyy"),A5219)&amp;";"&amp;B5219&amp;";"&amp;IF(J5219=0,IFERROR(VLOOKUP(A5219,default!$B$17:$C$19,2,0),C5219),INDEX(default!$B$2:$B$12,Sheet2!J5219,0))&amp;";"&amp;D5219&amp;";"&amp;E5219&amp;";"&amp;F5219&amp;";"&amp;G5219&amp;";"&amp;H5219</f>
        <v>Boundary with nature;;;;;;;</v>
      </c>
    </row>
    <row r="5220" ht="15.75" customHeight="1">
      <c r="A5220" s="1" t="s">
        <v>822</v>
      </c>
      <c r="I5220" s="1" t="str">
        <f t="shared" si="1"/>
        <v>Q7.3. Balsam-pear (bitter gourd or bitter melon), pods, cooked, boiled, drained, without salt</v>
      </c>
      <c r="J5220" s="1">
        <f t="shared" si="2"/>
        <v>0</v>
      </c>
      <c r="K5220" s="1" t="str">
        <f t="shared" si="3"/>
        <v>Q7.3. Balsam-pear (bitter gourd or bitter melon), pods, cooked, boiled, drained, without salt0</v>
      </c>
      <c r="L5220" s="1" t="str">
        <f t="shared" si="4"/>
        <v>Q7.3. Balsam-pear (bitter gourd or bitter melon), pods, cooked, boiled, drained, without saltUnspecified</v>
      </c>
      <c r="M5220" s="1" t="str">
        <f t="array" ref="M5220">IF(A5219=$A$72,TEXT(A5220,"dd/mm/yyyy"),A5220)&amp;";"&amp;B5220&amp;";"&amp;IF(J5220=0,IFERROR(VLOOKUP(A5220,default!$B$17:$C$19,2,0),C5220),INDEX(default!$B$2:$B$12,Sheet2!J5220,0))&amp;";"&amp;D5220&amp;";"&amp;E5220&amp;";"&amp;F5220&amp;";"&amp;G5220&amp;";"&amp;H5220</f>
        <v>Unspecified;;;;;;;</v>
      </c>
    </row>
    <row r="5221" ht="15.75" customHeight="1">
      <c r="I5221" s="1" t="str">
        <f t="shared" si="1"/>
        <v>Q7.3. Balsam-pear (bitter gourd or bitter melon), pods, cooked, boiled, drained, without salt</v>
      </c>
      <c r="J5221" s="1">
        <f t="shared" si="2"/>
        <v>0</v>
      </c>
      <c r="K5221" s="1" t="str">
        <f t="shared" si="3"/>
        <v>Q7.3. Balsam-pear (bitter gourd or bitter melon), pods, cooked, boiled, drained, without salt0</v>
      </c>
      <c r="L5221" s="1" t="str">
        <f t="shared" si="4"/>
        <v>Q7.3. Balsam-pear (bitter gourd or bitter melon), pods, cooked, boiled, drained, without salt</v>
      </c>
      <c r="M5221" s="1" t="str">
        <f t="array" ref="M5221">IF(A5220=$A$72,TEXT(A5221,"dd/mm/yyyy"),A5221)&amp;";"&amp;B5221&amp;";"&amp;IF(J5221=0,IFERROR(VLOOKUP(A5221,default!$B$17:$C$19,2,0),C5221),INDEX(default!$B$2:$B$12,Sheet2!J5221,0))&amp;";"&amp;D5221&amp;";"&amp;E5221&amp;";"&amp;F5221&amp;";"&amp;G5221&amp;";"&amp;H5221</f>
        <v>;;;;;;;</v>
      </c>
    </row>
    <row r="5222" ht="15.75" customHeight="1">
      <c r="A5222" s="1" t="s">
        <v>831</v>
      </c>
      <c r="I5222" s="1" t="str">
        <f t="shared" si="1"/>
        <v>Q7.3. Balsam-pear (bitter gourd or bitter melon), pods, cooked, boiled, drained, without salt</v>
      </c>
      <c r="J5222" s="1">
        <f t="shared" si="2"/>
        <v>0</v>
      </c>
      <c r="K5222" s="1" t="str">
        <f t="shared" si="3"/>
        <v>Q7.3. Balsam-pear (bitter gourd or bitter melon), pods, cooked, boiled, drained, without salt0</v>
      </c>
      <c r="L5222" s="1" t="str">
        <f t="shared" si="4"/>
        <v>Q7.3. Balsam-pear (bitter gourd or bitter melon), pods, cooked, boiled, drained, without saltInfrastructure</v>
      </c>
      <c r="M5222" s="1" t="str">
        <f t="array" ref="M5222">IF(A5221=$A$72,TEXT(A5222,"dd/mm/yyyy"),A5222)&amp;";"&amp;B5222&amp;";"&amp;IF(J5222=0,IFERROR(VLOOKUP(A5222,default!$B$17:$C$19,2,0),C5222),INDEX(default!$B$2:$B$12,Sheet2!J5222,0))&amp;";"&amp;D5222&amp;";"&amp;E5222&amp;";"&amp;F5222&amp;";"&amp;G5222&amp;";"&amp;H5222</f>
        <v>Infrastructure;;;;;;;</v>
      </c>
    </row>
    <row r="5223" ht="15.75" customHeight="1">
      <c r="A5223" s="1" t="s">
        <v>832</v>
      </c>
      <c r="I5223" s="1" t="str">
        <f t="shared" si="1"/>
        <v>Q7.3. Balsam-pear (bitter gourd or bitter melon), pods, cooked, boiled, drained, without salt</v>
      </c>
      <c r="J5223" s="1">
        <f t="shared" si="2"/>
        <v>0</v>
      </c>
      <c r="K5223" s="1" t="str">
        <f t="shared" si="3"/>
        <v>Q7.3. Balsam-pear (bitter gourd or bitter melon), pods, cooked, boiled, drained, without salt0</v>
      </c>
      <c r="L5223" s="1" t="str">
        <f t="shared" si="4"/>
        <v>Q7.3. Balsam-pear (bitter gourd or bitter melon), pods, cooked, boiled, drained, without saltNo</v>
      </c>
      <c r="M5223" s="1" t="str">
        <f t="array" ref="M5223">IF(A5222=$A$72,TEXT(A5223,"dd/mm/yyyy"),A5223)&amp;";"&amp;B5223&amp;";"&amp;IF(J5223=0,IFERROR(VLOOKUP(A5223,default!$B$17:$C$19,2,0),C5223),INDEX(default!$B$2:$B$12,Sheet2!J5223,0))&amp;";"&amp;D5223&amp;";"&amp;E5223&amp;";"&amp;F5223&amp;";"&amp;G5223&amp;";"&amp;H5223</f>
        <v>No;;;;;;;</v>
      </c>
    </row>
    <row r="5224" ht="15.75" customHeight="1">
      <c r="I5224" s="1" t="str">
        <f t="shared" si="1"/>
        <v>Q7.3. Balsam-pear (bitter gourd or bitter melon), pods, cooked, boiled, drained, without salt</v>
      </c>
      <c r="J5224" s="1">
        <f t="shared" si="2"/>
        <v>0</v>
      </c>
      <c r="K5224" s="1" t="str">
        <f t="shared" si="3"/>
        <v>Q7.3. Balsam-pear (bitter gourd or bitter melon), pods, cooked, boiled, drained, without salt0</v>
      </c>
      <c r="L5224" s="1" t="str">
        <f t="shared" si="4"/>
        <v>Q7.3. Balsam-pear (bitter gourd or bitter melon), pods, cooked, boiled, drained, without salt</v>
      </c>
      <c r="M5224" s="1" t="str">
        <f t="array" ref="M5224">IF(A5223=$A$72,TEXT(A5224,"dd/mm/yyyy"),A5224)&amp;";"&amp;B5224&amp;";"&amp;IF(J5224=0,IFERROR(VLOOKUP(A5224,default!$B$17:$C$19,2,0),C5224),INDEX(default!$B$2:$B$12,Sheet2!J5224,0))&amp;";"&amp;D5224&amp;";"&amp;E5224&amp;";"&amp;F5224&amp;";"&amp;G5224&amp;";"&amp;H5224</f>
        <v>;;;;;;;</v>
      </c>
    </row>
    <row r="5225" ht="15.75" customHeight="1">
      <c r="A5225" s="1" t="s">
        <v>833</v>
      </c>
      <c r="I5225" s="1" t="str">
        <f t="shared" si="1"/>
        <v>Q7.3. Balsam-pear (bitter gourd or bitter melon), pods, cooked, boiled, drained, without salt</v>
      </c>
      <c r="J5225" s="1">
        <f t="shared" si="2"/>
        <v>0</v>
      </c>
      <c r="K5225" s="1" t="str">
        <f t="shared" si="3"/>
        <v>Q7.3. Balsam-pear (bitter gourd or bitter melon), pods, cooked, boiled, drained, without salt0</v>
      </c>
      <c r="L5225" s="1" t="str">
        <f t="shared" si="4"/>
        <v>Q7.3. Balsam-pear (bitter gourd or bitter melon), pods, cooked, boiled, drained, without saltDate</v>
      </c>
      <c r="M5225" s="1" t="str">
        <f t="array" ref="M5225">IF(A5224=$A$72,TEXT(A5225,"dd/mm/yyyy"),A5225)&amp;";"&amp;B5225&amp;";"&amp;IF(J5225=0,IFERROR(VLOOKUP(A5225,default!$B$17:$C$19,2,0),C5225),INDEX(default!$B$2:$B$12,Sheet2!J5225,0))&amp;";"&amp;D5225&amp;";"&amp;E5225&amp;";"&amp;F5225&amp;";"&amp;G5225&amp;";"&amp;H5225</f>
        <v>Date;;;;;;;</v>
      </c>
    </row>
    <row r="5226" ht="15.75" customHeight="1">
      <c r="A5226" s="49">
        <v>45119.0</v>
      </c>
      <c r="I5226" s="1" t="str">
        <f t="shared" si="1"/>
        <v>Q7.3. Balsam-pear (bitter gourd or bitter melon), pods, cooked, boiled, drained, without salt</v>
      </c>
      <c r="J5226" s="1">
        <f t="shared" si="2"/>
        <v>0</v>
      </c>
      <c r="K5226" s="1" t="str">
        <f t="shared" si="3"/>
        <v>Q7.3. Balsam-pear (bitter gourd or bitter melon), pods, cooked, boiled, drained, without salt0</v>
      </c>
      <c r="L5226" s="1" t="str">
        <f t="shared" si="4"/>
        <v>Q7.3. Balsam-pear (bitter gourd or bitter melon), pods, cooked, boiled, drained, without salt45119</v>
      </c>
      <c r="M5226" s="1" t="str">
        <f t="array" ref="M5226">IF(A5225=$A$72,TEXT(A5226,"dd/mm/yyyy"),A5226)&amp;";"&amp;B5226&amp;";"&amp;IF(J5226=0,IFERROR(VLOOKUP(A5226,default!$B$17:$C$19,2,0),C5226),INDEX(default!$B$2:$B$12,Sheet2!J5226,0))&amp;";"&amp;D5226&amp;";"&amp;E5226&amp;";"&amp;F5226&amp;";"&amp;G5226&amp;";"&amp;H5226</f>
        <v>12/07/2023;;;;;;;</v>
      </c>
    </row>
    <row r="5227" ht="15.75" customHeight="1">
      <c r="I5227" s="1" t="str">
        <f t="shared" si="1"/>
        <v>Q7.3. Balsam-pear (bitter gourd or bitter melon), pods, cooked, boiled, drained, without salt</v>
      </c>
      <c r="J5227" s="1">
        <f t="shared" si="2"/>
        <v>0</v>
      </c>
      <c r="K5227" s="1" t="str">
        <f t="shared" si="3"/>
        <v>Q7.3. Balsam-pear (bitter gourd or bitter melon), pods, cooked, boiled, drained, without salt0</v>
      </c>
      <c r="L5227" s="1" t="str">
        <f t="shared" si="4"/>
        <v>Q7.3. Balsam-pear (bitter gourd or bitter melon), pods, cooked, boiled, drained, without salt</v>
      </c>
      <c r="M5227" s="1" t="str">
        <f t="array" ref="M5227">IF(A5226=$A$72,TEXT(A5227,"dd/mm/yyyy"),A5227)&amp;";"&amp;B5227&amp;";"&amp;IF(J5227=0,IFERROR(VLOOKUP(A5227,default!$B$17:$C$19,2,0),C5227),INDEX(default!$B$2:$B$12,Sheet2!J5227,0))&amp;";"&amp;D5227&amp;";"&amp;E5227&amp;";"&amp;F5227&amp;";"&amp;G5227&amp;";"&amp;H5227</f>
        <v>;;;;;;;</v>
      </c>
    </row>
    <row r="5228" ht="15.75" customHeight="1">
      <c r="A5228" s="1" t="s">
        <v>834</v>
      </c>
      <c r="I5228" s="1" t="str">
        <f t="shared" si="1"/>
        <v>Q7.3. Balsam-pear (bitter gourd or bitter melon), pods, cooked, boiled, drained, without salt</v>
      </c>
      <c r="J5228" s="1">
        <f t="shared" si="2"/>
        <v>0</v>
      </c>
      <c r="K5228" s="1" t="str">
        <f t="shared" si="3"/>
        <v>Q7.3. Balsam-pear (bitter gourd or bitter melon), pods, cooked, boiled, drained, without salt0</v>
      </c>
      <c r="L5228" s="1" t="str">
        <f t="shared" si="4"/>
        <v>Q7.3. Balsam-pear (bitter gourd or bitter melon), pods, cooked, boiled, drained, without saltProducts</v>
      </c>
      <c r="M5228" s="1" t="str">
        <f t="array" ref="M5228">IF(A5227=$A$72,TEXT(A5228,"dd/mm/yyyy"),A5228)&amp;";"&amp;B5228&amp;";"&amp;IF(J5228=0,IFERROR(VLOOKUP(A5228,default!$B$17:$C$19,2,0),C5228),INDEX(default!$B$2:$B$12,Sheet2!J5228,0))&amp;";"&amp;D5228&amp;";"&amp;E5228&amp;";"&amp;F5228&amp;";"&amp;G5228&amp;";"&amp;H5228</f>
        <v>Products;;;;;;;</v>
      </c>
    </row>
    <row r="5229" ht="15.75" customHeight="1">
      <c r="A5229" s="1" t="s">
        <v>1095</v>
      </c>
      <c r="B5229" s="1" t="s">
        <v>835</v>
      </c>
      <c r="C5229" s="1">
        <v>1.0</v>
      </c>
      <c r="D5229" s="1">
        <v>100.0</v>
      </c>
      <c r="E5229" s="1" t="s">
        <v>836</v>
      </c>
      <c r="F5229" s="1" t="s">
        <v>971</v>
      </c>
      <c r="I5229" s="1" t="str">
        <f t="shared" si="1"/>
        <v>Q7.3. Cucumber, average of raw and cooked</v>
      </c>
      <c r="J5229" s="1">
        <f t="shared" si="2"/>
        <v>0</v>
      </c>
      <c r="K5229" s="1" t="str">
        <f t="shared" si="3"/>
        <v>Q7.3. Cucumber, average of raw and cooked0</v>
      </c>
      <c r="L5229" s="1" t="str">
        <f t="shared" si="4"/>
        <v>Q7.3. Cucumber, average of raw and cookedQ7.3. Cucumber, average of raw and cooked</v>
      </c>
      <c r="M5229" s="1" t="str">
        <f t="array" ref="M5229">IF(A5228=$A$72,TEXT(A5229,"dd/mm/yyyy"),A5229)&amp;";"&amp;B5229&amp;";"&amp;IF(J5229=0,IFERROR(VLOOKUP(A5229,default!$B$17:$C$19,2,0),C5229),INDEX(default!$B$2:$B$12,Sheet2!J5229,0))&amp;";"&amp;D5229&amp;";"&amp;E5229&amp;";"&amp;F5229&amp;";"&amp;G5229&amp;";"&amp;H5229</f>
        <v>Q7.3. Cucumber, average of raw and cooked;kg;1;100;not defined;!My project\0. Life cycles;;</v>
      </c>
    </row>
    <row r="5230" ht="15.75" customHeight="1">
      <c r="I5230" s="1" t="str">
        <f t="shared" si="1"/>
        <v>Q7.3. Cucumber, average of raw and cooked</v>
      </c>
      <c r="J5230" s="1">
        <f t="shared" si="2"/>
        <v>0</v>
      </c>
      <c r="K5230" s="1" t="str">
        <f t="shared" si="3"/>
        <v>Q7.3. Cucumber, average of raw and cooked0</v>
      </c>
      <c r="L5230" s="1" t="str">
        <f t="shared" si="4"/>
        <v>Q7.3. Cucumber, average of raw and cooked</v>
      </c>
      <c r="M5230" s="1" t="str">
        <f t="array" ref="M5230">IF(A5229=$A$72,TEXT(A5230,"dd/mm/yyyy"),A5230)&amp;";"&amp;B5230&amp;";"&amp;IF(J5230=0,IFERROR(VLOOKUP(A5230,default!$B$17:$C$19,2,0),C5230),INDEX(default!$B$2:$B$12,Sheet2!J5230,0))&amp;";"&amp;D5230&amp;";"&amp;E5230&amp;";"&amp;F5230&amp;";"&amp;G5230&amp;";"&amp;H5230</f>
        <v>;;;;;;;</v>
      </c>
    </row>
    <row r="5231" ht="15.75" customHeight="1">
      <c r="A5231" s="1" t="s">
        <v>838</v>
      </c>
      <c r="I5231" s="1" t="str">
        <f t="shared" si="1"/>
        <v>Q7.3. Cucumber, average of raw and cooked</v>
      </c>
      <c r="J5231" s="1">
        <f t="shared" si="2"/>
        <v>0</v>
      </c>
      <c r="K5231" s="1" t="str">
        <f t="shared" si="3"/>
        <v>Q7.3. Cucumber, average of raw and cooked0</v>
      </c>
      <c r="L5231" s="1" t="str">
        <f t="shared" si="4"/>
        <v>Q7.3. Cucumber, average of raw and cookedAvoided products</v>
      </c>
      <c r="M5231" s="1" t="str">
        <f t="array" ref="M5231">IF(A5230=$A$72,TEXT(A5231,"dd/mm/yyyy"),A5231)&amp;";"&amp;B5231&amp;";"&amp;IF(J5231=0,IFERROR(VLOOKUP(A5231,default!$B$17:$C$19,2,0),C5231),INDEX(default!$B$2:$B$12,Sheet2!J5231,0))&amp;";"&amp;D5231&amp;";"&amp;E5231&amp;";"&amp;F5231&amp;";"&amp;G5231&amp;";"&amp;H5231</f>
        <v>Avoided products;;;;;;;</v>
      </c>
    </row>
    <row r="5232" ht="15.75" customHeight="1">
      <c r="I5232" s="1" t="str">
        <f t="shared" si="1"/>
        <v>Q7.3. Cucumber, average of raw and cooked</v>
      </c>
      <c r="J5232" s="1">
        <f t="shared" si="2"/>
        <v>0</v>
      </c>
      <c r="K5232" s="1" t="str">
        <f t="shared" si="3"/>
        <v>Q7.3. Cucumber, average of raw and cooked0</v>
      </c>
      <c r="L5232" s="1" t="str">
        <f t="shared" si="4"/>
        <v>Q7.3. Cucumber, average of raw and cooked</v>
      </c>
      <c r="M5232" s="1" t="str">
        <f t="array" ref="M5232">IF(A5231=$A$72,TEXT(A5232,"dd/mm/yyyy"),A5232)&amp;";"&amp;B5232&amp;";"&amp;IF(J5232=0,IFERROR(VLOOKUP(A5232,default!$B$17:$C$19,2,0),C5232),INDEX(default!$B$2:$B$12,Sheet2!J5232,0))&amp;";"&amp;D5232&amp;";"&amp;E5232&amp;";"&amp;F5232&amp;";"&amp;G5232&amp;";"&amp;H5232</f>
        <v>;;;;;;;</v>
      </c>
    </row>
    <row r="5233" ht="15.75" customHeight="1">
      <c r="A5233" s="1" t="s">
        <v>839</v>
      </c>
      <c r="I5233" s="1" t="str">
        <f t="shared" si="1"/>
        <v>Q7.3. Cucumber, average of raw and cooked</v>
      </c>
      <c r="J5233" s="1">
        <f t="shared" si="2"/>
        <v>0</v>
      </c>
      <c r="K5233" s="1" t="str">
        <f t="shared" si="3"/>
        <v>Q7.3. Cucumber, average of raw and cooked0</v>
      </c>
      <c r="L5233" s="1" t="str">
        <f t="shared" si="4"/>
        <v>Q7.3. Cucumber, average of raw and cookedResources</v>
      </c>
      <c r="M5233" s="1" t="str">
        <f t="array" ref="M5233">IF(A5232=$A$72,TEXT(A5233,"dd/mm/yyyy"),A5233)&amp;";"&amp;B5233&amp;";"&amp;IF(J5233=0,IFERROR(VLOOKUP(A5233,default!$B$17:$C$19,2,0),C5233),INDEX(default!$B$2:$B$12,Sheet2!J5233,0))&amp;";"&amp;D5233&amp;";"&amp;E5233&amp;";"&amp;F5233&amp;";"&amp;G5233&amp;";"&amp;H5233</f>
        <v>Resources;;;;;;;</v>
      </c>
    </row>
    <row r="5234" ht="15.75" customHeight="1">
      <c r="I5234" s="1" t="str">
        <f t="shared" si="1"/>
        <v>Q7.3. Cucumber, average of raw and cooked</v>
      </c>
      <c r="J5234" s="1">
        <f t="shared" si="2"/>
        <v>0</v>
      </c>
      <c r="K5234" s="1" t="str">
        <f t="shared" si="3"/>
        <v>Q7.3. Cucumber, average of raw and cooked0</v>
      </c>
      <c r="L5234" s="1" t="str">
        <f t="shared" si="4"/>
        <v>Q7.3. Cucumber, average of raw and cooked</v>
      </c>
      <c r="M5234" s="1" t="str">
        <f t="array" ref="M5234">IF(A5233=$A$72,TEXT(A5234,"dd/mm/yyyy"),A5234)&amp;";"&amp;B5234&amp;";"&amp;IF(J5234=0,IFERROR(VLOOKUP(A5234,default!$B$17:$C$19,2,0),C5234),INDEX(default!$B$2:$B$12,Sheet2!J5234,0))&amp;";"&amp;D5234&amp;";"&amp;E5234&amp;";"&amp;F5234&amp;";"&amp;G5234&amp;";"&amp;H5234</f>
        <v>;;;;;;;</v>
      </c>
    </row>
    <row r="5235" ht="15.75" customHeight="1">
      <c r="A5235" s="1" t="s">
        <v>840</v>
      </c>
      <c r="I5235" s="1" t="str">
        <f t="shared" si="1"/>
        <v>Q7.3. Cucumber, average of raw and cooked</v>
      </c>
      <c r="J5235" s="1">
        <f t="shared" si="2"/>
        <v>1</v>
      </c>
      <c r="K5235" s="1" t="str">
        <f t="shared" si="3"/>
        <v>Q7.3. Cucumber, average of raw and cooked1</v>
      </c>
      <c r="L5235" s="1" t="str">
        <f t="shared" si="4"/>
        <v>Q7.3. Cucumber, average of raw and cookedMaterials/fuels</v>
      </c>
      <c r="M5235" s="1" t="str">
        <f t="array" ref="M5235">IF(A5234=$A$72,TEXT(A5235,"dd/mm/yyyy"),A5235)&amp;";"&amp;B5235&amp;";"&amp;IF(J5235=0,IFERROR(VLOOKUP(A5235,default!$B$17:$C$19,2,0),C5235),INDEX(default!$B$2:$B$12,Sheet2!J5235,0))&amp;";"&amp;D5235&amp;";"&amp;E5235&amp;";"&amp;F5235&amp;";"&amp;G5235&amp;";"&amp;H5235</f>
        <v>Materials/fuels;;;;;;;</v>
      </c>
    </row>
    <row r="5236" ht="15.75" customHeight="1">
      <c r="A5236" s="1" t="s">
        <v>415</v>
      </c>
      <c r="B5236" s="1" t="s">
        <v>835</v>
      </c>
      <c r="C5236" s="1" t="s">
        <v>1013</v>
      </c>
      <c r="D5236" s="1" t="s">
        <v>842</v>
      </c>
      <c r="E5236" s="1">
        <v>0.0</v>
      </c>
      <c r="F5236" s="1">
        <v>0.0</v>
      </c>
      <c r="G5236" s="1">
        <v>0.0</v>
      </c>
      <c r="I5236" s="1" t="str">
        <f t="shared" si="1"/>
        <v>Q7.3. Cucumber, average of raw and cooked</v>
      </c>
      <c r="J5236" s="1">
        <f t="shared" si="2"/>
        <v>2</v>
      </c>
      <c r="K5236" s="1" t="str">
        <f t="shared" si="3"/>
        <v>Q7.3. Cucumber, average of raw and cooked2</v>
      </c>
      <c r="L5236" s="1" t="str">
        <f t="shared" si="4"/>
        <v>Q7.3. Cucumber, average of raw and cookedCucumber , at farm {ID} | GAIN LCA food basket</v>
      </c>
      <c r="M5236" s="1" t="str">
        <f t="array" ref="M5236">IF(A5235=$A$72,TEXT(A5236,"dd/mm/yyyy"),A5236)&amp;";"&amp;B5236&amp;";"&amp;IF(J5236=0,IFERROR(VLOOKUP(A5236,default!$B$17:$C$19,2,0),C5236),INDEX(default!$B$2:$B$12,Sheet2!J5236,0))&amp;";"&amp;D5236&amp;";"&amp;E5236&amp;";"&amp;F5236&amp;";"&amp;G5236&amp;";"&amp;H5236</f>
        <v>Cucumber , at farm {ID} | GAIN LCA food basket;kg;primary*(1+PHAR_loss_PNS+PROC_loss_PNS+TRAN_loss_PNS+RET_loss_PNS);Undefined;0;0;0;</v>
      </c>
    </row>
    <row r="5237" ht="15.75" customHeight="1">
      <c r="A5237" s="1" t="s">
        <v>122</v>
      </c>
      <c r="B5237" s="1" t="s">
        <v>835</v>
      </c>
      <c r="C5237" s="1">
        <v>0.0</v>
      </c>
      <c r="D5237" s="1" t="s">
        <v>842</v>
      </c>
      <c r="E5237" s="1">
        <v>0.0</v>
      </c>
      <c r="F5237" s="1">
        <v>0.0</v>
      </c>
      <c r="G5237" s="1">
        <v>0.0</v>
      </c>
      <c r="I5237" s="1" t="str">
        <f t="shared" si="1"/>
        <v>Q7.3. Cucumber, average of raw and cooked</v>
      </c>
      <c r="J5237" s="1">
        <f t="shared" si="2"/>
        <v>3</v>
      </c>
      <c r="K5237" s="1" t="str">
        <f t="shared" si="3"/>
        <v>Q7.3. Cucumber, average of raw and cooked3</v>
      </c>
      <c r="L5237" s="1" t="str">
        <f t="shared" si="4"/>
        <v>Q7.3. Cucumber, average of raw and cookedProcessing dummy</v>
      </c>
      <c r="M5237" s="1" t="str">
        <f t="array" ref="M5237">IF(A5236=$A$72,TEXT(A5237,"dd/mm/yyyy"),A5237)&amp;";"&amp;B5237&amp;";"&amp;IF(J5237=0,IFERROR(VLOOKUP(A5237,default!$B$17:$C$19,2,0),C5237),INDEX(default!$B$2:$B$12,Sheet2!J5237,0))&amp;";"&amp;D5237&amp;";"&amp;E5237&amp;";"&amp;F5237&amp;";"&amp;G5237&amp;";"&amp;H5237</f>
        <v>Processing dummy;kg;processing*(1+PROC_loss_PNS+TRAN_loss_PNS+RET_loss_PNS);Undefined;0;0;0;</v>
      </c>
    </row>
    <row r="5238" ht="15.75" customHeight="1">
      <c r="A5238" s="1" t="s">
        <v>317</v>
      </c>
      <c r="B5238" s="1" t="s">
        <v>835</v>
      </c>
      <c r="C5238" s="1" t="s">
        <v>1111</v>
      </c>
      <c r="D5238" s="1" t="s">
        <v>842</v>
      </c>
      <c r="E5238" s="1">
        <v>0.0</v>
      </c>
      <c r="F5238" s="1">
        <v>0.0</v>
      </c>
      <c r="G5238" s="1">
        <v>0.0</v>
      </c>
      <c r="I5238" s="1" t="str">
        <f t="shared" si="1"/>
        <v>Q7.3. Cucumber, average of raw and cooked</v>
      </c>
      <c r="J5238" s="1">
        <f t="shared" si="2"/>
        <v>4</v>
      </c>
      <c r="K5238" s="1" t="str">
        <f t="shared" si="3"/>
        <v>Q7.3. Cucumber, average of raw and cooked4</v>
      </c>
      <c r="L5238" s="1" t="str">
        <f t="shared" si="4"/>
        <v>Q7.3. Cucumber, average of raw and cookedPackaging dummy</v>
      </c>
      <c r="M5238" s="1" t="str">
        <f t="array" ref="M5238">IF(A5237=$A$72,TEXT(A5238,"dd/mm/yyyy"),A5238)&amp;";"&amp;B5238&amp;";"&amp;IF(J5238=0,IFERROR(VLOOKUP(A5238,default!$B$17:$C$19,2,0),C5238),INDEX(default!$B$2:$B$12,Sheet2!J5238,0))&amp;";"&amp;D5238&amp;";"&amp;E5238&amp;";"&amp;F5238&amp;";"&amp;G5238&amp;";"&amp;H5238</f>
        <v>Packaging dummy;kg;packaging*(1+TRAN_loss_PNS+RET_loss_PNS);Undefined;0;0;0;</v>
      </c>
    </row>
    <row r="5239" ht="15.75" customHeight="1">
      <c r="A5239" s="1" t="s">
        <v>124</v>
      </c>
      <c r="B5239" s="1" t="s">
        <v>835</v>
      </c>
      <c r="C5239" s="1" t="s">
        <v>1015</v>
      </c>
      <c r="D5239" s="1" t="s">
        <v>842</v>
      </c>
      <c r="E5239" s="1">
        <v>0.0</v>
      </c>
      <c r="F5239" s="1">
        <v>0.0</v>
      </c>
      <c r="G5239" s="1">
        <v>0.0</v>
      </c>
      <c r="I5239" s="1" t="str">
        <f t="shared" si="1"/>
        <v>Q7.3. Cucumber, average of raw and cooked</v>
      </c>
      <c r="J5239" s="1">
        <f t="shared" si="2"/>
        <v>5</v>
      </c>
      <c r="K5239" s="1" t="str">
        <f t="shared" si="3"/>
        <v>Q7.3. Cucumber, average of raw and cooked5</v>
      </c>
      <c r="L5239" s="1" t="str">
        <f t="shared" si="4"/>
        <v>Q7.3. Cucumber, average of raw and cookedDomestic distribution {ID}| GAIN</v>
      </c>
      <c r="M5239" s="1" t="str">
        <f t="array" ref="M5239">IF(A5238=$A$72,TEXT(A5239,"dd/mm/yyyy"),A5239)&amp;";"&amp;B5239&amp;";"&amp;IF(J5239=0,IFERROR(VLOOKUP(A5239,default!$B$17:$C$19,2,0),C5239),INDEX(default!$B$2:$B$12,Sheet2!J5239,0))&amp;";"&amp;D5239&amp;";"&amp;E5239&amp;";"&amp;F5239&amp;";"&amp;G5239&amp;";"&amp;H5239</f>
        <v>Domestic distribution {ID}| GAIN;kg;distrib*(1+TRAN_loss_PNS+RET_loss_PNS);Undefined;0;0;0;</v>
      </c>
    </row>
    <row r="5240" ht="15.75" customHeight="1">
      <c r="A5240" s="1" t="s">
        <v>125</v>
      </c>
      <c r="B5240" s="1" t="s">
        <v>846</v>
      </c>
      <c r="C5240" s="1" t="s">
        <v>1016</v>
      </c>
      <c r="D5240" s="1" t="s">
        <v>842</v>
      </c>
      <c r="E5240" s="1">
        <v>0.0</v>
      </c>
      <c r="F5240" s="1">
        <v>0.0</v>
      </c>
      <c r="G5240" s="1">
        <v>0.0</v>
      </c>
      <c r="I5240" s="1" t="str">
        <f t="shared" si="1"/>
        <v>Q7.3. Cucumber, average of raw and cooked</v>
      </c>
      <c r="J5240" s="1">
        <f t="shared" si="2"/>
        <v>6</v>
      </c>
      <c r="K5240" s="1" t="str">
        <f t="shared" si="3"/>
        <v>Q7.3. Cucumber, average of raw and cooked6</v>
      </c>
      <c r="L5240" s="1" t="str">
        <f t="shared" si="4"/>
        <v>Q7.3. Cucumber, average of raw and cookedStorage, in closed refrigerator, at retail (WFLDB)/RER U {ID}| GAIN</v>
      </c>
      <c r="M5240" s="1" t="str">
        <f t="array" ref="M5240">IF(A5239=$A$72,TEXT(A5240,"dd/mm/yyyy"),A5240)&amp;";"&amp;B5240&amp;";"&amp;IF(J5240=0,IFERROR(VLOOKUP(A5240,default!$B$17:$C$19,2,0),C5240),INDEX(default!$B$2:$B$12,Sheet2!J5240,0))&amp;";"&amp;D5240&amp;";"&amp;E5240&amp;";"&amp;F5240&amp;";"&amp;G5240&amp;";"&amp;H5240</f>
        <v>Storage, in closed refrigerator, at retail (WFLDB)/RER U {ID}| GAIN;l*day;retail_cool*(1+RET_loss_PNS);Undefined;0;0;0;</v>
      </c>
    </row>
    <row r="5241" ht="15.75" customHeight="1">
      <c r="A5241" s="1" t="s">
        <v>126</v>
      </c>
      <c r="B5241" s="1" t="s">
        <v>846</v>
      </c>
      <c r="C5241" s="1" t="s">
        <v>1017</v>
      </c>
      <c r="D5241" s="1" t="s">
        <v>842</v>
      </c>
      <c r="E5241" s="1">
        <v>0.0</v>
      </c>
      <c r="F5241" s="1">
        <v>0.0</v>
      </c>
      <c r="G5241" s="1">
        <v>0.0</v>
      </c>
      <c r="I5241" s="1" t="str">
        <f t="shared" si="1"/>
        <v>Q7.3. Cucumber, average of raw and cooked</v>
      </c>
      <c r="J5241" s="1">
        <f t="shared" si="2"/>
        <v>7</v>
      </c>
      <c r="K5241" s="1" t="str">
        <f t="shared" si="3"/>
        <v>Q7.3. Cucumber, average of raw and cooked7</v>
      </c>
      <c r="L5241" s="1" t="str">
        <f t="shared" si="4"/>
        <v>Q7.3. Cucumber, average of raw and cookedStorage, in closed freezer, at retail (WFLDB)/RER U {ID}| GAIN</v>
      </c>
      <c r="M5241" s="1" t="str">
        <f t="array" ref="M5241">IF(A5240=$A$72,TEXT(A5241,"dd/mm/yyyy"),A5241)&amp;";"&amp;B5241&amp;";"&amp;IF(J5241=0,IFERROR(VLOOKUP(A5241,default!$B$17:$C$19,2,0),C5241),INDEX(default!$B$2:$B$12,Sheet2!J5241,0))&amp;";"&amp;D5241&amp;";"&amp;E5241&amp;";"&amp;F5241&amp;";"&amp;G5241&amp;";"&amp;H5241</f>
        <v>Storage, in closed freezer, at retail (WFLDB)/RER U {ID}| GAIN;l*day;retail_freez*(1+RET_loss_PNS);Undefined;0;0;0;</v>
      </c>
    </row>
    <row r="5242" ht="15.75" customHeight="1">
      <c r="A5242" s="1" t="s">
        <v>127</v>
      </c>
      <c r="B5242" s="1" t="s">
        <v>846</v>
      </c>
      <c r="C5242" s="1" t="s">
        <v>1018</v>
      </c>
      <c r="D5242" s="1" t="s">
        <v>842</v>
      </c>
      <c r="E5242" s="1">
        <v>0.0</v>
      </c>
      <c r="F5242" s="1">
        <v>0.0</v>
      </c>
      <c r="G5242" s="1">
        <v>0.0</v>
      </c>
      <c r="I5242" s="1" t="str">
        <f t="shared" si="1"/>
        <v>Q7.3. Cucumber, average of raw and cooked</v>
      </c>
      <c r="J5242" s="1">
        <f t="shared" si="2"/>
        <v>8</v>
      </c>
      <c r="K5242" s="1" t="str">
        <f t="shared" si="3"/>
        <v>Q7.3. Cucumber, average of raw and cooked8</v>
      </c>
      <c r="L5242" s="1" t="str">
        <f t="shared" si="4"/>
        <v>Q7.3. Cucumber, average of raw and cookedStorage, in refrigerator, at home (WFLDB)/RER U {ID}| GAIN</v>
      </c>
      <c r="M5242" s="1" t="str">
        <f t="array" ref="M5242">IF(A5241=$A$72,TEXT(A5242,"dd/mm/yyyy"),A5242)&amp;";"&amp;B5242&amp;";"&amp;IF(J5242=0,IFERROR(VLOOKUP(A5242,default!$B$17:$C$19,2,0),C5242),INDEX(default!$B$2:$B$12,Sheet2!J5242,0))&amp;";"&amp;D5242&amp;";"&amp;E5242&amp;";"&amp;F5242&amp;";"&amp;G5242&amp;";"&amp;H5242</f>
        <v>Storage, in refrigerator, at home (WFLDB)/RER U {ID}| GAIN;l*day;home_cool;Undefined;0;0;0;</v>
      </c>
    </row>
    <row r="5243" ht="15.75" customHeight="1">
      <c r="A5243" s="1" t="s">
        <v>128</v>
      </c>
      <c r="B5243" s="1" t="s">
        <v>846</v>
      </c>
      <c r="C5243" s="1" t="s">
        <v>1018</v>
      </c>
      <c r="D5243" s="1" t="s">
        <v>842</v>
      </c>
      <c r="E5243" s="1">
        <v>0.0</v>
      </c>
      <c r="F5243" s="1">
        <v>0.0</v>
      </c>
      <c r="G5243" s="1">
        <v>0.0</v>
      </c>
      <c r="I5243" s="1" t="str">
        <f t="shared" si="1"/>
        <v>Q7.3. Cucumber, average of raw and cooked</v>
      </c>
      <c r="J5243" s="1">
        <f t="shared" si="2"/>
        <v>9</v>
      </c>
      <c r="K5243" s="1" t="str">
        <f t="shared" si="3"/>
        <v>Q7.3. Cucumber, average of raw and cooked9</v>
      </c>
      <c r="L5243" s="1" t="str">
        <f t="shared" si="4"/>
        <v>Q7.3. Cucumber, average of raw and cookedStorage, in freezer, at home (WFLDB)/RER U {ID}| GAIN</v>
      </c>
      <c r="M5243" s="1" t="str">
        <f t="array" ref="M5243">IF(A5242=$A$72,TEXT(A5243,"dd/mm/yyyy"),A5243)&amp;";"&amp;B5243&amp;";"&amp;IF(J5243=0,IFERROR(VLOOKUP(A5243,default!$B$17:$C$19,2,0),C5243),INDEX(default!$B$2:$B$12,Sheet2!J5243,0))&amp;";"&amp;D5243&amp;";"&amp;E5243&amp;";"&amp;F5243&amp;";"&amp;G5243&amp;";"&amp;H5243</f>
        <v>Storage, in freezer, at home (WFLDB)/RER U {ID}| GAIN;l*day;home_freez;Undefined;0;0;0;</v>
      </c>
    </row>
    <row r="5244" ht="15.75" customHeight="1">
      <c r="A5244" s="1" t="s">
        <v>129</v>
      </c>
      <c r="B5244" s="1" t="s">
        <v>849</v>
      </c>
      <c r="C5244" s="1" t="s">
        <v>37</v>
      </c>
      <c r="D5244" s="1" t="s">
        <v>842</v>
      </c>
      <c r="E5244" s="1">
        <v>0.0</v>
      </c>
      <c r="F5244" s="1">
        <v>0.0</v>
      </c>
      <c r="G5244" s="1">
        <v>0.0</v>
      </c>
      <c r="I5244" s="1" t="str">
        <f t="shared" si="1"/>
        <v>Q7.3. Cucumber, average of raw and cooked</v>
      </c>
      <c r="J5244" s="1">
        <f t="shared" si="2"/>
        <v>10</v>
      </c>
      <c r="K5244" s="1" t="str">
        <f t="shared" si="3"/>
        <v>Q7.3. Cucumber, average of raw and cooked10</v>
      </c>
      <c r="L5244" s="1" t="str">
        <f t="shared" si="4"/>
        <v>Q7.3. Cucumber, average of raw and cookedBoiling, vegetables, with LPG stove, at consumer home (WFLDB)/GLO U</v>
      </c>
      <c r="M5244" s="1" t="str">
        <f t="array" ref="M5244">IF(A5243=$A$72,TEXT(A5244,"dd/mm/yyyy"),A5244)&amp;";"&amp;B5244&amp;";"&amp;IF(J5244=0,IFERROR(VLOOKUP(A5244,default!$B$17:$C$19,2,0),C5244),INDEX(default!$B$2:$B$12,Sheet2!J5244,0))&amp;";"&amp;D5244&amp;";"&amp;E5244&amp;";"&amp;F5244&amp;";"&amp;G5244&amp;";"&amp;H5244</f>
        <v>Boiling, vegetables, with LPG stove, at consumer home (WFLDB)/GLO U;p;boil*(1-USER_loss);Undefined;0;0;0;</v>
      </c>
    </row>
    <row r="5245" ht="15.75" customHeight="1">
      <c r="A5245" s="1" t="s">
        <v>130</v>
      </c>
      <c r="B5245" s="1" t="s">
        <v>849</v>
      </c>
      <c r="C5245" s="1" t="s">
        <v>38</v>
      </c>
      <c r="D5245" s="1" t="s">
        <v>842</v>
      </c>
      <c r="E5245" s="1">
        <v>0.0</v>
      </c>
      <c r="F5245" s="1">
        <v>0.0</v>
      </c>
      <c r="G5245" s="1">
        <v>0.0</v>
      </c>
      <c r="I5245" s="1" t="str">
        <f t="shared" si="1"/>
        <v>Q7.3. Cucumber, average of raw and cooked</v>
      </c>
      <c r="J5245" s="1">
        <f t="shared" si="2"/>
        <v>11</v>
      </c>
      <c r="K5245" s="1" t="str">
        <f t="shared" si="3"/>
        <v>Q7.3. Cucumber, average of raw and cooked11</v>
      </c>
      <c r="L5245" s="1" t="str">
        <f t="shared" si="4"/>
        <v>Q7.3. Cucumber, average of raw and cookedFrying, vegetables, with LPG stove, at consumer home (WFLDB)/GLO U</v>
      </c>
      <c r="M5245" s="1" t="str">
        <f t="array" ref="M5245">IF(A5244=$A$72,TEXT(A5245,"dd/mm/yyyy"),A5245)&amp;";"&amp;B5245&amp;";"&amp;IF(J5245=0,IFERROR(VLOOKUP(A5245,default!$B$17:$C$19,2,0),C5245),INDEX(default!$B$2:$B$12,Sheet2!J5245,0))&amp;";"&amp;D5245&amp;";"&amp;E5245&amp;";"&amp;F5245&amp;";"&amp;G5245&amp;";"&amp;H5245</f>
        <v>Frying, vegetables, with LPG stove, at consumer home (WFLDB)/GLO U;p;fry*(1-USER_loss);Undefined;0;0;0;</v>
      </c>
    </row>
    <row r="5246" ht="15.75" customHeight="1">
      <c r="I5246" s="1" t="str">
        <f t="shared" si="1"/>
        <v>Q7.3. Cucumber, average of raw and cooked</v>
      </c>
      <c r="J5246" s="1">
        <f t="shared" si="2"/>
        <v>0</v>
      </c>
      <c r="K5246" s="1" t="str">
        <f t="shared" si="3"/>
        <v>Q7.3. Cucumber, average of raw and cooked0</v>
      </c>
      <c r="L5246" s="1" t="str">
        <f t="shared" si="4"/>
        <v>Q7.3. Cucumber, average of raw and cooked</v>
      </c>
      <c r="M5246" s="1" t="str">
        <f t="array" ref="M5246">IF(A5245=$A$72,TEXT(A5246,"dd/mm/yyyy"),A5246)&amp;";"&amp;B5246&amp;";"&amp;IF(J5246=0,IFERROR(VLOOKUP(A5246,default!$B$17:$C$19,2,0),C5246),INDEX(default!$B$2:$B$12,Sheet2!J5246,0))&amp;";"&amp;D5246&amp;";"&amp;E5246&amp;";"&amp;F5246&amp;";"&amp;G5246&amp;";"&amp;H5246</f>
        <v>;;;;;;;</v>
      </c>
    </row>
    <row r="5247" ht="15.75" customHeight="1">
      <c r="A5247" s="1" t="s">
        <v>852</v>
      </c>
      <c r="I5247" s="1" t="str">
        <f t="shared" si="1"/>
        <v>Q7.3. Cucumber, average of raw and cooked</v>
      </c>
      <c r="J5247" s="1">
        <f t="shared" si="2"/>
        <v>0</v>
      </c>
      <c r="K5247" s="1" t="str">
        <f t="shared" si="3"/>
        <v>Q7.3. Cucumber, average of raw and cooked0</v>
      </c>
      <c r="L5247" s="1" t="str">
        <f t="shared" si="4"/>
        <v>Q7.3. Cucumber, average of raw and cookedElectricity/heat</v>
      </c>
      <c r="M5247" s="1" t="str">
        <f t="array" ref="M5247">IF(A5246=$A$72,TEXT(A5247,"dd/mm/yyyy"),A5247)&amp;";"&amp;B5247&amp;";"&amp;IF(J5247=0,IFERROR(VLOOKUP(A5247,default!$B$17:$C$19,2,0),C5247),INDEX(default!$B$2:$B$12,Sheet2!J5247,0))&amp;";"&amp;D5247&amp;";"&amp;E5247&amp;";"&amp;F5247&amp;";"&amp;G5247&amp;";"&amp;H5247</f>
        <v>Electricity/heat;;;;;;;</v>
      </c>
    </row>
    <row r="5248" ht="15.75" customHeight="1">
      <c r="I5248" s="1" t="str">
        <f t="shared" si="1"/>
        <v>Q7.3. Cucumber, average of raw and cooked</v>
      </c>
      <c r="J5248" s="1">
        <f t="shared" si="2"/>
        <v>0</v>
      </c>
      <c r="K5248" s="1" t="str">
        <f t="shared" si="3"/>
        <v>Q7.3. Cucumber, average of raw and cooked0</v>
      </c>
      <c r="L5248" s="1" t="str">
        <f t="shared" si="4"/>
        <v>Q7.3. Cucumber, average of raw and cooked</v>
      </c>
      <c r="M5248" s="1" t="str">
        <f t="array" ref="M5248">IF(A5247=$A$72,TEXT(A5248,"dd/mm/yyyy"),A5248)&amp;";"&amp;B5248&amp;";"&amp;IF(J5248=0,IFERROR(VLOOKUP(A5248,default!$B$17:$C$19,2,0),C5248),INDEX(default!$B$2:$B$12,Sheet2!J5248,0))&amp;";"&amp;D5248&amp;";"&amp;E5248&amp;";"&amp;F5248&amp;";"&amp;G5248&amp;";"&amp;H5248</f>
        <v>;;;;;;;</v>
      </c>
    </row>
    <row r="5249" ht="15.75" customHeight="1">
      <c r="A5249" s="1" t="s">
        <v>853</v>
      </c>
      <c r="I5249" s="1" t="str">
        <f t="shared" si="1"/>
        <v>Q7.3. Cucumber, average of raw and cooked</v>
      </c>
      <c r="J5249" s="1">
        <f t="shared" si="2"/>
        <v>0</v>
      </c>
      <c r="K5249" s="1" t="str">
        <f t="shared" si="3"/>
        <v>Q7.3. Cucumber, average of raw and cooked0</v>
      </c>
      <c r="L5249" s="1" t="str">
        <f t="shared" si="4"/>
        <v>Q7.3. Cucumber, average of raw and cookedEmissions to air</v>
      </c>
      <c r="M5249" s="1" t="str">
        <f t="array" ref="M5249">IF(A5248=$A$72,TEXT(A5249,"dd/mm/yyyy"),A5249)&amp;";"&amp;B5249&amp;";"&amp;IF(J5249=0,IFERROR(VLOOKUP(A5249,default!$B$17:$C$19,2,0),C5249),INDEX(default!$B$2:$B$12,Sheet2!J5249,0))&amp;";"&amp;D5249&amp;";"&amp;E5249&amp;";"&amp;F5249&amp;";"&amp;G5249&amp;";"&amp;H5249</f>
        <v>Emissions to air;;;;;;;</v>
      </c>
    </row>
    <row r="5250" ht="15.75" customHeight="1">
      <c r="I5250" s="1" t="str">
        <f t="shared" si="1"/>
        <v>Q7.3. Cucumber, average of raw and cooked</v>
      </c>
      <c r="J5250" s="1">
        <f t="shared" si="2"/>
        <v>0</v>
      </c>
      <c r="K5250" s="1" t="str">
        <f t="shared" si="3"/>
        <v>Q7.3. Cucumber, average of raw and cooked0</v>
      </c>
      <c r="L5250" s="1" t="str">
        <f t="shared" si="4"/>
        <v>Q7.3. Cucumber, average of raw and cooked</v>
      </c>
      <c r="M5250" s="1" t="str">
        <f t="array" ref="M5250">IF(A5249=$A$72,TEXT(A5250,"dd/mm/yyyy"),A5250)&amp;";"&amp;B5250&amp;";"&amp;IF(J5250=0,IFERROR(VLOOKUP(A5250,default!$B$17:$C$19,2,0),C5250),INDEX(default!$B$2:$B$12,Sheet2!J5250,0))&amp;";"&amp;D5250&amp;";"&amp;E5250&amp;";"&amp;F5250&amp;";"&amp;G5250&amp;";"&amp;H5250</f>
        <v>;;;;;;;</v>
      </c>
    </row>
    <row r="5251" ht="15.75" customHeight="1">
      <c r="A5251" s="1" t="s">
        <v>854</v>
      </c>
      <c r="I5251" s="1" t="str">
        <f t="shared" si="1"/>
        <v>Q7.3. Cucumber, average of raw and cooked</v>
      </c>
      <c r="J5251" s="1">
        <f t="shared" si="2"/>
        <v>0</v>
      </c>
      <c r="K5251" s="1" t="str">
        <f t="shared" si="3"/>
        <v>Q7.3. Cucumber, average of raw and cooked0</v>
      </c>
      <c r="L5251" s="1" t="str">
        <f t="shared" si="4"/>
        <v>Q7.3. Cucumber, average of raw and cookedEmissions to water</v>
      </c>
      <c r="M5251" s="1" t="str">
        <f t="array" ref="M5251">IF(A5250=$A$72,TEXT(A5251,"dd/mm/yyyy"),A5251)&amp;";"&amp;B5251&amp;";"&amp;IF(J5251=0,IFERROR(VLOOKUP(A5251,default!$B$17:$C$19,2,0),C5251),INDEX(default!$B$2:$B$12,Sheet2!J5251,0))&amp;";"&amp;D5251&amp;";"&amp;E5251&amp;";"&amp;F5251&amp;";"&amp;G5251&amp;";"&amp;H5251</f>
        <v>Emissions to water;;;;;;;</v>
      </c>
    </row>
    <row r="5252" ht="15.75" customHeight="1">
      <c r="I5252" s="1" t="str">
        <f t="shared" si="1"/>
        <v>Q7.3. Cucumber, average of raw and cooked</v>
      </c>
      <c r="J5252" s="1">
        <f t="shared" si="2"/>
        <v>0</v>
      </c>
      <c r="K5252" s="1" t="str">
        <f t="shared" si="3"/>
        <v>Q7.3. Cucumber, average of raw and cooked0</v>
      </c>
      <c r="L5252" s="1" t="str">
        <f t="shared" si="4"/>
        <v>Q7.3. Cucumber, average of raw and cooked</v>
      </c>
      <c r="M5252" s="1" t="str">
        <f t="array" ref="M5252">IF(A5251=$A$72,TEXT(A5252,"dd/mm/yyyy"),A5252)&amp;";"&amp;B5252&amp;";"&amp;IF(J5252=0,IFERROR(VLOOKUP(A5252,default!$B$17:$C$19,2,0),C5252),INDEX(default!$B$2:$B$12,Sheet2!J5252,0))&amp;";"&amp;D5252&amp;";"&amp;E5252&amp;";"&amp;F5252&amp;";"&amp;G5252&amp;";"&amp;H5252</f>
        <v>;;;;;;;</v>
      </c>
    </row>
    <row r="5253" ht="15.75" customHeight="1">
      <c r="A5253" s="1" t="s">
        <v>855</v>
      </c>
      <c r="I5253" s="1" t="str">
        <f t="shared" si="1"/>
        <v>Q7.3. Cucumber, average of raw and cooked</v>
      </c>
      <c r="J5253" s="1">
        <f t="shared" si="2"/>
        <v>0</v>
      </c>
      <c r="K5253" s="1" t="str">
        <f t="shared" si="3"/>
        <v>Q7.3. Cucumber, average of raw and cooked0</v>
      </c>
      <c r="L5253" s="1" t="str">
        <f t="shared" si="4"/>
        <v>Q7.3. Cucumber, average of raw and cookedEmissions to soil</v>
      </c>
      <c r="M5253" s="1" t="str">
        <f t="array" ref="M5253">IF(A5252=$A$72,TEXT(A5253,"dd/mm/yyyy"),A5253)&amp;";"&amp;B5253&amp;";"&amp;IF(J5253=0,IFERROR(VLOOKUP(A5253,default!$B$17:$C$19,2,0),C5253),INDEX(default!$B$2:$B$12,Sheet2!J5253,0))&amp;";"&amp;D5253&amp;";"&amp;E5253&amp;";"&amp;F5253&amp;";"&amp;G5253&amp;";"&amp;H5253</f>
        <v>Emissions to soil;;;;;;;</v>
      </c>
    </row>
    <row r="5254" ht="15.75" customHeight="1">
      <c r="I5254" s="1" t="str">
        <f t="shared" si="1"/>
        <v>Q7.3. Cucumber, average of raw and cooked</v>
      </c>
      <c r="J5254" s="1">
        <f t="shared" si="2"/>
        <v>0</v>
      </c>
      <c r="K5254" s="1" t="str">
        <f t="shared" si="3"/>
        <v>Q7.3. Cucumber, average of raw and cooked0</v>
      </c>
      <c r="L5254" s="1" t="str">
        <f t="shared" si="4"/>
        <v>Q7.3. Cucumber, average of raw and cooked</v>
      </c>
      <c r="M5254" s="1" t="str">
        <f t="array" ref="M5254">IF(A5253=$A$72,TEXT(A5254,"dd/mm/yyyy"),A5254)&amp;";"&amp;B5254&amp;";"&amp;IF(J5254=0,IFERROR(VLOOKUP(A5254,default!$B$17:$C$19,2,0),C5254),INDEX(default!$B$2:$B$12,Sheet2!J5254,0))&amp;";"&amp;D5254&amp;";"&amp;E5254&amp;";"&amp;F5254&amp;";"&amp;G5254&amp;";"&amp;H5254</f>
        <v>;;;;;;;</v>
      </c>
    </row>
    <row r="5255" ht="15.75" customHeight="1">
      <c r="A5255" s="1" t="s">
        <v>856</v>
      </c>
      <c r="I5255" s="1" t="str">
        <f t="shared" si="1"/>
        <v>Q7.3. Cucumber, average of raw and cooked</v>
      </c>
      <c r="J5255" s="1">
        <f t="shared" si="2"/>
        <v>0</v>
      </c>
      <c r="K5255" s="1" t="str">
        <f t="shared" si="3"/>
        <v>Q7.3. Cucumber, average of raw and cooked0</v>
      </c>
      <c r="L5255" s="1" t="str">
        <f t="shared" si="4"/>
        <v>Q7.3. Cucumber, average of raw and cookedFinal waste flows</v>
      </c>
      <c r="M5255" s="1" t="str">
        <f t="array" ref="M5255">IF(A5254=$A$72,TEXT(A5255,"dd/mm/yyyy"),A5255)&amp;";"&amp;B5255&amp;";"&amp;IF(J5255=0,IFERROR(VLOOKUP(A5255,default!$B$17:$C$19,2,0),C5255),INDEX(default!$B$2:$B$12,Sheet2!J5255,0))&amp;";"&amp;D5255&amp;";"&amp;E5255&amp;";"&amp;F5255&amp;";"&amp;G5255&amp;";"&amp;H5255</f>
        <v>Final waste flows;;;;;;;</v>
      </c>
    </row>
    <row r="5256" ht="15.75" customHeight="1">
      <c r="I5256" s="1" t="str">
        <f t="shared" si="1"/>
        <v>Q7.3. Cucumber, average of raw and cooked</v>
      </c>
      <c r="J5256" s="1">
        <f t="shared" si="2"/>
        <v>0</v>
      </c>
      <c r="K5256" s="1" t="str">
        <f t="shared" si="3"/>
        <v>Q7.3. Cucumber, average of raw and cooked0</v>
      </c>
      <c r="L5256" s="1" t="str">
        <f t="shared" si="4"/>
        <v>Q7.3. Cucumber, average of raw and cooked</v>
      </c>
      <c r="M5256" s="1" t="str">
        <f t="array" ref="M5256">IF(A5255=$A$72,TEXT(A5256,"dd/mm/yyyy"),A5256)&amp;";"&amp;B5256&amp;";"&amp;IF(J5256=0,IFERROR(VLOOKUP(A5256,default!$B$17:$C$19,2,0),C5256),INDEX(default!$B$2:$B$12,Sheet2!J5256,0))&amp;";"&amp;D5256&amp;";"&amp;E5256&amp;";"&amp;F5256&amp;";"&amp;G5256&amp;";"&amp;H5256</f>
        <v>;;;;;;;</v>
      </c>
    </row>
    <row r="5257" ht="15.75" customHeight="1">
      <c r="A5257" s="1" t="s">
        <v>857</v>
      </c>
      <c r="I5257" s="1" t="str">
        <f t="shared" si="1"/>
        <v>Q7.3. Cucumber, average of raw and cooked</v>
      </c>
      <c r="J5257" s="1">
        <f t="shared" si="2"/>
        <v>0</v>
      </c>
      <c r="K5257" s="1" t="str">
        <f t="shared" si="3"/>
        <v>Q7.3. Cucumber, average of raw and cooked0</v>
      </c>
      <c r="L5257" s="1" t="str">
        <f t="shared" si="4"/>
        <v>Q7.3. Cucumber, average of raw and cookedNon material emissions</v>
      </c>
      <c r="M5257" s="1" t="str">
        <f t="array" ref="M5257">IF(A5256=$A$72,TEXT(A5257,"dd/mm/yyyy"),A5257)&amp;";"&amp;B5257&amp;";"&amp;IF(J5257=0,IFERROR(VLOOKUP(A5257,default!$B$17:$C$19,2,0),C5257),INDEX(default!$B$2:$B$12,Sheet2!J5257,0))&amp;";"&amp;D5257&amp;";"&amp;E5257&amp;";"&amp;F5257&amp;";"&amp;G5257&amp;";"&amp;H5257</f>
        <v>Non material emissions;;;;;;;</v>
      </c>
    </row>
    <row r="5258" ht="15.75" customHeight="1">
      <c r="I5258" s="1" t="str">
        <f t="shared" si="1"/>
        <v>Q7.3. Cucumber, average of raw and cooked</v>
      </c>
      <c r="J5258" s="1">
        <f t="shared" si="2"/>
        <v>0</v>
      </c>
      <c r="K5258" s="1" t="str">
        <f t="shared" si="3"/>
        <v>Q7.3. Cucumber, average of raw and cooked0</v>
      </c>
      <c r="L5258" s="1" t="str">
        <f t="shared" si="4"/>
        <v>Q7.3. Cucumber, average of raw and cooked</v>
      </c>
      <c r="M5258" s="1" t="str">
        <f t="array" ref="M5258">IF(A5257=$A$72,TEXT(A5258,"dd/mm/yyyy"),A5258)&amp;";"&amp;B5258&amp;";"&amp;IF(J5258=0,IFERROR(VLOOKUP(A5258,default!$B$17:$C$19,2,0),C5258),INDEX(default!$B$2:$B$12,Sheet2!J5258,0))&amp;";"&amp;D5258&amp;";"&amp;E5258&amp;";"&amp;F5258&amp;";"&amp;G5258&amp;";"&amp;H5258</f>
        <v>;;;;;;;</v>
      </c>
    </row>
    <row r="5259" ht="15.75" customHeight="1">
      <c r="A5259" s="1" t="s">
        <v>858</v>
      </c>
      <c r="I5259" s="1" t="str">
        <f t="shared" si="1"/>
        <v>Q7.3. Cucumber, average of raw and cooked</v>
      </c>
      <c r="J5259" s="1">
        <f t="shared" si="2"/>
        <v>0</v>
      </c>
      <c r="K5259" s="1" t="str">
        <f t="shared" si="3"/>
        <v>Q7.3. Cucumber, average of raw and cooked0</v>
      </c>
      <c r="L5259" s="1" t="str">
        <f t="shared" si="4"/>
        <v>Q7.3. Cucumber, average of raw and cookedSocial issues</v>
      </c>
      <c r="M5259" s="1" t="str">
        <f t="array" ref="M5259">IF(A5258=$A$72,TEXT(A5259,"dd/mm/yyyy"),A5259)&amp;";"&amp;B5259&amp;";"&amp;IF(J5259=0,IFERROR(VLOOKUP(A5259,default!$B$17:$C$19,2,0),C5259),INDEX(default!$B$2:$B$12,Sheet2!J5259,0))&amp;";"&amp;D5259&amp;";"&amp;E5259&amp;";"&amp;F5259&amp;";"&amp;G5259&amp;";"&amp;H5259</f>
        <v>Social issues;;;;;;;</v>
      </c>
    </row>
    <row r="5260" ht="15.75" customHeight="1">
      <c r="I5260" s="1" t="str">
        <f t="shared" si="1"/>
        <v>Q7.3. Cucumber, average of raw and cooked</v>
      </c>
      <c r="J5260" s="1">
        <f t="shared" si="2"/>
        <v>0</v>
      </c>
      <c r="K5260" s="1" t="str">
        <f t="shared" si="3"/>
        <v>Q7.3. Cucumber, average of raw and cooked0</v>
      </c>
      <c r="L5260" s="1" t="str">
        <f t="shared" si="4"/>
        <v>Q7.3. Cucumber, average of raw and cooked</v>
      </c>
      <c r="M5260" s="1" t="str">
        <f t="array" ref="M5260">IF(A5259=$A$72,TEXT(A5260,"dd/mm/yyyy"),A5260)&amp;";"&amp;B5260&amp;";"&amp;IF(J5260=0,IFERROR(VLOOKUP(A5260,default!$B$17:$C$19,2,0),C5260),INDEX(default!$B$2:$B$12,Sheet2!J5260,0))&amp;";"&amp;D5260&amp;";"&amp;E5260&amp;";"&amp;F5260&amp;";"&amp;G5260&amp;";"&amp;H5260</f>
        <v>;;;;;;;</v>
      </c>
    </row>
    <row r="5261" ht="15.75" customHeight="1">
      <c r="A5261" s="1" t="s">
        <v>859</v>
      </c>
      <c r="I5261" s="1" t="str">
        <f t="shared" si="1"/>
        <v>Q7.3. Cucumber, average of raw and cooked</v>
      </c>
      <c r="J5261" s="1">
        <f t="shared" si="2"/>
        <v>0</v>
      </c>
      <c r="K5261" s="1" t="str">
        <f t="shared" si="3"/>
        <v>Q7.3. Cucumber, average of raw and cooked0</v>
      </c>
      <c r="L5261" s="1" t="str">
        <f t="shared" si="4"/>
        <v>Q7.3. Cucumber, average of raw and cookedEconomic issues</v>
      </c>
      <c r="M5261" s="1" t="str">
        <f t="array" ref="M5261">IF(A5260=$A$72,TEXT(A5261,"dd/mm/yyyy"),A5261)&amp;";"&amp;B5261&amp;";"&amp;IF(J5261=0,IFERROR(VLOOKUP(A5261,default!$B$17:$C$19,2,0),C5261),INDEX(default!$B$2:$B$12,Sheet2!J5261,0))&amp;";"&amp;D5261&amp;";"&amp;E5261&amp;";"&amp;F5261&amp;";"&amp;G5261&amp;";"&amp;H5261</f>
        <v>Economic issues;;;;;;;</v>
      </c>
    </row>
    <row r="5262" ht="15.75" customHeight="1">
      <c r="I5262" s="1" t="str">
        <f t="shared" si="1"/>
        <v>Q7.3. Cucumber, average of raw and cooked</v>
      </c>
      <c r="J5262" s="1">
        <f t="shared" si="2"/>
        <v>0</v>
      </c>
      <c r="K5262" s="1" t="str">
        <f t="shared" si="3"/>
        <v>Q7.3. Cucumber, average of raw and cooked0</v>
      </c>
      <c r="L5262" s="1" t="str">
        <f t="shared" si="4"/>
        <v>Q7.3. Cucumber, average of raw and cooked</v>
      </c>
      <c r="M5262" s="1" t="str">
        <f t="array" ref="M5262">IF(A5261=$A$72,TEXT(A5262,"dd/mm/yyyy"),A5262)&amp;";"&amp;B5262&amp;";"&amp;IF(J5262=0,IFERROR(VLOOKUP(A5262,default!$B$17:$C$19,2,0),C5262),INDEX(default!$B$2:$B$12,Sheet2!J5262,0))&amp;";"&amp;D5262&amp;";"&amp;E5262&amp;";"&amp;F5262&amp;";"&amp;G5262&amp;";"&amp;H5262</f>
        <v>;;;;;;;</v>
      </c>
    </row>
    <row r="5263" ht="15.75" customHeight="1">
      <c r="A5263" s="1" t="s">
        <v>860</v>
      </c>
      <c r="I5263" s="1" t="str">
        <f t="shared" si="1"/>
        <v>Q7.3. Cucumber, average of raw and cooked</v>
      </c>
      <c r="J5263" s="1">
        <f t="shared" si="2"/>
        <v>0</v>
      </c>
      <c r="K5263" s="1" t="str">
        <f t="shared" si="3"/>
        <v>Q7.3. Cucumber, average of raw and cooked0</v>
      </c>
      <c r="L5263" s="1" t="str">
        <f t="shared" si="4"/>
        <v>Q7.3. Cucumber, average of raw and cookedWaste to treatment</v>
      </c>
      <c r="M5263" s="1" t="str">
        <f t="array" ref="M5263">IF(A5262=$A$72,TEXT(A5263,"dd/mm/yyyy"),A5263)&amp;";"&amp;B5263&amp;";"&amp;IF(J5263=0,IFERROR(VLOOKUP(A5263,default!$B$17:$C$19,2,0),C5263),INDEX(default!$B$2:$B$12,Sheet2!J5263,0))&amp;";"&amp;D5263&amp;";"&amp;E5263&amp;";"&amp;F5263&amp;";"&amp;G5263&amp;";"&amp;H5263</f>
        <v>Waste to treatment;;;;;;;</v>
      </c>
    </row>
    <row r="5264" ht="15.75" customHeight="1">
      <c r="A5264" s="1" t="s">
        <v>8</v>
      </c>
      <c r="B5264" s="1" t="s">
        <v>835</v>
      </c>
      <c r="C5264" s="1" t="s">
        <v>1112</v>
      </c>
      <c r="D5264" s="1" t="s">
        <v>842</v>
      </c>
      <c r="E5264" s="1">
        <v>0.0</v>
      </c>
      <c r="F5264" s="1">
        <v>0.0</v>
      </c>
      <c r="G5264" s="1">
        <v>0.0</v>
      </c>
      <c r="I5264" s="1" t="str">
        <f t="shared" si="1"/>
        <v>Q7.3. Cucumber, average of raw and cooked</v>
      </c>
      <c r="J5264" s="1">
        <f t="shared" si="2"/>
        <v>0</v>
      </c>
      <c r="K5264" s="1" t="str">
        <f t="shared" si="3"/>
        <v>Q7.3. Cucumber, average of raw and cooked0</v>
      </c>
      <c r="L5264" s="1" t="str">
        <f t="shared" si="4"/>
        <v>Q7.3. Cucumber, average of raw and cookedMunicipal solid waste {RoW}| treatment of municipal solid waste, sanitary landfill | Cut-off, S</v>
      </c>
      <c r="M5264" s="1" t="str">
        <f t="array" ref="M5264">IF(A5263=$A$72,TEXT(A5264,"dd/mm/yyyy"),A5264)&amp;";"&amp;B5264&amp;";"&amp;IF(J5264=0,IFERROR(VLOOKUP(A5264,default!$B$17:$C$19,2,0),C5264),INDEX(default!$B$2:$B$12,Sheet2!J5264,0))&amp;";"&amp;D5264&amp;";"&amp;E5264&amp;";"&amp;F5264&amp;";"&amp;G5264&amp;";"&amp;H5264</f>
        <v>Municipal solid waste {RoW}| treatment of municipal solid waste, sanitary landfill | Cut-off, S;kg;(packwt*packaging*(1+TRAN_loss_PNS+RET_loss_PNS)+PHAR_loss_PNS+PROC_loss_PNS+TRAN_loss_PNS+RET_loss_PNS+USER_loss)*landfill;Undefined;0;0;0;</v>
      </c>
    </row>
    <row r="5265" ht="15.75" customHeight="1">
      <c r="A5265" s="1" t="s">
        <v>9</v>
      </c>
      <c r="B5265" s="1" t="s">
        <v>835</v>
      </c>
      <c r="C5265" s="1" t="s">
        <v>1113</v>
      </c>
      <c r="D5265" s="1" t="s">
        <v>842</v>
      </c>
      <c r="E5265" s="1">
        <v>0.0</v>
      </c>
      <c r="F5265" s="1">
        <v>0.0</v>
      </c>
      <c r="G5265" s="1">
        <v>0.0</v>
      </c>
      <c r="I5265" s="1" t="str">
        <f t="shared" si="1"/>
        <v>Q7.3. Cucumber, average of raw and cooked</v>
      </c>
      <c r="J5265" s="1">
        <f t="shared" si="2"/>
        <v>0</v>
      </c>
      <c r="K5265" s="1" t="str">
        <f t="shared" si="3"/>
        <v>Q7.3. Cucumber, average of raw and cooked0</v>
      </c>
      <c r="L5265" s="1" t="str">
        <f t="shared" si="4"/>
        <v>Q7.3. Cucumber, average of raw and cookedMunicipal solid waste {GLO}| treatment of municipal solid waste, open dump, wet infiltration class (500mm) | Cut-off, S</v>
      </c>
      <c r="M5265" s="1" t="str">
        <f t="array" ref="M5265">IF(A5264=$A$72,TEXT(A5265,"dd/mm/yyyy"),A5265)&amp;";"&amp;B5265&amp;";"&amp;IF(J5265=0,IFERROR(VLOOKUP(A5265,default!$B$17:$C$19,2,0),C5265),INDEX(default!$B$2:$B$12,Sheet2!J5265,0))&amp;";"&amp;D5265&amp;";"&amp;E5265&amp;";"&amp;F5265&amp;";"&amp;G5265&amp;";"&amp;H5265</f>
        <v>Municipal solid waste {GLO}| treatment of municipal solid waste, open dump, wet infiltration class (500mm) | Cut-off, S;kg;(packwt*packaging*(1+TRAN_loss_PNS+RET_loss_PNS)+PHAR_loss_PNS+PROC_loss_PNS+TRAN_loss_PNS+RET_loss_PNS+USER_loss)*opendump;Undefined;0;0;0;</v>
      </c>
    </row>
    <row r="5266" ht="15.75" customHeight="1">
      <c r="A5266" s="1" t="s">
        <v>10</v>
      </c>
      <c r="B5266" s="1" t="s">
        <v>835</v>
      </c>
      <c r="C5266" s="1" t="s">
        <v>1113</v>
      </c>
      <c r="D5266" s="1" t="s">
        <v>842</v>
      </c>
      <c r="E5266" s="1">
        <v>0.0</v>
      </c>
      <c r="F5266" s="1">
        <v>0.0</v>
      </c>
      <c r="G5266" s="1">
        <v>0.0</v>
      </c>
      <c r="I5266" s="1" t="str">
        <f t="shared" si="1"/>
        <v>Q7.3. Cucumber, average of raw and cooked</v>
      </c>
      <c r="J5266" s="1">
        <f t="shared" si="2"/>
        <v>0</v>
      </c>
      <c r="K5266" s="1" t="str">
        <f t="shared" si="3"/>
        <v>Q7.3. Cucumber, average of raw and cooked0</v>
      </c>
      <c r="L5266" s="1" t="str">
        <f t="shared" si="4"/>
        <v>Q7.3. Cucumber, average of raw and cookedMunicipal solid waste {GLO}| treatment of municipal solid waste, open burning | Cut-off, S</v>
      </c>
      <c r="M5266" s="1" t="str">
        <f t="array" ref="M5266">IF(A5265=$A$72,TEXT(A5266,"dd/mm/yyyy"),A5266)&amp;";"&amp;B5266&amp;";"&amp;IF(J5266=0,IFERROR(VLOOKUP(A5266,default!$B$17:$C$19,2,0),C5266),INDEX(default!$B$2:$B$12,Sheet2!J5266,0))&amp;";"&amp;D5266&amp;";"&amp;E5266&amp;";"&amp;F5266&amp;";"&amp;G5266&amp;";"&amp;H5266</f>
        <v>Municipal solid waste {GLO}| treatment of municipal solid waste, open burning | Cut-off, S;kg;(packwt*packaging*(1+TRAN_loss_PNS+RET_loss_PNS)+PHAR_loss_PNS+PROC_loss_PNS+TRAN_loss_PNS+RET_loss_PNS+USER_loss)*openburn;Undefined;0;0;0;</v>
      </c>
    </row>
    <row r="5267" ht="15.75" customHeight="1">
      <c r="I5267" s="1" t="str">
        <f t="shared" si="1"/>
        <v>Q7.3. Cucumber, average of raw and cooked</v>
      </c>
      <c r="J5267" s="1">
        <f t="shared" si="2"/>
        <v>0</v>
      </c>
      <c r="K5267" s="1" t="str">
        <f t="shared" si="3"/>
        <v>Q7.3. Cucumber, average of raw and cooked0</v>
      </c>
      <c r="L5267" s="1" t="str">
        <f t="shared" si="4"/>
        <v>Q7.3. Cucumber, average of raw and cooked</v>
      </c>
      <c r="M5267" s="1" t="str">
        <f t="array" ref="M5267">IF(A5266=$A$72,TEXT(A5267,"dd/mm/yyyy"),A5267)&amp;";"&amp;B5267&amp;";"&amp;IF(J5267=0,IFERROR(VLOOKUP(A5267,default!$B$17:$C$19,2,0),C5267),INDEX(default!$B$2:$B$12,Sheet2!J5267,0))&amp;";"&amp;D5267&amp;";"&amp;E5267&amp;";"&amp;F5267&amp;";"&amp;G5267&amp;";"&amp;H5267</f>
        <v>;;;;;;;</v>
      </c>
    </row>
    <row r="5268" ht="15.75" customHeight="1">
      <c r="A5268" s="1" t="s">
        <v>865</v>
      </c>
      <c r="I5268" s="1" t="str">
        <f t="shared" si="1"/>
        <v>Q7.3. Cucumber, average of raw and cooked</v>
      </c>
      <c r="J5268" s="1">
        <f t="shared" si="2"/>
        <v>0</v>
      </c>
      <c r="K5268" s="1" t="str">
        <f t="shared" si="3"/>
        <v>Q7.3. Cucumber, average of raw and cooked0</v>
      </c>
      <c r="L5268" s="1" t="str">
        <f t="shared" si="4"/>
        <v>Q7.3. Cucumber, average of raw and cookedInput parameters</v>
      </c>
      <c r="M5268" s="1" t="str">
        <f t="array" ref="M5268">IF(A5267=$A$72,TEXT(A5268,"dd/mm/yyyy"),A5268)&amp;";"&amp;B5268&amp;";"&amp;IF(J5268=0,IFERROR(VLOOKUP(A5268,default!$B$17:$C$19,2,0),C5268),INDEX(default!$B$2:$B$12,Sheet2!J5268,0))&amp;";"&amp;D5268&amp;";"&amp;E5268&amp;";"&amp;F5268&amp;";"&amp;G5268&amp;";"&amp;H5268</f>
        <v>Input parameters;;;;;;;</v>
      </c>
    </row>
    <row r="5269" ht="15.75" customHeight="1">
      <c r="A5269" s="1" t="s">
        <v>31</v>
      </c>
      <c r="B5269" s="1">
        <v>1.0</v>
      </c>
      <c r="C5269" s="1" t="s">
        <v>866</v>
      </c>
      <c r="D5269" s="1">
        <v>1.11</v>
      </c>
      <c r="E5269" s="1">
        <v>0.0</v>
      </c>
      <c r="F5269" s="1">
        <v>0.0</v>
      </c>
      <c r="G5269" s="1" t="s">
        <v>832</v>
      </c>
      <c r="H5269" s="1" t="s">
        <v>134</v>
      </c>
      <c r="I5269" s="1" t="str">
        <f t="shared" si="1"/>
        <v>Q7.3. Cucumber, average of raw and cooked</v>
      </c>
      <c r="J5269" s="1">
        <f t="shared" si="2"/>
        <v>0</v>
      </c>
      <c r="K5269" s="1" t="str">
        <f t="shared" si="3"/>
        <v>Q7.3. Cucumber, average of raw and cooked0</v>
      </c>
      <c r="L5269" s="1" t="str">
        <f t="shared" si="4"/>
        <v>Q7.3. Cucumber, average of raw and cookedprimary</v>
      </c>
      <c r="M5269" s="1" t="str">
        <f t="array" ref="M5269">IF(A5268=$A$72,TEXT(A5269,"dd/mm/yyyy"),A5269)&amp;";"&amp;B5269&amp;";"&amp;IF(J5269=0,IFERROR(VLOOKUP(A5269,default!$B$17:$C$19,2,0),C5269),INDEX(default!$B$2:$B$12,Sheet2!J5269,0))&amp;";"&amp;D5269&amp;";"&amp;E5269&amp;";"&amp;F5269&amp;";"&amp;G5269&amp;";"&amp;H5269</f>
        <v>primary;1;Lognormal;1,11;0;0;No;(2,3,2,2,2,na)_x007f_</v>
      </c>
    </row>
    <row r="5270" ht="15.75" customHeight="1">
      <c r="A5270" s="1" t="s">
        <v>23</v>
      </c>
      <c r="B5270" s="1">
        <v>1.0</v>
      </c>
      <c r="C5270" s="1" t="s">
        <v>866</v>
      </c>
      <c r="D5270" s="1">
        <v>1.25</v>
      </c>
      <c r="E5270" s="1">
        <v>0.0</v>
      </c>
      <c r="F5270" s="1">
        <v>0.0</v>
      </c>
      <c r="G5270" s="1" t="s">
        <v>832</v>
      </c>
      <c r="H5270" s="1" t="s">
        <v>131</v>
      </c>
      <c r="I5270" s="1" t="str">
        <f t="shared" si="1"/>
        <v>Q7.3. Cucumber, average of raw and cooked</v>
      </c>
      <c r="J5270" s="1">
        <f t="shared" si="2"/>
        <v>0</v>
      </c>
      <c r="K5270" s="1" t="str">
        <f t="shared" si="3"/>
        <v>Q7.3. Cucumber, average of raw and cooked0</v>
      </c>
      <c r="L5270" s="1" t="str">
        <f t="shared" si="4"/>
        <v>Q7.3. Cucumber, average of raw and cookedpackaging</v>
      </c>
      <c r="M5270" s="1" t="str">
        <f t="array" ref="M5270">IF(A5269=$A$72,TEXT(A5270,"dd/mm/yyyy"),A5270)&amp;";"&amp;B5270&amp;";"&amp;IF(J5270=0,IFERROR(VLOOKUP(A5270,default!$B$17:$C$19,2,0),C5270),INDEX(default!$B$2:$B$12,Sheet2!J5270,0))&amp;";"&amp;D5270&amp;";"&amp;E5270&amp;";"&amp;F5270&amp;";"&amp;G5270&amp;";"&amp;H5270</f>
        <v>packaging;1;Lognormal;1,25;0;0;No;(2,4,2,4,3,na)_x007f_</v>
      </c>
    </row>
    <row r="5271" ht="15.75" customHeight="1">
      <c r="A5271" s="1" t="s">
        <v>32</v>
      </c>
      <c r="B5271" s="1">
        <v>1.0</v>
      </c>
      <c r="C5271" s="1" t="s">
        <v>866</v>
      </c>
      <c r="D5271" s="1">
        <v>1.23</v>
      </c>
      <c r="E5271" s="1">
        <v>0.0</v>
      </c>
      <c r="F5271" s="1">
        <v>0.0</v>
      </c>
      <c r="G5271" s="1" t="s">
        <v>832</v>
      </c>
      <c r="H5271" s="1" t="s">
        <v>132</v>
      </c>
      <c r="I5271" s="1" t="str">
        <f t="shared" si="1"/>
        <v>Q7.3. Cucumber, average of raw and cooked</v>
      </c>
      <c r="J5271" s="1">
        <f t="shared" si="2"/>
        <v>0</v>
      </c>
      <c r="K5271" s="1" t="str">
        <f t="shared" si="3"/>
        <v>Q7.3. Cucumber, average of raw and cooked0</v>
      </c>
      <c r="L5271" s="1" t="str">
        <f t="shared" si="4"/>
        <v>Q7.3. Cucumber, average of raw and cookeddistrib</v>
      </c>
      <c r="M5271" s="1" t="str">
        <f t="array" ref="M5271">IF(A5270=$A$72,TEXT(A5271,"dd/mm/yyyy"),A5271)&amp;";"&amp;B5271&amp;";"&amp;IF(J5271=0,IFERROR(VLOOKUP(A5271,default!$B$17:$C$19,2,0),C5271),INDEX(default!$B$2:$B$12,Sheet2!J5271,0))&amp;";"&amp;D5271&amp;";"&amp;E5271&amp;";"&amp;F5271&amp;";"&amp;G5271&amp;";"&amp;H5271</f>
        <v>distrib;1;Lognormal;1,23;0;0;No;(2,3,2,4,3,na)_x007f_</v>
      </c>
    </row>
    <row r="5272" ht="15.75" customHeight="1">
      <c r="A5272" s="1" t="s">
        <v>33</v>
      </c>
      <c r="B5272" s="1">
        <v>0.0</v>
      </c>
      <c r="C5272" s="1" t="s">
        <v>866</v>
      </c>
      <c r="D5272" s="1">
        <v>1.12</v>
      </c>
      <c r="E5272" s="1">
        <v>0.0</v>
      </c>
      <c r="F5272" s="1">
        <v>0.0</v>
      </c>
      <c r="G5272" s="1" t="s">
        <v>832</v>
      </c>
      <c r="H5272" s="1" t="s">
        <v>133</v>
      </c>
      <c r="I5272" s="1" t="str">
        <f t="shared" si="1"/>
        <v>Q7.3. Cucumber, average of raw and cooked</v>
      </c>
      <c r="J5272" s="1">
        <f t="shared" si="2"/>
        <v>0</v>
      </c>
      <c r="K5272" s="1" t="str">
        <f t="shared" si="3"/>
        <v>Q7.3. Cucumber, average of raw and cooked0</v>
      </c>
      <c r="L5272" s="1" t="str">
        <f t="shared" si="4"/>
        <v>Q7.3. Cucumber, average of raw and cookedretail_cool</v>
      </c>
      <c r="M5272" s="1" t="str">
        <f t="array" ref="M5272">IF(A5271=$A$72,TEXT(A5272,"dd/mm/yyyy"),A5272)&amp;";"&amp;B5272&amp;";"&amp;IF(J5272=0,IFERROR(VLOOKUP(A5272,default!$B$17:$C$19,2,0),C5272),INDEX(default!$B$2:$B$12,Sheet2!J5272,0))&amp;";"&amp;D5272&amp;";"&amp;E5272&amp;";"&amp;F5272&amp;";"&amp;G5272&amp;";"&amp;H5272</f>
        <v>retail_cool;0;Lognormal;1,12;0;0;No;(2,3,2,4,2,na)_x007f_</v>
      </c>
    </row>
    <row r="5273" ht="15.75" customHeight="1">
      <c r="A5273" s="1" t="s">
        <v>34</v>
      </c>
      <c r="B5273" s="1">
        <v>0.0</v>
      </c>
      <c r="C5273" s="1" t="s">
        <v>866</v>
      </c>
      <c r="D5273" s="1">
        <v>1.12</v>
      </c>
      <c r="E5273" s="1">
        <v>0.0</v>
      </c>
      <c r="F5273" s="1">
        <v>0.0</v>
      </c>
      <c r="G5273" s="1" t="s">
        <v>832</v>
      </c>
      <c r="H5273" s="1" t="s">
        <v>133</v>
      </c>
      <c r="I5273" s="1" t="str">
        <f t="shared" si="1"/>
        <v>Q7.3. Cucumber, average of raw and cooked</v>
      </c>
      <c r="J5273" s="1">
        <f t="shared" si="2"/>
        <v>0</v>
      </c>
      <c r="K5273" s="1" t="str">
        <f t="shared" si="3"/>
        <v>Q7.3. Cucumber, average of raw and cooked0</v>
      </c>
      <c r="L5273" s="1" t="str">
        <f t="shared" si="4"/>
        <v>Q7.3. Cucumber, average of raw and cookedretail_freez</v>
      </c>
      <c r="M5273" s="1" t="str">
        <f t="array" ref="M5273">IF(A5272=$A$72,TEXT(A5273,"dd/mm/yyyy"),A5273)&amp;";"&amp;B5273&amp;";"&amp;IF(J5273=0,IFERROR(VLOOKUP(A5273,default!$B$17:$C$19,2,0),C5273),INDEX(default!$B$2:$B$12,Sheet2!J5273,0))&amp;";"&amp;D5273&amp;";"&amp;E5273&amp;";"&amp;F5273&amp;";"&amp;G5273&amp;";"&amp;H5273</f>
        <v>retail_freez;0;Lognormal;1,12;0;0;No;(2,3,2,4,2,na)_x007f_</v>
      </c>
    </row>
    <row r="5274" ht="15.75" customHeight="1">
      <c r="A5274" s="1" t="s">
        <v>35</v>
      </c>
      <c r="B5274" s="1">
        <v>0.0</v>
      </c>
      <c r="C5274" s="1" t="s">
        <v>866</v>
      </c>
      <c r="D5274" s="1">
        <v>1.12</v>
      </c>
      <c r="E5274" s="1">
        <v>0.0</v>
      </c>
      <c r="F5274" s="1">
        <v>0.0</v>
      </c>
      <c r="G5274" s="1" t="s">
        <v>832</v>
      </c>
      <c r="H5274" s="1" t="s">
        <v>133</v>
      </c>
      <c r="I5274" s="1" t="str">
        <f t="shared" si="1"/>
        <v>Q7.3. Cucumber, average of raw and cooked</v>
      </c>
      <c r="J5274" s="1">
        <f t="shared" si="2"/>
        <v>0</v>
      </c>
      <c r="K5274" s="1" t="str">
        <f t="shared" si="3"/>
        <v>Q7.3. Cucumber, average of raw and cooked0</v>
      </c>
      <c r="L5274" s="1" t="str">
        <f t="shared" si="4"/>
        <v>Q7.3. Cucumber, average of raw and cookedhome_cool</v>
      </c>
      <c r="M5274" s="1" t="str">
        <f t="array" ref="M5274">IF(A5273=$A$72,TEXT(A5274,"dd/mm/yyyy"),A5274)&amp;";"&amp;B5274&amp;";"&amp;IF(J5274=0,IFERROR(VLOOKUP(A5274,default!$B$17:$C$19,2,0),C5274),INDEX(default!$B$2:$B$12,Sheet2!J5274,0))&amp;";"&amp;D5274&amp;";"&amp;E5274&amp;";"&amp;F5274&amp;";"&amp;G5274&amp;";"&amp;H5274</f>
        <v>home_cool;0;Lognormal;1,12;0;0;No;(2,3,2,4,2,na)_x007f_</v>
      </c>
    </row>
    <row r="5275" ht="15.75" customHeight="1">
      <c r="A5275" s="1" t="s">
        <v>36</v>
      </c>
      <c r="B5275" s="1">
        <v>0.0</v>
      </c>
      <c r="C5275" s="1" t="s">
        <v>866</v>
      </c>
      <c r="D5275" s="1">
        <v>1.12</v>
      </c>
      <c r="E5275" s="1">
        <v>0.0</v>
      </c>
      <c r="F5275" s="1">
        <v>0.0</v>
      </c>
      <c r="G5275" s="1" t="s">
        <v>832</v>
      </c>
      <c r="H5275" s="1" t="s">
        <v>133</v>
      </c>
      <c r="I5275" s="1" t="str">
        <f t="shared" si="1"/>
        <v>Q7.3. Cucumber, average of raw and cooked</v>
      </c>
      <c r="J5275" s="1">
        <f t="shared" si="2"/>
        <v>0</v>
      </c>
      <c r="K5275" s="1" t="str">
        <f t="shared" si="3"/>
        <v>Q7.3. Cucumber, average of raw and cooked0</v>
      </c>
      <c r="L5275" s="1" t="str">
        <f t="shared" si="4"/>
        <v>Q7.3. Cucumber, average of raw and cookedhome_freez</v>
      </c>
      <c r="M5275" s="1" t="str">
        <f t="array" ref="M5275">IF(A5274=$A$72,TEXT(A5275,"dd/mm/yyyy"),A5275)&amp;";"&amp;B5275&amp;";"&amp;IF(J5275=0,IFERROR(VLOOKUP(A5275,default!$B$17:$C$19,2,0),C5275),INDEX(default!$B$2:$B$12,Sheet2!J5275,0))&amp;";"&amp;D5275&amp;";"&amp;E5275&amp;";"&amp;F5275&amp;";"&amp;G5275&amp;";"&amp;H5275</f>
        <v>home_freez;0;Lognormal;1,12;0;0;No;(2,3,2,4,2,na)_x007f_</v>
      </c>
    </row>
    <row r="5276" ht="15.75" customHeight="1">
      <c r="A5276" s="1" t="s">
        <v>37</v>
      </c>
      <c r="B5276" s="1">
        <v>0.0</v>
      </c>
      <c r="C5276" s="1" t="s">
        <v>866</v>
      </c>
      <c r="D5276" s="1">
        <v>1.11</v>
      </c>
      <c r="E5276" s="1">
        <v>0.0</v>
      </c>
      <c r="F5276" s="1">
        <v>0.0</v>
      </c>
      <c r="G5276" s="1" t="s">
        <v>832</v>
      </c>
      <c r="H5276" s="1" t="s">
        <v>134</v>
      </c>
      <c r="I5276" s="1" t="str">
        <f t="shared" si="1"/>
        <v>Q7.3. Cucumber, average of raw and cooked</v>
      </c>
      <c r="J5276" s="1">
        <f t="shared" si="2"/>
        <v>0</v>
      </c>
      <c r="K5276" s="1" t="str">
        <f t="shared" si="3"/>
        <v>Q7.3. Cucumber, average of raw and cooked0</v>
      </c>
      <c r="L5276" s="1" t="str">
        <f t="shared" si="4"/>
        <v>Q7.3. Cucumber, average of raw and cookedboil</v>
      </c>
      <c r="M5276" s="1" t="str">
        <f t="array" ref="M5276">IF(A5275=$A$72,TEXT(A5276,"dd/mm/yyyy"),A5276)&amp;";"&amp;B5276&amp;";"&amp;IF(J5276=0,IFERROR(VLOOKUP(A5276,default!$B$17:$C$19,2,0),C5276),INDEX(default!$B$2:$B$12,Sheet2!J5276,0))&amp;";"&amp;D5276&amp;";"&amp;E5276&amp;";"&amp;F5276&amp;";"&amp;G5276&amp;";"&amp;H5276</f>
        <v>boil;0;Lognormal;1,11;0;0;No;(2,3,2,2,2,na)_x007f_</v>
      </c>
    </row>
    <row r="5277" ht="15.75" customHeight="1">
      <c r="A5277" s="1" t="s">
        <v>38</v>
      </c>
      <c r="B5277" s="1">
        <v>0.0</v>
      </c>
      <c r="C5277" s="1" t="s">
        <v>866</v>
      </c>
      <c r="D5277" s="1">
        <v>1.11</v>
      </c>
      <c r="E5277" s="1">
        <v>0.0</v>
      </c>
      <c r="F5277" s="1">
        <v>0.0</v>
      </c>
      <c r="G5277" s="1" t="s">
        <v>832</v>
      </c>
      <c r="H5277" s="1" t="s">
        <v>134</v>
      </c>
      <c r="I5277" s="1" t="str">
        <f t="shared" si="1"/>
        <v>Q7.3. Cucumber, average of raw and cooked</v>
      </c>
      <c r="J5277" s="1">
        <f t="shared" si="2"/>
        <v>0</v>
      </c>
      <c r="K5277" s="1" t="str">
        <f t="shared" si="3"/>
        <v>Q7.3. Cucumber, average of raw and cooked0</v>
      </c>
      <c r="L5277" s="1" t="str">
        <f t="shared" si="4"/>
        <v>Q7.3. Cucumber, average of raw and cookedfry</v>
      </c>
      <c r="M5277" s="1" t="str">
        <f t="array" ref="M5277">IF(A5276=$A$72,TEXT(A5277,"dd/mm/yyyy"),A5277)&amp;";"&amp;B5277&amp;";"&amp;IF(J5277=0,IFERROR(VLOOKUP(A5277,default!$B$17:$C$19,2,0),C5277),INDEX(default!$B$2:$B$12,Sheet2!J5277,0))&amp;";"&amp;D5277&amp;";"&amp;E5277&amp;";"&amp;F5277&amp;";"&amp;G5277&amp;";"&amp;H5277</f>
        <v>fry;0;Lognormal;1,11;0;0;No;(2,3,2,2,2,na)_x007f_</v>
      </c>
    </row>
    <row r="5278" ht="15.75" customHeight="1">
      <c r="A5278" s="1" t="s">
        <v>22</v>
      </c>
      <c r="B5278" s="1">
        <v>1.0</v>
      </c>
      <c r="C5278" s="1" t="s">
        <v>842</v>
      </c>
      <c r="D5278" s="1">
        <v>1.0</v>
      </c>
      <c r="E5278" s="1">
        <v>0.0</v>
      </c>
      <c r="F5278" s="1">
        <v>0.0</v>
      </c>
      <c r="G5278" s="1" t="s">
        <v>832</v>
      </c>
      <c r="I5278" s="1" t="str">
        <f t="shared" si="1"/>
        <v>Q7.3. Cucumber, average of raw and cooked</v>
      </c>
      <c r="J5278" s="1">
        <f t="shared" si="2"/>
        <v>0</v>
      </c>
      <c r="K5278" s="1" t="str">
        <f t="shared" si="3"/>
        <v>Q7.3. Cucumber, average of raw and cooked0</v>
      </c>
      <c r="L5278" s="1" t="str">
        <f t="shared" si="4"/>
        <v>Q7.3. Cucumber, average of raw and cookedprocessing</v>
      </c>
      <c r="M5278" s="1" t="str">
        <f t="array" ref="M5278">IF(A5277=$A$72,TEXT(A5278,"dd/mm/yyyy"),A5278)&amp;";"&amp;B5278&amp;";"&amp;IF(J5278=0,IFERROR(VLOOKUP(A5278,default!$B$17:$C$19,2,0),C5278),INDEX(default!$B$2:$B$12,Sheet2!J5278,0))&amp;";"&amp;D5278&amp;";"&amp;E5278&amp;";"&amp;F5278&amp;";"&amp;G5278&amp;";"&amp;H5278</f>
        <v>processing;1;Undefined;1;0;0;No;</v>
      </c>
    </row>
    <row r="5279" ht="15.75" customHeight="1">
      <c r="A5279" s="1" t="s">
        <v>39</v>
      </c>
      <c r="B5279" s="1">
        <v>0.05</v>
      </c>
      <c r="C5279" s="1" t="s">
        <v>842</v>
      </c>
      <c r="D5279" s="1">
        <v>1.0</v>
      </c>
      <c r="E5279" s="1">
        <v>0.0</v>
      </c>
      <c r="F5279" s="1">
        <v>0.0</v>
      </c>
      <c r="G5279" s="1" t="s">
        <v>832</v>
      </c>
      <c r="I5279" s="1" t="str">
        <f t="shared" si="1"/>
        <v>Q7.3. Cucumber, average of raw and cooked</v>
      </c>
      <c r="J5279" s="1">
        <f t="shared" si="2"/>
        <v>0</v>
      </c>
      <c r="K5279" s="1" t="str">
        <f t="shared" si="3"/>
        <v>Q7.3. Cucumber, average of raw and cooked0</v>
      </c>
      <c r="L5279" s="1" t="str">
        <f t="shared" si="4"/>
        <v>Q7.3. Cucumber, average of raw and cookedpackwt</v>
      </c>
      <c r="M5279" s="1" t="str">
        <f t="array" ref="M5279">IF(A5278=$A$72,TEXT(A5279,"dd/mm/yyyy"),A5279)&amp;";"&amp;B5279&amp;";"&amp;IF(J5279=0,IFERROR(VLOOKUP(A5279,default!$B$17:$C$19,2,0),C5279),INDEX(default!$B$2:$B$12,Sheet2!J5279,0))&amp;";"&amp;D5279&amp;";"&amp;E5279&amp;";"&amp;F5279&amp;";"&amp;G5279&amp;";"&amp;H5279</f>
        <v>packwt;0,05;Undefined;1;0;0;No;</v>
      </c>
    </row>
    <row r="5280" ht="15.75" customHeight="1">
      <c r="A5280" s="1" t="s">
        <v>40</v>
      </c>
      <c r="B5280" s="1">
        <v>0.0</v>
      </c>
      <c r="C5280" s="1" t="s">
        <v>842</v>
      </c>
      <c r="D5280" s="1">
        <v>1.0</v>
      </c>
      <c r="E5280" s="1">
        <v>0.0</v>
      </c>
      <c r="F5280" s="1">
        <v>0.0</v>
      </c>
      <c r="G5280" s="1" t="s">
        <v>832</v>
      </c>
      <c r="I5280" s="1" t="str">
        <f t="shared" si="1"/>
        <v>Q7.3. Cucumber, average of raw and cooked</v>
      </c>
      <c r="J5280" s="1">
        <f t="shared" si="2"/>
        <v>0</v>
      </c>
      <c r="K5280" s="1" t="str">
        <f t="shared" si="3"/>
        <v>Q7.3. Cucumber, average of raw and cooked0</v>
      </c>
      <c r="L5280" s="1" t="str">
        <f t="shared" si="4"/>
        <v>Q7.3. Cucumber, average of raw and cookedUSER_loss</v>
      </c>
      <c r="M5280" s="1" t="str">
        <f t="array" ref="M5280">IF(A5279=$A$72,TEXT(A5280,"dd/mm/yyyy"),A5280)&amp;";"&amp;B5280&amp;";"&amp;IF(J5280=0,IFERROR(VLOOKUP(A5280,default!$B$17:$C$19,2,0),C5280),INDEX(default!$B$2:$B$12,Sheet2!J5280,0))&amp;";"&amp;D5280&amp;";"&amp;E5280&amp;";"&amp;F5280&amp;";"&amp;G5280&amp;";"&amp;H5280</f>
        <v>USER_loss;0;Undefined;1;0;0;No;</v>
      </c>
    </row>
    <row r="5281" ht="15.75" customHeight="1">
      <c r="I5281" s="1" t="str">
        <f t="shared" si="1"/>
        <v>Q7.3. Cucumber, average of raw and cooked</v>
      </c>
      <c r="J5281" s="1">
        <f t="shared" si="2"/>
        <v>0</v>
      </c>
      <c r="K5281" s="1" t="str">
        <f t="shared" si="3"/>
        <v>Q7.3. Cucumber, average of raw and cooked0</v>
      </c>
      <c r="L5281" s="1" t="str">
        <f t="shared" si="4"/>
        <v>Q7.3. Cucumber, average of raw and cooked</v>
      </c>
      <c r="M5281" s="1" t="str">
        <f t="array" ref="M5281">IF(A5280=$A$72,TEXT(A5281,"dd/mm/yyyy"),A5281)&amp;";"&amp;B5281&amp;";"&amp;IF(J5281=0,IFERROR(VLOOKUP(A5281,default!$B$17:$C$19,2,0),C5281),INDEX(default!$B$2:$B$12,Sheet2!J5281,0))&amp;";"&amp;D5281&amp;";"&amp;E5281&amp;";"&amp;F5281&amp;";"&amp;G5281&amp;";"&amp;H5281</f>
        <v>;;;;;;;</v>
      </c>
    </row>
    <row r="5282" ht="15.75" customHeight="1">
      <c r="A5282" s="1" t="s">
        <v>867</v>
      </c>
      <c r="I5282" s="1" t="str">
        <f t="shared" si="1"/>
        <v>Q7.3. Cucumber, average of raw and cooked</v>
      </c>
      <c r="J5282" s="1">
        <f t="shared" si="2"/>
        <v>0</v>
      </c>
      <c r="K5282" s="1" t="str">
        <f t="shared" si="3"/>
        <v>Q7.3. Cucumber, average of raw and cooked0</v>
      </c>
      <c r="L5282" s="1" t="str">
        <f t="shared" si="4"/>
        <v>Q7.3. Cucumber, average of raw and cookedEnd</v>
      </c>
      <c r="M5282" s="1" t="str">
        <f t="array" ref="M5282">IF(A5281=$A$72,TEXT(A5282,"dd/mm/yyyy"),A5282)&amp;";"&amp;B5282&amp;";"&amp;IF(J5282=0,IFERROR(VLOOKUP(A5282,default!$B$17:$C$19,2,0),C5282),INDEX(default!$B$2:$B$12,Sheet2!J5282,0))&amp;";"&amp;D5282&amp;";"&amp;E5282&amp;";"&amp;F5282&amp;";"&amp;G5282&amp;";"&amp;H5282</f>
        <v>End;;;;;;;</v>
      </c>
    </row>
    <row r="5283" ht="15.75" customHeight="1">
      <c r="I5283" s="1" t="str">
        <f t="shared" si="1"/>
        <v>Q7.3. Cucumber, average of raw and cooked</v>
      </c>
      <c r="J5283" s="1">
        <f t="shared" si="2"/>
        <v>0</v>
      </c>
      <c r="K5283" s="1" t="str">
        <f t="shared" si="3"/>
        <v>Q7.3. Cucumber, average of raw and cooked0</v>
      </c>
      <c r="L5283" s="1" t="str">
        <f t="shared" si="4"/>
        <v>Q7.3. Cucumber, average of raw and cooked</v>
      </c>
      <c r="M5283" s="1" t="str">
        <f t="array" ref="M5283">IF(A5282=$A$72,TEXT(A5283,"dd/mm/yyyy"),A5283)&amp;";"&amp;B5283&amp;";"&amp;IF(J5283=0,IFERROR(VLOOKUP(A5283,default!$B$17:$C$19,2,0),C5283),INDEX(default!$B$2:$B$12,Sheet2!J5283,0))&amp;";"&amp;D5283&amp;";"&amp;E5283&amp;";"&amp;F5283&amp;";"&amp;G5283&amp;";"&amp;H5283</f>
        <v>;;;;;;;</v>
      </c>
    </row>
    <row r="5284" ht="15.75" customHeight="1">
      <c r="A5284" s="1" t="s">
        <v>814</v>
      </c>
      <c r="I5284" s="1" t="str">
        <f t="shared" si="1"/>
        <v>Q7.3. Cucumber, average of raw and cooked</v>
      </c>
      <c r="J5284" s="1">
        <f t="shared" si="2"/>
        <v>0</v>
      </c>
      <c r="K5284" s="1" t="str">
        <f t="shared" si="3"/>
        <v>Q7.3. Cucumber, average of raw and cooked0</v>
      </c>
      <c r="L5284" s="1" t="str">
        <f t="shared" si="4"/>
        <v>Q7.3. Cucumber, average of raw and cookedProcess</v>
      </c>
      <c r="M5284" s="1" t="str">
        <f t="array" ref="M5284">IF(A5283=$A$72,TEXT(A5284,"dd/mm/yyyy"),A5284)&amp;";"&amp;B5284&amp;";"&amp;IF(J5284=0,IFERROR(VLOOKUP(A5284,default!$B$17:$C$19,2,0),C5284),INDEX(default!$B$2:$B$12,Sheet2!J5284,0))&amp;";"&amp;D5284&amp;";"&amp;E5284&amp;";"&amp;F5284&amp;";"&amp;G5284&amp;";"&amp;H5284</f>
        <v>Process;;;;;;;</v>
      </c>
    </row>
    <row r="5285" ht="15.75" customHeight="1">
      <c r="I5285" s="1" t="str">
        <f t="shared" si="1"/>
        <v>Q7.3. Cucumber, average of raw and cooked</v>
      </c>
      <c r="J5285" s="1">
        <f t="shared" si="2"/>
        <v>0</v>
      </c>
      <c r="K5285" s="1" t="str">
        <f t="shared" si="3"/>
        <v>Q7.3. Cucumber, average of raw and cooked0</v>
      </c>
      <c r="L5285" s="1" t="str">
        <f t="shared" si="4"/>
        <v>Q7.3. Cucumber, average of raw and cooked</v>
      </c>
      <c r="M5285" s="1" t="str">
        <f t="array" ref="M5285">IF(A5284=$A$72,TEXT(A5285,"dd/mm/yyyy"),A5285)&amp;";"&amp;B5285&amp;";"&amp;IF(J5285=0,IFERROR(VLOOKUP(A5285,default!$B$17:$C$19,2,0),C5285),INDEX(default!$B$2:$B$12,Sheet2!J5285,0))&amp;";"&amp;D5285&amp;";"&amp;E5285&amp;";"&amp;F5285&amp;";"&amp;G5285&amp;";"&amp;H5285</f>
        <v>;;;;;;;</v>
      </c>
    </row>
    <row r="5286" ht="15.75" customHeight="1">
      <c r="A5286" s="1" t="s">
        <v>815</v>
      </c>
      <c r="I5286" s="1" t="str">
        <f t="shared" si="1"/>
        <v>Q7.3. Cucumber, average of raw and cooked</v>
      </c>
      <c r="J5286" s="1">
        <f t="shared" si="2"/>
        <v>0</v>
      </c>
      <c r="K5286" s="1" t="str">
        <f t="shared" si="3"/>
        <v>Q7.3. Cucumber, average of raw and cooked0</v>
      </c>
      <c r="L5286" s="1" t="str">
        <f t="shared" si="4"/>
        <v>Q7.3. Cucumber, average of raw and cookedCategory type</v>
      </c>
      <c r="M5286" s="1" t="str">
        <f t="array" ref="M5286">IF(A5285=$A$72,TEXT(A5286,"dd/mm/yyyy"),A5286)&amp;";"&amp;B5286&amp;";"&amp;IF(J5286=0,IFERROR(VLOOKUP(A5286,default!$B$17:$C$19,2,0),C5286),INDEX(default!$B$2:$B$12,Sheet2!J5286,0))&amp;";"&amp;D5286&amp;";"&amp;E5286&amp;";"&amp;F5286&amp;";"&amp;G5286&amp;";"&amp;H5286</f>
        <v>Category type;;;;;;;</v>
      </c>
    </row>
    <row r="5287" ht="15.75" customHeight="1">
      <c r="A5287" s="1" t="s">
        <v>816</v>
      </c>
      <c r="I5287" s="1" t="str">
        <f t="shared" si="1"/>
        <v>Q7.3. Cucumber, average of raw and cooked</v>
      </c>
      <c r="J5287" s="1">
        <f t="shared" si="2"/>
        <v>0</v>
      </c>
      <c r="K5287" s="1" t="str">
        <f t="shared" si="3"/>
        <v>Q7.3. Cucumber, average of raw and cooked0</v>
      </c>
      <c r="L5287" s="1" t="str">
        <f t="shared" si="4"/>
        <v>Q7.3. Cucumber, average of raw and cookedmaterial</v>
      </c>
      <c r="M5287" s="1" t="str">
        <f t="array" ref="M5287">IF(A5286=$A$72,TEXT(A5287,"dd/mm/yyyy"),A5287)&amp;";"&amp;B5287&amp;";"&amp;IF(J5287=0,IFERROR(VLOOKUP(A5287,default!$B$17:$C$19,2,0),C5287),INDEX(default!$B$2:$B$12,Sheet2!J5287,0))&amp;";"&amp;D5287&amp;";"&amp;E5287&amp;";"&amp;F5287&amp;";"&amp;G5287&amp;";"&amp;H5287</f>
        <v>material;;;;;;;</v>
      </c>
    </row>
    <row r="5288" ht="15.75" customHeight="1">
      <c r="I5288" s="1" t="str">
        <f t="shared" si="1"/>
        <v>Q7.3. Cucumber, average of raw and cooked</v>
      </c>
      <c r="J5288" s="1">
        <f t="shared" si="2"/>
        <v>0</v>
      </c>
      <c r="K5288" s="1" t="str">
        <f t="shared" si="3"/>
        <v>Q7.3. Cucumber, average of raw and cooked0</v>
      </c>
      <c r="L5288" s="1" t="str">
        <f t="shared" si="4"/>
        <v>Q7.3. Cucumber, average of raw and cooked</v>
      </c>
      <c r="M5288" s="1" t="str">
        <f t="array" ref="M5288">IF(A5287=$A$72,TEXT(A5288,"dd/mm/yyyy"),A5288)&amp;";"&amp;B5288&amp;";"&amp;IF(J5288=0,IFERROR(VLOOKUP(A5288,default!$B$17:$C$19,2,0),C5288),INDEX(default!$B$2:$B$12,Sheet2!J5288,0))&amp;";"&amp;D5288&amp;";"&amp;E5288&amp;";"&amp;F5288&amp;";"&amp;G5288&amp;";"&amp;H5288</f>
        <v>;;;;;;;</v>
      </c>
    </row>
    <row r="5289" ht="15.75" customHeight="1">
      <c r="A5289" s="1" t="s">
        <v>817</v>
      </c>
      <c r="I5289" s="1" t="str">
        <f t="shared" si="1"/>
        <v>Q7.3. Cucumber, average of raw and cooked</v>
      </c>
      <c r="J5289" s="1">
        <f t="shared" si="2"/>
        <v>0</v>
      </c>
      <c r="K5289" s="1" t="str">
        <f t="shared" si="3"/>
        <v>Q7.3. Cucumber, average of raw and cooked0</v>
      </c>
      <c r="L5289" s="1" t="str">
        <f t="shared" si="4"/>
        <v>Q7.3. Cucumber, average of raw and cookedProcess identifier</v>
      </c>
      <c r="M5289" s="1" t="str">
        <f t="array" ref="M5289">IF(A5288=$A$72,TEXT(A5289,"dd/mm/yyyy"),A5289)&amp;";"&amp;B5289&amp;";"&amp;IF(J5289=0,IFERROR(VLOOKUP(A5289,default!$B$17:$C$19,2,0),C5289),INDEX(default!$B$2:$B$12,Sheet2!J5289,0))&amp;";"&amp;D5289&amp;";"&amp;E5289&amp;";"&amp;F5289&amp;";"&amp;G5289&amp;";"&amp;H5289</f>
        <v>Process identifier;;;;;;;</v>
      </c>
    </row>
    <row r="5290" ht="15.75" customHeight="1">
      <c r="A5290" s="1" t="s">
        <v>1167</v>
      </c>
      <c r="I5290" s="1" t="str">
        <f t="shared" si="1"/>
        <v>Q7.3. Cucumber, average of raw and cooked</v>
      </c>
      <c r="J5290" s="1">
        <f t="shared" si="2"/>
        <v>0</v>
      </c>
      <c r="K5290" s="1" t="str">
        <f t="shared" si="3"/>
        <v>Q7.3. Cucumber, average of raw and cooked0</v>
      </c>
      <c r="L5290" s="1" t="str">
        <f t="shared" si="4"/>
        <v>Q7.3. Cucumber, average of raw and cookedFootPrin000108900800282</v>
      </c>
      <c r="M5290" s="1" t="str">
        <f t="array" ref="M5290">IF(A5289=$A$72,TEXT(A5290,"dd/mm/yyyy"),A5290)&amp;";"&amp;B5290&amp;";"&amp;IF(J5290=0,IFERROR(VLOOKUP(A5290,default!$B$17:$C$19,2,0),C5290),INDEX(default!$B$2:$B$12,Sheet2!J5290,0))&amp;";"&amp;D5290&amp;";"&amp;E5290&amp;";"&amp;F5290&amp;";"&amp;G5290&amp;";"&amp;H5290</f>
        <v>FootPrin000108900800282;;;;;;;</v>
      </c>
    </row>
    <row r="5291" ht="15.75" customHeight="1">
      <c r="I5291" s="1" t="str">
        <f t="shared" si="1"/>
        <v>Q7.3. Cucumber, average of raw and cooked</v>
      </c>
      <c r="J5291" s="1">
        <f t="shared" si="2"/>
        <v>0</v>
      </c>
      <c r="K5291" s="1" t="str">
        <f t="shared" si="3"/>
        <v>Q7.3. Cucumber, average of raw and cooked0</v>
      </c>
      <c r="L5291" s="1" t="str">
        <f t="shared" si="4"/>
        <v>Q7.3. Cucumber, average of raw and cooked</v>
      </c>
      <c r="M5291" s="1" t="str">
        <f t="array" ref="M5291">IF(A5290=$A$72,TEXT(A5291,"dd/mm/yyyy"),A5291)&amp;";"&amp;B5291&amp;";"&amp;IF(J5291=0,IFERROR(VLOOKUP(A5291,default!$B$17:$C$19,2,0),C5291),INDEX(default!$B$2:$B$12,Sheet2!J5291,0))&amp;";"&amp;D5291&amp;";"&amp;E5291&amp;";"&amp;F5291&amp;";"&amp;G5291&amp;";"&amp;H5291</f>
        <v>;;;;;;;</v>
      </c>
    </row>
    <row r="5292" ht="15.75" customHeight="1">
      <c r="A5292" s="1" t="s">
        <v>819</v>
      </c>
      <c r="I5292" s="1" t="str">
        <f t="shared" si="1"/>
        <v>Q7.3. Cucumber, average of raw and cooked</v>
      </c>
      <c r="J5292" s="1">
        <f t="shared" si="2"/>
        <v>0</v>
      </c>
      <c r="K5292" s="1" t="str">
        <f t="shared" si="3"/>
        <v>Q7.3. Cucumber, average of raw and cooked0</v>
      </c>
      <c r="L5292" s="1" t="str">
        <f t="shared" si="4"/>
        <v>Q7.3. Cucumber, average of raw and cookedType</v>
      </c>
      <c r="M5292" s="1" t="str">
        <f t="array" ref="M5292">IF(A5291=$A$72,TEXT(A5292,"dd/mm/yyyy"),A5292)&amp;";"&amp;B5292&amp;";"&amp;IF(J5292=0,IFERROR(VLOOKUP(A5292,default!$B$17:$C$19,2,0),C5292),INDEX(default!$B$2:$B$12,Sheet2!J5292,0))&amp;";"&amp;D5292&amp;";"&amp;E5292&amp;";"&amp;F5292&amp;";"&amp;G5292&amp;";"&amp;H5292</f>
        <v>Type;;;;;;;</v>
      </c>
    </row>
    <row r="5293" ht="15.75" customHeight="1">
      <c r="I5293" s="1" t="str">
        <f t="shared" si="1"/>
        <v>Q7.3. Cucumber, average of raw and cooked</v>
      </c>
      <c r="J5293" s="1">
        <f t="shared" si="2"/>
        <v>0</v>
      </c>
      <c r="K5293" s="1" t="str">
        <f t="shared" si="3"/>
        <v>Q7.3. Cucumber, average of raw and cooked0</v>
      </c>
      <c r="L5293" s="1" t="str">
        <f t="shared" si="4"/>
        <v>Q7.3. Cucumber, average of raw and cooked</v>
      </c>
      <c r="M5293" s="1" t="str">
        <f t="array" ref="M5293">IF(A5292=$A$72,TEXT(A5293,"dd/mm/yyyy"),A5293)&amp;";"&amp;B5293&amp;";"&amp;IF(J5293=0,IFERROR(VLOOKUP(A5293,default!$B$17:$C$19,2,0),C5293),INDEX(default!$B$2:$B$12,Sheet2!J5293,0))&amp;";"&amp;D5293&amp;";"&amp;E5293&amp;";"&amp;F5293&amp;";"&amp;G5293&amp;";"&amp;H5293</f>
        <v>;;;;;;;</v>
      </c>
    </row>
    <row r="5294" ht="15.75" customHeight="1">
      <c r="I5294" s="1" t="str">
        <f t="shared" si="1"/>
        <v>Q7.3. Cucumber, average of raw and cooked</v>
      </c>
      <c r="J5294" s="1">
        <f t="shared" si="2"/>
        <v>0</v>
      </c>
      <c r="K5294" s="1" t="str">
        <f t="shared" si="3"/>
        <v>Q7.3. Cucumber, average of raw and cooked0</v>
      </c>
      <c r="L5294" s="1" t="str">
        <f t="shared" si="4"/>
        <v>Q7.3. Cucumber, average of raw and cooked</v>
      </c>
      <c r="M5294" s="1" t="str">
        <f t="array" ref="M5294">IF(A5293=$A$72,TEXT(A5294,"dd/mm/yyyy"),A5294)&amp;";"&amp;B5294&amp;";"&amp;IF(J5294=0,IFERROR(VLOOKUP(A5294,default!$B$17:$C$19,2,0),C5294),INDEX(default!$B$2:$B$12,Sheet2!J5294,0))&amp;";"&amp;D5294&amp;";"&amp;E5294&amp;";"&amp;F5294&amp;";"&amp;G5294&amp;";"&amp;H5294</f>
        <v>;;;;;;;</v>
      </c>
    </row>
    <row r="5295" ht="15.75" customHeight="1">
      <c r="A5295" s="1" t="s">
        <v>820</v>
      </c>
      <c r="I5295" s="1" t="str">
        <f t="shared" si="1"/>
        <v>Q7.3. Cucumber, average of raw and cooked</v>
      </c>
      <c r="J5295" s="1">
        <f t="shared" si="2"/>
        <v>0</v>
      </c>
      <c r="K5295" s="1" t="str">
        <f t="shared" si="3"/>
        <v>Q7.3. Cucumber, average of raw and cooked0</v>
      </c>
      <c r="L5295" s="1" t="str">
        <f t="shared" si="4"/>
        <v>Q7.3. Cucumber, average of raw and cookedStatus</v>
      </c>
      <c r="M5295" s="1" t="str">
        <f t="array" ref="M5295">IF(A5294=$A$72,TEXT(A5295,"dd/mm/yyyy"),A5295)&amp;";"&amp;B5295&amp;";"&amp;IF(J5295=0,IFERROR(VLOOKUP(A5295,default!$B$17:$C$19,2,0),C5295),INDEX(default!$B$2:$B$12,Sheet2!J5295,0))&amp;";"&amp;D5295&amp;";"&amp;E5295&amp;";"&amp;F5295&amp;";"&amp;G5295&amp;";"&amp;H5295</f>
        <v>Status;;;;;;;</v>
      </c>
    </row>
    <row r="5296" ht="15.75" customHeight="1">
      <c r="I5296" s="1" t="str">
        <f t="shared" si="1"/>
        <v>Q7.3. Cucumber, average of raw and cooked</v>
      </c>
      <c r="J5296" s="1">
        <f t="shared" si="2"/>
        <v>0</v>
      </c>
      <c r="K5296" s="1" t="str">
        <f t="shared" si="3"/>
        <v>Q7.3. Cucumber, average of raw and cooked0</v>
      </c>
      <c r="L5296" s="1" t="str">
        <f t="shared" si="4"/>
        <v>Q7.3. Cucumber, average of raw and cooked</v>
      </c>
      <c r="M5296" s="1" t="str">
        <f t="array" ref="M5296">IF(A5295=$A$72,TEXT(A5296,"dd/mm/yyyy"),A5296)&amp;";"&amp;B5296&amp;";"&amp;IF(J5296=0,IFERROR(VLOOKUP(A5296,default!$B$17:$C$19,2,0),C5296),INDEX(default!$B$2:$B$12,Sheet2!J5296,0))&amp;";"&amp;D5296&amp;";"&amp;E5296&amp;";"&amp;F5296&amp;";"&amp;G5296&amp;";"&amp;H5296</f>
        <v>;;;;;;;</v>
      </c>
    </row>
    <row r="5297" ht="15.75" customHeight="1">
      <c r="I5297" s="1" t="str">
        <f t="shared" si="1"/>
        <v>Q7.3. Cucumber, average of raw and cooked</v>
      </c>
      <c r="J5297" s="1">
        <f t="shared" si="2"/>
        <v>0</v>
      </c>
      <c r="K5297" s="1" t="str">
        <f t="shared" si="3"/>
        <v>Q7.3. Cucumber, average of raw and cooked0</v>
      </c>
      <c r="L5297" s="1" t="str">
        <f t="shared" si="4"/>
        <v>Q7.3. Cucumber, average of raw and cooked</v>
      </c>
      <c r="M5297" s="1" t="str">
        <f t="array" ref="M5297">IF(A5296=$A$72,TEXT(A5297,"dd/mm/yyyy"),A5297)&amp;";"&amp;B5297&amp;";"&amp;IF(J5297=0,IFERROR(VLOOKUP(A5297,default!$B$17:$C$19,2,0),C5297),INDEX(default!$B$2:$B$12,Sheet2!J5297,0))&amp;";"&amp;D5297&amp;";"&amp;E5297&amp;";"&amp;F5297&amp;";"&amp;G5297&amp;";"&amp;H5297</f>
        <v>;;;;;;;</v>
      </c>
    </row>
    <row r="5298" ht="15.75" customHeight="1">
      <c r="A5298" s="1" t="s">
        <v>821</v>
      </c>
      <c r="I5298" s="1" t="str">
        <f t="shared" si="1"/>
        <v>Q7.3. Cucumber, average of raw and cooked</v>
      </c>
      <c r="J5298" s="1">
        <f t="shared" si="2"/>
        <v>0</v>
      </c>
      <c r="K5298" s="1" t="str">
        <f t="shared" si="3"/>
        <v>Q7.3. Cucumber, average of raw and cooked0</v>
      </c>
      <c r="L5298" s="1" t="str">
        <f t="shared" si="4"/>
        <v>Q7.3. Cucumber, average of raw and cookedTime period</v>
      </c>
      <c r="M5298" s="1" t="str">
        <f t="array" ref="M5298">IF(A5297=$A$72,TEXT(A5298,"dd/mm/yyyy"),A5298)&amp;";"&amp;B5298&amp;";"&amp;IF(J5298=0,IFERROR(VLOOKUP(A5298,default!$B$17:$C$19,2,0),C5298),INDEX(default!$B$2:$B$12,Sheet2!J5298,0))&amp;";"&amp;D5298&amp;";"&amp;E5298&amp;";"&amp;F5298&amp;";"&amp;G5298&amp;";"&amp;H5298</f>
        <v>Time period;;;;;;;</v>
      </c>
    </row>
    <row r="5299" ht="15.75" customHeight="1">
      <c r="A5299" s="1" t="s">
        <v>822</v>
      </c>
      <c r="I5299" s="1" t="str">
        <f t="shared" si="1"/>
        <v>Q7.3. Cucumber, average of raw and cooked</v>
      </c>
      <c r="J5299" s="1">
        <f t="shared" si="2"/>
        <v>0</v>
      </c>
      <c r="K5299" s="1" t="str">
        <f t="shared" si="3"/>
        <v>Q7.3. Cucumber, average of raw and cooked0</v>
      </c>
      <c r="L5299" s="1" t="str">
        <f t="shared" si="4"/>
        <v>Q7.3. Cucumber, average of raw and cookedUnspecified</v>
      </c>
      <c r="M5299" s="1" t="str">
        <f t="array" ref="M5299">IF(A5298=$A$72,TEXT(A5299,"dd/mm/yyyy"),A5299)&amp;";"&amp;B5299&amp;";"&amp;IF(J5299=0,IFERROR(VLOOKUP(A5299,default!$B$17:$C$19,2,0),C5299),INDEX(default!$B$2:$B$12,Sheet2!J5299,0))&amp;";"&amp;D5299&amp;";"&amp;E5299&amp;";"&amp;F5299&amp;";"&amp;G5299&amp;";"&amp;H5299</f>
        <v>Unspecified;;;;;;;</v>
      </c>
    </row>
    <row r="5300" ht="15.75" customHeight="1">
      <c r="I5300" s="1" t="str">
        <f t="shared" si="1"/>
        <v>Q7.3. Cucumber, average of raw and cooked</v>
      </c>
      <c r="J5300" s="1">
        <f t="shared" si="2"/>
        <v>0</v>
      </c>
      <c r="K5300" s="1" t="str">
        <f t="shared" si="3"/>
        <v>Q7.3. Cucumber, average of raw and cooked0</v>
      </c>
      <c r="L5300" s="1" t="str">
        <f t="shared" si="4"/>
        <v>Q7.3. Cucumber, average of raw and cooked</v>
      </c>
      <c r="M5300" s="1" t="str">
        <f t="array" ref="M5300">IF(A5299=$A$72,TEXT(A5300,"dd/mm/yyyy"),A5300)&amp;";"&amp;B5300&amp;";"&amp;IF(J5300=0,IFERROR(VLOOKUP(A5300,default!$B$17:$C$19,2,0),C5300),INDEX(default!$B$2:$B$12,Sheet2!J5300,0))&amp;";"&amp;D5300&amp;";"&amp;E5300&amp;";"&amp;F5300&amp;";"&amp;G5300&amp;";"&amp;H5300</f>
        <v>;;;;;;;</v>
      </c>
    </row>
    <row r="5301" ht="15.75" customHeight="1">
      <c r="A5301" s="1" t="s">
        <v>823</v>
      </c>
      <c r="I5301" s="1" t="str">
        <f t="shared" si="1"/>
        <v>Q7.3. Cucumber, average of raw and cooked</v>
      </c>
      <c r="J5301" s="1">
        <f t="shared" si="2"/>
        <v>0</v>
      </c>
      <c r="K5301" s="1" t="str">
        <f t="shared" si="3"/>
        <v>Q7.3. Cucumber, average of raw and cooked0</v>
      </c>
      <c r="L5301" s="1" t="str">
        <f t="shared" si="4"/>
        <v>Q7.3. Cucumber, average of raw and cookedGeography</v>
      </c>
      <c r="M5301" s="1" t="str">
        <f t="array" ref="M5301">IF(A5300=$A$72,TEXT(A5301,"dd/mm/yyyy"),A5301)&amp;";"&amp;B5301&amp;";"&amp;IF(J5301=0,IFERROR(VLOOKUP(A5301,default!$B$17:$C$19,2,0),C5301),INDEX(default!$B$2:$B$12,Sheet2!J5301,0))&amp;";"&amp;D5301&amp;";"&amp;E5301&amp;";"&amp;F5301&amp;";"&amp;G5301&amp;";"&amp;H5301</f>
        <v>Geography;;;;;;;</v>
      </c>
    </row>
    <row r="5302" ht="15.75" customHeight="1">
      <c r="A5302" s="1" t="s">
        <v>822</v>
      </c>
      <c r="I5302" s="1" t="str">
        <f t="shared" si="1"/>
        <v>Q7.3. Cucumber, average of raw and cooked</v>
      </c>
      <c r="J5302" s="1">
        <f t="shared" si="2"/>
        <v>0</v>
      </c>
      <c r="K5302" s="1" t="str">
        <f t="shared" si="3"/>
        <v>Q7.3. Cucumber, average of raw and cooked0</v>
      </c>
      <c r="L5302" s="1" t="str">
        <f t="shared" si="4"/>
        <v>Q7.3. Cucumber, average of raw and cookedUnspecified</v>
      </c>
      <c r="M5302" s="1" t="str">
        <f t="array" ref="M5302">IF(A5301=$A$72,TEXT(A5302,"dd/mm/yyyy"),A5302)&amp;";"&amp;B5302&amp;";"&amp;IF(J5302=0,IFERROR(VLOOKUP(A5302,default!$B$17:$C$19,2,0),C5302),INDEX(default!$B$2:$B$12,Sheet2!J5302,0))&amp;";"&amp;D5302&amp;";"&amp;E5302&amp;";"&amp;F5302&amp;";"&amp;G5302&amp;";"&amp;H5302</f>
        <v>Unspecified;;;;;;;</v>
      </c>
    </row>
    <row r="5303" ht="15.75" customHeight="1">
      <c r="I5303" s="1" t="str">
        <f t="shared" si="1"/>
        <v>Q7.3. Cucumber, average of raw and cooked</v>
      </c>
      <c r="J5303" s="1">
        <f t="shared" si="2"/>
        <v>0</v>
      </c>
      <c r="K5303" s="1" t="str">
        <f t="shared" si="3"/>
        <v>Q7.3. Cucumber, average of raw and cooked0</v>
      </c>
      <c r="L5303" s="1" t="str">
        <f t="shared" si="4"/>
        <v>Q7.3. Cucumber, average of raw and cooked</v>
      </c>
      <c r="M5303" s="1" t="str">
        <f t="array" ref="M5303">IF(A5302=$A$72,TEXT(A5303,"dd/mm/yyyy"),A5303)&amp;";"&amp;B5303&amp;";"&amp;IF(J5303=0,IFERROR(VLOOKUP(A5303,default!$B$17:$C$19,2,0),C5303),INDEX(default!$B$2:$B$12,Sheet2!J5303,0))&amp;";"&amp;D5303&amp;";"&amp;E5303&amp;";"&amp;F5303&amp;";"&amp;G5303&amp;";"&amp;H5303</f>
        <v>;;;;;;;</v>
      </c>
    </row>
    <row r="5304" ht="15.75" customHeight="1">
      <c r="A5304" s="1" t="s">
        <v>824</v>
      </c>
      <c r="I5304" s="1" t="str">
        <f t="shared" si="1"/>
        <v>Q7.3. Cucumber, average of raw and cooked</v>
      </c>
      <c r="J5304" s="1">
        <f t="shared" si="2"/>
        <v>0</v>
      </c>
      <c r="K5304" s="1" t="str">
        <f t="shared" si="3"/>
        <v>Q7.3. Cucumber, average of raw and cooked0</v>
      </c>
      <c r="L5304" s="1" t="str">
        <f t="shared" si="4"/>
        <v>Q7.3. Cucumber, average of raw and cookedTechnology</v>
      </c>
      <c r="M5304" s="1" t="str">
        <f t="array" ref="M5304">IF(A5303=$A$72,TEXT(A5304,"dd/mm/yyyy"),A5304)&amp;";"&amp;B5304&amp;";"&amp;IF(J5304=0,IFERROR(VLOOKUP(A5304,default!$B$17:$C$19,2,0),C5304),INDEX(default!$B$2:$B$12,Sheet2!J5304,0))&amp;";"&amp;D5304&amp;";"&amp;E5304&amp;";"&amp;F5304&amp;";"&amp;G5304&amp;";"&amp;H5304</f>
        <v>Technology;;;;;;;</v>
      </c>
    </row>
    <row r="5305" ht="15.75" customHeight="1">
      <c r="A5305" s="1" t="s">
        <v>822</v>
      </c>
      <c r="I5305" s="1" t="str">
        <f t="shared" si="1"/>
        <v>Q7.3. Cucumber, average of raw and cooked</v>
      </c>
      <c r="J5305" s="1">
        <f t="shared" si="2"/>
        <v>0</v>
      </c>
      <c r="K5305" s="1" t="str">
        <f t="shared" si="3"/>
        <v>Q7.3. Cucumber, average of raw and cooked0</v>
      </c>
      <c r="L5305" s="1" t="str">
        <f t="shared" si="4"/>
        <v>Q7.3. Cucumber, average of raw and cookedUnspecified</v>
      </c>
      <c r="M5305" s="1" t="str">
        <f t="array" ref="M5305">IF(A5304=$A$72,TEXT(A5305,"dd/mm/yyyy"),A5305)&amp;";"&amp;B5305&amp;";"&amp;IF(J5305=0,IFERROR(VLOOKUP(A5305,default!$B$17:$C$19,2,0),C5305),INDEX(default!$B$2:$B$12,Sheet2!J5305,0))&amp;";"&amp;D5305&amp;";"&amp;E5305&amp;";"&amp;F5305&amp;";"&amp;G5305&amp;";"&amp;H5305</f>
        <v>Unspecified;;;;;;;</v>
      </c>
    </row>
    <row r="5306" ht="15.75" customHeight="1">
      <c r="I5306" s="1" t="str">
        <f t="shared" si="1"/>
        <v>Q7.3. Cucumber, average of raw and cooked</v>
      </c>
      <c r="J5306" s="1">
        <f t="shared" si="2"/>
        <v>0</v>
      </c>
      <c r="K5306" s="1" t="str">
        <f t="shared" si="3"/>
        <v>Q7.3. Cucumber, average of raw and cooked0</v>
      </c>
      <c r="L5306" s="1" t="str">
        <f t="shared" si="4"/>
        <v>Q7.3. Cucumber, average of raw and cooked</v>
      </c>
      <c r="M5306" s="1" t="str">
        <f t="array" ref="M5306">IF(A5305=$A$72,TEXT(A5306,"dd/mm/yyyy"),A5306)&amp;";"&amp;B5306&amp;";"&amp;IF(J5306=0,IFERROR(VLOOKUP(A5306,default!$B$17:$C$19,2,0),C5306),INDEX(default!$B$2:$B$12,Sheet2!J5306,0))&amp;";"&amp;D5306&amp;";"&amp;E5306&amp;";"&amp;F5306&amp;";"&amp;G5306&amp;";"&amp;H5306</f>
        <v>;;;;;;;</v>
      </c>
    </row>
    <row r="5307" ht="15.75" customHeight="1">
      <c r="A5307" s="1" t="s">
        <v>825</v>
      </c>
      <c r="I5307" s="1" t="str">
        <f t="shared" si="1"/>
        <v>Q7.3. Cucumber, average of raw and cooked</v>
      </c>
      <c r="J5307" s="1">
        <f t="shared" si="2"/>
        <v>0</v>
      </c>
      <c r="K5307" s="1" t="str">
        <f t="shared" si="3"/>
        <v>Q7.3. Cucumber, average of raw and cooked0</v>
      </c>
      <c r="L5307" s="1" t="str">
        <f t="shared" si="4"/>
        <v>Q7.3. Cucumber, average of raw and cookedRepresentativeness</v>
      </c>
      <c r="M5307" s="1" t="str">
        <f t="array" ref="M5307">IF(A5306=$A$72,TEXT(A5307,"dd/mm/yyyy"),A5307)&amp;";"&amp;B5307&amp;";"&amp;IF(J5307=0,IFERROR(VLOOKUP(A5307,default!$B$17:$C$19,2,0),C5307),INDEX(default!$B$2:$B$12,Sheet2!J5307,0))&amp;";"&amp;D5307&amp;";"&amp;E5307&amp;";"&amp;F5307&amp;";"&amp;G5307&amp;";"&amp;H5307</f>
        <v>Representativeness;;;;;;;</v>
      </c>
    </row>
    <row r="5308" ht="15.75" customHeight="1">
      <c r="A5308" s="1" t="s">
        <v>822</v>
      </c>
      <c r="I5308" s="1" t="str">
        <f t="shared" si="1"/>
        <v>Q7.3. Cucumber, average of raw and cooked</v>
      </c>
      <c r="J5308" s="1">
        <f t="shared" si="2"/>
        <v>0</v>
      </c>
      <c r="K5308" s="1" t="str">
        <f t="shared" si="3"/>
        <v>Q7.3. Cucumber, average of raw and cooked0</v>
      </c>
      <c r="L5308" s="1" t="str">
        <f t="shared" si="4"/>
        <v>Q7.3. Cucumber, average of raw and cookedUnspecified</v>
      </c>
      <c r="M5308" s="1" t="str">
        <f t="array" ref="M5308">IF(A5307=$A$72,TEXT(A5308,"dd/mm/yyyy"),A5308)&amp;";"&amp;B5308&amp;";"&amp;IF(J5308=0,IFERROR(VLOOKUP(A5308,default!$B$17:$C$19,2,0),C5308),INDEX(default!$B$2:$B$12,Sheet2!J5308,0))&amp;";"&amp;D5308&amp;";"&amp;E5308&amp;";"&amp;F5308&amp;";"&amp;G5308&amp;";"&amp;H5308</f>
        <v>Unspecified;;;;;;;</v>
      </c>
    </row>
    <row r="5309" ht="15.75" customHeight="1">
      <c r="I5309" s="1" t="str">
        <f t="shared" si="1"/>
        <v>Q7.3. Cucumber, average of raw and cooked</v>
      </c>
      <c r="J5309" s="1">
        <f t="shared" si="2"/>
        <v>0</v>
      </c>
      <c r="K5309" s="1" t="str">
        <f t="shared" si="3"/>
        <v>Q7.3. Cucumber, average of raw and cooked0</v>
      </c>
      <c r="L5309" s="1" t="str">
        <f t="shared" si="4"/>
        <v>Q7.3. Cucumber, average of raw and cooked</v>
      </c>
      <c r="M5309" s="1" t="str">
        <f t="array" ref="M5309">IF(A5308=$A$72,TEXT(A5309,"dd/mm/yyyy"),A5309)&amp;";"&amp;B5309&amp;";"&amp;IF(J5309=0,IFERROR(VLOOKUP(A5309,default!$B$17:$C$19,2,0),C5309),INDEX(default!$B$2:$B$12,Sheet2!J5309,0))&amp;";"&amp;D5309&amp;";"&amp;E5309&amp;";"&amp;F5309&amp;";"&amp;G5309&amp;";"&amp;H5309</f>
        <v>;;;;;;;</v>
      </c>
    </row>
    <row r="5310" ht="15.75" customHeight="1">
      <c r="A5310" s="1" t="s">
        <v>826</v>
      </c>
      <c r="I5310" s="1" t="str">
        <f t="shared" si="1"/>
        <v>Q7.3. Cucumber, average of raw and cooked</v>
      </c>
      <c r="J5310" s="1">
        <f t="shared" si="2"/>
        <v>0</v>
      </c>
      <c r="K5310" s="1" t="str">
        <f t="shared" si="3"/>
        <v>Q7.3. Cucumber, average of raw and cooked0</v>
      </c>
      <c r="L5310" s="1" t="str">
        <f t="shared" si="4"/>
        <v>Q7.3. Cucumber, average of raw and cookedMultiple output allocation</v>
      </c>
      <c r="M5310" s="1" t="str">
        <f t="array" ref="M5310">IF(A5309=$A$72,TEXT(A5310,"dd/mm/yyyy"),A5310)&amp;";"&amp;B5310&amp;";"&amp;IF(J5310=0,IFERROR(VLOOKUP(A5310,default!$B$17:$C$19,2,0),C5310),INDEX(default!$B$2:$B$12,Sheet2!J5310,0))&amp;";"&amp;D5310&amp;";"&amp;E5310&amp;";"&amp;F5310&amp;";"&amp;G5310&amp;";"&amp;H5310</f>
        <v>Multiple output allocation;;;;;;;</v>
      </c>
    </row>
    <row r="5311" ht="15.75" customHeight="1">
      <c r="A5311" s="1" t="s">
        <v>822</v>
      </c>
      <c r="I5311" s="1" t="str">
        <f t="shared" si="1"/>
        <v>Q7.3. Cucumber, average of raw and cooked</v>
      </c>
      <c r="J5311" s="1">
        <f t="shared" si="2"/>
        <v>0</v>
      </c>
      <c r="K5311" s="1" t="str">
        <f t="shared" si="3"/>
        <v>Q7.3. Cucumber, average of raw and cooked0</v>
      </c>
      <c r="L5311" s="1" t="str">
        <f t="shared" si="4"/>
        <v>Q7.3. Cucumber, average of raw and cookedUnspecified</v>
      </c>
      <c r="M5311" s="1" t="str">
        <f t="array" ref="M5311">IF(A5310=$A$72,TEXT(A5311,"dd/mm/yyyy"),A5311)&amp;";"&amp;B5311&amp;";"&amp;IF(J5311=0,IFERROR(VLOOKUP(A5311,default!$B$17:$C$19,2,0),C5311),INDEX(default!$B$2:$B$12,Sheet2!J5311,0))&amp;";"&amp;D5311&amp;";"&amp;E5311&amp;";"&amp;F5311&amp;";"&amp;G5311&amp;";"&amp;H5311</f>
        <v>Unspecified;;;;;;;</v>
      </c>
    </row>
    <row r="5312" ht="15.75" customHeight="1">
      <c r="I5312" s="1" t="str">
        <f t="shared" si="1"/>
        <v>Q7.3. Cucumber, average of raw and cooked</v>
      </c>
      <c r="J5312" s="1">
        <f t="shared" si="2"/>
        <v>0</v>
      </c>
      <c r="K5312" s="1" t="str">
        <f t="shared" si="3"/>
        <v>Q7.3. Cucumber, average of raw and cooked0</v>
      </c>
      <c r="L5312" s="1" t="str">
        <f t="shared" si="4"/>
        <v>Q7.3. Cucumber, average of raw and cooked</v>
      </c>
      <c r="M5312" s="1" t="str">
        <f t="array" ref="M5312">IF(A5311=$A$72,TEXT(A5312,"dd/mm/yyyy"),A5312)&amp;";"&amp;B5312&amp;";"&amp;IF(J5312=0,IFERROR(VLOOKUP(A5312,default!$B$17:$C$19,2,0),C5312),INDEX(default!$B$2:$B$12,Sheet2!J5312,0))&amp;";"&amp;D5312&amp;";"&amp;E5312&amp;";"&amp;F5312&amp;";"&amp;G5312&amp;";"&amp;H5312</f>
        <v>;;;;;;;</v>
      </c>
    </row>
    <row r="5313" ht="15.75" customHeight="1">
      <c r="A5313" s="1" t="s">
        <v>827</v>
      </c>
      <c r="I5313" s="1" t="str">
        <f t="shared" si="1"/>
        <v>Q7.3. Cucumber, average of raw and cooked</v>
      </c>
      <c r="J5313" s="1">
        <f t="shared" si="2"/>
        <v>0</v>
      </c>
      <c r="K5313" s="1" t="str">
        <f t="shared" si="3"/>
        <v>Q7.3. Cucumber, average of raw and cooked0</v>
      </c>
      <c r="L5313" s="1" t="str">
        <f t="shared" si="4"/>
        <v>Q7.3. Cucumber, average of raw and cookedSubstitution allocation</v>
      </c>
      <c r="M5313" s="1" t="str">
        <f t="array" ref="M5313">IF(A5312=$A$72,TEXT(A5313,"dd/mm/yyyy"),A5313)&amp;";"&amp;B5313&amp;";"&amp;IF(J5313=0,IFERROR(VLOOKUP(A5313,default!$B$17:$C$19,2,0),C5313),INDEX(default!$B$2:$B$12,Sheet2!J5313,0))&amp;";"&amp;D5313&amp;";"&amp;E5313&amp;";"&amp;F5313&amp;";"&amp;G5313&amp;";"&amp;H5313</f>
        <v>Substitution allocation;;;;;;;</v>
      </c>
    </row>
    <row r="5314" ht="15.75" customHeight="1">
      <c r="A5314" s="1" t="s">
        <v>822</v>
      </c>
      <c r="I5314" s="1" t="str">
        <f t="shared" si="1"/>
        <v>Q7.3. Cucumber, average of raw and cooked</v>
      </c>
      <c r="J5314" s="1">
        <f t="shared" si="2"/>
        <v>0</v>
      </c>
      <c r="K5314" s="1" t="str">
        <f t="shared" si="3"/>
        <v>Q7.3. Cucumber, average of raw and cooked0</v>
      </c>
      <c r="L5314" s="1" t="str">
        <f t="shared" si="4"/>
        <v>Q7.3. Cucumber, average of raw and cookedUnspecified</v>
      </c>
      <c r="M5314" s="1" t="str">
        <f t="array" ref="M5314">IF(A5313=$A$72,TEXT(A5314,"dd/mm/yyyy"),A5314)&amp;";"&amp;B5314&amp;";"&amp;IF(J5314=0,IFERROR(VLOOKUP(A5314,default!$B$17:$C$19,2,0),C5314),INDEX(default!$B$2:$B$12,Sheet2!J5314,0))&amp;";"&amp;D5314&amp;";"&amp;E5314&amp;";"&amp;F5314&amp;";"&amp;G5314&amp;";"&amp;H5314</f>
        <v>Unspecified;;;;;;;</v>
      </c>
    </row>
    <row r="5315" ht="15.75" customHeight="1">
      <c r="I5315" s="1" t="str">
        <f t="shared" si="1"/>
        <v>Q7.3. Cucumber, average of raw and cooked</v>
      </c>
      <c r="J5315" s="1">
        <f t="shared" si="2"/>
        <v>0</v>
      </c>
      <c r="K5315" s="1" t="str">
        <f t="shared" si="3"/>
        <v>Q7.3. Cucumber, average of raw and cooked0</v>
      </c>
      <c r="L5315" s="1" t="str">
        <f t="shared" si="4"/>
        <v>Q7.3. Cucumber, average of raw and cooked</v>
      </c>
      <c r="M5315" s="1" t="str">
        <f t="array" ref="M5315">IF(A5314=$A$72,TEXT(A5315,"dd/mm/yyyy"),A5315)&amp;";"&amp;B5315&amp;";"&amp;IF(J5315=0,IFERROR(VLOOKUP(A5315,default!$B$17:$C$19,2,0),C5315),INDEX(default!$B$2:$B$12,Sheet2!J5315,0))&amp;";"&amp;D5315&amp;";"&amp;E5315&amp;";"&amp;F5315&amp;";"&amp;G5315&amp;";"&amp;H5315</f>
        <v>;;;;;;;</v>
      </c>
    </row>
    <row r="5316" ht="15.75" customHeight="1">
      <c r="A5316" s="1" t="s">
        <v>828</v>
      </c>
      <c r="I5316" s="1" t="str">
        <f t="shared" si="1"/>
        <v>Q7.3. Cucumber, average of raw and cooked</v>
      </c>
      <c r="J5316" s="1">
        <f t="shared" si="2"/>
        <v>0</v>
      </c>
      <c r="K5316" s="1" t="str">
        <f t="shared" si="3"/>
        <v>Q7.3. Cucumber, average of raw and cooked0</v>
      </c>
      <c r="L5316" s="1" t="str">
        <f t="shared" si="4"/>
        <v>Q7.3. Cucumber, average of raw and cookedCut off rules</v>
      </c>
      <c r="M5316" s="1" t="str">
        <f t="array" ref="M5316">IF(A5315=$A$72,TEXT(A5316,"dd/mm/yyyy"),A5316)&amp;";"&amp;B5316&amp;";"&amp;IF(J5316=0,IFERROR(VLOOKUP(A5316,default!$B$17:$C$19,2,0),C5316),INDEX(default!$B$2:$B$12,Sheet2!J5316,0))&amp;";"&amp;D5316&amp;";"&amp;E5316&amp;";"&amp;F5316&amp;";"&amp;G5316&amp;";"&amp;H5316</f>
        <v>Cut off rules;;;;;;;</v>
      </c>
    </row>
    <row r="5317" ht="15.75" customHeight="1">
      <c r="A5317" s="1" t="s">
        <v>822</v>
      </c>
      <c r="I5317" s="1" t="str">
        <f t="shared" si="1"/>
        <v>Q7.3. Cucumber, average of raw and cooked</v>
      </c>
      <c r="J5317" s="1">
        <f t="shared" si="2"/>
        <v>0</v>
      </c>
      <c r="K5317" s="1" t="str">
        <f t="shared" si="3"/>
        <v>Q7.3. Cucumber, average of raw and cooked0</v>
      </c>
      <c r="L5317" s="1" t="str">
        <f t="shared" si="4"/>
        <v>Q7.3. Cucumber, average of raw and cookedUnspecified</v>
      </c>
      <c r="M5317" s="1" t="str">
        <f t="array" ref="M5317">IF(A5316=$A$72,TEXT(A5317,"dd/mm/yyyy"),A5317)&amp;";"&amp;B5317&amp;";"&amp;IF(J5317=0,IFERROR(VLOOKUP(A5317,default!$B$17:$C$19,2,0),C5317),INDEX(default!$B$2:$B$12,Sheet2!J5317,0))&amp;";"&amp;D5317&amp;";"&amp;E5317&amp;";"&amp;F5317&amp;";"&amp;G5317&amp;";"&amp;H5317</f>
        <v>Unspecified;;;;;;;</v>
      </c>
    </row>
    <row r="5318" ht="15.75" customHeight="1">
      <c r="I5318" s="1" t="str">
        <f t="shared" si="1"/>
        <v>Q7.3. Cucumber, average of raw and cooked</v>
      </c>
      <c r="J5318" s="1">
        <f t="shared" si="2"/>
        <v>0</v>
      </c>
      <c r="K5318" s="1" t="str">
        <f t="shared" si="3"/>
        <v>Q7.3. Cucumber, average of raw and cooked0</v>
      </c>
      <c r="L5318" s="1" t="str">
        <f t="shared" si="4"/>
        <v>Q7.3. Cucumber, average of raw and cooked</v>
      </c>
      <c r="M5318" s="1" t="str">
        <f t="array" ref="M5318">IF(A5317=$A$72,TEXT(A5318,"dd/mm/yyyy"),A5318)&amp;";"&amp;B5318&amp;";"&amp;IF(J5318=0,IFERROR(VLOOKUP(A5318,default!$B$17:$C$19,2,0),C5318),INDEX(default!$B$2:$B$12,Sheet2!J5318,0))&amp;";"&amp;D5318&amp;";"&amp;E5318&amp;";"&amp;F5318&amp;";"&amp;G5318&amp;";"&amp;H5318</f>
        <v>;;;;;;;</v>
      </c>
    </row>
    <row r="5319" ht="15.75" customHeight="1">
      <c r="A5319" s="49" t="s">
        <v>829</v>
      </c>
      <c r="I5319" s="1" t="str">
        <f t="shared" si="1"/>
        <v>Q7.3. Cucumber, average of raw and cooked</v>
      </c>
      <c r="J5319" s="1">
        <f t="shared" si="2"/>
        <v>0</v>
      </c>
      <c r="K5319" s="1" t="str">
        <f t="shared" si="3"/>
        <v>Q7.3. Cucumber, average of raw and cooked0</v>
      </c>
      <c r="L5319" s="1" t="str">
        <f t="shared" si="4"/>
        <v>Q7.3. Cucumber, average of raw and cookedCapital goods</v>
      </c>
      <c r="M5319" s="1" t="str">
        <f t="array" ref="M5319">IF(A5318=$A$72,TEXT(A5319,"dd/mm/yyyy"),A5319)&amp;";"&amp;B5319&amp;";"&amp;IF(J5319=0,IFERROR(VLOOKUP(A5319,default!$B$17:$C$19,2,0),C5319),INDEX(default!$B$2:$B$12,Sheet2!J5319,0))&amp;";"&amp;D5319&amp;";"&amp;E5319&amp;";"&amp;F5319&amp;";"&amp;G5319&amp;";"&amp;H5319</f>
        <v>Capital goods;;;;;;;</v>
      </c>
    </row>
    <row r="5320" ht="15.75" customHeight="1">
      <c r="A5320" s="1" t="s">
        <v>822</v>
      </c>
      <c r="I5320" s="1" t="str">
        <f t="shared" si="1"/>
        <v>Q7.3. Cucumber, average of raw and cooked</v>
      </c>
      <c r="J5320" s="1">
        <f t="shared" si="2"/>
        <v>0</v>
      </c>
      <c r="K5320" s="1" t="str">
        <f t="shared" si="3"/>
        <v>Q7.3. Cucumber, average of raw and cooked0</v>
      </c>
      <c r="L5320" s="1" t="str">
        <f t="shared" si="4"/>
        <v>Q7.3. Cucumber, average of raw and cookedUnspecified</v>
      </c>
      <c r="M5320" s="1" t="str">
        <f t="array" ref="M5320">IF(A5319=$A$72,TEXT(A5320,"dd/mm/yyyy"),A5320)&amp;";"&amp;B5320&amp;";"&amp;IF(J5320=0,IFERROR(VLOOKUP(A5320,default!$B$17:$C$19,2,0),C5320),INDEX(default!$B$2:$B$12,Sheet2!J5320,0))&amp;";"&amp;D5320&amp;";"&amp;E5320&amp;";"&amp;F5320&amp;";"&amp;G5320&amp;";"&amp;H5320</f>
        <v>Unspecified;;;;;;;</v>
      </c>
    </row>
    <row r="5321" ht="15.75" customHeight="1">
      <c r="I5321" s="1" t="str">
        <f t="shared" si="1"/>
        <v>Q7.3. Cucumber, average of raw and cooked</v>
      </c>
      <c r="J5321" s="1">
        <f t="shared" si="2"/>
        <v>0</v>
      </c>
      <c r="K5321" s="1" t="str">
        <f t="shared" si="3"/>
        <v>Q7.3. Cucumber, average of raw and cooked0</v>
      </c>
      <c r="L5321" s="1" t="str">
        <f t="shared" si="4"/>
        <v>Q7.3. Cucumber, average of raw and cooked</v>
      </c>
      <c r="M5321" s="1" t="str">
        <f t="array" ref="M5321">IF(A5320=$A$72,TEXT(A5321,"dd/mm/yyyy"),A5321)&amp;";"&amp;B5321&amp;";"&amp;IF(J5321=0,IFERROR(VLOOKUP(A5321,default!$B$17:$C$19,2,0),C5321),INDEX(default!$B$2:$B$12,Sheet2!J5321,0))&amp;";"&amp;D5321&amp;";"&amp;E5321&amp;";"&amp;F5321&amp;";"&amp;G5321&amp;";"&amp;H5321</f>
        <v>;;;;;;;</v>
      </c>
    </row>
    <row r="5322" ht="15.75" customHeight="1">
      <c r="A5322" s="1" t="s">
        <v>830</v>
      </c>
      <c r="I5322" s="1" t="str">
        <f t="shared" si="1"/>
        <v>Q7.3. Cucumber, average of raw and cooked</v>
      </c>
      <c r="J5322" s="1">
        <f t="shared" si="2"/>
        <v>0</v>
      </c>
      <c r="K5322" s="1" t="str">
        <f t="shared" si="3"/>
        <v>Q7.3. Cucumber, average of raw and cooked0</v>
      </c>
      <c r="L5322" s="1" t="str">
        <f t="shared" si="4"/>
        <v>Q7.3. Cucumber, average of raw and cookedBoundary with nature</v>
      </c>
      <c r="M5322" s="1" t="str">
        <f t="array" ref="M5322">IF(A5321=$A$72,TEXT(A5322,"dd/mm/yyyy"),A5322)&amp;";"&amp;B5322&amp;";"&amp;IF(J5322=0,IFERROR(VLOOKUP(A5322,default!$B$17:$C$19,2,0),C5322),INDEX(default!$B$2:$B$12,Sheet2!J5322,0))&amp;";"&amp;D5322&amp;";"&amp;E5322&amp;";"&amp;F5322&amp;";"&amp;G5322&amp;";"&amp;H5322</f>
        <v>Boundary with nature;;;;;;;</v>
      </c>
    </row>
    <row r="5323" ht="15.75" customHeight="1">
      <c r="A5323" s="1" t="s">
        <v>822</v>
      </c>
      <c r="I5323" s="1" t="str">
        <f t="shared" si="1"/>
        <v>Q7.3. Cucumber, average of raw and cooked</v>
      </c>
      <c r="J5323" s="1">
        <f t="shared" si="2"/>
        <v>0</v>
      </c>
      <c r="K5323" s="1" t="str">
        <f t="shared" si="3"/>
        <v>Q7.3. Cucumber, average of raw and cooked0</v>
      </c>
      <c r="L5323" s="1" t="str">
        <f t="shared" si="4"/>
        <v>Q7.3. Cucumber, average of raw and cookedUnspecified</v>
      </c>
      <c r="M5323" s="1" t="str">
        <f t="array" ref="M5323">IF(A5322=$A$72,TEXT(A5323,"dd/mm/yyyy"),A5323)&amp;";"&amp;B5323&amp;";"&amp;IF(J5323=0,IFERROR(VLOOKUP(A5323,default!$B$17:$C$19,2,0),C5323),INDEX(default!$B$2:$B$12,Sheet2!J5323,0))&amp;";"&amp;D5323&amp;";"&amp;E5323&amp;";"&amp;F5323&amp;";"&amp;G5323&amp;";"&amp;H5323</f>
        <v>Unspecified;;;;;;;</v>
      </c>
    </row>
    <row r="5324" ht="15.75" customHeight="1">
      <c r="I5324" s="1" t="str">
        <f t="shared" si="1"/>
        <v>Q7.3. Cucumber, average of raw and cooked</v>
      </c>
      <c r="J5324" s="1">
        <f t="shared" si="2"/>
        <v>0</v>
      </c>
      <c r="K5324" s="1" t="str">
        <f t="shared" si="3"/>
        <v>Q7.3. Cucumber, average of raw and cooked0</v>
      </c>
      <c r="L5324" s="1" t="str">
        <f t="shared" si="4"/>
        <v>Q7.3. Cucumber, average of raw and cooked</v>
      </c>
      <c r="M5324" s="1" t="str">
        <f t="array" ref="M5324">IF(A5323=$A$72,TEXT(A5324,"dd/mm/yyyy"),A5324)&amp;";"&amp;B5324&amp;";"&amp;IF(J5324=0,IFERROR(VLOOKUP(A5324,default!$B$17:$C$19,2,0),C5324),INDEX(default!$B$2:$B$12,Sheet2!J5324,0))&amp;";"&amp;D5324&amp;";"&amp;E5324&amp;";"&amp;F5324&amp;";"&amp;G5324&amp;";"&amp;H5324</f>
        <v>;;;;;;;</v>
      </c>
    </row>
    <row r="5325" ht="15.75" customHeight="1">
      <c r="A5325" s="1" t="s">
        <v>831</v>
      </c>
      <c r="I5325" s="1" t="str">
        <f t="shared" si="1"/>
        <v>Q7.3. Cucumber, average of raw and cooked</v>
      </c>
      <c r="J5325" s="1">
        <f t="shared" si="2"/>
        <v>0</v>
      </c>
      <c r="K5325" s="1" t="str">
        <f t="shared" si="3"/>
        <v>Q7.3. Cucumber, average of raw and cooked0</v>
      </c>
      <c r="L5325" s="1" t="str">
        <f t="shared" si="4"/>
        <v>Q7.3. Cucumber, average of raw and cookedInfrastructure</v>
      </c>
      <c r="M5325" s="1" t="str">
        <f t="array" ref="M5325">IF(A5324=$A$72,TEXT(A5325,"dd/mm/yyyy"),A5325)&amp;";"&amp;B5325&amp;";"&amp;IF(J5325=0,IFERROR(VLOOKUP(A5325,default!$B$17:$C$19,2,0),C5325),INDEX(default!$B$2:$B$12,Sheet2!J5325,0))&amp;";"&amp;D5325&amp;";"&amp;E5325&amp;";"&amp;F5325&amp;";"&amp;G5325&amp;";"&amp;H5325</f>
        <v>Infrastructure;;;;;;;</v>
      </c>
    </row>
    <row r="5326" ht="15.75" customHeight="1">
      <c r="A5326" s="1" t="s">
        <v>832</v>
      </c>
      <c r="I5326" s="1" t="str">
        <f t="shared" si="1"/>
        <v>Q7.3. Cucumber, average of raw and cooked</v>
      </c>
      <c r="J5326" s="1">
        <f t="shared" si="2"/>
        <v>0</v>
      </c>
      <c r="K5326" s="1" t="str">
        <f t="shared" si="3"/>
        <v>Q7.3. Cucumber, average of raw and cooked0</v>
      </c>
      <c r="L5326" s="1" t="str">
        <f t="shared" si="4"/>
        <v>Q7.3. Cucumber, average of raw and cookedNo</v>
      </c>
      <c r="M5326" s="1" t="str">
        <f t="array" ref="M5326">IF(A5325=$A$72,TEXT(A5326,"dd/mm/yyyy"),A5326)&amp;";"&amp;B5326&amp;";"&amp;IF(J5326=0,IFERROR(VLOOKUP(A5326,default!$B$17:$C$19,2,0),C5326),INDEX(default!$B$2:$B$12,Sheet2!J5326,0))&amp;";"&amp;D5326&amp;";"&amp;E5326&amp;";"&amp;F5326&amp;";"&amp;G5326&amp;";"&amp;H5326</f>
        <v>No;;;;;;;</v>
      </c>
    </row>
    <row r="5327" ht="15.75" customHeight="1">
      <c r="I5327" s="1" t="str">
        <f t="shared" si="1"/>
        <v>Q7.3. Cucumber, average of raw and cooked</v>
      </c>
      <c r="J5327" s="1">
        <f t="shared" si="2"/>
        <v>0</v>
      </c>
      <c r="K5327" s="1" t="str">
        <f t="shared" si="3"/>
        <v>Q7.3. Cucumber, average of raw and cooked0</v>
      </c>
      <c r="L5327" s="1" t="str">
        <f t="shared" si="4"/>
        <v>Q7.3. Cucumber, average of raw and cooked</v>
      </c>
      <c r="M5327" s="1" t="str">
        <f t="array" ref="M5327">IF(A5326=$A$72,TEXT(A5327,"dd/mm/yyyy"),A5327)&amp;";"&amp;B5327&amp;";"&amp;IF(J5327=0,IFERROR(VLOOKUP(A5327,default!$B$17:$C$19,2,0),C5327),INDEX(default!$B$2:$B$12,Sheet2!J5327,0))&amp;";"&amp;D5327&amp;";"&amp;E5327&amp;";"&amp;F5327&amp;";"&amp;G5327&amp;";"&amp;H5327</f>
        <v>;;;;;;;</v>
      </c>
    </row>
    <row r="5328" ht="15.75" customHeight="1">
      <c r="A5328" s="1" t="s">
        <v>833</v>
      </c>
      <c r="I5328" s="1" t="str">
        <f t="shared" si="1"/>
        <v>Q7.3. Cucumber, average of raw and cooked</v>
      </c>
      <c r="J5328" s="1">
        <f t="shared" si="2"/>
        <v>0</v>
      </c>
      <c r="K5328" s="1" t="str">
        <f t="shared" si="3"/>
        <v>Q7.3. Cucumber, average of raw and cooked0</v>
      </c>
      <c r="L5328" s="1" t="str">
        <f t="shared" si="4"/>
        <v>Q7.3. Cucumber, average of raw and cookedDate</v>
      </c>
      <c r="M5328" s="1" t="str">
        <f t="array" ref="M5328">IF(A5327=$A$72,TEXT(A5328,"dd/mm/yyyy"),A5328)&amp;";"&amp;B5328&amp;";"&amp;IF(J5328=0,IFERROR(VLOOKUP(A5328,default!$B$17:$C$19,2,0),C5328),INDEX(default!$B$2:$B$12,Sheet2!J5328,0))&amp;";"&amp;D5328&amp;";"&amp;E5328&amp;";"&amp;F5328&amp;";"&amp;G5328&amp;";"&amp;H5328</f>
        <v>Date;;;;;;;</v>
      </c>
    </row>
    <row r="5329" ht="15.75" customHeight="1">
      <c r="A5329" s="49">
        <v>45119.0</v>
      </c>
      <c r="I5329" s="1" t="str">
        <f t="shared" si="1"/>
        <v>Q7.3. Cucumber, average of raw and cooked</v>
      </c>
      <c r="J5329" s="1">
        <f t="shared" si="2"/>
        <v>0</v>
      </c>
      <c r="K5329" s="1" t="str">
        <f t="shared" si="3"/>
        <v>Q7.3. Cucumber, average of raw and cooked0</v>
      </c>
      <c r="L5329" s="1" t="str">
        <f t="shared" si="4"/>
        <v>Q7.3. Cucumber, average of raw and cooked45119</v>
      </c>
      <c r="M5329" s="1" t="str">
        <f t="array" ref="M5329">IF(A5328=$A$72,TEXT(A5329,"dd/mm/yyyy"),A5329)&amp;";"&amp;B5329&amp;";"&amp;IF(J5329=0,IFERROR(VLOOKUP(A5329,default!$B$17:$C$19,2,0),C5329),INDEX(default!$B$2:$B$12,Sheet2!J5329,0))&amp;";"&amp;D5329&amp;";"&amp;E5329&amp;";"&amp;F5329&amp;";"&amp;G5329&amp;";"&amp;H5329</f>
        <v>12/07/2023;;;;;;;</v>
      </c>
    </row>
    <row r="5330" ht="15.75" customHeight="1">
      <c r="I5330" s="1" t="str">
        <f t="shared" si="1"/>
        <v>Q7.3. Cucumber, average of raw and cooked</v>
      </c>
      <c r="J5330" s="1">
        <f t="shared" si="2"/>
        <v>0</v>
      </c>
      <c r="K5330" s="1" t="str">
        <f t="shared" si="3"/>
        <v>Q7.3. Cucumber, average of raw and cooked0</v>
      </c>
      <c r="L5330" s="1" t="str">
        <f t="shared" si="4"/>
        <v>Q7.3. Cucumber, average of raw and cooked</v>
      </c>
      <c r="M5330" s="1" t="str">
        <f t="array" ref="M5330">IF(A5329=$A$72,TEXT(A5330,"dd/mm/yyyy"),A5330)&amp;";"&amp;B5330&amp;";"&amp;IF(J5330=0,IFERROR(VLOOKUP(A5330,default!$B$17:$C$19,2,0),C5330),INDEX(default!$B$2:$B$12,Sheet2!J5330,0))&amp;";"&amp;D5330&amp;";"&amp;E5330&amp;";"&amp;F5330&amp;";"&amp;G5330&amp;";"&amp;H5330</f>
        <v>;;;;;;;</v>
      </c>
    </row>
    <row r="5331" ht="15.75" customHeight="1">
      <c r="A5331" s="1" t="s">
        <v>834</v>
      </c>
      <c r="I5331" s="1" t="str">
        <f t="shared" si="1"/>
        <v>Q7.3. Cucumber, average of raw and cooked</v>
      </c>
      <c r="J5331" s="1">
        <f t="shared" si="2"/>
        <v>0</v>
      </c>
      <c r="K5331" s="1" t="str">
        <f t="shared" si="3"/>
        <v>Q7.3. Cucumber, average of raw and cooked0</v>
      </c>
      <c r="L5331" s="1" t="str">
        <f t="shared" si="4"/>
        <v>Q7.3. Cucumber, average of raw and cookedProducts</v>
      </c>
      <c r="M5331" s="1" t="str">
        <f t="array" ref="M5331">IF(A5330=$A$72,TEXT(A5331,"dd/mm/yyyy"),A5331)&amp;";"&amp;B5331&amp;";"&amp;IF(J5331=0,IFERROR(VLOOKUP(A5331,default!$B$17:$C$19,2,0),C5331),INDEX(default!$B$2:$B$12,Sheet2!J5331,0))&amp;";"&amp;D5331&amp;";"&amp;E5331&amp;";"&amp;F5331&amp;";"&amp;G5331&amp;";"&amp;H5331</f>
        <v>Products;;;;;;;</v>
      </c>
    </row>
    <row r="5332" ht="15.75" customHeight="1">
      <c r="A5332" s="1" t="s">
        <v>1097</v>
      </c>
      <c r="B5332" s="1" t="s">
        <v>835</v>
      </c>
      <c r="C5332" s="1">
        <v>1.0</v>
      </c>
      <c r="D5332" s="1">
        <v>100.0</v>
      </c>
      <c r="E5332" s="1" t="s">
        <v>836</v>
      </c>
      <c r="F5332" s="1" t="s">
        <v>971</v>
      </c>
      <c r="I5332" s="1" t="str">
        <f t="shared" si="1"/>
        <v>Q7.3. Eggplant, average of boiled and fried</v>
      </c>
      <c r="J5332" s="1">
        <f t="shared" si="2"/>
        <v>0</v>
      </c>
      <c r="K5332" s="1" t="str">
        <f t="shared" si="3"/>
        <v>Q7.3. Eggplant, average of boiled and fried0</v>
      </c>
      <c r="L5332" s="1" t="str">
        <f t="shared" si="4"/>
        <v>Q7.3. Eggplant, average of boiled and friedQ7.3. Eggplant, average of boiled and fried</v>
      </c>
      <c r="M5332" s="1" t="str">
        <f t="array" ref="M5332">IF(A5331=$A$72,TEXT(A5332,"dd/mm/yyyy"),A5332)&amp;";"&amp;B5332&amp;";"&amp;IF(J5332=0,IFERROR(VLOOKUP(A5332,default!$B$17:$C$19,2,0),C5332),INDEX(default!$B$2:$B$12,Sheet2!J5332,0))&amp;";"&amp;D5332&amp;";"&amp;E5332&amp;";"&amp;F5332&amp;";"&amp;G5332&amp;";"&amp;H5332</f>
        <v>Q7.3. Eggplant, average of boiled and fried;kg;1;100;not defined;!My project\0. Life cycles;;</v>
      </c>
    </row>
    <row r="5333" ht="15.75" customHeight="1">
      <c r="I5333" s="1" t="str">
        <f t="shared" si="1"/>
        <v>Q7.3. Eggplant, average of boiled and fried</v>
      </c>
      <c r="J5333" s="1">
        <f t="shared" si="2"/>
        <v>0</v>
      </c>
      <c r="K5333" s="1" t="str">
        <f t="shared" si="3"/>
        <v>Q7.3. Eggplant, average of boiled and fried0</v>
      </c>
      <c r="L5333" s="1" t="str">
        <f t="shared" si="4"/>
        <v>Q7.3. Eggplant, average of boiled and fried</v>
      </c>
      <c r="M5333" s="1" t="str">
        <f t="array" ref="M5333">IF(A5332=$A$72,TEXT(A5333,"dd/mm/yyyy"),A5333)&amp;";"&amp;B5333&amp;";"&amp;IF(J5333=0,IFERROR(VLOOKUP(A5333,default!$B$17:$C$19,2,0),C5333),INDEX(default!$B$2:$B$12,Sheet2!J5333,0))&amp;";"&amp;D5333&amp;";"&amp;E5333&amp;";"&amp;F5333&amp;";"&amp;G5333&amp;";"&amp;H5333</f>
        <v>;;;;;;;</v>
      </c>
    </row>
    <row r="5334" ht="15.75" customHeight="1">
      <c r="A5334" s="1" t="s">
        <v>838</v>
      </c>
      <c r="I5334" s="1" t="str">
        <f t="shared" si="1"/>
        <v>Q7.3. Eggplant, average of boiled and fried</v>
      </c>
      <c r="J5334" s="1">
        <f t="shared" si="2"/>
        <v>0</v>
      </c>
      <c r="K5334" s="1" t="str">
        <f t="shared" si="3"/>
        <v>Q7.3. Eggplant, average of boiled and fried0</v>
      </c>
      <c r="L5334" s="1" t="str">
        <f t="shared" si="4"/>
        <v>Q7.3. Eggplant, average of boiled and friedAvoided products</v>
      </c>
      <c r="M5334" s="1" t="str">
        <f t="array" ref="M5334">IF(A5333=$A$72,TEXT(A5334,"dd/mm/yyyy"),A5334)&amp;";"&amp;B5334&amp;";"&amp;IF(J5334=0,IFERROR(VLOOKUP(A5334,default!$B$17:$C$19,2,0),C5334),INDEX(default!$B$2:$B$12,Sheet2!J5334,0))&amp;";"&amp;D5334&amp;";"&amp;E5334&amp;";"&amp;F5334&amp;";"&amp;G5334&amp;";"&amp;H5334</f>
        <v>Avoided products;;;;;;;</v>
      </c>
    </row>
    <row r="5335" ht="15.75" customHeight="1">
      <c r="I5335" s="1" t="str">
        <f t="shared" si="1"/>
        <v>Q7.3. Eggplant, average of boiled and fried</v>
      </c>
      <c r="J5335" s="1">
        <f t="shared" si="2"/>
        <v>0</v>
      </c>
      <c r="K5335" s="1" t="str">
        <f t="shared" si="3"/>
        <v>Q7.3. Eggplant, average of boiled and fried0</v>
      </c>
      <c r="L5335" s="1" t="str">
        <f t="shared" si="4"/>
        <v>Q7.3. Eggplant, average of boiled and fried</v>
      </c>
      <c r="M5335" s="1" t="str">
        <f t="array" ref="M5335">IF(A5334=$A$72,TEXT(A5335,"dd/mm/yyyy"),A5335)&amp;";"&amp;B5335&amp;";"&amp;IF(J5335=0,IFERROR(VLOOKUP(A5335,default!$B$17:$C$19,2,0),C5335),INDEX(default!$B$2:$B$12,Sheet2!J5335,0))&amp;";"&amp;D5335&amp;";"&amp;E5335&amp;";"&amp;F5335&amp;";"&amp;G5335&amp;";"&amp;H5335</f>
        <v>;;;;;;;</v>
      </c>
    </row>
    <row r="5336" ht="15.75" customHeight="1">
      <c r="A5336" s="1" t="s">
        <v>839</v>
      </c>
      <c r="I5336" s="1" t="str">
        <f t="shared" si="1"/>
        <v>Q7.3. Eggplant, average of boiled and fried</v>
      </c>
      <c r="J5336" s="1">
        <f t="shared" si="2"/>
        <v>0</v>
      </c>
      <c r="K5336" s="1" t="str">
        <f t="shared" si="3"/>
        <v>Q7.3. Eggplant, average of boiled and fried0</v>
      </c>
      <c r="L5336" s="1" t="str">
        <f t="shared" si="4"/>
        <v>Q7.3. Eggplant, average of boiled and friedResources</v>
      </c>
      <c r="M5336" s="1" t="str">
        <f t="array" ref="M5336">IF(A5335=$A$72,TEXT(A5336,"dd/mm/yyyy"),A5336)&amp;";"&amp;B5336&amp;";"&amp;IF(J5336=0,IFERROR(VLOOKUP(A5336,default!$B$17:$C$19,2,0),C5336),INDEX(default!$B$2:$B$12,Sheet2!J5336,0))&amp;";"&amp;D5336&amp;";"&amp;E5336&amp;";"&amp;F5336&amp;";"&amp;G5336&amp;";"&amp;H5336</f>
        <v>Resources;;;;;;;</v>
      </c>
    </row>
    <row r="5337" ht="15.75" customHeight="1">
      <c r="I5337" s="1" t="str">
        <f t="shared" si="1"/>
        <v>Q7.3. Eggplant, average of boiled and fried</v>
      </c>
      <c r="J5337" s="1">
        <f t="shared" si="2"/>
        <v>0</v>
      </c>
      <c r="K5337" s="1" t="str">
        <f t="shared" si="3"/>
        <v>Q7.3. Eggplant, average of boiled and fried0</v>
      </c>
      <c r="L5337" s="1" t="str">
        <f t="shared" si="4"/>
        <v>Q7.3. Eggplant, average of boiled and fried</v>
      </c>
      <c r="M5337" s="1" t="str">
        <f t="array" ref="M5337">IF(A5336=$A$72,TEXT(A5337,"dd/mm/yyyy"),A5337)&amp;";"&amp;B5337&amp;";"&amp;IF(J5337=0,IFERROR(VLOOKUP(A5337,default!$B$17:$C$19,2,0),C5337),INDEX(default!$B$2:$B$12,Sheet2!J5337,0))&amp;";"&amp;D5337&amp;";"&amp;E5337&amp;";"&amp;F5337&amp;";"&amp;G5337&amp;";"&amp;H5337</f>
        <v>;;;;;;;</v>
      </c>
    </row>
    <row r="5338" ht="15.75" customHeight="1">
      <c r="A5338" s="1" t="s">
        <v>840</v>
      </c>
      <c r="I5338" s="1" t="str">
        <f t="shared" si="1"/>
        <v>Q7.3. Eggplant, average of boiled and fried</v>
      </c>
      <c r="J5338" s="1">
        <f t="shared" si="2"/>
        <v>1</v>
      </c>
      <c r="K5338" s="1" t="str">
        <f t="shared" si="3"/>
        <v>Q7.3. Eggplant, average of boiled and fried1</v>
      </c>
      <c r="L5338" s="1" t="str">
        <f t="shared" si="4"/>
        <v>Q7.3. Eggplant, average of boiled and friedMaterials/fuels</v>
      </c>
      <c r="M5338" s="1" t="str">
        <f t="array" ref="M5338">IF(A5337=$A$72,TEXT(A5338,"dd/mm/yyyy"),A5338)&amp;";"&amp;B5338&amp;";"&amp;IF(J5338=0,IFERROR(VLOOKUP(A5338,default!$B$17:$C$19,2,0),C5338),INDEX(default!$B$2:$B$12,Sheet2!J5338,0))&amp;";"&amp;D5338&amp;";"&amp;E5338&amp;";"&amp;F5338&amp;";"&amp;G5338&amp;";"&amp;H5338</f>
        <v>Materials/fuels;;;;;;;</v>
      </c>
    </row>
    <row r="5339" ht="15.75" customHeight="1">
      <c r="A5339" s="1" t="s">
        <v>419</v>
      </c>
      <c r="B5339" s="1" t="s">
        <v>835</v>
      </c>
      <c r="C5339" s="1" t="s">
        <v>1013</v>
      </c>
      <c r="D5339" s="1" t="s">
        <v>842</v>
      </c>
      <c r="E5339" s="1">
        <v>0.0</v>
      </c>
      <c r="F5339" s="1">
        <v>0.0</v>
      </c>
      <c r="G5339" s="1">
        <v>0.0</v>
      </c>
      <c r="I5339" s="1" t="str">
        <f t="shared" si="1"/>
        <v>Q7.3. Eggplant, average of boiled and fried</v>
      </c>
      <c r="J5339" s="1">
        <f t="shared" si="2"/>
        <v>2</v>
      </c>
      <c r="K5339" s="1" t="str">
        <f t="shared" si="3"/>
        <v>Q7.3. Eggplant, average of boiled and fried2</v>
      </c>
      <c r="L5339" s="1" t="str">
        <f t="shared" si="4"/>
        <v>Q7.3. Eggplant, average of boiled and friedEggplant , at farm {ID} | GAIN LCA food basket</v>
      </c>
      <c r="M5339" s="1" t="str">
        <f t="array" ref="M5339">IF(A5338=$A$72,TEXT(A5339,"dd/mm/yyyy"),A5339)&amp;";"&amp;B5339&amp;";"&amp;IF(J5339=0,IFERROR(VLOOKUP(A5339,default!$B$17:$C$19,2,0),C5339),INDEX(default!$B$2:$B$12,Sheet2!J5339,0))&amp;";"&amp;D5339&amp;";"&amp;E5339&amp;";"&amp;F5339&amp;";"&amp;G5339&amp;";"&amp;H5339</f>
        <v>Eggplant , at farm {ID} | GAIN LCA food basket;kg;primary*(1+PHAR_loss_PNS+PROC_loss_PNS+TRAN_loss_PNS+RET_loss_PNS);Undefined;0;0;0;</v>
      </c>
    </row>
    <row r="5340" ht="15.75" customHeight="1">
      <c r="A5340" s="1" t="s">
        <v>122</v>
      </c>
      <c r="B5340" s="1" t="s">
        <v>835</v>
      </c>
      <c r="C5340" s="1">
        <v>0.0</v>
      </c>
      <c r="D5340" s="1" t="s">
        <v>842</v>
      </c>
      <c r="E5340" s="1">
        <v>0.0</v>
      </c>
      <c r="F5340" s="1">
        <v>0.0</v>
      </c>
      <c r="G5340" s="1">
        <v>0.0</v>
      </c>
      <c r="I5340" s="1" t="str">
        <f t="shared" si="1"/>
        <v>Q7.3. Eggplant, average of boiled and fried</v>
      </c>
      <c r="J5340" s="1">
        <f t="shared" si="2"/>
        <v>3</v>
      </c>
      <c r="K5340" s="1" t="str">
        <f t="shared" si="3"/>
        <v>Q7.3. Eggplant, average of boiled and fried3</v>
      </c>
      <c r="L5340" s="1" t="str">
        <f t="shared" si="4"/>
        <v>Q7.3. Eggplant, average of boiled and friedProcessing dummy</v>
      </c>
      <c r="M5340" s="1" t="str">
        <f t="array" ref="M5340">IF(A5339=$A$72,TEXT(A5340,"dd/mm/yyyy"),A5340)&amp;";"&amp;B5340&amp;";"&amp;IF(J5340=0,IFERROR(VLOOKUP(A5340,default!$B$17:$C$19,2,0),C5340),INDEX(default!$B$2:$B$12,Sheet2!J5340,0))&amp;";"&amp;D5340&amp;";"&amp;E5340&amp;";"&amp;F5340&amp;";"&amp;G5340&amp;";"&amp;H5340</f>
        <v>Processing dummy;kg;processing*(1+PROC_loss_PNS+TRAN_loss_PNS+RET_loss_PNS);Undefined;0;0;0;</v>
      </c>
    </row>
    <row r="5341" ht="15.75" customHeight="1">
      <c r="A5341" s="1" t="s">
        <v>317</v>
      </c>
      <c r="B5341" s="1" t="s">
        <v>835</v>
      </c>
      <c r="C5341" s="1" t="s">
        <v>1111</v>
      </c>
      <c r="D5341" s="1" t="s">
        <v>842</v>
      </c>
      <c r="E5341" s="1">
        <v>0.0</v>
      </c>
      <c r="F5341" s="1">
        <v>0.0</v>
      </c>
      <c r="G5341" s="1">
        <v>0.0</v>
      </c>
      <c r="I5341" s="1" t="str">
        <f t="shared" si="1"/>
        <v>Q7.3. Eggplant, average of boiled and fried</v>
      </c>
      <c r="J5341" s="1">
        <f t="shared" si="2"/>
        <v>4</v>
      </c>
      <c r="K5341" s="1" t="str">
        <f t="shared" si="3"/>
        <v>Q7.3. Eggplant, average of boiled and fried4</v>
      </c>
      <c r="L5341" s="1" t="str">
        <f t="shared" si="4"/>
        <v>Q7.3. Eggplant, average of boiled and friedPackaging dummy</v>
      </c>
      <c r="M5341" s="1" t="str">
        <f t="array" ref="M5341">IF(A5340=$A$72,TEXT(A5341,"dd/mm/yyyy"),A5341)&amp;";"&amp;B5341&amp;";"&amp;IF(J5341=0,IFERROR(VLOOKUP(A5341,default!$B$17:$C$19,2,0),C5341),INDEX(default!$B$2:$B$12,Sheet2!J5341,0))&amp;";"&amp;D5341&amp;";"&amp;E5341&amp;";"&amp;F5341&amp;";"&amp;G5341&amp;";"&amp;H5341</f>
        <v>Packaging dummy;kg;packaging*(1+TRAN_loss_PNS+RET_loss_PNS);Undefined;0;0;0;</v>
      </c>
    </row>
    <row r="5342" ht="15.75" customHeight="1">
      <c r="A5342" s="1" t="s">
        <v>124</v>
      </c>
      <c r="B5342" s="1" t="s">
        <v>835</v>
      </c>
      <c r="C5342" s="1" t="s">
        <v>1015</v>
      </c>
      <c r="D5342" s="1" t="s">
        <v>842</v>
      </c>
      <c r="E5342" s="1">
        <v>0.0</v>
      </c>
      <c r="F5342" s="1">
        <v>0.0</v>
      </c>
      <c r="G5342" s="1">
        <v>0.0</v>
      </c>
      <c r="I5342" s="1" t="str">
        <f t="shared" si="1"/>
        <v>Q7.3. Eggplant, average of boiled and fried</v>
      </c>
      <c r="J5342" s="1">
        <f t="shared" si="2"/>
        <v>5</v>
      </c>
      <c r="K5342" s="1" t="str">
        <f t="shared" si="3"/>
        <v>Q7.3. Eggplant, average of boiled and fried5</v>
      </c>
      <c r="L5342" s="1" t="str">
        <f t="shared" si="4"/>
        <v>Q7.3. Eggplant, average of boiled and friedDomestic distribution {ID}| GAIN</v>
      </c>
      <c r="M5342" s="1" t="str">
        <f t="array" ref="M5342">IF(A5341=$A$72,TEXT(A5342,"dd/mm/yyyy"),A5342)&amp;";"&amp;B5342&amp;";"&amp;IF(J5342=0,IFERROR(VLOOKUP(A5342,default!$B$17:$C$19,2,0),C5342),INDEX(default!$B$2:$B$12,Sheet2!J5342,0))&amp;";"&amp;D5342&amp;";"&amp;E5342&amp;";"&amp;F5342&amp;";"&amp;G5342&amp;";"&amp;H5342</f>
        <v>Domestic distribution {ID}| GAIN;kg;distrib*(1+TRAN_loss_PNS+RET_loss_PNS);Undefined;0;0;0;</v>
      </c>
    </row>
    <row r="5343" ht="15.75" customHeight="1">
      <c r="A5343" s="1" t="s">
        <v>125</v>
      </c>
      <c r="B5343" s="1" t="s">
        <v>846</v>
      </c>
      <c r="C5343" s="1" t="s">
        <v>1016</v>
      </c>
      <c r="D5343" s="1" t="s">
        <v>842</v>
      </c>
      <c r="E5343" s="1">
        <v>0.0</v>
      </c>
      <c r="F5343" s="1">
        <v>0.0</v>
      </c>
      <c r="G5343" s="1">
        <v>0.0</v>
      </c>
      <c r="I5343" s="1" t="str">
        <f t="shared" si="1"/>
        <v>Q7.3. Eggplant, average of boiled and fried</v>
      </c>
      <c r="J5343" s="1">
        <f t="shared" si="2"/>
        <v>6</v>
      </c>
      <c r="K5343" s="1" t="str">
        <f t="shared" si="3"/>
        <v>Q7.3. Eggplant, average of boiled and fried6</v>
      </c>
      <c r="L5343" s="1" t="str">
        <f t="shared" si="4"/>
        <v>Q7.3. Eggplant, average of boiled and friedStorage, in closed refrigerator, at retail (WFLDB)/RER U {ID}| GAIN</v>
      </c>
      <c r="M5343" s="1" t="str">
        <f t="array" ref="M5343">IF(A5342=$A$72,TEXT(A5343,"dd/mm/yyyy"),A5343)&amp;";"&amp;B5343&amp;";"&amp;IF(J5343=0,IFERROR(VLOOKUP(A5343,default!$B$17:$C$19,2,0),C5343),INDEX(default!$B$2:$B$12,Sheet2!J5343,0))&amp;";"&amp;D5343&amp;";"&amp;E5343&amp;";"&amp;F5343&amp;";"&amp;G5343&amp;";"&amp;H5343</f>
        <v>Storage, in closed refrigerator, at retail (WFLDB)/RER U {ID}| GAIN;l*day;retail_cool*(1+RET_loss_PNS);Undefined;0;0;0;</v>
      </c>
    </row>
    <row r="5344" ht="15.75" customHeight="1">
      <c r="A5344" s="1" t="s">
        <v>126</v>
      </c>
      <c r="B5344" s="1" t="s">
        <v>846</v>
      </c>
      <c r="C5344" s="1" t="s">
        <v>1017</v>
      </c>
      <c r="D5344" s="1" t="s">
        <v>842</v>
      </c>
      <c r="E5344" s="1">
        <v>0.0</v>
      </c>
      <c r="F5344" s="1">
        <v>0.0</v>
      </c>
      <c r="G5344" s="1">
        <v>0.0</v>
      </c>
      <c r="I5344" s="1" t="str">
        <f t="shared" si="1"/>
        <v>Q7.3. Eggplant, average of boiled and fried</v>
      </c>
      <c r="J5344" s="1">
        <f t="shared" si="2"/>
        <v>7</v>
      </c>
      <c r="K5344" s="1" t="str">
        <f t="shared" si="3"/>
        <v>Q7.3. Eggplant, average of boiled and fried7</v>
      </c>
      <c r="L5344" s="1" t="str">
        <f t="shared" si="4"/>
        <v>Q7.3. Eggplant, average of boiled and friedStorage, in closed freezer, at retail (WFLDB)/RER U {ID}| GAIN</v>
      </c>
      <c r="M5344" s="1" t="str">
        <f t="array" ref="M5344">IF(A5343=$A$72,TEXT(A5344,"dd/mm/yyyy"),A5344)&amp;";"&amp;B5344&amp;";"&amp;IF(J5344=0,IFERROR(VLOOKUP(A5344,default!$B$17:$C$19,2,0),C5344),INDEX(default!$B$2:$B$12,Sheet2!J5344,0))&amp;";"&amp;D5344&amp;";"&amp;E5344&amp;";"&amp;F5344&amp;";"&amp;G5344&amp;";"&amp;H5344</f>
        <v>Storage, in closed freezer, at retail (WFLDB)/RER U {ID}| GAIN;l*day;retail_freez*(1+RET_loss_PNS);Undefined;0;0;0;</v>
      </c>
    </row>
    <row r="5345" ht="15.75" customHeight="1">
      <c r="A5345" s="1" t="s">
        <v>127</v>
      </c>
      <c r="B5345" s="1" t="s">
        <v>846</v>
      </c>
      <c r="C5345" s="1" t="s">
        <v>1018</v>
      </c>
      <c r="D5345" s="1" t="s">
        <v>842</v>
      </c>
      <c r="E5345" s="1">
        <v>0.0</v>
      </c>
      <c r="F5345" s="1">
        <v>0.0</v>
      </c>
      <c r="G5345" s="1">
        <v>0.0</v>
      </c>
      <c r="I5345" s="1" t="str">
        <f t="shared" si="1"/>
        <v>Q7.3. Eggplant, average of boiled and fried</v>
      </c>
      <c r="J5345" s="1">
        <f t="shared" si="2"/>
        <v>8</v>
      </c>
      <c r="K5345" s="1" t="str">
        <f t="shared" si="3"/>
        <v>Q7.3. Eggplant, average of boiled and fried8</v>
      </c>
      <c r="L5345" s="1" t="str">
        <f t="shared" si="4"/>
        <v>Q7.3. Eggplant, average of boiled and friedStorage, in refrigerator, at home (WFLDB)/RER U {ID}| GAIN</v>
      </c>
      <c r="M5345" s="1" t="str">
        <f t="array" ref="M5345">IF(A5344=$A$72,TEXT(A5345,"dd/mm/yyyy"),A5345)&amp;";"&amp;B5345&amp;";"&amp;IF(J5345=0,IFERROR(VLOOKUP(A5345,default!$B$17:$C$19,2,0),C5345),INDEX(default!$B$2:$B$12,Sheet2!J5345,0))&amp;";"&amp;D5345&amp;";"&amp;E5345&amp;";"&amp;F5345&amp;";"&amp;G5345&amp;";"&amp;H5345</f>
        <v>Storage, in refrigerator, at home (WFLDB)/RER U {ID}| GAIN;l*day;home_cool;Undefined;0;0;0;</v>
      </c>
    </row>
    <row r="5346" ht="15.75" customHeight="1">
      <c r="A5346" s="1" t="s">
        <v>128</v>
      </c>
      <c r="B5346" s="1" t="s">
        <v>846</v>
      </c>
      <c r="C5346" s="1" t="s">
        <v>1018</v>
      </c>
      <c r="D5346" s="1" t="s">
        <v>842</v>
      </c>
      <c r="E5346" s="1">
        <v>0.0</v>
      </c>
      <c r="F5346" s="1">
        <v>0.0</v>
      </c>
      <c r="G5346" s="1">
        <v>0.0</v>
      </c>
      <c r="I5346" s="1" t="str">
        <f t="shared" si="1"/>
        <v>Q7.3. Eggplant, average of boiled and fried</v>
      </c>
      <c r="J5346" s="1">
        <f t="shared" si="2"/>
        <v>9</v>
      </c>
      <c r="K5346" s="1" t="str">
        <f t="shared" si="3"/>
        <v>Q7.3. Eggplant, average of boiled and fried9</v>
      </c>
      <c r="L5346" s="1" t="str">
        <f t="shared" si="4"/>
        <v>Q7.3. Eggplant, average of boiled and friedStorage, in freezer, at home (WFLDB)/RER U {ID}| GAIN</v>
      </c>
      <c r="M5346" s="1" t="str">
        <f t="array" ref="M5346">IF(A5345=$A$72,TEXT(A5346,"dd/mm/yyyy"),A5346)&amp;";"&amp;B5346&amp;";"&amp;IF(J5346=0,IFERROR(VLOOKUP(A5346,default!$B$17:$C$19,2,0),C5346),INDEX(default!$B$2:$B$12,Sheet2!J5346,0))&amp;";"&amp;D5346&amp;";"&amp;E5346&amp;";"&amp;F5346&amp;";"&amp;G5346&amp;";"&amp;H5346</f>
        <v>Storage, in freezer, at home (WFLDB)/RER U {ID}| GAIN;l*day;home_freez;Undefined;0;0;0;</v>
      </c>
    </row>
    <row r="5347" ht="15.75" customHeight="1">
      <c r="A5347" s="1" t="s">
        <v>129</v>
      </c>
      <c r="B5347" s="1" t="s">
        <v>849</v>
      </c>
      <c r="C5347" s="1" t="s">
        <v>37</v>
      </c>
      <c r="D5347" s="1" t="s">
        <v>842</v>
      </c>
      <c r="E5347" s="1">
        <v>0.0</v>
      </c>
      <c r="F5347" s="1">
        <v>0.0</v>
      </c>
      <c r="G5347" s="1">
        <v>0.0</v>
      </c>
      <c r="I5347" s="1" t="str">
        <f t="shared" si="1"/>
        <v>Q7.3. Eggplant, average of boiled and fried</v>
      </c>
      <c r="J5347" s="1">
        <f t="shared" si="2"/>
        <v>10</v>
      </c>
      <c r="K5347" s="1" t="str">
        <f t="shared" si="3"/>
        <v>Q7.3. Eggplant, average of boiled and fried10</v>
      </c>
      <c r="L5347" s="1" t="str">
        <f t="shared" si="4"/>
        <v>Q7.3. Eggplant, average of boiled and friedBoiling, vegetables, with LPG stove, at consumer home (WFLDB)/GLO U</v>
      </c>
      <c r="M5347" s="1" t="str">
        <f t="array" ref="M5347">IF(A5346=$A$72,TEXT(A5347,"dd/mm/yyyy"),A5347)&amp;";"&amp;B5347&amp;";"&amp;IF(J5347=0,IFERROR(VLOOKUP(A5347,default!$B$17:$C$19,2,0),C5347),INDEX(default!$B$2:$B$12,Sheet2!J5347,0))&amp;";"&amp;D5347&amp;";"&amp;E5347&amp;";"&amp;F5347&amp;";"&amp;G5347&amp;";"&amp;H5347</f>
        <v>Boiling, vegetables, with LPG stove, at consumer home (WFLDB)/GLO U;p;boil*(1-USER_loss);Undefined;0;0;0;</v>
      </c>
    </row>
    <row r="5348" ht="15.75" customHeight="1">
      <c r="A5348" s="1" t="s">
        <v>130</v>
      </c>
      <c r="B5348" s="1" t="s">
        <v>849</v>
      </c>
      <c r="C5348" s="1" t="s">
        <v>38</v>
      </c>
      <c r="D5348" s="1" t="s">
        <v>842</v>
      </c>
      <c r="E5348" s="1">
        <v>0.0</v>
      </c>
      <c r="F5348" s="1">
        <v>0.0</v>
      </c>
      <c r="G5348" s="1">
        <v>0.0</v>
      </c>
      <c r="I5348" s="1" t="str">
        <f t="shared" si="1"/>
        <v>Q7.3. Eggplant, average of boiled and fried</v>
      </c>
      <c r="J5348" s="1">
        <f t="shared" si="2"/>
        <v>11</v>
      </c>
      <c r="K5348" s="1" t="str">
        <f t="shared" si="3"/>
        <v>Q7.3. Eggplant, average of boiled and fried11</v>
      </c>
      <c r="L5348" s="1" t="str">
        <f t="shared" si="4"/>
        <v>Q7.3. Eggplant, average of boiled and friedFrying, vegetables, with LPG stove, at consumer home (WFLDB)/GLO U</v>
      </c>
      <c r="M5348" s="1" t="str">
        <f t="array" ref="M5348">IF(A5347=$A$72,TEXT(A5348,"dd/mm/yyyy"),A5348)&amp;";"&amp;B5348&amp;";"&amp;IF(J5348=0,IFERROR(VLOOKUP(A5348,default!$B$17:$C$19,2,0),C5348),INDEX(default!$B$2:$B$12,Sheet2!J5348,0))&amp;";"&amp;D5348&amp;";"&amp;E5348&amp;";"&amp;F5348&amp;";"&amp;G5348&amp;";"&amp;H5348</f>
        <v>Frying, vegetables, with LPG stove, at consumer home (WFLDB)/GLO U;p;fry*(1-USER_loss);Undefined;0;0;0;</v>
      </c>
    </row>
    <row r="5349" ht="15.75" customHeight="1">
      <c r="I5349" s="1" t="str">
        <f t="shared" si="1"/>
        <v>Q7.3. Eggplant, average of boiled and fried</v>
      </c>
      <c r="J5349" s="1">
        <f t="shared" si="2"/>
        <v>0</v>
      </c>
      <c r="K5349" s="1" t="str">
        <f t="shared" si="3"/>
        <v>Q7.3. Eggplant, average of boiled and fried0</v>
      </c>
      <c r="L5349" s="1" t="str">
        <f t="shared" si="4"/>
        <v>Q7.3. Eggplant, average of boiled and fried</v>
      </c>
      <c r="M5349" s="1" t="str">
        <f t="array" ref="M5349">IF(A5348=$A$72,TEXT(A5349,"dd/mm/yyyy"),A5349)&amp;";"&amp;B5349&amp;";"&amp;IF(J5349=0,IFERROR(VLOOKUP(A5349,default!$B$17:$C$19,2,0),C5349),INDEX(default!$B$2:$B$12,Sheet2!J5349,0))&amp;";"&amp;D5349&amp;";"&amp;E5349&amp;";"&amp;F5349&amp;";"&amp;G5349&amp;";"&amp;H5349</f>
        <v>;;;;;;;</v>
      </c>
    </row>
    <row r="5350" ht="15.75" customHeight="1">
      <c r="A5350" s="1" t="s">
        <v>852</v>
      </c>
      <c r="I5350" s="1" t="str">
        <f t="shared" si="1"/>
        <v>Q7.3. Eggplant, average of boiled and fried</v>
      </c>
      <c r="J5350" s="1">
        <f t="shared" si="2"/>
        <v>0</v>
      </c>
      <c r="K5350" s="1" t="str">
        <f t="shared" si="3"/>
        <v>Q7.3. Eggplant, average of boiled and fried0</v>
      </c>
      <c r="L5350" s="1" t="str">
        <f t="shared" si="4"/>
        <v>Q7.3. Eggplant, average of boiled and friedElectricity/heat</v>
      </c>
      <c r="M5350" s="1" t="str">
        <f t="array" ref="M5350">IF(A5349=$A$72,TEXT(A5350,"dd/mm/yyyy"),A5350)&amp;";"&amp;B5350&amp;";"&amp;IF(J5350=0,IFERROR(VLOOKUP(A5350,default!$B$17:$C$19,2,0),C5350),INDEX(default!$B$2:$B$12,Sheet2!J5350,0))&amp;";"&amp;D5350&amp;";"&amp;E5350&amp;";"&amp;F5350&amp;";"&amp;G5350&amp;";"&amp;H5350</f>
        <v>Electricity/heat;;;;;;;</v>
      </c>
    </row>
    <row r="5351" ht="15.75" customHeight="1">
      <c r="I5351" s="1" t="str">
        <f t="shared" si="1"/>
        <v>Q7.3. Eggplant, average of boiled and fried</v>
      </c>
      <c r="J5351" s="1">
        <f t="shared" si="2"/>
        <v>0</v>
      </c>
      <c r="K5351" s="1" t="str">
        <f t="shared" si="3"/>
        <v>Q7.3. Eggplant, average of boiled and fried0</v>
      </c>
      <c r="L5351" s="1" t="str">
        <f t="shared" si="4"/>
        <v>Q7.3. Eggplant, average of boiled and fried</v>
      </c>
      <c r="M5351" s="1" t="str">
        <f t="array" ref="M5351">IF(A5350=$A$72,TEXT(A5351,"dd/mm/yyyy"),A5351)&amp;";"&amp;B5351&amp;";"&amp;IF(J5351=0,IFERROR(VLOOKUP(A5351,default!$B$17:$C$19,2,0),C5351),INDEX(default!$B$2:$B$12,Sheet2!J5351,0))&amp;";"&amp;D5351&amp;";"&amp;E5351&amp;";"&amp;F5351&amp;";"&amp;G5351&amp;";"&amp;H5351</f>
        <v>;;;;;;;</v>
      </c>
    </row>
    <row r="5352" ht="15.75" customHeight="1">
      <c r="A5352" s="1" t="s">
        <v>853</v>
      </c>
      <c r="I5352" s="1" t="str">
        <f t="shared" si="1"/>
        <v>Q7.3. Eggplant, average of boiled and fried</v>
      </c>
      <c r="J5352" s="1">
        <f t="shared" si="2"/>
        <v>0</v>
      </c>
      <c r="K5352" s="1" t="str">
        <f t="shared" si="3"/>
        <v>Q7.3. Eggplant, average of boiled and fried0</v>
      </c>
      <c r="L5352" s="1" t="str">
        <f t="shared" si="4"/>
        <v>Q7.3. Eggplant, average of boiled and friedEmissions to air</v>
      </c>
      <c r="M5352" s="1" t="str">
        <f t="array" ref="M5352">IF(A5351=$A$72,TEXT(A5352,"dd/mm/yyyy"),A5352)&amp;";"&amp;B5352&amp;";"&amp;IF(J5352=0,IFERROR(VLOOKUP(A5352,default!$B$17:$C$19,2,0),C5352),INDEX(default!$B$2:$B$12,Sheet2!J5352,0))&amp;";"&amp;D5352&amp;";"&amp;E5352&amp;";"&amp;F5352&amp;";"&amp;G5352&amp;";"&amp;H5352</f>
        <v>Emissions to air;;;;;;;</v>
      </c>
    </row>
    <row r="5353" ht="15.75" customHeight="1">
      <c r="I5353" s="1" t="str">
        <f t="shared" si="1"/>
        <v>Q7.3. Eggplant, average of boiled and fried</v>
      </c>
      <c r="J5353" s="1">
        <f t="shared" si="2"/>
        <v>0</v>
      </c>
      <c r="K5353" s="1" t="str">
        <f t="shared" si="3"/>
        <v>Q7.3. Eggplant, average of boiled and fried0</v>
      </c>
      <c r="L5353" s="1" t="str">
        <f t="shared" si="4"/>
        <v>Q7.3. Eggplant, average of boiled and fried</v>
      </c>
      <c r="M5353" s="1" t="str">
        <f t="array" ref="M5353">IF(A5352=$A$72,TEXT(A5353,"dd/mm/yyyy"),A5353)&amp;";"&amp;B5353&amp;";"&amp;IF(J5353=0,IFERROR(VLOOKUP(A5353,default!$B$17:$C$19,2,0),C5353),INDEX(default!$B$2:$B$12,Sheet2!J5353,0))&amp;";"&amp;D5353&amp;";"&amp;E5353&amp;";"&amp;F5353&amp;";"&amp;G5353&amp;";"&amp;H5353</f>
        <v>;;;;;;;</v>
      </c>
    </row>
    <row r="5354" ht="15.75" customHeight="1">
      <c r="A5354" s="1" t="s">
        <v>854</v>
      </c>
      <c r="I5354" s="1" t="str">
        <f t="shared" si="1"/>
        <v>Q7.3. Eggplant, average of boiled and fried</v>
      </c>
      <c r="J5354" s="1">
        <f t="shared" si="2"/>
        <v>0</v>
      </c>
      <c r="K5354" s="1" t="str">
        <f t="shared" si="3"/>
        <v>Q7.3. Eggplant, average of boiled and fried0</v>
      </c>
      <c r="L5354" s="1" t="str">
        <f t="shared" si="4"/>
        <v>Q7.3. Eggplant, average of boiled and friedEmissions to water</v>
      </c>
      <c r="M5354" s="1" t="str">
        <f t="array" ref="M5354">IF(A5353=$A$72,TEXT(A5354,"dd/mm/yyyy"),A5354)&amp;";"&amp;B5354&amp;";"&amp;IF(J5354=0,IFERROR(VLOOKUP(A5354,default!$B$17:$C$19,2,0),C5354),INDEX(default!$B$2:$B$12,Sheet2!J5354,0))&amp;";"&amp;D5354&amp;";"&amp;E5354&amp;";"&amp;F5354&amp;";"&amp;G5354&amp;";"&amp;H5354</f>
        <v>Emissions to water;;;;;;;</v>
      </c>
    </row>
    <row r="5355" ht="15.75" customHeight="1">
      <c r="I5355" s="1" t="str">
        <f t="shared" si="1"/>
        <v>Q7.3. Eggplant, average of boiled and fried</v>
      </c>
      <c r="J5355" s="1">
        <f t="shared" si="2"/>
        <v>0</v>
      </c>
      <c r="K5355" s="1" t="str">
        <f t="shared" si="3"/>
        <v>Q7.3. Eggplant, average of boiled and fried0</v>
      </c>
      <c r="L5355" s="1" t="str">
        <f t="shared" si="4"/>
        <v>Q7.3. Eggplant, average of boiled and fried</v>
      </c>
      <c r="M5355" s="1" t="str">
        <f t="array" ref="M5355">IF(A5354=$A$72,TEXT(A5355,"dd/mm/yyyy"),A5355)&amp;";"&amp;B5355&amp;";"&amp;IF(J5355=0,IFERROR(VLOOKUP(A5355,default!$B$17:$C$19,2,0),C5355),INDEX(default!$B$2:$B$12,Sheet2!J5355,0))&amp;";"&amp;D5355&amp;";"&amp;E5355&amp;";"&amp;F5355&amp;";"&amp;G5355&amp;";"&amp;H5355</f>
        <v>;;;;;;;</v>
      </c>
    </row>
    <row r="5356" ht="15.75" customHeight="1">
      <c r="A5356" s="1" t="s">
        <v>855</v>
      </c>
      <c r="I5356" s="1" t="str">
        <f t="shared" si="1"/>
        <v>Q7.3. Eggplant, average of boiled and fried</v>
      </c>
      <c r="J5356" s="1">
        <f t="shared" si="2"/>
        <v>0</v>
      </c>
      <c r="K5356" s="1" t="str">
        <f t="shared" si="3"/>
        <v>Q7.3. Eggplant, average of boiled and fried0</v>
      </c>
      <c r="L5356" s="1" t="str">
        <f t="shared" si="4"/>
        <v>Q7.3. Eggplant, average of boiled and friedEmissions to soil</v>
      </c>
      <c r="M5356" s="1" t="str">
        <f t="array" ref="M5356">IF(A5355=$A$72,TEXT(A5356,"dd/mm/yyyy"),A5356)&amp;";"&amp;B5356&amp;";"&amp;IF(J5356=0,IFERROR(VLOOKUP(A5356,default!$B$17:$C$19,2,0),C5356),INDEX(default!$B$2:$B$12,Sheet2!J5356,0))&amp;";"&amp;D5356&amp;";"&amp;E5356&amp;";"&amp;F5356&amp;";"&amp;G5356&amp;";"&amp;H5356</f>
        <v>Emissions to soil;;;;;;;</v>
      </c>
    </row>
    <row r="5357" ht="15.75" customHeight="1">
      <c r="I5357" s="1" t="str">
        <f t="shared" si="1"/>
        <v>Q7.3. Eggplant, average of boiled and fried</v>
      </c>
      <c r="J5357" s="1">
        <f t="shared" si="2"/>
        <v>0</v>
      </c>
      <c r="K5357" s="1" t="str">
        <f t="shared" si="3"/>
        <v>Q7.3. Eggplant, average of boiled and fried0</v>
      </c>
      <c r="L5357" s="1" t="str">
        <f t="shared" si="4"/>
        <v>Q7.3. Eggplant, average of boiled and fried</v>
      </c>
      <c r="M5357" s="1" t="str">
        <f t="array" ref="M5357">IF(A5356=$A$72,TEXT(A5357,"dd/mm/yyyy"),A5357)&amp;";"&amp;B5357&amp;";"&amp;IF(J5357=0,IFERROR(VLOOKUP(A5357,default!$B$17:$C$19,2,0),C5357),INDEX(default!$B$2:$B$12,Sheet2!J5357,0))&amp;";"&amp;D5357&amp;";"&amp;E5357&amp;";"&amp;F5357&amp;";"&amp;G5357&amp;";"&amp;H5357</f>
        <v>;;;;;;;</v>
      </c>
    </row>
    <row r="5358" ht="15.75" customHeight="1">
      <c r="A5358" s="1" t="s">
        <v>856</v>
      </c>
      <c r="I5358" s="1" t="str">
        <f t="shared" si="1"/>
        <v>Q7.3. Eggplant, average of boiled and fried</v>
      </c>
      <c r="J5358" s="1">
        <f t="shared" si="2"/>
        <v>0</v>
      </c>
      <c r="K5358" s="1" t="str">
        <f t="shared" si="3"/>
        <v>Q7.3. Eggplant, average of boiled and fried0</v>
      </c>
      <c r="L5358" s="1" t="str">
        <f t="shared" si="4"/>
        <v>Q7.3. Eggplant, average of boiled and friedFinal waste flows</v>
      </c>
      <c r="M5358" s="1" t="str">
        <f t="array" ref="M5358">IF(A5357=$A$72,TEXT(A5358,"dd/mm/yyyy"),A5358)&amp;";"&amp;B5358&amp;";"&amp;IF(J5358=0,IFERROR(VLOOKUP(A5358,default!$B$17:$C$19,2,0),C5358),INDEX(default!$B$2:$B$12,Sheet2!J5358,0))&amp;";"&amp;D5358&amp;";"&amp;E5358&amp;";"&amp;F5358&amp;";"&amp;G5358&amp;";"&amp;H5358</f>
        <v>Final waste flows;;;;;;;</v>
      </c>
    </row>
    <row r="5359" ht="15.75" customHeight="1">
      <c r="I5359" s="1" t="str">
        <f t="shared" si="1"/>
        <v>Q7.3. Eggplant, average of boiled and fried</v>
      </c>
      <c r="J5359" s="1">
        <f t="shared" si="2"/>
        <v>0</v>
      </c>
      <c r="K5359" s="1" t="str">
        <f t="shared" si="3"/>
        <v>Q7.3. Eggplant, average of boiled and fried0</v>
      </c>
      <c r="L5359" s="1" t="str">
        <f t="shared" si="4"/>
        <v>Q7.3. Eggplant, average of boiled and fried</v>
      </c>
      <c r="M5359" s="1" t="str">
        <f t="array" ref="M5359">IF(A5358=$A$72,TEXT(A5359,"dd/mm/yyyy"),A5359)&amp;";"&amp;B5359&amp;";"&amp;IF(J5359=0,IFERROR(VLOOKUP(A5359,default!$B$17:$C$19,2,0),C5359),INDEX(default!$B$2:$B$12,Sheet2!J5359,0))&amp;";"&amp;D5359&amp;";"&amp;E5359&amp;";"&amp;F5359&amp;";"&amp;G5359&amp;";"&amp;H5359</f>
        <v>;;;;;;;</v>
      </c>
    </row>
    <row r="5360" ht="15.75" customHeight="1">
      <c r="A5360" s="1" t="s">
        <v>857</v>
      </c>
      <c r="I5360" s="1" t="str">
        <f t="shared" si="1"/>
        <v>Q7.3. Eggplant, average of boiled and fried</v>
      </c>
      <c r="J5360" s="1">
        <f t="shared" si="2"/>
        <v>0</v>
      </c>
      <c r="K5360" s="1" t="str">
        <f t="shared" si="3"/>
        <v>Q7.3. Eggplant, average of boiled and fried0</v>
      </c>
      <c r="L5360" s="1" t="str">
        <f t="shared" si="4"/>
        <v>Q7.3. Eggplant, average of boiled and friedNon material emissions</v>
      </c>
      <c r="M5360" s="1" t="str">
        <f t="array" ref="M5360">IF(A5359=$A$72,TEXT(A5360,"dd/mm/yyyy"),A5360)&amp;";"&amp;B5360&amp;";"&amp;IF(J5360=0,IFERROR(VLOOKUP(A5360,default!$B$17:$C$19,2,0),C5360),INDEX(default!$B$2:$B$12,Sheet2!J5360,0))&amp;";"&amp;D5360&amp;";"&amp;E5360&amp;";"&amp;F5360&amp;";"&amp;G5360&amp;";"&amp;H5360</f>
        <v>Non material emissions;;;;;;;</v>
      </c>
    </row>
    <row r="5361" ht="15.75" customHeight="1">
      <c r="I5361" s="1" t="str">
        <f t="shared" si="1"/>
        <v>Q7.3. Eggplant, average of boiled and fried</v>
      </c>
      <c r="J5361" s="1">
        <f t="shared" si="2"/>
        <v>0</v>
      </c>
      <c r="K5361" s="1" t="str">
        <f t="shared" si="3"/>
        <v>Q7.3. Eggplant, average of boiled and fried0</v>
      </c>
      <c r="L5361" s="1" t="str">
        <f t="shared" si="4"/>
        <v>Q7.3. Eggplant, average of boiled and fried</v>
      </c>
      <c r="M5361" s="1" t="str">
        <f t="array" ref="M5361">IF(A5360=$A$72,TEXT(A5361,"dd/mm/yyyy"),A5361)&amp;";"&amp;B5361&amp;";"&amp;IF(J5361=0,IFERROR(VLOOKUP(A5361,default!$B$17:$C$19,2,0),C5361),INDEX(default!$B$2:$B$12,Sheet2!J5361,0))&amp;";"&amp;D5361&amp;";"&amp;E5361&amp;";"&amp;F5361&amp;";"&amp;G5361&amp;";"&amp;H5361</f>
        <v>;;;;;;;</v>
      </c>
    </row>
    <row r="5362" ht="15.75" customHeight="1">
      <c r="A5362" s="1" t="s">
        <v>858</v>
      </c>
      <c r="I5362" s="1" t="str">
        <f t="shared" si="1"/>
        <v>Q7.3. Eggplant, average of boiled and fried</v>
      </c>
      <c r="J5362" s="1">
        <f t="shared" si="2"/>
        <v>0</v>
      </c>
      <c r="K5362" s="1" t="str">
        <f t="shared" si="3"/>
        <v>Q7.3. Eggplant, average of boiled and fried0</v>
      </c>
      <c r="L5362" s="1" t="str">
        <f t="shared" si="4"/>
        <v>Q7.3. Eggplant, average of boiled and friedSocial issues</v>
      </c>
      <c r="M5362" s="1" t="str">
        <f t="array" ref="M5362">IF(A5361=$A$72,TEXT(A5362,"dd/mm/yyyy"),A5362)&amp;";"&amp;B5362&amp;";"&amp;IF(J5362=0,IFERROR(VLOOKUP(A5362,default!$B$17:$C$19,2,0),C5362),INDEX(default!$B$2:$B$12,Sheet2!J5362,0))&amp;";"&amp;D5362&amp;";"&amp;E5362&amp;";"&amp;F5362&amp;";"&amp;G5362&amp;";"&amp;H5362</f>
        <v>Social issues;;;;;;;</v>
      </c>
    </row>
    <row r="5363" ht="15.75" customHeight="1">
      <c r="I5363" s="1" t="str">
        <f t="shared" si="1"/>
        <v>Q7.3. Eggplant, average of boiled and fried</v>
      </c>
      <c r="J5363" s="1">
        <f t="shared" si="2"/>
        <v>0</v>
      </c>
      <c r="K5363" s="1" t="str">
        <f t="shared" si="3"/>
        <v>Q7.3. Eggplant, average of boiled and fried0</v>
      </c>
      <c r="L5363" s="1" t="str">
        <f t="shared" si="4"/>
        <v>Q7.3. Eggplant, average of boiled and fried</v>
      </c>
      <c r="M5363" s="1" t="str">
        <f t="array" ref="M5363">IF(A5362=$A$72,TEXT(A5363,"dd/mm/yyyy"),A5363)&amp;";"&amp;B5363&amp;";"&amp;IF(J5363=0,IFERROR(VLOOKUP(A5363,default!$B$17:$C$19,2,0),C5363),INDEX(default!$B$2:$B$12,Sheet2!J5363,0))&amp;";"&amp;D5363&amp;";"&amp;E5363&amp;";"&amp;F5363&amp;";"&amp;G5363&amp;";"&amp;H5363</f>
        <v>;;;;;;;</v>
      </c>
    </row>
    <row r="5364" ht="15.75" customHeight="1">
      <c r="A5364" s="1" t="s">
        <v>859</v>
      </c>
      <c r="I5364" s="1" t="str">
        <f t="shared" si="1"/>
        <v>Q7.3. Eggplant, average of boiled and fried</v>
      </c>
      <c r="J5364" s="1">
        <f t="shared" si="2"/>
        <v>0</v>
      </c>
      <c r="K5364" s="1" t="str">
        <f t="shared" si="3"/>
        <v>Q7.3. Eggplant, average of boiled and fried0</v>
      </c>
      <c r="L5364" s="1" t="str">
        <f t="shared" si="4"/>
        <v>Q7.3. Eggplant, average of boiled and friedEconomic issues</v>
      </c>
      <c r="M5364" s="1" t="str">
        <f t="array" ref="M5364">IF(A5363=$A$72,TEXT(A5364,"dd/mm/yyyy"),A5364)&amp;";"&amp;B5364&amp;";"&amp;IF(J5364=0,IFERROR(VLOOKUP(A5364,default!$B$17:$C$19,2,0),C5364),INDEX(default!$B$2:$B$12,Sheet2!J5364,0))&amp;";"&amp;D5364&amp;";"&amp;E5364&amp;";"&amp;F5364&amp;";"&amp;G5364&amp;";"&amp;H5364</f>
        <v>Economic issues;;;;;;;</v>
      </c>
    </row>
    <row r="5365" ht="15.75" customHeight="1">
      <c r="I5365" s="1" t="str">
        <f t="shared" si="1"/>
        <v>Q7.3. Eggplant, average of boiled and fried</v>
      </c>
      <c r="J5365" s="1">
        <f t="shared" si="2"/>
        <v>0</v>
      </c>
      <c r="K5365" s="1" t="str">
        <f t="shared" si="3"/>
        <v>Q7.3. Eggplant, average of boiled and fried0</v>
      </c>
      <c r="L5365" s="1" t="str">
        <f t="shared" si="4"/>
        <v>Q7.3. Eggplant, average of boiled and fried</v>
      </c>
      <c r="M5365" s="1" t="str">
        <f t="array" ref="M5365">IF(A5364=$A$72,TEXT(A5365,"dd/mm/yyyy"),A5365)&amp;";"&amp;B5365&amp;";"&amp;IF(J5365=0,IFERROR(VLOOKUP(A5365,default!$B$17:$C$19,2,0),C5365),INDEX(default!$B$2:$B$12,Sheet2!J5365,0))&amp;";"&amp;D5365&amp;";"&amp;E5365&amp;";"&amp;F5365&amp;";"&amp;G5365&amp;";"&amp;H5365</f>
        <v>;;;;;;;</v>
      </c>
    </row>
    <row r="5366" ht="15.75" customHeight="1">
      <c r="A5366" s="1" t="s">
        <v>860</v>
      </c>
      <c r="I5366" s="1" t="str">
        <f t="shared" si="1"/>
        <v>Q7.3. Eggplant, average of boiled and fried</v>
      </c>
      <c r="J5366" s="1">
        <f t="shared" si="2"/>
        <v>0</v>
      </c>
      <c r="K5366" s="1" t="str">
        <f t="shared" si="3"/>
        <v>Q7.3. Eggplant, average of boiled and fried0</v>
      </c>
      <c r="L5366" s="1" t="str">
        <f t="shared" si="4"/>
        <v>Q7.3. Eggplant, average of boiled and friedWaste to treatment</v>
      </c>
      <c r="M5366" s="1" t="str">
        <f t="array" ref="M5366">IF(A5365=$A$72,TEXT(A5366,"dd/mm/yyyy"),A5366)&amp;";"&amp;B5366&amp;";"&amp;IF(J5366=0,IFERROR(VLOOKUP(A5366,default!$B$17:$C$19,2,0),C5366),INDEX(default!$B$2:$B$12,Sheet2!J5366,0))&amp;";"&amp;D5366&amp;";"&amp;E5366&amp;";"&amp;F5366&amp;";"&amp;G5366&amp;";"&amp;H5366</f>
        <v>Waste to treatment;;;;;;;</v>
      </c>
    </row>
    <row r="5367" ht="15.75" customHeight="1">
      <c r="A5367" s="1" t="s">
        <v>8</v>
      </c>
      <c r="B5367" s="1" t="s">
        <v>835</v>
      </c>
      <c r="C5367" s="1" t="s">
        <v>1112</v>
      </c>
      <c r="D5367" s="1" t="s">
        <v>842</v>
      </c>
      <c r="E5367" s="1">
        <v>0.0</v>
      </c>
      <c r="F5367" s="1">
        <v>0.0</v>
      </c>
      <c r="G5367" s="1">
        <v>0.0</v>
      </c>
      <c r="I5367" s="1" t="str">
        <f t="shared" si="1"/>
        <v>Q7.3. Eggplant, average of boiled and fried</v>
      </c>
      <c r="J5367" s="1">
        <f t="shared" si="2"/>
        <v>0</v>
      </c>
      <c r="K5367" s="1" t="str">
        <f t="shared" si="3"/>
        <v>Q7.3. Eggplant, average of boiled and fried0</v>
      </c>
      <c r="L5367" s="1" t="str">
        <f t="shared" si="4"/>
        <v>Q7.3. Eggplant, average of boiled and friedMunicipal solid waste {RoW}| treatment of municipal solid waste, sanitary landfill | Cut-off, S</v>
      </c>
      <c r="M5367" s="1" t="str">
        <f t="array" ref="M5367">IF(A5366=$A$72,TEXT(A5367,"dd/mm/yyyy"),A5367)&amp;";"&amp;B5367&amp;";"&amp;IF(J5367=0,IFERROR(VLOOKUP(A5367,default!$B$17:$C$19,2,0),C5367),INDEX(default!$B$2:$B$12,Sheet2!J5367,0))&amp;";"&amp;D5367&amp;";"&amp;E5367&amp;";"&amp;F5367&amp;";"&amp;G5367&amp;";"&amp;H5367</f>
        <v>Municipal solid waste {RoW}| treatment of municipal solid waste, sanitary landfill | Cut-off, S;kg;(packwt*packaging*(1+TRAN_loss_PNS+RET_loss_PNS)+PHAR_loss_PNS+PROC_loss_PNS+TRAN_loss_PNS+RET_loss_PNS+USER_loss)*landfill;Undefined;0;0;0;</v>
      </c>
    </row>
    <row r="5368" ht="15.75" customHeight="1">
      <c r="A5368" s="1" t="s">
        <v>9</v>
      </c>
      <c r="B5368" s="1" t="s">
        <v>835</v>
      </c>
      <c r="C5368" s="1" t="s">
        <v>1113</v>
      </c>
      <c r="D5368" s="1" t="s">
        <v>842</v>
      </c>
      <c r="E5368" s="1">
        <v>0.0</v>
      </c>
      <c r="F5368" s="1">
        <v>0.0</v>
      </c>
      <c r="G5368" s="1">
        <v>0.0</v>
      </c>
      <c r="I5368" s="1" t="str">
        <f t="shared" si="1"/>
        <v>Q7.3. Eggplant, average of boiled and fried</v>
      </c>
      <c r="J5368" s="1">
        <f t="shared" si="2"/>
        <v>0</v>
      </c>
      <c r="K5368" s="1" t="str">
        <f t="shared" si="3"/>
        <v>Q7.3. Eggplant, average of boiled and fried0</v>
      </c>
      <c r="L5368" s="1" t="str">
        <f t="shared" si="4"/>
        <v>Q7.3. Eggplant, average of boiled and friedMunicipal solid waste {GLO}| treatment of municipal solid waste, open dump, wet infiltration class (500mm) | Cut-off, S</v>
      </c>
      <c r="M5368" s="1" t="str">
        <f t="array" ref="M5368">IF(A5367=$A$72,TEXT(A5368,"dd/mm/yyyy"),A5368)&amp;";"&amp;B5368&amp;";"&amp;IF(J5368=0,IFERROR(VLOOKUP(A5368,default!$B$17:$C$19,2,0),C5368),INDEX(default!$B$2:$B$12,Sheet2!J5368,0))&amp;";"&amp;D5368&amp;";"&amp;E5368&amp;";"&amp;F5368&amp;";"&amp;G5368&amp;";"&amp;H5368</f>
        <v>Municipal solid waste {GLO}| treatment of municipal solid waste, open dump, wet infiltration class (500mm) | Cut-off, S;kg;(packwt*packaging*(1+TRAN_loss_PNS+RET_loss_PNS)+PHAR_loss_PNS+PROC_loss_PNS+TRAN_loss_PNS+RET_loss_PNS+USER_loss)*opendump;Undefined;0;0;0;</v>
      </c>
    </row>
    <row r="5369" ht="15.75" customHeight="1">
      <c r="A5369" s="1" t="s">
        <v>10</v>
      </c>
      <c r="B5369" s="1" t="s">
        <v>835</v>
      </c>
      <c r="C5369" s="1" t="s">
        <v>1113</v>
      </c>
      <c r="D5369" s="1" t="s">
        <v>842</v>
      </c>
      <c r="E5369" s="1">
        <v>0.0</v>
      </c>
      <c r="F5369" s="1">
        <v>0.0</v>
      </c>
      <c r="G5369" s="1">
        <v>0.0</v>
      </c>
      <c r="I5369" s="1" t="str">
        <f t="shared" si="1"/>
        <v>Q7.3. Eggplant, average of boiled and fried</v>
      </c>
      <c r="J5369" s="1">
        <f t="shared" si="2"/>
        <v>0</v>
      </c>
      <c r="K5369" s="1" t="str">
        <f t="shared" si="3"/>
        <v>Q7.3. Eggplant, average of boiled and fried0</v>
      </c>
      <c r="L5369" s="1" t="str">
        <f t="shared" si="4"/>
        <v>Q7.3. Eggplant, average of boiled and friedMunicipal solid waste {GLO}| treatment of municipal solid waste, open burning | Cut-off, S</v>
      </c>
      <c r="M5369" s="1" t="str">
        <f t="array" ref="M5369">IF(A5368=$A$72,TEXT(A5369,"dd/mm/yyyy"),A5369)&amp;";"&amp;B5369&amp;";"&amp;IF(J5369=0,IFERROR(VLOOKUP(A5369,default!$B$17:$C$19,2,0),C5369),INDEX(default!$B$2:$B$12,Sheet2!J5369,0))&amp;";"&amp;D5369&amp;";"&amp;E5369&amp;";"&amp;F5369&amp;";"&amp;G5369&amp;";"&amp;H5369</f>
        <v>Municipal solid waste {GLO}| treatment of municipal solid waste, open burning | Cut-off, S;kg;(packwt*packaging*(1+TRAN_loss_PNS+RET_loss_PNS)+PHAR_loss_PNS+PROC_loss_PNS+TRAN_loss_PNS+RET_loss_PNS+USER_loss)*openburn;Undefined;0;0;0;</v>
      </c>
    </row>
    <row r="5370" ht="15.75" customHeight="1">
      <c r="I5370" s="1" t="str">
        <f t="shared" si="1"/>
        <v>Q7.3. Eggplant, average of boiled and fried</v>
      </c>
      <c r="J5370" s="1">
        <f t="shared" si="2"/>
        <v>0</v>
      </c>
      <c r="K5370" s="1" t="str">
        <f t="shared" si="3"/>
        <v>Q7.3. Eggplant, average of boiled and fried0</v>
      </c>
      <c r="L5370" s="1" t="str">
        <f t="shared" si="4"/>
        <v>Q7.3. Eggplant, average of boiled and fried</v>
      </c>
      <c r="M5370" s="1" t="str">
        <f t="array" ref="M5370">IF(A5369=$A$72,TEXT(A5370,"dd/mm/yyyy"),A5370)&amp;";"&amp;B5370&amp;";"&amp;IF(J5370=0,IFERROR(VLOOKUP(A5370,default!$B$17:$C$19,2,0),C5370),INDEX(default!$B$2:$B$12,Sheet2!J5370,0))&amp;";"&amp;D5370&amp;";"&amp;E5370&amp;";"&amp;F5370&amp;";"&amp;G5370&amp;";"&amp;H5370</f>
        <v>;;;;;;;</v>
      </c>
    </row>
    <row r="5371" ht="15.75" customHeight="1">
      <c r="A5371" s="1" t="s">
        <v>865</v>
      </c>
      <c r="I5371" s="1" t="str">
        <f t="shared" si="1"/>
        <v>Q7.3. Eggplant, average of boiled and fried</v>
      </c>
      <c r="J5371" s="1">
        <f t="shared" si="2"/>
        <v>0</v>
      </c>
      <c r="K5371" s="1" t="str">
        <f t="shared" si="3"/>
        <v>Q7.3. Eggplant, average of boiled and fried0</v>
      </c>
      <c r="L5371" s="1" t="str">
        <f t="shared" si="4"/>
        <v>Q7.3. Eggplant, average of boiled and friedInput parameters</v>
      </c>
      <c r="M5371" s="1" t="str">
        <f t="array" ref="M5371">IF(A5370=$A$72,TEXT(A5371,"dd/mm/yyyy"),A5371)&amp;";"&amp;B5371&amp;";"&amp;IF(J5371=0,IFERROR(VLOOKUP(A5371,default!$B$17:$C$19,2,0),C5371),INDEX(default!$B$2:$B$12,Sheet2!J5371,0))&amp;";"&amp;D5371&amp;";"&amp;E5371&amp;";"&amp;F5371&amp;";"&amp;G5371&amp;";"&amp;H5371</f>
        <v>Input parameters;;;;;;;</v>
      </c>
    </row>
    <row r="5372" ht="15.75" customHeight="1">
      <c r="A5372" s="1" t="s">
        <v>31</v>
      </c>
      <c r="B5372" s="1">
        <v>1.0</v>
      </c>
      <c r="C5372" s="1" t="s">
        <v>866</v>
      </c>
      <c r="D5372" s="1">
        <v>1.11</v>
      </c>
      <c r="E5372" s="1">
        <v>0.0</v>
      </c>
      <c r="F5372" s="1">
        <v>0.0</v>
      </c>
      <c r="G5372" s="1" t="s">
        <v>832</v>
      </c>
      <c r="H5372" s="1" t="s">
        <v>134</v>
      </c>
      <c r="I5372" s="1" t="str">
        <f t="shared" si="1"/>
        <v>Q7.3. Eggplant, average of boiled and fried</v>
      </c>
      <c r="J5372" s="1">
        <f t="shared" si="2"/>
        <v>0</v>
      </c>
      <c r="K5372" s="1" t="str">
        <f t="shared" si="3"/>
        <v>Q7.3. Eggplant, average of boiled and fried0</v>
      </c>
      <c r="L5372" s="1" t="str">
        <f t="shared" si="4"/>
        <v>Q7.3. Eggplant, average of boiled and friedprimary</v>
      </c>
      <c r="M5372" s="1" t="str">
        <f t="array" ref="M5372">IF(A5371=$A$72,TEXT(A5372,"dd/mm/yyyy"),A5372)&amp;";"&amp;B5372&amp;";"&amp;IF(J5372=0,IFERROR(VLOOKUP(A5372,default!$B$17:$C$19,2,0),C5372),INDEX(default!$B$2:$B$12,Sheet2!J5372,0))&amp;";"&amp;D5372&amp;";"&amp;E5372&amp;";"&amp;F5372&amp;";"&amp;G5372&amp;";"&amp;H5372</f>
        <v>primary;1;Lognormal;1,11;0;0;No;(2,3,2,2,2,na)_x007f_</v>
      </c>
    </row>
    <row r="5373" ht="15.75" customHeight="1">
      <c r="A5373" s="1" t="s">
        <v>23</v>
      </c>
      <c r="B5373" s="1">
        <v>1.0</v>
      </c>
      <c r="C5373" s="1" t="s">
        <v>866</v>
      </c>
      <c r="D5373" s="1">
        <v>1.25</v>
      </c>
      <c r="E5373" s="1">
        <v>0.0</v>
      </c>
      <c r="F5373" s="1">
        <v>0.0</v>
      </c>
      <c r="G5373" s="1" t="s">
        <v>832</v>
      </c>
      <c r="H5373" s="1" t="s">
        <v>131</v>
      </c>
      <c r="I5373" s="1" t="str">
        <f t="shared" si="1"/>
        <v>Q7.3. Eggplant, average of boiled and fried</v>
      </c>
      <c r="J5373" s="1">
        <f t="shared" si="2"/>
        <v>0</v>
      </c>
      <c r="K5373" s="1" t="str">
        <f t="shared" si="3"/>
        <v>Q7.3. Eggplant, average of boiled and fried0</v>
      </c>
      <c r="L5373" s="1" t="str">
        <f t="shared" si="4"/>
        <v>Q7.3. Eggplant, average of boiled and friedpackaging</v>
      </c>
      <c r="M5373" s="1" t="str">
        <f t="array" ref="M5373">IF(A5372=$A$72,TEXT(A5373,"dd/mm/yyyy"),A5373)&amp;";"&amp;B5373&amp;";"&amp;IF(J5373=0,IFERROR(VLOOKUP(A5373,default!$B$17:$C$19,2,0),C5373),INDEX(default!$B$2:$B$12,Sheet2!J5373,0))&amp;";"&amp;D5373&amp;";"&amp;E5373&amp;";"&amp;F5373&amp;";"&amp;G5373&amp;";"&amp;H5373</f>
        <v>packaging;1;Lognormal;1,25;0;0;No;(2,4,2,4,3,na)_x007f_</v>
      </c>
    </row>
    <row r="5374" ht="15.75" customHeight="1">
      <c r="A5374" s="1" t="s">
        <v>32</v>
      </c>
      <c r="B5374" s="1">
        <v>1.0</v>
      </c>
      <c r="C5374" s="1" t="s">
        <v>866</v>
      </c>
      <c r="D5374" s="1">
        <v>1.23</v>
      </c>
      <c r="E5374" s="1">
        <v>0.0</v>
      </c>
      <c r="F5374" s="1">
        <v>0.0</v>
      </c>
      <c r="G5374" s="1" t="s">
        <v>832</v>
      </c>
      <c r="H5374" s="1" t="s">
        <v>132</v>
      </c>
      <c r="I5374" s="1" t="str">
        <f t="shared" si="1"/>
        <v>Q7.3. Eggplant, average of boiled and fried</v>
      </c>
      <c r="J5374" s="1">
        <f t="shared" si="2"/>
        <v>0</v>
      </c>
      <c r="K5374" s="1" t="str">
        <f t="shared" si="3"/>
        <v>Q7.3. Eggplant, average of boiled and fried0</v>
      </c>
      <c r="L5374" s="1" t="str">
        <f t="shared" si="4"/>
        <v>Q7.3. Eggplant, average of boiled and frieddistrib</v>
      </c>
      <c r="M5374" s="1" t="str">
        <f t="array" ref="M5374">IF(A5373=$A$72,TEXT(A5374,"dd/mm/yyyy"),A5374)&amp;";"&amp;B5374&amp;";"&amp;IF(J5374=0,IFERROR(VLOOKUP(A5374,default!$B$17:$C$19,2,0),C5374),INDEX(default!$B$2:$B$12,Sheet2!J5374,0))&amp;";"&amp;D5374&amp;";"&amp;E5374&amp;";"&amp;F5374&amp;";"&amp;G5374&amp;";"&amp;H5374</f>
        <v>distrib;1;Lognormal;1,23;0;0;No;(2,3,2,4,3,na)_x007f_</v>
      </c>
    </row>
    <row r="5375" ht="15.75" customHeight="1">
      <c r="A5375" s="1" t="s">
        <v>33</v>
      </c>
      <c r="B5375" s="1">
        <v>0.0</v>
      </c>
      <c r="C5375" s="1" t="s">
        <v>866</v>
      </c>
      <c r="D5375" s="1">
        <v>1.12</v>
      </c>
      <c r="E5375" s="1">
        <v>0.0</v>
      </c>
      <c r="F5375" s="1">
        <v>0.0</v>
      </c>
      <c r="G5375" s="1" t="s">
        <v>832</v>
      </c>
      <c r="H5375" s="1" t="s">
        <v>133</v>
      </c>
      <c r="I5375" s="1" t="str">
        <f t="shared" si="1"/>
        <v>Q7.3. Eggplant, average of boiled and fried</v>
      </c>
      <c r="J5375" s="1">
        <f t="shared" si="2"/>
        <v>0</v>
      </c>
      <c r="K5375" s="1" t="str">
        <f t="shared" si="3"/>
        <v>Q7.3. Eggplant, average of boiled and fried0</v>
      </c>
      <c r="L5375" s="1" t="str">
        <f t="shared" si="4"/>
        <v>Q7.3. Eggplant, average of boiled and friedretail_cool</v>
      </c>
      <c r="M5375" s="1" t="str">
        <f t="array" ref="M5375">IF(A5374=$A$72,TEXT(A5375,"dd/mm/yyyy"),A5375)&amp;";"&amp;B5375&amp;";"&amp;IF(J5375=0,IFERROR(VLOOKUP(A5375,default!$B$17:$C$19,2,0),C5375),INDEX(default!$B$2:$B$12,Sheet2!J5375,0))&amp;";"&amp;D5375&amp;";"&amp;E5375&amp;";"&amp;F5375&amp;";"&amp;G5375&amp;";"&amp;H5375</f>
        <v>retail_cool;0;Lognormal;1,12;0;0;No;(2,3,2,4,2,na)_x007f_</v>
      </c>
    </row>
    <row r="5376" ht="15.75" customHeight="1">
      <c r="A5376" s="1" t="s">
        <v>34</v>
      </c>
      <c r="B5376" s="1">
        <v>0.0</v>
      </c>
      <c r="C5376" s="1" t="s">
        <v>866</v>
      </c>
      <c r="D5376" s="1">
        <v>1.12</v>
      </c>
      <c r="E5376" s="1">
        <v>0.0</v>
      </c>
      <c r="F5376" s="1">
        <v>0.0</v>
      </c>
      <c r="G5376" s="1" t="s">
        <v>832</v>
      </c>
      <c r="H5376" s="1" t="s">
        <v>133</v>
      </c>
      <c r="I5376" s="1" t="str">
        <f t="shared" si="1"/>
        <v>Q7.3. Eggplant, average of boiled and fried</v>
      </c>
      <c r="J5376" s="1">
        <f t="shared" si="2"/>
        <v>0</v>
      </c>
      <c r="K5376" s="1" t="str">
        <f t="shared" si="3"/>
        <v>Q7.3. Eggplant, average of boiled and fried0</v>
      </c>
      <c r="L5376" s="1" t="str">
        <f t="shared" si="4"/>
        <v>Q7.3. Eggplant, average of boiled and friedretail_freez</v>
      </c>
      <c r="M5376" s="1" t="str">
        <f t="array" ref="M5376">IF(A5375=$A$72,TEXT(A5376,"dd/mm/yyyy"),A5376)&amp;";"&amp;B5376&amp;";"&amp;IF(J5376=0,IFERROR(VLOOKUP(A5376,default!$B$17:$C$19,2,0),C5376),INDEX(default!$B$2:$B$12,Sheet2!J5376,0))&amp;";"&amp;D5376&amp;";"&amp;E5376&amp;";"&amp;F5376&amp;";"&amp;G5376&amp;";"&amp;H5376</f>
        <v>retail_freez;0;Lognormal;1,12;0;0;No;(2,3,2,4,2,na)_x007f_</v>
      </c>
    </row>
    <row r="5377" ht="15.75" customHeight="1">
      <c r="A5377" s="1" t="s">
        <v>35</v>
      </c>
      <c r="B5377" s="1">
        <v>0.0</v>
      </c>
      <c r="C5377" s="1" t="s">
        <v>866</v>
      </c>
      <c r="D5377" s="1">
        <v>1.12</v>
      </c>
      <c r="E5377" s="1">
        <v>0.0</v>
      </c>
      <c r="F5377" s="1">
        <v>0.0</v>
      </c>
      <c r="G5377" s="1" t="s">
        <v>832</v>
      </c>
      <c r="H5377" s="1" t="s">
        <v>133</v>
      </c>
      <c r="I5377" s="1" t="str">
        <f t="shared" si="1"/>
        <v>Q7.3. Eggplant, average of boiled and fried</v>
      </c>
      <c r="J5377" s="1">
        <f t="shared" si="2"/>
        <v>0</v>
      </c>
      <c r="K5377" s="1" t="str">
        <f t="shared" si="3"/>
        <v>Q7.3. Eggplant, average of boiled and fried0</v>
      </c>
      <c r="L5377" s="1" t="str">
        <f t="shared" si="4"/>
        <v>Q7.3. Eggplant, average of boiled and friedhome_cool</v>
      </c>
      <c r="M5377" s="1" t="str">
        <f t="array" ref="M5377">IF(A5376=$A$72,TEXT(A5377,"dd/mm/yyyy"),A5377)&amp;";"&amp;B5377&amp;";"&amp;IF(J5377=0,IFERROR(VLOOKUP(A5377,default!$B$17:$C$19,2,0),C5377),INDEX(default!$B$2:$B$12,Sheet2!J5377,0))&amp;";"&amp;D5377&amp;";"&amp;E5377&amp;";"&amp;F5377&amp;";"&amp;G5377&amp;";"&amp;H5377</f>
        <v>home_cool;0;Lognormal;1,12;0;0;No;(2,3,2,4,2,na)_x007f_</v>
      </c>
    </row>
    <row r="5378" ht="15.75" customHeight="1">
      <c r="A5378" s="1" t="s">
        <v>36</v>
      </c>
      <c r="B5378" s="1">
        <v>0.0</v>
      </c>
      <c r="C5378" s="1" t="s">
        <v>866</v>
      </c>
      <c r="D5378" s="1">
        <v>1.12</v>
      </c>
      <c r="E5378" s="1">
        <v>0.0</v>
      </c>
      <c r="F5378" s="1">
        <v>0.0</v>
      </c>
      <c r="G5378" s="1" t="s">
        <v>832</v>
      </c>
      <c r="H5378" s="1" t="s">
        <v>133</v>
      </c>
      <c r="I5378" s="1" t="str">
        <f t="shared" si="1"/>
        <v>Q7.3. Eggplant, average of boiled and fried</v>
      </c>
      <c r="J5378" s="1">
        <f t="shared" si="2"/>
        <v>0</v>
      </c>
      <c r="K5378" s="1" t="str">
        <f t="shared" si="3"/>
        <v>Q7.3. Eggplant, average of boiled and fried0</v>
      </c>
      <c r="L5378" s="1" t="str">
        <f t="shared" si="4"/>
        <v>Q7.3. Eggplant, average of boiled and friedhome_freez</v>
      </c>
      <c r="M5378" s="1" t="str">
        <f t="array" ref="M5378">IF(A5377=$A$72,TEXT(A5378,"dd/mm/yyyy"),A5378)&amp;";"&amp;B5378&amp;";"&amp;IF(J5378=0,IFERROR(VLOOKUP(A5378,default!$B$17:$C$19,2,0),C5378),INDEX(default!$B$2:$B$12,Sheet2!J5378,0))&amp;";"&amp;D5378&amp;";"&amp;E5378&amp;";"&amp;F5378&amp;";"&amp;G5378&amp;";"&amp;H5378</f>
        <v>home_freez;0;Lognormal;1,12;0;0;No;(2,3,2,4,2,na)_x007f_</v>
      </c>
    </row>
    <row r="5379" ht="15.75" customHeight="1">
      <c r="A5379" s="1" t="s">
        <v>37</v>
      </c>
      <c r="B5379" s="1">
        <v>1.0</v>
      </c>
      <c r="C5379" s="1" t="s">
        <v>866</v>
      </c>
      <c r="D5379" s="1">
        <v>1.11</v>
      </c>
      <c r="E5379" s="1">
        <v>0.0</v>
      </c>
      <c r="F5379" s="1">
        <v>0.0</v>
      </c>
      <c r="G5379" s="1" t="s">
        <v>832</v>
      </c>
      <c r="H5379" s="1" t="s">
        <v>134</v>
      </c>
      <c r="I5379" s="1" t="str">
        <f t="shared" si="1"/>
        <v>Q7.3. Eggplant, average of boiled and fried</v>
      </c>
      <c r="J5379" s="1">
        <f t="shared" si="2"/>
        <v>0</v>
      </c>
      <c r="K5379" s="1" t="str">
        <f t="shared" si="3"/>
        <v>Q7.3. Eggplant, average of boiled and fried0</v>
      </c>
      <c r="L5379" s="1" t="str">
        <f t="shared" si="4"/>
        <v>Q7.3. Eggplant, average of boiled and friedboil</v>
      </c>
      <c r="M5379" s="1" t="str">
        <f t="array" ref="M5379">IF(A5378=$A$72,TEXT(A5379,"dd/mm/yyyy"),A5379)&amp;";"&amp;B5379&amp;";"&amp;IF(J5379=0,IFERROR(VLOOKUP(A5379,default!$B$17:$C$19,2,0),C5379),INDEX(default!$B$2:$B$12,Sheet2!J5379,0))&amp;";"&amp;D5379&amp;";"&amp;E5379&amp;";"&amp;F5379&amp;";"&amp;G5379&amp;";"&amp;H5379</f>
        <v>boil;1;Lognormal;1,11;0;0;No;(2,3,2,2,2,na)_x007f_</v>
      </c>
    </row>
    <row r="5380" ht="15.75" customHeight="1">
      <c r="A5380" s="1" t="s">
        <v>38</v>
      </c>
      <c r="B5380" s="1">
        <v>1.0</v>
      </c>
      <c r="C5380" s="1" t="s">
        <v>866</v>
      </c>
      <c r="D5380" s="1">
        <v>1.11</v>
      </c>
      <c r="E5380" s="1">
        <v>0.0</v>
      </c>
      <c r="F5380" s="1">
        <v>0.0</v>
      </c>
      <c r="G5380" s="1" t="s">
        <v>832</v>
      </c>
      <c r="H5380" s="1" t="s">
        <v>134</v>
      </c>
      <c r="I5380" s="1" t="str">
        <f t="shared" si="1"/>
        <v>Q7.3. Eggplant, average of boiled and fried</v>
      </c>
      <c r="J5380" s="1">
        <f t="shared" si="2"/>
        <v>0</v>
      </c>
      <c r="K5380" s="1" t="str">
        <f t="shared" si="3"/>
        <v>Q7.3. Eggplant, average of boiled and fried0</v>
      </c>
      <c r="L5380" s="1" t="str">
        <f t="shared" si="4"/>
        <v>Q7.3. Eggplant, average of boiled and friedfry</v>
      </c>
      <c r="M5380" s="1" t="str">
        <f t="array" ref="M5380">IF(A5379=$A$72,TEXT(A5380,"dd/mm/yyyy"),A5380)&amp;";"&amp;B5380&amp;";"&amp;IF(J5380=0,IFERROR(VLOOKUP(A5380,default!$B$17:$C$19,2,0),C5380),INDEX(default!$B$2:$B$12,Sheet2!J5380,0))&amp;";"&amp;D5380&amp;";"&amp;E5380&amp;";"&amp;F5380&amp;";"&amp;G5380&amp;";"&amp;H5380</f>
        <v>fry;1;Lognormal;1,11;0;0;No;(2,3,2,2,2,na)_x007f_</v>
      </c>
    </row>
    <row r="5381" ht="15.75" customHeight="1">
      <c r="A5381" s="1" t="s">
        <v>22</v>
      </c>
      <c r="B5381" s="1">
        <v>1.0</v>
      </c>
      <c r="C5381" s="1" t="s">
        <v>842</v>
      </c>
      <c r="D5381" s="1">
        <v>1.0</v>
      </c>
      <c r="E5381" s="1">
        <v>0.0</v>
      </c>
      <c r="F5381" s="1">
        <v>0.0</v>
      </c>
      <c r="G5381" s="1" t="s">
        <v>832</v>
      </c>
      <c r="I5381" s="1" t="str">
        <f t="shared" si="1"/>
        <v>Q7.3. Eggplant, average of boiled and fried</v>
      </c>
      <c r="J5381" s="1">
        <f t="shared" si="2"/>
        <v>0</v>
      </c>
      <c r="K5381" s="1" t="str">
        <f t="shared" si="3"/>
        <v>Q7.3. Eggplant, average of boiled and fried0</v>
      </c>
      <c r="L5381" s="1" t="str">
        <f t="shared" si="4"/>
        <v>Q7.3. Eggplant, average of boiled and friedprocessing</v>
      </c>
      <c r="M5381" s="1" t="str">
        <f t="array" ref="M5381">IF(A5380=$A$72,TEXT(A5381,"dd/mm/yyyy"),A5381)&amp;";"&amp;B5381&amp;";"&amp;IF(J5381=0,IFERROR(VLOOKUP(A5381,default!$B$17:$C$19,2,0),C5381),INDEX(default!$B$2:$B$12,Sheet2!J5381,0))&amp;";"&amp;D5381&amp;";"&amp;E5381&amp;";"&amp;F5381&amp;";"&amp;G5381&amp;";"&amp;H5381</f>
        <v>processing;1;Undefined;1;0;0;No;</v>
      </c>
    </row>
    <row r="5382" ht="15.75" customHeight="1">
      <c r="A5382" s="1" t="s">
        <v>39</v>
      </c>
      <c r="B5382" s="1">
        <v>0.05</v>
      </c>
      <c r="C5382" s="1" t="s">
        <v>842</v>
      </c>
      <c r="D5382" s="1">
        <v>1.0</v>
      </c>
      <c r="E5382" s="1">
        <v>0.0</v>
      </c>
      <c r="F5382" s="1">
        <v>0.0</v>
      </c>
      <c r="G5382" s="1" t="s">
        <v>832</v>
      </c>
      <c r="I5382" s="1" t="str">
        <f t="shared" si="1"/>
        <v>Q7.3. Eggplant, average of boiled and fried</v>
      </c>
      <c r="J5382" s="1">
        <f t="shared" si="2"/>
        <v>0</v>
      </c>
      <c r="K5382" s="1" t="str">
        <f t="shared" si="3"/>
        <v>Q7.3. Eggplant, average of boiled and fried0</v>
      </c>
      <c r="L5382" s="1" t="str">
        <f t="shared" si="4"/>
        <v>Q7.3. Eggplant, average of boiled and friedpackwt</v>
      </c>
      <c r="M5382" s="1" t="str">
        <f t="array" ref="M5382">IF(A5381=$A$72,TEXT(A5382,"dd/mm/yyyy"),A5382)&amp;";"&amp;B5382&amp;";"&amp;IF(J5382=0,IFERROR(VLOOKUP(A5382,default!$B$17:$C$19,2,0),C5382),INDEX(default!$B$2:$B$12,Sheet2!J5382,0))&amp;";"&amp;D5382&amp;";"&amp;E5382&amp;";"&amp;F5382&amp;";"&amp;G5382&amp;";"&amp;H5382</f>
        <v>packwt;0,05;Undefined;1;0;0;No;</v>
      </c>
    </row>
    <row r="5383" ht="15.75" customHeight="1">
      <c r="A5383" s="1" t="s">
        <v>40</v>
      </c>
      <c r="B5383" s="1">
        <v>0.0</v>
      </c>
      <c r="C5383" s="1" t="s">
        <v>842</v>
      </c>
      <c r="D5383" s="1">
        <v>1.0</v>
      </c>
      <c r="E5383" s="1">
        <v>0.0</v>
      </c>
      <c r="F5383" s="1">
        <v>0.0</v>
      </c>
      <c r="G5383" s="1" t="s">
        <v>832</v>
      </c>
      <c r="I5383" s="1" t="str">
        <f t="shared" si="1"/>
        <v>Q7.3. Eggplant, average of boiled and fried</v>
      </c>
      <c r="J5383" s="1">
        <f t="shared" si="2"/>
        <v>0</v>
      </c>
      <c r="K5383" s="1" t="str">
        <f t="shared" si="3"/>
        <v>Q7.3. Eggplant, average of boiled and fried0</v>
      </c>
      <c r="L5383" s="1" t="str">
        <f t="shared" si="4"/>
        <v>Q7.3. Eggplant, average of boiled and friedUSER_loss</v>
      </c>
      <c r="M5383" s="1" t="str">
        <f t="array" ref="M5383">IF(A5382=$A$72,TEXT(A5383,"dd/mm/yyyy"),A5383)&amp;";"&amp;B5383&amp;";"&amp;IF(J5383=0,IFERROR(VLOOKUP(A5383,default!$B$17:$C$19,2,0),C5383),INDEX(default!$B$2:$B$12,Sheet2!J5383,0))&amp;";"&amp;D5383&amp;";"&amp;E5383&amp;";"&amp;F5383&amp;";"&amp;G5383&amp;";"&amp;H5383</f>
        <v>USER_loss;0;Undefined;1;0;0;No;</v>
      </c>
    </row>
    <row r="5384" ht="15.75" customHeight="1">
      <c r="I5384" s="1" t="str">
        <f t="shared" si="1"/>
        <v>Q7.3. Eggplant, average of boiled and fried</v>
      </c>
      <c r="J5384" s="1">
        <f t="shared" si="2"/>
        <v>0</v>
      </c>
      <c r="K5384" s="1" t="str">
        <f t="shared" si="3"/>
        <v>Q7.3. Eggplant, average of boiled and fried0</v>
      </c>
      <c r="L5384" s="1" t="str">
        <f t="shared" si="4"/>
        <v>Q7.3. Eggplant, average of boiled and fried</v>
      </c>
      <c r="M5384" s="1" t="str">
        <f t="array" ref="M5384">IF(A5383=$A$72,TEXT(A5384,"dd/mm/yyyy"),A5384)&amp;";"&amp;B5384&amp;";"&amp;IF(J5384=0,IFERROR(VLOOKUP(A5384,default!$B$17:$C$19,2,0),C5384),INDEX(default!$B$2:$B$12,Sheet2!J5384,0))&amp;";"&amp;D5384&amp;";"&amp;E5384&amp;";"&amp;F5384&amp;";"&amp;G5384&amp;";"&amp;H5384</f>
        <v>;;;;;;;</v>
      </c>
    </row>
    <row r="5385" ht="15.75" customHeight="1">
      <c r="A5385" s="1" t="s">
        <v>867</v>
      </c>
      <c r="I5385" s="1" t="str">
        <f t="shared" si="1"/>
        <v>Q7.3. Eggplant, average of boiled and fried</v>
      </c>
      <c r="J5385" s="1">
        <f t="shared" si="2"/>
        <v>0</v>
      </c>
      <c r="K5385" s="1" t="str">
        <f t="shared" si="3"/>
        <v>Q7.3. Eggplant, average of boiled and fried0</v>
      </c>
      <c r="L5385" s="1" t="str">
        <f t="shared" si="4"/>
        <v>Q7.3. Eggplant, average of boiled and friedEnd</v>
      </c>
      <c r="M5385" s="1" t="str">
        <f t="array" ref="M5385">IF(A5384=$A$72,TEXT(A5385,"dd/mm/yyyy"),A5385)&amp;";"&amp;B5385&amp;";"&amp;IF(J5385=0,IFERROR(VLOOKUP(A5385,default!$B$17:$C$19,2,0),C5385),INDEX(default!$B$2:$B$12,Sheet2!J5385,0))&amp;";"&amp;D5385&amp;";"&amp;E5385&amp;";"&amp;F5385&amp;";"&amp;G5385&amp;";"&amp;H5385</f>
        <v>End;;;;;;;</v>
      </c>
    </row>
    <row r="5386" ht="15.75" customHeight="1">
      <c r="I5386" s="1" t="str">
        <f t="shared" si="1"/>
        <v>Q7.3. Eggplant, average of boiled and fried</v>
      </c>
      <c r="J5386" s="1">
        <f t="shared" si="2"/>
        <v>0</v>
      </c>
      <c r="K5386" s="1" t="str">
        <f t="shared" si="3"/>
        <v>Q7.3. Eggplant, average of boiled and fried0</v>
      </c>
      <c r="L5386" s="1" t="str">
        <f t="shared" si="4"/>
        <v>Q7.3. Eggplant, average of boiled and fried</v>
      </c>
      <c r="M5386" s="1" t="str">
        <f t="array" ref="M5386">IF(A5385=$A$72,TEXT(A5386,"dd/mm/yyyy"),A5386)&amp;";"&amp;B5386&amp;";"&amp;IF(J5386=0,IFERROR(VLOOKUP(A5386,default!$B$17:$C$19,2,0),C5386),INDEX(default!$B$2:$B$12,Sheet2!J5386,0))&amp;";"&amp;D5386&amp;";"&amp;E5386&amp;";"&amp;F5386&amp;";"&amp;G5386&amp;";"&amp;H5386</f>
        <v>;;;;;;;</v>
      </c>
    </row>
    <row r="5387" ht="15.75" customHeight="1">
      <c r="A5387" s="1" t="s">
        <v>814</v>
      </c>
      <c r="I5387" s="1" t="str">
        <f t="shared" si="1"/>
        <v>Q7.3. Eggplant, average of boiled and fried</v>
      </c>
      <c r="J5387" s="1">
        <f t="shared" si="2"/>
        <v>0</v>
      </c>
      <c r="K5387" s="1" t="str">
        <f t="shared" si="3"/>
        <v>Q7.3. Eggplant, average of boiled and fried0</v>
      </c>
      <c r="L5387" s="1" t="str">
        <f t="shared" si="4"/>
        <v>Q7.3. Eggplant, average of boiled and friedProcess</v>
      </c>
      <c r="M5387" s="1" t="str">
        <f t="array" ref="M5387">IF(A5386=$A$72,TEXT(A5387,"dd/mm/yyyy"),A5387)&amp;";"&amp;B5387&amp;";"&amp;IF(J5387=0,IFERROR(VLOOKUP(A5387,default!$B$17:$C$19,2,0),C5387),INDEX(default!$B$2:$B$12,Sheet2!J5387,0))&amp;";"&amp;D5387&amp;";"&amp;E5387&amp;";"&amp;F5387&amp;";"&amp;G5387&amp;";"&amp;H5387</f>
        <v>Process;;;;;;;</v>
      </c>
    </row>
    <row r="5388" ht="15.75" customHeight="1">
      <c r="I5388" s="1" t="str">
        <f t="shared" si="1"/>
        <v>Q7.3. Eggplant, average of boiled and fried</v>
      </c>
      <c r="J5388" s="1">
        <f t="shared" si="2"/>
        <v>0</v>
      </c>
      <c r="K5388" s="1" t="str">
        <f t="shared" si="3"/>
        <v>Q7.3. Eggplant, average of boiled and fried0</v>
      </c>
      <c r="L5388" s="1" t="str">
        <f t="shared" si="4"/>
        <v>Q7.3. Eggplant, average of boiled and fried</v>
      </c>
      <c r="M5388" s="1" t="str">
        <f t="array" ref="M5388">IF(A5387=$A$72,TEXT(A5388,"dd/mm/yyyy"),A5388)&amp;";"&amp;B5388&amp;";"&amp;IF(J5388=0,IFERROR(VLOOKUP(A5388,default!$B$17:$C$19,2,0),C5388),INDEX(default!$B$2:$B$12,Sheet2!J5388,0))&amp;";"&amp;D5388&amp;";"&amp;E5388&amp;";"&amp;F5388&amp;";"&amp;G5388&amp;";"&amp;H5388</f>
        <v>;;;;;;;</v>
      </c>
    </row>
    <row r="5389" ht="15.75" customHeight="1">
      <c r="A5389" s="1" t="s">
        <v>815</v>
      </c>
      <c r="I5389" s="1" t="str">
        <f t="shared" si="1"/>
        <v>Q7.3. Eggplant, average of boiled and fried</v>
      </c>
      <c r="J5389" s="1">
        <f t="shared" si="2"/>
        <v>0</v>
      </c>
      <c r="K5389" s="1" t="str">
        <f t="shared" si="3"/>
        <v>Q7.3. Eggplant, average of boiled and fried0</v>
      </c>
      <c r="L5389" s="1" t="str">
        <f t="shared" si="4"/>
        <v>Q7.3. Eggplant, average of boiled and friedCategory type</v>
      </c>
      <c r="M5389" s="1" t="str">
        <f t="array" ref="M5389">IF(A5388=$A$72,TEXT(A5389,"dd/mm/yyyy"),A5389)&amp;";"&amp;B5389&amp;";"&amp;IF(J5389=0,IFERROR(VLOOKUP(A5389,default!$B$17:$C$19,2,0),C5389),INDEX(default!$B$2:$B$12,Sheet2!J5389,0))&amp;";"&amp;D5389&amp;";"&amp;E5389&amp;";"&amp;F5389&amp;";"&amp;G5389&amp;";"&amp;H5389</f>
        <v>Category type;;;;;;;</v>
      </c>
    </row>
    <row r="5390" ht="15.75" customHeight="1">
      <c r="A5390" s="1" t="s">
        <v>816</v>
      </c>
      <c r="I5390" s="1" t="str">
        <f t="shared" si="1"/>
        <v>Q7.3. Eggplant, average of boiled and fried</v>
      </c>
      <c r="J5390" s="1">
        <f t="shared" si="2"/>
        <v>0</v>
      </c>
      <c r="K5390" s="1" t="str">
        <f t="shared" si="3"/>
        <v>Q7.3. Eggplant, average of boiled and fried0</v>
      </c>
      <c r="L5390" s="1" t="str">
        <f t="shared" si="4"/>
        <v>Q7.3. Eggplant, average of boiled and friedmaterial</v>
      </c>
      <c r="M5390" s="1" t="str">
        <f t="array" ref="M5390">IF(A5389=$A$72,TEXT(A5390,"dd/mm/yyyy"),A5390)&amp;";"&amp;B5390&amp;";"&amp;IF(J5390=0,IFERROR(VLOOKUP(A5390,default!$B$17:$C$19,2,0),C5390),INDEX(default!$B$2:$B$12,Sheet2!J5390,0))&amp;";"&amp;D5390&amp;";"&amp;E5390&amp;";"&amp;F5390&amp;";"&amp;G5390&amp;";"&amp;H5390</f>
        <v>material;;;;;;;</v>
      </c>
    </row>
    <row r="5391" ht="15.75" customHeight="1">
      <c r="I5391" s="1" t="str">
        <f t="shared" si="1"/>
        <v>Q7.3. Eggplant, average of boiled and fried</v>
      </c>
      <c r="J5391" s="1">
        <f t="shared" si="2"/>
        <v>0</v>
      </c>
      <c r="K5391" s="1" t="str">
        <f t="shared" si="3"/>
        <v>Q7.3. Eggplant, average of boiled and fried0</v>
      </c>
      <c r="L5391" s="1" t="str">
        <f t="shared" si="4"/>
        <v>Q7.3. Eggplant, average of boiled and fried</v>
      </c>
      <c r="M5391" s="1" t="str">
        <f t="array" ref="M5391">IF(A5390=$A$72,TEXT(A5391,"dd/mm/yyyy"),A5391)&amp;";"&amp;B5391&amp;";"&amp;IF(J5391=0,IFERROR(VLOOKUP(A5391,default!$B$17:$C$19,2,0),C5391),INDEX(default!$B$2:$B$12,Sheet2!J5391,0))&amp;";"&amp;D5391&amp;";"&amp;E5391&amp;";"&amp;F5391&amp;";"&amp;G5391&amp;";"&amp;H5391</f>
        <v>;;;;;;;</v>
      </c>
    </row>
    <row r="5392" ht="15.75" customHeight="1">
      <c r="A5392" s="1" t="s">
        <v>817</v>
      </c>
      <c r="I5392" s="1" t="str">
        <f t="shared" si="1"/>
        <v>Q7.3. Eggplant, average of boiled and fried</v>
      </c>
      <c r="J5392" s="1">
        <f t="shared" si="2"/>
        <v>0</v>
      </c>
      <c r="K5392" s="1" t="str">
        <f t="shared" si="3"/>
        <v>Q7.3. Eggplant, average of boiled and fried0</v>
      </c>
      <c r="L5392" s="1" t="str">
        <f t="shared" si="4"/>
        <v>Q7.3. Eggplant, average of boiled and friedProcess identifier</v>
      </c>
      <c r="M5392" s="1" t="str">
        <f t="array" ref="M5392">IF(A5391=$A$72,TEXT(A5392,"dd/mm/yyyy"),A5392)&amp;";"&amp;B5392&amp;";"&amp;IF(J5392=0,IFERROR(VLOOKUP(A5392,default!$B$17:$C$19,2,0),C5392),INDEX(default!$B$2:$B$12,Sheet2!J5392,0))&amp;";"&amp;D5392&amp;";"&amp;E5392&amp;";"&amp;F5392&amp;";"&amp;G5392&amp;";"&amp;H5392</f>
        <v>Process identifier;;;;;;;</v>
      </c>
    </row>
    <row r="5393" ht="15.75" customHeight="1">
      <c r="A5393" s="1" t="s">
        <v>1168</v>
      </c>
      <c r="I5393" s="1" t="str">
        <f t="shared" si="1"/>
        <v>Q7.3. Eggplant, average of boiled and fried</v>
      </c>
      <c r="J5393" s="1">
        <f t="shared" si="2"/>
        <v>0</v>
      </c>
      <c r="K5393" s="1" t="str">
        <f t="shared" si="3"/>
        <v>Q7.3. Eggplant, average of boiled and fried0</v>
      </c>
      <c r="L5393" s="1" t="str">
        <f t="shared" si="4"/>
        <v>Q7.3. Eggplant, average of boiled and friedFootPrin000108900800283</v>
      </c>
      <c r="M5393" s="1" t="str">
        <f t="array" ref="M5393">IF(A5392=$A$72,TEXT(A5393,"dd/mm/yyyy"),A5393)&amp;";"&amp;B5393&amp;";"&amp;IF(J5393=0,IFERROR(VLOOKUP(A5393,default!$B$17:$C$19,2,0),C5393),INDEX(default!$B$2:$B$12,Sheet2!J5393,0))&amp;";"&amp;D5393&amp;";"&amp;E5393&amp;";"&amp;F5393&amp;";"&amp;G5393&amp;";"&amp;H5393</f>
        <v>FootPrin000108900800283;;;;;;;</v>
      </c>
    </row>
    <row r="5394" ht="15.75" customHeight="1">
      <c r="I5394" s="1" t="str">
        <f t="shared" si="1"/>
        <v>Q7.3. Eggplant, average of boiled and fried</v>
      </c>
      <c r="J5394" s="1">
        <f t="shared" si="2"/>
        <v>0</v>
      </c>
      <c r="K5394" s="1" t="str">
        <f t="shared" si="3"/>
        <v>Q7.3. Eggplant, average of boiled and fried0</v>
      </c>
      <c r="L5394" s="1" t="str">
        <f t="shared" si="4"/>
        <v>Q7.3. Eggplant, average of boiled and fried</v>
      </c>
      <c r="M5394" s="1" t="str">
        <f t="array" ref="M5394">IF(A5393=$A$72,TEXT(A5394,"dd/mm/yyyy"),A5394)&amp;";"&amp;B5394&amp;";"&amp;IF(J5394=0,IFERROR(VLOOKUP(A5394,default!$B$17:$C$19,2,0),C5394),INDEX(default!$B$2:$B$12,Sheet2!J5394,0))&amp;";"&amp;D5394&amp;";"&amp;E5394&amp;";"&amp;F5394&amp;";"&amp;G5394&amp;";"&amp;H5394</f>
        <v>;;;;;;;</v>
      </c>
    </row>
    <row r="5395" ht="15.75" customHeight="1">
      <c r="A5395" s="1" t="s">
        <v>819</v>
      </c>
      <c r="I5395" s="1" t="str">
        <f t="shared" si="1"/>
        <v>Q7.3. Eggplant, average of boiled and fried</v>
      </c>
      <c r="J5395" s="1">
        <f t="shared" si="2"/>
        <v>0</v>
      </c>
      <c r="K5395" s="1" t="str">
        <f t="shared" si="3"/>
        <v>Q7.3. Eggplant, average of boiled and fried0</v>
      </c>
      <c r="L5395" s="1" t="str">
        <f t="shared" si="4"/>
        <v>Q7.3. Eggplant, average of boiled and friedType</v>
      </c>
      <c r="M5395" s="1" t="str">
        <f t="array" ref="M5395">IF(A5394=$A$72,TEXT(A5395,"dd/mm/yyyy"),A5395)&amp;";"&amp;B5395&amp;";"&amp;IF(J5395=0,IFERROR(VLOOKUP(A5395,default!$B$17:$C$19,2,0),C5395),INDEX(default!$B$2:$B$12,Sheet2!J5395,0))&amp;";"&amp;D5395&amp;";"&amp;E5395&amp;";"&amp;F5395&amp;";"&amp;G5395&amp;";"&amp;H5395</f>
        <v>Type;;;;;;;</v>
      </c>
    </row>
    <row r="5396" ht="15.75" customHeight="1">
      <c r="I5396" s="1" t="str">
        <f t="shared" si="1"/>
        <v>Q7.3. Eggplant, average of boiled and fried</v>
      </c>
      <c r="J5396" s="1">
        <f t="shared" si="2"/>
        <v>0</v>
      </c>
      <c r="K5396" s="1" t="str">
        <f t="shared" si="3"/>
        <v>Q7.3. Eggplant, average of boiled and fried0</v>
      </c>
      <c r="L5396" s="1" t="str">
        <f t="shared" si="4"/>
        <v>Q7.3. Eggplant, average of boiled and fried</v>
      </c>
      <c r="M5396" s="1" t="str">
        <f t="array" ref="M5396">IF(A5395=$A$72,TEXT(A5396,"dd/mm/yyyy"),A5396)&amp;";"&amp;B5396&amp;";"&amp;IF(J5396=0,IFERROR(VLOOKUP(A5396,default!$B$17:$C$19,2,0),C5396),INDEX(default!$B$2:$B$12,Sheet2!J5396,0))&amp;";"&amp;D5396&amp;";"&amp;E5396&amp;";"&amp;F5396&amp;";"&amp;G5396&amp;";"&amp;H5396</f>
        <v>;;;;;;;</v>
      </c>
    </row>
    <row r="5397" ht="15.75" customHeight="1">
      <c r="I5397" s="1" t="str">
        <f t="shared" si="1"/>
        <v>Q7.3. Eggplant, average of boiled and fried</v>
      </c>
      <c r="J5397" s="1">
        <f t="shared" si="2"/>
        <v>0</v>
      </c>
      <c r="K5397" s="1" t="str">
        <f t="shared" si="3"/>
        <v>Q7.3. Eggplant, average of boiled and fried0</v>
      </c>
      <c r="L5397" s="1" t="str">
        <f t="shared" si="4"/>
        <v>Q7.3. Eggplant, average of boiled and fried</v>
      </c>
      <c r="M5397" s="1" t="str">
        <f t="array" ref="M5397">IF(A5396=$A$72,TEXT(A5397,"dd/mm/yyyy"),A5397)&amp;";"&amp;B5397&amp;";"&amp;IF(J5397=0,IFERROR(VLOOKUP(A5397,default!$B$17:$C$19,2,0),C5397),INDEX(default!$B$2:$B$12,Sheet2!J5397,0))&amp;";"&amp;D5397&amp;";"&amp;E5397&amp;";"&amp;F5397&amp;";"&amp;G5397&amp;";"&amp;H5397</f>
        <v>;;;;;;;</v>
      </c>
    </row>
    <row r="5398" ht="15.75" customHeight="1">
      <c r="A5398" s="1" t="s">
        <v>820</v>
      </c>
      <c r="I5398" s="1" t="str">
        <f t="shared" si="1"/>
        <v>Q7.3. Eggplant, average of boiled and fried</v>
      </c>
      <c r="J5398" s="1">
        <f t="shared" si="2"/>
        <v>0</v>
      </c>
      <c r="K5398" s="1" t="str">
        <f t="shared" si="3"/>
        <v>Q7.3. Eggplant, average of boiled and fried0</v>
      </c>
      <c r="L5398" s="1" t="str">
        <f t="shared" si="4"/>
        <v>Q7.3. Eggplant, average of boiled and friedStatus</v>
      </c>
      <c r="M5398" s="1" t="str">
        <f t="array" ref="M5398">IF(A5397=$A$72,TEXT(A5398,"dd/mm/yyyy"),A5398)&amp;";"&amp;B5398&amp;";"&amp;IF(J5398=0,IFERROR(VLOOKUP(A5398,default!$B$17:$C$19,2,0),C5398),INDEX(default!$B$2:$B$12,Sheet2!J5398,0))&amp;";"&amp;D5398&amp;";"&amp;E5398&amp;";"&amp;F5398&amp;";"&amp;G5398&amp;";"&amp;H5398</f>
        <v>Status;;;;;;;</v>
      </c>
    </row>
    <row r="5399" ht="15.75" customHeight="1">
      <c r="I5399" s="1" t="str">
        <f t="shared" si="1"/>
        <v>Q7.3. Eggplant, average of boiled and fried</v>
      </c>
      <c r="J5399" s="1">
        <f t="shared" si="2"/>
        <v>0</v>
      </c>
      <c r="K5399" s="1" t="str">
        <f t="shared" si="3"/>
        <v>Q7.3. Eggplant, average of boiled and fried0</v>
      </c>
      <c r="L5399" s="1" t="str">
        <f t="shared" si="4"/>
        <v>Q7.3. Eggplant, average of boiled and fried</v>
      </c>
      <c r="M5399" s="1" t="str">
        <f t="array" ref="M5399">IF(A5398=$A$72,TEXT(A5399,"dd/mm/yyyy"),A5399)&amp;";"&amp;B5399&amp;";"&amp;IF(J5399=0,IFERROR(VLOOKUP(A5399,default!$B$17:$C$19,2,0),C5399),INDEX(default!$B$2:$B$12,Sheet2!J5399,0))&amp;";"&amp;D5399&amp;";"&amp;E5399&amp;";"&amp;F5399&amp;";"&amp;G5399&amp;";"&amp;H5399</f>
        <v>;;;;;;;</v>
      </c>
    </row>
    <row r="5400" ht="15.75" customHeight="1">
      <c r="I5400" s="1" t="str">
        <f t="shared" si="1"/>
        <v>Q7.3. Eggplant, average of boiled and fried</v>
      </c>
      <c r="J5400" s="1">
        <f t="shared" si="2"/>
        <v>0</v>
      </c>
      <c r="K5400" s="1" t="str">
        <f t="shared" si="3"/>
        <v>Q7.3. Eggplant, average of boiled and fried0</v>
      </c>
      <c r="L5400" s="1" t="str">
        <f t="shared" si="4"/>
        <v>Q7.3. Eggplant, average of boiled and fried</v>
      </c>
      <c r="M5400" s="1" t="str">
        <f t="array" ref="M5400">IF(A5399=$A$72,TEXT(A5400,"dd/mm/yyyy"),A5400)&amp;";"&amp;B5400&amp;";"&amp;IF(J5400=0,IFERROR(VLOOKUP(A5400,default!$B$17:$C$19,2,0),C5400),INDEX(default!$B$2:$B$12,Sheet2!J5400,0))&amp;";"&amp;D5400&amp;";"&amp;E5400&amp;";"&amp;F5400&amp;";"&amp;G5400&amp;";"&amp;H5400</f>
        <v>;;;;;;;</v>
      </c>
    </row>
    <row r="5401" ht="15.75" customHeight="1">
      <c r="A5401" s="1" t="s">
        <v>821</v>
      </c>
      <c r="I5401" s="1" t="str">
        <f t="shared" si="1"/>
        <v>Q7.3. Eggplant, average of boiled and fried</v>
      </c>
      <c r="J5401" s="1">
        <f t="shared" si="2"/>
        <v>0</v>
      </c>
      <c r="K5401" s="1" t="str">
        <f t="shared" si="3"/>
        <v>Q7.3. Eggplant, average of boiled and fried0</v>
      </c>
      <c r="L5401" s="1" t="str">
        <f t="shared" si="4"/>
        <v>Q7.3. Eggplant, average of boiled and friedTime period</v>
      </c>
      <c r="M5401" s="1" t="str">
        <f t="array" ref="M5401">IF(A5400=$A$72,TEXT(A5401,"dd/mm/yyyy"),A5401)&amp;";"&amp;B5401&amp;";"&amp;IF(J5401=0,IFERROR(VLOOKUP(A5401,default!$B$17:$C$19,2,0),C5401),INDEX(default!$B$2:$B$12,Sheet2!J5401,0))&amp;";"&amp;D5401&amp;";"&amp;E5401&amp;";"&amp;F5401&amp;";"&amp;G5401&amp;";"&amp;H5401</f>
        <v>Time period;;;;;;;</v>
      </c>
    </row>
    <row r="5402" ht="15.75" customHeight="1">
      <c r="A5402" s="1" t="s">
        <v>822</v>
      </c>
      <c r="I5402" s="1" t="str">
        <f t="shared" si="1"/>
        <v>Q7.3. Eggplant, average of boiled and fried</v>
      </c>
      <c r="J5402" s="1">
        <f t="shared" si="2"/>
        <v>0</v>
      </c>
      <c r="K5402" s="1" t="str">
        <f t="shared" si="3"/>
        <v>Q7.3. Eggplant, average of boiled and fried0</v>
      </c>
      <c r="L5402" s="1" t="str">
        <f t="shared" si="4"/>
        <v>Q7.3. Eggplant, average of boiled and friedUnspecified</v>
      </c>
      <c r="M5402" s="1" t="str">
        <f t="array" ref="M5402">IF(A5401=$A$72,TEXT(A5402,"dd/mm/yyyy"),A5402)&amp;";"&amp;B5402&amp;";"&amp;IF(J5402=0,IFERROR(VLOOKUP(A5402,default!$B$17:$C$19,2,0),C5402),INDEX(default!$B$2:$B$12,Sheet2!J5402,0))&amp;";"&amp;D5402&amp;";"&amp;E5402&amp;";"&amp;F5402&amp;";"&amp;G5402&amp;";"&amp;H5402</f>
        <v>Unspecified;;;;;;;</v>
      </c>
    </row>
    <row r="5403" ht="15.75" customHeight="1">
      <c r="I5403" s="1" t="str">
        <f t="shared" si="1"/>
        <v>Q7.3. Eggplant, average of boiled and fried</v>
      </c>
      <c r="J5403" s="1">
        <f t="shared" si="2"/>
        <v>0</v>
      </c>
      <c r="K5403" s="1" t="str">
        <f t="shared" si="3"/>
        <v>Q7.3. Eggplant, average of boiled and fried0</v>
      </c>
      <c r="L5403" s="1" t="str">
        <f t="shared" si="4"/>
        <v>Q7.3. Eggplant, average of boiled and fried</v>
      </c>
      <c r="M5403" s="1" t="str">
        <f t="array" ref="M5403">IF(A5402=$A$72,TEXT(A5403,"dd/mm/yyyy"),A5403)&amp;";"&amp;B5403&amp;";"&amp;IF(J5403=0,IFERROR(VLOOKUP(A5403,default!$B$17:$C$19,2,0),C5403),INDEX(default!$B$2:$B$12,Sheet2!J5403,0))&amp;";"&amp;D5403&amp;";"&amp;E5403&amp;";"&amp;F5403&amp;";"&amp;G5403&amp;";"&amp;H5403</f>
        <v>;;;;;;;</v>
      </c>
    </row>
    <row r="5404" ht="15.75" customHeight="1">
      <c r="A5404" s="1" t="s">
        <v>823</v>
      </c>
      <c r="I5404" s="1" t="str">
        <f t="shared" si="1"/>
        <v>Q7.3. Eggplant, average of boiled and fried</v>
      </c>
      <c r="J5404" s="1">
        <f t="shared" si="2"/>
        <v>0</v>
      </c>
      <c r="K5404" s="1" t="str">
        <f t="shared" si="3"/>
        <v>Q7.3. Eggplant, average of boiled and fried0</v>
      </c>
      <c r="L5404" s="1" t="str">
        <f t="shared" si="4"/>
        <v>Q7.3. Eggplant, average of boiled and friedGeography</v>
      </c>
      <c r="M5404" s="1" t="str">
        <f t="array" ref="M5404">IF(A5403=$A$72,TEXT(A5404,"dd/mm/yyyy"),A5404)&amp;";"&amp;B5404&amp;";"&amp;IF(J5404=0,IFERROR(VLOOKUP(A5404,default!$B$17:$C$19,2,0),C5404),INDEX(default!$B$2:$B$12,Sheet2!J5404,0))&amp;";"&amp;D5404&amp;";"&amp;E5404&amp;";"&amp;F5404&amp;";"&amp;G5404&amp;";"&amp;H5404</f>
        <v>Geography;;;;;;;</v>
      </c>
    </row>
    <row r="5405" ht="15.75" customHeight="1">
      <c r="A5405" s="1" t="s">
        <v>822</v>
      </c>
      <c r="I5405" s="1" t="str">
        <f t="shared" si="1"/>
        <v>Q7.3. Eggplant, average of boiled and fried</v>
      </c>
      <c r="J5405" s="1">
        <f t="shared" si="2"/>
        <v>0</v>
      </c>
      <c r="K5405" s="1" t="str">
        <f t="shared" si="3"/>
        <v>Q7.3. Eggplant, average of boiled and fried0</v>
      </c>
      <c r="L5405" s="1" t="str">
        <f t="shared" si="4"/>
        <v>Q7.3. Eggplant, average of boiled and friedUnspecified</v>
      </c>
      <c r="M5405" s="1" t="str">
        <f t="array" ref="M5405">IF(A5404=$A$72,TEXT(A5405,"dd/mm/yyyy"),A5405)&amp;";"&amp;B5405&amp;";"&amp;IF(J5405=0,IFERROR(VLOOKUP(A5405,default!$B$17:$C$19,2,0),C5405),INDEX(default!$B$2:$B$12,Sheet2!J5405,0))&amp;";"&amp;D5405&amp;";"&amp;E5405&amp;";"&amp;F5405&amp;";"&amp;G5405&amp;";"&amp;H5405</f>
        <v>Unspecified;;;;;;;</v>
      </c>
    </row>
    <row r="5406" ht="15.75" customHeight="1">
      <c r="I5406" s="1" t="str">
        <f t="shared" si="1"/>
        <v>Q7.3. Eggplant, average of boiled and fried</v>
      </c>
      <c r="J5406" s="1">
        <f t="shared" si="2"/>
        <v>0</v>
      </c>
      <c r="K5406" s="1" t="str">
        <f t="shared" si="3"/>
        <v>Q7.3. Eggplant, average of boiled and fried0</v>
      </c>
      <c r="L5406" s="1" t="str">
        <f t="shared" si="4"/>
        <v>Q7.3. Eggplant, average of boiled and fried</v>
      </c>
      <c r="M5406" s="1" t="str">
        <f t="array" ref="M5406">IF(A5405=$A$72,TEXT(A5406,"dd/mm/yyyy"),A5406)&amp;";"&amp;B5406&amp;";"&amp;IF(J5406=0,IFERROR(VLOOKUP(A5406,default!$B$17:$C$19,2,0),C5406),INDEX(default!$B$2:$B$12,Sheet2!J5406,0))&amp;";"&amp;D5406&amp;";"&amp;E5406&amp;";"&amp;F5406&amp;";"&amp;G5406&amp;";"&amp;H5406</f>
        <v>;;;;;;;</v>
      </c>
    </row>
    <row r="5407" ht="15.75" customHeight="1">
      <c r="A5407" s="1" t="s">
        <v>824</v>
      </c>
      <c r="I5407" s="1" t="str">
        <f t="shared" si="1"/>
        <v>Q7.3. Eggplant, average of boiled and fried</v>
      </c>
      <c r="J5407" s="1">
        <f t="shared" si="2"/>
        <v>0</v>
      </c>
      <c r="K5407" s="1" t="str">
        <f t="shared" si="3"/>
        <v>Q7.3. Eggplant, average of boiled and fried0</v>
      </c>
      <c r="L5407" s="1" t="str">
        <f t="shared" si="4"/>
        <v>Q7.3. Eggplant, average of boiled and friedTechnology</v>
      </c>
      <c r="M5407" s="1" t="str">
        <f t="array" ref="M5407">IF(A5406=$A$72,TEXT(A5407,"dd/mm/yyyy"),A5407)&amp;";"&amp;B5407&amp;";"&amp;IF(J5407=0,IFERROR(VLOOKUP(A5407,default!$B$17:$C$19,2,0),C5407),INDEX(default!$B$2:$B$12,Sheet2!J5407,0))&amp;";"&amp;D5407&amp;";"&amp;E5407&amp;";"&amp;F5407&amp;";"&amp;G5407&amp;";"&amp;H5407</f>
        <v>Technology;;;;;;;</v>
      </c>
    </row>
    <row r="5408" ht="15.75" customHeight="1">
      <c r="A5408" s="1" t="s">
        <v>822</v>
      </c>
      <c r="I5408" s="1" t="str">
        <f t="shared" si="1"/>
        <v>Q7.3. Eggplant, average of boiled and fried</v>
      </c>
      <c r="J5408" s="1">
        <f t="shared" si="2"/>
        <v>0</v>
      </c>
      <c r="K5408" s="1" t="str">
        <f t="shared" si="3"/>
        <v>Q7.3. Eggplant, average of boiled and fried0</v>
      </c>
      <c r="L5408" s="1" t="str">
        <f t="shared" si="4"/>
        <v>Q7.3. Eggplant, average of boiled and friedUnspecified</v>
      </c>
      <c r="M5408" s="1" t="str">
        <f t="array" ref="M5408">IF(A5407=$A$72,TEXT(A5408,"dd/mm/yyyy"),A5408)&amp;";"&amp;B5408&amp;";"&amp;IF(J5408=0,IFERROR(VLOOKUP(A5408,default!$B$17:$C$19,2,0),C5408),INDEX(default!$B$2:$B$12,Sheet2!J5408,0))&amp;";"&amp;D5408&amp;";"&amp;E5408&amp;";"&amp;F5408&amp;";"&amp;G5408&amp;";"&amp;H5408</f>
        <v>Unspecified;;;;;;;</v>
      </c>
    </row>
    <row r="5409" ht="15.75" customHeight="1">
      <c r="I5409" s="1" t="str">
        <f t="shared" si="1"/>
        <v>Q7.3. Eggplant, average of boiled and fried</v>
      </c>
      <c r="J5409" s="1">
        <f t="shared" si="2"/>
        <v>0</v>
      </c>
      <c r="K5409" s="1" t="str">
        <f t="shared" si="3"/>
        <v>Q7.3. Eggplant, average of boiled and fried0</v>
      </c>
      <c r="L5409" s="1" t="str">
        <f t="shared" si="4"/>
        <v>Q7.3. Eggplant, average of boiled and fried</v>
      </c>
      <c r="M5409" s="1" t="str">
        <f t="array" ref="M5409">IF(A5408=$A$72,TEXT(A5409,"dd/mm/yyyy"),A5409)&amp;";"&amp;B5409&amp;";"&amp;IF(J5409=0,IFERROR(VLOOKUP(A5409,default!$B$17:$C$19,2,0),C5409),INDEX(default!$B$2:$B$12,Sheet2!J5409,0))&amp;";"&amp;D5409&amp;";"&amp;E5409&amp;";"&amp;F5409&amp;";"&amp;G5409&amp;";"&amp;H5409</f>
        <v>;;;;;;;</v>
      </c>
    </row>
    <row r="5410" ht="15.75" customHeight="1">
      <c r="A5410" s="1" t="s">
        <v>825</v>
      </c>
      <c r="I5410" s="1" t="str">
        <f t="shared" si="1"/>
        <v>Q7.3. Eggplant, average of boiled and fried</v>
      </c>
      <c r="J5410" s="1">
        <f t="shared" si="2"/>
        <v>0</v>
      </c>
      <c r="K5410" s="1" t="str">
        <f t="shared" si="3"/>
        <v>Q7.3. Eggplant, average of boiled and fried0</v>
      </c>
      <c r="L5410" s="1" t="str">
        <f t="shared" si="4"/>
        <v>Q7.3. Eggplant, average of boiled and friedRepresentativeness</v>
      </c>
      <c r="M5410" s="1" t="str">
        <f t="array" ref="M5410">IF(A5409=$A$72,TEXT(A5410,"dd/mm/yyyy"),A5410)&amp;";"&amp;B5410&amp;";"&amp;IF(J5410=0,IFERROR(VLOOKUP(A5410,default!$B$17:$C$19,2,0),C5410),INDEX(default!$B$2:$B$12,Sheet2!J5410,0))&amp;";"&amp;D5410&amp;";"&amp;E5410&amp;";"&amp;F5410&amp;";"&amp;G5410&amp;";"&amp;H5410</f>
        <v>Representativeness;;;;;;;</v>
      </c>
    </row>
    <row r="5411" ht="15.75" customHeight="1">
      <c r="A5411" s="1" t="s">
        <v>822</v>
      </c>
      <c r="I5411" s="1" t="str">
        <f t="shared" si="1"/>
        <v>Q7.3. Eggplant, average of boiled and fried</v>
      </c>
      <c r="J5411" s="1">
        <f t="shared" si="2"/>
        <v>0</v>
      </c>
      <c r="K5411" s="1" t="str">
        <f t="shared" si="3"/>
        <v>Q7.3. Eggplant, average of boiled and fried0</v>
      </c>
      <c r="L5411" s="1" t="str">
        <f t="shared" si="4"/>
        <v>Q7.3. Eggplant, average of boiled and friedUnspecified</v>
      </c>
      <c r="M5411" s="1" t="str">
        <f t="array" ref="M5411">IF(A5410=$A$72,TEXT(A5411,"dd/mm/yyyy"),A5411)&amp;";"&amp;B5411&amp;";"&amp;IF(J5411=0,IFERROR(VLOOKUP(A5411,default!$B$17:$C$19,2,0),C5411),INDEX(default!$B$2:$B$12,Sheet2!J5411,0))&amp;";"&amp;D5411&amp;";"&amp;E5411&amp;";"&amp;F5411&amp;";"&amp;G5411&amp;";"&amp;H5411</f>
        <v>Unspecified;;;;;;;</v>
      </c>
    </row>
    <row r="5412" ht="15.75" customHeight="1">
      <c r="I5412" s="1" t="str">
        <f t="shared" si="1"/>
        <v>Q7.3. Eggplant, average of boiled and fried</v>
      </c>
      <c r="J5412" s="1">
        <f t="shared" si="2"/>
        <v>0</v>
      </c>
      <c r="K5412" s="1" t="str">
        <f t="shared" si="3"/>
        <v>Q7.3. Eggplant, average of boiled and fried0</v>
      </c>
      <c r="L5412" s="1" t="str">
        <f t="shared" si="4"/>
        <v>Q7.3. Eggplant, average of boiled and fried</v>
      </c>
      <c r="M5412" s="1" t="str">
        <f t="array" ref="M5412">IF(A5411=$A$72,TEXT(A5412,"dd/mm/yyyy"),A5412)&amp;";"&amp;B5412&amp;";"&amp;IF(J5412=0,IFERROR(VLOOKUP(A5412,default!$B$17:$C$19,2,0),C5412),INDEX(default!$B$2:$B$12,Sheet2!J5412,0))&amp;";"&amp;D5412&amp;";"&amp;E5412&amp;";"&amp;F5412&amp;";"&amp;G5412&amp;";"&amp;H5412</f>
        <v>;;;;;;;</v>
      </c>
    </row>
    <row r="5413" ht="15.75" customHeight="1">
      <c r="A5413" s="1" t="s">
        <v>826</v>
      </c>
      <c r="I5413" s="1" t="str">
        <f t="shared" si="1"/>
        <v>Q7.3. Eggplant, average of boiled and fried</v>
      </c>
      <c r="J5413" s="1">
        <f t="shared" si="2"/>
        <v>0</v>
      </c>
      <c r="K5413" s="1" t="str">
        <f t="shared" si="3"/>
        <v>Q7.3. Eggplant, average of boiled and fried0</v>
      </c>
      <c r="L5413" s="1" t="str">
        <f t="shared" si="4"/>
        <v>Q7.3. Eggplant, average of boiled and friedMultiple output allocation</v>
      </c>
      <c r="M5413" s="1" t="str">
        <f t="array" ref="M5413">IF(A5412=$A$72,TEXT(A5413,"dd/mm/yyyy"),A5413)&amp;";"&amp;B5413&amp;";"&amp;IF(J5413=0,IFERROR(VLOOKUP(A5413,default!$B$17:$C$19,2,0),C5413),INDEX(default!$B$2:$B$12,Sheet2!J5413,0))&amp;";"&amp;D5413&amp;";"&amp;E5413&amp;";"&amp;F5413&amp;";"&amp;G5413&amp;";"&amp;H5413</f>
        <v>Multiple output allocation;;;;;;;</v>
      </c>
    </row>
    <row r="5414" ht="15.75" customHeight="1">
      <c r="A5414" s="1" t="s">
        <v>822</v>
      </c>
      <c r="I5414" s="1" t="str">
        <f t="shared" si="1"/>
        <v>Q7.3. Eggplant, average of boiled and fried</v>
      </c>
      <c r="J5414" s="1">
        <f t="shared" si="2"/>
        <v>0</v>
      </c>
      <c r="K5414" s="1" t="str">
        <f t="shared" si="3"/>
        <v>Q7.3. Eggplant, average of boiled and fried0</v>
      </c>
      <c r="L5414" s="1" t="str">
        <f t="shared" si="4"/>
        <v>Q7.3. Eggplant, average of boiled and friedUnspecified</v>
      </c>
      <c r="M5414" s="1" t="str">
        <f t="array" ref="M5414">IF(A5413=$A$72,TEXT(A5414,"dd/mm/yyyy"),A5414)&amp;";"&amp;B5414&amp;";"&amp;IF(J5414=0,IFERROR(VLOOKUP(A5414,default!$B$17:$C$19,2,0),C5414),INDEX(default!$B$2:$B$12,Sheet2!J5414,0))&amp;";"&amp;D5414&amp;";"&amp;E5414&amp;";"&amp;F5414&amp;";"&amp;G5414&amp;";"&amp;H5414</f>
        <v>Unspecified;;;;;;;</v>
      </c>
    </row>
    <row r="5415" ht="15.75" customHeight="1">
      <c r="I5415" s="1" t="str">
        <f t="shared" si="1"/>
        <v>Q7.3. Eggplant, average of boiled and fried</v>
      </c>
      <c r="J5415" s="1">
        <f t="shared" si="2"/>
        <v>0</v>
      </c>
      <c r="K5415" s="1" t="str">
        <f t="shared" si="3"/>
        <v>Q7.3. Eggplant, average of boiled and fried0</v>
      </c>
      <c r="L5415" s="1" t="str">
        <f t="shared" si="4"/>
        <v>Q7.3. Eggplant, average of boiled and fried</v>
      </c>
      <c r="M5415" s="1" t="str">
        <f t="array" ref="M5415">IF(A5414=$A$72,TEXT(A5415,"dd/mm/yyyy"),A5415)&amp;";"&amp;B5415&amp;";"&amp;IF(J5415=0,IFERROR(VLOOKUP(A5415,default!$B$17:$C$19,2,0),C5415),INDEX(default!$B$2:$B$12,Sheet2!J5415,0))&amp;";"&amp;D5415&amp;";"&amp;E5415&amp;";"&amp;F5415&amp;";"&amp;G5415&amp;";"&amp;H5415</f>
        <v>;;;;;;;</v>
      </c>
    </row>
    <row r="5416" ht="15.75" customHeight="1">
      <c r="A5416" s="1" t="s">
        <v>827</v>
      </c>
      <c r="I5416" s="1" t="str">
        <f t="shared" si="1"/>
        <v>Q7.3. Eggplant, average of boiled and fried</v>
      </c>
      <c r="J5416" s="1">
        <f t="shared" si="2"/>
        <v>0</v>
      </c>
      <c r="K5416" s="1" t="str">
        <f t="shared" si="3"/>
        <v>Q7.3. Eggplant, average of boiled and fried0</v>
      </c>
      <c r="L5416" s="1" t="str">
        <f t="shared" si="4"/>
        <v>Q7.3. Eggplant, average of boiled and friedSubstitution allocation</v>
      </c>
      <c r="M5416" s="1" t="str">
        <f t="array" ref="M5416">IF(A5415=$A$72,TEXT(A5416,"dd/mm/yyyy"),A5416)&amp;";"&amp;B5416&amp;";"&amp;IF(J5416=0,IFERROR(VLOOKUP(A5416,default!$B$17:$C$19,2,0),C5416),INDEX(default!$B$2:$B$12,Sheet2!J5416,0))&amp;";"&amp;D5416&amp;";"&amp;E5416&amp;";"&amp;F5416&amp;";"&amp;G5416&amp;";"&amp;H5416</f>
        <v>Substitution allocation;;;;;;;</v>
      </c>
    </row>
    <row r="5417" ht="15.75" customHeight="1">
      <c r="A5417" s="1" t="s">
        <v>822</v>
      </c>
      <c r="I5417" s="1" t="str">
        <f t="shared" si="1"/>
        <v>Q7.3. Eggplant, average of boiled and fried</v>
      </c>
      <c r="J5417" s="1">
        <f t="shared" si="2"/>
        <v>0</v>
      </c>
      <c r="K5417" s="1" t="str">
        <f t="shared" si="3"/>
        <v>Q7.3. Eggplant, average of boiled and fried0</v>
      </c>
      <c r="L5417" s="1" t="str">
        <f t="shared" si="4"/>
        <v>Q7.3. Eggplant, average of boiled and friedUnspecified</v>
      </c>
      <c r="M5417" s="1" t="str">
        <f t="array" ref="M5417">IF(A5416=$A$72,TEXT(A5417,"dd/mm/yyyy"),A5417)&amp;";"&amp;B5417&amp;";"&amp;IF(J5417=0,IFERROR(VLOOKUP(A5417,default!$B$17:$C$19,2,0),C5417),INDEX(default!$B$2:$B$12,Sheet2!J5417,0))&amp;";"&amp;D5417&amp;";"&amp;E5417&amp;";"&amp;F5417&amp;";"&amp;G5417&amp;";"&amp;H5417</f>
        <v>Unspecified;;;;;;;</v>
      </c>
    </row>
    <row r="5418" ht="15.75" customHeight="1">
      <c r="I5418" s="1" t="str">
        <f t="shared" si="1"/>
        <v>Q7.3. Eggplant, average of boiled and fried</v>
      </c>
      <c r="J5418" s="1">
        <f t="shared" si="2"/>
        <v>0</v>
      </c>
      <c r="K5418" s="1" t="str">
        <f t="shared" si="3"/>
        <v>Q7.3. Eggplant, average of boiled and fried0</v>
      </c>
      <c r="L5418" s="1" t="str">
        <f t="shared" si="4"/>
        <v>Q7.3. Eggplant, average of boiled and fried</v>
      </c>
      <c r="M5418" s="1" t="str">
        <f t="array" ref="M5418">IF(A5417=$A$72,TEXT(A5418,"dd/mm/yyyy"),A5418)&amp;";"&amp;B5418&amp;";"&amp;IF(J5418=0,IFERROR(VLOOKUP(A5418,default!$B$17:$C$19,2,0),C5418),INDEX(default!$B$2:$B$12,Sheet2!J5418,0))&amp;";"&amp;D5418&amp;";"&amp;E5418&amp;";"&amp;F5418&amp;";"&amp;G5418&amp;";"&amp;H5418</f>
        <v>;;;;;;;</v>
      </c>
    </row>
    <row r="5419" ht="15.75" customHeight="1">
      <c r="A5419" s="1" t="s">
        <v>828</v>
      </c>
      <c r="I5419" s="1" t="str">
        <f t="shared" si="1"/>
        <v>Q7.3. Eggplant, average of boiled and fried</v>
      </c>
      <c r="J5419" s="1">
        <f t="shared" si="2"/>
        <v>0</v>
      </c>
      <c r="K5419" s="1" t="str">
        <f t="shared" si="3"/>
        <v>Q7.3. Eggplant, average of boiled and fried0</v>
      </c>
      <c r="L5419" s="1" t="str">
        <f t="shared" si="4"/>
        <v>Q7.3. Eggplant, average of boiled and friedCut off rules</v>
      </c>
      <c r="M5419" s="1" t="str">
        <f t="array" ref="M5419">IF(A5418=$A$72,TEXT(A5419,"dd/mm/yyyy"),A5419)&amp;";"&amp;B5419&amp;";"&amp;IF(J5419=0,IFERROR(VLOOKUP(A5419,default!$B$17:$C$19,2,0),C5419),INDEX(default!$B$2:$B$12,Sheet2!J5419,0))&amp;";"&amp;D5419&amp;";"&amp;E5419&amp;";"&amp;F5419&amp;";"&amp;G5419&amp;";"&amp;H5419</f>
        <v>Cut off rules;;;;;;;</v>
      </c>
    </row>
    <row r="5420" ht="15.75" customHeight="1">
      <c r="A5420" s="1" t="s">
        <v>822</v>
      </c>
      <c r="I5420" s="1" t="str">
        <f t="shared" si="1"/>
        <v>Q7.3. Eggplant, average of boiled and fried</v>
      </c>
      <c r="J5420" s="1">
        <f t="shared" si="2"/>
        <v>0</v>
      </c>
      <c r="K5420" s="1" t="str">
        <f t="shared" si="3"/>
        <v>Q7.3. Eggplant, average of boiled and fried0</v>
      </c>
      <c r="L5420" s="1" t="str">
        <f t="shared" si="4"/>
        <v>Q7.3. Eggplant, average of boiled and friedUnspecified</v>
      </c>
      <c r="M5420" s="1" t="str">
        <f t="array" ref="M5420">IF(A5419=$A$72,TEXT(A5420,"dd/mm/yyyy"),A5420)&amp;";"&amp;B5420&amp;";"&amp;IF(J5420=0,IFERROR(VLOOKUP(A5420,default!$B$17:$C$19,2,0),C5420),INDEX(default!$B$2:$B$12,Sheet2!J5420,0))&amp;";"&amp;D5420&amp;";"&amp;E5420&amp;";"&amp;F5420&amp;";"&amp;G5420&amp;";"&amp;H5420</f>
        <v>Unspecified;;;;;;;</v>
      </c>
    </row>
    <row r="5421" ht="15.75" customHeight="1">
      <c r="I5421" s="1" t="str">
        <f t="shared" si="1"/>
        <v>Q7.3. Eggplant, average of boiled and fried</v>
      </c>
      <c r="J5421" s="1">
        <f t="shared" si="2"/>
        <v>0</v>
      </c>
      <c r="K5421" s="1" t="str">
        <f t="shared" si="3"/>
        <v>Q7.3. Eggplant, average of boiled and fried0</v>
      </c>
      <c r="L5421" s="1" t="str">
        <f t="shared" si="4"/>
        <v>Q7.3. Eggplant, average of boiled and fried</v>
      </c>
      <c r="M5421" s="1" t="str">
        <f t="array" ref="M5421">IF(A5420=$A$72,TEXT(A5421,"dd/mm/yyyy"),A5421)&amp;";"&amp;B5421&amp;";"&amp;IF(J5421=0,IFERROR(VLOOKUP(A5421,default!$B$17:$C$19,2,0),C5421),INDEX(default!$B$2:$B$12,Sheet2!J5421,0))&amp;";"&amp;D5421&amp;";"&amp;E5421&amp;";"&amp;F5421&amp;";"&amp;G5421&amp;";"&amp;H5421</f>
        <v>;;;;;;;</v>
      </c>
    </row>
    <row r="5422" ht="15.75" customHeight="1">
      <c r="A5422" s="49" t="s">
        <v>829</v>
      </c>
      <c r="I5422" s="1" t="str">
        <f t="shared" si="1"/>
        <v>Q7.3. Eggplant, average of boiled and fried</v>
      </c>
      <c r="J5422" s="1">
        <f t="shared" si="2"/>
        <v>0</v>
      </c>
      <c r="K5422" s="1" t="str">
        <f t="shared" si="3"/>
        <v>Q7.3. Eggplant, average of boiled and fried0</v>
      </c>
      <c r="L5422" s="1" t="str">
        <f t="shared" si="4"/>
        <v>Q7.3. Eggplant, average of boiled and friedCapital goods</v>
      </c>
      <c r="M5422" s="1" t="str">
        <f t="array" ref="M5422">IF(A5421=$A$72,TEXT(A5422,"dd/mm/yyyy"),A5422)&amp;";"&amp;B5422&amp;";"&amp;IF(J5422=0,IFERROR(VLOOKUP(A5422,default!$B$17:$C$19,2,0),C5422),INDEX(default!$B$2:$B$12,Sheet2!J5422,0))&amp;";"&amp;D5422&amp;";"&amp;E5422&amp;";"&amp;F5422&amp;";"&amp;G5422&amp;";"&amp;H5422</f>
        <v>Capital goods;;;;;;;</v>
      </c>
    </row>
    <row r="5423" ht="15.75" customHeight="1">
      <c r="A5423" s="1" t="s">
        <v>822</v>
      </c>
      <c r="I5423" s="1" t="str">
        <f t="shared" si="1"/>
        <v>Q7.3. Eggplant, average of boiled and fried</v>
      </c>
      <c r="J5423" s="1">
        <f t="shared" si="2"/>
        <v>0</v>
      </c>
      <c r="K5423" s="1" t="str">
        <f t="shared" si="3"/>
        <v>Q7.3. Eggplant, average of boiled and fried0</v>
      </c>
      <c r="L5423" s="1" t="str">
        <f t="shared" si="4"/>
        <v>Q7.3. Eggplant, average of boiled and friedUnspecified</v>
      </c>
      <c r="M5423" s="1" t="str">
        <f t="array" ref="M5423">IF(A5422=$A$72,TEXT(A5423,"dd/mm/yyyy"),A5423)&amp;";"&amp;B5423&amp;";"&amp;IF(J5423=0,IFERROR(VLOOKUP(A5423,default!$B$17:$C$19,2,0),C5423),INDEX(default!$B$2:$B$12,Sheet2!J5423,0))&amp;";"&amp;D5423&amp;";"&amp;E5423&amp;";"&amp;F5423&amp;";"&amp;G5423&amp;";"&amp;H5423</f>
        <v>Unspecified;;;;;;;</v>
      </c>
    </row>
    <row r="5424" ht="15.75" customHeight="1">
      <c r="I5424" s="1" t="str">
        <f t="shared" si="1"/>
        <v>Q7.3. Eggplant, average of boiled and fried</v>
      </c>
      <c r="J5424" s="1">
        <f t="shared" si="2"/>
        <v>0</v>
      </c>
      <c r="K5424" s="1" t="str">
        <f t="shared" si="3"/>
        <v>Q7.3. Eggplant, average of boiled and fried0</v>
      </c>
      <c r="L5424" s="1" t="str">
        <f t="shared" si="4"/>
        <v>Q7.3. Eggplant, average of boiled and fried</v>
      </c>
      <c r="M5424" s="1" t="str">
        <f t="array" ref="M5424">IF(A5423=$A$72,TEXT(A5424,"dd/mm/yyyy"),A5424)&amp;";"&amp;B5424&amp;";"&amp;IF(J5424=0,IFERROR(VLOOKUP(A5424,default!$B$17:$C$19,2,0),C5424),INDEX(default!$B$2:$B$12,Sheet2!J5424,0))&amp;";"&amp;D5424&amp;";"&amp;E5424&amp;";"&amp;F5424&amp;";"&amp;G5424&amp;";"&amp;H5424</f>
        <v>;;;;;;;</v>
      </c>
    </row>
    <row r="5425" ht="15.75" customHeight="1">
      <c r="A5425" s="1" t="s">
        <v>830</v>
      </c>
      <c r="I5425" s="1" t="str">
        <f t="shared" si="1"/>
        <v>Q7.3. Eggplant, average of boiled and fried</v>
      </c>
      <c r="J5425" s="1">
        <f t="shared" si="2"/>
        <v>0</v>
      </c>
      <c r="K5425" s="1" t="str">
        <f t="shared" si="3"/>
        <v>Q7.3. Eggplant, average of boiled and fried0</v>
      </c>
      <c r="L5425" s="1" t="str">
        <f t="shared" si="4"/>
        <v>Q7.3. Eggplant, average of boiled and friedBoundary with nature</v>
      </c>
      <c r="M5425" s="1" t="str">
        <f t="array" ref="M5425">IF(A5424=$A$72,TEXT(A5425,"dd/mm/yyyy"),A5425)&amp;";"&amp;B5425&amp;";"&amp;IF(J5425=0,IFERROR(VLOOKUP(A5425,default!$B$17:$C$19,2,0),C5425),INDEX(default!$B$2:$B$12,Sheet2!J5425,0))&amp;";"&amp;D5425&amp;";"&amp;E5425&amp;";"&amp;F5425&amp;";"&amp;G5425&amp;";"&amp;H5425</f>
        <v>Boundary with nature;;;;;;;</v>
      </c>
    </row>
    <row r="5426" ht="15.75" customHeight="1">
      <c r="A5426" s="1" t="s">
        <v>822</v>
      </c>
      <c r="I5426" s="1" t="str">
        <f t="shared" si="1"/>
        <v>Q7.3. Eggplant, average of boiled and fried</v>
      </c>
      <c r="J5426" s="1">
        <f t="shared" si="2"/>
        <v>0</v>
      </c>
      <c r="K5426" s="1" t="str">
        <f t="shared" si="3"/>
        <v>Q7.3. Eggplant, average of boiled and fried0</v>
      </c>
      <c r="L5426" s="1" t="str">
        <f t="shared" si="4"/>
        <v>Q7.3. Eggplant, average of boiled and friedUnspecified</v>
      </c>
      <c r="M5426" s="1" t="str">
        <f t="array" ref="M5426">IF(A5425=$A$72,TEXT(A5426,"dd/mm/yyyy"),A5426)&amp;";"&amp;B5426&amp;";"&amp;IF(J5426=0,IFERROR(VLOOKUP(A5426,default!$B$17:$C$19,2,0),C5426),INDEX(default!$B$2:$B$12,Sheet2!J5426,0))&amp;";"&amp;D5426&amp;";"&amp;E5426&amp;";"&amp;F5426&amp;";"&amp;G5426&amp;";"&amp;H5426</f>
        <v>Unspecified;;;;;;;</v>
      </c>
    </row>
    <row r="5427" ht="15.75" customHeight="1">
      <c r="I5427" s="1" t="str">
        <f t="shared" si="1"/>
        <v>Q7.3. Eggplant, average of boiled and fried</v>
      </c>
      <c r="J5427" s="1">
        <f t="shared" si="2"/>
        <v>0</v>
      </c>
      <c r="K5427" s="1" t="str">
        <f t="shared" si="3"/>
        <v>Q7.3. Eggplant, average of boiled and fried0</v>
      </c>
      <c r="L5427" s="1" t="str">
        <f t="shared" si="4"/>
        <v>Q7.3. Eggplant, average of boiled and fried</v>
      </c>
      <c r="M5427" s="1" t="str">
        <f t="array" ref="M5427">IF(A5426=$A$72,TEXT(A5427,"dd/mm/yyyy"),A5427)&amp;";"&amp;B5427&amp;";"&amp;IF(J5427=0,IFERROR(VLOOKUP(A5427,default!$B$17:$C$19,2,0),C5427),INDEX(default!$B$2:$B$12,Sheet2!J5427,0))&amp;";"&amp;D5427&amp;";"&amp;E5427&amp;";"&amp;F5427&amp;";"&amp;G5427&amp;";"&amp;H5427</f>
        <v>;;;;;;;</v>
      </c>
    </row>
    <row r="5428" ht="15.75" customHeight="1">
      <c r="A5428" s="1" t="s">
        <v>831</v>
      </c>
      <c r="I5428" s="1" t="str">
        <f t="shared" si="1"/>
        <v>Q7.3. Eggplant, average of boiled and fried</v>
      </c>
      <c r="J5428" s="1">
        <f t="shared" si="2"/>
        <v>0</v>
      </c>
      <c r="K5428" s="1" t="str">
        <f t="shared" si="3"/>
        <v>Q7.3. Eggplant, average of boiled and fried0</v>
      </c>
      <c r="L5428" s="1" t="str">
        <f t="shared" si="4"/>
        <v>Q7.3. Eggplant, average of boiled and friedInfrastructure</v>
      </c>
      <c r="M5428" s="1" t="str">
        <f t="array" ref="M5428">IF(A5427=$A$72,TEXT(A5428,"dd/mm/yyyy"),A5428)&amp;";"&amp;B5428&amp;";"&amp;IF(J5428=0,IFERROR(VLOOKUP(A5428,default!$B$17:$C$19,2,0),C5428),INDEX(default!$B$2:$B$12,Sheet2!J5428,0))&amp;";"&amp;D5428&amp;";"&amp;E5428&amp;";"&amp;F5428&amp;";"&amp;G5428&amp;";"&amp;H5428</f>
        <v>Infrastructure;;;;;;;</v>
      </c>
    </row>
    <row r="5429" ht="15.75" customHeight="1">
      <c r="A5429" s="1" t="s">
        <v>832</v>
      </c>
      <c r="I5429" s="1" t="str">
        <f t="shared" si="1"/>
        <v>Q7.3. Eggplant, average of boiled and fried</v>
      </c>
      <c r="J5429" s="1">
        <f t="shared" si="2"/>
        <v>0</v>
      </c>
      <c r="K5429" s="1" t="str">
        <f t="shared" si="3"/>
        <v>Q7.3. Eggplant, average of boiled and fried0</v>
      </c>
      <c r="L5429" s="1" t="str">
        <f t="shared" si="4"/>
        <v>Q7.3. Eggplant, average of boiled and friedNo</v>
      </c>
      <c r="M5429" s="1" t="str">
        <f t="array" ref="M5429">IF(A5428=$A$72,TEXT(A5429,"dd/mm/yyyy"),A5429)&amp;";"&amp;B5429&amp;";"&amp;IF(J5429=0,IFERROR(VLOOKUP(A5429,default!$B$17:$C$19,2,0),C5429),INDEX(default!$B$2:$B$12,Sheet2!J5429,0))&amp;";"&amp;D5429&amp;";"&amp;E5429&amp;";"&amp;F5429&amp;";"&amp;G5429&amp;";"&amp;H5429</f>
        <v>No;;;;;;;</v>
      </c>
    </row>
    <row r="5430" ht="15.75" customHeight="1">
      <c r="I5430" s="1" t="str">
        <f t="shared" si="1"/>
        <v>Q7.3. Eggplant, average of boiled and fried</v>
      </c>
      <c r="J5430" s="1">
        <f t="shared" si="2"/>
        <v>0</v>
      </c>
      <c r="K5430" s="1" t="str">
        <f t="shared" si="3"/>
        <v>Q7.3. Eggplant, average of boiled and fried0</v>
      </c>
      <c r="L5430" s="1" t="str">
        <f t="shared" si="4"/>
        <v>Q7.3. Eggplant, average of boiled and fried</v>
      </c>
      <c r="M5430" s="1" t="str">
        <f t="array" ref="M5430">IF(A5429=$A$72,TEXT(A5430,"dd/mm/yyyy"),A5430)&amp;";"&amp;B5430&amp;";"&amp;IF(J5430=0,IFERROR(VLOOKUP(A5430,default!$B$17:$C$19,2,0),C5430),INDEX(default!$B$2:$B$12,Sheet2!J5430,0))&amp;";"&amp;D5430&amp;";"&amp;E5430&amp;";"&amp;F5430&amp;";"&amp;G5430&amp;";"&amp;H5430</f>
        <v>;;;;;;;</v>
      </c>
    </row>
    <row r="5431" ht="15.75" customHeight="1">
      <c r="A5431" s="1" t="s">
        <v>833</v>
      </c>
      <c r="I5431" s="1" t="str">
        <f t="shared" si="1"/>
        <v>Q7.3. Eggplant, average of boiled and fried</v>
      </c>
      <c r="J5431" s="1">
        <f t="shared" si="2"/>
        <v>0</v>
      </c>
      <c r="K5431" s="1" t="str">
        <f t="shared" si="3"/>
        <v>Q7.3. Eggplant, average of boiled and fried0</v>
      </c>
      <c r="L5431" s="1" t="str">
        <f t="shared" si="4"/>
        <v>Q7.3. Eggplant, average of boiled and friedDate</v>
      </c>
      <c r="M5431" s="1" t="str">
        <f t="array" ref="M5431">IF(A5430=$A$72,TEXT(A5431,"dd/mm/yyyy"),A5431)&amp;";"&amp;B5431&amp;";"&amp;IF(J5431=0,IFERROR(VLOOKUP(A5431,default!$B$17:$C$19,2,0),C5431),INDEX(default!$B$2:$B$12,Sheet2!J5431,0))&amp;";"&amp;D5431&amp;";"&amp;E5431&amp;";"&amp;F5431&amp;";"&amp;G5431&amp;";"&amp;H5431</f>
        <v>Date;;;;;;;</v>
      </c>
    </row>
    <row r="5432" ht="15.75" customHeight="1">
      <c r="A5432" s="49">
        <v>45119.0</v>
      </c>
      <c r="I5432" s="1" t="str">
        <f t="shared" si="1"/>
        <v>Q7.3. Eggplant, average of boiled and fried</v>
      </c>
      <c r="J5432" s="1">
        <f t="shared" si="2"/>
        <v>0</v>
      </c>
      <c r="K5432" s="1" t="str">
        <f t="shared" si="3"/>
        <v>Q7.3. Eggplant, average of boiled and fried0</v>
      </c>
      <c r="L5432" s="1" t="str">
        <f t="shared" si="4"/>
        <v>Q7.3. Eggplant, average of boiled and fried45119</v>
      </c>
      <c r="M5432" s="1" t="str">
        <f t="array" ref="M5432">IF(A5431=$A$72,TEXT(A5432,"dd/mm/yyyy"),A5432)&amp;";"&amp;B5432&amp;";"&amp;IF(J5432=0,IFERROR(VLOOKUP(A5432,default!$B$17:$C$19,2,0),C5432),INDEX(default!$B$2:$B$12,Sheet2!J5432,0))&amp;";"&amp;D5432&amp;";"&amp;E5432&amp;";"&amp;F5432&amp;";"&amp;G5432&amp;";"&amp;H5432</f>
        <v>12/07/2023;;;;;;;</v>
      </c>
    </row>
    <row r="5433" ht="15.75" customHeight="1">
      <c r="I5433" s="1" t="str">
        <f t="shared" si="1"/>
        <v>Q7.3. Eggplant, average of boiled and fried</v>
      </c>
      <c r="J5433" s="1">
        <f t="shared" si="2"/>
        <v>0</v>
      </c>
      <c r="K5433" s="1" t="str">
        <f t="shared" si="3"/>
        <v>Q7.3. Eggplant, average of boiled and fried0</v>
      </c>
      <c r="L5433" s="1" t="str">
        <f t="shared" si="4"/>
        <v>Q7.3. Eggplant, average of boiled and fried</v>
      </c>
      <c r="M5433" s="1" t="str">
        <f t="array" ref="M5433">IF(A5432=$A$72,TEXT(A5433,"dd/mm/yyyy"),A5433)&amp;";"&amp;B5433&amp;";"&amp;IF(J5433=0,IFERROR(VLOOKUP(A5433,default!$B$17:$C$19,2,0),C5433),INDEX(default!$B$2:$B$12,Sheet2!J5433,0))&amp;";"&amp;D5433&amp;";"&amp;E5433&amp;";"&amp;F5433&amp;";"&amp;G5433&amp;";"&amp;H5433</f>
        <v>;;;;;;;</v>
      </c>
    </row>
    <row r="5434" ht="15.75" customHeight="1">
      <c r="A5434" s="1" t="s">
        <v>834</v>
      </c>
      <c r="I5434" s="1" t="str">
        <f t="shared" si="1"/>
        <v>Q7.3. Eggplant, average of boiled and fried</v>
      </c>
      <c r="J5434" s="1">
        <f t="shared" si="2"/>
        <v>0</v>
      </c>
      <c r="K5434" s="1" t="str">
        <f t="shared" si="3"/>
        <v>Q7.3. Eggplant, average of boiled and fried0</v>
      </c>
      <c r="L5434" s="1" t="str">
        <f t="shared" si="4"/>
        <v>Q7.3. Eggplant, average of boiled and friedProducts</v>
      </c>
      <c r="M5434" s="1" t="str">
        <f t="array" ref="M5434">IF(A5433=$A$72,TEXT(A5434,"dd/mm/yyyy"),A5434)&amp;";"&amp;B5434&amp;";"&amp;IF(J5434=0,IFERROR(VLOOKUP(A5434,default!$B$17:$C$19,2,0),C5434),INDEX(default!$B$2:$B$12,Sheet2!J5434,0))&amp;";"&amp;D5434&amp;";"&amp;E5434&amp;";"&amp;F5434&amp;";"&amp;G5434&amp;";"&amp;H5434</f>
        <v>Products;;;;;;;</v>
      </c>
    </row>
    <row r="5435" ht="15.75" customHeight="1">
      <c r="A5435" s="1" t="s">
        <v>1099</v>
      </c>
      <c r="B5435" s="1" t="s">
        <v>835</v>
      </c>
      <c r="C5435" s="1">
        <v>1.0</v>
      </c>
      <c r="D5435" s="1">
        <v>100.0</v>
      </c>
      <c r="E5435" s="1" t="s">
        <v>836</v>
      </c>
      <c r="F5435" s="1" t="s">
        <v>971</v>
      </c>
      <c r="I5435" s="1" t="str">
        <f t="shared" si="1"/>
        <v>Q7.3. Loofa gourd, average of raw and cooked (boiled)</v>
      </c>
      <c r="J5435" s="1">
        <f t="shared" si="2"/>
        <v>0</v>
      </c>
      <c r="K5435" s="1" t="str">
        <f t="shared" si="3"/>
        <v>Q7.3. Loofa gourd, average of raw and cooked (boiled)0</v>
      </c>
      <c r="L5435" s="1" t="str">
        <f t="shared" si="4"/>
        <v>Q7.3. Loofa gourd, average of raw and cooked (boiled)Q7.3. Loofa gourd, average of raw and cooked (boiled)</v>
      </c>
      <c r="M5435" s="1" t="str">
        <f t="array" ref="M5435">IF(A5434=$A$72,TEXT(A5435,"dd/mm/yyyy"),A5435)&amp;";"&amp;B5435&amp;";"&amp;IF(J5435=0,IFERROR(VLOOKUP(A5435,default!$B$17:$C$19,2,0),C5435),INDEX(default!$B$2:$B$12,Sheet2!J5435,0))&amp;";"&amp;D5435&amp;";"&amp;E5435&amp;";"&amp;F5435&amp;";"&amp;G5435&amp;";"&amp;H5435</f>
        <v>Q7.3. Loofa gourd, average of raw and cooked (boiled);kg;1;100;not defined;!My project\0. Life cycles;;</v>
      </c>
    </row>
    <row r="5436" ht="15.75" customHeight="1">
      <c r="I5436" s="1" t="str">
        <f t="shared" si="1"/>
        <v>Q7.3. Loofa gourd, average of raw and cooked (boiled)</v>
      </c>
      <c r="J5436" s="1">
        <f t="shared" si="2"/>
        <v>0</v>
      </c>
      <c r="K5436" s="1" t="str">
        <f t="shared" si="3"/>
        <v>Q7.3. Loofa gourd, average of raw and cooked (boiled)0</v>
      </c>
      <c r="L5436" s="1" t="str">
        <f t="shared" si="4"/>
        <v>Q7.3. Loofa gourd, average of raw and cooked (boiled)</v>
      </c>
      <c r="M5436" s="1" t="str">
        <f t="array" ref="M5436">IF(A5435=$A$72,TEXT(A5436,"dd/mm/yyyy"),A5436)&amp;";"&amp;B5436&amp;";"&amp;IF(J5436=0,IFERROR(VLOOKUP(A5436,default!$B$17:$C$19,2,0),C5436),INDEX(default!$B$2:$B$12,Sheet2!J5436,0))&amp;";"&amp;D5436&amp;";"&amp;E5436&amp;";"&amp;F5436&amp;";"&amp;G5436&amp;";"&amp;H5436</f>
        <v>;;;;;;;</v>
      </c>
    </row>
    <row r="5437" ht="15.75" customHeight="1">
      <c r="A5437" s="1" t="s">
        <v>838</v>
      </c>
      <c r="I5437" s="1" t="str">
        <f t="shared" si="1"/>
        <v>Q7.3. Loofa gourd, average of raw and cooked (boiled)</v>
      </c>
      <c r="J5437" s="1">
        <f t="shared" si="2"/>
        <v>0</v>
      </c>
      <c r="K5437" s="1" t="str">
        <f t="shared" si="3"/>
        <v>Q7.3. Loofa gourd, average of raw and cooked (boiled)0</v>
      </c>
      <c r="L5437" s="1" t="str">
        <f t="shared" si="4"/>
        <v>Q7.3. Loofa gourd, average of raw and cooked (boiled)Avoided products</v>
      </c>
      <c r="M5437" s="1" t="str">
        <f t="array" ref="M5437">IF(A5436=$A$72,TEXT(A5437,"dd/mm/yyyy"),A5437)&amp;";"&amp;B5437&amp;";"&amp;IF(J5437=0,IFERROR(VLOOKUP(A5437,default!$B$17:$C$19,2,0),C5437),INDEX(default!$B$2:$B$12,Sheet2!J5437,0))&amp;";"&amp;D5437&amp;";"&amp;E5437&amp;";"&amp;F5437&amp;";"&amp;G5437&amp;";"&amp;H5437</f>
        <v>Avoided products;;;;;;;</v>
      </c>
    </row>
    <row r="5438" ht="15.75" customHeight="1">
      <c r="I5438" s="1" t="str">
        <f t="shared" si="1"/>
        <v>Q7.3. Loofa gourd, average of raw and cooked (boiled)</v>
      </c>
      <c r="J5438" s="1">
        <f t="shared" si="2"/>
        <v>0</v>
      </c>
      <c r="K5438" s="1" t="str">
        <f t="shared" si="3"/>
        <v>Q7.3. Loofa gourd, average of raw and cooked (boiled)0</v>
      </c>
      <c r="L5438" s="1" t="str">
        <f t="shared" si="4"/>
        <v>Q7.3. Loofa gourd, average of raw and cooked (boiled)</v>
      </c>
      <c r="M5438" s="1" t="str">
        <f t="array" ref="M5438">IF(A5437=$A$72,TEXT(A5438,"dd/mm/yyyy"),A5438)&amp;";"&amp;B5438&amp;";"&amp;IF(J5438=0,IFERROR(VLOOKUP(A5438,default!$B$17:$C$19,2,0),C5438),INDEX(default!$B$2:$B$12,Sheet2!J5438,0))&amp;";"&amp;D5438&amp;";"&amp;E5438&amp;";"&amp;F5438&amp;";"&amp;G5438&amp;";"&amp;H5438</f>
        <v>;;;;;;;</v>
      </c>
    </row>
    <row r="5439" ht="15.75" customHeight="1">
      <c r="A5439" s="1" t="s">
        <v>839</v>
      </c>
      <c r="I5439" s="1" t="str">
        <f t="shared" si="1"/>
        <v>Q7.3. Loofa gourd, average of raw and cooked (boiled)</v>
      </c>
      <c r="J5439" s="1">
        <f t="shared" si="2"/>
        <v>0</v>
      </c>
      <c r="K5439" s="1" t="str">
        <f t="shared" si="3"/>
        <v>Q7.3. Loofa gourd, average of raw and cooked (boiled)0</v>
      </c>
      <c r="L5439" s="1" t="str">
        <f t="shared" si="4"/>
        <v>Q7.3. Loofa gourd, average of raw and cooked (boiled)Resources</v>
      </c>
      <c r="M5439" s="1" t="str">
        <f t="array" ref="M5439">IF(A5438=$A$72,TEXT(A5439,"dd/mm/yyyy"),A5439)&amp;";"&amp;B5439&amp;";"&amp;IF(J5439=0,IFERROR(VLOOKUP(A5439,default!$B$17:$C$19,2,0),C5439),INDEX(default!$B$2:$B$12,Sheet2!J5439,0))&amp;";"&amp;D5439&amp;";"&amp;E5439&amp;";"&amp;F5439&amp;";"&amp;G5439&amp;";"&amp;H5439</f>
        <v>Resources;;;;;;;</v>
      </c>
    </row>
    <row r="5440" ht="15.75" customHeight="1">
      <c r="I5440" s="1" t="str">
        <f t="shared" si="1"/>
        <v>Q7.3. Loofa gourd, average of raw and cooked (boiled)</v>
      </c>
      <c r="J5440" s="1">
        <f t="shared" si="2"/>
        <v>0</v>
      </c>
      <c r="K5440" s="1" t="str">
        <f t="shared" si="3"/>
        <v>Q7.3. Loofa gourd, average of raw and cooked (boiled)0</v>
      </c>
      <c r="L5440" s="1" t="str">
        <f t="shared" si="4"/>
        <v>Q7.3. Loofa gourd, average of raw and cooked (boiled)</v>
      </c>
      <c r="M5440" s="1" t="str">
        <f t="array" ref="M5440">IF(A5439=$A$72,TEXT(A5440,"dd/mm/yyyy"),A5440)&amp;";"&amp;B5440&amp;";"&amp;IF(J5440=0,IFERROR(VLOOKUP(A5440,default!$B$17:$C$19,2,0),C5440),INDEX(default!$B$2:$B$12,Sheet2!J5440,0))&amp;";"&amp;D5440&amp;";"&amp;E5440&amp;";"&amp;F5440&amp;";"&amp;G5440&amp;";"&amp;H5440</f>
        <v>;;;;;;;</v>
      </c>
    </row>
    <row r="5441" ht="15.75" customHeight="1">
      <c r="A5441" s="1" t="s">
        <v>840</v>
      </c>
      <c r="I5441" s="1" t="str">
        <f t="shared" si="1"/>
        <v>Q7.3. Loofa gourd, average of raw and cooked (boiled)</v>
      </c>
      <c r="J5441" s="1">
        <f t="shared" si="2"/>
        <v>1</v>
      </c>
      <c r="K5441" s="1" t="str">
        <f t="shared" si="3"/>
        <v>Q7.3. Loofa gourd, average of raw and cooked (boiled)1</v>
      </c>
      <c r="L5441" s="1" t="str">
        <f t="shared" si="4"/>
        <v>Q7.3. Loofa gourd, average of raw and cooked (boiled)Materials/fuels</v>
      </c>
      <c r="M5441" s="1" t="str">
        <f t="array" ref="M5441">IF(A5440=$A$72,TEXT(A5441,"dd/mm/yyyy"),A5441)&amp;";"&amp;B5441&amp;";"&amp;IF(J5441=0,IFERROR(VLOOKUP(A5441,default!$B$17:$C$19,2,0),C5441),INDEX(default!$B$2:$B$12,Sheet2!J5441,0))&amp;";"&amp;D5441&amp;";"&amp;E5441&amp;";"&amp;F5441&amp;";"&amp;G5441&amp;";"&amp;H5441</f>
        <v>Materials/fuels;;;;;;;</v>
      </c>
    </row>
    <row r="5442" ht="15.75" customHeight="1">
      <c r="A5442" s="1" t="s">
        <v>410</v>
      </c>
      <c r="B5442" s="1" t="s">
        <v>835</v>
      </c>
      <c r="C5442" s="1" t="s">
        <v>1013</v>
      </c>
      <c r="D5442" s="1" t="s">
        <v>842</v>
      </c>
      <c r="E5442" s="1">
        <v>0.0</v>
      </c>
      <c r="F5442" s="1">
        <v>0.0</v>
      </c>
      <c r="G5442" s="1">
        <v>0.0</v>
      </c>
      <c r="I5442" s="1" t="str">
        <f t="shared" si="1"/>
        <v>Q7.3. Loofa gourd, average of raw and cooked (boiled)</v>
      </c>
      <c r="J5442" s="1">
        <f t="shared" si="2"/>
        <v>2</v>
      </c>
      <c r="K5442" s="1" t="str">
        <f t="shared" si="3"/>
        <v>Q7.3. Loofa gourd, average of raw and cooked (boiled)2</v>
      </c>
      <c r="L5442" s="1" t="str">
        <f t="shared" si="4"/>
        <v>Q7.3. Loofa gourd, average of raw and cooked (boiled)Bitter gourd, at farm {ID} | GAIN LCA food basket</v>
      </c>
      <c r="M5442" s="1" t="str">
        <f t="array" ref="M5442">IF(A5441=$A$72,TEXT(A5442,"dd/mm/yyyy"),A5442)&amp;";"&amp;B5442&amp;";"&amp;IF(J5442=0,IFERROR(VLOOKUP(A5442,default!$B$17:$C$19,2,0),C5442),INDEX(default!$B$2:$B$12,Sheet2!J5442,0))&amp;";"&amp;D5442&amp;";"&amp;E5442&amp;";"&amp;F5442&amp;";"&amp;G5442&amp;";"&amp;H5442</f>
        <v>Bitter gourd, at farm {ID} | GAIN LCA food basket;kg;primary*(1+PHAR_loss_PNS+PROC_loss_PNS+TRAN_loss_PNS+RET_loss_PNS);Undefined;0;0;0;</v>
      </c>
    </row>
    <row r="5443" ht="15.75" customHeight="1">
      <c r="A5443" s="1" t="s">
        <v>122</v>
      </c>
      <c r="B5443" s="1" t="s">
        <v>835</v>
      </c>
      <c r="C5443" s="1">
        <v>0.0</v>
      </c>
      <c r="D5443" s="1" t="s">
        <v>842</v>
      </c>
      <c r="E5443" s="1">
        <v>0.0</v>
      </c>
      <c r="F5443" s="1">
        <v>0.0</v>
      </c>
      <c r="G5443" s="1">
        <v>0.0</v>
      </c>
      <c r="I5443" s="1" t="str">
        <f t="shared" si="1"/>
        <v>Q7.3. Loofa gourd, average of raw and cooked (boiled)</v>
      </c>
      <c r="J5443" s="1">
        <f t="shared" si="2"/>
        <v>3</v>
      </c>
      <c r="K5443" s="1" t="str">
        <f t="shared" si="3"/>
        <v>Q7.3. Loofa gourd, average of raw and cooked (boiled)3</v>
      </c>
      <c r="L5443" s="1" t="str">
        <f t="shared" si="4"/>
        <v>Q7.3. Loofa gourd, average of raw and cooked (boiled)Processing dummy</v>
      </c>
      <c r="M5443" s="1" t="str">
        <f t="array" ref="M5443">IF(A5442=$A$72,TEXT(A5443,"dd/mm/yyyy"),A5443)&amp;";"&amp;B5443&amp;";"&amp;IF(J5443=0,IFERROR(VLOOKUP(A5443,default!$B$17:$C$19,2,0),C5443),INDEX(default!$B$2:$B$12,Sheet2!J5443,0))&amp;";"&amp;D5443&amp;";"&amp;E5443&amp;";"&amp;F5443&amp;";"&amp;G5443&amp;";"&amp;H5443</f>
        <v>Processing dummy;kg;processing*(1+PROC_loss_PNS+TRAN_loss_PNS+RET_loss_PNS);Undefined;0;0;0;</v>
      </c>
    </row>
    <row r="5444" ht="15.75" customHeight="1">
      <c r="A5444" s="1" t="s">
        <v>317</v>
      </c>
      <c r="B5444" s="1" t="s">
        <v>835</v>
      </c>
      <c r="C5444" s="1" t="s">
        <v>1111</v>
      </c>
      <c r="D5444" s="1" t="s">
        <v>842</v>
      </c>
      <c r="E5444" s="1">
        <v>0.0</v>
      </c>
      <c r="F5444" s="1">
        <v>0.0</v>
      </c>
      <c r="G5444" s="1">
        <v>0.0</v>
      </c>
      <c r="I5444" s="1" t="str">
        <f t="shared" si="1"/>
        <v>Q7.3. Loofa gourd, average of raw and cooked (boiled)</v>
      </c>
      <c r="J5444" s="1">
        <f t="shared" si="2"/>
        <v>4</v>
      </c>
      <c r="K5444" s="1" t="str">
        <f t="shared" si="3"/>
        <v>Q7.3. Loofa gourd, average of raw and cooked (boiled)4</v>
      </c>
      <c r="L5444" s="1" t="str">
        <f t="shared" si="4"/>
        <v>Q7.3. Loofa gourd, average of raw and cooked (boiled)Packaging dummy</v>
      </c>
      <c r="M5444" s="1" t="str">
        <f t="array" ref="M5444">IF(A5443=$A$72,TEXT(A5444,"dd/mm/yyyy"),A5444)&amp;";"&amp;B5444&amp;";"&amp;IF(J5444=0,IFERROR(VLOOKUP(A5444,default!$B$17:$C$19,2,0),C5444),INDEX(default!$B$2:$B$12,Sheet2!J5444,0))&amp;";"&amp;D5444&amp;";"&amp;E5444&amp;";"&amp;F5444&amp;";"&amp;G5444&amp;";"&amp;H5444</f>
        <v>Packaging dummy;kg;packaging*(1+TRAN_loss_PNS+RET_loss_PNS);Undefined;0;0;0;</v>
      </c>
    </row>
    <row r="5445" ht="15.75" customHeight="1">
      <c r="A5445" s="1" t="s">
        <v>124</v>
      </c>
      <c r="B5445" s="1" t="s">
        <v>835</v>
      </c>
      <c r="C5445" s="1" t="s">
        <v>1015</v>
      </c>
      <c r="D5445" s="1" t="s">
        <v>842</v>
      </c>
      <c r="E5445" s="1">
        <v>0.0</v>
      </c>
      <c r="F5445" s="1">
        <v>0.0</v>
      </c>
      <c r="G5445" s="1">
        <v>0.0</v>
      </c>
      <c r="I5445" s="1" t="str">
        <f t="shared" si="1"/>
        <v>Q7.3. Loofa gourd, average of raw and cooked (boiled)</v>
      </c>
      <c r="J5445" s="1">
        <f t="shared" si="2"/>
        <v>5</v>
      </c>
      <c r="K5445" s="1" t="str">
        <f t="shared" si="3"/>
        <v>Q7.3. Loofa gourd, average of raw and cooked (boiled)5</v>
      </c>
      <c r="L5445" s="1" t="str">
        <f t="shared" si="4"/>
        <v>Q7.3. Loofa gourd, average of raw and cooked (boiled)Domestic distribution {ID}| GAIN</v>
      </c>
      <c r="M5445" s="1" t="str">
        <f t="array" ref="M5445">IF(A5444=$A$72,TEXT(A5445,"dd/mm/yyyy"),A5445)&amp;";"&amp;B5445&amp;";"&amp;IF(J5445=0,IFERROR(VLOOKUP(A5445,default!$B$17:$C$19,2,0),C5445),INDEX(default!$B$2:$B$12,Sheet2!J5445,0))&amp;";"&amp;D5445&amp;";"&amp;E5445&amp;";"&amp;F5445&amp;";"&amp;G5445&amp;";"&amp;H5445</f>
        <v>Domestic distribution {ID}| GAIN;kg;distrib*(1+TRAN_loss_PNS+RET_loss_PNS);Undefined;0;0;0;</v>
      </c>
    </row>
    <row r="5446" ht="15.75" customHeight="1">
      <c r="A5446" s="1" t="s">
        <v>125</v>
      </c>
      <c r="B5446" s="1" t="s">
        <v>846</v>
      </c>
      <c r="C5446" s="1" t="s">
        <v>1016</v>
      </c>
      <c r="D5446" s="1" t="s">
        <v>842</v>
      </c>
      <c r="E5446" s="1">
        <v>0.0</v>
      </c>
      <c r="F5446" s="1">
        <v>0.0</v>
      </c>
      <c r="G5446" s="1">
        <v>0.0</v>
      </c>
      <c r="I5446" s="1" t="str">
        <f t="shared" si="1"/>
        <v>Q7.3. Loofa gourd, average of raw and cooked (boiled)</v>
      </c>
      <c r="J5446" s="1">
        <f t="shared" si="2"/>
        <v>6</v>
      </c>
      <c r="K5446" s="1" t="str">
        <f t="shared" si="3"/>
        <v>Q7.3. Loofa gourd, average of raw and cooked (boiled)6</v>
      </c>
      <c r="L5446" s="1" t="str">
        <f t="shared" si="4"/>
        <v>Q7.3. Loofa gourd, average of raw and cooked (boiled)Storage, in closed refrigerator, at retail (WFLDB)/RER U {ID}| GAIN</v>
      </c>
      <c r="M5446" s="1" t="str">
        <f t="array" ref="M5446">IF(A5445=$A$72,TEXT(A5446,"dd/mm/yyyy"),A5446)&amp;";"&amp;B5446&amp;";"&amp;IF(J5446=0,IFERROR(VLOOKUP(A5446,default!$B$17:$C$19,2,0),C5446),INDEX(default!$B$2:$B$12,Sheet2!J5446,0))&amp;";"&amp;D5446&amp;";"&amp;E5446&amp;";"&amp;F5446&amp;";"&amp;G5446&amp;";"&amp;H5446</f>
        <v>Storage, in closed refrigerator, at retail (WFLDB)/RER U {ID}| GAIN;l*day;retail_cool*(1+RET_loss_PNS);Undefined;0;0;0;</v>
      </c>
    </row>
    <row r="5447" ht="15.75" customHeight="1">
      <c r="A5447" s="1" t="s">
        <v>126</v>
      </c>
      <c r="B5447" s="1" t="s">
        <v>846</v>
      </c>
      <c r="C5447" s="1" t="s">
        <v>1017</v>
      </c>
      <c r="D5447" s="1" t="s">
        <v>842</v>
      </c>
      <c r="E5447" s="1">
        <v>0.0</v>
      </c>
      <c r="F5447" s="1">
        <v>0.0</v>
      </c>
      <c r="G5447" s="1">
        <v>0.0</v>
      </c>
      <c r="I5447" s="1" t="str">
        <f t="shared" si="1"/>
        <v>Q7.3. Loofa gourd, average of raw and cooked (boiled)</v>
      </c>
      <c r="J5447" s="1">
        <f t="shared" si="2"/>
        <v>7</v>
      </c>
      <c r="K5447" s="1" t="str">
        <f t="shared" si="3"/>
        <v>Q7.3. Loofa gourd, average of raw and cooked (boiled)7</v>
      </c>
      <c r="L5447" s="1" t="str">
        <f t="shared" si="4"/>
        <v>Q7.3. Loofa gourd, average of raw and cooked (boiled)Storage, in closed freezer, at retail (WFLDB)/RER U {ID}| GAIN</v>
      </c>
      <c r="M5447" s="1" t="str">
        <f t="array" ref="M5447">IF(A5446=$A$72,TEXT(A5447,"dd/mm/yyyy"),A5447)&amp;";"&amp;B5447&amp;";"&amp;IF(J5447=0,IFERROR(VLOOKUP(A5447,default!$B$17:$C$19,2,0),C5447),INDEX(default!$B$2:$B$12,Sheet2!J5447,0))&amp;";"&amp;D5447&amp;";"&amp;E5447&amp;";"&amp;F5447&amp;";"&amp;G5447&amp;";"&amp;H5447</f>
        <v>Storage, in closed freezer, at retail (WFLDB)/RER U {ID}| GAIN;l*day;retail_freez*(1+RET_loss_PNS);Undefined;0;0;0;</v>
      </c>
    </row>
    <row r="5448" ht="15.75" customHeight="1">
      <c r="A5448" s="1" t="s">
        <v>127</v>
      </c>
      <c r="B5448" s="1" t="s">
        <v>846</v>
      </c>
      <c r="C5448" s="1" t="s">
        <v>1018</v>
      </c>
      <c r="D5448" s="1" t="s">
        <v>842</v>
      </c>
      <c r="E5448" s="1">
        <v>0.0</v>
      </c>
      <c r="F5448" s="1">
        <v>0.0</v>
      </c>
      <c r="G5448" s="1">
        <v>0.0</v>
      </c>
      <c r="I5448" s="1" t="str">
        <f t="shared" si="1"/>
        <v>Q7.3. Loofa gourd, average of raw and cooked (boiled)</v>
      </c>
      <c r="J5448" s="1">
        <f t="shared" si="2"/>
        <v>8</v>
      </c>
      <c r="K5448" s="1" t="str">
        <f t="shared" si="3"/>
        <v>Q7.3. Loofa gourd, average of raw and cooked (boiled)8</v>
      </c>
      <c r="L5448" s="1" t="str">
        <f t="shared" si="4"/>
        <v>Q7.3. Loofa gourd, average of raw and cooked (boiled)Storage, in refrigerator, at home (WFLDB)/RER U {ID}| GAIN</v>
      </c>
      <c r="M5448" s="1" t="str">
        <f t="array" ref="M5448">IF(A5447=$A$72,TEXT(A5448,"dd/mm/yyyy"),A5448)&amp;";"&amp;B5448&amp;";"&amp;IF(J5448=0,IFERROR(VLOOKUP(A5448,default!$B$17:$C$19,2,0),C5448),INDEX(default!$B$2:$B$12,Sheet2!J5448,0))&amp;";"&amp;D5448&amp;";"&amp;E5448&amp;";"&amp;F5448&amp;";"&amp;G5448&amp;";"&amp;H5448</f>
        <v>Storage, in refrigerator, at home (WFLDB)/RER U {ID}| GAIN;l*day;home_cool;Undefined;0;0;0;</v>
      </c>
    </row>
    <row r="5449" ht="15.75" customHeight="1">
      <c r="A5449" s="1" t="s">
        <v>128</v>
      </c>
      <c r="B5449" s="1" t="s">
        <v>846</v>
      </c>
      <c r="C5449" s="1" t="s">
        <v>1018</v>
      </c>
      <c r="D5449" s="1" t="s">
        <v>842</v>
      </c>
      <c r="E5449" s="1">
        <v>0.0</v>
      </c>
      <c r="F5449" s="1">
        <v>0.0</v>
      </c>
      <c r="G5449" s="1">
        <v>0.0</v>
      </c>
      <c r="I5449" s="1" t="str">
        <f t="shared" si="1"/>
        <v>Q7.3. Loofa gourd, average of raw and cooked (boiled)</v>
      </c>
      <c r="J5449" s="1">
        <f t="shared" si="2"/>
        <v>9</v>
      </c>
      <c r="K5449" s="1" t="str">
        <f t="shared" si="3"/>
        <v>Q7.3. Loofa gourd, average of raw and cooked (boiled)9</v>
      </c>
      <c r="L5449" s="1" t="str">
        <f t="shared" si="4"/>
        <v>Q7.3. Loofa gourd, average of raw and cooked (boiled)Storage, in freezer, at home (WFLDB)/RER U {ID}| GAIN</v>
      </c>
      <c r="M5449" s="1" t="str">
        <f t="array" ref="M5449">IF(A5448=$A$72,TEXT(A5449,"dd/mm/yyyy"),A5449)&amp;";"&amp;B5449&amp;";"&amp;IF(J5449=0,IFERROR(VLOOKUP(A5449,default!$B$17:$C$19,2,0),C5449),INDEX(default!$B$2:$B$12,Sheet2!J5449,0))&amp;";"&amp;D5449&amp;";"&amp;E5449&amp;";"&amp;F5449&amp;";"&amp;G5449&amp;";"&amp;H5449</f>
        <v>Storage, in freezer, at home (WFLDB)/RER U {ID}| GAIN;l*day;home_freez;Undefined;0;0;0;</v>
      </c>
    </row>
    <row r="5450" ht="15.75" customHeight="1">
      <c r="A5450" s="1" t="s">
        <v>129</v>
      </c>
      <c r="B5450" s="1" t="s">
        <v>849</v>
      </c>
      <c r="C5450" s="1" t="s">
        <v>37</v>
      </c>
      <c r="D5450" s="1" t="s">
        <v>842</v>
      </c>
      <c r="E5450" s="1">
        <v>0.0</v>
      </c>
      <c r="F5450" s="1">
        <v>0.0</v>
      </c>
      <c r="G5450" s="1">
        <v>0.0</v>
      </c>
      <c r="I5450" s="1" t="str">
        <f t="shared" si="1"/>
        <v>Q7.3. Loofa gourd, average of raw and cooked (boiled)</v>
      </c>
      <c r="J5450" s="1">
        <f t="shared" si="2"/>
        <v>10</v>
      </c>
      <c r="K5450" s="1" t="str">
        <f t="shared" si="3"/>
        <v>Q7.3. Loofa gourd, average of raw and cooked (boiled)10</v>
      </c>
      <c r="L5450" s="1" t="str">
        <f t="shared" si="4"/>
        <v>Q7.3. Loofa gourd, average of raw and cooked (boiled)Boiling, vegetables, with LPG stove, at consumer home (WFLDB)/GLO U</v>
      </c>
      <c r="M5450" s="1" t="str">
        <f t="array" ref="M5450">IF(A5449=$A$72,TEXT(A5450,"dd/mm/yyyy"),A5450)&amp;";"&amp;B5450&amp;";"&amp;IF(J5450=0,IFERROR(VLOOKUP(A5450,default!$B$17:$C$19,2,0),C5450),INDEX(default!$B$2:$B$12,Sheet2!J5450,0))&amp;";"&amp;D5450&amp;";"&amp;E5450&amp;";"&amp;F5450&amp;";"&amp;G5450&amp;";"&amp;H5450</f>
        <v>Boiling, vegetables, with LPG stove, at consumer home (WFLDB)/GLO U;p;boil*(1-USER_loss);Undefined;0;0;0;</v>
      </c>
    </row>
    <row r="5451" ht="15.75" customHeight="1">
      <c r="A5451" s="1" t="s">
        <v>130</v>
      </c>
      <c r="B5451" s="1" t="s">
        <v>849</v>
      </c>
      <c r="C5451" s="1" t="s">
        <v>38</v>
      </c>
      <c r="D5451" s="1" t="s">
        <v>842</v>
      </c>
      <c r="E5451" s="1">
        <v>0.0</v>
      </c>
      <c r="F5451" s="1">
        <v>0.0</v>
      </c>
      <c r="G5451" s="1">
        <v>0.0</v>
      </c>
      <c r="I5451" s="1" t="str">
        <f t="shared" si="1"/>
        <v>Q7.3. Loofa gourd, average of raw and cooked (boiled)</v>
      </c>
      <c r="J5451" s="1">
        <f t="shared" si="2"/>
        <v>11</v>
      </c>
      <c r="K5451" s="1" t="str">
        <f t="shared" si="3"/>
        <v>Q7.3. Loofa gourd, average of raw and cooked (boiled)11</v>
      </c>
      <c r="L5451" s="1" t="str">
        <f t="shared" si="4"/>
        <v>Q7.3. Loofa gourd, average of raw and cooked (boiled)Frying, vegetables, with LPG stove, at consumer home (WFLDB)/GLO U</v>
      </c>
      <c r="M5451" s="1" t="str">
        <f t="array" ref="M5451">IF(A5450=$A$72,TEXT(A5451,"dd/mm/yyyy"),A5451)&amp;";"&amp;B5451&amp;";"&amp;IF(J5451=0,IFERROR(VLOOKUP(A5451,default!$B$17:$C$19,2,0),C5451),INDEX(default!$B$2:$B$12,Sheet2!J5451,0))&amp;";"&amp;D5451&amp;";"&amp;E5451&amp;";"&amp;F5451&amp;";"&amp;G5451&amp;";"&amp;H5451</f>
        <v>Frying, vegetables, with LPG stove, at consumer home (WFLDB)/GLO U;p;fry*(1-USER_loss);Undefined;0;0;0;</v>
      </c>
    </row>
    <row r="5452" ht="15.75" customHeight="1">
      <c r="I5452" s="1" t="str">
        <f t="shared" si="1"/>
        <v>Q7.3. Loofa gourd, average of raw and cooked (boiled)</v>
      </c>
      <c r="J5452" s="1">
        <f t="shared" si="2"/>
        <v>0</v>
      </c>
      <c r="K5452" s="1" t="str">
        <f t="shared" si="3"/>
        <v>Q7.3. Loofa gourd, average of raw and cooked (boiled)0</v>
      </c>
      <c r="L5452" s="1" t="str">
        <f t="shared" si="4"/>
        <v>Q7.3. Loofa gourd, average of raw and cooked (boiled)</v>
      </c>
      <c r="M5452" s="1" t="str">
        <f t="array" ref="M5452">IF(A5451=$A$72,TEXT(A5452,"dd/mm/yyyy"),A5452)&amp;";"&amp;B5452&amp;";"&amp;IF(J5452=0,IFERROR(VLOOKUP(A5452,default!$B$17:$C$19,2,0),C5452),INDEX(default!$B$2:$B$12,Sheet2!J5452,0))&amp;";"&amp;D5452&amp;";"&amp;E5452&amp;";"&amp;F5452&amp;";"&amp;G5452&amp;";"&amp;H5452</f>
        <v>;;;;;;;</v>
      </c>
    </row>
    <row r="5453" ht="15.75" customHeight="1">
      <c r="A5453" s="1" t="s">
        <v>852</v>
      </c>
      <c r="I5453" s="1" t="str">
        <f t="shared" si="1"/>
        <v>Q7.3. Loofa gourd, average of raw and cooked (boiled)</v>
      </c>
      <c r="J5453" s="1">
        <f t="shared" si="2"/>
        <v>0</v>
      </c>
      <c r="K5453" s="1" t="str">
        <f t="shared" si="3"/>
        <v>Q7.3. Loofa gourd, average of raw and cooked (boiled)0</v>
      </c>
      <c r="L5453" s="1" t="str">
        <f t="shared" si="4"/>
        <v>Q7.3. Loofa gourd, average of raw and cooked (boiled)Electricity/heat</v>
      </c>
      <c r="M5453" s="1" t="str">
        <f t="array" ref="M5453">IF(A5452=$A$72,TEXT(A5453,"dd/mm/yyyy"),A5453)&amp;";"&amp;B5453&amp;";"&amp;IF(J5453=0,IFERROR(VLOOKUP(A5453,default!$B$17:$C$19,2,0),C5453),INDEX(default!$B$2:$B$12,Sheet2!J5453,0))&amp;";"&amp;D5453&amp;";"&amp;E5453&amp;";"&amp;F5453&amp;";"&amp;G5453&amp;";"&amp;H5453</f>
        <v>Electricity/heat;;;;;;;</v>
      </c>
    </row>
    <row r="5454" ht="15.75" customHeight="1">
      <c r="I5454" s="1" t="str">
        <f t="shared" si="1"/>
        <v>Q7.3. Loofa gourd, average of raw and cooked (boiled)</v>
      </c>
      <c r="J5454" s="1">
        <f t="shared" si="2"/>
        <v>0</v>
      </c>
      <c r="K5454" s="1" t="str">
        <f t="shared" si="3"/>
        <v>Q7.3. Loofa gourd, average of raw and cooked (boiled)0</v>
      </c>
      <c r="L5454" s="1" t="str">
        <f t="shared" si="4"/>
        <v>Q7.3. Loofa gourd, average of raw and cooked (boiled)</v>
      </c>
      <c r="M5454" s="1" t="str">
        <f t="array" ref="M5454">IF(A5453=$A$72,TEXT(A5454,"dd/mm/yyyy"),A5454)&amp;";"&amp;B5454&amp;";"&amp;IF(J5454=0,IFERROR(VLOOKUP(A5454,default!$B$17:$C$19,2,0),C5454),INDEX(default!$B$2:$B$12,Sheet2!J5454,0))&amp;";"&amp;D5454&amp;";"&amp;E5454&amp;";"&amp;F5454&amp;";"&amp;G5454&amp;";"&amp;H5454</f>
        <v>;;;;;;;</v>
      </c>
    </row>
    <row r="5455" ht="15.75" customHeight="1">
      <c r="A5455" s="1" t="s">
        <v>853</v>
      </c>
      <c r="I5455" s="1" t="str">
        <f t="shared" si="1"/>
        <v>Q7.3. Loofa gourd, average of raw and cooked (boiled)</v>
      </c>
      <c r="J5455" s="1">
        <f t="shared" si="2"/>
        <v>0</v>
      </c>
      <c r="K5455" s="1" t="str">
        <f t="shared" si="3"/>
        <v>Q7.3. Loofa gourd, average of raw and cooked (boiled)0</v>
      </c>
      <c r="L5455" s="1" t="str">
        <f t="shared" si="4"/>
        <v>Q7.3. Loofa gourd, average of raw and cooked (boiled)Emissions to air</v>
      </c>
      <c r="M5455" s="1" t="str">
        <f t="array" ref="M5455">IF(A5454=$A$72,TEXT(A5455,"dd/mm/yyyy"),A5455)&amp;";"&amp;B5455&amp;";"&amp;IF(J5455=0,IFERROR(VLOOKUP(A5455,default!$B$17:$C$19,2,0),C5455),INDEX(default!$B$2:$B$12,Sheet2!J5455,0))&amp;";"&amp;D5455&amp;";"&amp;E5455&amp;";"&amp;F5455&amp;";"&amp;G5455&amp;";"&amp;H5455</f>
        <v>Emissions to air;;;;;;;</v>
      </c>
    </row>
    <row r="5456" ht="15.75" customHeight="1">
      <c r="I5456" s="1" t="str">
        <f t="shared" si="1"/>
        <v>Q7.3. Loofa gourd, average of raw and cooked (boiled)</v>
      </c>
      <c r="J5456" s="1">
        <f t="shared" si="2"/>
        <v>0</v>
      </c>
      <c r="K5456" s="1" t="str">
        <f t="shared" si="3"/>
        <v>Q7.3. Loofa gourd, average of raw and cooked (boiled)0</v>
      </c>
      <c r="L5456" s="1" t="str">
        <f t="shared" si="4"/>
        <v>Q7.3. Loofa gourd, average of raw and cooked (boiled)</v>
      </c>
      <c r="M5456" s="1" t="str">
        <f t="array" ref="M5456">IF(A5455=$A$72,TEXT(A5456,"dd/mm/yyyy"),A5456)&amp;";"&amp;B5456&amp;";"&amp;IF(J5456=0,IFERROR(VLOOKUP(A5456,default!$B$17:$C$19,2,0),C5456),INDEX(default!$B$2:$B$12,Sheet2!J5456,0))&amp;";"&amp;D5456&amp;";"&amp;E5456&amp;";"&amp;F5456&amp;";"&amp;G5456&amp;";"&amp;H5456</f>
        <v>;;;;;;;</v>
      </c>
    </row>
    <row r="5457" ht="15.75" customHeight="1">
      <c r="A5457" s="1" t="s">
        <v>854</v>
      </c>
      <c r="I5457" s="1" t="str">
        <f t="shared" si="1"/>
        <v>Q7.3. Loofa gourd, average of raw and cooked (boiled)</v>
      </c>
      <c r="J5457" s="1">
        <f t="shared" si="2"/>
        <v>0</v>
      </c>
      <c r="K5457" s="1" t="str">
        <f t="shared" si="3"/>
        <v>Q7.3. Loofa gourd, average of raw and cooked (boiled)0</v>
      </c>
      <c r="L5457" s="1" t="str">
        <f t="shared" si="4"/>
        <v>Q7.3. Loofa gourd, average of raw and cooked (boiled)Emissions to water</v>
      </c>
      <c r="M5457" s="1" t="str">
        <f t="array" ref="M5457">IF(A5456=$A$72,TEXT(A5457,"dd/mm/yyyy"),A5457)&amp;";"&amp;B5457&amp;";"&amp;IF(J5457=0,IFERROR(VLOOKUP(A5457,default!$B$17:$C$19,2,0),C5457),INDEX(default!$B$2:$B$12,Sheet2!J5457,0))&amp;";"&amp;D5457&amp;";"&amp;E5457&amp;";"&amp;F5457&amp;";"&amp;G5457&amp;";"&amp;H5457</f>
        <v>Emissions to water;;;;;;;</v>
      </c>
    </row>
    <row r="5458" ht="15.75" customHeight="1">
      <c r="I5458" s="1" t="str">
        <f t="shared" si="1"/>
        <v>Q7.3. Loofa gourd, average of raw and cooked (boiled)</v>
      </c>
      <c r="J5458" s="1">
        <f t="shared" si="2"/>
        <v>0</v>
      </c>
      <c r="K5458" s="1" t="str">
        <f t="shared" si="3"/>
        <v>Q7.3. Loofa gourd, average of raw and cooked (boiled)0</v>
      </c>
      <c r="L5458" s="1" t="str">
        <f t="shared" si="4"/>
        <v>Q7.3. Loofa gourd, average of raw and cooked (boiled)</v>
      </c>
      <c r="M5458" s="1" t="str">
        <f t="array" ref="M5458">IF(A5457=$A$72,TEXT(A5458,"dd/mm/yyyy"),A5458)&amp;";"&amp;B5458&amp;";"&amp;IF(J5458=0,IFERROR(VLOOKUP(A5458,default!$B$17:$C$19,2,0),C5458),INDEX(default!$B$2:$B$12,Sheet2!J5458,0))&amp;";"&amp;D5458&amp;";"&amp;E5458&amp;";"&amp;F5458&amp;";"&amp;G5458&amp;";"&amp;H5458</f>
        <v>;;;;;;;</v>
      </c>
    </row>
    <row r="5459" ht="15.75" customHeight="1">
      <c r="A5459" s="1" t="s">
        <v>855</v>
      </c>
      <c r="I5459" s="1" t="str">
        <f t="shared" si="1"/>
        <v>Q7.3. Loofa gourd, average of raw and cooked (boiled)</v>
      </c>
      <c r="J5459" s="1">
        <f t="shared" si="2"/>
        <v>0</v>
      </c>
      <c r="K5459" s="1" t="str">
        <f t="shared" si="3"/>
        <v>Q7.3. Loofa gourd, average of raw and cooked (boiled)0</v>
      </c>
      <c r="L5459" s="1" t="str">
        <f t="shared" si="4"/>
        <v>Q7.3. Loofa gourd, average of raw and cooked (boiled)Emissions to soil</v>
      </c>
      <c r="M5459" s="1" t="str">
        <f t="array" ref="M5459">IF(A5458=$A$72,TEXT(A5459,"dd/mm/yyyy"),A5459)&amp;";"&amp;B5459&amp;";"&amp;IF(J5459=0,IFERROR(VLOOKUP(A5459,default!$B$17:$C$19,2,0),C5459),INDEX(default!$B$2:$B$12,Sheet2!J5459,0))&amp;";"&amp;D5459&amp;";"&amp;E5459&amp;";"&amp;F5459&amp;";"&amp;G5459&amp;";"&amp;H5459</f>
        <v>Emissions to soil;;;;;;;</v>
      </c>
    </row>
    <row r="5460" ht="15.75" customHeight="1">
      <c r="I5460" s="1" t="str">
        <f t="shared" si="1"/>
        <v>Q7.3. Loofa gourd, average of raw and cooked (boiled)</v>
      </c>
      <c r="J5460" s="1">
        <f t="shared" si="2"/>
        <v>0</v>
      </c>
      <c r="K5460" s="1" t="str">
        <f t="shared" si="3"/>
        <v>Q7.3. Loofa gourd, average of raw and cooked (boiled)0</v>
      </c>
      <c r="L5460" s="1" t="str">
        <f t="shared" si="4"/>
        <v>Q7.3. Loofa gourd, average of raw and cooked (boiled)</v>
      </c>
      <c r="M5460" s="1" t="str">
        <f t="array" ref="M5460">IF(A5459=$A$72,TEXT(A5460,"dd/mm/yyyy"),A5460)&amp;";"&amp;B5460&amp;";"&amp;IF(J5460=0,IFERROR(VLOOKUP(A5460,default!$B$17:$C$19,2,0),C5460),INDEX(default!$B$2:$B$12,Sheet2!J5460,0))&amp;";"&amp;D5460&amp;";"&amp;E5460&amp;";"&amp;F5460&amp;";"&amp;G5460&amp;";"&amp;H5460</f>
        <v>;;;;;;;</v>
      </c>
    </row>
    <row r="5461" ht="15.75" customHeight="1">
      <c r="A5461" s="1" t="s">
        <v>856</v>
      </c>
      <c r="I5461" s="1" t="str">
        <f t="shared" si="1"/>
        <v>Q7.3. Loofa gourd, average of raw and cooked (boiled)</v>
      </c>
      <c r="J5461" s="1">
        <f t="shared" si="2"/>
        <v>0</v>
      </c>
      <c r="K5461" s="1" t="str">
        <f t="shared" si="3"/>
        <v>Q7.3. Loofa gourd, average of raw and cooked (boiled)0</v>
      </c>
      <c r="L5461" s="1" t="str">
        <f t="shared" si="4"/>
        <v>Q7.3. Loofa gourd, average of raw and cooked (boiled)Final waste flows</v>
      </c>
      <c r="M5461" s="1" t="str">
        <f t="array" ref="M5461">IF(A5460=$A$72,TEXT(A5461,"dd/mm/yyyy"),A5461)&amp;";"&amp;B5461&amp;";"&amp;IF(J5461=0,IFERROR(VLOOKUP(A5461,default!$B$17:$C$19,2,0),C5461),INDEX(default!$B$2:$B$12,Sheet2!J5461,0))&amp;";"&amp;D5461&amp;";"&amp;E5461&amp;";"&amp;F5461&amp;";"&amp;G5461&amp;";"&amp;H5461</f>
        <v>Final waste flows;;;;;;;</v>
      </c>
    </row>
    <row r="5462" ht="15.75" customHeight="1">
      <c r="I5462" s="1" t="str">
        <f t="shared" si="1"/>
        <v>Q7.3. Loofa gourd, average of raw and cooked (boiled)</v>
      </c>
      <c r="J5462" s="1">
        <f t="shared" si="2"/>
        <v>0</v>
      </c>
      <c r="K5462" s="1" t="str">
        <f t="shared" si="3"/>
        <v>Q7.3. Loofa gourd, average of raw and cooked (boiled)0</v>
      </c>
      <c r="L5462" s="1" t="str">
        <f t="shared" si="4"/>
        <v>Q7.3. Loofa gourd, average of raw and cooked (boiled)</v>
      </c>
      <c r="M5462" s="1" t="str">
        <f t="array" ref="M5462">IF(A5461=$A$72,TEXT(A5462,"dd/mm/yyyy"),A5462)&amp;";"&amp;B5462&amp;";"&amp;IF(J5462=0,IFERROR(VLOOKUP(A5462,default!$B$17:$C$19,2,0),C5462),INDEX(default!$B$2:$B$12,Sheet2!J5462,0))&amp;";"&amp;D5462&amp;";"&amp;E5462&amp;";"&amp;F5462&amp;";"&amp;G5462&amp;";"&amp;H5462</f>
        <v>;;;;;;;</v>
      </c>
    </row>
    <row r="5463" ht="15.75" customHeight="1">
      <c r="A5463" s="1" t="s">
        <v>857</v>
      </c>
      <c r="I5463" s="1" t="str">
        <f t="shared" si="1"/>
        <v>Q7.3. Loofa gourd, average of raw and cooked (boiled)</v>
      </c>
      <c r="J5463" s="1">
        <f t="shared" si="2"/>
        <v>0</v>
      </c>
      <c r="K5463" s="1" t="str">
        <f t="shared" si="3"/>
        <v>Q7.3. Loofa gourd, average of raw and cooked (boiled)0</v>
      </c>
      <c r="L5463" s="1" t="str">
        <f t="shared" si="4"/>
        <v>Q7.3. Loofa gourd, average of raw and cooked (boiled)Non material emissions</v>
      </c>
      <c r="M5463" s="1" t="str">
        <f t="array" ref="M5463">IF(A5462=$A$72,TEXT(A5463,"dd/mm/yyyy"),A5463)&amp;";"&amp;B5463&amp;";"&amp;IF(J5463=0,IFERROR(VLOOKUP(A5463,default!$B$17:$C$19,2,0),C5463),INDEX(default!$B$2:$B$12,Sheet2!J5463,0))&amp;";"&amp;D5463&amp;";"&amp;E5463&amp;";"&amp;F5463&amp;";"&amp;G5463&amp;";"&amp;H5463</f>
        <v>Non material emissions;;;;;;;</v>
      </c>
    </row>
    <row r="5464" ht="15.75" customHeight="1">
      <c r="I5464" s="1" t="str">
        <f t="shared" si="1"/>
        <v>Q7.3. Loofa gourd, average of raw and cooked (boiled)</v>
      </c>
      <c r="J5464" s="1">
        <f t="shared" si="2"/>
        <v>0</v>
      </c>
      <c r="K5464" s="1" t="str">
        <f t="shared" si="3"/>
        <v>Q7.3. Loofa gourd, average of raw and cooked (boiled)0</v>
      </c>
      <c r="L5464" s="1" t="str">
        <f t="shared" si="4"/>
        <v>Q7.3. Loofa gourd, average of raw and cooked (boiled)</v>
      </c>
      <c r="M5464" s="1" t="str">
        <f t="array" ref="M5464">IF(A5463=$A$72,TEXT(A5464,"dd/mm/yyyy"),A5464)&amp;";"&amp;B5464&amp;";"&amp;IF(J5464=0,IFERROR(VLOOKUP(A5464,default!$B$17:$C$19,2,0),C5464),INDEX(default!$B$2:$B$12,Sheet2!J5464,0))&amp;";"&amp;D5464&amp;";"&amp;E5464&amp;";"&amp;F5464&amp;";"&amp;G5464&amp;";"&amp;H5464</f>
        <v>;;;;;;;</v>
      </c>
    </row>
    <row r="5465" ht="15.75" customHeight="1">
      <c r="A5465" s="1" t="s">
        <v>858</v>
      </c>
      <c r="I5465" s="1" t="str">
        <f t="shared" si="1"/>
        <v>Q7.3. Loofa gourd, average of raw and cooked (boiled)</v>
      </c>
      <c r="J5465" s="1">
        <f t="shared" si="2"/>
        <v>0</v>
      </c>
      <c r="K5465" s="1" t="str">
        <f t="shared" si="3"/>
        <v>Q7.3. Loofa gourd, average of raw and cooked (boiled)0</v>
      </c>
      <c r="L5465" s="1" t="str">
        <f t="shared" si="4"/>
        <v>Q7.3. Loofa gourd, average of raw and cooked (boiled)Social issues</v>
      </c>
      <c r="M5465" s="1" t="str">
        <f t="array" ref="M5465">IF(A5464=$A$72,TEXT(A5465,"dd/mm/yyyy"),A5465)&amp;";"&amp;B5465&amp;";"&amp;IF(J5465=0,IFERROR(VLOOKUP(A5465,default!$B$17:$C$19,2,0),C5465),INDEX(default!$B$2:$B$12,Sheet2!J5465,0))&amp;";"&amp;D5465&amp;";"&amp;E5465&amp;";"&amp;F5465&amp;";"&amp;G5465&amp;";"&amp;H5465</f>
        <v>Social issues;;;;;;;</v>
      </c>
    </row>
    <row r="5466" ht="15.75" customHeight="1">
      <c r="I5466" s="1" t="str">
        <f t="shared" si="1"/>
        <v>Q7.3. Loofa gourd, average of raw and cooked (boiled)</v>
      </c>
      <c r="J5466" s="1">
        <f t="shared" si="2"/>
        <v>0</v>
      </c>
      <c r="K5466" s="1" t="str">
        <f t="shared" si="3"/>
        <v>Q7.3. Loofa gourd, average of raw and cooked (boiled)0</v>
      </c>
      <c r="L5466" s="1" t="str">
        <f t="shared" si="4"/>
        <v>Q7.3. Loofa gourd, average of raw and cooked (boiled)</v>
      </c>
      <c r="M5466" s="1" t="str">
        <f t="array" ref="M5466">IF(A5465=$A$72,TEXT(A5466,"dd/mm/yyyy"),A5466)&amp;";"&amp;B5466&amp;";"&amp;IF(J5466=0,IFERROR(VLOOKUP(A5466,default!$B$17:$C$19,2,0),C5466),INDEX(default!$B$2:$B$12,Sheet2!J5466,0))&amp;";"&amp;D5466&amp;";"&amp;E5466&amp;";"&amp;F5466&amp;";"&amp;G5466&amp;";"&amp;H5466</f>
        <v>;;;;;;;</v>
      </c>
    </row>
    <row r="5467" ht="15.75" customHeight="1">
      <c r="A5467" s="1" t="s">
        <v>859</v>
      </c>
      <c r="I5467" s="1" t="str">
        <f t="shared" si="1"/>
        <v>Q7.3. Loofa gourd, average of raw and cooked (boiled)</v>
      </c>
      <c r="J5467" s="1">
        <f t="shared" si="2"/>
        <v>0</v>
      </c>
      <c r="K5467" s="1" t="str">
        <f t="shared" si="3"/>
        <v>Q7.3. Loofa gourd, average of raw and cooked (boiled)0</v>
      </c>
      <c r="L5467" s="1" t="str">
        <f t="shared" si="4"/>
        <v>Q7.3. Loofa gourd, average of raw and cooked (boiled)Economic issues</v>
      </c>
      <c r="M5467" s="1" t="str">
        <f t="array" ref="M5467">IF(A5466=$A$72,TEXT(A5467,"dd/mm/yyyy"),A5467)&amp;";"&amp;B5467&amp;";"&amp;IF(J5467=0,IFERROR(VLOOKUP(A5467,default!$B$17:$C$19,2,0),C5467),INDEX(default!$B$2:$B$12,Sheet2!J5467,0))&amp;";"&amp;D5467&amp;";"&amp;E5467&amp;";"&amp;F5467&amp;";"&amp;G5467&amp;";"&amp;H5467</f>
        <v>Economic issues;;;;;;;</v>
      </c>
    </row>
    <row r="5468" ht="15.75" customHeight="1">
      <c r="I5468" s="1" t="str">
        <f t="shared" si="1"/>
        <v>Q7.3. Loofa gourd, average of raw and cooked (boiled)</v>
      </c>
      <c r="J5468" s="1">
        <f t="shared" si="2"/>
        <v>0</v>
      </c>
      <c r="K5468" s="1" t="str">
        <f t="shared" si="3"/>
        <v>Q7.3. Loofa gourd, average of raw and cooked (boiled)0</v>
      </c>
      <c r="L5468" s="1" t="str">
        <f t="shared" si="4"/>
        <v>Q7.3. Loofa gourd, average of raw and cooked (boiled)</v>
      </c>
      <c r="M5468" s="1" t="str">
        <f t="array" ref="M5468">IF(A5467=$A$72,TEXT(A5468,"dd/mm/yyyy"),A5468)&amp;";"&amp;B5468&amp;";"&amp;IF(J5468=0,IFERROR(VLOOKUP(A5468,default!$B$17:$C$19,2,0),C5468),INDEX(default!$B$2:$B$12,Sheet2!J5468,0))&amp;";"&amp;D5468&amp;";"&amp;E5468&amp;";"&amp;F5468&amp;";"&amp;G5468&amp;";"&amp;H5468</f>
        <v>;;;;;;;</v>
      </c>
    </row>
    <row r="5469" ht="15.75" customHeight="1">
      <c r="A5469" s="1" t="s">
        <v>860</v>
      </c>
      <c r="I5469" s="1" t="str">
        <f t="shared" si="1"/>
        <v>Q7.3. Loofa gourd, average of raw and cooked (boiled)</v>
      </c>
      <c r="J5469" s="1">
        <f t="shared" si="2"/>
        <v>0</v>
      </c>
      <c r="K5469" s="1" t="str">
        <f t="shared" si="3"/>
        <v>Q7.3. Loofa gourd, average of raw and cooked (boiled)0</v>
      </c>
      <c r="L5469" s="1" t="str">
        <f t="shared" si="4"/>
        <v>Q7.3. Loofa gourd, average of raw and cooked (boiled)Waste to treatment</v>
      </c>
      <c r="M5469" s="1" t="str">
        <f t="array" ref="M5469">IF(A5468=$A$72,TEXT(A5469,"dd/mm/yyyy"),A5469)&amp;";"&amp;B5469&amp;";"&amp;IF(J5469=0,IFERROR(VLOOKUP(A5469,default!$B$17:$C$19,2,0),C5469),INDEX(default!$B$2:$B$12,Sheet2!J5469,0))&amp;";"&amp;D5469&amp;";"&amp;E5469&amp;";"&amp;F5469&amp;";"&amp;G5469&amp;";"&amp;H5469</f>
        <v>Waste to treatment;;;;;;;</v>
      </c>
    </row>
    <row r="5470" ht="15.75" customHeight="1">
      <c r="A5470" s="1" t="s">
        <v>8</v>
      </c>
      <c r="B5470" s="1" t="s">
        <v>835</v>
      </c>
      <c r="C5470" s="1" t="s">
        <v>1112</v>
      </c>
      <c r="D5470" s="1" t="s">
        <v>842</v>
      </c>
      <c r="E5470" s="1">
        <v>0.0</v>
      </c>
      <c r="F5470" s="1">
        <v>0.0</v>
      </c>
      <c r="G5470" s="1">
        <v>0.0</v>
      </c>
      <c r="I5470" s="1" t="str">
        <f t="shared" si="1"/>
        <v>Q7.3. Loofa gourd, average of raw and cooked (boiled)</v>
      </c>
      <c r="J5470" s="1">
        <f t="shared" si="2"/>
        <v>0</v>
      </c>
      <c r="K5470" s="1" t="str">
        <f t="shared" si="3"/>
        <v>Q7.3. Loofa gourd, average of raw and cooked (boiled)0</v>
      </c>
      <c r="L5470" s="1" t="str">
        <f t="shared" si="4"/>
        <v>Q7.3. Loofa gourd, average of raw and cooked (boiled)Municipal solid waste {RoW}| treatment of municipal solid waste, sanitary landfill | Cut-off, S</v>
      </c>
      <c r="M5470" s="1" t="str">
        <f t="array" ref="M5470">IF(A5469=$A$72,TEXT(A5470,"dd/mm/yyyy"),A5470)&amp;";"&amp;B5470&amp;";"&amp;IF(J5470=0,IFERROR(VLOOKUP(A5470,default!$B$17:$C$19,2,0),C5470),INDEX(default!$B$2:$B$12,Sheet2!J5470,0))&amp;";"&amp;D5470&amp;";"&amp;E5470&amp;";"&amp;F5470&amp;";"&amp;G5470&amp;";"&amp;H5470</f>
        <v>Municipal solid waste {RoW}| treatment of municipal solid waste, sanitary landfill | Cut-off, S;kg;(packwt*packaging*(1+TRAN_loss_PNS+RET_loss_PNS)+PHAR_loss_PNS+PROC_loss_PNS+TRAN_loss_PNS+RET_loss_PNS+USER_loss)*landfill;Undefined;0;0;0;</v>
      </c>
    </row>
    <row r="5471" ht="15.75" customHeight="1">
      <c r="A5471" s="1" t="s">
        <v>9</v>
      </c>
      <c r="B5471" s="1" t="s">
        <v>835</v>
      </c>
      <c r="C5471" s="1" t="s">
        <v>1113</v>
      </c>
      <c r="D5471" s="1" t="s">
        <v>842</v>
      </c>
      <c r="E5471" s="1">
        <v>0.0</v>
      </c>
      <c r="F5471" s="1">
        <v>0.0</v>
      </c>
      <c r="G5471" s="1">
        <v>0.0</v>
      </c>
      <c r="I5471" s="1" t="str">
        <f t="shared" si="1"/>
        <v>Q7.3. Loofa gourd, average of raw and cooked (boiled)</v>
      </c>
      <c r="J5471" s="1">
        <f t="shared" si="2"/>
        <v>0</v>
      </c>
      <c r="K5471" s="1" t="str">
        <f t="shared" si="3"/>
        <v>Q7.3. Loofa gourd, average of raw and cooked (boiled)0</v>
      </c>
      <c r="L5471" s="1" t="str">
        <f t="shared" si="4"/>
        <v>Q7.3. Loofa gourd, average of raw and cooked (boiled)Municipal solid waste {GLO}| treatment of municipal solid waste, open dump, wet infiltration class (500mm) | Cut-off, S</v>
      </c>
      <c r="M5471" s="1" t="str">
        <f t="array" ref="M5471">IF(A5470=$A$72,TEXT(A5471,"dd/mm/yyyy"),A5471)&amp;";"&amp;B5471&amp;";"&amp;IF(J5471=0,IFERROR(VLOOKUP(A5471,default!$B$17:$C$19,2,0),C5471),INDEX(default!$B$2:$B$12,Sheet2!J5471,0))&amp;";"&amp;D5471&amp;";"&amp;E5471&amp;";"&amp;F5471&amp;";"&amp;G5471&amp;";"&amp;H5471</f>
        <v>Municipal solid waste {GLO}| treatment of municipal solid waste, open dump, wet infiltration class (500mm) | Cut-off, S;kg;(packwt*packaging*(1+TRAN_loss_PNS+RET_loss_PNS)+PHAR_loss_PNS+PROC_loss_PNS+TRAN_loss_PNS+RET_loss_PNS+USER_loss)*opendump;Undefined;0;0;0;</v>
      </c>
    </row>
    <row r="5472" ht="15.75" customHeight="1">
      <c r="A5472" s="1" t="s">
        <v>10</v>
      </c>
      <c r="B5472" s="1" t="s">
        <v>835</v>
      </c>
      <c r="C5472" s="1" t="s">
        <v>1113</v>
      </c>
      <c r="D5472" s="1" t="s">
        <v>842</v>
      </c>
      <c r="E5472" s="1">
        <v>0.0</v>
      </c>
      <c r="F5472" s="1">
        <v>0.0</v>
      </c>
      <c r="G5472" s="1">
        <v>0.0</v>
      </c>
      <c r="I5472" s="1" t="str">
        <f t="shared" si="1"/>
        <v>Q7.3. Loofa gourd, average of raw and cooked (boiled)</v>
      </c>
      <c r="J5472" s="1">
        <f t="shared" si="2"/>
        <v>0</v>
      </c>
      <c r="K5472" s="1" t="str">
        <f t="shared" si="3"/>
        <v>Q7.3. Loofa gourd, average of raw and cooked (boiled)0</v>
      </c>
      <c r="L5472" s="1" t="str">
        <f t="shared" si="4"/>
        <v>Q7.3. Loofa gourd, average of raw and cooked (boiled)Municipal solid waste {GLO}| treatment of municipal solid waste, open burning | Cut-off, S</v>
      </c>
      <c r="M5472" s="1" t="str">
        <f t="array" ref="M5472">IF(A5471=$A$72,TEXT(A5472,"dd/mm/yyyy"),A5472)&amp;";"&amp;B5472&amp;";"&amp;IF(J5472=0,IFERROR(VLOOKUP(A5472,default!$B$17:$C$19,2,0),C5472),INDEX(default!$B$2:$B$12,Sheet2!J5472,0))&amp;";"&amp;D5472&amp;";"&amp;E5472&amp;";"&amp;F5472&amp;";"&amp;G5472&amp;";"&amp;H5472</f>
        <v>Municipal solid waste {GLO}| treatment of municipal solid waste, open burning | Cut-off, S;kg;(packwt*packaging*(1+TRAN_loss_PNS+RET_loss_PNS)+PHAR_loss_PNS+PROC_loss_PNS+TRAN_loss_PNS+RET_loss_PNS+USER_loss)*openburn;Undefined;0;0;0;</v>
      </c>
    </row>
    <row r="5473" ht="15.75" customHeight="1">
      <c r="I5473" s="1" t="str">
        <f t="shared" si="1"/>
        <v>Q7.3. Loofa gourd, average of raw and cooked (boiled)</v>
      </c>
      <c r="J5473" s="1">
        <f t="shared" si="2"/>
        <v>0</v>
      </c>
      <c r="K5473" s="1" t="str">
        <f t="shared" si="3"/>
        <v>Q7.3. Loofa gourd, average of raw and cooked (boiled)0</v>
      </c>
      <c r="L5473" s="1" t="str">
        <f t="shared" si="4"/>
        <v>Q7.3. Loofa gourd, average of raw and cooked (boiled)</v>
      </c>
      <c r="M5473" s="1" t="str">
        <f t="array" ref="M5473">IF(A5472=$A$72,TEXT(A5473,"dd/mm/yyyy"),A5473)&amp;";"&amp;B5473&amp;";"&amp;IF(J5473=0,IFERROR(VLOOKUP(A5473,default!$B$17:$C$19,2,0),C5473),INDEX(default!$B$2:$B$12,Sheet2!J5473,0))&amp;";"&amp;D5473&amp;";"&amp;E5473&amp;";"&amp;F5473&amp;";"&amp;G5473&amp;";"&amp;H5473</f>
        <v>;;;;;;;</v>
      </c>
    </row>
    <row r="5474" ht="15.75" customHeight="1">
      <c r="A5474" s="1" t="s">
        <v>865</v>
      </c>
      <c r="I5474" s="1" t="str">
        <f t="shared" si="1"/>
        <v>Q7.3. Loofa gourd, average of raw and cooked (boiled)</v>
      </c>
      <c r="J5474" s="1">
        <f t="shared" si="2"/>
        <v>0</v>
      </c>
      <c r="K5474" s="1" t="str">
        <f t="shared" si="3"/>
        <v>Q7.3. Loofa gourd, average of raw and cooked (boiled)0</v>
      </c>
      <c r="L5474" s="1" t="str">
        <f t="shared" si="4"/>
        <v>Q7.3. Loofa gourd, average of raw and cooked (boiled)Input parameters</v>
      </c>
      <c r="M5474" s="1" t="str">
        <f t="array" ref="M5474">IF(A5473=$A$72,TEXT(A5474,"dd/mm/yyyy"),A5474)&amp;";"&amp;B5474&amp;";"&amp;IF(J5474=0,IFERROR(VLOOKUP(A5474,default!$B$17:$C$19,2,0),C5474),INDEX(default!$B$2:$B$12,Sheet2!J5474,0))&amp;";"&amp;D5474&amp;";"&amp;E5474&amp;";"&amp;F5474&amp;";"&amp;G5474&amp;";"&amp;H5474</f>
        <v>Input parameters;;;;;;;</v>
      </c>
    </row>
    <row r="5475" ht="15.75" customHeight="1">
      <c r="A5475" s="1" t="s">
        <v>31</v>
      </c>
      <c r="B5475" s="1">
        <v>1.0</v>
      </c>
      <c r="C5475" s="1" t="s">
        <v>866</v>
      </c>
      <c r="D5475" s="1">
        <v>1.11</v>
      </c>
      <c r="E5475" s="1">
        <v>0.0</v>
      </c>
      <c r="F5475" s="1">
        <v>0.0</v>
      </c>
      <c r="G5475" s="1" t="s">
        <v>832</v>
      </c>
      <c r="H5475" s="1" t="s">
        <v>134</v>
      </c>
      <c r="I5475" s="1" t="str">
        <f t="shared" si="1"/>
        <v>Q7.3. Loofa gourd, average of raw and cooked (boiled)</v>
      </c>
      <c r="J5475" s="1">
        <f t="shared" si="2"/>
        <v>0</v>
      </c>
      <c r="K5475" s="1" t="str">
        <f t="shared" si="3"/>
        <v>Q7.3. Loofa gourd, average of raw and cooked (boiled)0</v>
      </c>
      <c r="L5475" s="1" t="str">
        <f t="shared" si="4"/>
        <v>Q7.3. Loofa gourd, average of raw and cooked (boiled)primary</v>
      </c>
      <c r="M5475" s="1" t="str">
        <f t="array" ref="M5475">IF(A5474=$A$72,TEXT(A5475,"dd/mm/yyyy"),A5475)&amp;";"&amp;B5475&amp;";"&amp;IF(J5475=0,IFERROR(VLOOKUP(A5475,default!$B$17:$C$19,2,0),C5475),INDEX(default!$B$2:$B$12,Sheet2!J5475,0))&amp;";"&amp;D5475&amp;";"&amp;E5475&amp;";"&amp;F5475&amp;";"&amp;G5475&amp;";"&amp;H5475</f>
        <v>primary;1;Lognormal;1,11;0;0;No;(2,3,2,2,2,na)_x007f_</v>
      </c>
    </row>
    <row r="5476" ht="15.75" customHeight="1">
      <c r="A5476" s="1" t="s">
        <v>23</v>
      </c>
      <c r="B5476" s="1">
        <v>1.0</v>
      </c>
      <c r="C5476" s="1" t="s">
        <v>866</v>
      </c>
      <c r="D5476" s="1">
        <v>1.25</v>
      </c>
      <c r="E5476" s="1">
        <v>0.0</v>
      </c>
      <c r="F5476" s="1">
        <v>0.0</v>
      </c>
      <c r="G5476" s="1" t="s">
        <v>832</v>
      </c>
      <c r="H5476" s="1" t="s">
        <v>131</v>
      </c>
      <c r="I5476" s="1" t="str">
        <f t="shared" si="1"/>
        <v>Q7.3. Loofa gourd, average of raw and cooked (boiled)</v>
      </c>
      <c r="J5476" s="1">
        <f t="shared" si="2"/>
        <v>0</v>
      </c>
      <c r="K5476" s="1" t="str">
        <f t="shared" si="3"/>
        <v>Q7.3. Loofa gourd, average of raw and cooked (boiled)0</v>
      </c>
      <c r="L5476" s="1" t="str">
        <f t="shared" si="4"/>
        <v>Q7.3. Loofa gourd, average of raw and cooked (boiled)packaging</v>
      </c>
      <c r="M5476" s="1" t="str">
        <f t="array" ref="M5476">IF(A5475=$A$72,TEXT(A5476,"dd/mm/yyyy"),A5476)&amp;";"&amp;B5476&amp;";"&amp;IF(J5476=0,IFERROR(VLOOKUP(A5476,default!$B$17:$C$19,2,0),C5476),INDEX(default!$B$2:$B$12,Sheet2!J5476,0))&amp;";"&amp;D5476&amp;";"&amp;E5476&amp;";"&amp;F5476&amp;";"&amp;G5476&amp;";"&amp;H5476</f>
        <v>packaging;1;Lognormal;1,25;0;0;No;(2,4,2,4,3,na)_x007f_</v>
      </c>
    </row>
    <row r="5477" ht="15.75" customHeight="1">
      <c r="A5477" s="1" t="s">
        <v>32</v>
      </c>
      <c r="B5477" s="1">
        <v>1.0</v>
      </c>
      <c r="C5477" s="1" t="s">
        <v>866</v>
      </c>
      <c r="D5477" s="1">
        <v>1.23</v>
      </c>
      <c r="E5477" s="1">
        <v>0.0</v>
      </c>
      <c r="F5477" s="1">
        <v>0.0</v>
      </c>
      <c r="G5477" s="1" t="s">
        <v>832</v>
      </c>
      <c r="H5477" s="1" t="s">
        <v>132</v>
      </c>
      <c r="I5477" s="1" t="str">
        <f t="shared" si="1"/>
        <v>Q7.3. Loofa gourd, average of raw and cooked (boiled)</v>
      </c>
      <c r="J5477" s="1">
        <f t="shared" si="2"/>
        <v>0</v>
      </c>
      <c r="K5477" s="1" t="str">
        <f t="shared" si="3"/>
        <v>Q7.3. Loofa gourd, average of raw and cooked (boiled)0</v>
      </c>
      <c r="L5477" s="1" t="str">
        <f t="shared" si="4"/>
        <v>Q7.3. Loofa gourd, average of raw and cooked (boiled)distrib</v>
      </c>
      <c r="M5477" s="1" t="str">
        <f t="array" ref="M5477">IF(A5476=$A$72,TEXT(A5477,"dd/mm/yyyy"),A5477)&amp;";"&amp;B5477&amp;";"&amp;IF(J5477=0,IFERROR(VLOOKUP(A5477,default!$B$17:$C$19,2,0),C5477),INDEX(default!$B$2:$B$12,Sheet2!J5477,0))&amp;";"&amp;D5477&amp;";"&amp;E5477&amp;";"&amp;F5477&amp;";"&amp;G5477&amp;";"&amp;H5477</f>
        <v>distrib;1;Lognormal;1,23;0;0;No;(2,3,2,4,3,na)_x007f_</v>
      </c>
    </row>
    <row r="5478" ht="15.75" customHeight="1">
      <c r="A5478" s="1" t="s">
        <v>33</v>
      </c>
      <c r="B5478" s="1">
        <v>0.0</v>
      </c>
      <c r="C5478" s="1" t="s">
        <v>866</v>
      </c>
      <c r="D5478" s="1">
        <v>1.12</v>
      </c>
      <c r="E5478" s="1">
        <v>0.0</v>
      </c>
      <c r="F5478" s="1">
        <v>0.0</v>
      </c>
      <c r="G5478" s="1" t="s">
        <v>832</v>
      </c>
      <c r="H5478" s="1" t="s">
        <v>133</v>
      </c>
      <c r="I5478" s="1" t="str">
        <f t="shared" si="1"/>
        <v>Q7.3. Loofa gourd, average of raw and cooked (boiled)</v>
      </c>
      <c r="J5478" s="1">
        <f t="shared" si="2"/>
        <v>0</v>
      </c>
      <c r="K5478" s="1" t="str">
        <f t="shared" si="3"/>
        <v>Q7.3. Loofa gourd, average of raw and cooked (boiled)0</v>
      </c>
      <c r="L5478" s="1" t="str">
        <f t="shared" si="4"/>
        <v>Q7.3. Loofa gourd, average of raw and cooked (boiled)retail_cool</v>
      </c>
      <c r="M5478" s="1" t="str">
        <f t="array" ref="M5478">IF(A5477=$A$72,TEXT(A5478,"dd/mm/yyyy"),A5478)&amp;";"&amp;B5478&amp;";"&amp;IF(J5478=0,IFERROR(VLOOKUP(A5478,default!$B$17:$C$19,2,0),C5478),INDEX(default!$B$2:$B$12,Sheet2!J5478,0))&amp;";"&amp;D5478&amp;";"&amp;E5478&amp;";"&amp;F5478&amp;";"&amp;G5478&amp;";"&amp;H5478</f>
        <v>retail_cool;0;Lognormal;1,12;0;0;No;(2,3,2,4,2,na)_x007f_</v>
      </c>
    </row>
    <row r="5479" ht="15.75" customHeight="1">
      <c r="A5479" s="1" t="s">
        <v>34</v>
      </c>
      <c r="B5479" s="1">
        <v>0.0</v>
      </c>
      <c r="C5479" s="1" t="s">
        <v>866</v>
      </c>
      <c r="D5479" s="1">
        <v>1.12</v>
      </c>
      <c r="E5479" s="1">
        <v>0.0</v>
      </c>
      <c r="F5479" s="1">
        <v>0.0</v>
      </c>
      <c r="G5479" s="1" t="s">
        <v>832</v>
      </c>
      <c r="H5479" s="1" t="s">
        <v>133</v>
      </c>
      <c r="I5479" s="1" t="str">
        <f t="shared" si="1"/>
        <v>Q7.3. Loofa gourd, average of raw and cooked (boiled)</v>
      </c>
      <c r="J5479" s="1">
        <f t="shared" si="2"/>
        <v>0</v>
      </c>
      <c r="K5479" s="1" t="str">
        <f t="shared" si="3"/>
        <v>Q7.3. Loofa gourd, average of raw and cooked (boiled)0</v>
      </c>
      <c r="L5479" s="1" t="str">
        <f t="shared" si="4"/>
        <v>Q7.3. Loofa gourd, average of raw and cooked (boiled)retail_freez</v>
      </c>
      <c r="M5479" s="1" t="str">
        <f t="array" ref="M5479">IF(A5478=$A$72,TEXT(A5479,"dd/mm/yyyy"),A5479)&amp;";"&amp;B5479&amp;";"&amp;IF(J5479=0,IFERROR(VLOOKUP(A5479,default!$B$17:$C$19,2,0),C5479),INDEX(default!$B$2:$B$12,Sheet2!J5479,0))&amp;";"&amp;D5479&amp;";"&amp;E5479&amp;";"&amp;F5479&amp;";"&amp;G5479&amp;";"&amp;H5479</f>
        <v>retail_freez;0;Lognormal;1,12;0;0;No;(2,3,2,4,2,na)_x007f_</v>
      </c>
    </row>
    <row r="5480" ht="15.75" customHeight="1">
      <c r="A5480" s="1" t="s">
        <v>35</v>
      </c>
      <c r="B5480" s="1">
        <v>0.0</v>
      </c>
      <c r="C5480" s="1" t="s">
        <v>866</v>
      </c>
      <c r="D5480" s="1">
        <v>1.12</v>
      </c>
      <c r="E5480" s="1">
        <v>0.0</v>
      </c>
      <c r="F5480" s="1">
        <v>0.0</v>
      </c>
      <c r="G5480" s="1" t="s">
        <v>832</v>
      </c>
      <c r="H5480" s="1" t="s">
        <v>133</v>
      </c>
      <c r="I5480" s="1" t="str">
        <f t="shared" si="1"/>
        <v>Q7.3. Loofa gourd, average of raw and cooked (boiled)</v>
      </c>
      <c r="J5480" s="1">
        <f t="shared" si="2"/>
        <v>0</v>
      </c>
      <c r="K5480" s="1" t="str">
        <f t="shared" si="3"/>
        <v>Q7.3. Loofa gourd, average of raw and cooked (boiled)0</v>
      </c>
      <c r="L5480" s="1" t="str">
        <f t="shared" si="4"/>
        <v>Q7.3. Loofa gourd, average of raw and cooked (boiled)home_cool</v>
      </c>
      <c r="M5480" s="1" t="str">
        <f t="array" ref="M5480">IF(A5479=$A$72,TEXT(A5480,"dd/mm/yyyy"),A5480)&amp;";"&amp;B5480&amp;";"&amp;IF(J5480=0,IFERROR(VLOOKUP(A5480,default!$B$17:$C$19,2,0),C5480),INDEX(default!$B$2:$B$12,Sheet2!J5480,0))&amp;";"&amp;D5480&amp;";"&amp;E5480&amp;";"&amp;F5480&amp;";"&amp;G5480&amp;";"&amp;H5480</f>
        <v>home_cool;0;Lognormal;1,12;0;0;No;(2,3,2,4,2,na)_x007f_</v>
      </c>
    </row>
    <row r="5481" ht="15.75" customHeight="1">
      <c r="A5481" s="1" t="s">
        <v>36</v>
      </c>
      <c r="B5481" s="1">
        <v>0.0</v>
      </c>
      <c r="C5481" s="1" t="s">
        <v>866</v>
      </c>
      <c r="D5481" s="1">
        <v>1.12</v>
      </c>
      <c r="E5481" s="1">
        <v>0.0</v>
      </c>
      <c r="F5481" s="1">
        <v>0.0</v>
      </c>
      <c r="G5481" s="1" t="s">
        <v>832</v>
      </c>
      <c r="H5481" s="1" t="s">
        <v>133</v>
      </c>
      <c r="I5481" s="1" t="str">
        <f t="shared" si="1"/>
        <v>Q7.3. Loofa gourd, average of raw and cooked (boiled)</v>
      </c>
      <c r="J5481" s="1">
        <f t="shared" si="2"/>
        <v>0</v>
      </c>
      <c r="K5481" s="1" t="str">
        <f t="shared" si="3"/>
        <v>Q7.3. Loofa gourd, average of raw and cooked (boiled)0</v>
      </c>
      <c r="L5481" s="1" t="str">
        <f t="shared" si="4"/>
        <v>Q7.3. Loofa gourd, average of raw and cooked (boiled)home_freez</v>
      </c>
      <c r="M5481" s="1" t="str">
        <f t="array" ref="M5481">IF(A5480=$A$72,TEXT(A5481,"dd/mm/yyyy"),A5481)&amp;";"&amp;B5481&amp;";"&amp;IF(J5481=0,IFERROR(VLOOKUP(A5481,default!$B$17:$C$19,2,0),C5481),INDEX(default!$B$2:$B$12,Sheet2!J5481,0))&amp;";"&amp;D5481&amp;";"&amp;E5481&amp;";"&amp;F5481&amp;";"&amp;G5481&amp;";"&amp;H5481</f>
        <v>home_freez;0;Lognormal;1,12;0;0;No;(2,3,2,4,2,na)_x007f_</v>
      </c>
    </row>
    <row r="5482" ht="15.75" customHeight="1">
      <c r="A5482" s="1" t="s">
        <v>37</v>
      </c>
      <c r="B5482" s="1">
        <v>1.0</v>
      </c>
      <c r="C5482" s="1" t="s">
        <v>866</v>
      </c>
      <c r="D5482" s="1">
        <v>1.11</v>
      </c>
      <c r="E5482" s="1">
        <v>0.0</v>
      </c>
      <c r="F5482" s="1">
        <v>0.0</v>
      </c>
      <c r="G5482" s="1" t="s">
        <v>832</v>
      </c>
      <c r="H5482" s="1" t="s">
        <v>134</v>
      </c>
      <c r="I5482" s="1" t="str">
        <f t="shared" si="1"/>
        <v>Q7.3. Loofa gourd, average of raw and cooked (boiled)</v>
      </c>
      <c r="J5482" s="1">
        <f t="shared" si="2"/>
        <v>0</v>
      </c>
      <c r="K5482" s="1" t="str">
        <f t="shared" si="3"/>
        <v>Q7.3. Loofa gourd, average of raw and cooked (boiled)0</v>
      </c>
      <c r="L5482" s="1" t="str">
        <f t="shared" si="4"/>
        <v>Q7.3. Loofa gourd, average of raw and cooked (boiled)boil</v>
      </c>
      <c r="M5482" s="1" t="str">
        <f t="array" ref="M5482">IF(A5481=$A$72,TEXT(A5482,"dd/mm/yyyy"),A5482)&amp;";"&amp;B5482&amp;";"&amp;IF(J5482=0,IFERROR(VLOOKUP(A5482,default!$B$17:$C$19,2,0),C5482),INDEX(default!$B$2:$B$12,Sheet2!J5482,0))&amp;";"&amp;D5482&amp;";"&amp;E5482&amp;";"&amp;F5482&amp;";"&amp;G5482&amp;";"&amp;H5482</f>
        <v>boil;1;Lognormal;1,11;0;0;No;(2,3,2,2,2,na)_x007f_</v>
      </c>
    </row>
    <row r="5483" ht="15.75" customHeight="1">
      <c r="A5483" s="1" t="s">
        <v>38</v>
      </c>
      <c r="B5483" s="1">
        <v>0.0</v>
      </c>
      <c r="C5483" s="1" t="s">
        <v>866</v>
      </c>
      <c r="D5483" s="1">
        <v>1.11</v>
      </c>
      <c r="E5483" s="1">
        <v>0.0</v>
      </c>
      <c r="F5483" s="1">
        <v>0.0</v>
      </c>
      <c r="G5483" s="1" t="s">
        <v>832</v>
      </c>
      <c r="H5483" s="1" t="s">
        <v>134</v>
      </c>
      <c r="I5483" s="1" t="str">
        <f t="shared" si="1"/>
        <v>Q7.3. Loofa gourd, average of raw and cooked (boiled)</v>
      </c>
      <c r="J5483" s="1">
        <f t="shared" si="2"/>
        <v>0</v>
      </c>
      <c r="K5483" s="1" t="str">
        <f t="shared" si="3"/>
        <v>Q7.3. Loofa gourd, average of raw and cooked (boiled)0</v>
      </c>
      <c r="L5483" s="1" t="str">
        <f t="shared" si="4"/>
        <v>Q7.3. Loofa gourd, average of raw and cooked (boiled)fry</v>
      </c>
      <c r="M5483" s="1" t="str">
        <f t="array" ref="M5483">IF(A5482=$A$72,TEXT(A5483,"dd/mm/yyyy"),A5483)&amp;";"&amp;B5483&amp;";"&amp;IF(J5483=0,IFERROR(VLOOKUP(A5483,default!$B$17:$C$19,2,0),C5483),INDEX(default!$B$2:$B$12,Sheet2!J5483,0))&amp;";"&amp;D5483&amp;";"&amp;E5483&amp;";"&amp;F5483&amp;";"&amp;G5483&amp;";"&amp;H5483</f>
        <v>fry;0;Lognormal;1,11;0;0;No;(2,3,2,2,2,na)_x007f_</v>
      </c>
    </row>
    <row r="5484" ht="15.75" customHeight="1">
      <c r="A5484" s="1" t="s">
        <v>22</v>
      </c>
      <c r="B5484" s="1">
        <v>1.0</v>
      </c>
      <c r="C5484" s="1" t="s">
        <v>842</v>
      </c>
      <c r="D5484" s="1">
        <v>1.0</v>
      </c>
      <c r="E5484" s="1">
        <v>0.0</v>
      </c>
      <c r="F5484" s="1">
        <v>0.0</v>
      </c>
      <c r="G5484" s="1" t="s">
        <v>832</v>
      </c>
      <c r="I5484" s="1" t="str">
        <f t="shared" si="1"/>
        <v>Q7.3. Loofa gourd, average of raw and cooked (boiled)</v>
      </c>
      <c r="J5484" s="1">
        <f t="shared" si="2"/>
        <v>0</v>
      </c>
      <c r="K5484" s="1" t="str">
        <f t="shared" si="3"/>
        <v>Q7.3. Loofa gourd, average of raw and cooked (boiled)0</v>
      </c>
      <c r="L5484" s="1" t="str">
        <f t="shared" si="4"/>
        <v>Q7.3. Loofa gourd, average of raw and cooked (boiled)processing</v>
      </c>
      <c r="M5484" s="1" t="str">
        <f t="array" ref="M5484">IF(A5483=$A$72,TEXT(A5484,"dd/mm/yyyy"),A5484)&amp;";"&amp;B5484&amp;";"&amp;IF(J5484=0,IFERROR(VLOOKUP(A5484,default!$B$17:$C$19,2,0),C5484),INDEX(default!$B$2:$B$12,Sheet2!J5484,0))&amp;";"&amp;D5484&amp;";"&amp;E5484&amp;";"&amp;F5484&amp;";"&amp;G5484&amp;";"&amp;H5484</f>
        <v>processing;1;Undefined;1;0;0;No;</v>
      </c>
    </row>
    <row r="5485" ht="15.75" customHeight="1">
      <c r="A5485" s="1" t="s">
        <v>39</v>
      </c>
      <c r="B5485" s="1">
        <v>0.05</v>
      </c>
      <c r="C5485" s="1" t="s">
        <v>842</v>
      </c>
      <c r="D5485" s="1">
        <v>1.0</v>
      </c>
      <c r="E5485" s="1">
        <v>0.0</v>
      </c>
      <c r="F5485" s="1">
        <v>0.0</v>
      </c>
      <c r="G5485" s="1" t="s">
        <v>832</v>
      </c>
      <c r="I5485" s="1" t="str">
        <f t="shared" si="1"/>
        <v>Q7.3. Loofa gourd, average of raw and cooked (boiled)</v>
      </c>
      <c r="J5485" s="1">
        <f t="shared" si="2"/>
        <v>0</v>
      </c>
      <c r="K5485" s="1" t="str">
        <f t="shared" si="3"/>
        <v>Q7.3. Loofa gourd, average of raw and cooked (boiled)0</v>
      </c>
      <c r="L5485" s="1" t="str">
        <f t="shared" si="4"/>
        <v>Q7.3. Loofa gourd, average of raw and cooked (boiled)packwt</v>
      </c>
      <c r="M5485" s="1" t="str">
        <f t="array" ref="M5485">IF(A5484=$A$72,TEXT(A5485,"dd/mm/yyyy"),A5485)&amp;";"&amp;B5485&amp;";"&amp;IF(J5485=0,IFERROR(VLOOKUP(A5485,default!$B$17:$C$19,2,0),C5485),INDEX(default!$B$2:$B$12,Sheet2!J5485,0))&amp;";"&amp;D5485&amp;";"&amp;E5485&amp;";"&amp;F5485&amp;";"&amp;G5485&amp;";"&amp;H5485</f>
        <v>packwt;0,05;Undefined;1;0;0;No;</v>
      </c>
    </row>
    <row r="5486" ht="15.75" customHeight="1">
      <c r="A5486" s="1" t="s">
        <v>40</v>
      </c>
      <c r="B5486" s="1">
        <v>0.0</v>
      </c>
      <c r="C5486" s="1" t="s">
        <v>842</v>
      </c>
      <c r="D5486" s="1">
        <v>1.0</v>
      </c>
      <c r="E5486" s="1">
        <v>0.0</v>
      </c>
      <c r="F5486" s="1">
        <v>0.0</v>
      </c>
      <c r="G5486" s="1" t="s">
        <v>832</v>
      </c>
      <c r="I5486" s="1" t="str">
        <f t="shared" si="1"/>
        <v>Q7.3. Loofa gourd, average of raw and cooked (boiled)</v>
      </c>
      <c r="J5486" s="1">
        <f t="shared" si="2"/>
        <v>0</v>
      </c>
      <c r="K5486" s="1" t="str">
        <f t="shared" si="3"/>
        <v>Q7.3. Loofa gourd, average of raw and cooked (boiled)0</v>
      </c>
      <c r="L5486" s="1" t="str">
        <f t="shared" si="4"/>
        <v>Q7.3. Loofa gourd, average of raw and cooked (boiled)USER_loss</v>
      </c>
      <c r="M5486" s="1" t="str">
        <f t="array" ref="M5486">IF(A5485=$A$72,TEXT(A5486,"dd/mm/yyyy"),A5486)&amp;";"&amp;B5486&amp;";"&amp;IF(J5486=0,IFERROR(VLOOKUP(A5486,default!$B$17:$C$19,2,0),C5486),INDEX(default!$B$2:$B$12,Sheet2!J5486,0))&amp;";"&amp;D5486&amp;";"&amp;E5486&amp;";"&amp;F5486&amp;";"&amp;G5486&amp;";"&amp;H5486</f>
        <v>USER_loss;0;Undefined;1;0;0;No;</v>
      </c>
    </row>
    <row r="5487" ht="15.75" customHeight="1">
      <c r="I5487" s="1" t="str">
        <f t="shared" si="1"/>
        <v>Q7.3. Loofa gourd, average of raw and cooked (boiled)</v>
      </c>
      <c r="J5487" s="1">
        <f t="shared" si="2"/>
        <v>0</v>
      </c>
      <c r="K5487" s="1" t="str">
        <f t="shared" si="3"/>
        <v>Q7.3. Loofa gourd, average of raw and cooked (boiled)0</v>
      </c>
      <c r="L5487" s="1" t="str">
        <f t="shared" si="4"/>
        <v>Q7.3. Loofa gourd, average of raw and cooked (boiled)</v>
      </c>
      <c r="M5487" s="1" t="str">
        <f t="array" ref="M5487">IF(A5486=$A$72,TEXT(A5487,"dd/mm/yyyy"),A5487)&amp;";"&amp;B5487&amp;";"&amp;IF(J5487=0,IFERROR(VLOOKUP(A5487,default!$B$17:$C$19,2,0),C5487),INDEX(default!$B$2:$B$12,Sheet2!J5487,0))&amp;";"&amp;D5487&amp;";"&amp;E5487&amp;";"&amp;F5487&amp;";"&amp;G5487&amp;";"&amp;H5487</f>
        <v>;;;;;;;</v>
      </c>
    </row>
    <row r="5488" ht="15.75" customHeight="1">
      <c r="A5488" s="1" t="s">
        <v>867</v>
      </c>
      <c r="I5488" s="1" t="str">
        <f t="shared" si="1"/>
        <v>Q7.3. Loofa gourd, average of raw and cooked (boiled)</v>
      </c>
      <c r="J5488" s="1">
        <f t="shared" si="2"/>
        <v>0</v>
      </c>
      <c r="K5488" s="1" t="str">
        <f t="shared" si="3"/>
        <v>Q7.3. Loofa gourd, average of raw and cooked (boiled)0</v>
      </c>
      <c r="L5488" s="1" t="str">
        <f t="shared" si="4"/>
        <v>Q7.3. Loofa gourd, average of raw and cooked (boiled)End</v>
      </c>
      <c r="M5488" s="1" t="str">
        <f t="array" ref="M5488">IF(A5487=$A$72,TEXT(A5488,"dd/mm/yyyy"),A5488)&amp;";"&amp;B5488&amp;";"&amp;IF(J5488=0,IFERROR(VLOOKUP(A5488,default!$B$17:$C$19,2,0),C5488),INDEX(default!$B$2:$B$12,Sheet2!J5488,0))&amp;";"&amp;D5488&amp;";"&amp;E5488&amp;";"&amp;F5488&amp;";"&amp;G5488&amp;";"&amp;H5488</f>
        <v>End;;;;;;;</v>
      </c>
    </row>
    <row r="5489" ht="15.75" customHeight="1">
      <c r="I5489" s="1" t="str">
        <f t="shared" si="1"/>
        <v>Q7.3. Loofa gourd, average of raw and cooked (boiled)</v>
      </c>
      <c r="J5489" s="1">
        <f t="shared" si="2"/>
        <v>0</v>
      </c>
      <c r="K5489" s="1" t="str">
        <f t="shared" si="3"/>
        <v>Q7.3. Loofa gourd, average of raw and cooked (boiled)0</v>
      </c>
      <c r="L5489" s="1" t="str">
        <f t="shared" si="4"/>
        <v>Q7.3. Loofa gourd, average of raw and cooked (boiled)</v>
      </c>
      <c r="M5489" s="1" t="str">
        <f t="array" ref="M5489">IF(A5488=$A$72,TEXT(A5489,"dd/mm/yyyy"),A5489)&amp;";"&amp;B5489&amp;";"&amp;IF(J5489=0,IFERROR(VLOOKUP(A5489,default!$B$17:$C$19,2,0),C5489),INDEX(default!$B$2:$B$12,Sheet2!J5489,0))&amp;";"&amp;D5489&amp;";"&amp;E5489&amp;";"&amp;F5489&amp;";"&amp;G5489&amp;";"&amp;H5489</f>
        <v>;;;;;;;</v>
      </c>
    </row>
    <row r="5490" ht="15.75" customHeight="1">
      <c r="A5490" s="1" t="s">
        <v>814</v>
      </c>
      <c r="I5490" s="1" t="str">
        <f t="shared" si="1"/>
        <v>Q7.3. Loofa gourd, average of raw and cooked (boiled)</v>
      </c>
      <c r="J5490" s="1">
        <f t="shared" si="2"/>
        <v>0</v>
      </c>
      <c r="K5490" s="1" t="str">
        <f t="shared" si="3"/>
        <v>Q7.3. Loofa gourd, average of raw and cooked (boiled)0</v>
      </c>
      <c r="L5490" s="1" t="str">
        <f t="shared" si="4"/>
        <v>Q7.3. Loofa gourd, average of raw and cooked (boiled)Process</v>
      </c>
      <c r="M5490" s="1" t="str">
        <f t="array" ref="M5490">IF(A5489=$A$72,TEXT(A5490,"dd/mm/yyyy"),A5490)&amp;";"&amp;B5490&amp;";"&amp;IF(J5490=0,IFERROR(VLOOKUP(A5490,default!$B$17:$C$19,2,0),C5490),INDEX(default!$B$2:$B$12,Sheet2!J5490,0))&amp;";"&amp;D5490&amp;";"&amp;E5490&amp;";"&amp;F5490&amp;";"&amp;G5490&amp;";"&amp;H5490</f>
        <v>Process;;;;;;;</v>
      </c>
    </row>
    <row r="5491" ht="15.75" customHeight="1">
      <c r="I5491" s="1" t="str">
        <f t="shared" si="1"/>
        <v>Q7.3. Loofa gourd, average of raw and cooked (boiled)</v>
      </c>
      <c r="J5491" s="1">
        <f t="shared" si="2"/>
        <v>0</v>
      </c>
      <c r="K5491" s="1" t="str">
        <f t="shared" si="3"/>
        <v>Q7.3. Loofa gourd, average of raw and cooked (boiled)0</v>
      </c>
      <c r="L5491" s="1" t="str">
        <f t="shared" si="4"/>
        <v>Q7.3. Loofa gourd, average of raw and cooked (boiled)</v>
      </c>
      <c r="M5491" s="1" t="str">
        <f t="array" ref="M5491">IF(A5490=$A$72,TEXT(A5491,"dd/mm/yyyy"),A5491)&amp;";"&amp;B5491&amp;";"&amp;IF(J5491=0,IFERROR(VLOOKUP(A5491,default!$B$17:$C$19,2,0),C5491),INDEX(default!$B$2:$B$12,Sheet2!J5491,0))&amp;";"&amp;D5491&amp;";"&amp;E5491&amp;";"&amp;F5491&amp;";"&amp;G5491&amp;";"&amp;H5491</f>
        <v>;;;;;;;</v>
      </c>
    </row>
    <row r="5492" ht="15.75" customHeight="1">
      <c r="A5492" s="1" t="s">
        <v>815</v>
      </c>
      <c r="I5492" s="1" t="str">
        <f t="shared" si="1"/>
        <v>Q7.3. Loofa gourd, average of raw and cooked (boiled)</v>
      </c>
      <c r="J5492" s="1">
        <f t="shared" si="2"/>
        <v>0</v>
      </c>
      <c r="K5492" s="1" t="str">
        <f t="shared" si="3"/>
        <v>Q7.3. Loofa gourd, average of raw and cooked (boiled)0</v>
      </c>
      <c r="L5492" s="1" t="str">
        <f t="shared" si="4"/>
        <v>Q7.3. Loofa gourd, average of raw and cooked (boiled)Category type</v>
      </c>
      <c r="M5492" s="1" t="str">
        <f t="array" ref="M5492">IF(A5491=$A$72,TEXT(A5492,"dd/mm/yyyy"),A5492)&amp;";"&amp;B5492&amp;";"&amp;IF(J5492=0,IFERROR(VLOOKUP(A5492,default!$B$17:$C$19,2,0),C5492),INDEX(default!$B$2:$B$12,Sheet2!J5492,0))&amp;";"&amp;D5492&amp;";"&amp;E5492&amp;";"&amp;F5492&amp;";"&amp;G5492&amp;";"&amp;H5492</f>
        <v>Category type;;;;;;;</v>
      </c>
    </row>
    <row r="5493" ht="15.75" customHeight="1">
      <c r="A5493" s="1" t="s">
        <v>816</v>
      </c>
      <c r="I5493" s="1" t="str">
        <f t="shared" si="1"/>
        <v>Q7.3. Loofa gourd, average of raw and cooked (boiled)</v>
      </c>
      <c r="J5493" s="1">
        <f t="shared" si="2"/>
        <v>0</v>
      </c>
      <c r="K5493" s="1" t="str">
        <f t="shared" si="3"/>
        <v>Q7.3. Loofa gourd, average of raw and cooked (boiled)0</v>
      </c>
      <c r="L5493" s="1" t="str">
        <f t="shared" si="4"/>
        <v>Q7.3. Loofa gourd, average of raw and cooked (boiled)material</v>
      </c>
      <c r="M5493" s="1" t="str">
        <f t="array" ref="M5493">IF(A5492=$A$72,TEXT(A5493,"dd/mm/yyyy"),A5493)&amp;";"&amp;B5493&amp;";"&amp;IF(J5493=0,IFERROR(VLOOKUP(A5493,default!$B$17:$C$19,2,0),C5493),INDEX(default!$B$2:$B$12,Sheet2!J5493,0))&amp;";"&amp;D5493&amp;";"&amp;E5493&amp;";"&amp;F5493&amp;";"&amp;G5493&amp;";"&amp;H5493</f>
        <v>material;;;;;;;</v>
      </c>
    </row>
    <row r="5494" ht="15.75" customHeight="1">
      <c r="I5494" s="1" t="str">
        <f t="shared" si="1"/>
        <v>Q7.3. Loofa gourd, average of raw and cooked (boiled)</v>
      </c>
      <c r="J5494" s="1">
        <f t="shared" si="2"/>
        <v>0</v>
      </c>
      <c r="K5494" s="1" t="str">
        <f t="shared" si="3"/>
        <v>Q7.3. Loofa gourd, average of raw and cooked (boiled)0</v>
      </c>
      <c r="L5494" s="1" t="str">
        <f t="shared" si="4"/>
        <v>Q7.3. Loofa gourd, average of raw and cooked (boiled)</v>
      </c>
      <c r="M5494" s="1" t="str">
        <f t="array" ref="M5494">IF(A5493=$A$72,TEXT(A5494,"dd/mm/yyyy"),A5494)&amp;";"&amp;B5494&amp;";"&amp;IF(J5494=0,IFERROR(VLOOKUP(A5494,default!$B$17:$C$19,2,0),C5494),INDEX(default!$B$2:$B$12,Sheet2!J5494,0))&amp;";"&amp;D5494&amp;";"&amp;E5494&amp;";"&amp;F5494&amp;";"&amp;G5494&amp;";"&amp;H5494</f>
        <v>;;;;;;;</v>
      </c>
    </row>
    <row r="5495" ht="15.75" customHeight="1">
      <c r="A5495" s="1" t="s">
        <v>817</v>
      </c>
      <c r="I5495" s="1" t="str">
        <f t="shared" si="1"/>
        <v>Q7.3. Loofa gourd, average of raw and cooked (boiled)</v>
      </c>
      <c r="J5495" s="1">
        <f t="shared" si="2"/>
        <v>0</v>
      </c>
      <c r="K5495" s="1" t="str">
        <f t="shared" si="3"/>
        <v>Q7.3. Loofa gourd, average of raw and cooked (boiled)0</v>
      </c>
      <c r="L5495" s="1" t="str">
        <f t="shared" si="4"/>
        <v>Q7.3. Loofa gourd, average of raw and cooked (boiled)Process identifier</v>
      </c>
      <c r="M5495" s="1" t="str">
        <f t="array" ref="M5495">IF(A5494=$A$72,TEXT(A5495,"dd/mm/yyyy"),A5495)&amp;";"&amp;B5495&amp;";"&amp;IF(J5495=0,IFERROR(VLOOKUP(A5495,default!$B$17:$C$19,2,0),C5495),INDEX(default!$B$2:$B$12,Sheet2!J5495,0))&amp;";"&amp;D5495&amp;";"&amp;E5495&amp;";"&amp;F5495&amp;";"&amp;G5495&amp;";"&amp;H5495</f>
        <v>Process identifier;;;;;;;</v>
      </c>
    </row>
    <row r="5496" ht="15.75" customHeight="1">
      <c r="A5496" s="1" t="s">
        <v>1169</v>
      </c>
      <c r="I5496" s="1" t="str">
        <f t="shared" si="1"/>
        <v>Q7.3. Loofa gourd, average of raw and cooked (boiled)</v>
      </c>
      <c r="J5496" s="1">
        <f t="shared" si="2"/>
        <v>0</v>
      </c>
      <c r="K5496" s="1" t="str">
        <f t="shared" si="3"/>
        <v>Q7.3. Loofa gourd, average of raw and cooked (boiled)0</v>
      </c>
      <c r="L5496" s="1" t="str">
        <f t="shared" si="4"/>
        <v>Q7.3. Loofa gourd, average of raw and cooked (boiled)FootPrin000108900800284</v>
      </c>
      <c r="M5496" s="1" t="str">
        <f t="array" ref="M5496">IF(A5495=$A$72,TEXT(A5496,"dd/mm/yyyy"),A5496)&amp;";"&amp;B5496&amp;";"&amp;IF(J5496=0,IFERROR(VLOOKUP(A5496,default!$B$17:$C$19,2,0),C5496),INDEX(default!$B$2:$B$12,Sheet2!J5496,0))&amp;";"&amp;D5496&amp;";"&amp;E5496&amp;";"&amp;F5496&amp;";"&amp;G5496&amp;";"&amp;H5496</f>
        <v>FootPrin000108900800284;;;;;;;</v>
      </c>
    </row>
    <row r="5497" ht="15.75" customHeight="1">
      <c r="I5497" s="1" t="str">
        <f t="shared" si="1"/>
        <v>Q7.3. Loofa gourd, average of raw and cooked (boiled)</v>
      </c>
      <c r="J5497" s="1">
        <f t="shared" si="2"/>
        <v>0</v>
      </c>
      <c r="K5497" s="1" t="str">
        <f t="shared" si="3"/>
        <v>Q7.3. Loofa gourd, average of raw and cooked (boiled)0</v>
      </c>
      <c r="L5497" s="1" t="str">
        <f t="shared" si="4"/>
        <v>Q7.3. Loofa gourd, average of raw and cooked (boiled)</v>
      </c>
      <c r="M5497" s="1" t="str">
        <f t="array" ref="M5497">IF(A5496=$A$72,TEXT(A5497,"dd/mm/yyyy"),A5497)&amp;";"&amp;B5497&amp;";"&amp;IF(J5497=0,IFERROR(VLOOKUP(A5497,default!$B$17:$C$19,2,0),C5497),INDEX(default!$B$2:$B$12,Sheet2!J5497,0))&amp;";"&amp;D5497&amp;";"&amp;E5497&amp;";"&amp;F5497&amp;";"&amp;G5497&amp;";"&amp;H5497</f>
        <v>;;;;;;;</v>
      </c>
    </row>
    <row r="5498" ht="15.75" customHeight="1">
      <c r="A5498" s="1" t="s">
        <v>819</v>
      </c>
      <c r="I5498" s="1" t="str">
        <f t="shared" si="1"/>
        <v>Q7.3. Loofa gourd, average of raw and cooked (boiled)</v>
      </c>
      <c r="J5498" s="1">
        <f t="shared" si="2"/>
        <v>0</v>
      </c>
      <c r="K5498" s="1" t="str">
        <f t="shared" si="3"/>
        <v>Q7.3. Loofa gourd, average of raw and cooked (boiled)0</v>
      </c>
      <c r="L5498" s="1" t="str">
        <f t="shared" si="4"/>
        <v>Q7.3. Loofa gourd, average of raw and cooked (boiled)Type</v>
      </c>
      <c r="M5498" s="1" t="str">
        <f t="array" ref="M5498">IF(A5497=$A$72,TEXT(A5498,"dd/mm/yyyy"),A5498)&amp;";"&amp;B5498&amp;";"&amp;IF(J5498=0,IFERROR(VLOOKUP(A5498,default!$B$17:$C$19,2,0),C5498),INDEX(default!$B$2:$B$12,Sheet2!J5498,0))&amp;";"&amp;D5498&amp;";"&amp;E5498&amp;";"&amp;F5498&amp;";"&amp;G5498&amp;";"&amp;H5498</f>
        <v>Type;;;;;;;</v>
      </c>
    </row>
    <row r="5499" ht="15.75" customHeight="1">
      <c r="I5499" s="1" t="str">
        <f t="shared" si="1"/>
        <v>Q7.3. Loofa gourd, average of raw and cooked (boiled)</v>
      </c>
      <c r="J5499" s="1">
        <f t="shared" si="2"/>
        <v>0</v>
      </c>
      <c r="K5499" s="1" t="str">
        <f t="shared" si="3"/>
        <v>Q7.3. Loofa gourd, average of raw and cooked (boiled)0</v>
      </c>
      <c r="L5499" s="1" t="str">
        <f t="shared" si="4"/>
        <v>Q7.3. Loofa gourd, average of raw and cooked (boiled)</v>
      </c>
      <c r="M5499" s="1" t="str">
        <f t="array" ref="M5499">IF(A5498=$A$72,TEXT(A5499,"dd/mm/yyyy"),A5499)&amp;";"&amp;B5499&amp;";"&amp;IF(J5499=0,IFERROR(VLOOKUP(A5499,default!$B$17:$C$19,2,0),C5499),INDEX(default!$B$2:$B$12,Sheet2!J5499,0))&amp;";"&amp;D5499&amp;";"&amp;E5499&amp;";"&amp;F5499&amp;";"&amp;G5499&amp;";"&amp;H5499</f>
        <v>;;;;;;;</v>
      </c>
    </row>
    <row r="5500" ht="15.75" customHeight="1">
      <c r="I5500" s="1" t="str">
        <f t="shared" si="1"/>
        <v>Q7.3. Loofa gourd, average of raw and cooked (boiled)</v>
      </c>
      <c r="J5500" s="1">
        <f t="shared" si="2"/>
        <v>0</v>
      </c>
      <c r="K5500" s="1" t="str">
        <f t="shared" si="3"/>
        <v>Q7.3. Loofa gourd, average of raw and cooked (boiled)0</v>
      </c>
      <c r="L5500" s="1" t="str">
        <f t="shared" si="4"/>
        <v>Q7.3. Loofa gourd, average of raw and cooked (boiled)</v>
      </c>
      <c r="M5500" s="1" t="str">
        <f t="array" ref="M5500">IF(A5499=$A$72,TEXT(A5500,"dd/mm/yyyy"),A5500)&amp;";"&amp;B5500&amp;";"&amp;IF(J5500=0,IFERROR(VLOOKUP(A5500,default!$B$17:$C$19,2,0),C5500),INDEX(default!$B$2:$B$12,Sheet2!J5500,0))&amp;";"&amp;D5500&amp;";"&amp;E5500&amp;";"&amp;F5500&amp;";"&amp;G5500&amp;";"&amp;H5500</f>
        <v>;;;;;;;</v>
      </c>
    </row>
    <row r="5501" ht="15.75" customHeight="1">
      <c r="A5501" s="1" t="s">
        <v>820</v>
      </c>
      <c r="I5501" s="1" t="str">
        <f t="shared" si="1"/>
        <v>Q7.3. Loofa gourd, average of raw and cooked (boiled)</v>
      </c>
      <c r="J5501" s="1">
        <f t="shared" si="2"/>
        <v>0</v>
      </c>
      <c r="K5501" s="1" t="str">
        <f t="shared" si="3"/>
        <v>Q7.3. Loofa gourd, average of raw and cooked (boiled)0</v>
      </c>
      <c r="L5501" s="1" t="str">
        <f t="shared" si="4"/>
        <v>Q7.3. Loofa gourd, average of raw and cooked (boiled)Status</v>
      </c>
      <c r="M5501" s="1" t="str">
        <f t="array" ref="M5501">IF(A5500=$A$72,TEXT(A5501,"dd/mm/yyyy"),A5501)&amp;";"&amp;B5501&amp;";"&amp;IF(J5501=0,IFERROR(VLOOKUP(A5501,default!$B$17:$C$19,2,0),C5501),INDEX(default!$B$2:$B$12,Sheet2!J5501,0))&amp;";"&amp;D5501&amp;";"&amp;E5501&amp;";"&amp;F5501&amp;";"&amp;G5501&amp;";"&amp;H5501</f>
        <v>Status;;;;;;;</v>
      </c>
    </row>
    <row r="5502" ht="15.75" customHeight="1">
      <c r="I5502" s="1" t="str">
        <f t="shared" si="1"/>
        <v>Q7.3. Loofa gourd, average of raw and cooked (boiled)</v>
      </c>
      <c r="J5502" s="1">
        <f t="shared" si="2"/>
        <v>0</v>
      </c>
      <c r="K5502" s="1" t="str">
        <f t="shared" si="3"/>
        <v>Q7.3. Loofa gourd, average of raw and cooked (boiled)0</v>
      </c>
      <c r="L5502" s="1" t="str">
        <f t="shared" si="4"/>
        <v>Q7.3. Loofa gourd, average of raw and cooked (boiled)</v>
      </c>
      <c r="M5502" s="1" t="str">
        <f t="array" ref="M5502">IF(A5501=$A$72,TEXT(A5502,"dd/mm/yyyy"),A5502)&amp;";"&amp;B5502&amp;";"&amp;IF(J5502=0,IFERROR(VLOOKUP(A5502,default!$B$17:$C$19,2,0),C5502),INDEX(default!$B$2:$B$12,Sheet2!J5502,0))&amp;";"&amp;D5502&amp;";"&amp;E5502&amp;";"&amp;F5502&amp;";"&amp;G5502&amp;";"&amp;H5502</f>
        <v>;;;;;;;</v>
      </c>
    </row>
    <row r="5503" ht="15.75" customHeight="1">
      <c r="I5503" s="1" t="str">
        <f t="shared" si="1"/>
        <v>Q7.3. Loofa gourd, average of raw and cooked (boiled)</v>
      </c>
      <c r="J5503" s="1">
        <f t="shared" si="2"/>
        <v>0</v>
      </c>
      <c r="K5503" s="1" t="str">
        <f t="shared" si="3"/>
        <v>Q7.3. Loofa gourd, average of raw and cooked (boiled)0</v>
      </c>
      <c r="L5503" s="1" t="str">
        <f t="shared" si="4"/>
        <v>Q7.3. Loofa gourd, average of raw and cooked (boiled)</v>
      </c>
      <c r="M5503" s="1" t="str">
        <f t="array" ref="M5503">IF(A5502=$A$72,TEXT(A5503,"dd/mm/yyyy"),A5503)&amp;";"&amp;B5503&amp;";"&amp;IF(J5503=0,IFERROR(VLOOKUP(A5503,default!$B$17:$C$19,2,0),C5503),INDEX(default!$B$2:$B$12,Sheet2!J5503,0))&amp;";"&amp;D5503&amp;";"&amp;E5503&amp;";"&amp;F5503&amp;";"&amp;G5503&amp;";"&amp;H5503</f>
        <v>;;;;;;;</v>
      </c>
    </row>
    <row r="5504" ht="15.75" customHeight="1">
      <c r="A5504" s="1" t="s">
        <v>821</v>
      </c>
      <c r="I5504" s="1" t="str">
        <f t="shared" si="1"/>
        <v>Q7.3. Loofa gourd, average of raw and cooked (boiled)</v>
      </c>
      <c r="J5504" s="1">
        <f t="shared" si="2"/>
        <v>0</v>
      </c>
      <c r="K5504" s="1" t="str">
        <f t="shared" si="3"/>
        <v>Q7.3. Loofa gourd, average of raw and cooked (boiled)0</v>
      </c>
      <c r="L5504" s="1" t="str">
        <f t="shared" si="4"/>
        <v>Q7.3. Loofa gourd, average of raw and cooked (boiled)Time period</v>
      </c>
      <c r="M5504" s="1" t="str">
        <f t="array" ref="M5504">IF(A5503=$A$72,TEXT(A5504,"dd/mm/yyyy"),A5504)&amp;";"&amp;B5504&amp;";"&amp;IF(J5504=0,IFERROR(VLOOKUP(A5504,default!$B$17:$C$19,2,0),C5504),INDEX(default!$B$2:$B$12,Sheet2!J5504,0))&amp;";"&amp;D5504&amp;";"&amp;E5504&amp;";"&amp;F5504&amp;";"&amp;G5504&amp;";"&amp;H5504</f>
        <v>Time period;;;;;;;</v>
      </c>
    </row>
    <row r="5505" ht="15.75" customHeight="1">
      <c r="A5505" s="1" t="s">
        <v>822</v>
      </c>
      <c r="I5505" s="1" t="str">
        <f t="shared" si="1"/>
        <v>Q7.3. Loofa gourd, average of raw and cooked (boiled)</v>
      </c>
      <c r="J5505" s="1">
        <f t="shared" si="2"/>
        <v>0</v>
      </c>
      <c r="K5505" s="1" t="str">
        <f t="shared" si="3"/>
        <v>Q7.3. Loofa gourd, average of raw and cooked (boiled)0</v>
      </c>
      <c r="L5505" s="1" t="str">
        <f t="shared" si="4"/>
        <v>Q7.3. Loofa gourd, average of raw and cooked (boiled)Unspecified</v>
      </c>
      <c r="M5505" s="1" t="str">
        <f t="array" ref="M5505">IF(A5504=$A$72,TEXT(A5505,"dd/mm/yyyy"),A5505)&amp;";"&amp;B5505&amp;";"&amp;IF(J5505=0,IFERROR(VLOOKUP(A5505,default!$B$17:$C$19,2,0),C5505),INDEX(default!$B$2:$B$12,Sheet2!J5505,0))&amp;";"&amp;D5505&amp;";"&amp;E5505&amp;";"&amp;F5505&amp;";"&amp;G5505&amp;";"&amp;H5505</f>
        <v>Unspecified;;;;;;;</v>
      </c>
    </row>
    <row r="5506" ht="15.75" customHeight="1">
      <c r="I5506" s="1" t="str">
        <f t="shared" si="1"/>
        <v>Q7.3. Loofa gourd, average of raw and cooked (boiled)</v>
      </c>
      <c r="J5506" s="1">
        <f t="shared" si="2"/>
        <v>0</v>
      </c>
      <c r="K5506" s="1" t="str">
        <f t="shared" si="3"/>
        <v>Q7.3. Loofa gourd, average of raw and cooked (boiled)0</v>
      </c>
      <c r="L5506" s="1" t="str">
        <f t="shared" si="4"/>
        <v>Q7.3. Loofa gourd, average of raw and cooked (boiled)</v>
      </c>
      <c r="M5506" s="1" t="str">
        <f t="array" ref="M5506">IF(A5505=$A$72,TEXT(A5506,"dd/mm/yyyy"),A5506)&amp;";"&amp;B5506&amp;";"&amp;IF(J5506=0,IFERROR(VLOOKUP(A5506,default!$B$17:$C$19,2,0),C5506),INDEX(default!$B$2:$B$12,Sheet2!J5506,0))&amp;";"&amp;D5506&amp;";"&amp;E5506&amp;";"&amp;F5506&amp;";"&amp;G5506&amp;";"&amp;H5506</f>
        <v>;;;;;;;</v>
      </c>
    </row>
    <row r="5507" ht="15.75" customHeight="1">
      <c r="A5507" s="1" t="s">
        <v>823</v>
      </c>
      <c r="I5507" s="1" t="str">
        <f t="shared" si="1"/>
        <v>Q7.3. Loofa gourd, average of raw and cooked (boiled)</v>
      </c>
      <c r="J5507" s="1">
        <f t="shared" si="2"/>
        <v>0</v>
      </c>
      <c r="K5507" s="1" t="str">
        <f t="shared" si="3"/>
        <v>Q7.3. Loofa gourd, average of raw and cooked (boiled)0</v>
      </c>
      <c r="L5507" s="1" t="str">
        <f t="shared" si="4"/>
        <v>Q7.3. Loofa gourd, average of raw and cooked (boiled)Geography</v>
      </c>
      <c r="M5507" s="1" t="str">
        <f t="array" ref="M5507">IF(A5506=$A$72,TEXT(A5507,"dd/mm/yyyy"),A5507)&amp;";"&amp;B5507&amp;";"&amp;IF(J5507=0,IFERROR(VLOOKUP(A5507,default!$B$17:$C$19,2,0),C5507),INDEX(default!$B$2:$B$12,Sheet2!J5507,0))&amp;";"&amp;D5507&amp;";"&amp;E5507&amp;";"&amp;F5507&amp;";"&amp;G5507&amp;";"&amp;H5507</f>
        <v>Geography;;;;;;;</v>
      </c>
    </row>
    <row r="5508" ht="15.75" customHeight="1">
      <c r="A5508" s="1" t="s">
        <v>822</v>
      </c>
      <c r="I5508" s="1" t="str">
        <f t="shared" si="1"/>
        <v>Q7.3. Loofa gourd, average of raw and cooked (boiled)</v>
      </c>
      <c r="J5508" s="1">
        <f t="shared" si="2"/>
        <v>0</v>
      </c>
      <c r="K5508" s="1" t="str">
        <f t="shared" si="3"/>
        <v>Q7.3. Loofa gourd, average of raw and cooked (boiled)0</v>
      </c>
      <c r="L5508" s="1" t="str">
        <f t="shared" si="4"/>
        <v>Q7.3. Loofa gourd, average of raw and cooked (boiled)Unspecified</v>
      </c>
      <c r="M5508" s="1" t="str">
        <f t="array" ref="M5508">IF(A5507=$A$72,TEXT(A5508,"dd/mm/yyyy"),A5508)&amp;";"&amp;B5508&amp;";"&amp;IF(J5508=0,IFERROR(VLOOKUP(A5508,default!$B$17:$C$19,2,0),C5508),INDEX(default!$B$2:$B$12,Sheet2!J5508,0))&amp;";"&amp;D5508&amp;";"&amp;E5508&amp;";"&amp;F5508&amp;";"&amp;G5508&amp;";"&amp;H5508</f>
        <v>Unspecified;;;;;;;</v>
      </c>
    </row>
    <row r="5509" ht="15.75" customHeight="1">
      <c r="I5509" s="1" t="str">
        <f t="shared" si="1"/>
        <v>Q7.3. Loofa gourd, average of raw and cooked (boiled)</v>
      </c>
      <c r="J5509" s="1">
        <f t="shared" si="2"/>
        <v>0</v>
      </c>
      <c r="K5509" s="1" t="str">
        <f t="shared" si="3"/>
        <v>Q7.3. Loofa gourd, average of raw and cooked (boiled)0</v>
      </c>
      <c r="L5509" s="1" t="str">
        <f t="shared" si="4"/>
        <v>Q7.3. Loofa gourd, average of raw and cooked (boiled)</v>
      </c>
      <c r="M5509" s="1" t="str">
        <f t="array" ref="M5509">IF(A5508=$A$72,TEXT(A5509,"dd/mm/yyyy"),A5509)&amp;";"&amp;B5509&amp;";"&amp;IF(J5509=0,IFERROR(VLOOKUP(A5509,default!$B$17:$C$19,2,0),C5509),INDEX(default!$B$2:$B$12,Sheet2!J5509,0))&amp;";"&amp;D5509&amp;";"&amp;E5509&amp;";"&amp;F5509&amp;";"&amp;G5509&amp;";"&amp;H5509</f>
        <v>;;;;;;;</v>
      </c>
    </row>
    <row r="5510" ht="15.75" customHeight="1">
      <c r="A5510" s="1" t="s">
        <v>824</v>
      </c>
      <c r="I5510" s="1" t="str">
        <f t="shared" si="1"/>
        <v>Q7.3. Loofa gourd, average of raw and cooked (boiled)</v>
      </c>
      <c r="J5510" s="1">
        <f t="shared" si="2"/>
        <v>0</v>
      </c>
      <c r="K5510" s="1" t="str">
        <f t="shared" si="3"/>
        <v>Q7.3. Loofa gourd, average of raw and cooked (boiled)0</v>
      </c>
      <c r="L5510" s="1" t="str">
        <f t="shared" si="4"/>
        <v>Q7.3. Loofa gourd, average of raw and cooked (boiled)Technology</v>
      </c>
      <c r="M5510" s="1" t="str">
        <f t="array" ref="M5510">IF(A5509=$A$72,TEXT(A5510,"dd/mm/yyyy"),A5510)&amp;";"&amp;B5510&amp;";"&amp;IF(J5510=0,IFERROR(VLOOKUP(A5510,default!$B$17:$C$19,2,0),C5510),INDEX(default!$B$2:$B$12,Sheet2!J5510,0))&amp;";"&amp;D5510&amp;";"&amp;E5510&amp;";"&amp;F5510&amp;";"&amp;G5510&amp;";"&amp;H5510</f>
        <v>Technology;;;;;;;</v>
      </c>
    </row>
    <row r="5511" ht="15.75" customHeight="1">
      <c r="A5511" s="1" t="s">
        <v>822</v>
      </c>
      <c r="I5511" s="1" t="str">
        <f t="shared" si="1"/>
        <v>Q7.3. Loofa gourd, average of raw and cooked (boiled)</v>
      </c>
      <c r="J5511" s="1">
        <f t="shared" si="2"/>
        <v>0</v>
      </c>
      <c r="K5511" s="1" t="str">
        <f t="shared" si="3"/>
        <v>Q7.3. Loofa gourd, average of raw and cooked (boiled)0</v>
      </c>
      <c r="L5511" s="1" t="str">
        <f t="shared" si="4"/>
        <v>Q7.3. Loofa gourd, average of raw and cooked (boiled)Unspecified</v>
      </c>
      <c r="M5511" s="1" t="str">
        <f t="array" ref="M5511">IF(A5510=$A$72,TEXT(A5511,"dd/mm/yyyy"),A5511)&amp;";"&amp;B5511&amp;";"&amp;IF(J5511=0,IFERROR(VLOOKUP(A5511,default!$B$17:$C$19,2,0),C5511),INDEX(default!$B$2:$B$12,Sheet2!J5511,0))&amp;";"&amp;D5511&amp;";"&amp;E5511&amp;";"&amp;F5511&amp;";"&amp;G5511&amp;";"&amp;H5511</f>
        <v>Unspecified;;;;;;;</v>
      </c>
    </row>
    <row r="5512" ht="15.75" customHeight="1">
      <c r="I5512" s="1" t="str">
        <f t="shared" si="1"/>
        <v>Q7.3. Loofa gourd, average of raw and cooked (boiled)</v>
      </c>
      <c r="J5512" s="1">
        <f t="shared" si="2"/>
        <v>0</v>
      </c>
      <c r="K5512" s="1" t="str">
        <f t="shared" si="3"/>
        <v>Q7.3. Loofa gourd, average of raw and cooked (boiled)0</v>
      </c>
      <c r="L5512" s="1" t="str">
        <f t="shared" si="4"/>
        <v>Q7.3. Loofa gourd, average of raw and cooked (boiled)</v>
      </c>
      <c r="M5512" s="1" t="str">
        <f t="array" ref="M5512">IF(A5511=$A$72,TEXT(A5512,"dd/mm/yyyy"),A5512)&amp;";"&amp;B5512&amp;";"&amp;IF(J5512=0,IFERROR(VLOOKUP(A5512,default!$B$17:$C$19,2,0),C5512),INDEX(default!$B$2:$B$12,Sheet2!J5512,0))&amp;";"&amp;D5512&amp;";"&amp;E5512&amp;";"&amp;F5512&amp;";"&amp;G5512&amp;";"&amp;H5512</f>
        <v>;;;;;;;</v>
      </c>
    </row>
    <row r="5513" ht="15.75" customHeight="1">
      <c r="A5513" s="1" t="s">
        <v>825</v>
      </c>
      <c r="I5513" s="1" t="str">
        <f t="shared" si="1"/>
        <v>Q7.3. Loofa gourd, average of raw and cooked (boiled)</v>
      </c>
      <c r="J5513" s="1">
        <f t="shared" si="2"/>
        <v>0</v>
      </c>
      <c r="K5513" s="1" t="str">
        <f t="shared" si="3"/>
        <v>Q7.3. Loofa gourd, average of raw and cooked (boiled)0</v>
      </c>
      <c r="L5513" s="1" t="str">
        <f t="shared" si="4"/>
        <v>Q7.3. Loofa gourd, average of raw and cooked (boiled)Representativeness</v>
      </c>
      <c r="M5513" s="1" t="str">
        <f t="array" ref="M5513">IF(A5512=$A$72,TEXT(A5513,"dd/mm/yyyy"),A5513)&amp;";"&amp;B5513&amp;";"&amp;IF(J5513=0,IFERROR(VLOOKUP(A5513,default!$B$17:$C$19,2,0),C5513),INDEX(default!$B$2:$B$12,Sheet2!J5513,0))&amp;";"&amp;D5513&amp;";"&amp;E5513&amp;";"&amp;F5513&amp;";"&amp;G5513&amp;";"&amp;H5513</f>
        <v>Representativeness;;;;;;;</v>
      </c>
    </row>
    <row r="5514" ht="15.75" customHeight="1">
      <c r="A5514" s="1" t="s">
        <v>822</v>
      </c>
      <c r="I5514" s="1" t="str">
        <f t="shared" si="1"/>
        <v>Q7.3. Loofa gourd, average of raw and cooked (boiled)</v>
      </c>
      <c r="J5514" s="1">
        <f t="shared" si="2"/>
        <v>0</v>
      </c>
      <c r="K5514" s="1" t="str">
        <f t="shared" si="3"/>
        <v>Q7.3. Loofa gourd, average of raw and cooked (boiled)0</v>
      </c>
      <c r="L5514" s="1" t="str">
        <f t="shared" si="4"/>
        <v>Q7.3. Loofa gourd, average of raw and cooked (boiled)Unspecified</v>
      </c>
      <c r="M5514" s="1" t="str">
        <f t="array" ref="M5514">IF(A5513=$A$72,TEXT(A5514,"dd/mm/yyyy"),A5514)&amp;";"&amp;B5514&amp;";"&amp;IF(J5514=0,IFERROR(VLOOKUP(A5514,default!$B$17:$C$19,2,0),C5514),INDEX(default!$B$2:$B$12,Sheet2!J5514,0))&amp;";"&amp;D5514&amp;";"&amp;E5514&amp;";"&amp;F5514&amp;";"&amp;G5514&amp;";"&amp;H5514</f>
        <v>Unspecified;;;;;;;</v>
      </c>
    </row>
    <row r="5515" ht="15.75" customHeight="1">
      <c r="I5515" s="1" t="str">
        <f t="shared" si="1"/>
        <v>Q7.3. Loofa gourd, average of raw and cooked (boiled)</v>
      </c>
      <c r="J5515" s="1">
        <f t="shared" si="2"/>
        <v>0</v>
      </c>
      <c r="K5515" s="1" t="str">
        <f t="shared" si="3"/>
        <v>Q7.3. Loofa gourd, average of raw and cooked (boiled)0</v>
      </c>
      <c r="L5515" s="1" t="str">
        <f t="shared" si="4"/>
        <v>Q7.3. Loofa gourd, average of raw and cooked (boiled)</v>
      </c>
      <c r="M5515" s="1" t="str">
        <f t="array" ref="M5515">IF(A5514=$A$72,TEXT(A5515,"dd/mm/yyyy"),A5515)&amp;";"&amp;B5515&amp;";"&amp;IF(J5515=0,IFERROR(VLOOKUP(A5515,default!$B$17:$C$19,2,0),C5515),INDEX(default!$B$2:$B$12,Sheet2!J5515,0))&amp;";"&amp;D5515&amp;";"&amp;E5515&amp;";"&amp;F5515&amp;";"&amp;G5515&amp;";"&amp;H5515</f>
        <v>;;;;;;;</v>
      </c>
    </row>
    <row r="5516" ht="15.75" customHeight="1">
      <c r="A5516" s="1" t="s">
        <v>826</v>
      </c>
      <c r="I5516" s="1" t="str">
        <f t="shared" si="1"/>
        <v>Q7.3. Loofa gourd, average of raw and cooked (boiled)</v>
      </c>
      <c r="J5516" s="1">
        <f t="shared" si="2"/>
        <v>0</v>
      </c>
      <c r="K5516" s="1" t="str">
        <f t="shared" si="3"/>
        <v>Q7.3. Loofa gourd, average of raw and cooked (boiled)0</v>
      </c>
      <c r="L5516" s="1" t="str">
        <f t="shared" si="4"/>
        <v>Q7.3. Loofa gourd, average of raw and cooked (boiled)Multiple output allocation</v>
      </c>
      <c r="M5516" s="1" t="str">
        <f t="array" ref="M5516">IF(A5515=$A$72,TEXT(A5516,"dd/mm/yyyy"),A5516)&amp;";"&amp;B5516&amp;";"&amp;IF(J5516=0,IFERROR(VLOOKUP(A5516,default!$B$17:$C$19,2,0),C5516),INDEX(default!$B$2:$B$12,Sheet2!J5516,0))&amp;";"&amp;D5516&amp;";"&amp;E5516&amp;";"&amp;F5516&amp;";"&amp;G5516&amp;";"&amp;H5516</f>
        <v>Multiple output allocation;;;;;;;</v>
      </c>
    </row>
    <row r="5517" ht="15.75" customHeight="1">
      <c r="A5517" s="1" t="s">
        <v>822</v>
      </c>
      <c r="I5517" s="1" t="str">
        <f t="shared" si="1"/>
        <v>Q7.3. Loofa gourd, average of raw and cooked (boiled)</v>
      </c>
      <c r="J5517" s="1">
        <f t="shared" si="2"/>
        <v>0</v>
      </c>
      <c r="K5517" s="1" t="str">
        <f t="shared" si="3"/>
        <v>Q7.3. Loofa gourd, average of raw and cooked (boiled)0</v>
      </c>
      <c r="L5517" s="1" t="str">
        <f t="shared" si="4"/>
        <v>Q7.3. Loofa gourd, average of raw and cooked (boiled)Unspecified</v>
      </c>
      <c r="M5517" s="1" t="str">
        <f t="array" ref="M5517">IF(A5516=$A$72,TEXT(A5517,"dd/mm/yyyy"),A5517)&amp;";"&amp;B5517&amp;";"&amp;IF(J5517=0,IFERROR(VLOOKUP(A5517,default!$B$17:$C$19,2,0),C5517),INDEX(default!$B$2:$B$12,Sheet2!J5517,0))&amp;";"&amp;D5517&amp;";"&amp;E5517&amp;";"&amp;F5517&amp;";"&amp;G5517&amp;";"&amp;H5517</f>
        <v>Unspecified;;;;;;;</v>
      </c>
    </row>
    <row r="5518" ht="15.75" customHeight="1">
      <c r="I5518" s="1" t="str">
        <f t="shared" si="1"/>
        <v>Q7.3. Loofa gourd, average of raw and cooked (boiled)</v>
      </c>
      <c r="J5518" s="1">
        <f t="shared" si="2"/>
        <v>0</v>
      </c>
      <c r="K5518" s="1" t="str">
        <f t="shared" si="3"/>
        <v>Q7.3. Loofa gourd, average of raw and cooked (boiled)0</v>
      </c>
      <c r="L5518" s="1" t="str">
        <f t="shared" si="4"/>
        <v>Q7.3. Loofa gourd, average of raw and cooked (boiled)</v>
      </c>
      <c r="M5518" s="1" t="str">
        <f t="array" ref="M5518">IF(A5517=$A$72,TEXT(A5518,"dd/mm/yyyy"),A5518)&amp;";"&amp;B5518&amp;";"&amp;IF(J5518=0,IFERROR(VLOOKUP(A5518,default!$B$17:$C$19,2,0),C5518),INDEX(default!$B$2:$B$12,Sheet2!J5518,0))&amp;";"&amp;D5518&amp;";"&amp;E5518&amp;";"&amp;F5518&amp;";"&amp;G5518&amp;";"&amp;H5518</f>
        <v>;;;;;;;</v>
      </c>
    </row>
    <row r="5519" ht="15.75" customHeight="1">
      <c r="A5519" s="1" t="s">
        <v>827</v>
      </c>
      <c r="I5519" s="1" t="str">
        <f t="shared" si="1"/>
        <v>Q7.3. Loofa gourd, average of raw and cooked (boiled)</v>
      </c>
      <c r="J5519" s="1">
        <f t="shared" si="2"/>
        <v>0</v>
      </c>
      <c r="K5519" s="1" t="str">
        <f t="shared" si="3"/>
        <v>Q7.3. Loofa gourd, average of raw and cooked (boiled)0</v>
      </c>
      <c r="L5519" s="1" t="str">
        <f t="shared" si="4"/>
        <v>Q7.3. Loofa gourd, average of raw and cooked (boiled)Substitution allocation</v>
      </c>
      <c r="M5519" s="1" t="str">
        <f t="array" ref="M5519">IF(A5518=$A$72,TEXT(A5519,"dd/mm/yyyy"),A5519)&amp;";"&amp;B5519&amp;";"&amp;IF(J5519=0,IFERROR(VLOOKUP(A5519,default!$B$17:$C$19,2,0),C5519),INDEX(default!$B$2:$B$12,Sheet2!J5519,0))&amp;";"&amp;D5519&amp;";"&amp;E5519&amp;";"&amp;F5519&amp;";"&amp;G5519&amp;";"&amp;H5519</f>
        <v>Substitution allocation;;;;;;;</v>
      </c>
    </row>
    <row r="5520" ht="15.75" customHeight="1">
      <c r="A5520" s="1" t="s">
        <v>822</v>
      </c>
      <c r="I5520" s="1" t="str">
        <f t="shared" si="1"/>
        <v>Q7.3. Loofa gourd, average of raw and cooked (boiled)</v>
      </c>
      <c r="J5520" s="1">
        <f t="shared" si="2"/>
        <v>0</v>
      </c>
      <c r="K5520" s="1" t="str">
        <f t="shared" si="3"/>
        <v>Q7.3. Loofa gourd, average of raw and cooked (boiled)0</v>
      </c>
      <c r="L5520" s="1" t="str">
        <f t="shared" si="4"/>
        <v>Q7.3. Loofa gourd, average of raw and cooked (boiled)Unspecified</v>
      </c>
      <c r="M5520" s="1" t="str">
        <f t="array" ref="M5520">IF(A5519=$A$72,TEXT(A5520,"dd/mm/yyyy"),A5520)&amp;";"&amp;B5520&amp;";"&amp;IF(J5520=0,IFERROR(VLOOKUP(A5520,default!$B$17:$C$19,2,0),C5520),INDEX(default!$B$2:$B$12,Sheet2!J5520,0))&amp;";"&amp;D5520&amp;";"&amp;E5520&amp;";"&amp;F5520&amp;";"&amp;G5520&amp;";"&amp;H5520</f>
        <v>Unspecified;;;;;;;</v>
      </c>
    </row>
    <row r="5521" ht="15.75" customHeight="1">
      <c r="I5521" s="1" t="str">
        <f t="shared" si="1"/>
        <v>Q7.3. Loofa gourd, average of raw and cooked (boiled)</v>
      </c>
      <c r="J5521" s="1">
        <f t="shared" si="2"/>
        <v>0</v>
      </c>
      <c r="K5521" s="1" t="str">
        <f t="shared" si="3"/>
        <v>Q7.3. Loofa gourd, average of raw and cooked (boiled)0</v>
      </c>
      <c r="L5521" s="1" t="str">
        <f t="shared" si="4"/>
        <v>Q7.3. Loofa gourd, average of raw and cooked (boiled)</v>
      </c>
      <c r="M5521" s="1" t="str">
        <f t="array" ref="M5521">IF(A5520=$A$72,TEXT(A5521,"dd/mm/yyyy"),A5521)&amp;";"&amp;B5521&amp;";"&amp;IF(J5521=0,IFERROR(VLOOKUP(A5521,default!$B$17:$C$19,2,0),C5521),INDEX(default!$B$2:$B$12,Sheet2!J5521,0))&amp;";"&amp;D5521&amp;";"&amp;E5521&amp;";"&amp;F5521&amp;";"&amp;G5521&amp;";"&amp;H5521</f>
        <v>;;;;;;;</v>
      </c>
    </row>
    <row r="5522" ht="15.75" customHeight="1">
      <c r="A5522" s="1" t="s">
        <v>828</v>
      </c>
      <c r="I5522" s="1" t="str">
        <f t="shared" si="1"/>
        <v>Q7.3. Loofa gourd, average of raw and cooked (boiled)</v>
      </c>
      <c r="J5522" s="1">
        <f t="shared" si="2"/>
        <v>0</v>
      </c>
      <c r="K5522" s="1" t="str">
        <f t="shared" si="3"/>
        <v>Q7.3. Loofa gourd, average of raw and cooked (boiled)0</v>
      </c>
      <c r="L5522" s="1" t="str">
        <f t="shared" si="4"/>
        <v>Q7.3. Loofa gourd, average of raw and cooked (boiled)Cut off rules</v>
      </c>
      <c r="M5522" s="1" t="str">
        <f t="array" ref="M5522">IF(A5521=$A$72,TEXT(A5522,"dd/mm/yyyy"),A5522)&amp;";"&amp;B5522&amp;";"&amp;IF(J5522=0,IFERROR(VLOOKUP(A5522,default!$B$17:$C$19,2,0),C5522),INDEX(default!$B$2:$B$12,Sheet2!J5522,0))&amp;";"&amp;D5522&amp;";"&amp;E5522&amp;";"&amp;F5522&amp;";"&amp;G5522&amp;";"&amp;H5522</f>
        <v>Cut off rules;;;;;;;</v>
      </c>
    </row>
    <row r="5523" ht="15.75" customHeight="1">
      <c r="A5523" s="1" t="s">
        <v>822</v>
      </c>
      <c r="I5523" s="1" t="str">
        <f t="shared" si="1"/>
        <v>Q7.3. Loofa gourd, average of raw and cooked (boiled)</v>
      </c>
      <c r="J5523" s="1">
        <f t="shared" si="2"/>
        <v>0</v>
      </c>
      <c r="K5523" s="1" t="str">
        <f t="shared" si="3"/>
        <v>Q7.3. Loofa gourd, average of raw and cooked (boiled)0</v>
      </c>
      <c r="L5523" s="1" t="str">
        <f t="shared" si="4"/>
        <v>Q7.3. Loofa gourd, average of raw and cooked (boiled)Unspecified</v>
      </c>
      <c r="M5523" s="1" t="str">
        <f t="array" ref="M5523">IF(A5522=$A$72,TEXT(A5523,"dd/mm/yyyy"),A5523)&amp;";"&amp;B5523&amp;";"&amp;IF(J5523=0,IFERROR(VLOOKUP(A5523,default!$B$17:$C$19,2,0),C5523),INDEX(default!$B$2:$B$12,Sheet2!J5523,0))&amp;";"&amp;D5523&amp;";"&amp;E5523&amp;";"&amp;F5523&amp;";"&amp;G5523&amp;";"&amp;H5523</f>
        <v>Unspecified;;;;;;;</v>
      </c>
    </row>
    <row r="5524" ht="15.75" customHeight="1">
      <c r="I5524" s="1" t="str">
        <f t="shared" si="1"/>
        <v>Q7.3. Loofa gourd, average of raw and cooked (boiled)</v>
      </c>
      <c r="J5524" s="1">
        <f t="shared" si="2"/>
        <v>0</v>
      </c>
      <c r="K5524" s="1" t="str">
        <f t="shared" si="3"/>
        <v>Q7.3. Loofa gourd, average of raw and cooked (boiled)0</v>
      </c>
      <c r="L5524" s="1" t="str">
        <f t="shared" si="4"/>
        <v>Q7.3. Loofa gourd, average of raw and cooked (boiled)</v>
      </c>
      <c r="M5524" s="1" t="str">
        <f t="array" ref="M5524">IF(A5523=$A$72,TEXT(A5524,"dd/mm/yyyy"),A5524)&amp;";"&amp;B5524&amp;";"&amp;IF(J5524=0,IFERROR(VLOOKUP(A5524,default!$B$17:$C$19,2,0),C5524),INDEX(default!$B$2:$B$12,Sheet2!J5524,0))&amp;";"&amp;D5524&amp;";"&amp;E5524&amp;";"&amp;F5524&amp;";"&amp;G5524&amp;";"&amp;H5524</f>
        <v>;;;;;;;</v>
      </c>
    </row>
    <row r="5525" ht="15.75" customHeight="1">
      <c r="A5525" s="49" t="s">
        <v>829</v>
      </c>
      <c r="I5525" s="1" t="str">
        <f t="shared" si="1"/>
        <v>Q7.3. Loofa gourd, average of raw and cooked (boiled)</v>
      </c>
      <c r="J5525" s="1">
        <f t="shared" si="2"/>
        <v>0</v>
      </c>
      <c r="K5525" s="1" t="str">
        <f t="shared" si="3"/>
        <v>Q7.3. Loofa gourd, average of raw and cooked (boiled)0</v>
      </c>
      <c r="L5525" s="1" t="str">
        <f t="shared" si="4"/>
        <v>Q7.3. Loofa gourd, average of raw and cooked (boiled)Capital goods</v>
      </c>
      <c r="M5525" s="1" t="str">
        <f t="array" ref="M5525">IF(A5524=$A$72,TEXT(A5525,"dd/mm/yyyy"),A5525)&amp;";"&amp;B5525&amp;";"&amp;IF(J5525=0,IFERROR(VLOOKUP(A5525,default!$B$17:$C$19,2,0),C5525),INDEX(default!$B$2:$B$12,Sheet2!J5525,0))&amp;";"&amp;D5525&amp;";"&amp;E5525&amp;";"&amp;F5525&amp;";"&amp;G5525&amp;";"&amp;H5525</f>
        <v>Capital goods;;;;;;;</v>
      </c>
    </row>
    <row r="5526" ht="15.75" customHeight="1">
      <c r="A5526" s="1" t="s">
        <v>822</v>
      </c>
      <c r="I5526" s="1" t="str">
        <f t="shared" si="1"/>
        <v>Q7.3. Loofa gourd, average of raw and cooked (boiled)</v>
      </c>
      <c r="J5526" s="1">
        <f t="shared" si="2"/>
        <v>0</v>
      </c>
      <c r="K5526" s="1" t="str">
        <f t="shared" si="3"/>
        <v>Q7.3. Loofa gourd, average of raw and cooked (boiled)0</v>
      </c>
      <c r="L5526" s="1" t="str">
        <f t="shared" si="4"/>
        <v>Q7.3. Loofa gourd, average of raw and cooked (boiled)Unspecified</v>
      </c>
      <c r="M5526" s="1" t="str">
        <f t="array" ref="M5526">IF(A5525=$A$72,TEXT(A5526,"dd/mm/yyyy"),A5526)&amp;";"&amp;B5526&amp;";"&amp;IF(J5526=0,IFERROR(VLOOKUP(A5526,default!$B$17:$C$19,2,0),C5526),INDEX(default!$B$2:$B$12,Sheet2!J5526,0))&amp;";"&amp;D5526&amp;";"&amp;E5526&amp;";"&amp;F5526&amp;";"&amp;G5526&amp;";"&amp;H5526</f>
        <v>Unspecified;;;;;;;</v>
      </c>
    </row>
    <row r="5527" ht="15.75" customHeight="1">
      <c r="I5527" s="1" t="str">
        <f t="shared" si="1"/>
        <v>Q7.3. Loofa gourd, average of raw and cooked (boiled)</v>
      </c>
      <c r="J5527" s="1">
        <f t="shared" si="2"/>
        <v>0</v>
      </c>
      <c r="K5527" s="1" t="str">
        <f t="shared" si="3"/>
        <v>Q7.3. Loofa gourd, average of raw and cooked (boiled)0</v>
      </c>
      <c r="L5527" s="1" t="str">
        <f t="shared" si="4"/>
        <v>Q7.3. Loofa gourd, average of raw and cooked (boiled)</v>
      </c>
      <c r="M5527" s="1" t="str">
        <f t="array" ref="M5527">IF(A5526=$A$72,TEXT(A5527,"dd/mm/yyyy"),A5527)&amp;";"&amp;B5527&amp;";"&amp;IF(J5527=0,IFERROR(VLOOKUP(A5527,default!$B$17:$C$19,2,0),C5527),INDEX(default!$B$2:$B$12,Sheet2!J5527,0))&amp;";"&amp;D5527&amp;";"&amp;E5527&amp;";"&amp;F5527&amp;";"&amp;G5527&amp;";"&amp;H5527</f>
        <v>;;;;;;;</v>
      </c>
    </row>
    <row r="5528" ht="15.75" customHeight="1">
      <c r="A5528" s="1" t="s">
        <v>830</v>
      </c>
      <c r="I5528" s="1" t="str">
        <f t="shared" si="1"/>
        <v>Q7.3. Loofa gourd, average of raw and cooked (boiled)</v>
      </c>
      <c r="J5528" s="1">
        <f t="shared" si="2"/>
        <v>0</v>
      </c>
      <c r="K5528" s="1" t="str">
        <f t="shared" si="3"/>
        <v>Q7.3. Loofa gourd, average of raw and cooked (boiled)0</v>
      </c>
      <c r="L5528" s="1" t="str">
        <f t="shared" si="4"/>
        <v>Q7.3. Loofa gourd, average of raw and cooked (boiled)Boundary with nature</v>
      </c>
      <c r="M5528" s="1" t="str">
        <f t="array" ref="M5528">IF(A5527=$A$72,TEXT(A5528,"dd/mm/yyyy"),A5528)&amp;";"&amp;B5528&amp;";"&amp;IF(J5528=0,IFERROR(VLOOKUP(A5528,default!$B$17:$C$19,2,0),C5528),INDEX(default!$B$2:$B$12,Sheet2!J5528,0))&amp;";"&amp;D5528&amp;";"&amp;E5528&amp;";"&amp;F5528&amp;";"&amp;G5528&amp;";"&amp;H5528</f>
        <v>Boundary with nature;;;;;;;</v>
      </c>
    </row>
    <row r="5529" ht="15.75" customHeight="1">
      <c r="A5529" s="1" t="s">
        <v>822</v>
      </c>
      <c r="I5529" s="1" t="str">
        <f t="shared" si="1"/>
        <v>Q7.3. Loofa gourd, average of raw and cooked (boiled)</v>
      </c>
      <c r="J5529" s="1">
        <f t="shared" si="2"/>
        <v>0</v>
      </c>
      <c r="K5529" s="1" t="str">
        <f t="shared" si="3"/>
        <v>Q7.3. Loofa gourd, average of raw and cooked (boiled)0</v>
      </c>
      <c r="L5529" s="1" t="str">
        <f t="shared" si="4"/>
        <v>Q7.3. Loofa gourd, average of raw and cooked (boiled)Unspecified</v>
      </c>
      <c r="M5529" s="1" t="str">
        <f t="array" ref="M5529">IF(A5528=$A$72,TEXT(A5529,"dd/mm/yyyy"),A5529)&amp;";"&amp;B5529&amp;";"&amp;IF(J5529=0,IFERROR(VLOOKUP(A5529,default!$B$17:$C$19,2,0),C5529),INDEX(default!$B$2:$B$12,Sheet2!J5529,0))&amp;";"&amp;D5529&amp;";"&amp;E5529&amp;";"&amp;F5529&amp;";"&amp;G5529&amp;";"&amp;H5529</f>
        <v>Unspecified;;;;;;;</v>
      </c>
    </row>
    <row r="5530" ht="15.75" customHeight="1">
      <c r="I5530" s="1" t="str">
        <f t="shared" si="1"/>
        <v>Q7.3. Loofa gourd, average of raw and cooked (boiled)</v>
      </c>
      <c r="J5530" s="1">
        <f t="shared" si="2"/>
        <v>0</v>
      </c>
      <c r="K5530" s="1" t="str">
        <f t="shared" si="3"/>
        <v>Q7.3. Loofa gourd, average of raw and cooked (boiled)0</v>
      </c>
      <c r="L5530" s="1" t="str">
        <f t="shared" si="4"/>
        <v>Q7.3. Loofa gourd, average of raw and cooked (boiled)</v>
      </c>
      <c r="M5530" s="1" t="str">
        <f t="array" ref="M5530">IF(A5529=$A$72,TEXT(A5530,"dd/mm/yyyy"),A5530)&amp;";"&amp;B5530&amp;";"&amp;IF(J5530=0,IFERROR(VLOOKUP(A5530,default!$B$17:$C$19,2,0),C5530),INDEX(default!$B$2:$B$12,Sheet2!J5530,0))&amp;";"&amp;D5530&amp;";"&amp;E5530&amp;";"&amp;F5530&amp;";"&amp;G5530&amp;";"&amp;H5530</f>
        <v>;;;;;;;</v>
      </c>
    </row>
    <row r="5531" ht="15.75" customHeight="1">
      <c r="A5531" s="1" t="s">
        <v>831</v>
      </c>
      <c r="I5531" s="1" t="str">
        <f t="shared" si="1"/>
        <v>Q7.3. Loofa gourd, average of raw and cooked (boiled)</v>
      </c>
      <c r="J5531" s="1">
        <f t="shared" si="2"/>
        <v>0</v>
      </c>
      <c r="K5531" s="1" t="str">
        <f t="shared" si="3"/>
        <v>Q7.3. Loofa gourd, average of raw and cooked (boiled)0</v>
      </c>
      <c r="L5531" s="1" t="str">
        <f t="shared" si="4"/>
        <v>Q7.3. Loofa gourd, average of raw and cooked (boiled)Infrastructure</v>
      </c>
      <c r="M5531" s="1" t="str">
        <f t="array" ref="M5531">IF(A5530=$A$72,TEXT(A5531,"dd/mm/yyyy"),A5531)&amp;";"&amp;B5531&amp;";"&amp;IF(J5531=0,IFERROR(VLOOKUP(A5531,default!$B$17:$C$19,2,0),C5531),INDEX(default!$B$2:$B$12,Sheet2!J5531,0))&amp;";"&amp;D5531&amp;";"&amp;E5531&amp;";"&amp;F5531&amp;";"&amp;G5531&amp;";"&amp;H5531</f>
        <v>Infrastructure;;;;;;;</v>
      </c>
    </row>
    <row r="5532" ht="15.75" customHeight="1">
      <c r="A5532" s="1" t="s">
        <v>832</v>
      </c>
      <c r="I5532" s="1" t="str">
        <f t="shared" si="1"/>
        <v>Q7.3. Loofa gourd, average of raw and cooked (boiled)</v>
      </c>
      <c r="J5532" s="1">
        <f t="shared" si="2"/>
        <v>0</v>
      </c>
      <c r="K5532" s="1" t="str">
        <f t="shared" si="3"/>
        <v>Q7.3. Loofa gourd, average of raw and cooked (boiled)0</v>
      </c>
      <c r="L5532" s="1" t="str">
        <f t="shared" si="4"/>
        <v>Q7.3. Loofa gourd, average of raw and cooked (boiled)No</v>
      </c>
      <c r="M5532" s="1" t="str">
        <f t="array" ref="M5532">IF(A5531=$A$72,TEXT(A5532,"dd/mm/yyyy"),A5532)&amp;";"&amp;B5532&amp;";"&amp;IF(J5532=0,IFERROR(VLOOKUP(A5532,default!$B$17:$C$19,2,0),C5532),INDEX(default!$B$2:$B$12,Sheet2!J5532,0))&amp;";"&amp;D5532&amp;";"&amp;E5532&amp;";"&amp;F5532&amp;";"&amp;G5532&amp;";"&amp;H5532</f>
        <v>No;;;;;;;</v>
      </c>
    </row>
    <row r="5533" ht="15.75" customHeight="1">
      <c r="I5533" s="1" t="str">
        <f t="shared" si="1"/>
        <v>Q7.3. Loofa gourd, average of raw and cooked (boiled)</v>
      </c>
      <c r="J5533" s="1">
        <f t="shared" si="2"/>
        <v>0</v>
      </c>
      <c r="K5533" s="1" t="str">
        <f t="shared" si="3"/>
        <v>Q7.3. Loofa gourd, average of raw and cooked (boiled)0</v>
      </c>
      <c r="L5533" s="1" t="str">
        <f t="shared" si="4"/>
        <v>Q7.3. Loofa gourd, average of raw and cooked (boiled)</v>
      </c>
      <c r="M5533" s="1" t="str">
        <f t="array" ref="M5533">IF(A5532=$A$72,TEXT(A5533,"dd/mm/yyyy"),A5533)&amp;";"&amp;B5533&amp;";"&amp;IF(J5533=0,IFERROR(VLOOKUP(A5533,default!$B$17:$C$19,2,0),C5533),INDEX(default!$B$2:$B$12,Sheet2!J5533,0))&amp;";"&amp;D5533&amp;";"&amp;E5533&amp;";"&amp;F5533&amp;";"&amp;G5533&amp;";"&amp;H5533</f>
        <v>;;;;;;;</v>
      </c>
    </row>
    <row r="5534" ht="15.75" customHeight="1">
      <c r="A5534" s="1" t="s">
        <v>833</v>
      </c>
      <c r="I5534" s="1" t="str">
        <f t="shared" si="1"/>
        <v>Q7.3. Loofa gourd, average of raw and cooked (boiled)</v>
      </c>
      <c r="J5534" s="1">
        <f t="shared" si="2"/>
        <v>0</v>
      </c>
      <c r="K5534" s="1" t="str">
        <f t="shared" si="3"/>
        <v>Q7.3. Loofa gourd, average of raw and cooked (boiled)0</v>
      </c>
      <c r="L5534" s="1" t="str">
        <f t="shared" si="4"/>
        <v>Q7.3. Loofa gourd, average of raw and cooked (boiled)Date</v>
      </c>
      <c r="M5534" s="1" t="str">
        <f t="array" ref="M5534">IF(A5533=$A$72,TEXT(A5534,"dd/mm/yyyy"),A5534)&amp;";"&amp;B5534&amp;";"&amp;IF(J5534=0,IFERROR(VLOOKUP(A5534,default!$B$17:$C$19,2,0),C5534),INDEX(default!$B$2:$B$12,Sheet2!J5534,0))&amp;";"&amp;D5534&amp;";"&amp;E5534&amp;";"&amp;F5534&amp;";"&amp;G5534&amp;";"&amp;H5534</f>
        <v>Date;;;;;;;</v>
      </c>
    </row>
    <row r="5535" ht="15.75" customHeight="1">
      <c r="A5535" s="49">
        <v>45119.0</v>
      </c>
      <c r="I5535" s="1" t="str">
        <f t="shared" si="1"/>
        <v>Q7.3. Loofa gourd, average of raw and cooked (boiled)</v>
      </c>
      <c r="J5535" s="1">
        <f t="shared" si="2"/>
        <v>0</v>
      </c>
      <c r="K5535" s="1" t="str">
        <f t="shared" si="3"/>
        <v>Q7.3. Loofa gourd, average of raw and cooked (boiled)0</v>
      </c>
      <c r="L5535" s="1" t="str">
        <f t="shared" si="4"/>
        <v>Q7.3. Loofa gourd, average of raw and cooked (boiled)45119</v>
      </c>
      <c r="M5535" s="1" t="str">
        <f t="array" ref="M5535">IF(A5534=$A$72,TEXT(A5535,"dd/mm/yyyy"),A5535)&amp;";"&amp;B5535&amp;";"&amp;IF(J5535=0,IFERROR(VLOOKUP(A5535,default!$B$17:$C$19,2,0),C5535),INDEX(default!$B$2:$B$12,Sheet2!J5535,0))&amp;";"&amp;D5535&amp;";"&amp;E5535&amp;";"&amp;F5535&amp;";"&amp;G5535&amp;";"&amp;H5535</f>
        <v>12/07/2023;;;;;;;</v>
      </c>
    </row>
    <row r="5536" ht="15.75" customHeight="1">
      <c r="I5536" s="1" t="str">
        <f t="shared" si="1"/>
        <v>Q7.3. Loofa gourd, average of raw and cooked (boiled)</v>
      </c>
      <c r="J5536" s="1">
        <f t="shared" si="2"/>
        <v>0</v>
      </c>
      <c r="K5536" s="1" t="str">
        <f t="shared" si="3"/>
        <v>Q7.3. Loofa gourd, average of raw and cooked (boiled)0</v>
      </c>
      <c r="L5536" s="1" t="str">
        <f t="shared" si="4"/>
        <v>Q7.3. Loofa gourd, average of raw and cooked (boiled)</v>
      </c>
      <c r="M5536" s="1" t="str">
        <f t="array" ref="M5536">IF(A5535=$A$72,TEXT(A5536,"dd/mm/yyyy"),A5536)&amp;";"&amp;B5536&amp;";"&amp;IF(J5536=0,IFERROR(VLOOKUP(A5536,default!$B$17:$C$19,2,0),C5536),INDEX(default!$B$2:$B$12,Sheet2!J5536,0))&amp;";"&amp;D5536&amp;";"&amp;E5536&amp;";"&amp;F5536&amp;";"&amp;G5536&amp;";"&amp;H5536</f>
        <v>;;;;;;;</v>
      </c>
    </row>
    <row r="5537" ht="15.75" customHeight="1">
      <c r="A5537" s="1" t="s">
        <v>834</v>
      </c>
      <c r="I5537" s="1" t="str">
        <f t="shared" si="1"/>
        <v>Q7.3. Loofa gourd, average of raw and cooked (boiled)</v>
      </c>
      <c r="J5537" s="1">
        <f t="shared" si="2"/>
        <v>0</v>
      </c>
      <c r="K5537" s="1" t="str">
        <f t="shared" si="3"/>
        <v>Q7.3. Loofa gourd, average of raw and cooked (boiled)0</v>
      </c>
      <c r="L5537" s="1" t="str">
        <f t="shared" si="4"/>
        <v>Q7.3. Loofa gourd, average of raw and cooked (boiled)Products</v>
      </c>
      <c r="M5537" s="1" t="str">
        <f t="array" ref="M5537">IF(A5536=$A$72,TEXT(A5537,"dd/mm/yyyy"),A5537)&amp;";"&amp;B5537&amp;";"&amp;IF(J5537=0,IFERROR(VLOOKUP(A5537,default!$B$17:$C$19,2,0),C5537),INDEX(default!$B$2:$B$12,Sheet2!J5537,0))&amp;";"&amp;D5537&amp;";"&amp;E5537&amp;";"&amp;F5537&amp;";"&amp;G5537&amp;";"&amp;H5537</f>
        <v>Products;;;;;;;</v>
      </c>
    </row>
    <row r="5538" ht="15.75" customHeight="1">
      <c r="A5538" s="1" t="s">
        <v>1101</v>
      </c>
      <c r="B5538" s="1" t="s">
        <v>835</v>
      </c>
      <c r="C5538" s="1">
        <v>1.0</v>
      </c>
      <c r="D5538" s="1">
        <v>100.0</v>
      </c>
      <c r="E5538" s="1" t="s">
        <v>836</v>
      </c>
      <c r="F5538" s="1" t="s">
        <v>971</v>
      </c>
      <c r="I5538" s="1" t="str">
        <f t="shared" si="1"/>
        <v>Q7.3. Zucchini, average of raw and cooked (boiled)</v>
      </c>
      <c r="J5538" s="1">
        <f t="shared" si="2"/>
        <v>0</v>
      </c>
      <c r="K5538" s="1" t="str">
        <f t="shared" si="3"/>
        <v>Q7.3. Zucchini, average of raw and cooked (boiled)0</v>
      </c>
      <c r="L5538" s="1" t="str">
        <f t="shared" si="4"/>
        <v>Q7.3. Zucchini, average of raw and cooked (boiled)Q7.3. Zucchini, average of raw and cooked (boiled)</v>
      </c>
      <c r="M5538" s="1" t="str">
        <f t="array" ref="M5538">IF(A5537=$A$72,TEXT(A5538,"dd/mm/yyyy"),A5538)&amp;";"&amp;B5538&amp;";"&amp;IF(J5538=0,IFERROR(VLOOKUP(A5538,default!$B$17:$C$19,2,0),C5538),INDEX(default!$B$2:$B$12,Sheet2!J5538,0))&amp;";"&amp;D5538&amp;";"&amp;E5538&amp;";"&amp;F5538&amp;";"&amp;G5538&amp;";"&amp;H5538</f>
        <v>Q7.3. Zucchini, average of raw and cooked (boiled);kg;1;100;not defined;!My project\0. Life cycles;;</v>
      </c>
    </row>
    <row r="5539" ht="15.75" customHeight="1">
      <c r="I5539" s="1" t="str">
        <f t="shared" si="1"/>
        <v>Q7.3. Zucchini, average of raw and cooked (boiled)</v>
      </c>
      <c r="J5539" s="1">
        <f t="shared" si="2"/>
        <v>0</v>
      </c>
      <c r="K5539" s="1" t="str">
        <f t="shared" si="3"/>
        <v>Q7.3. Zucchini, average of raw and cooked (boiled)0</v>
      </c>
      <c r="L5539" s="1" t="str">
        <f t="shared" si="4"/>
        <v>Q7.3. Zucchini, average of raw and cooked (boiled)</v>
      </c>
      <c r="M5539" s="1" t="str">
        <f t="array" ref="M5539">IF(A5538=$A$72,TEXT(A5539,"dd/mm/yyyy"),A5539)&amp;";"&amp;B5539&amp;";"&amp;IF(J5539=0,IFERROR(VLOOKUP(A5539,default!$B$17:$C$19,2,0),C5539),INDEX(default!$B$2:$B$12,Sheet2!J5539,0))&amp;";"&amp;D5539&amp;";"&amp;E5539&amp;";"&amp;F5539&amp;";"&amp;G5539&amp;";"&amp;H5539</f>
        <v>;;;;;;;</v>
      </c>
    </row>
    <row r="5540" ht="15.75" customHeight="1">
      <c r="A5540" s="1" t="s">
        <v>838</v>
      </c>
      <c r="I5540" s="1" t="str">
        <f t="shared" si="1"/>
        <v>Q7.3. Zucchini, average of raw and cooked (boiled)</v>
      </c>
      <c r="J5540" s="1">
        <f t="shared" si="2"/>
        <v>0</v>
      </c>
      <c r="K5540" s="1" t="str">
        <f t="shared" si="3"/>
        <v>Q7.3. Zucchini, average of raw and cooked (boiled)0</v>
      </c>
      <c r="L5540" s="1" t="str">
        <f t="shared" si="4"/>
        <v>Q7.3. Zucchini, average of raw and cooked (boiled)Avoided products</v>
      </c>
      <c r="M5540" s="1" t="str">
        <f t="array" ref="M5540">IF(A5539=$A$72,TEXT(A5540,"dd/mm/yyyy"),A5540)&amp;";"&amp;B5540&amp;";"&amp;IF(J5540=0,IFERROR(VLOOKUP(A5540,default!$B$17:$C$19,2,0),C5540),INDEX(default!$B$2:$B$12,Sheet2!J5540,0))&amp;";"&amp;D5540&amp;";"&amp;E5540&amp;";"&amp;F5540&amp;";"&amp;G5540&amp;";"&amp;H5540</f>
        <v>Avoided products;;;;;;;</v>
      </c>
    </row>
    <row r="5541" ht="15.75" customHeight="1">
      <c r="I5541" s="1" t="str">
        <f t="shared" si="1"/>
        <v>Q7.3. Zucchini, average of raw and cooked (boiled)</v>
      </c>
      <c r="J5541" s="1">
        <f t="shared" si="2"/>
        <v>0</v>
      </c>
      <c r="K5541" s="1" t="str">
        <f t="shared" si="3"/>
        <v>Q7.3. Zucchini, average of raw and cooked (boiled)0</v>
      </c>
      <c r="L5541" s="1" t="str">
        <f t="shared" si="4"/>
        <v>Q7.3. Zucchini, average of raw and cooked (boiled)</v>
      </c>
      <c r="M5541" s="1" t="str">
        <f t="array" ref="M5541">IF(A5540=$A$72,TEXT(A5541,"dd/mm/yyyy"),A5541)&amp;";"&amp;B5541&amp;";"&amp;IF(J5541=0,IFERROR(VLOOKUP(A5541,default!$B$17:$C$19,2,0),C5541),INDEX(default!$B$2:$B$12,Sheet2!J5541,0))&amp;";"&amp;D5541&amp;";"&amp;E5541&amp;";"&amp;F5541&amp;";"&amp;G5541&amp;";"&amp;H5541</f>
        <v>;;;;;;;</v>
      </c>
    </row>
    <row r="5542" ht="15.75" customHeight="1">
      <c r="A5542" s="1" t="s">
        <v>839</v>
      </c>
      <c r="I5542" s="1" t="str">
        <f t="shared" si="1"/>
        <v>Q7.3. Zucchini, average of raw and cooked (boiled)</v>
      </c>
      <c r="J5542" s="1">
        <f t="shared" si="2"/>
        <v>0</v>
      </c>
      <c r="K5542" s="1" t="str">
        <f t="shared" si="3"/>
        <v>Q7.3. Zucchini, average of raw and cooked (boiled)0</v>
      </c>
      <c r="L5542" s="1" t="str">
        <f t="shared" si="4"/>
        <v>Q7.3. Zucchini, average of raw and cooked (boiled)Resources</v>
      </c>
      <c r="M5542" s="1" t="str">
        <f t="array" ref="M5542">IF(A5541=$A$72,TEXT(A5542,"dd/mm/yyyy"),A5542)&amp;";"&amp;B5542&amp;";"&amp;IF(J5542=0,IFERROR(VLOOKUP(A5542,default!$B$17:$C$19,2,0),C5542),INDEX(default!$B$2:$B$12,Sheet2!J5542,0))&amp;";"&amp;D5542&amp;";"&amp;E5542&amp;";"&amp;F5542&amp;";"&amp;G5542&amp;";"&amp;H5542</f>
        <v>Resources;;;;;;;</v>
      </c>
    </row>
    <row r="5543" ht="15.75" customHeight="1">
      <c r="I5543" s="1" t="str">
        <f t="shared" si="1"/>
        <v>Q7.3. Zucchini, average of raw and cooked (boiled)</v>
      </c>
      <c r="J5543" s="1">
        <f t="shared" si="2"/>
        <v>0</v>
      </c>
      <c r="K5543" s="1" t="str">
        <f t="shared" si="3"/>
        <v>Q7.3. Zucchini, average of raw and cooked (boiled)0</v>
      </c>
      <c r="L5543" s="1" t="str">
        <f t="shared" si="4"/>
        <v>Q7.3. Zucchini, average of raw and cooked (boiled)</v>
      </c>
      <c r="M5543" s="1" t="str">
        <f t="array" ref="M5543">IF(A5542=$A$72,TEXT(A5543,"dd/mm/yyyy"),A5543)&amp;";"&amp;B5543&amp;";"&amp;IF(J5543=0,IFERROR(VLOOKUP(A5543,default!$B$17:$C$19,2,0),C5543),INDEX(default!$B$2:$B$12,Sheet2!J5543,0))&amp;";"&amp;D5543&amp;";"&amp;E5543&amp;";"&amp;F5543&amp;";"&amp;G5543&amp;";"&amp;H5543</f>
        <v>;;;;;;;</v>
      </c>
    </row>
    <row r="5544" ht="15.75" customHeight="1">
      <c r="A5544" s="1" t="s">
        <v>840</v>
      </c>
      <c r="I5544" s="1" t="str">
        <f t="shared" si="1"/>
        <v>Q7.3. Zucchini, average of raw and cooked (boiled)</v>
      </c>
      <c r="J5544" s="1">
        <f t="shared" si="2"/>
        <v>1</v>
      </c>
      <c r="K5544" s="1" t="str">
        <f t="shared" si="3"/>
        <v>Q7.3. Zucchini, average of raw and cooked (boiled)1</v>
      </c>
      <c r="L5544" s="1" t="str">
        <f t="shared" si="4"/>
        <v>Q7.3. Zucchini, average of raw and cooked (boiled)Materials/fuels</v>
      </c>
      <c r="M5544" s="1" t="str">
        <f t="array" ref="M5544">IF(A5543=$A$72,TEXT(A5544,"dd/mm/yyyy"),A5544)&amp;";"&amp;B5544&amp;";"&amp;IF(J5544=0,IFERROR(VLOOKUP(A5544,default!$B$17:$C$19,2,0),C5544),INDEX(default!$B$2:$B$12,Sheet2!J5544,0))&amp;";"&amp;D5544&amp;";"&amp;E5544&amp;";"&amp;F5544&amp;";"&amp;G5544&amp;";"&amp;H5544</f>
        <v>Materials/fuels;;;;;;;</v>
      </c>
    </row>
    <row r="5545" ht="15.75" customHeight="1">
      <c r="A5545" s="1" t="s">
        <v>426</v>
      </c>
      <c r="B5545" s="1" t="s">
        <v>835</v>
      </c>
      <c r="C5545" s="1" t="s">
        <v>1013</v>
      </c>
      <c r="D5545" s="1" t="s">
        <v>842</v>
      </c>
      <c r="E5545" s="1">
        <v>0.0</v>
      </c>
      <c r="F5545" s="1">
        <v>0.0</v>
      </c>
      <c r="G5545" s="1">
        <v>0.0</v>
      </c>
      <c r="I5545" s="1" t="str">
        <f t="shared" si="1"/>
        <v>Q7.3. Zucchini, average of raw and cooked (boiled)</v>
      </c>
      <c r="J5545" s="1">
        <f t="shared" si="2"/>
        <v>2</v>
      </c>
      <c r="K5545" s="1" t="str">
        <f t="shared" si="3"/>
        <v>Q7.3. Zucchini, average of raw and cooked (boiled)2</v>
      </c>
      <c r="L5545" s="1" t="str">
        <f t="shared" si="4"/>
        <v>Q7.3. Zucchini, average of raw and cooked (boiled)Zucchini , at farm {ID} | GAIN LCA food basket</v>
      </c>
      <c r="M5545" s="1" t="str">
        <f t="array" ref="M5545">IF(A5544=$A$72,TEXT(A5545,"dd/mm/yyyy"),A5545)&amp;";"&amp;B5545&amp;";"&amp;IF(J5545=0,IFERROR(VLOOKUP(A5545,default!$B$17:$C$19,2,0),C5545),INDEX(default!$B$2:$B$12,Sheet2!J5545,0))&amp;";"&amp;D5545&amp;";"&amp;E5545&amp;";"&amp;F5545&amp;";"&amp;G5545&amp;";"&amp;H5545</f>
        <v>Zucchini , at farm {ID} | GAIN LCA food basket;kg;primary*(1+PHAR_loss_PNS+PROC_loss_PNS+TRAN_loss_PNS+RET_loss_PNS);Undefined;0;0;0;</v>
      </c>
    </row>
    <row r="5546" ht="15.75" customHeight="1">
      <c r="A5546" s="1" t="s">
        <v>122</v>
      </c>
      <c r="B5546" s="1" t="s">
        <v>835</v>
      </c>
      <c r="C5546" s="1">
        <v>0.0</v>
      </c>
      <c r="D5546" s="1" t="s">
        <v>842</v>
      </c>
      <c r="E5546" s="1">
        <v>0.0</v>
      </c>
      <c r="F5546" s="1">
        <v>0.0</v>
      </c>
      <c r="G5546" s="1">
        <v>0.0</v>
      </c>
      <c r="I5546" s="1" t="str">
        <f t="shared" si="1"/>
        <v>Q7.3. Zucchini, average of raw and cooked (boiled)</v>
      </c>
      <c r="J5546" s="1">
        <f t="shared" si="2"/>
        <v>3</v>
      </c>
      <c r="K5546" s="1" t="str">
        <f t="shared" si="3"/>
        <v>Q7.3. Zucchini, average of raw and cooked (boiled)3</v>
      </c>
      <c r="L5546" s="1" t="str">
        <f t="shared" si="4"/>
        <v>Q7.3. Zucchini, average of raw and cooked (boiled)Processing dummy</v>
      </c>
      <c r="M5546" s="1" t="str">
        <f t="array" ref="M5546">IF(A5545=$A$72,TEXT(A5546,"dd/mm/yyyy"),A5546)&amp;";"&amp;B5546&amp;";"&amp;IF(J5546=0,IFERROR(VLOOKUP(A5546,default!$B$17:$C$19,2,0),C5546),INDEX(default!$B$2:$B$12,Sheet2!J5546,0))&amp;";"&amp;D5546&amp;";"&amp;E5546&amp;";"&amp;F5546&amp;";"&amp;G5546&amp;";"&amp;H5546</f>
        <v>Processing dummy;kg;processing*(1+PROC_loss_PNS+TRAN_loss_PNS+RET_loss_PNS);Undefined;0;0;0;</v>
      </c>
    </row>
    <row r="5547" ht="15.75" customHeight="1">
      <c r="A5547" s="1" t="s">
        <v>317</v>
      </c>
      <c r="B5547" s="1" t="s">
        <v>835</v>
      </c>
      <c r="C5547" s="1" t="s">
        <v>1111</v>
      </c>
      <c r="D5547" s="1" t="s">
        <v>842</v>
      </c>
      <c r="E5547" s="1">
        <v>0.0</v>
      </c>
      <c r="F5547" s="1">
        <v>0.0</v>
      </c>
      <c r="G5547" s="1">
        <v>0.0</v>
      </c>
      <c r="I5547" s="1" t="str">
        <f t="shared" si="1"/>
        <v>Q7.3. Zucchini, average of raw and cooked (boiled)</v>
      </c>
      <c r="J5547" s="1">
        <f t="shared" si="2"/>
        <v>4</v>
      </c>
      <c r="K5547" s="1" t="str">
        <f t="shared" si="3"/>
        <v>Q7.3. Zucchini, average of raw and cooked (boiled)4</v>
      </c>
      <c r="L5547" s="1" t="str">
        <f t="shared" si="4"/>
        <v>Q7.3. Zucchini, average of raw and cooked (boiled)Packaging dummy</v>
      </c>
      <c r="M5547" s="1" t="str">
        <f t="array" ref="M5547">IF(A5546=$A$72,TEXT(A5547,"dd/mm/yyyy"),A5547)&amp;";"&amp;B5547&amp;";"&amp;IF(J5547=0,IFERROR(VLOOKUP(A5547,default!$B$17:$C$19,2,0),C5547),INDEX(default!$B$2:$B$12,Sheet2!J5547,0))&amp;";"&amp;D5547&amp;";"&amp;E5547&amp;";"&amp;F5547&amp;";"&amp;G5547&amp;";"&amp;H5547</f>
        <v>Packaging dummy;kg;packaging*(1+TRAN_loss_PNS+RET_loss_PNS);Undefined;0;0;0;</v>
      </c>
    </row>
    <row r="5548" ht="15.75" customHeight="1">
      <c r="A5548" s="1" t="s">
        <v>124</v>
      </c>
      <c r="B5548" s="1" t="s">
        <v>835</v>
      </c>
      <c r="C5548" s="1" t="s">
        <v>1015</v>
      </c>
      <c r="D5548" s="1" t="s">
        <v>842</v>
      </c>
      <c r="E5548" s="1">
        <v>0.0</v>
      </c>
      <c r="F5548" s="1">
        <v>0.0</v>
      </c>
      <c r="G5548" s="1">
        <v>0.0</v>
      </c>
      <c r="I5548" s="1" t="str">
        <f t="shared" si="1"/>
        <v>Q7.3. Zucchini, average of raw and cooked (boiled)</v>
      </c>
      <c r="J5548" s="1">
        <f t="shared" si="2"/>
        <v>5</v>
      </c>
      <c r="K5548" s="1" t="str">
        <f t="shared" si="3"/>
        <v>Q7.3. Zucchini, average of raw and cooked (boiled)5</v>
      </c>
      <c r="L5548" s="1" t="str">
        <f t="shared" si="4"/>
        <v>Q7.3. Zucchini, average of raw and cooked (boiled)Domestic distribution {ID}| GAIN</v>
      </c>
      <c r="M5548" s="1" t="str">
        <f t="array" ref="M5548">IF(A5547=$A$72,TEXT(A5548,"dd/mm/yyyy"),A5548)&amp;";"&amp;B5548&amp;";"&amp;IF(J5548=0,IFERROR(VLOOKUP(A5548,default!$B$17:$C$19,2,0),C5548),INDEX(default!$B$2:$B$12,Sheet2!J5548,0))&amp;";"&amp;D5548&amp;";"&amp;E5548&amp;";"&amp;F5548&amp;";"&amp;G5548&amp;";"&amp;H5548</f>
        <v>Domestic distribution {ID}| GAIN;kg;distrib*(1+TRAN_loss_PNS+RET_loss_PNS);Undefined;0;0;0;</v>
      </c>
    </row>
    <row r="5549" ht="15.75" customHeight="1">
      <c r="A5549" s="1" t="s">
        <v>125</v>
      </c>
      <c r="B5549" s="1" t="s">
        <v>846</v>
      </c>
      <c r="C5549" s="1" t="s">
        <v>1016</v>
      </c>
      <c r="D5549" s="1" t="s">
        <v>842</v>
      </c>
      <c r="E5549" s="1">
        <v>0.0</v>
      </c>
      <c r="F5549" s="1">
        <v>0.0</v>
      </c>
      <c r="G5549" s="1">
        <v>0.0</v>
      </c>
      <c r="I5549" s="1" t="str">
        <f t="shared" si="1"/>
        <v>Q7.3. Zucchini, average of raw and cooked (boiled)</v>
      </c>
      <c r="J5549" s="1">
        <f t="shared" si="2"/>
        <v>6</v>
      </c>
      <c r="K5549" s="1" t="str">
        <f t="shared" si="3"/>
        <v>Q7.3. Zucchini, average of raw and cooked (boiled)6</v>
      </c>
      <c r="L5549" s="1" t="str">
        <f t="shared" si="4"/>
        <v>Q7.3. Zucchini, average of raw and cooked (boiled)Storage, in closed refrigerator, at retail (WFLDB)/RER U {ID}| GAIN</v>
      </c>
      <c r="M5549" s="1" t="str">
        <f t="array" ref="M5549">IF(A5548=$A$72,TEXT(A5549,"dd/mm/yyyy"),A5549)&amp;";"&amp;B5549&amp;";"&amp;IF(J5549=0,IFERROR(VLOOKUP(A5549,default!$B$17:$C$19,2,0),C5549),INDEX(default!$B$2:$B$12,Sheet2!J5549,0))&amp;";"&amp;D5549&amp;";"&amp;E5549&amp;";"&amp;F5549&amp;";"&amp;G5549&amp;";"&amp;H5549</f>
        <v>Storage, in closed refrigerator, at retail (WFLDB)/RER U {ID}| GAIN;l*day;retail_cool*(1+RET_loss_PNS);Undefined;0;0;0;</v>
      </c>
    </row>
    <row r="5550" ht="15.75" customHeight="1">
      <c r="A5550" s="1" t="s">
        <v>126</v>
      </c>
      <c r="B5550" s="1" t="s">
        <v>846</v>
      </c>
      <c r="C5550" s="1" t="s">
        <v>1017</v>
      </c>
      <c r="D5550" s="1" t="s">
        <v>842</v>
      </c>
      <c r="E5550" s="1">
        <v>0.0</v>
      </c>
      <c r="F5550" s="1">
        <v>0.0</v>
      </c>
      <c r="G5550" s="1">
        <v>0.0</v>
      </c>
      <c r="I5550" s="1" t="str">
        <f t="shared" si="1"/>
        <v>Q7.3. Zucchini, average of raw and cooked (boiled)</v>
      </c>
      <c r="J5550" s="1">
        <f t="shared" si="2"/>
        <v>7</v>
      </c>
      <c r="K5550" s="1" t="str">
        <f t="shared" si="3"/>
        <v>Q7.3. Zucchini, average of raw and cooked (boiled)7</v>
      </c>
      <c r="L5550" s="1" t="str">
        <f t="shared" si="4"/>
        <v>Q7.3. Zucchini, average of raw and cooked (boiled)Storage, in closed freezer, at retail (WFLDB)/RER U {ID}| GAIN</v>
      </c>
      <c r="M5550" s="1" t="str">
        <f t="array" ref="M5550">IF(A5549=$A$72,TEXT(A5550,"dd/mm/yyyy"),A5550)&amp;";"&amp;B5550&amp;";"&amp;IF(J5550=0,IFERROR(VLOOKUP(A5550,default!$B$17:$C$19,2,0),C5550),INDEX(default!$B$2:$B$12,Sheet2!J5550,0))&amp;";"&amp;D5550&amp;";"&amp;E5550&amp;";"&amp;F5550&amp;";"&amp;G5550&amp;";"&amp;H5550</f>
        <v>Storage, in closed freezer, at retail (WFLDB)/RER U {ID}| GAIN;l*day;retail_freez*(1+RET_loss_PNS);Undefined;0;0;0;</v>
      </c>
    </row>
    <row r="5551" ht="15.75" customHeight="1">
      <c r="A5551" s="1" t="s">
        <v>127</v>
      </c>
      <c r="B5551" s="1" t="s">
        <v>846</v>
      </c>
      <c r="C5551" s="1" t="s">
        <v>1018</v>
      </c>
      <c r="D5551" s="1" t="s">
        <v>842</v>
      </c>
      <c r="E5551" s="1">
        <v>0.0</v>
      </c>
      <c r="F5551" s="1">
        <v>0.0</v>
      </c>
      <c r="G5551" s="1">
        <v>0.0</v>
      </c>
      <c r="I5551" s="1" t="str">
        <f t="shared" si="1"/>
        <v>Q7.3. Zucchini, average of raw and cooked (boiled)</v>
      </c>
      <c r="J5551" s="1">
        <f t="shared" si="2"/>
        <v>8</v>
      </c>
      <c r="K5551" s="1" t="str">
        <f t="shared" si="3"/>
        <v>Q7.3. Zucchini, average of raw and cooked (boiled)8</v>
      </c>
      <c r="L5551" s="1" t="str">
        <f t="shared" si="4"/>
        <v>Q7.3. Zucchini, average of raw and cooked (boiled)Storage, in refrigerator, at home (WFLDB)/RER U {ID}| GAIN</v>
      </c>
      <c r="M5551" s="1" t="str">
        <f t="array" ref="M5551">IF(A5550=$A$72,TEXT(A5551,"dd/mm/yyyy"),A5551)&amp;";"&amp;B5551&amp;";"&amp;IF(J5551=0,IFERROR(VLOOKUP(A5551,default!$B$17:$C$19,2,0),C5551),INDEX(default!$B$2:$B$12,Sheet2!J5551,0))&amp;";"&amp;D5551&amp;";"&amp;E5551&amp;";"&amp;F5551&amp;";"&amp;G5551&amp;";"&amp;H5551</f>
        <v>Storage, in refrigerator, at home (WFLDB)/RER U {ID}| GAIN;l*day;home_cool;Undefined;0;0;0;</v>
      </c>
    </row>
    <row r="5552" ht="15.75" customHeight="1">
      <c r="A5552" s="1" t="s">
        <v>128</v>
      </c>
      <c r="B5552" s="1" t="s">
        <v>846</v>
      </c>
      <c r="C5552" s="1" t="s">
        <v>1018</v>
      </c>
      <c r="D5552" s="1" t="s">
        <v>842</v>
      </c>
      <c r="E5552" s="1">
        <v>0.0</v>
      </c>
      <c r="F5552" s="1">
        <v>0.0</v>
      </c>
      <c r="G5552" s="1">
        <v>0.0</v>
      </c>
      <c r="I5552" s="1" t="str">
        <f t="shared" si="1"/>
        <v>Q7.3. Zucchini, average of raw and cooked (boiled)</v>
      </c>
      <c r="J5552" s="1">
        <f t="shared" si="2"/>
        <v>9</v>
      </c>
      <c r="K5552" s="1" t="str">
        <f t="shared" si="3"/>
        <v>Q7.3. Zucchini, average of raw and cooked (boiled)9</v>
      </c>
      <c r="L5552" s="1" t="str">
        <f t="shared" si="4"/>
        <v>Q7.3. Zucchini, average of raw and cooked (boiled)Storage, in freezer, at home (WFLDB)/RER U {ID}| GAIN</v>
      </c>
      <c r="M5552" s="1" t="str">
        <f t="array" ref="M5552">IF(A5551=$A$72,TEXT(A5552,"dd/mm/yyyy"),A5552)&amp;";"&amp;B5552&amp;";"&amp;IF(J5552=0,IFERROR(VLOOKUP(A5552,default!$B$17:$C$19,2,0),C5552),INDEX(default!$B$2:$B$12,Sheet2!J5552,0))&amp;";"&amp;D5552&amp;";"&amp;E5552&amp;";"&amp;F5552&amp;";"&amp;G5552&amp;";"&amp;H5552</f>
        <v>Storage, in freezer, at home (WFLDB)/RER U {ID}| GAIN;l*day;home_freez;Undefined;0;0;0;</v>
      </c>
    </row>
    <row r="5553" ht="15.75" customHeight="1">
      <c r="A5553" s="1" t="s">
        <v>129</v>
      </c>
      <c r="B5553" s="1" t="s">
        <v>849</v>
      </c>
      <c r="C5553" s="1" t="s">
        <v>37</v>
      </c>
      <c r="D5553" s="1" t="s">
        <v>842</v>
      </c>
      <c r="E5553" s="1">
        <v>0.0</v>
      </c>
      <c r="F5553" s="1">
        <v>0.0</v>
      </c>
      <c r="G5553" s="1">
        <v>0.0</v>
      </c>
      <c r="I5553" s="1" t="str">
        <f t="shared" si="1"/>
        <v>Q7.3. Zucchini, average of raw and cooked (boiled)</v>
      </c>
      <c r="J5553" s="1">
        <f t="shared" si="2"/>
        <v>10</v>
      </c>
      <c r="K5553" s="1" t="str">
        <f t="shared" si="3"/>
        <v>Q7.3. Zucchini, average of raw and cooked (boiled)10</v>
      </c>
      <c r="L5553" s="1" t="str">
        <f t="shared" si="4"/>
        <v>Q7.3. Zucchini, average of raw and cooked (boiled)Boiling, vegetables, with LPG stove, at consumer home (WFLDB)/GLO U</v>
      </c>
      <c r="M5553" s="1" t="str">
        <f t="array" ref="M5553">IF(A5552=$A$72,TEXT(A5553,"dd/mm/yyyy"),A5553)&amp;";"&amp;B5553&amp;";"&amp;IF(J5553=0,IFERROR(VLOOKUP(A5553,default!$B$17:$C$19,2,0),C5553),INDEX(default!$B$2:$B$12,Sheet2!J5553,0))&amp;";"&amp;D5553&amp;";"&amp;E5553&amp;";"&amp;F5553&amp;";"&amp;G5553&amp;";"&amp;H5553</f>
        <v>Boiling, vegetables, with LPG stove, at consumer home (WFLDB)/GLO U;p;boil*(1-USER_loss);Undefined;0;0;0;</v>
      </c>
    </row>
    <row r="5554" ht="15.75" customHeight="1">
      <c r="A5554" s="1" t="s">
        <v>130</v>
      </c>
      <c r="B5554" s="1" t="s">
        <v>849</v>
      </c>
      <c r="C5554" s="1" t="s">
        <v>38</v>
      </c>
      <c r="D5554" s="1" t="s">
        <v>842</v>
      </c>
      <c r="E5554" s="1">
        <v>0.0</v>
      </c>
      <c r="F5554" s="1">
        <v>0.0</v>
      </c>
      <c r="G5554" s="1">
        <v>0.0</v>
      </c>
      <c r="I5554" s="1" t="str">
        <f t="shared" si="1"/>
        <v>Q7.3. Zucchini, average of raw and cooked (boiled)</v>
      </c>
      <c r="J5554" s="1">
        <f t="shared" si="2"/>
        <v>11</v>
      </c>
      <c r="K5554" s="1" t="str">
        <f t="shared" si="3"/>
        <v>Q7.3. Zucchini, average of raw and cooked (boiled)11</v>
      </c>
      <c r="L5554" s="1" t="str">
        <f t="shared" si="4"/>
        <v>Q7.3. Zucchini, average of raw and cooked (boiled)Frying, vegetables, with LPG stove, at consumer home (WFLDB)/GLO U</v>
      </c>
      <c r="M5554" s="1" t="str">
        <f t="array" ref="M5554">IF(A5553=$A$72,TEXT(A5554,"dd/mm/yyyy"),A5554)&amp;";"&amp;B5554&amp;";"&amp;IF(J5554=0,IFERROR(VLOOKUP(A5554,default!$B$17:$C$19,2,0),C5554),INDEX(default!$B$2:$B$12,Sheet2!J5554,0))&amp;";"&amp;D5554&amp;";"&amp;E5554&amp;";"&amp;F5554&amp;";"&amp;G5554&amp;";"&amp;H5554</f>
        <v>Frying, vegetables, with LPG stove, at consumer home (WFLDB)/GLO U;p;fry*(1-USER_loss);Undefined;0;0;0;</v>
      </c>
    </row>
    <row r="5555" ht="15.75" customHeight="1">
      <c r="I5555" s="1" t="str">
        <f t="shared" si="1"/>
        <v>Q7.3. Zucchini, average of raw and cooked (boiled)</v>
      </c>
      <c r="J5555" s="1">
        <f t="shared" si="2"/>
        <v>0</v>
      </c>
      <c r="K5555" s="1" t="str">
        <f t="shared" si="3"/>
        <v>Q7.3. Zucchini, average of raw and cooked (boiled)0</v>
      </c>
      <c r="L5555" s="1" t="str">
        <f t="shared" si="4"/>
        <v>Q7.3. Zucchini, average of raw and cooked (boiled)</v>
      </c>
      <c r="M5555" s="1" t="str">
        <f t="array" ref="M5555">IF(A5554=$A$72,TEXT(A5555,"dd/mm/yyyy"),A5555)&amp;";"&amp;B5555&amp;";"&amp;IF(J5555=0,IFERROR(VLOOKUP(A5555,default!$B$17:$C$19,2,0),C5555),INDEX(default!$B$2:$B$12,Sheet2!J5555,0))&amp;";"&amp;D5555&amp;";"&amp;E5555&amp;";"&amp;F5555&amp;";"&amp;G5555&amp;";"&amp;H5555</f>
        <v>;;;;;;;</v>
      </c>
    </row>
    <row r="5556" ht="15.75" customHeight="1">
      <c r="A5556" s="1" t="s">
        <v>852</v>
      </c>
      <c r="I5556" s="1" t="str">
        <f t="shared" si="1"/>
        <v>Q7.3. Zucchini, average of raw and cooked (boiled)</v>
      </c>
      <c r="J5556" s="1">
        <f t="shared" si="2"/>
        <v>0</v>
      </c>
      <c r="K5556" s="1" t="str">
        <f t="shared" si="3"/>
        <v>Q7.3. Zucchini, average of raw and cooked (boiled)0</v>
      </c>
      <c r="L5556" s="1" t="str">
        <f t="shared" si="4"/>
        <v>Q7.3. Zucchini, average of raw and cooked (boiled)Electricity/heat</v>
      </c>
      <c r="M5556" s="1" t="str">
        <f t="array" ref="M5556">IF(A5555=$A$72,TEXT(A5556,"dd/mm/yyyy"),A5556)&amp;";"&amp;B5556&amp;";"&amp;IF(J5556=0,IFERROR(VLOOKUP(A5556,default!$B$17:$C$19,2,0),C5556),INDEX(default!$B$2:$B$12,Sheet2!J5556,0))&amp;";"&amp;D5556&amp;";"&amp;E5556&amp;";"&amp;F5556&amp;";"&amp;G5556&amp;";"&amp;H5556</f>
        <v>Electricity/heat;;;;;;;</v>
      </c>
    </row>
    <row r="5557" ht="15.75" customHeight="1">
      <c r="I5557" s="1" t="str">
        <f t="shared" si="1"/>
        <v>Q7.3. Zucchini, average of raw and cooked (boiled)</v>
      </c>
      <c r="J5557" s="1">
        <f t="shared" si="2"/>
        <v>0</v>
      </c>
      <c r="K5557" s="1" t="str">
        <f t="shared" si="3"/>
        <v>Q7.3. Zucchini, average of raw and cooked (boiled)0</v>
      </c>
      <c r="L5557" s="1" t="str">
        <f t="shared" si="4"/>
        <v>Q7.3. Zucchini, average of raw and cooked (boiled)</v>
      </c>
      <c r="M5557" s="1" t="str">
        <f t="array" ref="M5557">IF(A5556=$A$72,TEXT(A5557,"dd/mm/yyyy"),A5557)&amp;";"&amp;B5557&amp;";"&amp;IF(J5557=0,IFERROR(VLOOKUP(A5557,default!$B$17:$C$19,2,0),C5557),INDEX(default!$B$2:$B$12,Sheet2!J5557,0))&amp;";"&amp;D5557&amp;";"&amp;E5557&amp;";"&amp;F5557&amp;";"&amp;G5557&amp;";"&amp;H5557</f>
        <v>;;;;;;;</v>
      </c>
    </row>
    <row r="5558" ht="15.75" customHeight="1">
      <c r="A5558" s="1" t="s">
        <v>853</v>
      </c>
      <c r="I5558" s="1" t="str">
        <f t="shared" si="1"/>
        <v>Q7.3. Zucchini, average of raw and cooked (boiled)</v>
      </c>
      <c r="J5558" s="1">
        <f t="shared" si="2"/>
        <v>0</v>
      </c>
      <c r="K5558" s="1" t="str">
        <f t="shared" si="3"/>
        <v>Q7.3. Zucchini, average of raw and cooked (boiled)0</v>
      </c>
      <c r="L5558" s="1" t="str">
        <f t="shared" si="4"/>
        <v>Q7.3. Zucchini, average of raw and cooked (boiled)Emissions to air</v>
      </c>
      <c r="M5558" s="1" t="str">
        <f t="array" ref="M5558">IF(A5557=$A$72,TEXT(A5558,"dd/mm/yyyy"),A5558)&amp;";"&amp;B5558&amp;";"&amp;IF(J5558=0,IFERROR(VLOOKUP(A5558,default!$B$17:$C$19,2,0),C5558),INDEX(default!$B$2:$B$12,Sheet2!J5558,0))&amp;";"&amp;D5558&amp;";"&amp;E5558&amp;";"&amp;F5558&amp;";"&amp;G5558&amp;";"&amp;H5558</f>
        <v>Emissions to air;;;;;;;</v>
      </c>
    </row>
    <row r="5559" ht="15.75" customHeight="1">
      <c r="I5559" s="1" t="str">
        <f t="shared" si="1"/>
        <v>Q7.3. Zucchini, average of raw and cooked (boiled)</v>
      </c>
      <c r="J5559" s="1">
        <f t="shared" si="2"/>
        <v>0</v>
      </c>
      <c r="K5559" s="1" t="str">
        <f t="shared" si="3"/>
        <v>Q7.3. Zucchini, average of raw and cooked (boiled)0</v>
      </c>
      <c r="L5559" s="1" t="str">
        <f t="shared" si="4"/>
        <v>Q7.3. Zucchini, average of raw and cooked (boiled)</v>
      </c>
      <c r="M5559" s="1" t="str">
        <f t="array" ref="M5559">IF(A5558=$A$72,TEXT(A5559,"dd/mm/yyyy"),A5559)&amp;";"&amp;B5559&amp;";"&amp;IF(J5559=0,IFERROR(VLOOKUP(A5559,default!$B$17:$C$19,2,0),C5559),INDEX(default!$B$2:$B$12,Sheet2!J5559,0))&amp;";"&amp;D5559&amp;";"&amp;E5559&amp;";"&amp;F5559&amp;";"&amp;G5559&amp;";"&amp;H5559</f>
        <v>;;;;;;;</v>
      </c>
    </row>
    <row r="5560" ht="15.75" customHeight="1">
      <c r="A5560" s="1" t="s">
        <v>854</v>
      </c>
      <c r="I5560" s="1" t="str">
        <f t="shared" si="1"/>
        <v>Q7.3. Zucchini, average of raw and cooked (boiled)</v>
      </c>
      <c r="J5560" s="1">
        <f t="shared" si="2"/>
        <v>0</v>
      </c>
      <c r="K5560" s="1" t="str">
        <f t="shared" si="3"/>
        <v>Q7.3. Zucchini, average of raw and cooked (boiled)0</v>
      </c>
      <c r="L5560" s="1" t="str">
        <f t="shared" si="4"/>
        <v>Q7.3. Zucchini, average of raw and cooked (boiled)Emissions to water</v>
      </c>
      <c r="M5560" s="1" t="str">
        <f t="array" ref="M5560">IF(A5559=$A$72,TEXT(A5560,"dd/mm/yyyy"),A5560)&amp;";"&amp;B5560&amp;";"&amp;IF(J5560=0,IFERROR(VLOOKUP(A5560,default!$B$17:$C$19,2,0),C5560),INDEX(default!$B$2:$B$12,Sheet2!J5560,0))&amp;";"&amp;D5560&amp;";"&amp;E5560&amp;";"&amp;F5560&amp;";"&amp;G5560&amp;";"&amp;H5560</f>
        <v>Emissions to water;;;;;;;</v>
      </c>
    </row>
    <row r="5561" ht="15.75" customHeight="1">
      <c r="I5561" s="1" t="str">
        <f t="shared" si="1"/>
        <v>Q7.3. Zucchini, average of raw and cooked (boiled)</v>
      </c>
      <c r="J5561" s="1">
        <f t="shared" si="2"/>
        <v>0</v>
      </c>
      <c r="K5561" s="1" t="str">
        <f t="shared" si="3"/>
        <v>Q7.3. Zucchini, average of raw and cooked (boiled)0</v>
      </c>
      <c r="L5561" s="1" t="str">
        <f t="shared" si="4"/>
        <v>Q7.3. Zucchini, average of raw and cooked (boiled)</v>
      </c>
      <c r="M5561" s="1" t="str">
        <f t="array" ref="M5561">IF(A5560=$A$72,TEXT(A5561,"dd/mm/yyyy"),A5561)&amp;";"&amp;B5561&amp;";"&amp;IF(J5561=0,IFERROR(VLOOKUP(A5561,default!$B$17:$C$19,2,0),C5561),INDEX(default!$B$2:$B$12,Sheet2!J5561,0))&amp;";"&amp;D5561&amp;";"&amp;E5561&amp;";"&amp;F5561&amp;";"&amp;G5561&amp;";"&amp;H5561</f>
        <v>;;;;;;;</v>
      </c>
    </row>
    <row r="5562" ht="15.75" customHeight="1">
      <c r="A5562" s="1" t="s">
        <v>855</v>
      </c>
      <c r="I5562" s="1" t="str">
        <f t="shared" si="1"/>
        <v>Q7.3. Zucchini, average of raw and cooked (boiled)</v>
      </c>
      <c r="J5562" s="1">
        <f t="shared" si="2"/>
        <v>0</v>
      </c>
      <c r="K5562" s="1" t="str">
        <f t="shared" si="3"/>
        <v>Q7.3. Zucchini, average of raw and cooked (boiled)0</v>
      </c>
      <c r="L5562" s="1" t="str">
        <f t="shared" si="4"/>
        <v>Q7.3. Zucchini, average of raw and cooked (boiled)Emissions to soil</v>
      </c>
      <c r="M5562" s="1" t="str">
        <f t="array" ref="M5562">IF(A5561=$A$72,TEXT(A5562,"dd/mm/yyyy"),A5562)&amp;";"&amp;B5562&amp;";"&amp;IF(J5562=0,IFERROR(VLOOKUP(A5562,default!$B$17:$C$19,2,0),C5562),INDEX(default!$B$2:$B$12,Sheet2!J5562,0))&amp;";"&amp;D5562&amp;";"&amp;E5562&amp;";"&amp;F5562&amp;";"&amp;G5562&amp;";"&amp;H5562</f>
        <v>Emissions to soil;;;;;;;</v>
      </c>
    </row>
    <row r="5563" ht="15.75" customHeight="1">
      <c r="I5563" s="1" t="str">
        <f t="shared" si="1"/>
        <v>Q7.3. Zucchini, average of raw and cooked (boiled)</v>
      </c>
      <c r="J5563" s="1">
        <f t="shared" si="2"/>
        <v>0</v>
      </c>
      <c r="K5563" s="1" t="str">
        <f t="shared" si="3"/>
        <v>Q7.3. Zucchini, average of raw and cooked (boiled)0</v>
      </c>
      <c r="L5563" s="1" t="str">
        <f t="shared" si="4"/>
        <v>Q7.3. Zucchini, average of raw and cooked (boiled)</v>
      </c>
      <c r="M5563" s="1" t="str">
        <f t="array" ref="M5563">IF(A5562=$A$72,TEXT(A5563,"dd/mm/yyyy"),A5563)&amp;";"&amp;B5563&amp;";"&amp;IF(J5563=0,IFERROR(VLOOKUP(A5563,default!$B$17:$C$19,2,0),C5563),INDEX(default!$B$2:$B$12,Sheet2!J5563,0))&amp;";"&amp;D5563&amp;";"&amp;E5563&amp;";"&amp;F5563&amp;";"&amp;G5563&amp;";"&amp;H5563</f>
        <v>;;;;;;;</v>
      </c>
    </row>
    <row r="5564" ht="15.75" customHeight="1">
      <c r="A5564" s="1" t="s">
        <v>856</v>
      </c>
      <c r="I5564" s="1" t="str">
        <f t="shared" si="1"/>
        <v>Q7.3. Zucchini, average of raw and cooked (boiled)</v>
      </c>
      <c r="J5564" s="1">
        <f t="shared" si="2"/>
        <v>0</v>
      </c>
      <c r="K5564" s="1" t="str">
        <f t="shared" si="3"/>
        <v>Q7.3. Zucchini, average of raw and cooked (boiled)0</v>
      </c>
      <c r="L5564" s="1" t="str">
        <f t="shared" si="4"/>
        <v>Q7.3. Zucchini, average of raw and cooked (boiled)Final waste flows</v>
      </c>
      <c r="M5564" s="1" t="str">
        <f t="array" ref="M5564">IF(A5563=$A$72,TEXT(A5564,"dd/mm/yyyy"),A5564)&amp;";"&amp;B5564&amp;";"&amp;IF(J5564=0,IFERROR(VLOOKUP(A5564,default!$B$17:$C$19,2,0),C5564),INDEX(default!$B$2:$B$12,Sheet2!J5564,0))&amp;";"&amp;D5564&amp;";"&amp;E5564&amp;";"&amp;F5564&amp;";"&amp;G5564&amp;";"&amp;H5564</f>
        <v>Final waste flows;;;;;;;</v>
      </c>
    </row>
    <row r="5565" ht="15.75" customHeight="1">
      <c r="I5565" s="1" t="str">
        <f t="shared" si="1"/>
        <v>Q7.3. Zucchini, average of raw and cooked (boiled)</v>
      </c>
      <c r="J5565" s="1">
        <f t="shared" si="2"/>
        <v>0</v>
      </c>
      <c r="K5565" s="1" t="str">
        <f t="shared" si="3"/>
        <v>Q7.3. Zucchini, average of raw and cooked (boiled)0</v>
      </c>
      <c r="L5565" s="1" t="str">
        <f t="shared" si="4"/>
        <v>Q7.3. Zucchini, average of raw and cooked (boiled)</v>
      </c>
      <c r="M5565" s="1" t="str">
        <f t="array" ref="M5565">IF(A5564=$A$72,TEXT(A5565,"dd/mm/yyyy"),A5565)&amp;";"&amp;B5565&amp;";"&amp;IF(J5565=0,IFERROR(VLOOKUP(A5565,default!$B$17:$C$19,2,0),C5565),INDEX(default!$B$2:$B$12,Sheet2!J5565,0))&amp;";"&amp;D5565&amp;";"&amp;E5565&amp;";"&amp;F5565&amp;";"&amp;G5565&amp;";"&amp;H5565</f>
        <v>;;;;;;;</v>
      </c>
    </row>
    <row r="5566" ht="15.75" customHeight="1">
      <c r="A5566" s="1" t="s">
        <v>857</v>
      </c>
      <c r="I5566" s="1" t="str">
        <f t="shared" si="1"/>
        <v>Q7.3. Zucchini, average of raw and cooked (boiled)</v>
      </c>
      <c r="J5566" s="1">
        <f t="shared" si="2"/>
        <v>0</v>
      </c>
      <c r="K5566" s="1" t="str">
        <f t="shared" si="3"/>
        <v>Q7.3. Zucchini, average of raw and cooked (boiled)0</v>
      </c>
      <c r="L5566" s="1" t="str">
        <f t="shared" si="4"/>
        <v>Q7.3. Zucchini, average of raw and cooked (boiled)Non material emissions</v>
      </c>
      <c r="M5566" s="1" t="str">
        <f t="array" ref="M5566">IF(A5565=$A$72,TEXT(A5566,"dd/mm/yyyy"),A5566)&amp;";"&amp;B5566&amp;";"&amp;IF(J5566=0,IFERROR(VLOOKUP(A5566,default!$B$17:$C$19,2,0),C5566),INDEX(default!$B$2:$B$12,Sheet2!J5566,0))&amp;";"&amp;D5566&amp;";"&amp;E5566&amp;";"&amp;F5566&amp;";"&amp;G5566&amp;";"&amp;H5566</f>
        <v>Non material emissions;;;;;;;</v>
      </c>
    </row>
    <row r="5567" ht="15.75" customHeight="1">
      <c r="I5567" s="1" t="str">
        <f t="shared" si="1"/>
        <v>Q7.3. Zucchini, average of raw and cooked (boiled)</v>
      </c>
      <c r="J5567" s="1">
        <f t="shared" si="2"/>
        <v>0</v>
      </c>
      <c r="K5567" s="1" t="str">
        <f t="shared" si="3"/>
        <v>Q7.3. Zucchini, average of raw and cooked (boiled)0</v>
      </c>
      <c r="L5567" s="1" t="str">
        <f t="shared" si="4"/>
        <v>Q7.3. Zucchini, average of raw and cooked (boiled)</v>
      </c>
      <c r="M5567" s="1" t="str">
        <f t="array" ref="M5567">IF(A5566=$A$72,TEXT(A5567,"dd/mm/yyyy"),A5567)&amp;";"&amp;B5567&amp;";"&amp;IF(J5567=0,IFERROR(VLOOKUP(A5567,default!$B$17:$C$19,2,0),C5567),INDEX(default!$B$2:$B$12,Sheet2!J5567,0))&amp;";"&amp;D5567&amp;";"&amp;E5567&amp;";"&amp;F5567&amp;";"&amp;G5567&amp;";"&amp;H5567</f>
        <v>;;;;;;;</v>
      </c>
    </row>
    <row r="5568" ht="15.75" customHeight="1">
      <c r="A5568" s="1" t="s">
        <v>858</v>
      </c>
      <c r="I5568" s="1" t="str">
        <f t="shared" si="1"/>
        <v>Q7.3. Zucchini, average of raw and cooked (boiled)</v>
      </c>
      <c r="J5568" s="1">
        <f t="shared" si="2"/>
        <v>0</v>
      </c>
      <c r="K5568" s="1" t="str">
        <f t="shared" si="3"/>
        <v>Q7.3. Zucchini, average of raw and cooked (boiled)0</v>
      </c>
      <c r="L5568" s="1" t="str">
        <f t="shared" si="4"/>
        <v>Q7.3. Zucchini, average of raw and cooked (boiled)Social issues</v>
      </c>
      <c r="M5568" s="1" t="str">
        <f t="array" ref="M5568">IF(A5567=$A$72,TEXT(A5568,"dd/mm/yyyy"),A5568)&amp;";"&amp;B5568&amp;";"&amp;IF(J5568=0,IFERROR(VLOOKUP(A5568,default!$B$17:$C$19,2,0),C5568),INDEX(default!$B$2:$B$12,Sheet2!J5568,0))&amp;";"&amp;D5568&amp;";"&amp;E5568&amp;";"&amp;F5568&amp;";"&amp;G5568&amp;";"&amp;H5568</f>
        <v>Social issues;;;;;;;</v>
      </c>
    </row>
    <row r="5569" ht="15.75" customHeight="1">
      <c r="I5569" s="1" t="str">
        <f t="shared" si="1"/>
        <v>Q7.3. Zucchini, average of raw and cooked (boiled)</v>
      </c>
      <c r="J5569" s="1">
        <f t="shared" si="2"/>
        <v>0</v>
      </c>
      <c r="K5569" s="1" t="str">
        <f t="shared" si="3"/>
        <v>Q7.3. Zucchini, average of raw and cooked (boiled)0</v>
      </c>
      <c r="L5569" s="1" t="str">
        <f t="shared" si="4"/>
        <v>Q7.3. Zucchini, average of raw and cooked (boiled)</v>
      </c>
      <c r="M5569" s="1" t="str">
        <f t="array" ref="M5569">IF(A5568=$A$72,TEXT(A5569,"dd/mm/yyyy"),A5569)&amp;";"&amp;B5569&amp;";"&amp;IF(J5569=0,IFERROR(VLOOKUP(A5569,default!$B$17:$C$19,2,0),C5569),INDEX(default!$B$2:$B$12,Sheet2!J5569,0))&amp;";"&amp;D5569&amp;";"&amp;E5569&amp;";"&amp;F5569&amp;";"&amp;G5569&amp;";"&amp;H5569</f>
        <v>;;;;;;;</v>
      </c>
    </row>
    <row r="5570" ht="15.75" customHeight="1">
      <c r="A5570" s="1" t="s">
        <v>859</v>
      </c>
      <c r="I5570" s="1" t="str">
        <f t="shared" si="1"/>
        <v>Q7.3. Zucchini, average of raw and cooked (boiled)</v>
      </c>
      <c r="J5570" s="1">
        <f t="shared" si="2"/>
        <v>0</v>
      </c>
      <c r="K5570" s="1" t="str">
        <f t="shared" si="3"/>
        <v>Q7.3. Zucchini, average of raw and cooked (boiled)0</v>
      </c>
      <c r="L5570" s="1" t="str">
        <f t="shared" si="4"/>
        <v>Q7.3. Zucchini, average of raw and cooked (boiled)Economic issues</v>
      </c>
      <c r="M5570" s="1" t="str">
        <f t="array" ref="M5570">IF(A5569=$A$72,TEXT(A5570,"dd/mm/yyyy"),A5570)&amp;";"&amp;B5570&amp;";"&amp;IF(J5570=0,IFERROR(VLOOKUP(A5570,default!$B$17:$C$19,2,0),C5570),INDEX(default!$B$2:$B$12,Sheet2!J5570,0))&amp;";"&amp;D5570&amp;";"&amp;E5570&amp;";"&amp;F5570&amp;";"&amp;G5570&amp;";"&amp;H5570</f>
        <v>Economic issues;;;;;;;</v>
      </c>
    </row>
    <row r="5571" ht="15.75" customHeight="1">
      <c r="I5571" s="1" t="str">
        <f t="shared" si="1"/>
        <v>Q7.3. Zucchini, average of raw and cooked (boiled)</v>
      </c>
      <c r="J5571" s="1">
        <f t="shared" si="2"/>
        <v>0</v>
      </c>
      <c r="K5571" s="1" t="str">
        <f t="shared" si="3"/>
        <v>Q7.3. Zucchini, average of raw and cooked (boiled)0</v>
      </c>
      <c r="L5571" s="1" t="str">
        <f t="shared" si="4"/>
        <v>Q7.3. Zucchini, average of raw and cooked (boiled)</v>
      </c>
      <c r="M5571" s="1" t="str">
        <f t="array" ref="M5571">IF(A5570=$A$72,TEXT(A5571,"dd/mm/yyyy"),A5571)&amp;";"&amp;B5571&amp;";"&amp;IF(J5571=0,IFERROR(VLOOKUP(A5571,default!$B$17:$C$19,2,0),C5571),INDEX(default!$B$2:$B$12,Sheet2!J5571,0))&amp;";"&amp;D5571&amp;";"&amp;E5571&amp;";"&amp;F5571&amp;";"&amp;G5571&amp;";"&amp;H5571</f>
        <v>;;;;;;;</v>
      </c>
    </row>
    <row r="5572" ht="15.75" customHeight="1">
      <c r="A5572" s="1" t="s">
        <v>860</v>
      </c>
      <c r="I5572" s="1" t="str">
        <f t="shared" si="1"/>
        <v>Q7.3. Zucchini, average of raw and cooked (boiled)</v>
      </c>
      <c r="J5572" s="1">
        <f t="shared" si="2"/>
        <v>0</v>
      </c>
      <c r="K5572" s="1" t="str">
        <f t="shared" si="3"/>
        <v>Q7.3. Zucchini, average of raw and cooked (boiled)0</v>
      </c>
      <c r="L5572" s="1" t="str">
        <f t="shared" si="4"/>
        <v>Q7.3. Zucchini, average of raw and cooked (boiled)Waste to treatment</v>
      </c>
      <c r="M5572" s="1" t="str">
        <f t="array" ref="M5572">IF(A5571=$A$72,TEXT(A5572,"dd/mm/yyyy"),A5572)&amp;";"&amp;B5572&amp;";"&amp;IF(J5572=0,IFERROR(VLOOKUP(A5572,default!$B$17:$C$19,2,0),C5572),INDEX(default!$B$2:$B$12,Sheet2!J5572,0))&amp;";"&amp;D5572&amp;";"&amp;E5572&amp;";"&amp;F5572&amp;";"&amp;G5572&amp;";"&amp;H5572</f>
        <v>Waste to treatment;;;;;;;</v>
      </c>
    </row>
    <row r="5573" ht="15.75" customHeight="1">
      <c r="A5573" s="1" t="s">
        <v>8</v>
      </c>
      <c r="B5573" s="1" t="s">
        <v>835</v>
      </c>
      <c r="C5573" s="1" t="s">
        <v>1112</v>
      </c>
      <c r="D5573" s="1" t="s">
        <v>842</v>
      </c>
      <c r="E5573" s="1">
        <v>0.0</v>
      </c>
      <c r="F5573" s="1">
        <v>0.0</v>
      </c>
      <c r="G5573" s="1">
        <v>0.0</v>
      </c>
      <c r="I5573" s="1" t="str">
        <f t="shared" si="1"/>
        <v>Q7.3. Zucchini, average of raw and cooked (boiled)</v>
      </c>
      <c r="J5573" s="1">
        <f t="shared" si="2"/>
        <v>0</v>
      </c>
      <c r="K5573" s="1" t="str">
        <f t="shared" si="3"/>
        <v>Q7.3. Zucchini, average of raw and cooked (boiled)0</v>
      </c>
      <c r="L5573" s="1" t="str">
        <f t="shared" si="4"/>
        <v>Q7.3. Zucchini, average of raw and cooked (boiled)Municipal solid waste {RoW}| treatment of municipal solid waste, sanitary landfill | Cut-off, S</v>
      </c>
      <c r="M5573" s="1" t="str">
        <f t="array" ref="M5573">IF(A5572=$A$72,TEXT(A5573,"dd/mm/yyyy"),A5573)&amp;";"&amp;B5573&amp;";"&amp;IF(J5573=0,IFERROR(VLOOKUP(A5573,default!$B$17:$C$19,2,0),C5573),INDEX(default!$B$2:$B$12,Sheet2!J5573,0))&amp;";"&amp;D5573&amp;";"&amp;E5573&amp;";"&amp;F5573&amp;";"&amp;G5573&amp;";"&amp;H5573</f>
        <v>Municipal solid waste {RoW}| treatment of municipal solid waste, sanitary landfill | Cut-off, S;kg;(packwt*packaging*(1+TRAN_loss_PNS+RET_loss_PNS)+PHAR_loss_PNS+PROC_loss_PNS+TRAN_loss_PNS+RET_loss_PNS+USER_loss)*landfill;Undefined;0;0;0;</v>
      </c>
    </row>
    <row r="5574" ht="15.75" customHeight="1">
      <c r="A5574" s="1" t="s">
        <v>9</v>
      </c>
      <c r="B5574" s="1" t="s">
        <v>835</v>
      </c>
      <c r="C5574" s="1" t="s">
        <v>1113</v>
      </c>
      <c r="D5574" s="1" t="s">
        <v>842</v>
      </c>
      <c r="E5574" s="1">
        <v>0.0</v>
      </c>
      <c r="F5574" s="1">
        <v>0.0</v>
      </c>
      <c r="G5574" s="1">
        <v>0.0</v>
      </c>
      <c r="I5574" s="1" t="str">
        <f t="shared" si="1"/>
        <v>Q7.3. Zucchini, average of raw and cooked (boiled)</v>
      </c>
      <c r="J5574" s="1">
        <f t="shared" si="2"/>
        <v>0</v>
      </c>
      <c r="K5574" s="1" t="str">
        <f t="shared" si="3"/>
        <v>Q7.3. Zucchini, average of raw and cooked (boiled)0</v>
      </c>
      <c r="L5574" s="1" t="str">
        <f t="shared" si="4"/>
        <v>Q7.3. Zucchini, average of raw and cooked (boiled)Municipal solid waste {GLO}| treatment of municipal solid waste, open dump, wet infiltration class (500mm) | Cut-off, S</v>
      </c>
      <c r="M5574" s="1" t="str">
        <f t="array" ref="M5574">IF(A5573=$A$72,TEXT(A5574,"dd/mm/yyyy"),A5574)&amp;";"&amp;B5574&amp;";"&amp;IF(J5574=0,IFERROR(VLOOKUP(A5574,default!$B$17:$C$19,2,0),C5574),INDEX(default!$B$2:$B$12,Sheet2!J5574,0))&amp;";"&amp;D5574&amp;";"&amp;E5574&amp;";"&amp;F5574&amp;";"&amp;G5574&amp;";"&amp;H5574</f>
        <v>Municipal solid waste {GLO}| treatment of municipal solid waste, open dump, wet infiltration class (500mm) | Cut-off, S;kg;(packwt*packaging*(1+TRAN_loss_PNS+RET_loss_PNS)+PHAR_loss_PNS+PROC_loss_PNS+TRAN_loss_PNS+RET_loss_PNS+USER_loss)*opendump;Undefined;0;0;0;</v>
      </c>
    </row>
    <row r="5575" ht="15.75" customHeight="1">
      <c r="A5575" s="1" t="s">
        <v>10</v>
      </c>
      <c r="B5575" s="1" t="s">
        <v>835</v>
      </c>
      <c r="C5575" s="1" t="s">
        <v>1113</v>
      </c>
      <c r="D5575" s="1" t="s">
        <v>842</v>
      </c>
      <c r="E5575" s="1">
        <v>0.0</v>
      </c>
      <c r="F5575" s="1">
        <v>0.0</v>
      </c>
      <c r="G5575" s="1">
        <v>0.0</v>
      </c>
      <c r="I5575" s="1" t="str">
        <f t="shared" si="1"/>
        <v>Q7.3. Zucchini, average of raw and cooked (boiled)</v>
      </c>
      <c r="J5575" s="1">
        <f t="shared" si="2"/>
        <v>0</v>
      </c>
      <c r="K5575" s="1" t="str">
        <f t="shared" si="3"/>
        <v>Q7.3. Zucchini, average of raw and cooked (boiled)0</v>
      </c>
      <c r="L5575" s="1" t="str">
        <f t="shared" si="4"/>
        <v>Q7.3. Zucchini, average of raw and cooked (boiled)Municipal solid waste {GLO}| treatment of municipal solid waste, open burning | Cut-off, S</v>
      </c>
      <c r="M5575" s="1" t="str">
        <f t="array" ref="M5575">IF(A5574=$A$72,TEXT(A5575,"dd/mm/yyyy"),A5575)&amp;";"&amp;B5575&amp;";"&amp;IF(J5575=0,IFERROR(VLOOKUP(A5575,default!$B$17:$C$19,2,0),C5575),INDEX(default!$B$2:$B$12,Sheet2!J5575,0))&amp;";"&amp;D5575&amp;";"&amp;E5575&amp;";"&amp;F5575&amp;";"&amp;G5575&amp;";"&amp;H5575</f>
        <v>Municipal solid waste {GLO}| treatment of municipal solid waste, open burning | Cut-off, S;kg;(packwt*packaging*(1+TRAN_loss_PNS+RET_loss_PNS)+PHAR_loss_PNS+PROC_loss_PNS+TRAN_loss_PNS+RET_loss_PNS+USER_loss)*openburn;Undefined;0;0;0;</v>
      </c>
    </row>
    <row r="5576" ht="15.75" customHeight="1">
      <c r="I5576" s="1" t="str">
        <f t="shared" si="1"/>
        <v>Q7.3. Zucchini, average of raw and cooked (boiled)</v>
      </c>
      <c r="J5576" s="1">
        <f t="shared" si="2"/>
        <v>0</v>
      </c>
      <c r="K5576" s="1" t="str">
        <f t="shared" si="3"/>
        <v>Q7.3. Zucchini, average of raw and cooked (boiled)0</v>
      </c>
      <c r="L5576" s="1" t="str">
        <f t="shared" si="4"/>
        <v>Q7.3. Zucchini, average of raw and cooked (boiled)</v>
      </c>
      <c r="M5576" s="1" t="str">
        <f t="array" ref="M5576">IF(A5575=$A$72,TEXT(A5576,"dd/mm/yyyy"),A5576)&amp;";"&amp;B5576&amp;";"&amp;IF(J5576=0,IFERROR(VLOOKUP(A5576,default!$B$17:$C$19,2,0),C5576),INDEX(default!$B$2:$B$12,Sheet2!J5576,0))&amp;";"&amp;D5576&amp;";"&amp;E5576&amp;";"&amp;F5576&amp;";"&amp;G5576&amp;";"&amp;H5576</f>
        <v>;;;;;;;</v>
      </c>
    </row>
    <row r="5577" ht="15.75" customHeight="1">
      <c r="A5577" s="1" t="s">
        <v>865</v>
      </c>
      <c r="I5577" s="1" t="str">
        <f t="shared" si="1"/>
        <v>Q7.3. Zucchini, average of raw and cooked (boiled)</v>
      </c>
      <c r="J5577" s="1">
        <f t="shared" si="2"/>
        <v>0</v>
      </c>
      <c r="K5577" s="1" t="str">
        <f t="shared" si="3"/>
        <v>Q7.3. Zucchini, average of raw and cooked (boiled)0</v>
      </c>
      <c r="L5577" s="1" t="str">
        <f t="shared" si="4"/>
        <v>Q7.3. Zucchini, average of raw and cooked (boiled)Input parameters</v>
      </c>
      <c r="M5577" s="1" t="str">
        <f t="array" ref="M5577">IF(A5576=$A$72,TEXT(A5577,"dd/mm/yyyy"),A5577)&amp;";"&amp;B5577&amp;";"&amp;IF(J5577=0,IFERROR(VLOOKUP(A5577,default!$B$17:$C$19,2,0),C5577),INDEX(default!$B$2:$B$12,Sheet2!J5577,0))&amp;";"&amp;D5577&amp;";"&amp;E5577&amp;";"&amp;F5577&amp;";"&amp;G5577&amp;";"&amp;H5577</f>
        <v>Input parameters;;;;;;;</v>
      </c>
    </row>
    <row r="5578" ht="15.75" customHeight="1">
      <c r="A5578" s="1" t="s">
        <v>31</v>
      </c>
      <c r="B5578" s="1">
        <v>1.0</v>
      </c>
      <c r="C5578" s="1" t="s">
        <v>866</v>
      </c>
      <c r="D5578" s="1">
        <v>1.11</v>
      </c>
      <c r="E5578" s="1">
        <v>0.0</v>
      </c>
      <c r="F5578" s="1">
        <v>0.0</v>
      </c>
      <c r="G5578" s="1" t="s">
        <v>832</v>
      </c>
      <c r="H5578" s="1" t="s">
        <v>134</v>
      </c>
      <c r="I5578" s="1" t="str">
        <f t="shared" si="1"/>
        <v>Q7.3. Zucchini, average of raw and cooked (boiled)</v>
      </c>
      <c r="J5578" s="1">
        <f t="shared" si="2"/>
        <v>0</v>
      </c>
      <c r="K5578" s="1" t="str">
        <f t="shared" si="3"/>
        <v>Q7.3. Zucchini, average of raw and cooked (boiled)0</v>
      </c>
      <c r="L5578" s="1" t="str">
        <f t="shared" si="4"/>
        <v>Q7.3. Zucchini, average of raw and cooked (boiled)primary</v>
      </c>
      <c r="M5578" s="1" t="str">
        <f t="array" ref="M5578">IF(A5577=$A$72,TEXT(A5578,"dd/mm/yyyy"),A5578)&amp;";"&amp;B5578&amp;";"&amp;IF(J5578=0,IFERROR(VLOOKUP(A5578,default!$B$17:$C$19,2,0),C5578),INDEX(default!$B$2:$B$12,Sheet2!J5578,0))&amp;";"&amp;D5578&amp;";"&amp;E5578&amp;";"&amp;F5578&amp;";"&amp;G5578&amp;";"&amp;H5578</f>
        <v>primary;1;Lognormal;1,11;0;0;No;(2,3,2,2,2,na)_x007f_</v>
      </c>
    </row>
    <row r="5579" ht="15.75" customHeight="1">
      <c r="A5579" s="1" t="s">
        <v>23</v>
      </c>
      <c r="B5579" s="1">
        <v>1.0</v>
      </c>
      <c r="C5579" s="1" t="s">
        <v>866</v>
      </c>
      <c r="D5579" s="1">
        <v>1.25</v>
      </c>
      <c r="E5579" s="1">
        <v>0.0</v>
      </c>
      <c r="F5579" s="1">
        <v>0.0</v>
      </c>
      <c r="G5579" s="1" t="s">
        <v>832</v>
      </c>
      <c r="H5579" s="1" t="s">
        <v>131</v>
      </c>
      <c r="I5579" s="1" t="str">
        <f t="shared" si="1"/>
        <v>Q7.3. Zucchini, average of raw and cooked (boiled)</v>
      </c>
      <c r="J5579" s="1">
        <f t="shared" si="2"/>
        <v>0</v>
      </c>
      <c r="K5579" s="1" t="str">
        <f t="shared" si="3"/>
        <v>Q7.3. Zucchini, average of raw and cooked (boiled)0</v>
      </c>
      <c r="L5579" s="1" t="str">
        <f t="shared" si="4"/>
        <v>Q7.3. Zucchini, average of raw and cooked (boiled)packaging</v>
      </c>
      <c r="M5579" s="1" t="str">
        <f t="array" ref="M5579">IF(A5578=$A$72,TEXT(A5579,"dd/mm/yyyy"),A5579)&amp;";"&amp;B5579&amp;";"&amp;IF(J5579=0,IFERROR(VLOOKUP(A5579,default!$B$17:$C$19,2,0),C5579),INDEX(default!$B$2:$B$12,Sheet2!J5579,0))&amp;";"&amp;D5579&amp;";"&amp;E5579&amp;";"&amp;F5579&amp;";"&amp;G5579&amp;";"&amp;H5579</f>
        <v>packaging;1;Lognormal;1,25;0;0;No;(2,4,2,4,3,na)_x007f_</v>
      </c>
    </row>
    <row r="5580" ht="15.75" customHeight="1">
      <c r="A5580" s="1" t="s">
        <v>32</v>
      </c>
      <c r="B5580" s="1">
        <v>1.0</v>
      </c>
      <c r="C5580" s="1" t="s">
        <v>866</v>
      </c>
      <c r="D5580" s="1">
        <v>1.23</v>
      </c>
      <c r="E5580" s="1">
        <v>0.0</v>
      </c>
      <c r="F5580" s="1">
        <v>0.0</v>
      </c>
      <c r="G5580" s="1" t="s">
        <v>832</v>
      </c>
      <c r="H5580" s="1" t="s">
        <v>132</v>
      </c>
      <c r="I5580" s="1" t="str">
        <f t="shared" si="1"/>
        <v>Q7.3. Zucchini, average of raw and cooked (boiled)</v>
      </c>
      <c r="J5580" s="1">
        <f t="shared" si="2"/>
        <v>0</v>
      </c>
      <c r="K5580" s="1" t="str">
        <f t="shared" si="3"/>
        <v>Q7.3. Zucchini, average of raw and cooked (boiled)0</v>
      </c>
      <c r="L5580" s="1" t="str">
        <f t="shared" si="4"/>
        <v>Q7.3. Zucchini, average of raw and cooked (boiled)distrib</v>
      </c>
      <c r="M5580" s="1" t="str">
        <f t="array" ref="M5580">IF(A5579=$A$72,TEXT(A5580,"dd/mm/yyyy"),A5580)&amp;";"&amp;B5580&amp;";"&amp;IF(J5580=0,IFERROR(VLOOKUP(A5580,default!$B$17:$C$19,2,0),C5580),INDEX(default!$B$2:$B$12,Sheet2!J5580,0))&amp;";"&amp;D5580&amp;";"&amp;E5580&amp;";"&amp;F5580&amp;";"&amp;G5580&amp;";"&amp;H5580</f>
        <v>distrib;1;Lognormal;1,23;0;0;No;(2,3,2,4,3,na)_x007f_</v>
      </c>
    </row>
    <row r="5581" ht="15.75" customHeight="1">
      <c r="A5581" s="1" t="s">
        <v>33</v>
      </c>
      <c r="B5581" s="1">
        <v>0.0</v>
      </c>
      <c r="C5581" s="1" t="s">
        <v>866</v>
      </c>
      <c r="D5581" s="1">
        <v>1.12</v>
      </c>
      <c r="E5581" s="1">
        <v>0.0</v>
      </c>
      <c r="F5581" s="1">
        <v>0.0</v>
      </c>
      <c r="G5581" s="1" t="s">
        <v>832</v>
      </c>
      <c r="H5581" s="1" t="s">
        <v>133</v>
      </c>
      <c r="I5581" s="1" t="str">
        <f t="shared" si="1"/>
        <v>Q7.3. Zucchini, average of raw and cooked (boiled)</v>
      </c>
      <c r="J5581" s="1">
        <f t="shared" si="2"/>
        <v>0</v>
      </c>
      <c r="K5581" s="1" t="str">
        <f t="shared" si="3"/>
        <v>Q7.3. Zucchini, average of raw and cooked (boiled)0</v>
      </c>
      <c r="L5581" s="1" t="str">
        <f t="shared" si="4"/>
        <v>Q7.3. Zucchini, average of raw and cooked (boiled)retail_cool</v>
      </c>
      <c r="M5581" s="1" t="str">
        <f t="array" ref="M5581">IF(A5580=$A$72,TEXT(A5581,"dd/mm/yyyy"),A5581)&amp;";"&amp;B5581&amp;";"&amp;IF(J5581=0,IFERROR(VLOOKUP(A5581,default!$B$17:$C$19,2,0),C5581),INDEX(default!$B$2:$B$12,Sheet2!J5581,0))&amp;";"&amp;D5581&amp;";"&amp;E5581&amp;";"&amp;F5581&amp;";"&amp;G5581&amp;";"&amp;H5581</f>
        <v>retail_cool;0;Lognormal;1,12;0;0;No;(2,3,2,4,2,na)_x007f_</v>
      </c>
    </row>
    <row r="5582" ht="15.75" customHeight="1">
      <c r="A5582" s="1" t="s">
        <v>34</v>
      </c>
      <c r="B5582" s="1">
        <v>0.0</v>
      </c>
      <c r="C5582" s="1" t="s">
        <v>866</v>
      </c>
      <c r="D5582" s="1">
        <v>1.12</v>
      </c>
      <c r="E5582" s="1">
        <v>0.0</v>
      </c>
      <c r="F5582" s="1">
        <v>0.0</v>
      </c>
      <c r="G5582" s="1" t="s">
        <v>832</v>
      </c>
      <c r="H5582" s="1" t="s">
        <v>133</v>
      </c>
      <c r="I5582" s="1" t="str">
        <f t="shared" si="1"/>
        <v>Q7.3. Zucchini, average of raw and cooked (boiled)</v>
      </c>
      <c r="J5582" s="1">
        <f t="shared" si="2"/>
        <v>0</v>
      </c>
      <c r="K5582" s="1" t="str">
        <f t="shared" si="3"/>
        <v>Q7.3. Zucchini, average of raw and cooked (boiled)0</v>
      </c>
      <c r="L5582" s="1" t="str">
        <f t="shared" si="4"/>
        <v>Q7.3. Zucchini, average of raw and cooked (boiled)retail_freez</v>
      </c>
      <c r="M5582" s="1" t="str">
        <f t="array" ref="M5582">IF(A5581=$A$72,TEXT(A5582,"dd/mm/yyyy"),A5582)&amp;";"&amp;B5582&amp;";"&amp;IF(J5582=0,IFERROR(VLOOKUP(A5582,default!$B$17:$C$19,2,0),C5582),INDEX(default!$B$2:$B$12,Sheet2!J5582,0))&amp;";"&amp;D5582&amp;";"&amp;E5582&amp;";"&amp;F5582&amp;";"&amp;G5582&amp;";"&amp;H5582</f>
        <v>retail_freez;0;Lognormal;1,12;0;0;No;(2,3,2,4,2,na)_x007f_</v>
      </c>
    </row>
    <row r="5583" ht="15.75" customHeight="1">
      <c r="A5583" s="1" t="s">
        <v>35</v>
      </c>
      <c r="B5583" s="1">
        <v>0.0</v>
      </c>
      <c r="C5583" s="1" t="s">
        <v>866</v>
      </c>
      <c r="D5583" s="1">
        <v>1.12</v>
      </c>
      <c r="E5583" s="1">
        <v>0.0</v>
      </c>
      <c r="F5583" s="1">
        <v>0.0</v>
      </c>
      <c r="G5583" s="1" t="s">
        <v>832</v>
      </c>
      <c r="H5583" s="1" t="s">
        <v>133</v>
      </c>
      <c r="I5583" s="1" t="str">
        <f t="shared" si="1"/>
        <v>Q7.3. Zucchini, average of raw and cooked (boiled)</v>
      </c>
      <c r="J5583" s="1">
        <f t="shared" si="2"/>
        <v>0</v>
      </c>
      <c r="K5583" s="1" t="str">
        <f t="shared" si="3"/>
        <v>Q7.3. Zucchini, average of raw and cooked (boiled)0</v>
      </c>
      <c r="L5583" s="1" t="str">
        <f t="shared" si="4"/>
        <v>Q7.3. Zucchini, average of raw and cooked (boiled)home_cool</v>
      </c>
      <c r="M5583" s="1" t="str">
        <f t="array" ref="M5583">IF(A5582=$A$72,TEXT(A5583,"dd/mm/yyyy"),A5583)&amp;";"&amp;B5583&amp;";"&amp;IF(J5583=0,IFERROR(VLOOKUP(A5583,default!$B$17:$C$19,2,0),C5583),INDEX(default!$B$2:$B$12,Sheet2!J5583,0))&amp;";"&amp;D5583&amp;";"&amp;E5583&amp;";"&amp;F5583&amp;";"&amp;G5583&amp;";"&amp;H5583</f>
        <v>home_cool;0;Lognormal;1,12;0;0;No;(2,3,2,4,2,na)_x007f_</v>
      </c>
    </row>
    <row r="5584" ht="15.75" customHeight="1">
      <c r="A5584" s="1" t="s">
        <v>36</v>
      </c>
      <c r="B5584" s="1">
        <v>0.0</v>
      </c>
      <c r="C5584" s="1" t="s">
        <v>866</v>
      </c>
      <c r="D5584" s="1">
        <v>1.12</v>
      </c>
      <c r="E5584" s="1">
        <v>0.0</v>
      </c>
      <c r="F5584" s="1">
        <v>0.0</v>
      </c>
      <c r="G5584" s="1" t="s">
        <v>832</v>
      </c>
      <c r="H5584" s="1" t="s">
        <v>133</v>
      </c>
      <c r="I5584" s="1" t="str">
        <f t="shared" si="1"/>
        <v>Q7.3. Zucchini, average of raw and cooked (boiled)</v>
      </c>
      <c r="J5584" s="1">
        <f t="shared" si="2"/>
        <v>0</v>
      </c>
      <c r="K5584" s="1" t="str">
        <f t="shared" si="3"/>
        <v>Q7.3. Zucchini, average of raw and cooked (boiled)0</v>
      </c>
      <c r="L5584" s="1" t="str">
        <f t="shared" si="4"/>
        <v>Q7.3. Zucchini, average of raw and cooked (boiled)home_freez</v>
      </c>
      <c r="M5584" s="1" t="str">
        <f t="array" ref="M5584">IF(A5583=$A$72,TEXT(A5584,"dd/mm/yyyy"),A5584)&amp;";"&amp;B5584&amp;";"&amp;IF(J5584=0,IFERROR(VLOOKUP(A5584,default!$B$17:$C$19,2,0),C5584),INDEX(default!$B$2:$B$12,Sheet2!J5584,0))&amp;";"&amp;D5584&amp;";"&amp;E5584&amp;";"&amp;F5584&amp;";"&amp;G5584&amp;";"&amp;H5584</f>
        <v>home_freez;0;Lognormal;1,12;0;0;No;(2,3,2,4,2,na)_x007f_</v>
      </c>
    </row>
    <row r="5585" ht="15.75" customHeight="1">
      <c r="A5585" s="1" t="s">
        <v>37</v>
      </c>
      <c r="B5585" s="1">
        <v>1.0</v>
      </c>
      <c r="C5585" s="1" t="s">
        <v>866</v>
      </c>
      <c r="D5585" s="1">
        <v>1.11</v>
      </c>
      <c r="E5585" s="1">
        <v>0.0</v>
      </c>
      <c r="F5585" s="1">
        <v>0.0</v>
      </c>
      <c r="G5585" s="1" t="s">
        <v>832</v>
      </c>
      <c r="H5585" s="1" t="s">
        <v>134</v>
      </c>
      <c r="I5585" s="1" t="str">
        <f t="shared" si="1"/>
        <v>Q7.3. Zucchini, average of raw and cooked (boiled)</v>
      </c>
      <c r="J5585" s="1">
        <f t="shared" si="2"/>
        <v>0</v>
      </c>
      <c r="K5585" s="1" t="str">
        <f t="shared" si="3"/>
        <v>Q7.3. Zucchini, average of raw and cooked (boiled)0</v>
      </c>
      <c r="L5585" s="1" t="str">
        <f t="shared" si="4"/>
        <v>Q7.3. Zucchini, average of raw and cooked (boiled)boil</v>
      </c>
      <c r="M5585" s="1" t="str">
        <f t="array" ref="M5585">IF(A5584=$A$72,TEXT(A5585,"dd/mm/yyyy"),A5585)&amp;";"&amp;B5585&amp;";"&amp;IF(J5585=0,IFERROR(VLOOKUP(A5585,default!$B$17:$C$19,2,0),C5585),INDEX(default!$B$2:$B$12,Sheet2!J5585,0))&amp;";"&amp;D5585&amp;";"&amp;E5585&amp;";"&amp;F5585&amp;";"&amp;G5585&amp;";"&amp;H5585</f>
        <v>boil;1;Lognormal;1,11;0;0;No;(2,3,2,2,2,na)_x007f_</v>
      </c>
    </row>
    <row r="5586" ht="15.75" customHeight="1">
      <c r="A5586" s="1" t="s">
        <v>38</v>
      </c>
      <c r="B5586" s="1">
        <v>0.0</v>
      </c>
      <c r="C5586" s="1" t="s">
        <v>866</v>
      </c>
      <c r="D5586" s="1">
        <v>1.11</v>
      </c>
      <c r="E5586" s="1">
        <v>0.0</v>
      </c>
      <c r="F5586" s="1">
        <v>0.0</v>
      </c>
      <c r="G5586" s="1" t="s">
        <v>832</v>
      </c>
      <c r="H5586" s="1" t="s">
        <v>134</v>
      </c>
      <c r="I5586" s="1" t="str">
        <f t="shared" si="1"/>
        <v>Q7.3. Zucchini, average of raw and cooked (boiled)</v>
      </c>
      <c r="J5586" s="1">
        <f t="shared" si="2"/>
        <v>0</v>
      </c>
      <c r="K5586" s="1" t="str">
        <f t="shared" si="3"/>
        <v>Q7.3. Zucchini, average of raw and cooked (boiled)0</v>
      </c>
      <c r="L5586" s="1" t="str">
        <f t="shared" si="4"/>
        <v>Q7.3. Zucchini, average of raw and cooked (boiled)fry</v>
      </c>
      <c r="M5586" s="1" t="str">
        <f t="array" ref="M5586">IF(A5585=$A$72,TEXT(A5586,"dd/mm/yyyy"),A5586)&amp;";"&amp;B5586&amp;";"&amp;IF(J5586=0,IFERROR(VLOOKUP(A5586,default!$B$17:$C$19,2,0),C5586),INDEX(default!$B$2:$B$12,Sheet2!J5586,0))&amp;";"&amp;D5586&amp;";"&amp;E5586&amp;";"&amp;F5586&amp;";"&amp;G5586&amp;";"&amp;H5586</f>
        <v>fry;0;Lognormal;1,11;0;0;No;(2,3,2,2,2,na)_x007f_</v>
      </c>
    </row>
    <row r="5587" ht="15.75" customHeight="1">
      <c r="A5587" s="1" t="s">
        <v>22</v>
      </c>
      <c r="B5587" s="1">
        <v>1.0</v>
      </c>
      <c r="C5587" s="1" t="s">
        <v>842</v>
      </c>
      <c r="D5587" s="1">
        <v>1.0</v>
      </c>
      <c r="E5587" s="1">
        <v>0.0</v>
      </c>
      <c r="F5587" s="1">
        <v>0.0</v>
      </c>
      <c r="G5587" s="1" t="s">
        <v>832</v>
      </c>
      <c r="I5587" s="1" t="str">
        <f t="shared" si="1"/>
        <v>Q7.3. Zucchini, average of raw and cooked (boiled)</v>
      </c>
      <c r="J5587" s="1">
        <f t="shared" si="2"/>
        <v>0</v>
      </c>
      <c r="K5587" s="1" t="str">
        <f t="shared" si="3"/>
        <v>Q7.3. Zucchini, average of raw and cooked (boiled)0</v>
      </c>
      <c r="L5587" s="1" t="str">
        <f t="shared" si="4"/>
        <v>Q7.3. Zucchini, average of raw and cooked (boiled)processing</v>
      </c>
      <c r="M5587" s="1" t="str">
        <f t="array" ref="M5587">IF(A5586=$A$72,TEXT(A5587,"dd/mm/yyyy"),A5587)&amp;";"&amp;B5587&amp;";"&amp;IF(J5587=0,IFERROR(VLOOKUP(A5587,default!$B$17:$C$19,2,0),C5587),INDEX(default!$B$2:$B$12,Sheet2!J5587,0))&amp;";"&amp;D5587&amp;";"&amp;E5587&amp;";"&amp;F5587&amp;";"&amp;G5587&amp;";"&amp;H5587</f>
        <v>processing;1;Undefined;1;0;0;No;</v>
      </c>
    </row>
    <row r="5588" ht="15.75" customHeight="1">
      <c r="A5588" s="1" t="s">
        <v>39</v>
      </c>
      <c r="B5588" s="1">
        <v>0.05</v>
      </c>
      <c r="C5588" s="1" t="s">
        <v>842</v>
      </c>
      <c r="D5588" s="1">
        <v>1.0</v>
      </c>
      <c r="E5588" s="1">
        <v>0.0</v>
      </c>
      <c r="F5588" s="1">
        <v>0.0</v>
      </c>
      <c r="G5588" s="1" t="s">
        <v>832</v>
      </c>
      <c r="I5588" s="1" t="str">
        <f t="shared" si="1"/>
        <v>Q7.3. Zucchini, average of raw and cooked (boiled)</v>
      </c>
      <c r="J5588" s="1">
        <f t="shared" si="2"/>
        <v>0</v>
      </c>
      <c r="K5588" s="1" t="str">
        <f t="shared" si="3"/>
        <v>Q7.3. Zucchini, average of raw and cooked (boiled)0</v>
      </c>
      <c r="L5588" s="1" t="str">
        <f t="shared" si="4"/>
        <v>Q7.3. Zucchini, average of raw and cooked (boiled)packwt</v>
      </c>
      <c r="M5588" s="1" t="str">
        <f t="array" ref="M5588">IF(A5587=$A$72,TEXT(A5588,"dd/mm/yyyy"),A5588)&amp;";"&amp;B5588&amp;";"&amp;IF(J5588=0,IFERROR(VLOOKUP(A5588,default!$B$17:$C$19,2,0),C5588),INDEX(default!$B$2:$B$12,Sheet2!J5588,0))&amp;";"&amp;D5588&amp;";"&amp;E5588&amp;";"&amp;F5588&amp;";"&amp;G5588&amp;";"&amp;H5588</f>
        <v>packwt;0,05;Undefined;1;0;0;No;</v>
      </c>
    </row>
    <row r="5589" ht="15.75" customHeight="1">
      <c r="A5589" s="1" t="s">
        <v>40</v>
      </c>
      <c r="B5589" s="1">
        <v>0.0</v>
      </c>
      <c r="C5589" s="1" t="s">
        <v>842</v>
      </c>
      <c r="D5589" s="1">
        <v>1.0</v>
      </c>
      <c r="E5589" s="1">
        <v>0.0</v>
      </c>
      <c r="F5589" s="1">
        <v>0.0</v>
      </c>
      <c r="G5589" s="1" t="s">
        <v>832</v>
      </c>
      <c r="I5589" s="1" t="str">
        <f t="shared" si="1"/>
        <v>Q7.3. Zucchini, average of raw and cooked (boiled)</v>
      </c>
      <c r="J5589" s="1">
        <f t="shared" si="2"/>
        <v>0</v>
      </c>
      <c r="K5589" s="1" t="str">
        <f t="shared" si="3"/>
        <v>Q7.3. Zucchini, average of raw and cooked (boiled)0</v>
      </c>
      <c r="L5589" s="1" t="str">
        <f t="shared" si="4"/>
        <v>Q7.3. Zucchini, average of raw and cooked (boiled)USER_loss</v>
      </c>
      <c r="M5589" s="1" t="str">
        <f t="array" ref="M5589">IF(A5588=$A$72,TEXT(A5589,"dd/mm/yyyy"),A5589)&amp;";"&amp;B5589&amp;";"&amp;IF(J5589=0,IFERROR(VLOOKUP(A5589,default!$B$17:$C$19,2,0),C5589),INDEX(default!$B$2:$B$12,Sheet2!J5589,0))&amp;";"&amp;D5589&amp;";"&amp;E5589&amp;";"&amp;F5589&amp;";"&amp;G5589&amp;";"&amp;H5589</f>
        <v>USER_loss;0;Undefined;1;0;0;No;</v>
      </c>
    </row>
    <row r="5590" ht="15.75" customHeight="1">
      <c r="I5590" s="1" t="str">
        <f t="shared" si="1"/>
        <v>Q7.3. Zucchini, average of raw and cooked (boiled)</v>
      </c>
      <c r="J5590" s="1">
        <f t="shared" si="2"/>
        <v>0</v>
      </c>
      <c r="K5590" s="1" t="str">
        <f t="shared" si="3"/>
        <v>Q7.3. Zucchini, average of raw and cooked (boiled)0</v>
      </c>
      <c r="L5590" s="1" t="str">
        <f t="shared" si="4"/>
        <v>Q7.3. Zucchini, average of raw and cooked (boiled)</v>
      </c>
      <c r="M5590" s="1" t="str">
        <f t="array" ref="M5590">IF(A5589=$A$72,TEXT(A5590,"dd/mm/yyyy"),A5590)&amp;";"&amp;B5590&amp;";"&amp;IF(J5590=0,IFERROR(VLOOKUP(A5590,default!$B$17:$C$19,2,0),C5590),INDEX(default!$B$2:$B$12,Sheet2!J5590,0))&amp;";"&amp;D5590&amp;";"&amp;E5590&amp;";"&amp;F5590&amp;";"&amp;G5590&amp;";"&amp;H5590</f>
        <v>;;;;;;;</v>
      </c>
    </row>
    <row r="5591" ht="15.75" customHeight="1">
      <c r="A5591" s="1" t="s">
        <v>867</v>
      </c>
      <c r="I5591" s="1" t="str">
        <f t="shared" si="1"/>
        <v>Q7.3. Zucchini, average of raw and cooked (boiled)</v>
      </c>
      <c r="J5591" s="1">
        <f t="shared" si="2"/>
        <v>0</v>
      </c>
      <c r="K5591" s="1" t="str">
        <f t="shared" si="3"/>
        <v>Q7.3. Zucchini, average of raw and cooked (boiled)0</v>
      </c>
      <c r="L5591" s="1" t="str">
        <f t="shared" si="4"/>
        <v>Q7.3. Zucchini, average of raw and cooked (boiled)End</v>
      </c>
      <c r="M5591" s="1" t="str">
        <f t="array" ref="M5591">IF(A5590=$A$72,TEXT(A5591,"dd/mm/yyyy"),A5591)&amp;";"&amp;B5591&amp;";"&amp;IF(J5591=0,IFERROR(VLOOKUP(A5591,default!$B$17:$C$19,2,0),C5591),INDEX(default!$B$2:$B$12,Sheet2!J5591,0))&amp;";"&amp;D5591&amp;";"&amp;E5591&amp;";"&amp;F5591&amp;";"&amp;G5591&amp;";"&amp;H5591</f>
        <v>End;;;;;;;</v>
      </c>
    </row>
    <row r="5592" ht="15.75" customHeight="1">
      <c r="I5592" s="1" t="str">
        <f t="shared" si="1"/>
        <v>Q7.3. Zucchini, average of raw and cooked (boiled)</v>
      </c>
      <c r="J5592" s="1">
        <f t="shared" si="2"/>
        <v>0</v>
      </c>
      <c r="K5592" s="1" t="str">
        <f t="shared" si="3"/>
        <v>Q7.3. Zucchini, average of raw and cooked (boiled)0</v>
      </c>
      <c r="L5592" s="1" t="str">
        <f t="shared" si="4"/>
        <v>Q7.3. Zucchini, average of raw and cooked (boiled)</v>
      </c>
      <c r="M5592" s="1" t="str">
        <f t="array" ref="M5592">IF(A5591=$A$72,TEXT(A5592,"dd/mm/yyyy"),A5592)&amp;";"&amp;B5592&amp;";"&amp;IF(J5592=0,IFERROR(VLOOKUP(A5592,default!$B$17:$C$19,2,0),C5592),INDEX(default!$B$2:$B$12,Sheet2!J5592,0))&amp;";"&amp;D5592&amp;";"&amp;E5592&amp;";"&amp;F5592&amp;";"&amp;G5592&amp;";"&amp;H5592</f>
        <v>;;;;;;;</v>
      </c>
    </row>
    <row r="5593" ht="15.75" customHeight="1">
      <c r="A5593" s="1" t="s">
        <v>1104</v>
      </c>
      <c r="I5593" s="1" t="str">
        <f t="shared" si="1"/>
        <v>Q7.3. Zucchini, average of raw and cooked (boiled)</v>
      </c>
      <c r="J5593" s="1">
        <f t="shared" si="2"/>
        <v>0</v>
      </c>
      <c r="K5593" s="1" t="str">
        <f t="shared" si="3"/>
        <v>Q7.3. Zucchini, average of raw and cooked (boiled)0</v>
      </c>
      <c r="L5593" s="1" t="str">
        <f t="shared" si="4"/>
        <v>Q7.3. Zucchini, average of raw and cooked (boiled)Database Input parameters</v>
      </c>
      <c r="M5593" s="1" t="str">
        <f t="array" ref="M5593">IF(A5592=$A$72,TEXT(A5593,"dd/mm/yyyy"),A5593)&amp;";"&amp;B5593&amp;";"&amp;IF(J5593=0,IFERROR(VLOOKUP(A5593,default!$B$17:$C$19,2,0),C5593),INDEX(default!$B$2:$B$12,Sheet2!J5593,0))&amp;";"&amp;D5593&amp;";"&amp;E5593&amp;";"&amp;F5593&amp;";"&amp;G5593&amp;";"&amp;H5593</f>
        <v>Database Input parameters;;;;;;;</v>
      </c>
    </row>
    <row r="5594" ht="15.75" customHeight="1">
      <c r="I5594" s="1" t="str">
        <f t="shared" si="1"/>
        <v>Q7.3. Zucchini, average of raw and cooked (boiled)</v>
      </c>
      <c r="J5594" s="1">
        <f t="shared" si="2"/>
        <v>0</v>
      </c>
      <c r="K5594" s="1" t="str">
        <f t="shared" si="3"/>
        <v>Q7.3. Zucchini, average of raw and cooked (boiled)0</v>
      </c>
      <c r="L5594" s="1" t="str">
        <f t="shared" si="4"/>
        <v>Q7.3. Zucchini, average of raw and cooked (boiled)</v>
      </c>
      <c r="M5594" s="1" t="str">
        <f t="array" ref="M5594">IF(A5593=$A$72,TEXT(A5594,"dd/mm/yyyy"),A5594)&amp;";"&amp;B5594&amp;";"&amp;IF(J5594=0,IFERROR(VLOOKUP(A5594,default!$B$17:$C$19,2,0),C5594),INDEX(default!$B$2:$B$12,Sheet2!J5594,0))&amp;";"&amp;D5594&amp;";"&amp;E5594&amp;";"&amp;F5594&amp;";"&amp;G5594&amp;";"&amp;H5594</f>
        <v>;;;;;;;</v>
      </c>
    </row>
    <row r="5595" ht="15.75" customHeight="1">
      <c r="A5595" s="1" t="s">
        <v>867</v>
      </c>
      <c r="I5595" s="1" t="str">
        <f t="shared" si="1"/>
        <v>Q7.3. Zucchini, average of raw and cooked (boiled)</v>
      </c>
      <c r="J5595" s="1">
        <f t="shared" si="2"/>
        <v>0</v>
      </c>
      <c r="K5595" s="1" t="str">
        <f t="shared" si="3"/>
        <v>Q7.3. Zucchini, average of raw and cooked (boiled)0</v>
      </c>
      <c r="L5595" s="1" t="str">
        <f t="shared" si="4"/>
        <v>Q7.3. Zucchini, average of raw and cooked (boiled)End</v>
      </c>
      <c r="M5595" s="1" t="str">
        <f t="array" ref="M5595">IF(A5594=$A$72,TEXT(A5595,"dd/mm/yyyy"),A5595)&amp;";"&amp;B5595&amp;";"&amp;IF(J5595=0,IFERROR(VLOOKUP(A5595,default!$B$17:$C$19,2,0),C5595),INDEX(default!$B$2:$B$12,Sheet2!J5595,0))&amp;";"&amp;D5595&amp;";"&amp;E5595&amp;";"&amp;F5595&amp;";"&amp;G5595&amp;";"&amp;H5595</f>
        <v>End;;;;;;;</v>
      </c>
    </row>
    <row r="5596" ht="15.75" customHeight="1">
      <c r="L5596" s="1" t="str">
        <f t="shared" si="4"/>
        <v/>
      </c>
      <c r="M5596" s="1" t="str">
        <f t="array" ref="M5596">IF(A5595=$A$72,TEXT(A5596,"dd/mm/yyyy"),A5596)&amp;";"&amp;B5596&amp;";"&amp;IF(J5596=0,IFERROR(VLOOKUP(A5596,default!$B$17:$C$19,2,0),C5596),INDEX(default!$B$2:$B$12,Sheet2!J5596,0))&amp;";"&amp;D5596&amp;";"&amp;E5596&amp;";"&amp;F5596&amp;";"&amp;G5596&amp;";"&amp;H5596</f>
        <v>;;;;;;;</v>
      </c>
    </row>
    <row r="5597" ht="15.75" customHeight="1">
      <c r="A5597" s="1" t="s">
        <v>1105</v>
      </c>
      <c r="L5597" s="1" t="str">
        <f t="shared" si="4"/>
        <v>Database Calculated parameters</v>
      </c>
      <c r="M5597" s="1" t="str">
        <f t="array" ref="M5597">IF(A5596=$A$72,TEXT(A5597,"dd/mm/yyyy"),A5597)&amp;";"&amp;B5597&amp;";"&amp;IF(J5597=0,IFERROR(VLOOKUP(A5597,default!$B$17:$C$19,2,0),C5597),INDEX(default!$B$2:$B$12,Sheet2!J5597,0))&amp;";"&amp;D5597&amp;";"&amp;E5597&amp;";"&amp;F5597&amp;";"&amp;G5597&amp;";"&amp;H5597</f>
        <v>Database Calculated parameters;;;;;;;</v>
      </c>
    </row>
    <row r="5598" ht="15.75" customHeight="1"/>
    <row r="5599" ht="15.75" customHeight="1">
      <c r="A5599" s="1" t="s">
        <v>867</v>
      </c>
    </row>
    <row r="5600" ht="15.75" customHeight="1"/>
    <row r="5601" ht="15.75" customHeight="1">
      <c r="A5601" s="1" t="s">
        <v>868</v>
      </c>
    </row>
    <row r="5602" ht="15.75" customHeight="1">
      <c r="A5602" s="1" t="s">
        <v>1106</v>
      </c>
      <c r="B5602" s="1">
        <v>0.05</v>
      </c>
      <c r="C5602" s="1" t="s">
        <v>842</v>
      </c>
      <c r="D5602" s="1">
        <v>1.0</v>
      </c>
      <c r="E5602" s="1">
        <v>0.0</v>
      </c>
      <c r="F5602" s="1">
        <v>0.0</v>
      </c>
      <c r="G5602" s="1" t="s">
        <v>832</v>
      </c>
    </row>
    <row r="5603" ht="15.75" customHeight="1">
      <c r="A5603" s="1" t="s">
        <v>1107</v>
      </c>
      <c r="B5603" s="1">
        <v>0.05</v>
      </c>
      <c r="C5603" s="1" t="s">
        <v>842</v>
      </c>
      <c r="D5603" s="1">
        <v>1.0</v>
      </c>
      <c r="E5603" s="1">
        <v>0.0</v>
      </c>
      <c r="F5603" s="1">
        <v>0.0</v>
      </c>
      <c r="G5603" s="1" t="s">
        <v>832</v>
      </c>
    </row>
    <row r="5604" ht="15.75" customHeight="1">
      <c r="A5604" s="1" t="s">
        <v>1108</v>
      </c>
      <c r="B5604" s="1">
        <v>0.05</v>
      </c>
      <c r="C5604" s="1" t="s">
        <v>842</v>
      </c>
      <c r="D5604" s="1">
        <v>1.0</v>
      </c>
      <c r="E5604" s="1">
        <v>0.0</v>
      </c>
      <c r="F5604" s="1">
        <v>0.0</v>
      </c>
      <c r="G5604" s="1" t="s">
        <v>832</v>
      </c>
    </row>
    <row r="5605" ht="15.75" customHeight="1">
      <c r="A5605" s="1" t="s">
        <v>40</v>
      </c>
      <c r="B5605" s="1">
        <v>0.05</v>
      </c>
      <c r="C5605" s="1" t="s">
        <v>842</v>
      </c>
      <c r="D5605" s="1">
        <v>1.0</v>
      </c>
      <c r="E5605" s="1">
        <v>0.0</v>
      </c>
      <c r="F5605" s="1">
        <v>0.0</v>
      </c>
      <c r="G5605" s="1" t="s">
        <v>832</v>
      </c>
    </row>
    <row r="5606" ht="15.75" customHeight="1">
      <c r="A5606" s="1" t="s">
        <v>51</v>
      </c>
      <c r="B5606" s="1">
        <v>0.2</v>
      </c>
      <c r="C5606" s="1" t="s">
        <v>842</v>
      </c>
      <c r="D5606" s="1">
        <v>1.0</v>
      </c>
      <c r="E5606" s="1">
        <v>0.0</v>
      </c>
      <c r="F5606" s="1">
        <v>0.0</v>
      </c>
      <c r="G5606" s="1" t="s">
        <v>832</v>
      </c>
    </row>
    <row r="5607" ht="15.75" customHeight="1">
      <c r="A5607" s="1" t="s">
        <v>52</v>
      </c>
      <c r="B5607" s="1">
        <v>0.4</v>
      </c>
      <c r="C5607" s="1" t="s">
        <v>842</v>
      </c>
      <c r="D5607" s="1">
        <v>1.0</v>
      </c>
      <c r="E5607" s="1">
        <v>0.0</v>
      </c>
      <c r="F5607" s="1">
        <v>0.0</v>
      </c>
      <c r="G5607" s="1" t="s">
        <v>832</v>
      </c>
    </row>
    <row r="5608" ht="15.75" customHeight="1">
      <c r="A5608" s="1" t="s">
        <v>53</v>
      </c>
      <c r="B5608" s="1">
        <v>0.4</v>
      </c>
      <c r="C5608" s="1" t="s">
        <v>842</v>
      </c>
      <c r="D5608" s="1">
        <v>1.0</v>
      </c>
      <c r="E5608" s="1">
        <v>0.0</v>
      </c>
      <c r="F5608" s="1">
        <v>0.0</v>
      </c>
      <c r="G5608" s="1" t="s">
        <v>832</v>
      </c>
    </row>
    <row r="5609" ht="15.75" customHeight="1">
      <c r="A5609" s="1" t="s">
        <v>877</v>
      </c>
      <c r="B5609" s="1">
        <v>0.05</v>
      </c>
      <c r="C5609" s="1" t="s">
        <v>842</v>
      </c>
      <c r="D5609" s="1">
        <v>1.0</v>
      </c>
      <c r="E5609" s="1">
        <v>0.0</v>
      </c>
      <c r="F5609" s="1">
        <v>0.0</v>
      </c>
      <c r="G5609" s="1" t="s">
        <v>832</v>
      </c>
    </row>
    <row r="5610" ht="15.75" customHeight="1">
      <c r="A5610" s="1" t="s">
        <v>879</v>
      </c>
      <c r="B5610" s="1">
        <v>0.05</v>
      </c>
      <c r="C5610" s="1" t="s">
        <v>842</v>
      </c>
      <c r="D5610" s="1">
        <v>1.0</v>
      </c>
      <c r="E5610" s="1">
        <v>0.0</v>
      </c>
      <c r="F5610" s="1">
        <v>0.0</v>
      </c>
      <c r="G5610" s="1" t="s">
        <v>832</v>
      </c>
    </row>
    <row r="5611" ht="15.75" customHeight="1">
      <c r="A5611" s="1" t="s">
        <v>880</v>
      </c>
      <c r="B5611" s="1">
        <v>0.05</v>
      </c>
      <c r="C5611" s="1" t="s">
        <v>842</v>
      </c>
      <c r="D5611" s="1">
        <v>1.0</v>
      </c>
      <c r="E5611" s="1">
        <v>0.0</v>
      </c>
      <c r="F5611" s="1">
        <v>0.0</v>
      </c>
      <c r="G5611" s="1" t="s">
        <v>832</v>
      </c>
    </row>
    <row r="5612" ht="15.75" customHeight="1">
      <c r="A5612" s="1" t="s">
        <v>881</v>
      </c>
      <c r="B5612" s="1">
        <v>0.05</v>
      </c>
      <c r="C5612" s="1" t="s">
        <v>842</v>
      </c>
      <c r="D5612" s="1">
        <v>1.0</v>
      </c>
      <c r="E5612" s="1">
        <v>0.0</v>
      </c>
      <c r="F5612" s="1">
        <v>0.0</v>
      </c>
      <c r="G5612" s="1" t="s">
        <v>832</v>
      </c>
    </row>
    <row r="5613" ht="15.75" customHeight="1"/>
    <row r="5614" ht="15.75" customHeight="1">
      <c r="A5614" s="1" t="s">
        <v>867</v>
      </c>
    </row>
  </sheetData>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8.71"/>
    <col customWidth="1" min="2" max="2" width="125.0"/>
    <col customWidth="1" min="3" max="3" width="122.86"/>
    <col customWidth="1" min="4" max="4" width="81.29"/>
    <col customWidth="1" min="5" max="5" width="116.57"/>
    <col customWidth="1" min="6" max="7" width="62.86"/>
    <col customWidth="1" min="8" max="8" width="58.57"/>
    <col customWidth="1" min="9" max="10" width="56.29"/>
    <col customWidth="1" min="11" max="11" width="67.43"/>
    <col customWidth="1" min="12" max="12" width="66.14"/>
    <col customWidth="1" min="13" max="24" width="8.71"/>
  </cols>
  <sheetData>
    <row r="3">
      <c r="C3" s="1">
        <v>2.0</v>
      </c>
      <c r="D3" s="1">
        <v>3.0</v>
      </c>
      <c r="E3" s="1">
        <v>4.0</v>
      </c>
      <c r="F3" s="1">
        <v>5.0</v>
      </c>
      <c r="G3" s="1">
        <v>6.0</v>
      </c>
      <c r="H3" s="1">
        <v>7.0</v>
      </c>
      <c r="I3" s="1">
        <v>8.0</v>
      </c>
      <c r="J3" s="1">
        <v>9.0</v>
      </c>
      <c r="K3" s="1">
        <v>10.0</v>
      </c>
      <c r="L3" s="1">
        <v>11.0</v>
      </c>
      <c r="M3" s="1" t="s">
        <v>31</v>
      </c>
      <c r="N3" s="1" t="s">
        <v>22</v>
      </c>
      <c r="O3" s="1" t="s">
        <v>23</v>
      </c>
      <c r="P3" s="1" t="s">
        <v>32</v>
      </c>
      <c r="Q3" s="1" t="s">
        <v>33</v>
      </c>
      <c r="R3" s="1" t="s">
        <v>34</v>
      </c>
      <c r="S3" s="1" t="s">
        <v>35</v>
      </c>
      <c r="T3" s="1" t="s">
        <v>36</v>
      </c>
      <c r="U3" s="1" t="s">
        <v>37</v>
      </c>
      <c r="V3" s="1" t="s">
        <v>38</v>
      </c>
      <c r="W3" s="1" t="s">
        <v>39</v>
      </c>
      <c r="X3" s="1" t="s">
        <v>40</v>
      </c>
    </row>
    <row r="6">
      <c r="B6" s="1" t="s">
        <v>970</v>
      </c>
      <c r="C6" s="1" t="str">
        <f t="array" ref="C6">INDEX(Sheet2!$A:$A,MATCH(Sheet3!$B6&amp;Sheet3!C$3,Sheet2!$K:$K,0))</f>
        <v>Chicken egg, poultry industrial laying systems, at farm (WFLDB)/CN U</v>
      </c>
      <c r="D6" s="1" t="str">
        <f t="array" ref="D6">INDEX(Sheet2!$A:$A,MATCH(Sheet3!$B6&amp;Sheet3!D$3,Sheet2!$K:$K,0))</f>
        <v>Processing dummy</v>
      </c>
      <c r="E6" s="1" t="str">
        <f t="array" ref="E6">INDEX(Sheet2!$A:$A,MATCH(Sheet3!$B6&amp;Sheet3!E$3,Sheet2!$K:$K,0))</f>
        <v>Egg, raw, processed in FR | Ambient (average) | Cardboard | at packaging {FR} U {ID}| GAIN</v>
      </c>
      <c r="F6" s="1" t="str">
        <f t="array" ref="F6">INDEX(Sheet2!$A:$A,MATCH(Sheet3!$B6&amp;Sheet3!F$3,Sheet2!$K:$K,0))</f>
        <v>Domestic distribution {ID}| GAIN</v>
      </c>
      <c r="G6" s="1" t="str">
        <f t="array" ref="G6">INDEX(Sheet2!$A:$A,MATCH(Sheet3!$B6&amp;Sheet3!G$3,Sheet2!$K:$K,0))</f>
        <v>Storage, in closed refrigerator, at retail (WFLDB)/RER U {ID}| GAIN</v>
      </c>
      <c r="H6" s="1" t="str">
        <f t="array" ref="H6">INDEX(Sheet2!$A:$A,MATCH(Sheet3!$B6&amp;Sheet3!H$3,Sheet2!$K:$K,0))</f>
        <v>Storage, in closed freezer, at retail (WFLDB)/RER U {ID}| GAIN</v>
      </c>
      <c r="I6" s="1" t="str">
        <f t="array" ref="I6">INDEX(Sheet2!$A:$A,MATCH(Sheet3!$B6&amp;Sheet3!I$3,Sheet2!$K:$K,0))</f>
        <v>Storage, in refrigerator, at home (WFLDB)/RER U {ID}| GAIN</v>
      </c>
      <c r="J6" s="1" t="str">
        <f t="array" ref="J6">INDEX(Sheet2!$A:$A,MATCH(Sheet3!$B6&amp;Sheet3!J$3,Sheet2!$K:$K,0))</f>
        <v>Storage, in freezer, at home (WFLDB)/RER U {ID}| GAIN</v>
      </c>
      <c r="K6" s="1" t="str">
        <f t="array" ref="K6">INDEX(Sheet2!$A:$A,MATCH(Sheet3!$B6&amp;Sheet3!K$3,Sheet2!$K:$K,0))</f>
        <v>Boiling, vegetables, with LPG stove, at consumer home (WFLDB)/GLO U</v>
      </c>
      <c r="L6" s="1" t="str">
        <f t="array" ref="L6">INDEX(Sheet2!$A:$A,MATCH(Sheet3!$B6&amp;Sheet3!L$3,Sheet2!$K:$K,0))</f>
        <v>Frying, vegetables, with LPG stove, at consumer home (WFLDB)/GLO U</v>
      </c>
      <c r="M6" s="1">
        <f t="array" ref="M6">INDEX(Sheet2!$B:$B,MATCH(Sheet3!$B6&amp;Sheet3!M$3,Sheet2!$L:$L,0))</f>
        <v>1</v>
      </c>
      <c r="N6" s="1">
        <f t="array" ref="N6">INDEX(Sheet2!$B:$B,MATCH(Sheet3!$B6&amp;Sheet3!N$3,Sheet2!$L:$L,0))</f>
        <v>1</v>
      </c>
      <c r="O6" s="1">
        <f t="array" ref="O6">INDEX(Sheet2!$B:$B,MATCH(Sheet3!$B6&amp;Sheet3!O$3,Sheet2!$L:$L,0))</f>
        <v>1</v>
      </c>
      <c r="P6" s="1">
        <f t="array" ref="P6">INDEX(Sheet2!$B:$B,MATCH(Sheet3!$B6&amp;Sheet3!P$3,Sheet2!$L:$L,0))</f>
        <v>1</v>
      </c>
      <c r="Q6" s="1">
        <f t="array" ref="Q6">INDEX(Sheet2!$B:$B,MATCH(Sheet3!$B6&amp;Sheet3!Q$3,Sheet2!$L:$L,0))</f>
        <v>0</v>
      </c>
      <c r="R6" s="1">
        <f t="array" ref="R6">INDEX(Sheet2!$B:$B,MATCH(Sheet3!$B6&amp;Sheet3!R$3,Sheet2!$L:$L,0))</f>
        <v>0</v>
      </c>
      <c r="S6" s="1">
        <f t="array" ref="S6">INDEX(Sheet2!$B:$B,MATCH(Sheet3!$B6&amp;Sheet3!S$3,Sheet2!$L:$L,0))</f>
        <v>0</v>
      </c>
      <c r="T6" s="1">
        <f t="array" ref="T6">INDEX(Sheet2!$B:$B,MATCH(Sheet3!$B6&amp;Sheet3!T$3,Sheet2!$L:$L,0))</f>
        <v>0</v>
      </c>
      <c r="U6" s="1">
        <f t="array" ref="U6">INDEX(Sheet2!$B:$B,MATCH(Sheet3!$B6&amp;Sheet3!U$3,Sheet2!$L:$L,0))</f>
        <v>0.5</v>
      </c>
      <c r="V6" s="1">
        <f t="array" ref="V6">INDEX(Sheet2!$B:$B,MATCH(Sheet3!$B6&amp;Sheet3!V$3,Sheet2!$L:$L,0))</f>
        <v>1.5</v>
      </c>
      <c r="W6" s="1">
        <f t="array" ref="W6">INDEX(Sheet2!$B:$B,MATCH(Sheet3!$B6&amp;Sheet3!W$3,Sheet2!$L:$L,0))</f>
        <v>0.05</v>
      </c>
      <c r="X6" s="1">
        <f t="array" ref="X6">INDEX(Sheet2!$B:$B,MATCH(Sheet3!$B6&amp;Sheet3!X$3,Sheet2!$L:$L,0))</f>
        <v>0</v>
      </c>
    </row>
    <row r="7">
      <c r="B7" s="1" t="s">
        <v>974</v>
      </c>
      <c r="C7" s="1" t="str">
        <f t="array" ref="C7">INDEX(Sheet2!$A:$A,MATCH(Sheet3!$B7&amp;Sheet3!C$3,Sheet2!$K:$K,0))</f>
        <v>Hard cheese, Emmental-style, at dairy (WFLDB)/NZ U</v>
      </c>
      <c r="D7" s="1" t="str">
        <f t="array" ref="D7">INDEX(Sheet2!$A:$A,MATCH(Sheet3!$B7&amp;Sheet3!D$3,Sheet2!$K:$K,0))</f>
        <v>Processing dummy</v>
      </c>
      <c r="E7" s="1" t="str">
        <f t="array" ref="E7">INDEX(Sheet2!$A:$A,MATCH(Sheet3!$B7&amp;Sheet3!E$3,Sheet2!$K:$K,0))</f>
        <v>Hard cheese, emmental-type cheese, reduced fat, processed in FR | Chilled | LDPE | at packaging {FR} U {NZ}| GAIN</v>
      </c>
      <c r="F7" s="1" t="str">
        <f t="array" ref="F7">INDEX(Sheet2!$A:$A,MATCH(Sheet3!$B7&amp;Sheet3!F$3,Sheet2!$K:$K,0))</f>
        <v>International distribution {ID}| GAIN</v>
      </c>
      <c r="G7" s="1" t="str">
        <f t="array" ref="G7">INDEX(Sheet2!$A:$A,MATCH(Sheet3!$B7&amp;Sheet3!G$3,Sheet2!$K:$K,0))</f>
        <v>Storage, in closed refrigerator, at retail (WFLDB)/RER U {ID}| GAIN</v>
      </c>
      <c r="H7" s="1" t="str">
        <f t="array" ref="H7">INDEX(Sheet2!$A:$A,MATCH(Sheet3!$B7&amp;Sheet3!H$3,Sheet2!$K:$K,0))</f>
        <v>Storage, in closed freezer, at retail (WFLDB)/RER U {ID}| GAIN</v>
      </c>
      <c r="I7" s="1" t="str">
        <f t="array" ref="I7">INDEX(Sheet2!$A:$A,MATCH(Sheet3!$B7&amp;Sheet3!I$3,Sheet2!$K:$K,0))</f>
        <v>Storage, in refrigerator, at home (WFLDB)/RER U {ID}| GAIN</v>
      </c>
      <c r="J7" s="1" t="str">
        <f t="array" ref="J7">INDEX(Sheet2!$A:$A,MATCH(Sheet3!$B7&amp;Sheet3!J$3,Sheet2!$K:$K,0))</f>
        <v>Storage, in freezer, at home (WFLDB)/RER U {ID}| GAIN</v>
      </c>
      <c r="K7" s="1" t="str">
        <f t="array" ref="K7">INDEX(Sheet2!$A:$A,MATCH(Sheet3!$B7&amp;Sheet3!K$3,Sheet2!$K:$K,0))</f>
        <v>Boiling, vegetables, with LPG stove, at consumer home (WFLDB)/GLO U</v>
      </c>
      <c r="L7" s="1" t="str">
        <f t="array" ref="L7">INDEX(Sheet2!$A:$A,MATCH(Sheet3!$B7&amp;Sheet3!L$3,Sheet2!$K:$K,0))</f>
        <v>Frying, vegetables, with LPG stove, at consumer home (WFLDB)/GLO U</v>
      </c>
      <c r="M7" s="1">
        <f t="array" ref="M7">INDEX(Sheet2!$B:$B,MATCH(Sheet3!$B7&amp;Sheet3!M$3,Sheet2!$L:$L,0))</f>
        <v>1</v>
      </c>
      <c r="N7" s="1">
        <f t="array" ref="N7">INDEX(Sheet2!$B:$B,MATCH(Sheet3!$B7&amp;Sheet3!N$3,Sheet2!$L:$L,0))</f>
        <v>1</v>
      </c>
      <c r="O7" s="1">
        <f t="array" ref="O7">INDEX(Sheet2!$B:$B,MATCH(Sheet3!$B7&amp;Sheet3!O$3,Sheet2!$L:$L,0))</f>
        <v>1</v>
      </c>
      <c r="P7" s="1">
        <f t="array" ref="P7">INDEX(Sheet2!$B:$B,MATCH(Sheet3!$B7&amp;Sheet3!P$3,Sheet2!$L:$L,0))</f>
        <v>1</v>
      </c>
      <c r="Q7" s="1">
        <f t="array" ref="Q7">INDEX(Sheet2!$B:$B,MATCH(Sheet3!$B7&amp;Sheet3!Q$3,Sheet2!$L:$L,0))</f>
        <v>10</v>
      </c>
      <c r="R7" s="1">
        <f t="array" ref="R7">INDEX(Sheet2!$B:$B,MATCH(Sheet3!$B7&amp;Sheet3!R$3,Sheet2!$L:$L,0))</f>
        <v>0</v>
      </c>
      <c r="S7" s="1">
        <f t="array" ref="S7">INDEX(Sheet2!$B:$B,MATCH(Sheet3!$B7&amp;Sheet3!S$3,Sheet2!$L:$L,0))</f>
        <v>10</v>
      </c>
      <c r="T7" s="1">
        <f t="array" ref="T7">INDEX(Sheet2!$B:$B,MATCH(Sheet3!$B7&amp;Sheet3!T$3,Sheet2!$L:$L,0))</f>
        <v>0</v>
      </c>
      <c r="U7" s="1">
        <f t="array" ref="U7">INDEX(Sheet2!$B:$B,MATCH(Sheet3!$B7&amp;Sheet3!U$3,Sheet2!$L:$L,0))</f>
        <v>0</v>
      </c>
      <c r="V7" s="1">
        <f t="array" ref="V7">INDEX(Sheet2!$B:$B,MATCH(Sheet3!$B7&amp;Sheet3!V$3,Sheet2!$L:$L,0))</f>
        <v>0</v>
      </c>
      <c r="W7" s="1">
        <f t="array" ref="W7">INDEX(Sheet2!$B:$B,MATCH(Sheet3!$B7&amp;Sheet3!W$3,Sheet2!$L:$L,0))</f>
        <v>0.05</v>
      </c>
      <c r="X7" s="1">
        <f t="array" ref="X7">INDEX(Sheet2!$B:$B,MATCH(Sheet3!$B7&amp;Sheet3!X$3,Sheet2!$L:$L,0))</f>
        <v>0</v>
      </c>
    </row>
    <row r="8">
      <c r="B8" s="1" t="s">
        <v>978</v>
      </c>
      <c r="C8" s="1" t="str">
        <f t="array" ref="C8">INDEX(Sheet2!$A:$A,MATCH(Sheet3!$B8&amp;Sheet3!C$3,Sheet2!$K:$K,0))</f>
        <v>Yogurt, from cow milk {RoW}| yogurt production, from cow milk | Cut-off, S</v>
      </c>
      <c r="D8" s="1" t="str">
        <f t="array" ref="D8">INDEX(Sheet2!$A:$A,MATCH(Sheet3!$B8&amp;Sheet3!D$3,Sheet2!$K:$K,0))</f>
        <v>Processing dummy</v>
      </c>
      <c r="E8" s="1" t="str">
        <f t="array" ref="E8">INDEX(Sheet2!$A:$A,MATCH(Sheet3!$B8&amp;Sheet3!E$3,Sheet2!$K:$K,0))</f>
        <v>Dairy drink or fermented milk or yogurt, flavoured, with sugar, processed in FR | Chilled | PET | at packaging/FR {ID}| GAIN</v>
      </c>
      <c r="F8" s="1" t="str">
        <f t="array" ref="F8">INDEX(Sheet2!$A:$A,MATCH(Sheet3!$B8&amp;Sheet3!F$3,Sheet2!$K:$K,0))</f>
        <v>International distribution {ID}| GAIN</v>
      </c>
      <c r="G8" s="1" t="str">
        <f t="array" ref="G8">INDEX(Sheet2!$A:$A,MATCH(Sheet3!$B8&amp;Sheet3!G$3,Sheet2!$K:$K,0))</f>
        <v>Storage, in closed refrigerator, at retail (WFLDB)/RER U {ID}| GAIN</v>
      </c>
      <c r="H8" s="1" t="str">
        <f t="array" ref="H8">INDEX(Sheet2!$A:$A,MATCH(Sheet3!$B8&amp;Sheet3!H$3,Sheet2!$K:$K,0))</f>
        <v>Storage, in closed freezer, at retail (WFLDB)/RER U {ID}| GAIN</v>
      </c>
      <c r="I8" s="1" t="str">
        <f t="array" ref="I8">INDEX(Sheet2!$A:$A,MATCH(Sheet3!$B8&amp;Sheet3!I$3,Sheet2!$K:$K,0))</f>
        <v>Storage, in refrigerator, at home (WFLDB)/RER U {ID}| GAIN</v>
      </c>
      <c r="J8" s="1" t="str">
        <f t="array" ref="J8">INDEX(Sheet2!$A:$A,MATCH(Sheet3!$B8&amp;Sheet3!J$3,Sheet2!$K:$K,0))</f>
        <v>Storage, in freezer, at home (WFLDB)/RER U {ID}| GAIN</v>
      </c>
      <c r="K8" s="1" t="str">
        <f t="array" ref="K8">INDEX(Sheet2!$A:$A,MATCH(Sheet3!$B8&amp;Sheet3!K$3,Sheet2!$K:$K,0))</f>
        <v>Boiling, vegetables, with LPG stove, at consumer home (WFLDB)/GLO U</v>
      </c>
      <c r="L8" s="1" t="str">
        <f t="array" ref="L8">INDEX(Sheet2!$A:$A,MATCH(Sheet3!$B8&amp;Sheet3!L$3,Sheet2!$K:$K,0))</f>
        <v>Frying, vegetables, with LPG stove, at consumer home (WFLDB)/GLO U</v>
      </c>
      <c r="M8" s="1">
        <f t="array" ref="M8">INDEX(Sheet2!$B:$B,MATCH(Sheet3!$B8&amp;Sheet3!M$3,Sheet2!$L:$L,0))</f>
        <v>1</v>
      </c>
      <c r="N8" s="1">
        <f t="array" ref="N8">INDEX(Sheet2!$B:$B,MATCH(Sheet3!$B8&amp;Sheet3!N$3,Sheet2!$L:$L,0))</f>
        <v>1</v>
      </c>
      <c r="O8" s="1">
        <f t="array" ref="O8">INDEX(Sheet2!$B:$B,MATCH(Sheet3!$B8&amp;Sheet3!O$3,Sheet2!$L:$L,0))</f>
        <v>1</v>
      </c>
      <c r="P8" s="1">
        <f t="array" ref="P8">INDEX(Sheet2!$B:$B,MATCH(Sheet3!$B8&amp;Sheet3!P$3,Sheet2!$L:$L,0))</f>
        <v>1</v>
      </c>
      <c r="Q8" s="1">
        <f t="array" ref="Q8">INDEX(Sheet2!$B:$B,MATCH(Sheet3!$B8&amp;Sheet3!Q$3,Sheet2!$L:$L,0))</f>
        <v>10</v>
      </c>
      <c r="R8" s="1">
        <f t="array" ref="R8">INDEX(Sheet2!$B:$B,MATCH(Sheet3!$B8&amp;Sheet3!R$3,Sheet2!$L:$L,0))</f>
        <v>0</v>
      </c>
      <c r="S8" s="1">
        <f t="array" ref="S8">INDEX(Sheet2!$B:$B,MATCH(Sheet3!$B8&amp;Sheet3!S$3,Sheet2!$L:$L,0))</f>
        <v>10</v>
      </c>
      <c r="T8" s="1">
        <f t="array" ref="T8">INDEX(Sheet2!$B:$B,MATCH(Sheet3!$B8&amp;Sheet3!T$3,Sheet2!$L:$L,0))</f>
        <v>0</v>
      </c>
      <c r="U8" s="1">
        <f t="array" ref="U8">INDEX(Sheet2!$B:$B,MATCH(Sheet3!$B8&amp;Sheet3!U$3,Sheet2!$L:$L,0))</f>
        <v>0</v>
      </c>
      <c r="V8" s="1">
        <f t="array" ref="V8">INDEX(Sheet2!$B:$B,MATCH(Sheet3!$B8&amp;Sheet3!V$3,Sheet2!$L:$L,0))</f>
        <v>0</v>
      </c>
      <c r="W8" s="1">
        <f t="array" ref="W8">INDEX(Sheet2!$B:$B,MATCH(Sheet3!$B8&amp;Sheet3!W$3,Sheet2!$L:$L,0))</f>
        <v>0.05</v>
      </c>
      <c r="X8" s="1">
        <f t="array" ref="X8">INDEX(Sheet2!$B:$B,MATCH(Sheet3!$B8&amp;Sheet3!X$3,Sheet2!$L:$L,0))</f>
        <v>0</v>
      </c>
    </row>
    <row r="9">
      <c r="B9" s="1" t="s">
        <v>980</v>
      </c>
      <c r="C9" s="1" t="str">
        <f t="array" ref="C9">INDEX(Sheet2!$A:$A,MATCH(Sheet3!$B9&amp;Sheet3!C$3,Sheet2!$K:$K,0))</f>
        <v>Beef, food grade offal, at slaughterhouse (WFLDB)/AU U</v>
      </c>
      <c r="D9" s="1" t="str">
        <f t="array" ref="D9">INDEX(Sheet2!$A:$A,MATCH(Sheet3!$B9&amp;Sheet3!D$3,Sheet2!$K:$K,0))</f>
        <v>Processing dummy</v>
      </c>
      <c r="E9" s="1" t="str">
        <f t="array" ref="E9">INDEX(Sheet2!$A:$A,MATCH(Sheet3!$B9&amp;Sheet3!E$3,Sheet2!$K:$K,0))</f>
        <v>Chicken, breast, meat and skin, roasted/baked, processed in FR | Chilled | PS | at packaging {FR} U {ID}| GAIN</v>
      </c>
      <c r="F9" s="1" t="str">
        <f t="array" ref="F9">INDEX(Sheet2!$A:$A,MATCH(Sheet3!$B9&amp;Sheet3!F$3,Sheet2!$K:$K,0))</f>
        <v>International distribution {ID}| GAIN</v>
      </c>
      <c r="G9" s="1" t="str">
        <f t="array" ref="G9">INDEX(Sheet2!$A:$A,MATCH(Sheet3!$B9&amp;Sheet3!G$3,Sheet2!$K:$K,0))</f>
        <v>Storage, in closed refrigerator, at retail (WFLDB)/RER U {ID}| GAIN</v>
      </c>
      <c r="H9" s="1" t="str">
        <f t="array" ref="H9">INDEX(Sheet2!$A:$A,MATCH(Sheet3!$B9&amp;Sheet3!H$3,Sheet2!$K:$K,0))</f>
        <v>Storage, in closed freezer, at retail (WFLDB)/RER U {ID}| GAIN</v>
      </c>
      <c r="I9" s="1" t="str">
        <f t="array" ref="I9">INDEX(Sheet2!$A:$A,MATCH(Sheet3!$B9&amp;Sheet3!I$3,Sheet2!$K:$K,0))</f>
        <v>Storage, in refrigerator, at home (WFLDB)/RER U {ID}| GAIN</v>
      </c>
      <c r="J9" s="1" t="str">
        <f t="array" ref="J9">INDEX(Sheet2!$A:$A,MATCH(Sheet3!$B9&amp;Sheet3!J$3,Sheet2!$K:$K,0))</f>
        <v>Storage, in freezer, at home (WFLDB)/RER U {ID}| GAIN</v>
      </c>
      <c r="K9" s="1" t="str">
        <f t="array" ref="K9">INDEX(Sheet2!$A:$A,MATCH(Sheet3!$B9&amp;Sheet3!K$3,Sheet2!$K:$K,0))</f>
        <v>Boiling, vegetables, with LPG stove, at consumer home (WFLDB)/GLO U</v>
      </c>
      <c r="L9" s="1" t="str">
        <f t="array" ref="L9">INDEX(Sheet2!$A:$A,MATCH(Sheet3!$B9&amp;Sheet3!L$3,Sheet2!$K:$K,0))</f>
        <v>Frying, vegetables, with LPG stove, at consumer home (WFLDB)/GLO U</v>
      </c>
      <c r="M9" s="1">
        <f t="array" ref="M9">INDEX(Sheet2!$B:$B,MATCH(Sheet3!$B9&amp;Sheet3!M$3,Sheet2!$L:$L,0))</f>
        <v>1</v>
      </c>
      <c r="N9" s="1">
        <f t="array" ref="N9">INDEX(Sheet2!$B:$B,MATCH(Sheet3!$B9&amp;Sheet3!N$3,Sheet2!$L:$L,0))</f>
        <v>1</v>
      </c>
      <c r="O9" s="1">
        <f t="array" ref="O9">INDEX(Sheet2!$B:$B,MATCH(Sheet3!$B9&amp;Sheet3!O$3,Sheet2!$L:$L,0))</f>
        <v>1</v>
      </c>
      <c r="P9" s="1">
        <f t="array" ref="P9">INDEX(Sheet2!$B:$B,MATCH(Sheet3!$B9&amp;Sheet3!P$3,Sheet2!$L:$L,0))</f>
        <v>1</v>
      </c>
      <c r="Q9" s="1">
        <f t="array" ref="Q9">INDEX(Sheet2!$B:$B,MATCH(Sheet3!$B9&amp;Sheet3!Q$3,Sheet2!$L:$L,0))</f>
        <v>10</v>
      </c>
      <c r="R9" s="1">
        <f t="array" ref="R9">INDEX(Sheet2!$B:$B,MATCH(Sheet3!$B9&amp;Sheet3!R$3,Sheet2!$L:$L,0))</f>
        <v>0</v>
      </c>
      <c r="S9" s="1">
        <f t="array" ref="S9">INDEX(Sheet2!$B:$B,MATCH(Sheet3!$B9&amp;Sheet3!S$3,Sheet2!$L:$L,0))</f>
        <v>10</v>
      </c>
      <c r="T9" s="1">
        <f t="array" ref="T9">INDEX(Sheet2!$B:$B,MATCH(Sheet3!$B9&amp;Sheet3!T$3,Sheet2!$L:$L,0))</f>
        <v>0</v>
      </c>
      <c r="U9" s="1">
        <f t="array" ref="U9">INDEX(Sheet2!$B:$B,MATCH(Sheet3!$B9&amp;Sheet3!U$3,Sheet2!$L:$L,0))</f>
        <v>0</v>
      </c>
      <c r="V9" s="1">
        <f t="array" ref="V9">INDEX(Sheet2!$B:$B,MATCH(Sheet3!$B9&amp;Sheet3!V$3,Sheet2!$L:$L,0))</f>
        <v>2</v>
      </c>
      <c r="W9" s="1">
        <f t="array" ref="W9">INDEX(Sheet2!$B:$B,MATCH(Sheet3!$B9&amp;Sheet3!W$3,Sheet2!$L:$L,0))</f>
        <v>0.05</v>
      </c>
      <c r="X9" s="1">
        <f t="array" ref="X9">INDEX(Sheet2!$B:$B,MATCH(Sheet3!$B9&amp;Sheet3!X$3,Sheet2!$L:$L,0))</f>
        <v>0</v>
      </c>
    </row>
    <row r="10">
      <c r="B10" s="1" t="s">
        <v>983</v>
      </c>
      <c r="C10" s="1" t="str">
        <f t="array" ref="C10">INDEX(Sheet2!$A:$A,MATCH(Sheet3!$B10&amp;Sheet3!C$3,Sheet2!$K:$K,0))</f>
        <v>Beef, fresh meat, at slaughterhouse (WFLDB)/CN U</v>
      </c>
      <c r="D10" s="1" t="str">
        <f t="array" ref="D10">INDEX(Sheet2!$A:$A,MATCH(Sheet3!$B10&amp;Sheet3!D$3,Sheet2!$K:$K,0))</f>
        <v>Processing dummy</v>
      </c>
      <c r="E10" s="1" t="str">
        <f t="array" ref="E10">INDEX(Sheet2!$A:$A,MATCH(Sheet3!$B10&amp;Sheet3!E$3,Sheet2!$K:$K,0))</f>
        <v>Chicken, breast, meat and skin, roasted/baked, processed in FR | Chilled | PS | at packaging {FR} U {ID}| GAIN</v>
      </c>
      <c r="F10" s="1" t="str">
        <f t="array" ref="F10">INDEX(Sheet2!$A:$A,MATCH(Sheet3!$B10&amp;Sheet3!F$3,Sheet2!$K:$K,0))</f>
        <v>International distribution {ID}| GAIN</v>
      </c>
      <c r="G10" s="1" t="str">
        <f t="array" ref="G10">INDEX(Sheet2!$A:$A,MATCH(Sheet3!$B10&amp;Sheet3!G$3,Sheet2!$K:$K,0))</f>
        <v>Storage, in closed refrigerator, at retail (WFLDB)/RER U {ID}| GAIN</v>
      </c>
      <c r="H10" s="1" t="str">
        <f t="array" ref="H10">INDEX(Sheet2!$A:$A,MATCH(Sheet3!$B10&amp;Sheet3!H$3,Sheet2!$K:$K,0))</f>
        <v>Storage, in closed freezer, at retail (WFLDB)/RER U {ID}| GAIN</v>
      </c>
      <c r="I10" s="1" t="str">
        <f t="array" ref="I10">INDEX(Sheet2!$A:$A,MATCH(Sheet3!$B10&amp;Sheet3!I$3,Sheet2!$K:$K,0))</f>
        <v>Storage, in refrigerator, at home (WFLDB)/RER U {ID}| GAIN</v>
      </c>
      <c r="J10" s="1" t="str">
        <f t="array" ref="J10">INDEX(Sheet2!$A:$A,MATCH(Sheet3!$B10&amp;Sheet3!J$3,Sheet2!$K:$K,0))</f>
        <v>Storage, in freezer, at home (WFLDB)/RER U {ID}| GAIN</v>
      </c>
      <c r="K10" s="1" t="str">
        <f t="array" ref="K10">INDEX(Sheet2!$A:$A,MATCH(Sheet3!$B10&amp;Sheet3!K$3,Sheet2!$K:$K,0))</f>
        <v>Boiling, vegetables, with LPG stove, at consumer home (WFLDB)/GLO U</v>
      </c>
      <c r="L10" s="1" t="str">
        <f t="array" ref="L10">INDEX(Sheet2!$A:$A,MATCH(Sheet3!$B10&amp;Sheet3!L$3,Sheet2!$K:$K,0))</f>
        <v>Frying, vegetables, with LPG stove, at consumer home (WFLDB)/GLO U</v>
      </c>
      <c r="M10" s="1">
        <f t="array" ref="M10">INDEX(Sheet2!$B:$B,MATCH(Sheet3!$B10&amp;Sheet3!M$3,Sheet2!$L:$L,0))</f>
        <v>1</v>
      </c>
      <c r="N10" s="1">
        <f t="array" ref="N10">INDEX(Sheet2!$B:$B,MATCH(Sheet3!$B10&amp;Sheet3!N$3,Sheet2!$L:$L,0))</f>
        <v>1</v>
      </c>
      <c r="O10" s="1">
        <f t="array" ref="O10">INDEX(Sheet2!$B:$B,MATCH(Sheet3!$B10&amp;Sheet3!O$3,Sheet2!$L:$L,0))</f>
        <v>1</v>
      </c>
      <c r="P10" s="1">
        <f t="array" ref="P10">INDEX(Sheet2!$B:$B,MATCH(Sheet3!$B10&amp;Sheet3!P$3,Sheet2!$L:$L,0))</f>
        <v>1</v>
      </c>
      <c r="Q10" s="1">
        <f t="array" ref="Q10">INDEX(Sheet2!$B:$B,MATCH(Sheet3!$B10&amp;Sheet3!Q$3,Sheet2!$L:$L,0))</f>
        <v>10</v>
      </c>
      <c r="R10" s="1">
        <f t="array" ref="R10">INDEX(Sheet2!$B:$B,MATCH(Sheet3!$B10&amp;Sheet3!R$3,Sheet2!$L:$L,0))</f>
        <v>0</v>
      </c>
      <c r="S10" s="1">
        <f t="array" ref="S10">INDEX(Sheet2!$B:$B,MATCH(Sheet3!$B10&amp;Sheet3!S$3,Sheet2!$L:$L,0))</f>
        <v>10</v>
      </c>
      <c r="T10" s="1">
        <f t="array" ref="T10">INDEX(Sheet2!$B:$B,MATCH(Sheet3!$B10&amp;Sheet3!T$3,Sheet2!$L:$L,0))</f>
        <v>0</v>
      </c>
      <c r="U10" s="1">
        <f t="array" ref="U10">INDEX(Sheet2!$B:$B,MATCH(Sheet3!$B10&amp;Sheet3!U$3,Sheet2!$L:$L,0))</f>
        <v>0</v>
      </c>
      <c r="V10" s="1">
        <f t="array" ref="V10">INDEX(Sheet2!$B:$B,MATCH(Sheet3!$B10&amp;Sheet3!V$3,Sheet2!$L:$L,0))</f>
        <v>2</v>
      </c>
      <c r="W10" s="1">
        <f t="array" ref="W10">INDEX(Sheet2!$B:$B,MATCH(Sheet3!$B10&amp;Sheet3!W$3,Sheet2!$L:$L,0))</f>
        <v>0.05</v>
      </c>
      <c r="X10" s="1">
        <f t="array" ref="X10">INDEX(Sheet2!$B:$B,MATCH(Sheet3!$B10&amp;Sheet3!X$3,Sheet2!$L:$L,0))</f>
        <v>0</v>
      </c>
    </row>
    <row r="11">
      <c r="B11" s="1" t="s">
        <v>986</v>
      </c>
      <c r="C11" s="1" t="str">
        <f t="array" ref="C11">INDEX(Sheet2!$A:$A,MATCH(Sheet3!$B11&amp;Sheet3!C$3,Sheet2!$K:$K,0))</f>
        <v>Lamb, fresh meat, at slaughterhouse (WFLDB)/NZ U</v>
      </c>
      <c r="D11" s="1" t="str">
        <f t="array" ref="D11">INDEX(Sheet2!$A:$A,MATCH(Sheet3!$B11&amp;Sheet3!D$3,Sheet2!$K:$K,0))</f>
        <v>Processing dummy</v>
      </c>
      <c r="E11" s="1" t="str">
        <f t="array" ref="E11">INDEX(Sheet2!$A:$A,MATCH(Sheet3!$B11&amp;Sheet3!E$3,Sheet2!$K:$K,0))</f>
        <v>Chicken, breast, meat and skin, roasted/baked, processed in FR | Chilled | PS | at packaging {FR} U {ID}| GAIN</v>
      </c>
      <c r="F11" s="1" t="str">
        <f t="array" ref="F11">INDEX(Sheet2!$A:$A,MATCH(Sheet3!$B11&amp;Sheet3!F$3,Sheet2!$K:$K,0))</f>
        <v>International distribution {ID}| GAIN</v>
      </c>
      <c r="G11" s="1" t="str">
        <f t="array" ref="G11">INDEX(Sheet2!$A:$A,MATCH(Sheet3!$B11&amp;Sheet3!G$3,Sheet2!$K:$K,0))</f>
        <v>Storage, in closed refrigerator, at retail (WFLDB)/RER U {ID}| GAIN</v>
      </c>
      <c r="H11" s="1" t="str">
        <f t="array" ref="H11">INDEX(Sheet2!$A:$A,MATCH(Sheet3!$B11&amp;Sheet3!H$3,Sheet2!$K:$K,0))</f>
        <v>Storage, in closed freezer, at retail (WFLDB)/RER U {ID}| GAIN</v>
      </c>
      <c r="I11" s="1" t="str">
        <f t="array" ref="I11">INDEX(Sheet2!$A:$A,MATCH(Sheet3!$B11&amp;Sheet3!I$3,Sheet2!$K:$K,0))</f>
        <v>Storage, in refrigerator, at home (WFLDB)/RER U {ID}| GAIN</v>
      </c>
      <c r="J11" s="1" t="str">
        <f t="array" ref="J11">INDEX(Sheet2!$A:$A,MATCH(Sheet3!$B11&amp;Sheet3!J$3,Sheet2!$K:$K,0))</f>
        <v>Storage, in freezer, at home (WFLDB)/RER U {ID}| GAIN</v>
      </c>
      <c r="K11" s="1" t="str">
        <f t="array" ref="K11">INDEX(Sheet2!$A:$A,MATCH(Sheet3!$B11&amp;Sheet3!K$3,Sheet2!$K:$K,0))</f>
        <v>Boiling, vegetables, with LPG stove, at consumer home (WFLDB)/GLO U</v>
      </c>
      <c r="L11" s="1" t="str">
        <f t="array" ref="L11">INDEX(Sheet2!$A:$A,MATCH(Sheet3!$B11&amp;Sheet3!L$3,Sheet2!$K:$K,0))</f>
        <v>Frying, vegetables, with LPG stove, at consumer home (WFLDB)/GLO U</v>
      </c>
      <c r="M11" s="1">
        <f t="array" ref="M11">INDEX(Sheet2!$B:$B,MATCH(Sheet3!$B11&amp;Sheet3!M$3,Sheet2!$L:$L,0))</f>
        <v>1</v>
      </c>
      <c r="N11" s="1">
        <f t="array" ref="N11">INDEX(Sheet2!$B:$B,MATCH(Sheet3!$B11&amp;Sheet3!N$3,Sheet2!$L:$L,0))</f>
        <v>1</v>
      </c>
      <c r="O11" s="1">
        <f t="array" ref="O11">INDEX(Sheet2!$B:$B,MATCH(Sheet3!$B11&amp;Sheet3!O$3,Sheet2!$L:$L,0))</f>
        <v>1</v>
      </c>
      <c r="P11" s="1">
        <f t="array" ref="P11">INDEX(Sheet2!$B:$B,MATCH(Sheet3!$B11&amp;Sheet3!P$3,Sheet2!$L:$L,0))</f>
        <v>1</v>
      </c>
      <c r="Q11" s="1">
        <f t="array" ref="Q11">INDEX(Sheet2!$B:$B,MATCH(Sheet3!$B11&amp;Sheet3!Q$3,Sheet2!$L:$L,0))</f>
        <v>10</v>
      </c>
      <c r="R11" s="1">
        <f t="array" ref="R11">INDEX(Sheet2!$B:$B,MATCH(Sheet3!$B11&amp;Sheet3!R$3,Sheet2!$L:$L,0))</f>
        <v>0</v>
      </c>
      <c r="S11" s="1">
        <f t="array" ref="S11">INDEX(Sheet2!$B:$B,MATCH(Sheet3!$B11&amp;Sheet3!S$3,Sheet2!$L:$L,0))</f>
        <v>10</v>
      </c>
      <c r="T11" s="1">
        <f t="array" ref="T11">INDEX(Sheet2!$B:$B,MATCH(Sheet3!$B11&amp;Sheet3!T$3,Sheet2!$L:$L,0))</f>
        <v>0</v>
      </c>
      <c r="U11" s="1">
        <f t="array" ref="U11">INDEX(Sheet2!$B:$B,MATCH(Sheet3!$B11&amp;Sheet3!U$3,Sheet2!$L:$L,0))</f>
        <v>0</v>
      </c>
      <c r="V11" s="1">
        <f t="array" ref="V11">INDEX(Sheet2!$B:$B,MATCH(Sheet3!$B11&amp;Sheet3!V$3,Sheet2!$L:$L,0))</f>
        <v>2</v>
      </c>
      <c r="W11" s="1">
        <f t="array" ref="W11">INDEX(Sheet2!$B:$B,MATCH(Sheet3!$B11&amp;Sheet3!W$3,Sheet2!$L:$L,0))</f>
        <v>0.05</v>
      </c>
      <c r="X11" s="1">
        <f t="array" ref="X11">INDEX(Sheet2!$B:$B,MATCH(Sheet3!$B11&amp;Sheet3!X$3,Sheet2!$L:$L,0))</f>
        <v>0</v>
      </c>
    </row>
    <row r="12">
      <c r="B12" s="1" t="s">
        <v>989</v>
      </c>
      <c r="C12" s="1" t="str">
        <f t="array" ref="C12">INDEX(Sheet2!$A:$A,MATCH(Sheet3!$B12&amp;Sheet3!C$3,Sheet2!$K:$K,0))</f>
        <v>Pig meat, at slaughterhouse {US} Economic, S</v>
      </c>
      <c r="D12" s="1" t="str">
        <f t="array" ref="D12">INDEX(Sheet2!$A:$A,MATCH(Sheet3!$B12&amp;Sheet3!D$3,Sheet2!$K:$K,0))</f>
        <v>Processing dummy</v>
      </c>
      <c r="E12" s="1" t="str">
        <f t="array" ref="E12">INDEX(Sheet2!$A:$A,MATCH(Sheet3!$B12&amp;Sheet3!E$3,Sheet2!$K:$K,0))</f>
        <v>Chicken, breast, meat and skin, roasted/baked, processed in FR | Chilled | PS | at packaging {FR} U {ID}| GAIN</v>
      </c>
      <c r="F12" s="1" t="str">
        <f t="array" ref="F12">INDEX(Sheet2!$A:$A,MATCH(Sheet3!$B12&amp;Sheet3!F$3,Sheet2!$K:$K,0))</f>
        <v>International distribution {ID}| GAIN</v>
      </c>
      <c r="G12" s="1" t="str">
        <f t="array" ref="G12">INDEX(Sheet2!$A:$A,MATCH(Sheet3!$B12&amp;Sheet3!G$3,Sheet2!$K:$K,0))</f>
        <v>Storage, in closed refrigerator, at retail (WFLDB)/RER U {ID}| GAIN</v>
      </c>
      <c r="H12" s="1" t="str">
        <f t="array" ref="H12">INDEX(Sheet2!$A:$A,MATCH(Sheet3!$B12&amp;Sheet3!H$3,Sheet2!$K:$K,0))</f>
        <v>Storage, in closed freezer, at retail (WFLDB)/RER U {ID}| GAIN</v>
      </c>
      <c r="I12" s="1" t="str">
        <f t="array" ref="I12">INDEX(Sheet2!$A:$A,MATCH(Sheet3!$B12&amp;Sheet3!I$3,Sheet2!$K:$K,0))</f>
        <v>Storage, in refrigerator, at home (WFLDB)/RER U {ID}| GAIN</v>
      </c>
      <c r="J12" s="1" t="str">
        <f t="array" ref="J12">INDEX(Sheet2!$A:$A,MATCH(Sheet3!$B12&amp;Sheet3!J$3,Sheet2!$K:$K,0))</f>
        <v>Storage, in freezer, at home (WFLDB)/RER U {ID}| GAIN</v>
      </c>
      <c r="K12" s="1" t="str">
        <f t="array" ref="K12">INDEX(Sheet2!$A:$A,MATCH(Sheet3!$B12&amp;Sheet3!K$3,Sheet2!$K:$K,0))</f>
        <v>Boiling, vegetables, with LPG stove, at consumer home (WFLDB)/GLO U</v>
      </c>
      <c r="L12" s="1" t="str">
        <f t="array" ref="L12">INDEX(Sheet2!$A:$A,MATCH(Sheet3!$B12&amp;Sheet3!L$3,Sheet2!$K:$K,0))</f>
        <v>Frying, vegetables, with LPG stove, at consumer home (WFLDB)/GLO U</v>
      </c>
      <c r="M12" s="1">
        <f t="array" ref="M12">INDEX(Sheet2!$B:$B,MATCH(Sheet3!$B12&amp;Sheet3!M$3,Sheet2!$L:$L,0))</f>
        <v>1</v>
      </c>
      <c r="N12" s="1">
        <f t="array" ref="N12">INDEX(Sheet2!$B:$B,MATCH(Sheet3!$B12&amp;Sheet3!N$3,Sheet2!$L:$L,0))</f>
        <v>1</v>
      </c>
      <c r="O12" s="1">
        <f t="array" ref="O12">INDEX(Sheet2!$B:$B,MATCH(Sheet3!$B12&amp;Sheet3!O$3,Sheet2!$L:$L,0))</f>
        <v>1</v>
      </c>
      <c r="P12" s="1">
        <f t="array" ref="P12">INDEX(Sheet2!$B:$B,MATCH(Sheet3!$B12&amp;Sheet3!P$3,Sheet2!$L:$L,0))</f>
        <v>1</v>
      </c>
      <c r="Q12" s="1">
        <f t="array" ref="Q12">INDEX(Sheet2!$B:$B,MATCH(Sheet3!$B12&amp;Sheet3!Q$3,Sheet2!$L:$L,0))</f>
        <v>10</v>
      </c>
      <c r="R12" s="1">
        <f t="array" ref="R12">INDEX(Sheet2!$B:$B,MATCH(Sheet3!$B12&amp;Sheet3!R$3,Sheet2!$L:$L,0))</f>
        <v>0</v>
      </c>
      <c r="S12" s="1">
        <f t="array" ref="S12">INDEX(Sheet2!$B:$B,MATCH(Sheet3!$B12&amp;Sheet3!S$3,Sheet2!$L:$L,0))</f>
        <v>10</v>
      </c>
      <c r="T12" s="1">
        <f t="array" ref="T12">INDEX(Sheet2!$B:$B,MATCH(Sheet3!$B12&amp;Sheet3!T$3,Sheet2!$L:$L,0))</f>
        <v>0</v>
      </c>
      <c r="U12" s="1">
        <f t="array" ref="U12">INDEX(Sheet2!$B:$B,MATCH(Sheet3!$B12&amp;Sheet3!U$3,Sheet2!$L:$L,0))</f>
        <v>0</v>
      </c>
      <c r="V12" s="1">
        <f t="array" ref="V12">INDEX(Sheet2!$B:$B,MATCH(Sheet3!$B12&amp;Sheet3!V$3,Sheet2!$L:$L,0))</f>
        <v>2</v>
      </c>
      <c r="W12" s="1">
        <f t="array" ref="W12">INDEX(Sheet2!$B:$B,MATCH(Sheet3!$B12&amp;Sheet3!W$3,Sheet2!$L:$L,0))</f>
        <v>0.05</v>
      </c>
      <c r="X12" s="1">
        <f t="array" ref="X12">INDEX(Sheet2!$B:$B,MATCH(Sheet3!$B12&amp;Sheet3!X$3,Sheet2!$L:$L,0))</f>
        <v>0</v>
      </c>
    </row>
    <row r="13">
      <c r="B13" s="1" t="s">
        <v>992</v>
      </c>
      <c r="C13" s="1" t="str">
        <f t="array" ref="C13">INDEX(Sheet2!$A:$A,MATCH(Sheet3!$B13&amp;Sheet3!C$3,Sheet2!$K:$K,0))</f>
        <v>Rabbit meat, at slaughterhouse {ID} Economic, U | GAIN</v>
      </c>
      <c r="D13" s="1" t="str">
        <f t="array" ref="D13">INDEX(Sheet2!$A:$A,MATCH(Sheet3!$B13&amp;Sheet3!D$3,Sheet2!$K:$K,0))</f>
        <v>Processing dummy</v>
      </c>
      <c r="E13" s="1" t="str">
        <f t="array" ref="E13">INDEX(Sheet2!$A:$A,MATCH(Sheet3!$B13&amp;Sheet3!E$3,Sheet2!$K:$K,0))</f>
        <v>Chicken, breast, meat and skin, roasted/baked, processed in FR | Chilled | PS | at packaging {FR} U {ID}| GAIN</v>
      </c>
      <c r="F13" s="1" t="str">
        <f t="array" ref="F13">INDEX(Sheet2!$A:$A,MATCH(Sheet3!$B13&amp;Sheet3!F$3,Sheet2!$K:$K,0))</f>
        <v>International distribution {ID}| GAIN</v>
      </c>
      <c r="G13" s="1" t="str">
        <f t="array" ref="G13">INDEX(Sheet2!$A:$A,MATCH(Sheet3!$B13&amp;Sheet3!G$3,Sheet2!$K:$K,0))</f>
        <v>Storage, in closed refrigerator, at retail (WFLDB)/RER U {ID}| GAIN</v>
      </c>
      <c r="H13" s="1" t="str">
        <f t="array" ref="H13">INDEX(Sheet2!$A:$A,MATCH(Sheet3!$B13&amp;Sheet3!H$3,Sheet2!$K:$K,0))</f>
        <v>Storage, in closed freezer, at retail (WFLDB)/RER U {ID}| GAIN</v>
      </c>
      <c r="I13" s="1" t="str">
        <f t="array" ref="I13">INDEX(Sheet2!$A:$A,MATCH(Sheet3!$B13&amp;Sheet3!I$3,Sheet2!$K:$K,0))</f>
        <v>Storage, in refrigerator, at home (WFLDB)/RER U {ID}| GAIN</v>
      </c>
      <c r="J13" s="1" t="str">
        <f t="array" ref="J13">INDEX(Sheet2!$A:$A,MATCH(Sheet3!$B13&amp;Sheet3!J$3,Sheet2!$K:$K,0))</f>
        <v>Storage, in freezer, at home (WFLDB)/RER U {ID}| GAIN</v>
      </c>
      <c r="K13" s="1" t="str">
        <f t="array" ref="K13">INDEX(Sheet2!$A:$A,MATCH(Sheet3!$B13&amp;Sheet3!K$3,Sheet2!$K:$K,0))</f>
        <v>Boiling, vegetables, with LPG stove, at consumer home (WFLDB)/GLO U</v>
      </c>
      <c r="L13" s="1" t="str">
        <f t="array" ref="L13">INDEX(Sheet2!$A:$A,MATCH(Sheet3!$B13&amp;Sheet3!L$3,Sheet2!$K:$K,0))</f>
        <v>Frying, vegetables, with LPG stove, at consumer home (WFLDB)/GLO U</v>
      </c>
      <c r="M13" s="1">
        <f t="array" ref="M13">INDEX(Sheet2!$B:$B,MATCH(Sheet3!$B13&amp;Sheet3!M$3,Sheet2!$L:$L,0))</f>
        <v>1</v>
      </c>
      <c r="N13" s="1">
        <f t="array" ref="N13">INDEX(Sheet2!$B:$B,MATCH(Sheet3!$B13&amp;Sheet3!N$3,Sheet2!$L:$L,0))</f>
        <v>1</v>
      </c>
      <c r="O13" s="1">
        <f t="array" ref="O13">INDEX(Sheet2!$B:$B,MATCH(Sheet3!$B13&amp;Sheet3!O$3,Sheet2!$L:$L,0))</f>
        <v>1</v>
      </c>
      <c r="P13" s="1">
        <f t="array" ref="P13">INDEX(Sheet2!$B:$B,MATCH(Sheet3!$B13&amp;Sheet3!P$3,Sheet2!$L:$L,0))</f>
        <v>1</v>
      </c>
      <c r="Q13" s="1">
        <f t="array" ref="Q13">INDEX(Sheet2!$B:$B,MATCH(Sheet3!$B13&amp;Sheet3!Q$3,Sheet2!$L:$L,0))</f>
        <v>10</v>
      </c>
      <c r="R13" s="1">
        <f t="array" ref="R13">INDEX(Sheet2!$B:$B,MATCH(Sheet3!$B13&amp;Sheet3!R$3,Sheet2!$L:$L,0))</f>
        <v>0</v>
      </c>
      <c r="S13" s="1">
        <f t="array" ref="S13">INDEX(Sheet2!$B:$B,MATCH(Sheet3!$B13&amp;Sheet3!S$3,Sheet2!$L:$L,0))</f>
        <v>10</v>
      </c>
      <c r="T13" s="1">
        <f t="array" ref="T13">INDEX(Sheet2!$B:$B,MATCH(Sheet3!$B13&amp;Sheet3!T$3,Sheet2!$L:$L,0))</f>
        <v>0</v>
      </c>
      <c r="U13" s="1">
        <f t="array" ref="U13">INDEX(Sheet2!$B:$B,MATCH(Sheet3!$B13&amp;Sheet3!U$3,Sheet2!$L:$L,0))</f>
        <v>0</v>
      </c>
      <c r="V13" s="1">
        <f t="array" ref="V13">INDEX(Sheet2!$B:$B,MATCH(Sheet3!$B13&amp;Sheet3!V$3,Sheet2!$L:$L,0))</f>
        <v>2</v>
      </c>
      <c r="W13" s="1">
        <f t="array" ref="W13">INDEX(Sheet2!$B:$B,MATCH(Sheet3!$B13&amp;Sheet3!W$3,Sheet2!$L:$L,0))</f>
        <v>0.05</v>
      </c>
      <c r="X13" s="1">
        <f t="array" ref="X13">INDEX(Sheet2!$B:$B,MATCH(Sheet3!$B13&amp;Sheet3!X$3,Sheet2!$L:$L,0))</f>
        <v>0</v>
      </c>
    </row>
    <row r="14">
      <c r="B14" s="1" t="s">
        <v>994</v>
      </c>
      <c r="C14" s="1" t="str">
        <f t="array" ref="C14">INDEX(Sheet2!$A:$A,MATCH(Sheet3!$B14&amp;Sheet3!C$3,Sheet2!$K:$K,0))</f>
        <v>Chicken co-product, food grade, at slaughterhouse {BR} Economic, S</v>
      </c>
      <c r="D14" s="1" t="str">
        <f t="array" ref="D14">INDEX(Sheet2!$A:$A,MATCH(Sheet3!$B14&amp;Sheet3!D$3,Sheet2!$K:$K,0))</f>
        <v>Processing dummy</v>
      </c>
      <c r="E14" s="1" t="str">
        <f t="array" ref="E14">INDEX(Sheet2!$A:$A,MATCH(Sheet3!$B14&amp;Sheet3!E$3,Sheet2!$K:$K,0))</f>
        <v>Chicken, breast, meat and skin, roasted/baked, processed in FR | Chilled | PS | at packaging {FR} U {ID}| GAIN</v>
      </c>
      <c r="F14" s="1" t="str">
        <f t="array" ref="F14">INDEX(Sheet2!$A:$A,MATCH(Sheet3!$B14&amp;Sheet3!F$3,Sheet2!$K:$K,0))</f>
        <v>International distribution {ID}| GAIN</v>
      </c>
      <c r="G14" s="1" t="str">
        <f t="array" ref="G14">INDEX(Sheet2!$A:$A,MATCH(Sheet3!$B14&amp;Sheet3!G$3,Sheet2!$K:$K,0))</f>
        <v>Storage, in closed refrigerator, at retail (WFLDB)/RER U {ID}| GAIN</v>
      </c>
      <c r="H14" s="1" t="str">
        <f t="array" ref="H14">INDEX(Sheet2!$A:$A,MATCH(Sheet3!$B14&amp;Sheet3!H$3,Sheet2!$K:$K,0))</f>
        <v>Storage, in closed freezer, at retail (WFLDB)/RER U {ID}| GAIN</v>
      </c>
      <c r="I14" s="1" t="str">
        <f t="array" ref="I14">INDEX(Sheet2!$A:$A,MATCH(Sheet3!$B14&amp;Sheet3!I$3,Sheet2!$K:$K,0))</f>
        <v>Storage, in refrigerator, at home (WFLDB)/RER U {ID}| GAIN</v>
      </c>
      <c r="J14" s="1" t="str">
        <f t="array" ref="J14">INDEX(Sheet2!$A:$A,MATCH(Sheet3!$B14&amp;Sheet3!J$3,Sheet2!$K:$K,0))</f>
        <v>Storage, in freezer, at home (WFLDB)/RER U {ID}| GAIN</v>
      </c>
      <c r="K14" s="1" t="str">
        <f t="array" ref="K14">INDEX(Sheet2!$A:$A,MATCH(Sheet3!$B14&amp;Sheet3!K$3,Sheet2!$K:$K,0))</f>
        <v>Boiling, vegetables, with LPG stove, at consumer home (WFLDB)/GLO U</v>
      </c>
      <c r="L14" s="1" t="str">
        <f t="array" ref="L14">INDEX(Sheet2!$A:$A,MATCH(Sheet3!$B14&amp;Sheet3!L$3,Sheet2!$K:$K,0))</f>
        <v>Frying, vegetables, with LPG stove, at consumer home (WFLDB)/GLO U</v>
      </c>
      <c r="M14" s="1">
        <f t="array" ref="M14">INDEX(Sheet2!$B:$B,MATCH(Sheet3!$B14&amp;Sheet3!M$3,Sheet2!$L:$L,0))</f>
        <v>1</v>
      </c>
      <c r="N14" s="1">
        <f t="array" ref="N14">INDEX(Sheet2!$B:$B,MATCH(Sheet3!$B14&amp;Sheet3!N$3,Sheet2!$L:$L,0))</f>
        <v>1</v>
      </c>
      <c r="O14" s="1">
        <f t="array" ref="O14">INDEX(Sheet2!$B:$B,MATCH(Sheet3!$B14&amp;Sheet3!O$3,Sheet2!$L:$L,0))</f>
        <v>1</v>
      </c>
      <c r="P14" s="1">
        <f t="array" ref="P14">INDEX(Sheet2!$B:$B,MATCH(Sheet3!$B14&amp;Sheet3!P$3,Sheet2!$L:$L,0))</f>
        <v>1</v>
      </c>
      <c r="Q14" s="1">
        <f t="array" ref="Q14">INDEX(Sheet2!$B:$B,MATCH(Sheet3!$B14&amp;Sheet3!Q$3,Sheet2!$L:$L,0))</f>
        <v>10</v>
      </c>
      <c r="R14" s="1">
        <f t="array" ref="R14">INDEX(Sheet2!$B:$B,MATCH(Sheet3!$B14&amp;Sheet3!R$3,Sheet2!$L:$L,0))</f>
        <v>0</v>
      </c>
      <c r="S14" s="1">
        <f t="array" ref="S14">INDEX(Sheet2!$B:$B,MATCH(Sheet3!$B14&amp;Sheet3!S$3,Sheet2!$L:$L,0))</f>
        <v>10</v>
      </c>
      <c r="T14" s="1">
        <f t="array" ref="T14">INDEX(Sheet2!$B:$B,MATCH(Sheet3!$B14&amp;Sheet3!T$3,Sheet2!$L:$L,0))</f>
        <v>0</v>
      </c>
      <c r="U14" s="1">
        <f t="array" ref="U14">INDEX(Sheet2!$B:$B,MATCH(Sheet3!$B14&amp;Sheet3!U$3,Sheet2!$L:$L,0))</f>
        <v>0</v>
      </c>
      <c r="V14" s="1">
        <f t="array" ref="V14">INDEX(Sheet2!$B:$B,MATCH(Sheet3!$B14&amp;Sheet3!V$3,Sheet2!$L:$L,0))</f>
        <v>2</v>
      </c>
      <c r="W14" s="1">
        <f t="array" ref="W14">INDEX(Sheet2!$B:$B,MATCH(Sheet3!$B14&amp;Sheet3!W$3,Sheet2!$L:$L,0))</f>
        <v>0.05</v>
      </c>
      <c r="X14" s="1">
        <f t="array" ref="X14">INDEX(Sheet2!$B:$B,MATCH(Sheet3!$B14&amp;Sheet3!X$3,Sheet2!$L:$L,0))</f>
        <v>0</v>
      </c>
    </row>
    <row r="15">
      <c r="B15" s="1" t="s">
        <v>997</v>
      </c>
      <c r="C15" s="1" t="str">
        <f t="array" ref="C15">INDEX(Sheet2!$A:$A,MATCH(Sheet3!$B15&amp;Sheet3!C$3,Sheet2!$K:$K,0))</f>
        <v>Chicken meat, at slaughterhouse {BR} Economic, S</v>
      </c>
      <c r="D15" s="1" t="str">
        <f t="array" ref="D15">INDEX(Sheet2!$A:$A,MATCH(Sheet3!$B15&amp;Sheet3!D$3,Sheet2!$K:$K,0))</f>
        <v>Processing dummy</v>
      </c>
      <c r="E15" s="1" t="str">
        <f t="array" ref="E15">INDEX(Sheet2!$A:$A,MATCH(Sheet3!$B15&amp;Sheet3!E$3,Sheet2!$K:$K,0))</f>
        <v>Chicken, breast, meat and skin, roasted/baked, processed in FR | Chilled | PS | at packaging {FR} U {ID}| GAIN</v>
      </c>
      <c r="F15" s="1" t="str">
        <f t="array" ref="F15">INDEX(Sheet2!$A:$A,MATCH(Sheet3!$B15&amp;Sheet3!F$3,Sheet2!$K:$K,0))</f>
        <v>International distribution {ID}| GAIN</v>
      </c>
      <c r="G15" s="1" t="str">
        <f t="array" ref="G15">INDEX(Sheet2!$A:$A,MATCH(Sheet3!$B15&amp;Sheet3!G$3,Sheet2!$K:$K,0))</f>
        <v>Storage, in closed refrigerator, at retail (WFLDB)/RER U {ID}| GAIN</v>
      </c>
      <c r="H15" s="1" t="str">
        <f t="array" ref="H15">INDEX(Sheet2!$A:$A,MATCH(Sheet3!$B15&amp;Sheet3!H$3,Sheet2!$K:$K,0))</f>
        <v>Storage, in closed freezer, at retail (WFLDB)/RER U {ID}| GAIN</v>
      </c>
      <c r="I15" s="1" t="str">
        <f t="array" ref="I15">INDEX(Sheet2!$A:$A,MATCH(Sheet3!$B15&amp;Sheet3!I$3,Sheet2!$K:$K,0))</f>
        <v>Storage, in refrigerator, at home (WFLDB)/RER U {ID}| GAIN</v>
      </c>
      <c r="J15" s="1" t="str">
        <f t="array" ref="J15">INDEX(Sheet2!$A:$A,MATCH(Sheet3!$B15&amp;Sheet3!J$3,Sheet2!$K:$K,0))</f>
        <v>Storage, in freezer, at home (WFLDB)/RER U {ID}| GAIN</v>
      </c>
      <c r="K15" s="1" t="str">
        <f t="array" ref="K15">INDEX(Sheet2!$A:$A,MATCH(Sheet3!$B15&amp;Sheet3!K$3,Sheet2!$K:$K,0))</f>
        <v>Boiling, vegetables, with LPG stove, at consumer home (WFLDB)/GLO U</v>
      </c>
      <c r="L15" s="1" t="str">
        <f t="array" ref="L15">INDEX(Sheet2!$A:$A,MATCH(Sheet3!$B15&amp;Sheet3!L$3,Sheet2!$K:$K,0))</f>
        <v>Frying, vegetables, with LPG stove, at consumer home (WFLDB)/GLO U</v>
      </c>
      <c r="M15" s="1">
        <f t="array" ref="M15">INDEX(Sheet2!$B:$B,MATCH(Sheet3!$B15&amp;Sheet3!M$3,Sheet2!$L:$L,0))</f>
        <v>1</v>
      </c>
      <c r="N15" s="1">
        <f t="array" ref="N15">INDEX(Sheet2!$B:$B,MATCH(Sheet3!$B15&amp;Sheet3!N$3,Sheet2!$L:$L,0))</f>
        <v>1</v>
      </c>
      <c r="O15" s="1">
        <f t="array" ref="O15">INDEX(Sheet2!$B:$B,MATCH(Sheet3!$B15&amp;Sheet3!O$3,Sheet2!$L:$L,0))</f>
        <v>1</v>
      </c>
      <c r="P15" s="1">
        <f t="array" ref="P15">INDEX(Sheet2!$B:$B,MATCH(Sheet3!$B15&amp;Sheet3!P$3,Sheet2!$L:$L,0))</f>
        <v>1</v>
      </c>
      <c r="Q15" s="1">
        <f t="array" ref="Q15">INDEX(Sheet2!$B:$B,MATCH(Sheet3!$B15&amp;Sheet3!Q$3,Sheet2!$L:$L,0))</f>
        <v>10</v>
      </c>
      <c r="R15" s="1">
        <f t="array" ref="R15">INDEX(Sheet2!$B:$B,MATCH(Sheet3!$B15&amp;Sheet3!R$3,Sheet2!$L:$L,0))</f>
        <v>0</v>
      </c>
      <c r="S15" s="1">
        <f t="array" ref="S15">INDEX(Sheet2!$B:$B,MATCH(Sheet3!$B15&amp;Sheet3!S$3,Sheet2!$L:$L,0))</f>
        <v>10</v>
      </c>
      <c r="T15" s="1">
        <f t="array" ref="T15">INDEX(Sheet2!$B:$B,MATCH(Sheet3!$B15&amp;Sheet3!T$3,Sheet2!$L:$L,0))</f>
        <v>0</v>
      </c>
      <c r="U15" s="1">
        <f t="array" ref="U15">INDEX(Sheet2!$B:$B,MATCH(Sheet3!$B15&amp;Sheet3!U$3,Sheet2!$L:$L,0))</f>
        <v>0</v>
      </c>
      <c r="V15" s="1">
        <f t="array" ref="V15">INDEX(Sheet2!$B:$B,MATCH(Sheet3!$B15&amp;Sheet3!V$3,Sheet2!$L:$L,0))</f>
        <v>2</v>
      </c>
      <c r="W15" s="1">
        <f t="array" ref="W15">INDEX(Sheet2!$B:$B,MATCH(Sheet3!$B15&amp;Sheet3!W$3,Sheet2!$L:$L,0))</f>
        <v>0.05</v>
      </c>
      <c r="X15" s="1">
        <f t="array" ref="X15">INDEX(Sheet2!$B:$B,MATCH(Sheet3!$B15&amp;Sheet3!X$3,Sheet2!$L:$L,0))</f>
        <v>0</v>
      </c>
    </row>
    <row r="16">
      <c r="B16" s="1" t="s">
        <v>1000</v>
      </c>
      <c r="C16" s="1" t="str">
        <f t="array" ref="C16">INDEX(Sheet2!$A:$A,MATCH(Sheet3!$B16&amp;Sheet3!C$3,Sheet2!$K:$K,0))</f>
        <v>Mussels, with shell, at farm gate {FR} S</v>
      </c>
      <c r="D16" s="1" t="str">
        <f t="array" ref="D16">INDEX(Sheet2!$A:$A,MATCH(Sheet3!$B16&amp;Sheet3!D$3,Sheet2!$K:$K,0))</f>
        <v>Processing dummy</v>
      </c>
      <c r="E16" s="1" t="str">
        <f t="array" ref="E16">INDEX(Sheet2!$A:$A,MATCH(Sheet3!$B16&amp;Sheet3!E$3,Sheet2!$K:$K,0))</f>
        <v>Chicken, breast, meat and skin, roasted/baked, processed in FR | Chilled | PS | at packaging {FR} U {ID}| GAIN</v>
      </c>
      <c r="F16" s="1" t="str">
        <f t="array" ref="F16">INDEX(Sheet2!$A:$A,MATCH(Sheet3!$B16&amp;Sheet3!F$3,Sheet2!$K:$K,0))</f>
        <v>International distribution {ID}| GAIN</v>
      </c>
      <c r="G16" s="1" t="str">
        <f t="array" ref="G16">INDEX(Sheet2!$A:$A,MATCH(Sheet3!$B16&amp;Sheet3!G$3,Sheet2!$K:$K,0))</f>
        <v>Storage, in closed refrigerator, at retail (WFLDB)/RER U {ID}| GAIN</v>
      </c>
      <c r="H16" s="1" t="str">
        <f t="array" ref="H16">INDEX(Sheet2!$A:$A,MATCH(Sheet3!$B16&amp;Sheet3!H$3,Sheet2!$K:$K,0))</f>
        <v>Storage, in closed freezer, at retail (WFLDB)/RER U {ID}| GAIN</v>
      </c>
      <c r="I16" s="1" t="str">
        <f t="array" ref="I16">INDEX(Sheet2!$A:$A,MATCH(Sheet3!$B16&amp;Sheet3!I$3,Sheet2!$K:$K,0))</f>
        <v>Storage, in refrigerator, at home (WFLDB)/RER U {ID}| GAIN</v>
      </c>
      <c r="J16" s="1" t="str">
        <f t="array" ref="J16">INDEX(Sheet2!$A:$A,MATCH(Sheet3!$B16&amp;Sheet3!J$3,Sheet2!$K:$K,0))</f>
        <v>Storage, in freezer, at home (WFLDB)/RER U {ID}| GAIN</v>
      </c>
      <c r="K16" s="1" t="str">
        <f t="array" ref="K16">INDEX(Sheet2!$A:$A,MATCH(Sheet3!$B16&amp;Sheet3!K$3,Sheet2!$K:$K,0))</f>
        <v>Boiling, vegetables, with LPG stove, at consumer home (WFLDB)/GLO U</v>
      </c>
      <c r="L16" s="1" t="str">
        <f t="array" ref="L16">INDEX(Sheet2!$A:$A,MATCH(Sheet3!$B16&amp;Sheet3!L$3,Sheet2!$K:$K,0))</f>
        <v>Frying, vegetables, with LPG stove, at consumer home (WFLDB)/GLO U</v>
      </c>
      <c r="M16" s="1">
        <f t="array" ref="M16">INDEX(Sheet2!$B:$B,MATCH(Sheet3!$B16&amp;Sheet3!M$3,Sheet2!$L:$L,0))</f>
        <v>1</v>
      </c>
      <c r="N16" s="1">
        <f t="array" ref="N16">INDEX(Sheet2!$B:$B,MATCH(Sheet3!$B16&amp;Sheet3!N$3,Sheet2!$L:$L,0))</f>
        <v>1</v>
      </c>
      <c r="O16" s="1">
        <f t="array" ref="O16">INDEX(Sheet2!$B:$B,MATCH(Sheet3!$B16&amp;Sheet3!O$3,Sheet2!$L:$L,0))</f>
        <v>1</v>
      </c>
      <c r="P16" s="1">
        <f t="array" ref="P16">INDEX(Sheet2!$B:$B,MATCH(Sheet3!$B16&amp;Sheet3!P$3,Sheet2!$L:$L,0))</f>
        <v>1</v>
      </c>
      <c r="Q16" s="1">
        <f t="array" ref="Q16">INDEX(Sheet2!$B:$B,MATCH(Sheet3!$B16&amp;Sheet3!Q$3,Sheet2!$L:$L,0))</f>
        <v>10</v>
      </c>
      <c r="R16" s="1">
        <f t="array" ref="R16">INDEX(Sheet2!$B:$B,MATCH(Sheet3!$B16&amp;Sheet3!R$3,Sheet2!$L:$L,0))</f>
        <v>0</v>
      </c>
      <c r="S16" s="1">
        <f t="array" ref="S16">INDEX(Sheet2!$B:$B,MATCH(Sheet3!$B16&amp;Sheet3!S$3,Sheet2!$L:$L,0))</f>
        <v>10</v>
      </c>
      <c r="T16" s="1">
        <f t="array" ref="T16">INDEX(Sheet2!$B:$B,MATCH(Sheet3!$B16&amp;Sheet3!T$3,Sheet2!$L:$L,0))</f>
        <v>0</v>
      </c>
      <c r="U16" s="1">
        <f t="array" ref="U16">INDEX(Sheet2!$B:$B,MATCH(Sheet3!$B16&amp;Sheet3!U$3,Sheet2!$L:$L,0))</f>
        <v>0</v>
      </c>
      <c r="V16" s="1">
        <f t="array" ref="V16">INDEX(Sheet2!$B:$B,MATCH(Sheet3!$B16&amp;Sheet3!V$3,Sheet2!$L:$L,0))</f>
        <v>2</v>
      </c>
      <c r="W16" s="1">
        <f t="array" ref="W16">INDEX(Sheet2!$B:$B,MATCH(Sheet3!$B16&amp;Sheet3!W$3,Sheet2!$L:$L,0))</f>
        <v>0.05</v>
      </c>
      <c r="X16" s="1">
        <f t="array" ref="X16">INDEX(Sheet2!$B:$B,MATCH(Sheet3!$B16&amp;Sheet3!X$3,Sheet2!$L:$L,0))</f>
        <v>0</v>
      </c>
    </row>
    <row r="17">
      <c r="B17" s="1" t="s">
        <v>1002</v>
      </c>
      <c r="C17" s="1" t="str">
        <f t="array" ref="C17">INDEX(Sheet2!$A:$A,MATCH(Sheet3!$B17&amp;Sheet3!C$3,Sheet2!$K:$K,0))</f>
        <v>Fresh shrimps, China production {FR} S</v>
      </c>
      <c r="D17" s="1" t="str">
        <f t="array" ref="D17">INDEX(Sheet2!$A:$A,MATCH(Sheet3!$B17&amp;Sheet3!D$3,Sheet2!$K:$K,0))</f>
        <v>Processing dummy</v>
      </c>
      <c r="E17" s="1" t="str">
        <f t="array" ref="E17">INDEX(Sheet2!$A:$A,MATCH(Sheet3!$B17&amp;Sheet3!E$3,Sheet2!$K:$K,0))</f>
        <v>Chicken, breast, meat and skin, roasted/baked, processed in FR | Chilled | PS | at packaging {FR} U {ID}| GAIN</v>
      </c>
      <c r="F17" s="1" t="str">
        <f t="array" ref="F17">INDEX(Sheet2!$A:$A,MATCH(Sheet3!$B17&amp;Sheet3!F$3,Sheet2!$K:$K,0))</f>
        <v>International distribution {ID}| GAIN</v>
      </c>
      <c r="G17" s="1" t="str">
        <f t="array" ref="G17">INDEX(Sheet2!$A:$A,MATCH(Sheet3!$B17&amp;Sheet3!G$3,Sheet2!$K:$K,0))</f>
        <v>Storage, in closed refrigerator, at retail (WFLDB)/RER U {ID}| GAIN</v>
      </c>
      <c r="H17" s="1" t="str">
        <f t="array" ref="H17">INDEX(Sheet2!$A:$A,MATCH(Sheet3!$B17&amp;Sheet3!H$3,Sheet2!$K:$K,0))</f>
        <v>Storage, in closed freezer, at retail (WFLDB)/RER U {ID}| GAIN</v>
      </c>
      <c r="I17" s="1" t="str">
        <f t="array" ref="I17">INDEX(Sheet2!$A:$A,MATCH(Sheet3!$B17&amp;Sheet3!I$3,Sheet2!$K:$K,0))</f>
        <v>Storage, in refrigerator, at home (WFLDB)/RER U {ID}| GAIN</v>
      </c>
      <c r="J17" s="1" t="str">
        <f t="array" ref="J17">INDEX(Sheet2!$A:$A,MATCH(Sheet3!$B17&amp;Sheet3!J$3,Sheet2!$K:$K,0))</f>
        <v>Storage, in freezer, at home (WFLDB)/RER U {ID}| GAIN</v>
      </c>
      <c r="K17" s="1" t="str">
        <f t="array" ref="K17">INDEX(Sheet2!$A:$A,MATCH(Sheet3!$B17&amp;Sheet3!K$3,Sheet2!$K:$K,0))</f>
        <v>Boiling, vegetables, with LPG stove, at consumer home (WFLDB)/GLO U</v>
      </c>
      <c r="L17" s="1" t="str">
        <f t="array" ref="L17">INDEX(Sheet2!$A:$A,MATCH(Sheet3!$B17&amp;Sheet3!L$3,Sheet2!$K:$K,0))</f>
        <v>Frying, vegetables, with LPG stove, at consumer home (WFLDB)/GLO U</v>
      </c>
      <c r="M17" s="1">
        <f t="array" ref="M17">INDEX(Sheet2!$B:$B,MATCH(Sheet3!$B17&amp;Sheet3!M$3,Sheet2!$L:$L,0))</f>
        <v>1</v>
      </c>
      <c r="N17" s="1">
        <f t="array" ref="N17">INDEX(Sheet2!$B:$B,MATCH(Sheet3!$B17&amp;Sheet3!N$3,Sheet2!$L:$L,0))</f>
        <v>1</v>
      </c>
      <c r="O17" s="1">
        <f t="array" ref="O17">INDEX(Sheet2!$B:$B,MATCH(Sheet3!$B17&amp;Sheet3!O$3,Sheet2!$L:$L,0))</f>
        <v>1</v>
      </c>
      <c r="P17" s="1">
        <f t="array" ref="P17">INDEX(Sheet2!$B:$B,MATCH(Sheet3!$B17&amp;Sheet3!P$3,Sheet2!$L:$L,0))</f>
        <v>1</v>
      </c>
      <c r="Q17" s="1">
        <f t="array" ref="Q17">INDEX(Sheet2!$B:$B,MATCH(Sheet3!$B17&amp;Sheet3!Q$3,Sheet2!$L:$L,0))</f>
        <v>10</v>
      </c>
      <c r="R17" s="1">
        <f t="array" ref="R17">INDEX(Sheet2!$B:$B,MATCH(Sheet3!$B17&amp;Sheet3!R$3,Sheet2!$L:$L,0))</f>
        <v>0</v>
      </c>
      <c r="S17" s="1">
        <f t="array" ref="S17">INDEX(Sheet2!$B:$B,MATCH(Sheet3!$B17&amp;Sheet3!S$3,Sheet2!$L:$L,0))</f>
        <v>10</v>
      </c>
      <c r="T17" s="1">
        <f t="array" ref="T17">INDEX(Sheet2!$B:$B,MATCH(Sheet3!$B17&amp;Sheet3!T$3,Sheet2!$L:$L,0))</f>
        <v>0</v>
      </c>
      <c r="U17" s="1">
        <f t="array" ref="U17">INDEX(Sheet2!$B:$B,MATCH(Sheet3!$B17&amp;Sheet3!U$3,Sheet2!$L:$L,0))</f>
        <v>0</v>
      </c>
      <c r="V17" s="1">
        <f t="array" ref="V17">INDEX(Sheet2!$B:$B,MATCH(Sheet3!$B17&amp;Sheet3!V$3,Sheet2!$L:$L,0))</f>
        <v>2</v>
      </c>
      <c r="W17" s="1">
        <f t="array" ref="W17">INDEX(Sheet2!$B:$B,MATCH(Sheet3!$B17&amp;Sheet3!W$3,Sheet2!$L:$L,0))</f>
        <v>0.05</v>
      </c>
      <c r="X17" s="1">
        <f t="array" ref="X17">INDEX(Sheet2!$B:$B,MATCH(Sheet3!$B17&amp;Sheet3!X$3,Sheet2!$L:$L,0))</f>
        <v>0</v>
      </c>
    </row>
    <row r="18">
      <c r="B18" s="1" t="s">
        <v>1004</v>
      </c>
      <c r="C18" s="1" t="str">
        <f t="array" ref="C18">INDEX(Sheet2!$A:$A,MATCH(Sheet3!$B18&amp;Sheet3!C$3,Sheet2!$K:$K,0))</f>
        <v>Small pelagic fish, fresh {EC}| tuna, capture by purse seiner and landing whole, frozen | Cut-off, S</v>
      </c>
      <c r="D18" s="1" t="str">
        <f t="array" ref="D18">INDEX(Sheet2!$A:$A,MATCH(Sheet3!$B18&amp;Sheet3!D$3,Sheet2!$K:$K,0))</f>
        <v>Processing dummy</v>
      </c>
      <c r="E18" s="1" t="str">
        <f t="array" ref="E18">INDEX(Sheet2!$A:$A,MATCH(Sheet3!$B18&amp;Sheet3!E$3,Sheet2!$K:$K,0))</f>
        <v>Chicken, breast, meat and skin, roasted/baked, processed in FR | Chilled | PS | at packaging {FR} U {ID}| GAIN</v>
      </c>
      <c r="F18" s="1" t="str">
        <f t="array" ref="F18">INDEX(Sheet2!$A:$A,MATCH(Sheet3!$B18&amp;Sheet3!F$3,Sheet2!$K:$K,0))</f>
        <v>International distribution {ID}| GAIN</v>
      </c>
      <c r="G18" s="1" t="str">
        <f t="array" ref="G18">INDEX(Sheet2!$A:$A,MATCH(Sheet3!$B18&amp;Sheet3!G$3,Sheet2!$K:$K,0))</f>
        <v>Storage, in closed refrigerator, at retail (WFLDB)/RER U {ID}| GAIN</v>
      </c>
      <c r="H18" s="1" t="str">
        <f t="array" ref="H18">INDEX(Sheet2!$A:$A,MATCH(Sheet3!$B18&amp;Sheet3!H$3,Sheet2!$K:$K,0))</f>
        <v>Storage, in closed freezer, at retail (WFLDB)/RER U {ID}| GAIN</v>
      </c>
      <c r="I18" s="1" t="str">
        <f t="array" ref="I18">INDEX(Sheet2!$A:$A,MATCH(Sheet3!$B18&amp;Sheet3!I$3,Sheet2!$K:$K,0))</f>
        <v>Storage, in refrigerator, at home (WFLDB)/RER U {ID}| GAIN</v>
      </c>
      <c r="J18" s="1" t="str">
        <f t="array" ref="J18">INDEX(Sheet2!$A:$A,MATCH(Sheet3!$B18&amp;Sheet3!J$3,Sheet2!$K:$K,0))</f>
        <v>Storage, in freezer, at home (WFLDB)/RER U {ID}| GAIN</v>
      </c>
      <c r="K18" s="1" t="str">
        <f t="array" ref="K18">INDEX(Sheet2!$A:$A,MATCH(Sheet3!$B18&amp;Sheet3!K$3,Sheet2!$K:$K,0))</f>
        <v>Boiling, vegetables, with LPG stove, at consumer home (WFLDB)/GLO U</v>
      </c>
      <c r="L18" s="1" t="str">
        <f t="array" ref="L18">INDEX(Sheet2!$A:$A,MATCH(Sheet3!$B18&amp;Sheet3!L$3,Sheet2!$K:$K,0))</f>
        <v>Frying, vegetables, with LPG stove, at consumer home (WFLDB)/GLO U</v>
      </c>
      <c r="M18" s="1">
        <f t="array" ref="M18">INDEX(Sheet2!$B:$B,MATCH(Sheet3!$B18&amp;Sheet3!M$3,Sheet2!$L:$L,0))</f>
        <v>1</v>
      </c>
      <c r="N18" s="1">
        <f t="array" ref="N18">INDEX(Sheet2!$B:$B,MATCH(Sheet3!$B18&amp;Sheet3!N$3,Sheet2!$L:$L,0))</f>
        <v>1</v>
      </c>
      <c r="O18" s="1">
        <f t="array" ref="O18">INDEX(Sheet2!$B:$B,MATCH(Sheet3!$B18&amp;Sheet3!O$3,Sheet2!$L:$L,0))</f>
        <v>1</v>
      </c>
      <c r="P18" s="1">
        <f t="array" ref="P18">INDEX(Sheet2!$B:$B,MATCH(Sheet3!$B18&amp;Sheet3!P$3,Sheet2!$L:$L,0))</f>
        <v>1</v>
      </c>
      <c r="Q18" s="1">
        <f t="array" ref="Q18">INDEX(Sheet2!$B:$B,MATCH(Sheet3!$B18&amp;Sheet3!Q$3,Sheet2!$L:$L,0))</f>
        <v>10</v>
      </c>
      <c r="R18" s="1">
        <f t="array" ref="R18">INDEX(Sheet2!$B:$B,MATCH(Sheet3!$B18&amp;Sheet3!R$3,Sheet2!$L:$L,0))</f>
        <v>0</v>
      </c>
      <c r="S18" s="1">
        <f t="array" ref="S18">INDEX(Sheet2!$B:$B,MATCH(Sheet3!$B18&amp;Sheet3!S$3,Sheet2!$L:$L,0))</f>
        <v>10</v>
      </c>
      <c r="T18" s="1">
        <f t="array" ref="T18">INDEX(Sheet2!$B:$B,MATCH(Sheet3!$B18&amp;Sheet3!T$3,Sheet2!$L:$L,0))</f>
        <v>0</v>
      </c>
      <c r="U18" s="1">
        <f t="array" ref="U18">INDEX(Sheet2!$B:$B,MATCH(Sheet3!$B18&amp;Sheet3!U$3,Sheet2!$L:$L,0))</f>
        <v>0</v>
      </c>
      <c r="V18" s="1">
        <f t="array" ref="V18">INDEX(Sheet2!$B:$B,MATCH(Sheet3!$B18&amp;Sheet3!V$3,Sheet2!$L:$L,0))</f>
        <v>2</v>
      </c>
      <c r="W18" s="1">
        <f t="array" ref="W18">INDEX(Sheet2!$B:$B,MATCH(Sheet3!$B18&amp;Sheet3!W$3,Sheet2!$L:$L,0))</f>
        <v>0.05</v>
      </c>
      <c r="X18" s="1">
        <f t="array" ref="X18">INDEX(Sheet2!$B:$B,MATCH(Sheet3!$B18&amp;Sheet3!X$3,Sheet2!$L:$L,0))</f>
        <v>0</v>
      </c>
    </row>
    <row r="19">
      <c r="B19" s="1" t="s">
        <v>1006</v>
      </c>
      <c r="C19" s="1" t="str">
        <f t="array" ref="C19">INDEX(Sheet2!$A:$A,MATCH(Sheet3!$B19&amp;Sheet3!C$3,Sheet2!$K:$K,0))</f>
        <v>Cashew {IN}| cashew production | Cut-off, S</v>
      </c>
      <c r="D19" s="1" t="str">
        <f t="array" ref="D19">INDEX(Sheet2!$A:$A,MATCH(Sheet3!$B19&amp;Sheet3!D$3,Sheet2!$K:$K,0))</f>
        <v>Cashew (based on Peanut, shelled, dried, bleached, roasted, at plant (WFLDB)/CN U) {ID}| GAIN</v>
      </c>
      <c r="E19" s="1" t="str">
        <f t="array" ref="E19">INDEX(Sheet2!$A:$A,MATCH(Sheet3!$B19&amp;Sheet3!E$3,Sheet2!$K:$K,0))</f>
        <v>Peanut, grilled, processed in FR | Ambient (long) | LDPE | at packaging/FR {ID}| GAIN</v>
      </c>
      <c r="F19" s="1" t="str">
        <f t="array" ref="F19">INDEX(Sheet2!$A:$A,MATCH(Sheet3!$B19&amp;Sheet3!F$3,Sheet2!$K:$K,0))</f>
        <v>International distribution {ID}| GAIN</v>
      </c>
      <c r="G19" s="1" t="str">
        <f t="array" ref="G19">INDEX(Sheet2!$A:$A,MATCH(Sheet3!$B19&amp;Sheet3!G$3,Sheet2!$K:$K,0))</f>
        <v>Storage, in closed refrigerator, at retail (WFLDB)/RER U {ID}| GAIN</v>
      </c>
      <c r="H19" s="1" t="str">
        <f t="array" ref="H19">INDEX(Sheet2!$A:$A,MATCH(Sheet3!$B19&amp;Sheet3!H$3,Sheet2!$K:$K,0))</f>
        <v>Storage, in closed freezer, at retail (WFLDB)/RER U {ID}| GAIN</v>
      </c>
      <c r="I19" s="1" t="str">
        <f t="array" ref="I19">INDEX(Sheet2!$A:$A,MATCH(Sheet3!$B19&amp;Sheet3!I$3,Sheet2!$K:$K,0))</f>
        <v>Storage, in refrigerator, at home (WFLDB)/RER U {ID}| GAIN</v>
      </c>
      <c r="J19" s="1" t="str">
        <f t="array" ref="J19">INDEX(Sheet2!$A:$A,MATCH(Sheet3!$B19&amp;Sheet3!J$3,Sheet2!$K:$K,0))</f>
        <v>Storage, in freezer, at home (WFLDB)/RER U {ID}| GAIN</v>
      </c>
      <c r="K19" s="1" t="str">
        <f t="array" ref="K19">INDEX(Sheet2!$A:$A,MATCH(Sheet3!$B19&amp;Sheet3!K$3,Sheet2!$K:$K,0))</f>
        <v>Boiling, vegetables, with LPG stove, at consumer home (WFLDB)/GLO U</v>
      </c>
      <c r="L19" s="1" t="str">
        <f t="array" ref="L19">INDEX(Sheet2!$A:$A,MATCH(Sheet3!$B19&amp;Sheet3!L$3,Sheet2!$K:$K,0))</f>
        <v>Frying, vegetables, with LPG stove, at consumer home (WFLDB)/GLO U</v>
      </c>
      <c r="M19" s="1">
        <f t="array" ref="M19">INDEX(Sheet2!$B:$B,MATCH(Sheet3!$B19&amp;Sheet3!M$3,Sheet2!$L:$L,0))</f>
        <v>1.024</v>
      </c>
      <c r="N19" s="1">
        <f t="array" ref="N19">INDEX(Sheet2!$B:$B,MATCH(Sheet3!$B19&amp;Sheet3!N$3,Sheet2!$L:$L,0))</f>
        <v>1</v>
      </c>
      <c r="O19" s="1">
        <f t="array" ref="O19">INDEX(Sheet2!$B:$B,MATCH(Sheet3!$B19&amp;Sheet3!O$3,Sheet2!$L:$L,0))</f>
        <v>1</v>
      </c>
      <c r="P19" s="1">
        <f t="array" ref="P19">INDEX(Sheet2!$B:$B,MATCH(Sheet3!$B19&amp;Sheet3!P$3,Sheet2!$L:$L,0))</f>
        <v>1</v>
      </c>
      <c r="Q19" s="1">
        <f t="array" ref="Q19">INDEX(Sheet2!$B:$B,MATCH(Sheet3!$B19&amp;Sheet3!Q$3,Sheet2!$L:$L,0))</f>
        <v>0</v>
      </c>
      <c r="R19" s="1">
        <f t="array" ref="R19">INDEX(Sheet2!$B:$B,MATCH(Sheet3!$B19&amp;Sheet3!R$3,Sheet2!$L:$L,0))</f>
        <v>0</v>
      </c>
      <c r="S19" s="1">
        <f t="array" ref="S19">INDEX(Sheet2!$B:$B,MATCH(Sheet3!$B19&amp;Sheet3!S$3,Sheet2!$L:$L,0))</f>
        <v>0</v>
      </c>
      <c r="T19" s="1">
        <f t="array" ref="T19">INDEX(Sheet2!$B:$B,MATCH(Sheet3!$B19&amp;Sheet3!T$3,Sheet2!$L:$L,0))</f>
        <v>0</v>
      </c>
      <c r="U19" s="1">
        <f t="array" ref="U19">INDEX(Sheet2!$B:$B,MATCH(Sheet3!$B19&amp;Sheet3!U$3,Sheet2!$L:$L,0))</f>
        <v>0</v>
      </c>
      <c r="V19" s="1">
        <f t="array" ref="V19">INDEX(Sheet2!$B:$B,MATCH(Sheet3!$B19&amp;Sheet3!V$3,Sheet2!$L:$L,0))</f>
        <v>0</v>
      </c>
      <c r="W19" s="1">
        <f t="array" ref="W19">INDEX(Sheet2!$B:$B,MATCH(Sheet3!$B19&amp;Sheet3!W$3,Sheet2!$L:$L,0))</f>
        <v>0.05</v>
      </c>
      <c r="X19" s="1">
        <f t="array" ref="X19">INDEX(Sheet2!$B:$B,MATCH(Sheet3!$B19&amp;Sheet3!X$3,Sheet2!$L:$L,0))</f>
        <v>0</v>
      </c>
    </row>
    <row r="20">
      <c r="B20" s="1" t="s">
        <v>1008</v>
      </c>
      <c r="C20" s="1" t="str">
        <f t="array" ref="C20">INDEX(Sheet2!$A:$A,MATCH(Sheet3!$B20&amp;Sheet3!C$3,Sheet2!$K:$K,0))</f>
        <v>Groundnuts, shelled, at processing {IN} Economic, U {ID}| GAIN</v>
      </c>
      <c r="D20" s="1" t="str">
        <f t="array" ref="D20">INDEX(Sheet2!$A:$A,MATCH(Sheet3!$B20&amp;Sheet3!D$3,Sheet2!$K:$K,0))</f>
        <v>Peanut, shelled, dried, bleached, roasted, at plant (WFLDB)/CN U {ID}| GAIN</v>
      </c>
      <c r="E20" s="1" t="str">
        <f t="array" ref="E20">INDEX(Sheet2!$A:$A,MATCH(Sheet3!$B20&amp;Sheet3!E$3,Sheet2!$K:$K,0))</f>
        <v>Peanut butter or peanut paste, processed in FR | Ambient (long) | PVC | at packaging/FR {ID}| GAIN</v>
      </c>
      <c r="F20" s="1" t="str">
        <f t="array" ref="F20">INDEX(Sheet2!$A:$A,MATCH(Sheet3!$B20&amp;Sheet3!F$3,Sheet2!$K:$K,0))</f>
        <v>International distribution {ID}| GAIN</v>
      </c>
      <c r="G20" s="1" t="str">
        <f t="array" ref="G20">INDEX(Sheet2!$A:$A,MATCH(Sheet3!$B20&amp;Sheet3!G$3,Sheet2!$K:$K,0))</f>
        <v>Storage, in closed refrigerator, at retail (WFLDB)/RER U {ID}| GAIN</v>
      </c>
      <c r="H20" s="1" t="str">
        <f t="array" ref="H20">INDEX(Sheet2!$A:$A,MATCH(Sheet3!$B20&amp;Sheet3!H$3,Sheet2!$K:$K,0))</f>
        <v>Storage, in closed freezer, at retail (WFLDB)/RER U {ID}| GAIN</v>
      </c>
      <c r="I20" s="1" t="str">
        <f t="array" ref="I20">INDEX(Sheet2!$A:$A,MATCH(Sheet3!$B20&amp;Sheet3!I$3,Sheet2!$K:$K,0))</f>
        <v>Storage, in refrigerator, at home (WFLDB)/RER U {ID}| GAIN</v>
      </c>
      <c r="J20" s="1" t="str">
        <f t="array" ref="J20">INDEX(Sheet2!$A:$A,MATCH(Sheet3!$B20&amp;Sheet3!J$3,Sheet2!$K:$K,0))</f>
        <v>Storage, in freezer, at home (WFLDB)/RER U {ID}| GAIN</v>
      </c>
      <c r="K20" s="1" t="str">
        <f t="array" ref="K20">INDEX(Sheet2!$A:$A,MATCH(Sheet3!$B20&amp;Sheet3!K$3,Sheet2!$K:$K,0))</f>
        <v>Boiling, vegetables, with LPG stove, at consumer home (WFLDB)/GLO U</v>
      </c>
      <c r="L20" s="1" t="str">
        <f t="array" ref="L20">INDEX(Sheet2!$A:$A,MATCH(Sheet3!$B20&amp;Sheet3!L$3,Sheet2!$K:$K,0))</f>
        <v>Frying, vegetables, with LPG stove, at consumer home (WFLDB)/GLO U</v>
      </c>
      <c r="M20" s="1">
        <f t="array" ref="M20">INDEX(Sheet2!$B:$B,MATCH(Sheet3!$B20&amp;Sheet3!M$3,Sheet2!$L:$L,0))</f>
        <v>1.024</v>
      </c>
      <c r="N20" s="1">
        <f t="array" ref="N20">INDEX(Sheet2!$B:$B,MATCH(Sheet3!$B20&amp;Sheet3!N$3,Sheet2!$L:$L,0))</f>
        <v>1</v>
      </c>
      <c r="O20" s="1">
        <f t="array" ref="O20">INDEX(Sheet2!$B:$B,MATCH(Sheet3!$B20&amp;Sheet3!O$3,Sheet2!$L:$L,0))</f>
        <v>1</v>
      </c>
      <c r="P20" s="1">
        <f t="array" ref="P20">INDEX(Sheet2!$B:$B,MATCH(Sheet3!$B20&amp;Sheet3!P$3,Sheet2!$L:$L,0))</f>
        <v>1</v>
      </c>
      <c r="Q20" s="1">
        <f t="array" ref="Q20">INDEX(Sheet2!$B:$B,MATCH(Sheet3!$B20&amp;Sheet3!Q$3,Sheet2!$L:$L,0))</f>
        <v>0</v>
      </c>
      <c r="R20" s="1">
        <f t="array" ref="R20">INDEX(Sheet2!$B:$B,MATCH(Sheet3!$B20&amp;Sheet3!R$3,Sheet2!$L:$L,0))</f>
        <v>0</v>
      </c>
      <c r="S20" s="1">
        <f t="array" ref="S20">INDEX(Sheet2!$B:$B,MATCH(Sheet3!$B20&amp;Sheet3!S$3,Sheet2!$L:$L,0))</f>
        <v>0</v>
      </c>
      <c r="T20" s="1">
        <f t="array" ref="T20">INDEX(Sheet2!$B:$B,MATCH(Sheet3!$B20&amp;Sheet3!T$3,Sheet2!$L:$L,0))</f>
        <v>0</v>
      </c>
      <c r="U20" s="1">
        <f t="array" ref="U20">INDEX(Sheet2!$B:$B,MATCH(Sheet3!$B20&amp;Sheet3!U$3,Sheet2!$L:$L,0))</f>
        <v>0</v>
      </c>
      <c r="V20" s="1">
        <f t="array" ref="V20">INDEX(Sheet2!$B:$B,MATCH(Sheet3!$B20&amp;Sheet3!V$3,Sheet2!$L:$L,0))</f>
        <v>0</v>
      </c>
      <c r="W20" s="1">
        <f t="array" ref="W20">INDEX(Sheet2!$B:$B,MATCH(Sheet3!$B20&amp;Sheet3!W$3,Sheet2!$L:$L,0))</f>
        <v>0.05</v>
      </c>
      <c r="X20" s="1">
        <f t="array" ref="X20">INDEX(Sheet2!$B:$B,MATCH(Sheet3!$B20&amp;Sheet3!X$3,Sheet2!$L:$L,0))</f>
        <v>0</v>
      </c>
    </row>
    <row r="21" ht="15.75" customHeight="1">
      <c r="B21" s="1" t="s">
        <v>1010</v>
      </c>
      <c r="C21" s="1" t="str">
        <f t="array" ref="C21">INDEX(Sheet2!$A:$A,MATCH(Sheet3!$B21&amp;Sheet3!C$3,Sheet2!$K:$K,0))</f>
        <v>Groundnuts, shelled, at processing {IN} Economic, U {ID}| GAIN</v>
      </c>
      <c r="D21" s="1" t="str">
        <f t="array" ref="D21">INDEX(Sheet2!$A:$A,MATCH(Sheet3!$B21&amp;Sheet3!D$3,Sheet2!$K:$K,0))</f>
        <v>Peanut, shelled, dried, bleached, roasted, at plant (WFLDB)/CN U {ID}| GAIN</v>
      </c>
      <c r="E21" s="1" t="str">
        <f t="array" ref="E21">INDEX(Sheet2!$A:$A,MATCH(Sheet3!$B21&amp;Sheet3!E$3,Sheet2!$K:$K,0))</f>
        <v>Peanut, grilled, processed in FR | Ambient (long) | LDPE | at packaging/FR {ID}| GAIN</v>
      </c>
      <c r="F21" s="1" t="str">
        <f t="array" ref="F21">INDEX(Sheet2!$A:$A,MATCH(Sheet3!$B21&amp;Sheet3!F$3,Sheet2!$K:$K,0))</f>
        <v>International distribution {ID}| GAIN</v>
      </c>
      <c r="G21" s="1" t="str">
        <f t="array" ref="G21">INDEX(Sheet2!$A:$A,MATCH(Sheet3!$B21&amp;Sheet3!G$3,Sheet2!$K:$K,0))</f>
        <v>Storage, in closed refrigerator, at retail (WFLDB)/RER U {ID}| GAIN</v>
      </c>
      <c r="H21" s="1" t="str">
        <f t="array" ref="H21">INDEX(Sheet2!$A:$A,MATCH(Sheet3!$B21&amp;Sheet3!H$3,Sheet2!$K:$K,0))</f>
        <v>Storage, in closed freezer, at retail (WFLDB)/RER U {ID}| GAIN</v>
      </c>
      <c r="I21" s="1" t="str">
        <f t="array" ref="I21">INDEX(Sheet2!$A:$A,MATCH(Sheet3!$B21&amp;Sheet3!I$3,Sheet2!$K:$K,0))</f>
        <v>Storage, in refrigerator, at home (WFLDB)/RER U {ID}| GAIN</v>
      </c>
      <c r="J21" s="1" t="str">
        <f t="array" ref="J21">INDEX(Sheet2!$A:$A,MATCH(Sheet3!$B21&amp;Sheet3!J$3,Sheet2!$K:$K,0))</f>
        <v>Storage, in freezer, at home (WFLDB)/RER U {ID}| GAIN</v>
      </c>
      <c r="K21" s="1" t="str">
        <f t="array" ref="K21">INDEX(Sheet2!$A:$A,MATCH(Sheet3!$B21&amp;Sheet3!K$3,Sheet2!$K:$K,0))</f>
        <v>Boiling, vegetables, with LPG stove, at consumer home (WFLDB)/GLO U</v>
      </c>
      <c r="L21" s="1" t="str">
        <f t="array" ref="L21">INDEX(Sheet2!$A:$A,MATCH(Sheet3!$B21&amp;Sheet3!L$3,Sheet2!$K:$K,0))</f>
        <v>Frying, vegetables, with LPG stove, at consumer home (WFLDB)/GLO U</v>
      </c>
      <c r="M21" s="1">
        <f t="array" ref="M21">INDEX(Sheet2!$B:$B,MATCH(Sheet3!$B21&amp;Sheet3!M$3,Sheet2!$L:$L,0))</f>
        <v>1.024</v>
      </c>
      <c r="N21" s="1">
        <f t="array" ref="N21">INDEX(Sheet2!$B:$B,MATCH(Sheet3!$B21&amp;Sheet3!N$3,Sheet2!$L:$L,0))</f>
        <v>1</v>
      </c>
      <c r="O21" s="1">
        <f t="array" ref="O21">INDEX(Sheet2!$B:$B,MATCH(Sheet3!$B21&amp;Sheet3!O$3,Sheet2!$L:$L,0))</f>
        <v>1</v>
      </c>
      <c r="P21" s="1">
        <f t="array" ref="P21">INDEX(Sheet2!$B:$B,MATCH(Sheet3!$B21&amp;Sheet3!P$3,Sheet2!$L:$L,0))</f>
        <v>1</v>
      </c>
      <c r="Q21" s="1">
        <f t="array" ref="Q21">INDEX(Sheet2!$B:$B,MATCH(Sheet3!$B21&amp;Sheet3!Q$3,Sheet2!$L:$L,0))</f>
        <v>0</v>
      </c>
      <c r="R21" s="1">
        <f t="array" ref="R21">INDEX(Sheet2!$B:$B,MATCH(Sheet3!$B21&amp;Sheet3!R$3,Sheet2!$L:$L,0))</f>
        <v>0</v>
      </c>
      <c r="S21" s="1">
        <f t="array" ref="S21">INDEX(Sheet2!$B:$B,MATCH(Sheet3!$B21&amp;Sheet3!S$3,Sheet2!$L:$L,0))</f>
        <v>0</v>
      </c>
      <c r="T21" s="1">
        <f t="array" ref="T21">INDEX(Sheet2!$B:$B,MATCH(Sheet3!$B21&amp;Sheet3!T$3,Sheet2!$L:$L,0))</f>
        <v>0</v>
      </c>
      <c r="U21" s="1">
        <f t="array" ref="U21">INDEX(Sheet2!$B:$B,MATCH(Sheet3!$B21&amp;Sheet3!U$3,Sheet2!$L:$L,0))</f>
        <v>0</v>
      </c>
      <c r="V21" s="1">
        <f t="array" ref="V21">INDEX(Sheet2!$B:$B,MATCH(Sheet3!$B21&amp;Sheet3!V$3,Sheet2!$L:$L,0))</f>
        <v>0</v>
      </c>
      <c r="W21" s="1">
        <f t="array" ref="W21">INDEX(Sheet2!$B:$B,MATCH(Sheet3!$B21&amp;Sheet3!W$3,Sheet2!$L:$L,0))</f>
        <v>0.05</v>
      </c>
      <c r="X21" s="1">
        <f t="array" ref="X21">INDEX(Sheet2!$B:$B,MATCH(Sheet3!$B21&amp;Sheet3!X$3,Sheet2!$L:$L,0))</f>
        <v>0</v>
      </c>
    </row>
    <row r="22" ht="15.75" customHeight="1">
      <c r="B22" s="1" t="s">
        <v>1012</v>
      </c>
      <c r="C22" s="1" t="str">
        <f t="array" ref="C22">INDEX(Sheet2!$A:$A,MATCH(Sheet3!$B22&amp;Sheet3!C$3,Sheet2!$K:$K,0))</f>
        <v>Sunflower seed, dried, at storage {CN} Economic, S</v>
      </c>
      <c r="D22" s="1" t="str">
        <f t="array" ref="D22">INDEX(Sheet2!$A:$A,MATCH(Sheet3!$B22&amp;Sheet3!D$3,Sheet2!$K:$K,0))</f>
        <v>Sunflower seeds (based on Peanut, shelled, dried, bleached, roasted, at plant (WFLDB)/CN U) {ID}| GAIN</v>
      </c>
      <c r="E22" s="1" t="str">
        <f t="array" ref="E22">INDEX(Sheet2!$A:$A,MATCH(Sheet3!$B22&amp;Sheet3!E$3,Sheet2!$K:$K,0))</f>
        <v>Peanut, grilled, processed in FR | Ambient (long) | LDPE | at packaging/FR {ID}| GAIN</v>
      </c>
      <c r="F22" s="1" t="str">
        <f t="array" ref="F22">INDEX(Sheet2!$A:$A,MATCH(Sheet3!$B22&amp;Sheet3!F$3,Sheet2!$K:$K,0))</f>
        <v>International distribution {ID}| GAIN</v>
      </c>
      <c r="G22" s="1" t="str">
        <f t="array" ref="G22">INDEX(Sheet2!$A:$A,MATCH(Sheet3!$B22&amp;Sheet3!G$3,Sheet2!$K:$K,0))</f>
        <v>Storage, in closed refrigerator, at retail (WFLDB)/RER U {ID}| GAIN</v>
      </c>
      <c r="H22" s="1" t="str">
        <f t="array" ref="H22">INDEX(Sheet2!$A:$A,MATCH(Sheet3!$B22&amp;Sheet3!H$3,Sheet2!$K:$K,0))</f>
        <v>Storage, in closed freezer, at retail (WFLDB)/RER U {ID}| GAIN</v>
      </c>
      <c r="I22" s="1" t="str">
        <f t="array" ref="I22">INDEX(Sheet2!$A:$A,MATCH(Sheet3!$B22&amp;Sheet3!I$3,Sheet2!$K:$K,0))</f>
        <v>Storage, in refrigerator, at home (WFLDB)/RER U {ID}| GAIN</v>
      </c>
      <c r="J22" s="1" t="str">
        <f t="array" ref="J22">INDEX(Sheet2!$A:$A,MATCH(Sheet3!$B22&amp;Sheet3!J$3,Sheet2!$K:$K,0))</f>
        <v>Storage, in freezer, at home (WFLDB)/RER U {ID}| GAIN</v>
      </c>
      <c r="K22" s="1" t="str">
        <f t="array" ref="K22">INDEX(Sheet2!$A:$A,MATCH(Sheet3!$B22&amp;Sheet3!K$3,Sheet2!$K:$K,0))</f>
        <v>Boiling, vegetables, with LPG stove, at consumer home (WFLDB)/GLO U</v>
      </c>
      <c r="L22" s="1" t="str">
        <f t="array" ref="L22">INDEX(Sheet2!$A:$A,MATCH(Sheet3!$B22&amp;Sheet3!L$3,Sheet2!$K:$K,0))</f>
        <v>Frying, vegetables, with LPG stove, at consumer home (WFLDB)/GLO U</v>
      </c>
      <c r="M22" s="1">
        <f t="array" ref="M22">INDEX(Sheet2!$B:$B,MATCH(Sheet3!$B22&amp;Sheet3!M$3,Sheet2!$L:$L,0))</f>
        <v>1</v>
      </c>
      <c r="N22" s="1">
        <f t="array" ref="N22">INDEX(Sheet2!$B:$B,MATCH(Sheet3!$B22&amp;Sheet3!N$3,Sheet2!$L:$L,0))</f>
        <v>1</v>
      </c>
      <c r="O22" s="1">
        <f t="array" ref="O22">INDEX(Sheet2!$B:$B,MATCH(Sheet3!$B22&amp;Sheet3!O$3,Sheet2!$L:$L,0))</f>
        <v>1</v>
      </c>
      <c r="P22" s="1">
        <f t="array" ref="P22">INDEX(Sheet2!$B:$B,MATCH(Sheet3!$B22&amp;Sheet3!P$3,Sheet2!$L:$L,0))</f>
        <v>1</v>
      </c>
      <c r="Q22" s="1">
        <f t="array" ref="Q22">INDEX(Sheet2!$B:$B,MATCH(Sheet3!$B22&amp;Sheet3!Q$3,Sheet2!$L:$L,0))</f>
        <v>0</v>
      </c>
      <c r="R22" s="1">
        <f t="array" ref="R22">INDEX(Sheet2!$B:$B,MATCH(Sheet3!$B22&amp;Sheet3!R$3,Sheet2!$L:$L,0))</f>
        <v>0</v>
      </c>
      <c r="S22" s="1">
        <f t="array" ref="S22">INDEX(Sheet2!$B:$B,MATCH(Sheet3!$B22&amp;Sheet3!S$3,Sheet2!$L:$L,0))</f>
        <v>0</v>
      </c>
      <c r="T22" s="1">
        <f t="array" ref="T22">INDEX(Sheet2!$B:$B,MATCH(Sheet3!$B22&amp;Sheet3!T$3,Sheet2!$L:$L,0))</f>
        <v>0</v>
      </c>
      <c r="U22" s="1">
        <f t="array" ref="U22">INDEX(Sheet2!$B:$B,MATCH(Sheet3!$B22&amp;Sheet3!U$3,Sheet2!$L:$L,0))</f>
        <v>0</v>
      </c>
      <c r="V22" s="1">
        <f t="array" ref="V22">INDEX(Sheet2!$B:$B,MATCH(Sheet3!$B22&amp;Sheet3!V$3,Sheet2!$L:$L,0))</f>
        <v>0</v>
      </c>
      <c r="W22" s="1">
        <f t="array" ref="W22">INDEX(Sheet2!$B:$B,MATCH(Sheet3!$B22&amp;Sheet3!W$3,Sheet2!$L:$L,0))</f>
        <v>0.05</v>
      </c>
      <c r="X22" s="1">
        <f t="array" ref="X22">INDEX(Sheet2!$B:$B,MATCH(Sheet3!$B22&amp;Sheet3!X$3,Sheet2!$L:$L,0))</f>
        <v>0</v>
      </c>
    </row>
    <row r="23" ht="15.75" customHeight="1">
      <c r="B23" s="1" t="s">
        <v>1023</v>
      </c>
      <c r="C23" s="1" t="str">
        <f t="array" ref="C23">INDEX(Sheet2!$A:$A,MATCH(Sheet3!$B23&amp;Sheet3!C$3,Sheet2!$K:$K,0))</f>
        <v>Liquid milk, skimmed, pasteurised, at dairy (WFLDB)/RNA U {NZ}| GAIN</v>
      </c>
      <c r="D23" s="1" t="str">
        <f t="array" ref="D23">INDEX(Sheet2!$A:$A,MATCH(Sheet3!$B23&amp;Sheet3!D$3,Sheet2!$K:$K,0))</f>
        <v>Milk powder, whole milk, spray dried, at dairy (WFLDB)/RNA U {NZ}| GAIN</v>
      </c>
      <c r="E23" s="1" t="str">
        <f t="array" ref="E23">INDEX(Sheet2!$A:$A,MATCH(Sheet3!$B23&amp;Sheet3!E$3,Sheet2!$K:$K,0))</f>
        <v>Dairy drink or fermented milk or yogurt, flavoured, with sugar, processed in FR | Chilled | PET | at packaging/FR {ID}| GAIN</v>
      </c>
      <c r="F23" s="1" t="str">
        <f t="array" ref="F23">INDEX(Sheet2!$A:$A,MATCH(Sheet3!$B23&amp;Sheet3!F$3,Sheet2!$K:$K,0))</f>
        <v>International distribution {ID}| GAIN</v>
      </c>
      <c r="G23" s="1" t="str">
        <f t="array" ref="G23">INDEX(Sheet2!$A:$A,MATCH(Sheet3!$B23&amp;Sheet3!G$3,Sheet2!$K:$K,0))</f>
        <v>Storage, in closed refrigerator, at retail (WFLDB)/RER U {ID}| GAIN</v>
      </c>
      <c r="H23" s="1" t="str">
        <f t="array" ref="H23">INDEX(Sheet2!$A:$A,MATCH(Sheet3!$B23&amp;Sheet3!H$3,Sheet2!$K:$K,0))</f>
        <v>Storage, in closed freezer, at retail (WFLDB)/RER U {ID}| GAIN</v>
      </c>
      <c r="I23" s="1" t="str">
        <f t="array" ref="I23">INDEX(Sheet2!$A:$A,MATCH(Sheet3!$B23&amp;Sheet3!I$3,Sheet2!$K:$K,0))</f>
        <v>Storage, in refrigerator, at home (WFLDB)/RER U {ID}| GAIN</v>
      </c>
      <c r="J23" s="1" t="str">
        <f t="array" ref="J23">INDEX(Sheet2!$A:$A,MATCH(Sheet3!$B23&amp;Sheet3!J$3,Sheet2!$K:$K,0))</f>
        <v>Storage, in freezer, at home (WFLDB)/RER U {ID}| GAIN</v>
      </c>
      <c r="K23" s="1" t="str">
        <f t="array" ref="K23">INDEX(Sheet2!$A:$A,MATCH(Sheet3!$B23&amp;Sheet3!K$3,Sheet2!$K:$K,0))</f>
        <v>Boiling, vegetables, with LPG stove, at consumer home (WFLDB)/GLO U</v>
      </c>
      <c r="L23" s="1" t="str">
        <f t="array" ref="L23">INDEX(Sheet2!$A:$A,MATCH(Sheet3!$B23&amp;Sheet3!L$3,Sheet2!$K:$K,0))</f>
        <v>Frying, vegetables, with LPG stove, at consumer home (WFLDB)/GLO U</v>
      </c>
      <c r="M23" s="1">
        <f t="array" ref="M23">INDEX(Sheet2!$B:$B,MATCH(Sheet3!$B23&amp;Sheet3!M$3,Sheet2!$L:$L,0))</f>
        <v>7.42</v>
      </c>
      <c r="N23" s="1">
        <f t="array" ref="N23">INDEX(Sheet2!$B:$B,MATCH(Sheet3!$B23&amp;Sheet3!N$3,Sheet2!$L:$L,0))</f>
        <v>1</v>
      </c>
      <c r="O23" s="1">
        <f t="array" ref="O23">INDEX(Sheet2!$B:$B,MATCH(Sheet3!$B23&amp;Sheet3!O$3,Sheet2!$L:$L,0))</f>
        <v>1</v>
      </c>
      <c r="P23" s="1">
        <f t="array" ref="P23">INDEX(Sheet2!$B:$B,MATCH(Sheet3!$B23&amp;Sheet3!P$3,Sheet2!$L:$L,0))</f>
        <v>1</v>
      </c>
      <c r="Q23" s="1">
        <f t="array" ref="Q23">INDEX(Sheet2!$B:$B,MATCH(Sheet3!$B23&amp;Sheet3!Q$3,Sheet2!$L:$L,0))</f>
        <v>0</v>
      </c>
      <c r="R23" s="1">
        <f t="array" ref="R23">INDEX(Sheet2!$B:$B,MATCH(Sheet3!$B23&amp;Sheet3!R$3,Sheet2!$L:$L,0))</f>
        <v>0</v>
      </c>
      <c r="S23" s="1">
        <f t="array" ref="S23">INDEX(Sheet2!$B:$B,MATCH(Sheet3!$B23&amp;Sheet3!S$3,Sheet2!$L:$L,0))</f>
        <v>0</v>
      </c>
      <c r="T23" s="1">
        <f t="array" ref="T23">INDEX(Sheet2!$B:$B,MATCH(Sheet3!$B23&amp;Sheet3!T$3,Sheet2!$L:$L,0))</f>
        <v>0</v>
      </c>
      <c r="U23" s="1">
        <f t="array" ref="U23">INDEX(Sheet2!$B:$B,MATCH(Sheet3!$B23&amp;Sheet3!U$3,Sheet2!$L:$L,0))</f>
        <v>0</v>
      </c>
      <c r="V23" s="1">
        <f t="array" ref="V23">INDEX(Sheet2!$B:$B,MATCH(Sheet3!$B23&amp;Sheet3!V$3,Sheet2!$L:$L,0))</f>
        <v>0</v>
      </c>
      <c r="W23" s="1">
        <f t="array" ref="W23">INDEX(Sheet2!$B:$B,MATCH(Sheet3!$B23&amp;Sheet3!W$3,Sheet2!$L:$L,0))</f>
        <v>0.05</v>
      </c>
      <c r="X23" s="1">
        <f t="array" ref="X23">INDEX(Sheet2!$B:$B,MATCH(Sheet3!$B23&amp;Sheet3!X$3,Sheet2!$L:$L,0))</f>
        <v>0</v>
      </c>
    </row>
    <row r="24" ht="15.75" customHeight="1">
      <c r="B24" s="1" t="s">
        <v>1026</v>
      </c>
      <c r="C24" s="1" t="str">
        <f t="array" ref="C24">INDEX(Sheet2!$A:$A,MATCH(Sheet3!$B24&amp;Sheet3!C$3,Sheet2!$K:$K,0))</f>
        <v>Liquid milk, whole milk, pasteurised, at dairy (WFLDB 3.1)/GLO U</v>
      </c>
      <c r="D24" s="1" t="str">
        <f t="array" ref="D24">INDEX(Sheet2!$A:$A,MATCH(Sheet3!$B24&amp;Sheet3!D$3,Sheet2!$K:$K,0))</f>
        <v>Processing dummy</v>
      </c>
      <c r="E24" s="1" t="str">
        <f t="array" ref="E24">INDEX(Sheet2!$A:$A,MATCH(Sheet3!$B24&amp;Sheet3!E$3,Sheet2!$K:$K,0))</f>
        <v>Dairy drink or fermented milk or yogurt, flavoured, with sugar, processed in FR | Chilled | PET | at packaging/FR {ID}| GAIN</v>
      </c>
      <c r="F24" s="1" t="str">
        <f t="array" ref="F24">INDEX(Sheet2!$A:$A,MATCH(Sheet3!$B24&amp;Sheet3!F$3,Sheet2!$K:$K,0))</f>
        <v>International distribution {ID}| GAIN</v>
      </c>
      <c r="G24" s="1" t="str">
        <f t="array" ref="G24">INDEX(Sheet2!$A:$A,MATCH(Sheet3!$B24&amp;Sheet3!G$3,Sheet2!$K:$K,0))</f>
        <v>Storage, in closed refrigerator, at retail (WFLDB)/RER U {ID}| GAIN</v>
      </c>
      <c r="H24" s="1" t="str">
        <f t="array" ref="H24">INDEX(Sheet2!$A:$A,MATCH(Sheet3!$B24&amp;Sheet3!H$3,Sheet2!$K:$K,0))</f>
        <v>Storage, in closed freezer, at retail (WFLDB)/RER U {ID}| GAIN</v>
      </c>
      <c r="I24" s="1" t="str">
        <f t="array" ref="I24">INDEX(Sheet2!$A:$A,MATCH(Sheet3!$B24&amp;Sheet3!I$3,Sheet2!$K:$K,0))</f>
        <v>Storage, in refrigerator, at home (WFLDB)/RER U {ID}| GAIN</v>
      </c>
      <c r="J24" s="1" t="str">
        <f t="array" ref="J24">INDEX(Sheet2!$A:$A,MATCH(Sheet3!$B24&amp;Sheet3!J$3,Sheet2!$K:$K,0))</f>
        <v>Storage, in freezer, at home (WFLDB)/RER U {ID}| GAIN</v>
      </c>
      <c r="K24" s="1" t="str">
        <f t="array" ref="K24">INDEX(Sheet2!$A:$A,MATCH(Sheet3!$B24&amp;Sheet3!K$3,Sheet2!$K:$K,0))</f>
        <v>Boiling, vegetables, with LPG stove, at consumer home (WFLDB)/GLO U</v>
      </c>
      <c r="L24" s="1" t="str">
        <f t="array" ref="L24">INDEX(Sheet2!$A:$A,MATCH(Sheet3!$B24&amp;Sheet3!L$3,Sheet2!$K:$K,0))</f>
        <v>Frying, vegetables, with LPG stove, at consumer home (WFLDB)/GLO U</v>
      </c>
      <c r="M24" s="1">
        <f t="array" ref="M24">INDEX(Sheet2!$B:$B,MATCH(Sheet3!$B24&amp;Sheet3!M$3,Sheet2!$L:$L,0))</f>
        <v>1</v>
      </c>
      <c r="N24" s="1">
        <f t="array" ref="N24">INDEX(Sheet2!$B:$B,MATCH(Sheet3!$B24&amp;Sheet3!N$3,Sheet2!$L:$L,0))</f>
        <v>1</v>
      </c>
      <c r="O24" s="1">
        <f t="array" ref="O24">INDEX(Sheet2!$B:$B,MATCH(Sheet3!$B24&amp;Sheet3!O$3,Sheet2!$L:$L,0))</f>
        <v>1</v>
      </c>
      <c r="P24" s="1">
        <f t="array" ref="P24">INDEX(Sheet2!$B:$B,MATCH(Sheet3!$B24&amp;Sheet3!P$3,Sheet2!$L:$L,0))</f>
        <v>1</v>
      </c>
      <c r="Q24" s="1">
        <f t="array" ref="Q24">INDEX(Sheet2!$B:$B,MATCH(Sheet3!$B24&amp;Sheet3!Q$3,Sheet2!$L:$L,0))</f>
        <v>10</v>
      </c>
      <c r="R24" s="1">
        <f t="array" ref="R24">INDEX(Sheet2!$B:$B,MATCH(Sheet3!$B24&amp;Sheet3!R$3,Sheet2!$L:$L,0))</f>
        <v>0</v>
      </c>
      <c r="S24" s="1">
        <f t="array" ref="S24">INDEX(Sheet2!$B:$B,MATCH(Sheet3!$B24&amp;Sheet3!S$3,Sheet2!$L:$L,0))</f>
        <v>10</v>
      </c>
      <c r="T24" s="1">
        <f t="array" ref="T24">INDEX(Sheet2!$B:$B,MATCH(Sheet3!$B24&amp;Sheet3!T$3,Sheet2!$L:$L,0))</f>
        <v>0</v>
      </c>
      <c r="U24" s="1">
        <f t="array" ref="U24">INDEX(Sheet2!$B:$B,MATCH(Sheet3!$B24&amp;Sheet3!U$3,Sheet2!$L:$L,0))</f>
        <v>0</v>
      </c>
      <c r="V24" s="1">
        <f t="array" ref="V24">INDEX(Sheet2!$B:$B,MATCH(Sheet3!$B24&amp;Sheet3!V$3,Sheet2!$L:$L,0))</f>
        <v>0</v>
      </c>
      <c r="W24" s="1">
        <f t="array" ref="W24">INDEX(Sheet2!$B:$B,MATCH(Sheet3!$B24&amp;Sheet3!W$3,Sheet2!$L:$L,0))</f>
        <v>0.05</v>
      </c>
      <c r="X24" s="1">
        <f t="array" ref="X24">INDEX(Sheet2!$B:$B,MATCH(Sheet3!$B24&amp;Sheet3!X$3,Sheet2!$L:$L,0))</f>
        <v>0</v>
      </c>
    </row>
    <row r="25" ht="15.75" customHeight="1">
      <c r="B25" s="1" t="s">
        <v>1029</v>
      </c>
      <c r="C25" s="1" t="str">
        <f t="array" ref="C25">INDEX(Sheet2!$A:$A,MATCH(Sheet3!$B25&amp;Sheet3!C$3,Sheet2!$K:$K,0))</f>
        <v>Milk, mix of goat and sheep {FR} | GAIN</v>
      </c>
      <c r="D25" s="1" t="str">
        <f t="array" ref="D25">INDEX(Sheet2!$A:$A,MATCH(Sheet3!$B25&amp;Sheet3!D$3,Sheet2!$K:$K,0))</f>
        <v>Processing dummy</v>
      </c>
      <c r="E25" s="1" t="str">
        <f t="array" ref="E25">INDEX(Sheet2!$A:$A,MATCH(Sheet3!$B25&amp;Sheet3!E$3,Sheet2!$K:$K,0))</f>
        <v>Dairy drink or fermented milk or yogurt, flavoured, with sugar, processed in FR | Chilled | PET | at packaging/FR {ID}| GAIN</v>
      </c>
      <c r="F25" s="1" t="str">
        <f t="array" ref="F25">INDEX(Sheet2!$A:$A,MATCH(Sheet3!$B25&amp;Sheet3!F$3,Sheet2!$K:$K,0))</f>
        <v>International distribution {ID}| GAIN</v>
      </c>
      <c r="G25" s="1" t="str">
        <f t="array" ref="G25">INDEX(Sheet2!$A:$A,MATCH(Sheet3!$B25&amp;Sheet3!G$3,Sheet2!$K:$K,0))</f>
        <v>Storage, in closed refrigerator, at retail (WFLDB)/RER U {ID}| GAIN</v>
      </c>
      <c r="H25" s="1" t="str">
        <f t="array" ref="H25">INDEX(Sheet2!$A:$A,MATCH(Sheet3!$B25&amp;Sheet3!H$3,Sheet2!$K:$K,0))</f>
        <v>Storage, in closed freezer, at retail (WFLDB)/RER U {ID}| GAIN</v>
      </c>
      <c r="I25" s="1" t="str">
        <f t="array" ref="I25">INDEX(Sheet2!$A:$A,MATCH(Sheet3!$B25&amp;Sheet3!I$3,Sheet2!$K:$K,0))</f>
        <v>Storage, in refrigerator, at home (WFLDB)/RER U {ID}| GAIN</v>
      </c>
      <c r="J25" s="1" t="str">
        <f t="array" ref="J25">INDEX(Sheet2!$A:$A,MATCH(Sheet3!$B25&amp;Sheet3!J$3,Sheet2!$K:$K,0))</f>
        <v>Storage, in freezer, at home (WFLDB)/RER U {ID}| GAIN</v>
      </c>
      <c r="K25" s="1" t="str">
        <f t="array" ref="K25">INDEX(Sheet2!$A:$A,MATCH(Sheet3!$B25&amp;Sheet3!K$3,Sheet2!$K:$K,0))</f>
        <v>Boiling, vegetables, with LPG stove, at consumer home (WFLDB)/GLO U</v>
      </c>
      <c r="L25" s="1" t="str">
        <f t="array" ref="L25">INDEX(Sheet2!$A:$A,MATCH(Sheet3!$B25&amp;Sheet3!L$3,Sheet2!$K:$K,0))</f>
        <v>Frying, vegetables, with LPG stove, at consumer home (WFLDB)/GLO U</v>
      </c>
      <c r="M25" s="1">
        <f t="array" ref="M25">INDEX(Sheet2!$B:$B,MATCH(Sheet3!$B25&amp;Sheet3!M$3,Sheet2!$L:$L,0))</f>
        <v>1</v>
      </c>
      <c r="N25" s="1">
        <f t="array" ref="N25">INDEX(Sheet2!$B:$B,MATCH(Sheet3!$B25&amp;Sheet3!N$3,Sheet2!$L:$L,0))</f>
        <v>1</v>
      </c>
      <c r="O25" s="1">
        <f t="array" ref="O25">INDEX(Sheet2!$B:$B,MATCH(Sheet3!$B25&amp;Sheet3!O$3,Sheet2!$L:$L,0))</f>
        <v>1</v>
      </c>
      <c r="P25" s="1">
        <f t="array" ref="P25">INDEX(Sheet2!$B:$B,MATCH(Sheet3!$B25&amp;Sheet3!P$3,Sheet2!$L:$L,0))</f>
        <v>1</v>
      </c>
      <c r="Q25" s="1">
        <f t="array" ref="Q25">INDEX(Sheet2!$B:$B,MATCH(Sheet3!$B25&amp;Sheet3!Q$3,Sheet2!$L:$L,0))</f>
        <v>10</v>
      </c>
      <c r="R25" s="1">
        <f t="array" ref="R25">INDEX(Sheet2!$B:$B,MATCH(Sheet3!$B25&amp;Sheet3!R$3,Sheet2!$L:$L,0))</f>
        <v>0</v>
      </c>
      <c r="S25" s="1">
        <f t="array" ref="S25">INDEX(Sheet2!$B:$B,MATCH(Sheet3!$B25&amp;Sheet3!S$3,Sheet2!$L:$L,0))</f>
        <v>10</v>
      </c>
      <c r="T25" s="1">
        <f t="array" ref="T25">INDEX(Sheet2!$B:$B,MATCH(Sheet3!$B25&amp;Sheet3!T$3,Sheet2!$L:$L,0))</f>
        <v>0</v>
      </c>
      <c r="U25" s="1">
        <f t="array" ref="U25">INDEX(Sheet2!$B:$B,MATCH(Sheet3!$B25&amp;Sheet3!U$3,Sheet2!$L:$L,0))</f>
        <v>0</v>
      </c>
      <c r="V25" s="1">
        <f t="array" ref="V25">INDEX(Sheet2!$B:$B,MATCH(Sheet3!$B25&amp;Sheet3!V$3,Sheet2!$L:$L,0))</f>
        <v>0</v>
      </c>
      <c r="W25" s="1">
        <f t="array" ref="W25">INDEX(Sheet2!$B:$B,MATCH(Sheet3!$B25&amp;Sheet3!W$3,Sheet2!$L:$L,0))</f>
        <v>0.05</v>
      </c>
      <c r="X25" s="1">
        <f t="array" ref="X25">INDEX(Sheet2!$B:$B,MATCH(Sheet3!$B25&amp;Sheet3!X$3,Sheet2!$L:$L,0))</f>
        <v>0</v>
      </c>
    </row>
    <row r="26" ht="15.75" customHeight="1">
      <c r="B26" s="1" t="s">
        <v>1033</v>
      </c>
      <c r="C26" s="1" t="str">
        <f t="array" ref="C26">INDEX(Sheet2!$A:$A,MATCH(Sheet3!$B26&amp;Sheet3!C$3,Sheet2!$K:$K,0))</f>
        <v>Soybeans, dried, market mix, at regional storage {US} Economic, S</v>
      </c>
      <c r="D26" s="1" t="str">
        <f t="array" ref="D26">INDEX(Sheet2!$A:$A,MATCH(Sheet3!$B26&amp;Sheet3!D$3,Sheet2!$K:$K,0))</f>
        <v>Edamame, frozen, prepared (based on Broad bean, fresh, frozen, processed in FR | Frozen | LDPE | at distribution/FR) {ID}| GAIN</v>
      </c>
      <c r="E26" s="1" t="str">
        <f t="array" ref="E26">INDEX(Sheet2!$A:$A,MATCH(Sheet3!$B26&amp;Sheet3!E$3,Sheet2!$K:$K,0))</f>
        <v>Broad bean, dried, processed in FR | Ambient (average) | LDPE | at packaging/FR {ID}| GAIN</v>
      </c>
      <c r="F26" s="1" t="str">
        <f t="array" ref="F26">INDEX(Sheet2!$A:$A,MATCH(Sheet3!$B26&amp;Sheet3!F$3,Sheet2!$K:$K,0))</f>
        <v>International distribution {ID}| GAIN</v>
      </c>
      <c r="G26" s="1" t="str">
        <f t="array" ref="G26">INDEX(Sheet2!$A:$A,MATCH(Sheet3!$B26&amp;Sheet3!G$3,Sheet2!$K:$K,0))</f>
        <v>Storage, in closed refrigerator, at retail (WFLDB)/RER U {ID}| GAIN</v>
      </c>
      <c r="H26" s="1" t="str">
        <f t="array" ref="H26">INDEX(Sheet2!$A:$A,MATCH(Sheet3!$B26&amp;Sheet3!H$3,Sheet2!$K:$K,0))</f>
        <v>Storage, in closed freezer, at retail (WFLDB)/RER U {ID}| GAIN</v>
      </c>
      <c r="I26" s="1" t="str">
        <f t="array" ref="I26">INDEX(Sheet2!$A:$A,MATCH(Sheet3!$B26&amp;Sheet3!I$3,Sheet2!$K:$K,0))</f>
        <v>Storage, in refrigerator, at home (WFLDB)/RER U {ID}| GAIN</v>
      </c>
      <c r="J26" s="1" t="str">
        <f t="array" ref="J26">INDEX(Sheet2!$A:$A,MATCH(Sheet3!$B26&amp;Sheet3!J$3,Sheet2!$K:$K,0))</f>
        <v>Storage, in freezer, at home (WFLDB)/RER U {ID}| GAIN</v>
      </c>
      <c r="K26" s="1" t="str">
        <f t="array" ref="K26">INDEX(Sheet2!$A:$A,MATCH(Sheet3!$B26&amp;Sheet3!K$3,Sheet2!$K:$K,0))</f>
        <v>Boiling, vegetables, with LPG stove, at consumer home (WFLDB)/GLO U</v>
      </c>
      <c r="L26" s="1" t="str">
        <f t="array" ref="L26">INDEX(Sheet2!$A:$A,MATCH(Sheet3!$B26&amp;Sheet3!L$3,Sheet2!$K:$K,0))</f>
        <v>Frying, vegetables, with LPG stove, at consumer home (WFLDB)/GLO U</v>
      </c>
      <c r="M26" s="1">
        <f t="array" ref="M26">INDEX(Sheet2!$B:$B,MATCH(Sheet3!$B26&amp;Sheet3!M$3,Sheet2!$L:$L,0))</f>
        <v>1</v>
      </c>
      <c r="N26" s="1">
        <f t="array" ref="N26">INDEX(Sheet2!$B:$B,MATCH(Sheet3!$B26&amp;Sheet3!N$3,Sheet2!$L:$L,0))</f>
        <v>1</v>
      </c>
      <c r="O26" s="1">
        <f t="array" ref="O26">INDEX(Sheet2!$B:$B,MATCH(Sheet3!$B26&amp;Sheet3!O$3,Sheet2!$L:$L,0))</f>
        <v>1</v>
      </c>
      <c r="P26" s="1">
        <f t="array" ref="P26">INDEX(Sheet2!$B:$B,MATCH(Sheet3!$B26&amp;Sheet3!P$3,Sheet2!$L:$L,0))</f>
        <v>1</v>
      </c>
      <c r="Q26" s="1">
        <f t="array" ref="Q26">INDEX(Sheet2!$B:$B,MATCH(Sheet3!$B26&amp;Sheet3!Q$3,Sheet2!$L:$L,0))</f>
        <v>0</v>
      </c>
      <c r="R26" s="1">
        <f t="array" ref="R26">INDEX(Sheet2!$B:$B,MATCH(Sheet3!$B26&amp;Sheet3!R$3,Sheet2!$L:$L,0))</f>
        <v>10</v>
      </c>
      <c r="S26" s="1">
        <f t="array" ref="S26">INDEX(Sheet2!$B:$B,MATCH(Sheet3!$B26&amp;Sheet3!S$3,Sheet2!$L:$L,0))</f>
        <v>0</v>
      </c>
      <c r="T26" s="1">
        <f t="array" ref="T26">INDEX(Sheet2!$B:$B,MATCH(Sheet3!$B26&amp;Sheet3!T$3,Sheet2!$L:$L,0))</f>
        <v>10</v>
      </c>
      <c r="U26" s="1">
        <f t="array" ref="U26">INDEX(Sheet2!$B:$B,MATCH(Sheet3!$B26&amp;Sheet3!U$3,Sheet2!$L:$L,0))</f>
        <v>2</v>
      </c>
      <c r="V26" s="1">
        <f t="array" ref="V26">INDEX(Sheet2!$B:$B,MATCH(Sheet3!$B26&amp;Sheet3!V$3,Sheet2!$L:$L,0))</f>
        <v>0</v>
      </c>
      <c r="W26" s="1">
        <f t="array" ref="W26">INDEX(Sheet2!$B:$B,MATCH(Sheet3!$B26&amp;Sheet3!W$3,Sheet2!$L:$L,0))</f>
        <v>0.05</v>
      </c>
      <c r="X26" s="1">
        <f t="array" ref="X26">INDEX(Sheet2!$B:$B,MATCH(Sheet3!$B26&amp;Sheet3!X$3,Sheet2!$L:$L,0))</f>
        <v>0</v>
      </c>
    </row>
    <row r="27" ht="15.75" customHeight="1">
      <c r="B27" s="1" t="s">
        <v>1035</v>
      </c>
      <c r="C27" s="1" t="str">
        <f t="array" ref="C27">INDEX(Sheet2!$A:$A,MATCH(Sheet3!$B27&amp;Sheet3!C$3,Sheet2!$K:$K,0))</f>
        <v>Beans, dry, at farm {CN} Economic, S</v>
      </c>
      <c r="D27" s="1" t="str">
        <f t="array" ref="D27">INDEX(Sheet2!$A:$A,MATCH(Sheet3!$B27&amp;Sheet3!D$3,Sheet2!$K:$K,0))</f>
        <v>Processing dummy</v>
      </c>
      <c r="E27" s="1" t="str">
        <f t="array" ref="E27">INDEX(Sheet2!$A:$A,MATCH(Sheet3!$B27&amp;Sheet3!E$3,Sheet2!$K:$K,0))</f>
        <v>Broad bean, dried, processed in FR | Ambient (average) | LDPE | at packaging/FR {ID}| GAIN</v>
      </c>
      <c r="F27" s="1" t="str">
        <f t="array" ref="F27">INDEX(Sheet2!$A:$A,MATCH(Sheet3!$B27&amp;Sheet3!F$3,Sheet2!$K:$K,0))</f>
        <v>International distribution {ID}| GAIN</v>
      </c>
      <c r="G27" s="1" t="str">
        <f t="array" ref="G27">INDEX(Sheet2!$A:$A,MATCH(Sheet3!$B27&amp;Sheet3!G$3,Sheet2!$K:$K,0))</f>
        <v>Storage, in closed refrigerator, at retail (WFLDB)/RER U {ID}| GAIN</v>
      </c>
      <c r="H27" s="1" t="str">
        <f t="array" ref="H27">INDEX(Sheet2!$A:$A,MATCH(Sheet3!$B27&amp;Sheet3!H$3,Sheet2!$K:$K,0))</f>
        <v>Storage, in closed freezer, at retail (WFLDB)/RER U {ID}| GAIN</v>
      </c>
      <c r="I27" s="1" t="str">
        <f t="array" ref="I27">INDEX(Sheet2!$A:$A,MATCH(Sheet3!$B27&amp;Sheet3!I$3,Sheet2!$K:$K,0))</f>
        <v>Storage, in refrigerator, at home (WFLDB)/RER U {ID}| GAIN</v>
      </c>
      <c r="J27" s="1" t="str">
        <f t="array" ref="J27">INDEX(Sheet2!$A:$A,MATCH(Sheet3!$B27&amp;Sheet3!J$3,Sheet2!$K:$K,0))</f>
        <v>Storage, in freezer, at home (WFLDB)/RER U {ID}| GAIN</v>
      </c>
      <c r="K27" s="1" t="str">
        <f t="array" ref="K27">INDEX(Sheet2!$A:$A,MATCH(Sheet3!$B27&amp;Sheet3!K$3,Sheet2!$K:$K,0))</f>
        <v>Boiling, vegetables, with LPG stove, at consumer home (WFLDB)/GLO U</v>
      </c>
      <c r="L27" s="1" t="str">
        <f t="array" ref="L27">INDEX(Sheet2!$A:$A,MATCH(Sheet3!$B27&amp;Sheet3!L$3,Sheet2!$K:$K,0))</f>
        <v>Frying, vegetables, with LPG stove, at consumer home (WFLDB)/GLO U</v>
      </c>
      <c r="M27" s="1">
        <f t="array" ref="M27">INDEX(Sheet2!$B:$B,MATCH(Sheet3!$B27&amp;Sheet3!M$3,Sheet2!$L:$L,0))</f>
        <v>1</v>
      </c>
      <c r="N27" s="1">
        <f t="array" ref="N27">INDEX(Sheet2!$B:$B,MATCH(Sheet3!$B27&amp;Sheet3!N$3,Sheet2!$L:$L,0))</f>
        <v>1</v>
      </c>
      <c r="O27" s="1">
        <f t="array" ref="O27">INDEX(Sheet2!$B:$B,MATCH(Sheet3!$B27&amp;Sheet3!O$3,Sheet2!$L:$L,0))</f>
        <v>1</v>
      </c>
      <c r="P27" s="1">
        <f t="array" ref="P27">INDEX(Sheet2!$B:$B,MATCH(Sheet3!$B27&amp;Sheet3!P$3,Sheet2!$L:$L,0))</f>
        <v>1</v>
      </c>
      <c r="Q27" s="1">
        <f t="array" ref="Q27">INDEX(Sheet2!$B:$B,MATCH(Sheet3!$B27&amp;Sheet3!Q$3,Sheet2!$L:$L,0))</f>
        <v>0</v>
      </c>
      <c r="R27" s="1">
        <f t="array" ref="R27">INDEX(Sheet2!$B:$B,MATCH(Sheet3!$B27&amp;Sheet3!R$3,Sheet2!$L:$L,0))</f>
        <v>0</v>
      </c>
      <c r="S27" s="1">
        <f t="array" ref="S27">INDEX(Sheet2!$B:$B,MATCH(Sheet3!$B27&amp;Sheet3!S$3,Sheet2!$L:$L,0))</f>
        <v>0</v>
      </c>
      <c r="T27" s="1">
        <f t="array" ref="T27">INDEX(Sheet2!$B:$B,MATCH(Sheet3!$B27&amp;Sheet3!T$3,Sheet2!$L:$L,0))</f>
        <v>0</v>
      </c>
      <c r="U27" s="1">
        <f t="array" ref="U27">INDEX(Sheet2!$B:$B,MATCH(Sheet3!$B27&amp;Sheet3!U$3,Sheet2!$L:$L,0))</f>
        <v>2</v>
      </c>
      <c r="V27" s="1">
        <f t="array" ref="V27">INDEX(Sheet2!$B:$B,MATCH(Sheet3!$B27&amp;Sheet3!V$3,Sheet2!$L:$L,0))</f>
        <v>0</v>
      </c>
      <c r="W27" s="1">
        <f t="array" ref="W27">INDEX(Sheet2!$B:$B,MATCH(Sheet3!$B27&amp;Sheet3!W$3,Sheet2!$L:$L,0))</f>
        <v>0.05</v>
      </c>
      <c r="X27" s="1">
        <f t="array" ref="X27">INDEX(Sheet2!$B:$B,MATCH(Sheet3!$B27&amp;Sheet3!X$3,Sheet2!$L:$L,0))</f>
        <v>0</v>
      </c>
    </row>
    <row r="28" ht="15.75" customHeight="1">
      <c r="B28" s="1" t="s">
        <v>1037</v>
      </c>
      <c r="C28" s="1" t="str">
        <f t="array" ref="C28">INDEX(Sheet2!$A:$A,MATCH(Sheet3!$B28&amp;Sheet3!C$3,Sheet2!$K:$K,0))</f>
        <v>Beans, dry, at farm {CN} Economic, S</v>
      </c>
      <c r="D28" s="1" t="str">
        <f t="array" ref="D28">INDEX(Sheet2!$A:$A,MATCH(Sheet3!$B28&amp;Sheet3!D$3,Sheet2!$K:$K,0))</f>
        <v>Processing dummy</v>
      </c>
      <c r="E28" s="1" t="str">
        <f t="array" ref="E28">INDEX(Sheet2!$A:$A,MATCH(Sheet3!$B28&amp;Sheet3!E$3,Sheet2!$K:$K,0))</f>
        <v>Broad bean, dried, processed in FR | Ambient (average) | LDPE | at packaging/FR {ID}| GAIN</v>
      </c>
      <c r="F28" s="1" t="str">
        <f t="array" ref="F28">INDEX(Sheet2!$A:$A,MATCH(Sheet3!$B28&amp;Sheet3!F$3,Sheet2!$K:$K,0))</f>
        <v>International distribution {ID}| GAIN</v>
      </c>
      <c r="G28" s="1" t="str">
        <f t="array" ref="G28">INDEX(Sheet2!$A:$A,MATCH(Sheet3!$B28&amp;Sheet3!G$3,Sheet2!$K:$K,0))</f>
        <v>Storage, in closed refrigerator, at retail (WFLDB)/RER U {ID}| GAIN</v>
      </c>
      <c r="H28" s="1" t="str">
        <f t="array" ref="H28">INDEX(Sheet2!$A:$A,MATCH(Sheet3!$B28&amp;Sheet3!H$3,Sheet2!$K:$K,0))</f>
        <v>Storage, in closed freezer, at retail (WFLDB)/RER U {ID}| GAIN</v>
      </c>
      <c r="I28" s="1" t="str">
        <f t="array" ref="I28">INDEX(Sheet2!$A:$A,MATCH(Sheet3!$B28&amp;Sheet3!I$3,Sheet2!$K:$K,0))</f>
        <v>Storage, in refrigerator, at home (WFLDB)/RER U {ID}| GAIN</v>
      </c>
      <c r="J28" s="1" t="str">
        <f t="array" ref="J28">INDEX(Sheet2!$A:$A,MATCH(Sheet3!$B28&amp;Sheet3!J$3,Sheet2!$K:$K,0))</f>
        <v>Storage, in freezer, at home (WFLDB)/RER U {ID}| GAIN</v>
      </c>
      <c r="K28" s="1" t="str">
        <f t="array" ref="K28">INDEX(Sheet2!$A:$A,MATCH(Sheet3!$B28&amp;Sheet3!K$3,Sheet2!$K:$K,0))</f>
        <v>Boiling, vegetables, with LPG stove, at consumer home (WFLDB)/GLO U</v>
      </c>
      <c r="L28" s="1" t="str">
        <f t="array" ref="L28">INDEX(Sheet2!$A:$A,MATCH(Sheet3!$B28&amp;Sheet3!L$3,Sheet2!$K:$K,0))</f>
        <v>Frying, vegetables, with LPG stove, at consumer home (WFLDB)/GLO U</v>
      </c>
      <c r="M28" s="1">
        <f t="array" ref="M28">INDEX(Sheet2!$B:$B,MATCH(Sheet3!$B28&amp;Sheet3!M$3,Sheet2!$L:$L,0))</f>
        <v>1</v>
      </c>
      <c r="N28" s="1">
        <f t="array" ref="N28">INDEX(Sheet2!$B:$B,MATCH(Sheet3!$B28&amp;Sheet3!N$3,Sheet2!$L:$L,0))</f>
        <v>1</v>
      </c>
      <c r="O28" s="1">
        <f t="array" ref="O28">INDEX(Sheet2!$B:$B,MATCH(Sheet3!$B28&amp;Sheet3!O$3,Sheet2!$L:$L,0))</f>
        <v>1</v>
      </c>
      <c r="P28" s="1">
        <f t="array" ref="P28">INDEX(Sheet2!$B:$B,MATCH(Sheet3!$B28&amp;Sheet3!P$3,Sheet2!$L:$L,0))</f>
        <v>1</v>
      </c>
      <c r="Q28" s="1">
        <f t="array" ref="Q28">INDEX(Sheet2!$B:$B,MATCH(Sheet3!$B28&amp;Sheet3!Q$3,Sheet2!$L:$L,0))</f>
        <v>0</v>
      </c>
      <c r="R28" s="1">
        <f t="array" ref="R28">INDEX(Sheet2!$B:$B,MATCH(Sheet3!$B28&amp;Sheet3!R$3,Sheet2!$L:$L,0))</f>
        <v>0</v>
      </c>
      <c r="S28" s="1">
        <f t="array" ref="S28">INDEX(Sheet2!$B:$B,MATCH(Sheet3!$B28&amp;Sheet3!S$3,Sheet2!$L:$L,0))</f>
        <v>0</v>
      </c>
      <c r="T28" s="1">
        <f t="array" ref="T28">INDEX(Sheet2!$B:$B,MATCH(Sheet3!$B28&amp;Sheet3!T$3,Sheet2!$L:$L,0))</f>
        <v>0</v>
      </c>
      <c r="U28" s="1">
        <f t="array" ref="U28">INDEX(Sheet2!$B:$B,MATCH(Sheet3!$B28&amp;Sheet3!U$3,Sheet2!$L:$L,0))</f>
        <v>2</v>
      </c>
      <c r="V28" s="1">
        <f t="array" ref="V28">INDEX(Sheet2!$B:$B,MATCH(Sheet3!$B28&amp;Sheet3!V$3,Sheet2!$L:$L,0))</f>
        <v>0</v>
      </c>
      <c r="W28" s="1">
        <f t="array" ref="W28">INDEX(Sheet2!$B:$B,MATCH(Sheet3!$B28&amp;Sheet3!W$3,Sheet2!$L:$L,0))</f>
        <v>0.05</v>
      </c>
      <c r="X28" s="1">
        <f t="array" ref="X28">INDEX(Sheet2!$B:$B,MATCH(Sheet3!$B28&amp;Sheet3!X$3,Sheet2!$L:$L,0))</f>
        <v>0</v>
      </c>
    </row>
    <row r="29" ht="15.75" customHeight="1">
      <c r="B29" s="1" t="s">
        <v>1039</v>
      </c>
      <c r="C29" s="1" t="str">
        <f t="array" ref="C29">INDEX(Sheet2!$A:$A,MATCH(Sheet3!$B29&amp;Sheet3!C$3,Sheet2!$K:$K,0))</f>
        <v>Soybeans, dried, market mix, at regional storage {US} Economic, S</v>
      </c>
      <c r="D29" s="1" t="str">
        <f t="array" ref="D29">INDEX(Sheet2!$A:$A,MATCH(Sheet3!$B29&amp;Sheet3!D$3,Sheet2!$K:$K,0))</f>
        <v>Soymilk, original and vanilla, unfortified (based on Almond drink, unsweetened, at plant (WFLDB)/GLO U) {ID}| GAIN</v>
      </c>
      <c r="E29" s="1" t="str">
        <f t="array" ref="E29">INDEX(Sheet2!$A:$A,MATCH(Sheet3!$B29&amp;Sheet3!E$3,Sheet2!$K:$K,0))</f>
        <v>Dairy drink or fermented milk or yogurt, flavoured, with sugar, processed in FR | Chilled | PET | at packaging/FR {ID}| GAIN</v>
      </c>
      <c r="F29" s="1" t="str">
        <f t="array" ref="F29">INDEX(Sheet2!$A:$A,MATCH(Sheet3!$B29&amp;Sheet3!F$3,Sheet2!$K:$K,0))</f>
        <v>International distribution {ID}| GAIN</v>
      </c>
      <c r="G29" s="1" t="str">
        <f t="array" ref="G29">INDEX(Sheet2!$A:$A,MATCH(Sheet3!$B29&amp;Sheet3!G$3,Sheet2!$K:$K,0))</f>
        <v>Storage, in closed refrigerator, at retail (WFLDB)/RER U {ID}| GAIN</v>
      </c>
      <c r="H29" s="1" t="str">
        <f t="array" ref="H29">INDEX(Sheet2!$A:$A,MATCH(Sheet3!$B29&amp;Sheet3!H$3,Sheet2!$K:$K,0))</f>
        <v>Storage, in closed freezer, at retail (WFLDB)/RER U {ID}| GAIN</v>
      </c>
      <c r="I29" s="1" t="str">
        <f t="array" ref="I29">INDEX(Sheet2!$A:$A,MATCH(Sheet3!$B29&amp;Sheet3!I$3,Sheet2!$K:$K,0))</f>
        <v>Storage, in refrigerator, at home (WFLDB)/RER U {ID}| GAIN</v>
      </c>
      <c r="J29" s="1" t="str">
        <f t="array" ref="J29">INDEX(Sheet2!$A:$A,MATCH(Sheet3!$B29&amp;Sheet3!J$3,Sheet2!$K:$K,0))</f>
        <v>Storage, in freezer, at home (WFLDB)/RER U {ID}| GAIN</v>
      </c>
      <c r="K29" s="1" t="str">
        <f t="array" ref="K29">INDEX(Sheet2!$A:$A,MATCH(Sheet3!$B29&amp;Sheet3!K$3,Sheet2!$K:$K,0))</f>
        <v>Boiling, vegetables, with LPG stove, at consumer home (WFLDB)/GLO U</v>
      </c>
      <c r="L29" s="1" t="str">
        <f t="array" ref="L29">INDEX(Sheet2!$A:$A,MATCH(Sheet3!$B29&amp;Sheet3!L$3,Sheet2!$K:$K,0))</f>
        <v>Frying, vegetables, with LPG stove, at consumer home (WFLDB)/GLO U</v>
      </c>
      <c r="M29" s="1">
        <f t="array" ref="M29">INDEX(Sheet2!$B:$B,MATCH(Sheet3!$B29&amp;Sheet3!M$3,Sheet2!$L:$L,0))</f>
        <v>0.0237</v>
      </c>
      <c r="N29" s="1">
        <f t="array" ref="N29">INDEX(Sheet2!$B:$B,MATCH(Sheet3!$B29&amp;Sheet3!N$3,Sheet2!$L:$L,0))</f>
        <v>1</v>
      </c>
      <c r="O29" s="1">
        <f t="array" ref="O29">INDEX(Sheet2!$B:$B,MATCH(Sheet3!$B29&amp;Sheet3!O$3,Sheet2!$L:$L,0))</f>
        <v>1</v>
      </c>
      <c r="P29" s="1">
        <f t="array" ref="P29">INDEX(Sheet2!$B:$B,MATCH(Sheet3!$B29&amp;Sheet3!P$3,Sheet2!$L:$L,0))</f>
        <v>1</v>
      </c>
      <c r="Q29" s="1">
        <f t="array" ref="Q29">INDEX(Sheet2!$B:$B,MATCH(Sheet3!$B29&amp;Sheet3!Q$3,Sheet2!$L:$L,0))</f>
        <v>10</v>
      </c>
      <c r="R29" s="1">
        <f t="array" ref="R29">INDEX(Sheet2!$B:$B,MATCH(Sheet3!$B29&amp;Sheet3!R$3,Sheet2!$L:$L,0))</f>
        <v>0</v>
      </c>
      <c r="S29" s="1">
        <f t="array" ref="S29">INDEX(Sheet2!$B:$B,MATCH(Sheet3!$B29&amp;Sheet3!S$3,Sheet2!$L:$L,0))</f>
        <v>10</v>
      </c>
      <c r="T29" s="1">
        <f t="array" ref="T29">INDEX(Sheet2!$B:$B,MATCH(Sheet3!$B29&amp;Sheet3!T$3,Sheet2!$L:$L,0))</f>
        <v>0</v>
      </c>
      <c r="U29" s="1">
        <f t="array" ref="U29">INDEX(Sheet2!$B:$B,MATCH(Sheet3!$B29&amp;Sheet3!U$3,Sheet2!$L:$L,0))</f>
        <v>0</v>
      </c>
      <c r="V29" s="1">
        <f t="array" ref="V29">INDEX(Sheet2!$B:$B,MATCH(Sheet3!$B29&amp;Sheet3!V$3,Sheet2!$L:$L,0))</f>
        <v>0</v>
      </c>
      <c r="W29" s="1">
        <f t="array" ref="W29">INDEX(Sheet2!$B:$B,MATCH(Sheet3!$B29&amp;Sheet3!W$3,Sheet2!$L:$L,0))</f>
        <v>0.05</v>
      </c>
      <c r="X29" s="1">
        <f t="array" ref="X29">INDEX(Sheet2!$B:$B,MATCH(Sheet3!$B29&amp;Sheet3!X$3,Sheet2!$L:$L,0))</f>
        <v>0</v>
      </c>
    </row>
    <row r="30" ht="15.75" customHeight="1">
      <c r="B30" s="1" t="s">
        <v>1041</v>
      </c>
      <c r="C30" s="1" t="str">
        <f t="array" ref="C30">INDEX(Sheet2!$A:$A,MATCH(Sheet3!$B30&amp;Sheet3!C$3,Sheet2!$K:$K,0))</f>
        <v>Tofu {RoW}| tofu production | Cut-off, U {ID}| GAIN</v>
      </c>
      <c r="D30" s="1" t="str">
        <f t="array" ref="D30">INDEX(Sheet2!$A:$A,MATCH(Sheet3!$B30&amp;Sheet3!D$3,Sheet2!$K:$K,0))</f>
        <v>Processing dummy</v>
      </c>
      <c r="E30" s="1" t="str">
        <f t="array" ref="E30">INDEX(Sheet2!$A:$A,MATCH(Sheet3!$B30&amp;Sheet3!E$3,Sheet2!$K:$K,0))</f>
        <v>Tofu, plain, processed in FR | Chilled | PP | at packaging/FR {ID}| GAIN</v>
      </c>
      <c r="F30" s="1" t="str">
        <f t="array" ref="F30">INDEX(Sheet2!$A:$A,MATCH(Sheet3!$B30&amp;Sheet3!F$3,Sheet2!$K:$K,0))</f>
        <v>Domestic distribution {ID}| GAIN</v>
      </c>
      <c r="G30" s="1" t="str">
        <f t="array" ref="G30">INDEX(Sheet2!$A:$A,MATCH(Sheet3!$B30&amp;Sheet3!G$3,Sheet2!$K:$K,0))</f>
        <v>Storage, in closed refrigerator, at retail (WFLDB)/RER U {ID}| GAIN</v>
      </c>
      <c r="H30" s="1" t="str">
        <f t="array" ref="H30">INDEX(Sheet2!$A:$A,MATCH(Sheet3!$B30&amp;Sheet3!H$3,Sheet2!$K:$K,0))</f>
        <v>Storage, in closed freezer, at retail (WFLDB)/RER U {ID}| GAIN</v>
      </c>
      <c r="I30" s="1" t="str">
        <f t="array" ref="I30">INDEX(Sheet2!$A:$A,MATCH(Sheet3!$B30&amp;Sheet3!I$3,Sheet2!$K:$K,0))</f>
        <v>Storage, in refrigerator, at home (WFLDB)/RER U {ID}| GAIN</v>
      </c>
      <c r="J30" s="1" t="str">
        <f t="array" ref="J30">INDEX(Sheet2!$A:$A,MATCH(Sheet3!$B30&amp;Sheet3!J$3,Sheet2!$K:$K,0))</f>
        <v>Storage, in freezer, at home (WFLDB)/RER U {ID}| GAIN</v>
      </c>
      <c r="K30" s="1" t="str">
        <f t="array" ref="K30">INDEX(Sheet2!$A:$A,MATCH(Sheet3!$B30&amp;Sheet3!K$3,Sheet2!$K:$K,0))</f>
        <v>Boiling, vegetables, with LPG stove, at consumer home (WFLDB)/GLO U</v>
      </c>
      <c r="L30" s="1" t="str">
        <f t="array" ref="L30">INDEX(Sheet2!$A:$A,MATCH(Sheet3!$B30&amp;Sheet3!L$3,Sheet2!$K:$K,0))</f>
        <v>Frying, vegetables, with LPG stove, at consumer home (WFLDB)/GLO U</v>
      </c>
      <c r="M30" s="1">
        <f t="array" ref="M30">INDEX(Sheet2!$B:$B,MATCH(Sheet3!$B30&amp;Sheet3!M$3,Sheet2!$L:$L,0))</f>
        <v>1</v>
      </c>
      <c r="N30" s="1">
        <f t="array" ref="N30">INDEX(Sheet2!$B:$B,MATCH(Sheet3!$B30&amp;Sheet3!N$3,Sheet2!$L:$L,0))</f>
        <v>1</v>
      </c>
      <c r="O30" s="1">
        <f t="array" ref="O30">INDEX(Sheet2!$B:$B,MATCH(Sheet3!$B30&amp;Sheet3!O$3,Sheet2!$L:$L,0))</f>
        <v>1</v>
      </c>
      <c r="P30" s="1">
        <f t="array" ref="P30">INDEX(Sheet2!$B:$B,MATCH(Sheet3!$B30&amp;Sheet3!P$3,Sheet2!$L:$L,0))</f>
        <v>1</v>
      </c>
      <c r="Q30" s="1">
        <f t="array" ref="Q30">INDEX(Sheet2!$B:$B,MATCH(Sheet3!$B30&amp;Sheet3!Q$3,Sheet2!$L:$L,0))</f>
        <v>10</v>
      </c>
      <c r="R30" s="1">
        <f t="array" ref="R30">INDEX(Sheet2!$B:$B,MATCH(Sheet3!$B30&amp;Sheet3!R$3,Sheet2!$L:$L,0))</f>
        <v>0</v>
      </c>
      <c r="S30" s="1">
        <f t="array" ref="S30">INDEX(Sheet2!$B:$B,MATCH(Sheet3!$B30&amp;Sheet3!S$3,Sheet2!$L:$L,0))</f>
        <v>10</v>
      </c>
      <c r="T30" s="1">
        <f t="array" ref="T30">INDEX(Sheet2!$B:$B,MATCH(Sheet3!$B30&amp;Sheet3!T$3,Sheet2!$L:$L,0))</f>
        <v>0</v>
      </c>
      <c r="U30" s="1">
        <f t="array" ref="U30">INDEX(Sheet2!$B:$B,MATCH(Sheet3!$B30&amp;Sheet3!U$3,Sheet2!$L:$L,0))</f>
        <v>1</v>
      </c>
      <c r="V30" s="1">
        <f t="array" ref="V30">INDEX(Sheet2!$B:$B,MATCH(Sheet3!$B30&amp;Sheet3!V$3,Sheet2!$L:$L,0))</f>
        <v>0</v>
      </c>
      <c r="W30" s="1">
        <f t="array" ref="W30">INDEX(Sheet2!$B:$B,MATCH(Sheet3!$B30&amp;Sheet3!W$3,Sheet2!$L:$L,0))</f>
        <v>0.05</v>
      </c>
      <c r="X30" s="1">
        <f t="array" ref="X30">INDEX(Sheet2!$B:$B,MATCH(Sheet3!$B30&amp;Sheet3!X$3,Sheet2!$L:$L,0))</f>
        <v>0</v>
      </c>
    </row>
    <row r="31" ht="15.75" customHeight="1">
      <c r="B31" s="1" t="s">
        <v>1043</v>
      </c>
      <c r="C31" s="1" t="str">
        <f t="array" ref="C31">INDEX(Sheet2!$A:$A,MATCH(Sheet3!$B31&amp;Sheet3!C$3,Sheet2!$K:$K,0))</f>
        <v>Soybeans, dried, market mix, at regional storage {US} Economic, S</v>
      </c>
      <c r="D31" s="1" t="str">
        <f t="array" ref="D31">INDEX(Sheet2!$A:$A,MATCH(Sheet3!$B31&amp;Sheet3!D$3,Sheet2!$K:$K,0))</f>
        <v>Tofu {RoW}| tofu production | Cut-off, U {ID}| GAIN</v>
      </c>
      <c r="E31" s="1" t="str">
        <f t="array" ref="E31">INDEX(Sheet2!$A:$A,MATCH(Sheet3!$B31&amp;Sheet3!E$3,Sheet2!$K:$K,0))</f>
        <v>Tofu, plain, processed in FR | Chilled | PP | at packaging/FR {ID}| GAIN</v>
      </c>
      <c r="F31" s="1" t="str">
        <f t="array" ref="F31">INDEX(Sheet2!$A:$A,MATCH(Sheet3!$B31&amp;Sheet3!F$3,Sheet2!$K:$K,0))</f>
        <v>Domestic distribution {ID}| GAIN</v>
      </c>
      <c r="G31" s="1" t="str">
        <f t="array" ref="G31">INDEX(Sheet2!$A:$A,MATCH(Sheet3!$B31&amp;Sheet3!G$3,Sheet2!$K:$K,0))</f>
        <v>Storage, in closed refrigerator, at retail (WFLDB)/RER U {ID}| GAIN</v>
      </c>
      <c r="H31" s="1" t="str">
        <f t="array" ref="H31">INDEX(Sheet2!$A:$A,MATCH(Sheet3!$B31&amp;Sheet3!H$3,Sheet2!$K:$K,0))</f>
        <v>Storage, in closed freezer, at retail (WFLDB)/RER U {ID}| GAIN</v>
      </c>
      <c r="I31" s="1" t="str">
        <f t="array" ref="I31">INDEX(Sheet2!$A:$A,MATCH(Sheet3!$B31&amp;Sheet3!I$3,Sheet2!$K:$K,0))</f>
        <v>Storage, in refrigerator, at home (WFLDB)/RER U {ID}| GAIN</v>
      </c>
      <c r="J31" s="1" t="str">
        <f t="array" ref="J31">INDEX(Sheet2!$A:$A,MATCH(Sheet3!$B31&amp;Sheet3!J$3,Sheet2!$K:$K,0))</f>
        <v>Storage, in freezer, at home (WFLDB)/RER U {ID}| GAIN</v>
      </c>
      <c r="K31" s="1" t="str">
        <f t="array" ref="K31">INDEX(Sheet2!$A:$A,MATCH(Sheet3!$B31&amp;Sheet3!K$3,Sheet2!$K:$K,0))</f>
        <v>Boiling, vegetables, with LPG stove, at consumer home (WFLDB)/GLO U</v>
      </c>
      <c r="L31" s="1" t="str">
        <f t="array" ref="L31">INDEX(Sheet2!$A:$A,MATCH(Sheet3!$B31&amp;Sheet3!L$3,Sheet2!$K:$K,0))</f>
        <v>Frying, vegetables, with LPG stove, at consumer home (WFLDB)/GLO U</v>
      </c>
      <c r="M31" s="1">
        <f t="array" ref="M31">INDEX(Sheet2!$B:$B,MATCH(Sheet3!$B31&amp;Sheet3!M$3,Sheet2!$L:$L,0))</f>
        <v>0.4367874225</v>
      </c>
      <c r="N31" s="1">
        <f t="array" ref="N31">INDEX(Sheet2!$B:$B,MATCH(Sheet3!$B31&amp;Sheet3!N$3,Sheet2!$L:$L,0))</f>
        <v>1</v>
      </c>
      <c r="O31" s="1">
        <f t="array" ref="O31">INDEX(Sheet2!$B:$B,MATCH(Sheet3!$B31&amp;Sheet3!O$3,Sheet2!$L:$L,0))</f>
        <v>1</v>
      </c>
      <c r="P31" s="1">
        <f t="array" ref="P31">INDEX(Sheet2!$B:$B,MATCH(Sheet3!$B31&amp;Sheet3!P$3,Sheet2!$L:$L,0))</f>
        <v>1</v>
      </c>
      <c r="Q31" s="1">
        <f t="array" ref="Q31">INDEX(Sheet2!$B:$B,MATCH(Sheet3!$B31&amp;Sheet3!Q$3,Sheet2!$L:$L,0))</f>
        <v>10</v>
      </c>
      <c r="R31" s="1">
        <f t="array" ref="R31">INDEX(Sheet2!$B:$B,MATCH(Sheet3!$B31&amp;Sheet3!R$3,Sheet2!$L:$L,0))</f>
        <v>0</v>
      </c>
      <c r="S31" s="1">
        <f t="array" ref="S31">INDEX(Sheet2!$B:$B,MATCH(Sheet3!$B31&amp;Sheet3!S$3,Sheet2!$L:$L,0))</f>
        <v>10</v>
      </c>
      <c r="T31" s="1">
        <f t="array" ref="T31">INDEX(Sheet2!$B:$B,MATCH(Sheet3!$B31&amp;Sheet3!T$3,Sheet2!$L:$L,0))</f>
        <v>0</v>
      </c>
      <c r="U31" s="1">
        <f t="array" ref="U31">INDEX(Sheet2!$B:$B,MATCH(Sheet3!$B31&amp;Sheet3!U$3,Sheet2!$L:$L,0))</f>
        <v>0</v>
      </c>
      <c r="V31" s="1">
        <f t="array" ref="V31">INDEX(Sheet2!$B:$B,MATCH(Sheet3!$B31&amp;Sheet3!V$3,Sheet2!$L:$L,0))</f>
        <v>1</v>
      </c>
      <c r="W31" s="1">
        <f t="array" ref="W31">INDEX(Sheet2!$B:$B,MATCH(Sheet3!$B31&amp;Sheet3!W$3,Sheet2!$L:$L,0))</f>
        <v>0.05</v>
      </c>
      <c r="X31" s="1">
        <f t="array" ref="X31">INDEX(Sheet2!$B:$B,MATCH(Sheet3!$B31&amp;Sheet3!X$3,Sheet2!$L:$L,0))</f>
        <v>0</v>
      </c>
    </row>
    <row r="32" ht="15.75" customHeight="1">
      <c r="B32" s="1" t="s">
        <v>1045</v>
      </c>
      <c r="C32" s="1" t="str">
        <f t="array" ref="C32">INDEX(Sheet2!$A:$A,MATCH(Sheet3!$B32&amp;Sheet3!C$3,Sheet2!$K:$K,0))</f>
        <v>Carrot {CN}| carrot production | Cut-off, S</v>
      </c>
      <c r="D32" s="1" t="str">
        <f t="array" ref="D32">INDEX(Sheet2!$A:$A,MATCH(Sheet3!$B32&amp;Sheet3!D$3,Sheet2!$K:$K,0))</f>
        <v>Processing dummy</v>
      </c>
      <c r="E32" s="1" t="str">
        <f t="array" ref="E32">INDEX(Sheet2!$A:$A,MATCH(Sheet3!$B32&amp;Sheet3!E$3,Sheet2!$K:$K,0))</f>
        <v>Packaging dummy</v>
      </c>
      <c r="F32" s="1" t="str">
        <f t="array" ref="F32">INDEX(Sheet2!$A:$A,MATCH(Sheet3!$B32&amp;Sheet3!F$3,Sheet2!$K:$K,0))</f>
        <v>International distribution {ID}| GAIN</v>
      </c>
      <c r="G32" s="1" t="str">
        <f t="array" ref="G32">INDEX(Sheet2!$A:$A,MATCH(Sheet3!$B32&amp;Sheet3!G$3,Sheet2!$K:$K,0))</f>
        <v>Storage, in closed refrigerator, at retail (WFLDB)/RER U {ID}| GAIN</v>
      </c>
      <c r="H32" s="1" t="str">
        <f t="array" ref="H32">INDEX(Sheet2!$A:$A,MATCH(Sheet3!$B32&amp;Sheet3!H$3,Sheet2!$K:$K,0))</f>
        <v>Storage, in closed freezer, at retail (WFLDB)/RER U {ID}| GAIN</v>
      </c>
      <c r="I32" s="1" t="str">
        <f t="array" ref="I32">INDEX(Sheet2!$A:$A,MATCH(Sheet3!$B32&amp;Sheet3!I$3,Sheet2!$K:$K,0))</f>
        <v>Storage, in refrigerator, at home (WFLDB)/RER U {ID}| GAIN</v>
      </c>
      <c r="J32" s="1" t="str">
        <f t="array" ref="J32">INDEX(Sheet2!$A:$A,MATCH(Sheet3!$B32&amp;Sheet3!J$3,Sheet2!$K:$K,0))</f>
        <v>Storage, in freezer, at home (WFLDB)/RER U {ID}| GAIN</v>
      </c>
      <c r="K32" s="1" t="str">
        <f t="array" ref="K32">INDEX(Sheet2!$A:$A,MATCH(Sheet3!$B32&amp;Sheet3!K$3,Sheet2!$K:$K,0))</f>
        <v>Boiling, vegetables, with LPG stove, at consumer home (WFLDB)/GLO U</v>
      </c>
      <c r="L32" s="1" t="str">
        <f t="array" ref="L32">INDEX(Sheet2!$A:$A,MATCH(Sheet3!$B32&amp;Sheet3!L$3,Sheet2!$K:$K,0))</f>
        <v>Frying, vegetables, with LPG stove, at consumer home (WFLDB)/GLO U</v>
      </c>
      <c r="M32" s="1">
        <f t="array" ref="M32">INDEX(Sheet2!$B:$B,MATCH(Sheet3!$B32&amp;Sheet3!M$3,Sheet2!$L:$L,0))</f>
        <v>1</v>
      </c>
      <c r="N32" s="1">
        <f t="array" ref="N32">INDEX(Sheet2!$B:$B,MATCH(Sheet3!$B32&amp;Sheet3!N$3,Sheet2!$L:$L,0))</f>
        <v>1</v>
      </c>
      <c r="O32" s="1">
        <f t="array" ref="O32">INDEX(Sheet2!$B:$B,MATCH(Sheet3!$B32&amp;Sheet3!O$3,Sheet2!$L:$L,0))</f>
        <v>1</v>
      </c>
      <c r="P32" s="1">
        <f t="array" ref="P32">INDEX(Sheet2!$B:$B,MATCH(Sheet3!$B32&amp;Sheet3!P$3,Sheet2!$L:$L,0))</f>
        <v>1</v>
      </c>
      <c r="Q32" s="1">
        <f t="array" ref="Q32">INDEX(Sheet2!$B:$B,MATCH(Sheet3!$B32&amp;Sheet3!Q$3,Sheet2!$L:$L,0))</f>
        <v>0</v>
      </c>
      <c r="R32" s="1">
        <f t="array" ref="R32">INDEX(Sheet2!$B:$B,MATCH(Sheet3!$B32&amp;Sheet3!R$3,Sheet2!$L:$L,0))</f>
        <v>0</v>
      </c>
      <c r="S32" s="1">
        <f t="array" ref="S32">INDEX(Sheet2!$B:$B,MATCH(Sheet3!$B32&amp;Sheet3!S$3,Sheet2!$L:$L,0))</f>
        <v>0</v>
      </c>
      <c r="T32" s="1">
        <f t="array" ref="T32">INDEX(Sheet2!$B:$B,MATCH(Sheet3!$B32&amp;Sheet3!T$3,Sheet2!$L:$L,0))</f>
        <v>0</v>
      </c>
      <c r="U32" s="1">
        <f t="array" ref="U32">INDEX(Sheet2!$B:$B,MATCH(Sheet3!$B32&amp;Sheet3!U$3,Sheet2!$L:$L,0))</f>
        <v>2</v>
      </c>
      <c r="V32" s="1">
        <f t="array" ref="V32">INDEX(Sheet2!$B:$B,MATCH(Sheet3!$B32&amp;Sheet3!V$3,Sheet2!$L:$L,0))</f>
        <v>0</v>
      </c>
      <c r="W32" s="1">
        <f t="array" ref="W32">INDEX(Sheet2!$B:$B,MATCH(Sheet3!$B32&amp;Sheet3!W$3,Sheet2!$L:$L,0))</f>
        <v>0.05</v>
      </c>
      <c r="X32" s="1">
        <f t="array" ref="X32">INDEX(Sheet2!$B:$B,MATCH(Sheet3!$B32&amp;Sheet3!X$3,Sheet2!$L:$L,0))</f>
        <v>0</v>
      </c>
    </row>
    <row r="33" ht="15.75" customHeight="1">
      <c r="B33" s="1" t="s">
        <v>1047</v>
      </c>
      <c r="C33" s="1" t="str">
        <f t="array" ref="C33">INDEX(Sheet2!$A:$A,MATCH(Sheet3!$B33&amp;Sheet3!C$3,Sheet2!$K:$K,0))</f>
        <v>Bell pepper {IN-UP}| bell pepper production, open field | Cut-off, S</v>
      </c>
      <c r="D33" s="1" t="str">
        <f t="array" ref="D33">INDEX(Sheet2!$A:$A,MATCH(Sheet3!$B33&amp;Sheet3!D$3,Sheet2!$K:$K,0))</f>
        <v>Processing dummy</v>
      </c>
      <c r="E33" s="1" t="str">
        <f t="array" ref="E33">INDEX(Sheet2!$A:$A,MATCH(Sheet3!$B33&amp;Sheet3!E$3,Sheet2!$K:$K,0))</f>
        <v>Packaging dummy</v>
      </c>
      <c r="F33" s="1" t="str">
        <f t="array" ref="F33">INDEX(Sheet2!$A:$A,MATCH(Sheet3!$B33&amp;Sheet3!F$3,Sheet2!$K:$K,0))</f>
        <v>International distribution {ID}| GAIN</v>
      </c>
      <c r="G33" s="1" t="str">
        <f t="array" ref="G33">INDEX(Sheet2!$A:$A,MATCH(Sheet3!$B33&amp;Sheet3!G$3,Sheet2!$K:$K,0))</f>
        <v>Storage, in closed refrigerator, at retail (WFLDB)/RER U {ID}| GAIN</v>
      </c>
      <c r="H33" s="1" t="str">
        <f t="array" ref="H33">INDEX(Sheet2!$A:$A,MATCH(Sheet3!$B33&amp;Sheet3!H$3,Sheet2!$K:$K,0))</f>
        <v>Storage, in closed freezer, at retail (WFLDB)/RER U {ID}| GAIN</v>
      </c>
      <c r="I33" s="1" t="str">
        <f t="array" ref="I33">INDEX(Sheet2!$A:$A,MATCH(Sheet3!$B33&amp;Sheet3!I$3,Sheet2!$K:$K,0))</f>
        <v>Storage, in refrigerator, at home (WFLDB)/RER U {ID}| GAIN</v>
      </c>
      <c r="J33" s="1" t="str">
        <f t="array" ref="J33">INDEX(Sheet2!$A:$A,MATCH(Sheet3!$B33&amp;Sheet3!J$3,Sheet2!$K:$K,0))</f>
        <v>Storage, in freezer, at home (WFLDB)/RER U {ID}| GAIN</v>
      </c>
      <c r="K33" s="1" t="str">
        <f t="array" ref="K33">INDEX(Sheet2!$A:$A,MATCH(Sheet3!$B33&amp;Sheet3!K$3,Sheet2!$K:$K,0))</f>
        <v>Boiling, vegetables, with LPG stove, at consumer home (WFLDB)/GLO U</v>
      </c>
      <c r="L33" s="1" t="str">
        <f t="array" ref="L33">INDEX(Sheet2!$A:$A,MATCH(Sheet3!$B33&amp;Sheet3!L$3,Sheet2!$K:$K,0))</f>
        <v>Frying, vegetables, with LPG stove, at consumer home (WFLDB)/GLO U</v>
      </c>
      <c r="M33" s="1">
        <f t="array" ref="M33">INDEX(Sheet2!$B:$B,MATCH(Sheet3!$B33&amp;Sheet3!M$3,Sheet2!$L:$L,0))</f>
        <v>1</v>
      </c>
      <c r="N33" s="1">
        <f t="array" ref="N33">INDEX(Sheet2!$B:$B,MATCH(Sheet3!$B33&amp;Sheet3!N$3,Sheet2!$L:$L,0))</f>
        <v>1</v>
      </c>
      <c r="O33" s="1">
        <f t="array" ref="O33">INDEX(Sheet2!$B:$B,MATCH(Sheet3!$B33&amp;Sheet3!O$3,Sheet2!$L:$L,0))</f>
        <v>1</v>
      </c>
      <c r="P33" s="1">
        <f t="array" ref="P33">INDEX(Sheet2!$B:$B,MATCH(Sheet3!$B33&amp;Sheet3!P$3,Sheet2!$L:$L,0))</f>
        <v>1</v>
      </c>
      <c r="Q33" s="1">
        <f t="array" ref="Q33">INDEX(Sheet2!$B:$B,MATCH(Sheet3!$B33&amp;Sheet3!Q$3,Sheet2!$L:$L,0))</f>
        <v>0</v>
      </c>
      <c r="R33" s="1">
        <f t="array" ref="R33">INDEX(Sheet2!$B:$B,MATCH(Sheet3!$B33&amp;Sheet3!R$3,Sheet2!$L:$L,0))</f>
        <v>0</v>
      </c>
      <c r="S33" s="1">
        <f t="array" ref="S33">INDEX(Sheet2!$B:$B,MATCH(Sheet3!$B33&amp;Sheet3!S$3,Sheet2!$L:$L,0))</f>
        <v>0</v>
      </c>
      <c r="T33" s="1">
        <f t="array" ref="T33">INDEX(Sheet2!$B:$B,MATCH(Sheet3!$B33&amp;Sheet3!T$3,Sheet2!$L:$L,0))</f>
        <v>0</v>
      </c>
      <c r="U33" s="1">
        <f t="array" ref="U33">INDEX(Sheet2!$B:$B,MATCH(Sheet3!$B33&amp;Sheet3!U$3,Sheet2!$L:$L,0))</f>
        <v>2</v>
      </c>
      <c r="V33" s="1">
        <f t="array" ref="V33">INDEX(Sheet2!$B:$B,MATCH(Sheet3!$B33&amp;Sheet3!V$3,Sheet2!$L:$L,0))</f>
        <v>0</v>
      </c>
      <c r="W33" s="1">
        <f t="array" ref="W33">INDEX(Sheet2!$B:$B,MATCH(Sheet3!$B33&amp;Sheet3!W$3,Sheet2!$L:$L,0))</f>
        <v>0.05</v>
      </c>
      <c r="X33" s="1">
        <f t="array" ref="X33">INDEX(Sheet2!$B:$B,MATCH(Sheet3!$B33&amp;Sheet3!X$3,Sheet2!$L:$L,0))</f>
        <v>0</v>
      </c>
    </row>
    <row r="34" ht="15.75" customHeight="1">
      <c r="B34" s="1" t="s">
        <v>1051</v>
      </c>
      <c r="C34" s="1" t="str">
        <f t="array" ref="C34">INDEX(Sheet2!$A:$A,MATCH(Sheet3!$B34&amp;Sheet3!C$3,Sheet2!$K:$K,0))</f>
        <v>Kaboca (Sweet pumpkin) , at farm {ID} | GAIN LCA food basket</v>
      </c>
      <c r="D34" s="1" t="str">
        <f t="array" ref="D34">INDEX(Sheet2!$A:$A,MATCH(Sheet3!$B34&amp;Sheet3!D$3,Sheet2!$K:$K,0))</f>
        <v>Processing dummy</v>
      </c>
      <c r="E34" s="1" t="str">
        <f t="array" ref="E34">INDEX(Sheet2!$A:$A,MATCH(Sheet3!$B34&amp;Sheet3!E$3,Sheet2!$K:$K,0))</f>
        <v>Packaging dummy</v>
      </c>
      <c r="F34" s="1" t="str">
        <f t="array" ref="F34">INDEX(Sheet2!$A:$A,MATCH(Sheet3!$B34&amp;Sheet3!F$3,Sheet2!$K:$K,0))</f>
        <v>Domestic distribution {ID}| GAIN</v>
      </c>
      <c r="G34" s="1" t="str">
        <f t="array" ref="G34">INDEX(Sheet2!$A:$A,MATCH(Sheet3!$B34&amp;Sheet3!G$3,Sheet2!$K:$K,0))</f>
        <v>Storage, in closed refrigerator, at retail (WFLDB)/RER U {ID}| GAIN</v>
      </c>
      <c r="H34" s="1" t="str">
        <f t="array" ref="H34">INDEX(Sheet2!$A:$A,MATCH(Sheet3!$B34&amp;Sheet3!H$3,Sheet2!$K:$K,0))</f>
        <v>Storage, in closed freezer, at retail (WFLDB)/RER U {ID}| GAIN</v>
      </c>
      <c r="I34" s="1" t="str">
        <f t="array" ref="I34">INDEX(Sheet2!$A:$A,MATCH(Sheet3!$B34&amp;Sheet3!I$3,Sheet2!$K:$K,0))</f>
        <v>Storage, in refrigerator, at home (WFLDB)/RER U {ID}| GAIN</v>
      </c>
      <c r="J34" s="1" t="str">
        <f t="array" ref="J34">INDEX(Sheet2!$A:$A,MATCH(Sheet3!$B34&amp;Sheet3!J$3,Sheet2!$K:$K,0))</f>
        <v>Storage, in freezer, at home (WFLDB)/RER U {ID}| GAIN</v>
      </c>
      <c r="K34" s="1" t="str">
        <f t="array" ref="K34">INDEX(Sheet2!$A:$A,MATCH(Sheet3!$B34&amp;Sheet3!K$3,Sheet2!$K:$K,0))</f>
        <v>Boiling, vegetables, with LPG stove, at consumer home (WFLDB)/GLO U</v>
      </c>
      <c r="L34" s="1" t="str">
        <f t="array" ref="L34">INDEX(Sheet2!$A:$A,MATCH(Sheet3!$B34&amp;Sheet3!L$3,Sheet2!$K:$K,0))</f>
        <v>Frying, vegetables, with LPG stove, at consumer home (WFLDB)/GLO U</v>
      </c>
      <c r="M34" s="1">
        <f t="array" ref="M34">INDEX(Sheet2!$B:$B,MATCH(Sheet3!$B34&amp;Sheet3!M$3,Sheet2!$L:$L,0))</f>
        <v>1</v>
      </c>
      <c r="N34" s="1">
        <f t="array" ref="N34">INDEX(Sheet2!$B:$B,MATCH(Sheet3!$B34&amp;Sheet3!N$3,Sheet2!$L:$L,0))</f>
        <v>1</v>
      </c>
      <c r="O34" s="1">
        <f t="array" ref="O34">INDEX(Sheet2!$B:$B,MATCH(Sheet3!$B34&amp;Sheet3!O$3,Sheet2!$L:$L,0))</f>
        <v>1</v>
      </c>
      <c r="P34" s="1">
        <f t="array" ref="P34">INDEX(Sheet2!$B:$B,MATCH(Sheet3!$B34&amp;Sheet3!P$3,Sheet2!$L:$L,0))</f>
        <v>1</v>
      </c>
      <c r="Q34" s="1">
        <f t="array" ref="Q34">INDEX(Sheet2!$B:$B,MATCH(Sheet3!$B34&amp;Sheet3!Q$3,Sheet2!$L:$L,0))</f>
        <v>0</v>
      </c>
      <c r="R34" s="1">
        <f t="array" ref="R34">INDEX(Sheet2!$B:$B,MATCH(Sheet3!$B34&amp;Sheet3!R$3,Sheet2!$L:$L,0))</f>
        <v>0</v>
      </c>
      <c r="S34" s="1">
        <f t="array" ref="S34">INDEX(Sheet2!$B:$B,MATCH(Sheet3!$B34&amp;Sheet3!S$3,Sheet2!$L:$L,0))</f>
        <v>0</v>
      </c>
      <c r="T34" s="1">
        <f t="array" ref="T34">INDEX(Sheet2!$B:$B,MATCH(Sheet3!$B34&amp;Sheet3!T$3,Sheet2!$L:$L,0))</f>
        <v>0</v>
      </c>
      <c r="U34" s="1">
        <f t="array" ref="U34">INDEX(Sheet2!$B:$B,MATCH(Sheet3!$B34&amp;Sheet3!U$3,Sheet2!$L:$L,0))</f>
        <v>1</v>
      </c>
      <c r="V34" s="1">
        <f t="array" ref="V34">INDEX(Sheet2!$B:$B,MATCH(Sheet3!$B34&amp;Sheet3!V$3,Sheet2!$L:$L,0))</f>
        <v>0</v>
      </c>
      <c r="W34" s="1">
        <f t="array" ref="W34">INDEX(Sheet2!$B:$B,MATCH(Sheet3!$B34&amp;Sheet3!W$3,Sheet2!$L:$L,0))</f>
        <v>0.05</v>
      </c>
      <c r="X34" s="1">
        <f t="array" ref="X34">INDEX(Sheet2!$B:$B,MATCH(Sheet3!$B34&amp;Sheet3!X$3,Sheet2!$L:$L,0))</f>
        <v>0</v>
      </c>
    </row>
    <row r="35" ht="15.75" customHeight="1">
      <c r="B35" s="1" t="s">
        <v>1053</v>
      </c>
      <c r="C35" s="1" t="str">
        <f t="array" ref="C35">INDEX(Sheet2!$A:$A,MATCH(Sheet3!$B35&amp;Sheet3!C$3,Sheet2!$K:$K,0))</f>
        <v>Broccoli , at farm {ID} | GAIN LCA food basket</v>
      </c>
      <c r="D35" s="1" t="str">
        <f t="array" ref="D35">INDEX(Sheet2!$A:$A,MATCH(Sheet3!$B35&amp;Sheet3!D$3,Sheet2!$K:$K,0))</f>
        <v>Processing dummy</v>
      </c>
      <c r="E35" s="1" t="str">
        <f t="array" ref="E35">INDEX(Sheet2!$A:$A,MATCH(Sheet3!$B35&amp;Sheet3!E$3,Sheet2!$K:$K,0))</f>
        <v>Packaging dummy</v>
      </c>
      <c r="F35" s="1" t="str">
        <f t="array" ref="F35">INDEX(Sheet2!$A:$A,MATCH(Sheet3!$B35&amp;Sheet3!F$3,Sheet2!$K:$K,0))</f>
        <v>Domestic distribution {ID}| GAIN</v>
      </c>
      <c r="G35" s="1" t="str">
        <f t="array" ref="G35">INDEX(Sheet2!$A:$A,MATCH(Sheet3!$B35&amp;Sheet3!G$3,Sheet2!$K:$K,0))</f>
        <v>Storage, in closed refrigerator, at retail (WFLDB)/RER U {ID}| GAIN</v>
      </c>
      <c r="H35" s="1" t="str">
        <f t="array" ref="H35">INDEX(Sheet2!$A:$A,MATCH(Sheet3!$B35&amp;Sheet3!H$3,Sheet2!$K:$K,0))</f>
        <v>Storage, in closed freezer, at retail (WFLDB)/RER U {ID}| GAIN</v>
      </c>
      <c r="I35" s="1" t="str">
        <f t="array" ref="I35">INDEX(Sheet2!$A:$A,MATCH(Sheet3!$B35&amp;Sheet3!I$3,Sheet2!$K:$K,0))</f>
        <v>Storage, in refrigerator, at home (WFLDB)/RER U {ID}| GAIN</v>
      </c>
      <c r="J35" s="1" t="str">
        <f t="array" ref="J35">INDEX(Sheet2!$A:$A,MATCH(Sheet3!$B35&amp;Sheet3!J$3,Sheet2!$K:$K,0))</f>
        <v>Storage, in freezer, at home (WFLDB)/RER U {ID}| GAIN</v>
      </c>
      <c r="K35" s="1" t="str">
        <f t="array" ref="K35">INDEX(Sheet2!$A:$A,MATCH(Sheet3!$B35&amp;Sheet3!K$3,Sheet2!$K:$K,0))</f>
        <v>Boiling, vegetables, with LPG stove, at consumer home (WFLDB)/GLO U</v>
      </c>
      <c r="L35" s="1" t="str">
        <f t="array" ref="L35">INDEX(Sheet2!$A:$A,MATCH(Sheet3!$B35&amp;Sheet3!L$3,Sheet2!$K:$K,0))</f>
        <v>Frying, vegetables, with LPG stove, at consumer home (WFLDB)/GLO U</v>
      </c>
      <c r="M35" s="1">
        <f t="array" ref="M35">INDEX(Sheet2!$B:$B,MATCH(Sheet3!$B35&amp;Sheet3!M$3,Sheet2!$L:$L,0))</f>
        <v>1</v>
      </c>
      <c r="N35" s="1">
        <f t="array" ref="N35">INDEX(Sheet2!$B:$B,MATCH(Sheet3!$B35&amp;Sheet3!N$3,Sheet2!$L:$L,0))</f>
        <v>1</v>
      </c>
      <c r="O35" s="1">
        <f t="array" ref="O35">INDEX(Sheet2!$B:$B,MATCH(Sheet3!$B35&amp;Sheet3!O$3,Sheet2!$L:$L,0))</f>
        <v>1</v>
      </c>
      <c r="P35" s="1">
        <f t="array" ref="P35">INDEX(Sheet2!$B:$B,MATCH(Sheet3!$B35&amp;Sheet3!P$3,Sheet2!$L:$L,0))</f>
        <v>1</v>
      </c>
      <c r="Q35" s="1">
        <f t="array" ref="Q35">INDEX(Sheet2!$B:$B,MATCH(Sheet3!$B35&amp;Sheet3!Q$3,Sheet2!$L:$L,0))</f>
        <v>0</v>
      </c>
      <c r="R35" s="1">
        <f t="array" ref="R35">INDEX(Sheet2!$B:$B,MATCH(Sheet3!$B35&amp;Sheet3!R$3,Sheet2!$L:$L,0))</f>
        <v>0</v>
      </c>
      <c r="S35" s="1">
        <f t="array" ref="S35">INDEX(Sheet2!$B:$B,MATCH(Sheet3!$B35&amp;Sheet3!S$3,Sheet2!$L:$L,0))</f>
        <v>0</v>
      </c>
      <c r="T35" s="1">
        <f t="array" ref="T35">INDEX(Sheet2!$B:$B,MATCH(Sheet3!$B35&amp;Sheet3!T$3,Sheet2!$L:$L,0))</f>
        <v>0</v>
      </c>
      <c r="U35" s="1">
        <f t="array" ref="U35">INDEX(Sheet2!$B:$B,MATCH(Sheet3!$B35&amp;Sheet3!U$3,Sheet2!$L:$L,0))</f>
        <v>1</v>
      </c>
      <c r="V35" s="1">
        <f t="array" ref="V35">INDEX(Sheet2!$B:$B,MATCH(Sheet3!$B35&amp;Sheet3!V$3,Sheet2!$L:$L,0))</f>
        <v>0</v>
      </c>
      <c r="W35" s="1">
        <f t="array" ref="W35">INDEX(Sheet2!$B:$B,MATCH(Sheet3!$B35&amp;Sheet3!W$3,Sheet2!$L:$L,0))</f>
        <v>0.05</v>
      </c>
      <c r="X35" s="1">
        <f t="array" ref="X35">INDEX(Sheet2!$B:$B,MATCH(Sheet3!$B35&amp;Sheet3!X$3,Sheet2!$L:$L,0))</f>
        <v>0</v>
      </c>
    </row>
    <row r="36" ht="15.75" customHeight="1">
      <c r="B36" s="1" t="s">
        <v>1055</v>
      </c>
      <c r="C36" s="1" t="str">
        <f t="array" ref="C36">INDEX(Sheet2!$A:$A,MATCH(Sheet3!$B36&amp;Sheet3!C$3,Sheet2!$K:$K,0))</f>
        <v>Chinese cabbage , at farm {ID} | GAIN LCA food basket</v>
      </c>
      <c r="D36" s="1" t="str">
        <f t="array" ref="D36">INDEX(Sheet2!$A:$A,MATCH(Sheet3!$B36&amp;Sheet3!D$3,Sheet2!$K:$K,0))</f>
        <v>Processing dummy</v>
      </c>
      <c r="E36" s="1" t="str">
        <f t="array" ref="E36">INDEX(Sheet2!$A:$A,MATCH(Sheet3!$B36&amp;Sheet3!E$3,Sheet2!$K:$K,0))</f>
        <v>Packaging dummy</v>
      </c>
      <c r="F36" s="1" t="str">
        <f t="array" ref="F36">INDEX(Sheet2!$A:$A,MATCH(Sheet3!$B36&amp;Sheet3!F$3,Sheet2!$K:$K,0))</f>
        <v>Domestic distribution {ID}| GAIN</v>
      </c>
      <c r="G36" s="1" t="str">
        <f t="array" ref="G36">INDEX(Sheet2!$A:$A,MATCH(Sheet3!$B36&amp;Sheet3!G$3,Sheet2!$K:$K,0))</f>
        <v>Storage, in closed refrigerator, at retail (WFLDB)/RER U {ID}| GAIN</v>
      </c>
      <c r="H36" s="1" t="str">
        <f t="array" ref="H36">INDEX(Sheet2!$A:$A,MATCH(Sheet3!$B36&amp;Sheet3!H$3,Sheet2!$K:$K,0))</f>
        <v>Storage, in closed freezer, at retail (WFLDB)/RER U {ID}| GAIN</v>
      </c>
      <c r="I36" s="1" t="str">
        <f t="array" ref="I36">INDEX(Sheet2!$A:$A,MATCH(Sheet3!$B36&amp;Sheet3!I$3,Sheet2!$K:$K,0))</f>
        <v>Storage, in refrigerator, at home (WFLDB)/RER U {ID}| GAIN</v>
      </c>
      <c r="J36" s="1" t="str">
        <f t="array" ref="J36">INDEX(Sheet2!$A:$A,MATCH(Sheet3!$B36&amp;Sheet3!J$3,Sheet2!$K:$K,0))</f>
        <v>Storage, in freezer, at home (WFLDB)/RER U {ID}| GAIN</v>
      </c>
      <c r="K36" s="1" t="str">
        <f t="array" ref="K36">INDEX(Sheet2!$A:$A,MATCH(Sheet3!$B36&amp;Sheet3!K$3,Sheet2!$K:$K,0))</f>
        <v>Boiling, vegetables, with LPG stove, at consumer home (WFLDB)/GLO U</v>
      </c>
      <c r="L36" s="1" t="str">
        <f t="array" ref="L36">INDEX(Sheet2!$A:$A,MATCH(Sheet3!$B36&amp;Sheet3!L$3,Sheet2!$K:$K,0))</f>
        <v>Frying, vegetables, with LPG stove, at consumer home (WFLDB)/GLO U</v>
      </c>
      <c r="M36" s="1">
        <f t="array" ref="M36">INDEX(Sheet2!$B:$B,MATCH(Sheet3!$B36&amp;Sheet3!M$3,Sheet2!$L:$L,0))</f>
        <v>1</v>
      </c>
      <c r="N36" s="1">
        <f t="array" ref="N36">INDEX(Sheet2!$B:$B,MATCH(Sheet3!$B36&amp;Sheet3!N$3,Sheet2!$L:$L,0))</f>
        <v>1</v>
      </c>
      <c r="O36" s="1">
        <f t="array" ref="O36">INDEX(Sheet2!$B:$B,MATCH(Sheet3!$B36&amp;Sheet3!O$3,Sheet2!$L:$L,0))</f>
        <v>1</v>
      </c>
      <c r="P36" s="1">
        <f t="array" ref="P36">INDEX(Sheet2!$B:$B,MATCH(Sheet3!$B36&amp;Sheet3!P$3,Sheet2!$L:$L,0))</f>
        <v>1</v>
      </c>
      <c r="Q36" s="1">
        <f t="array" ref="Q36">INDEX(Sheet2!$B:$B,MATCH(Sheet3!$B36&amp;Sheet3!Q$3,Sheet2!$L:$L,0))</f>
        <v>0</v>
      </c>
      <c r="R36" s="1">
        <f t="array" ref="R36">INDEX(Sheet2!$B:$B,MATCH(Sheet3!$B36&amp;Sheet3!R$3,Sheet2!$L:$L,0))</f>
        <v>0</v>
      </c>
      <c r="S36" s="1">
        <f t="array" ref="S36">INDEX(Sheet2!$B:$B,MATCH(Sheet3!$B36&amp;Sheet3!S$3,Sheet2!$L:$L,0))</f>
        <v>0</v>
      </c>
      <c r="T36" s="1">
        <f t="array" ref="T36">INDEX(Sheet2!$B:$B,MATCH(Sheet3!$B36&amp;Sheet3!T$3,Sheet2!$L:$L,0))</f>
        <v>0</v>
      </c>
      <c r="U36" s="1">
        <f t="array" ref="U36">INDEX(Sheet2!$B:$B,MATCH(Sheet3!$B36&amp;Sheet3!U$3,Sheet2!$L:$L,0))</f>
        <v>2</v>
      </c>
      <c r="V36" s="1">
        <f t="array" ref="V36">INDEX(Sheet2!$B:$B,MATCH(Sheet3!$B36&amp;Sheet3!V$3,Sheet2!$L:$L,0))</f>
        <v>0</v>
      </c>
      <c r="W36" s="1">
        <f t="array" ref="W36">INDEX(Sheet2!$B:$B,MATCH(Sheet3!$B36&amp;Sheet3!W$3,Sheet2!$L:$L,0))</f>
        <v>0.05</v>
      </c>
      <c r="X36" s="1">
        <f t="array" ref="X36">INDEX(Sheet2!$B:$B,MATCH(Sheet3!$B36&amp;Sheet3!X$3,Sheet2!$L:$L,0))</f>
        <v>0</v>
      </c>
    </row>
    <row r="37" ht="15.75" customHeight="1">
      <c r="B37" s="1" t="s">
        <v>1057</v>
      </c>
      <c r="C37" s="1" t="str">
        <f t="array" ref="C37">INDEX(Sheet2!$A:$A,MATCH(Sheet3!$B37&amp;Sheet3!C$3,Sheet2!$K:$K,0))</f>
        <v>Broccoli , at farm {ID} | GAIN LCA food basket</v>
      </c>
      <c r="D37" s="1" t="str">
        <f t="array" ref="D37">INDEX(Sheet2!$A:$A,MATCH(Sheet3!$B37&amp;Sheet3!D$3,Sheet2!$K:$K,0))</f>
        <v>Processing dummy</v>
      </c>
      <c r="E37" s="1" t="str">
        <f t="array" ref="E37">INDEX(Sheet2!$A:$A,MATCH(Sheet3!$B37&amp;Sheet3!E$3,Sheet2!$K:$K,0))</f>
        <v>Packaging dummy</v>
      </c>
      <c r="F37" s="1" t="str">
        <f t="array" ref="F37">INDEX(Sheet2!$A:$A,MATCH(Sheet3!$B37&amp;Sheet3!F$3,Sheet2!$K:$K,0))</f>
        <v>Domestic distribution {ID}| GAIN</v>
      </c>
      <c r="G37" s="1" t="str">
        <f t="array" ref="G37">INDEX(Sheet2!$A:$A,MATCH(Sheet3!$B37&amp;Sheet3!G$3,Sheet2!$K:$K,0))</f>
        <v>Storage, in closed refrigerator, at retail (WFLDB)/RER U {ID}| GAIN</v>
      </c>
      <c r="H37" s="1" t="str">
        <f t="array" ref="H37">INDEX(Sheet2!$A:$A,MATCH(Sheet3!$B37&amp;Sheet3!H$3,Sheet2!$K:$K,0))</f>
        <v>Storage, in closed freezer, at retail (WFLDB)/RER U {ID}| GAIN</v>
      </c>
      <c r="I37" s="1" t="str">
        <f t="array" ref="I37">INDEX(Sheet2!$A:$A,MATCH(Sheet3!$B37&amp;Sheet3!I$3,Sheet2!$K:$K,0))</f>
        <v>Storage, in refrigerator, at home (WFLDB)/RER U {ID}| GAIN</v>
      </c>
      <c r="J37" s="1" t="str">
        <f t="array" ref="J37">INDEX(Sheet2!$A:$A,MATCH(Sheet3!$B37&amp;Sheet3!J$3,Sheet2!$K:$K,0))</f>
        <v>Storage, in freezer, at home (WFLDB)/RER U {ID}| GAIN</v>
      </c>
      <c r="K37" s="1" t="str">
        <f t="array" ref="K37">INDEX(Sheet2!$A:$A,MATCH(Sheet3!$B37&amp;Sheet3!K$3,Sheet2!$K:$K,0))</f>
        <v>Boiling, vegetables, with LPG stove, at consumer home (WFLDB)/GLO U</v>
      </c>
      <c r="L37" s="1" t="str">
        <f t="array" ref="L37">INDEX(Sheet2!$A:$A,MATCH(Sheet3!$B37&amp;Sheet3!L$3,Sheet2!$K:$K,0))</f>
        <v>Frying, vegetables, with LPG stove, at consumer home (WFLDB)/GLO U</v>
      </c>
      <c r="M37" s="1">
        <f t="array" ref="M37">INDEX(Sheet2!$B:$B,MATCH(Sheet3!$B37&amp;Sheet3!M$3,Sheet2!$L:$L,0))</f>
        <v>1</v>
      </c>
      <c r="N37" s="1">
        <f t="array" ref="N37">INDEX(Sheet2!$B:$B,MATCH(Sheet3!$B37&amp;Sheet3!N$3,Sheet2!$L:$L,0))</f>
        <v>1</v>
      </c>
      <c r="O37" s="1">
        <f t="array" ref="O37">INDEX(Sheet2!$B:$B,MATCH(Sheet3!$B37&amp;Sheet3!O$3,Sheet2!$L:$L,0))</f>
        <v>1</v>
      </c>
      <c r="P37" s="1">
        <f t="array" ref="P37">INDEX(Sheet2!$B:$B,MATCH(Sheet3!$B37&amp;Sheet3!P$3,Sheet2!$L:$L,0))</f>
        <v>1</v>
      </c>
      <c r="Q37" s="1">
        <f t="array" ref="Q37">INDEX(Sheet2!$B:$B,MATCH(Sheet3!$B37&amp;Sheet3!Q$3,Sheet2!$L:$L,0))</f>
        <v>0</v>
      </c>
      <c r="R37" s="1">
        <f t="array" ref="R37">INDEX(Sheet2!$B:$B,MATCH(Sheet3!$B37&amp;Sheet3!R$3,Sheet2!$L:$L,0))</f>
        <v>0</v>
      </c>
      <c r="S37" s="1">
        <f t="array" ref="S37">INDEX(Sheet2!$B:$B,MATCH(Sheet3!$B37&amp;Sheet3!S$3,Sheet2!$L:$L,0))</f>
        <v>0</v>
      </c>
      <c r="T37" s="1">
        <f t="array" ref="T37">INDEX(Sheet2!$B:$B,MATCH(Sheet3!$B37&amp;Sheet3!T$3,Sheet2!$L:$L,0))</f>
        <v>0</v>
      </c>
      <c r="U37" s="1">
        <f t="array" ref="U37">INDEX(Sheet2!$B:$B,MATCH(Sheet3!$B37&amp;Sheet3!U$3,Sheet2!$L:$L,0))</f>
        <v>1</v>
      </c>
      <c r="V37" s="1">
        <f t="array" ref="V37">INDEX(Sheet2!$B:$B,MATCH(Sheet3!$B37&amp;Sheet3!V$3,Sheet2!$L:$L,0))</f>
        <v>0</v>
      </c>
      <c r="W37" s="1">
        <f t="array" ref="W37">INDEX(Sheet2!$B:$B,MATCH(Sheet3!$B37&amp;Sheet3!W$3,Sheet2!$L:$L,0))</f>
        <v>0.05</v>
      </c>
      <c r="X37" s="1">
        <f t="array" ref="X37">INDEX(Sheet2!$B:$B,MATCH(Sheet3!$B37&amp;Sheet3!X$3,Sheet2!$L:$L,0))</f>
        <v>0</v>
      </c>
    </row>
    <row r="38" ht="15.75" customHeight="1">
      <c r="B38" s="1" t="s">
        <v>1059</v>
      </c>
      <c r="C38" s="1" t="str">
        <f t="array" ref="C38">INDEX(Sheet2!$A:$A,MATCH(Sheet3!$B38&amp;Sheet3!C$3,Sheet2!$K:$K,0))</f>
        <v>Horenzo (Japanese spinach) , at farm {ID} | GAIN LCA food basket</v>
      </c>
      <c r="D38" s="1" t="str">
        <f t="array" ref="D38">INDEX(Sheet2!$A:$A,MATCH(Sheet3!$B38&amp;Sheet3!D$3,Sheet2!$K:$K,0))</f>
        <v>Processing dummy</v>
      </c>
      <c r="E38" s="1" t="str">
        <f t="array" ref="E38">INDEX(Sheet2!$A:$A,MATCH(Sheet3!$B38&amp;Sheet3!E$3,Sheet2!$K:$K,0))</f>
        <v>Packaging dummy</v>
      </c>
      <c r="F38" s="1" t="str">
        <f t="array" ref="F38">INDEX(Sheet2!$A:$A,MATCH(Sheet3!$B38&amp;Sheet3!F$3,Sheet2!$K:$K,0))</f>
        <v>Domestic distribution {ID}| GAIN</v>
      </c>
      <c r="G38" s="1" t="str">
        <f t="array" ref="G38">INDEX(Sheet2!$A:$A,MATCH(Sheet3!$B38&amp;Sheet3!G$3,Sheet2!$K:$K,0))</f>
        <v>Storage, in closed refrigerator, at retail (WFLDB)/RER U {ID}| GAIN</v>
      </c>
      <c r="H38" s="1" t="str">
        <f t="array" ref="H38">INDEX(Sheet2!$A:$A,MATCH(Sheet3!$B38&amp;Sheet3!H$3,Sheet2!$K:$K,0))</f>
        <v>Storage, in closed freezer, at retail (WFLDB)/RER U {ID}| GAIN</v>
      </c>
      <c r="I38" s="1" t="str">
        <f t="array" ref="I38">INDEX(Sheet2!$A:$A,MATCH(Sheet3!$B38&amp;Sheet3!I$3,Sheet2!$K:$K,0))</f>
        <v>Storage, in refrigerator, at home (WFLDB)/RER U {ID}| GAIN</v>
      </c>
      <c r="J38" s="1" t="str">
        <f t="array" ref="J38">INDEX(Sheet2!$A:$A,MATCH(Sheet3!$B38&amp;Sheet3!J$3,Sheet2!$K:$K,0))</f>
        <v>Storage, in freezer, at home (WFLDB)/RER U {ID}| GAIN</v>
      </c>
      <c r="K38" s="1" t="str">
        <f t="array" ref="K38">INDEX(Sheet2!$A:$A,MATCH(Sheet3!$B38&amp;Sheet3!K$3,Sheet2!$K:$K,0))</f>
        <v>Boiling, vegetables, with LPG stove, at consumer home (WFLDB)/GLO U</v>
      </c>
      <c r="L38" s="1" t="str">
        <f t="array" ref="L38">INDEX(Sheet2!$A:$A,MATCH(Sheet3!$B38&amp;Sheet3!L$3,Sheet2!$K:$K,0))</f>
        <v>Frying, vegetables, with LPG stove, at consumer home (WFLDB)/GLO U</v>
      </c>
      <c r="M38" s="1">
        <f t="array" ref="M38">INDEX(Sheet2!$B:$B,MATCH(Sheet3!$B38&amp;Sheet3!M$3,Sheet2!$L:$L,0))</f>
        <v>1</v>
      </c>
      <c r="N38" s="1">
        <f t="array" ref="N38">INDEX(Sheet2!$B:$B,MATCH(Sheet3!$B38&amp;Sheet3!N$3,Sheet2!$L:$L,0))</f>
        <v>1</v>
      </c>
      <c r="O38" s="1">
        <f t="array" ref="O38">INDEX(Sheet2!$B:$B,MATCH(Sheet3!$B38&amp;Sheet3!O$3,Sheet2!$L:$L,0))</f>
        <v>1</v>
      </c>
      <c r="P38" s="1">
        <f t="array" ref="P38">INDEX(Sheet2!$B:$B,MATCH(Sheet3!$B38&amp;Sheet3!P$3,Sheet2!$L:$L,0))</f>
        <v>1</v>
      </c>
      <c r="Q38" s="1">
        <f t="array" ref="Q38">INDEX(Sheet2!$B:$B,MATCH(Sheet3!$B38&amp;Sheet3!Q$3,Sheet2!$L:$L,0))</f>
        <v>0</v>
      </c>
      <c r="R38" s="1">
        <f t="array" ref="R38">INDEX(Sheet2!$B:$B,MATCH(Sheet3!$B38&amp;Sheet3!R$3,Sheet2!$L:$L,0))</f>
        <v>0</v>
      </c>
      <c r="S38" s="1">
        <f t="array" ref="S38">INDEX(Sheet2!$B:$B,MATCH(Sheet3!$B38&amp;Sheet3!S$3,Sheet2!$L:$L,0))</f>
        <v>0</v>
      </c>
      <c r="T38" s="1">
        <f t="array" ref="T38">INDEX(Sheet2!$B:$B,MATCH(Sheet3!$B38&amp;Sheet3!T$3,Sheet2!$L:$L,0))</f>
        <v>0</v>
      </c>
      <c r="U38" s="1">
        <f t="array" ref="U38">INDEX(Sheet2!$B:$B,MATCH(Sheet3!$B38&amp;Sheet3!U$3,Sheet2!$L:$L,0))</f>
        <v>2</v>
      </c>
      <c r="V38" s="1">
        <f t="array" ref="V38">INDEX(Sheet2!$B:$B,MATCH(Sheet3!$B38&amp;Sheet3!V$3,Sheet2!$L:$L,0))</f>
        <v>0</v>
      </c>
      <c r="W38" s="1">
        <f t="array" ref="W38">INDEX(Sheet2!$B:$B,MATCH(Sheet3!$B38&amp;Sheet3!W$3,Sheet2!$L:$L,0))</f>
        <v>0.05</v>
      </c>
      <c r="X38" s="1">
        <f t="array" ref="X38">INDEX(Sheet2!$B:$B,MATCH(Sheet3!$B38&amp;Sheet3!X$3,Sheet2!$L:$L,0))</f>
        <v>0</v>
      </c>
    </row>
    <row r="39" ht="15.75" customHeight="1">
      <c r="B39" s="1" t="s">
        <v>1061</v>
      </c>
      <c r="C39" s="1" t="str">
        <f t="array" ref="C39">INDEX(Sheet2!$A:$A,MATCH(Sheet3!$B39&amp;Sheet3!C$3,Sheet2!$K:$K,0))</f>
        <v>Water spinach, at farm {ID} | GAIN LCA food basket</v>
      </c>
      <c r="D39" s="1" t="str">
        <f t="array" ref="D39">INDEX(Sheet2!$A:$A,MATCH(Sheet3!$B39&amp;Sheet3!D$3,Sheet2!$K:$K,0))</f>
        <v>Processing dummy</v>
      </c>
      <c r="E39" s="1" t="str">
        <f t="array" ref="E39">INDEX(Sheet2!$A:$A,MATCH(Sheet3!$B39&amp;Sheet3!E$3,Sheet2!$K:$K,0))</f>
        <v>Packaging dummy</v>
      </c>
      <c r="F39" s="1" t="str">
        <f t="array" ref="F39">INDEX(Sheet2!$A:$A,MATCH(Sheet3!$B39&amp;Sheet3!F$3,Sheet2!$K:$K,0))</f>
        <v>Domestic distribution {ID}| GAIN</v>
      </c>
      <c r="G39" s="1" t="str">
        <f t="array" ref="G39">INDEX(Sheet2!$A:$A,MATCH(Sheet3!$B39&amp;Sheet3!G$3,Sheet2!$K:$K,0))</f>
        <v>Storage, in closed refrigerator, at retail (WFLDB)/RER U {ID}| GAIN</v>
      </c>
      <c r="H39" s="1" t="str">
        <f t="array" ref="H39">INDEX(Sheet2!$A:$A,MATCH(Sheet3!$B39&amp;Sheet3!H$3,Sheet2!$K:$K,0))</f>
        <v>Storage, in closed freezer, at retail (WFLDB)/RER U {ID}| GAIN</v>
      </c>
      <c r="I39" s="1" t="str">
        <f t="array" ref="I39">INDEX(Sheet2!$A:$A,MATCH(Sheet3!$B39&amp;Sheet3!I$3,Sheet2!$K:$K,0))</f>
        <v>Storage, in refrigerator, at home (WFLDB)/RER U {ID}| GAIN</v>
      </c>
      <c r="J39" s="1" t="str">
        <f t="array" ref="J39">INDEX(Sheet2!$A:$A,MATCH(Sheet3!$B39&amp;Sheet3!J$3,Sheet2!$K:$K,0))</f>
        <v>Storage, in freezer, at home (WFLDB)/RER U {ID}| GAIN</v>
      </c>
      <c r="K39" s="1" t="str">
        <f t="array" ref="K39">INDEX(Sheet2!$A:$A,MATCH(Sheet3!$B39&amp;Sheet3!K$3,Sheet2!$K:$K,0))</f>
        <v>Boiling, vegetables, with LPG stove, at consumer home (WFLDB)/GLO U</v>
      </c>
      <c r="L39" s="1" t="str">
        <f t="array" ref="L39">INDEX(Sheet2!$A:$A,MATCH(Sheet3!$B39&amp;Sheet3!L$3,Sheet2!$K:$K,0))</f>
        <v>Frying, vegetables, with LPG stove, at consumer home (WFLDB)/GLO U</v>
      </c>
      <c r="M39" s="1">
        <f t="array" ref="M39">INDEX(Sheet2!$B:$B,MATCH(Sheet3!$B39&amp;Sheet3!M$3,Sheet2!$L:$L,0))</f>
        <v>1</v>
      </c>
      <c r="N39" s="1">
        <f t="array" ref="N39">INDEX(Sheet2!$B:$B,MATCH(Sheet3!$B39&amp;Sheet3!N$3,Sheet2!$L:$L,0))</f>
        <v>1</v>
      </c>
      <c r="O39" s="1">
        <f t="array" ref="O39">INDEX(Sheet2!$B:$B,MATCH(Sheet3!$B39&amp;Sheet3!O$3,Sheet2!$L:$L,0))</f>
        <v>1</v>
      </c>
      <c r="P39" s="1">
        <f t="array" ref="P39">INDEX(Sheet2!$B:$B,MATCH(Sheet3!$B39&amp;Sheet3!P$3,Sheet2!$L:$L,0))</f>
        <v>1</v>
      </c>
      <c r="Q39" s="1">
        <f t="array" ref="Q39">INDEX(Sheet2!$B:$B,MATCH(Sheet3!$B39&amp;Sheet3!Q$3,Sheet2!$L:$L,0))</f>
        <v>0</v>
      </c>
      <c r="R39" s="1">
        <f t="array" ref="R39">INDEX(Sheet2!$B:$B,MATCH(Sheet3!$B39&amp;Sheet3!R$3,Sheet2!$L:$L,0))</f>
        <v>0</v>
      </c>
      <c r="S39" s="1">
        <f t="array" ref="S39">INDEX(Sheet2!$B:$B,MATCH(Sheet3!$B39&amp;Sheet3!S$3,Sheet2!$L:$L,0))</f>
        <v>0</v>
      </c>
      <c r="T39" s="1">
        <f t="array" ref="T39">INDEX(Sheet2!$B:$B,MATCH(Sheet3!$B39&amp;Sheet3!T$3,Sheet2!$L:$L,0))</f>
        <v>0</v>
      </c>
      <c r="U39" s="1">
        <f t="array" ref="U39">INDEX(Sheet2!$B:$B,MATCH(Sheet3!$B39&amp;Sheet3!U$3,Sheet2!$L:$L,0))</f>
        <v>2</v>
      </c>
      <c r="V39" s="1">
        <f t="array" ref="V39">INDEX(Sheet2!$B:$B,MATCH(Sheet3!$B39&amp;Sheet3!V$3,Sheet2!$L:$L,0))</f>
        <v>0</v>
      </c>
      <c r="W39" s="1">
        <f t="array" ref="W39">INDEX(Sheet2!$B:$B,MATCH(Sheet3!$B39&amp;Sheet3!W$3,Sheet2!$L:$L,0))</f>
        <v>0.05</v>
      </c>
      <c r="X39" s="1">
        <f t="array" ref="X39">INDEX(Sheet2!$B:$B,MATCH(Sheet3!$B39&amp;Sheet3!X$3,Sheet2!$L:$L,0))</f>
        <v>0</v>
      </c>
    </row>
    <row r="40" ht="15.75" customHeight="1">
      <c r="B40" s="1" t="s">
        <v>1063</v>
      </c>
      <c r="C40" s="1" t="str">
        <f t="array" ref="C40">INDEX(Sheet2!$A:$A,MATCH(Sheet3!$B40&amp;Sheet3!C$3,Sheet2!$K:$K,0))</f>
        <v>Primary production dummy</v>
      </c>
      <c r="D40" s="1" t="str">
        <f t="array" ref="D40">INDEX(Sheet2!$A:$A,MATCH(Sheet3!$B40&amp;Sheet3!D$3,Sheet2!$K:$K,0))</f>
        <v>Processing dummy</v>
      </c>
      <c r="E40" s="1" t="str">
        <f t="array" ref="E40">INDEX(Sheet2!$A:$A,MATCH(Sheet3!$B40&amp;Sheet3!E$3,Sheet2!$K:$K,0))</f>
        <v>Packaging dummy</v>
      </c>
      <c r="F40" s="1" t="str">
        <f t="array" ref="F40">INDEX(Sheet2!$A:$A,MATCH(Sheet3!$B40&amp;Sheet3!F$3,Sheet2!$K:$K,0))</f>
        <v>Domestic distribution {ID}| GAIN</v>
      </c>
      <c r="G40" s="1" t="str">
        <f t="array" ref="G40">INDEX(Sheet2!$A:$A,MATCH(Sheet3!$B40&amp;Sheet3!G$3,Sheet2!$K:$K,0))</f>
        <v>Storage, in closed refrigerator, at retail (WFLDB)/RER U {ID}| GAIN</v>
      </c>
      <c r="H40" s="1" t="str">
        <f t="array" ref="H40">INDEX(Sheet2!$A:$A,MATCH(Sheet3!$B40&amp;Sheet3!H$3,Sheet2!$K:$K,0))</f>
        <v>Storage, in closed freezer, at retail (WFLDB)/RER U {ID}| GAIN</v>
      </c>
      <c r="I40" s="1" t="str">
        <f t="array" ref="I40">INDEX(Sheet2!$A:$A,MATCH(Sheet3!$B40&amp;Sheet3!I$3,Sheet2!$K:$K,0))</f>
        <v>Storage, in refrigerator, at home (WFLDB)/RER U {ID}| GAIN</v>
      </c>
      <c r="J40" s="1" t="str">
        <f t="array" ref="J40">INDEX(Sheet2!$A:$A,MATCH(Sheet3!$B40&amp;Sheet3!J$3,Sheet2!$K:$K,0))</f>
        <v>Storage, in freezer, at home (WFLDB)/RER U {ID}| GAIN</v>
      </c>
      <c r="K40" s="1" t="str">
        <f t="array" ref="K40">INDEX(Sheet2!$A:$A,MATCH(Sheet3!$B40&amp;Sheet3!K$3,Sheet2!$K:$K,0))</f>
        <v>Boiling, vegetables, with LPG stove, at consumer home (WFLDB)/GLO U</v>
      </c>
      <c r="L40" s="1" t="str">
        <f t="array" ref="L40">INDEX(Sheet2!$A:$A,MATCH(Sheet3!$B40&amp;Sheet3!L$3,Sheet2!$K:$K,0))</f>
        <v>Frying, vegetables, with LPG stove, at consumer home (WFLDB)/GLO U</v>
      </c>
      <c r="M40" s="1">
        <f t="array" ref="M40">INDEX(Sheet2!$B:$B,MATCH(Sheet3!$B40&amp;Sheet3!M$3,Sheet2!$L:$L,0))</f>
        <v>0</v>
      </c>
      <c r="N40" s="1">
        <f t="array" ref="N40">INDEX(Sheet2!$B:$B,MATCH(Sheet3!$B40&amp;Sheet3!N$3,Sheet2!$L:$L,0))</f>
        <v>1</v>
      </c>
      <c r="O40" s="1">
        <f t="array" ref="O40">INDEX(Sheet2!$B:$B,MATCH(Sheet3!$B40&amp;Sheet3!O$3,Sheet2!$L:$L,0))</f>
        <v>1</v>
      </c>
      <c r="P40" s="1">
        <f t="array" ref="P40">INDEX(Sheet2!$B:$B,MATCH(Sheet3!$B40&amp;Sheet3!P$3,Sheet2!$L:$L,0))</f>
        <v>1</v>
      </c>
      <c r="Q40" s="1">
        <f t="array" ref="Q40">INDEX(Sheet2!$B:$B,MATCH(Sheet3!$B40&amp;Sheet3!Q$3,Sheet2!$L:$L,0))</f>
        <v>0</v>
      </c>
      <c r="R40" s="1">
        <f t="array" ref="R40">INDEX(Sheet2!$B:$B,MATCH(Sheet3!$B40&amp;Sheet3!R$3,Sheet2!$L:$L,0))</f>
        <v>0</v>
      </c>
      <c r="S40" s="1">
        <f t="array" ref="S40">INDEX(Sheet2!$B:$B,MATCH(Sheet3!$B40&amp;Sheet3!S$3,Sheet2!$L:$L,0))</f>
        <v>0</v>
      </c>
      <c r="T40" s="1">
        <f t="array" ref="T40">INDEX(Sheet2!$B:$B,MATCH(Sheet3!$B40&amp;Sheet3!T$3,Sheet2!$L:$L,0))</f>
        <v>0</v>
      </c>
      <c r="U40" s="1">
        <f t="array" ref="U40">INDEX(Sheet2!$B:$B,MATCH(Sheet3!$B40&amp;Sheet3!U$3,Sheet2!$L:$L,0))</f>
        <v>1</v>
      </c>
      <c r="V40" s="1">
        <f t="array" ref="V40">INDEX(Sheet2!$B:$B,MATCH(Sheet3!$B40&amp;Sheet3!V$3,Sheet2!$L:$L,0))</f>
        <v>0</v>
      </c>
      <c r="W40" s="1">
        <f t="array" ref="W40">INDEX(Sheet2!$B:$B,MATCH(Sheet3!$B40&amp;Sheet3!W$3,Sheet2!$L:$L,0))</f>
        <v>0.05</v>
      </c>
      <c r="X40" s="1">
        <f t="array" ref="X40">INDEX(Sheet2!$B:$B,MATCH(Sheet3!$B40&amp;Sheet3!X$3,Sheet2!$L:$L,0))</f>
        <v>0</v>
      </c>
    </row>
    <row r="41" ht="15.75" customHeight="1">
      <c r="B41" s="1" t="s">
        <v>1065</v>
      </c>
      <c r="C41" s="1" t="str">
        <f t="array" ref="C41">INDEX(Sheet2!$A:$A,MATCH(Sheet3!$B41&amp;Sheet3!C$3,Sheet2!$K:$K,0))</f>
        <v>Primary production dummy</v>
      </c>
      <c r="D41" s="1" t="str">
        <f t="array" ref="D41">INDEX(Sheet2!$A:$A,MATCH(Sheet3!$B41&amp;Sheet3!D$3,Sheet2!$K:$K,0))</f>
        <v>Processing dummy</v>
      </c>
      <c r="E41" s="1" t="str">
        <f t="array" ref="E41">INDEX(Sheet2!$A:$A,MATCH(Sheet3!$B41&amp;Sheet3!E$3,Sheet2!$K:$K,0))</f>
        <v>Packaging dummy</v>
      </c>
      <c r="F41" s="1" t="str">
        <f t="array" ref="F41">INDEX(Sheet2!$A:$A,MATCH(Sheet3!$B41&amp;Sheet3!F$3,Sheet2!$K:$K,0))</f>
        <v>Domestic distribution {ID}| GAIN</v>
      </c>
      <c r="G41" s="1" t="str">
        <f t="array" ref="G41">INDEX(Sheet2!$A:$A,MATCH(Sheet3!$B41&amp;Sheet3!G$3,Sheet2!$K:$K,0))</f>
        <v>Storage, in closed refrigerator, at retail (WFLDB)/RER U {ID}| GAIN</v>
      </c>
      <c r="H41" s="1" t="str">
        <f t="array" ref="H41">INDEX(Sheet2!$A:$A,MATCH(Sheet3!$B41&amp;Sheet3!H$3,Sheet2!$K:$K,0))</f>
        <v>Storage, in closed freezer, at retail (WFLDB)/RER U {ID}| GAIN</v>
      </c>
      <c r="I41" s="1" t="str">
        <f t="array" ref="I41">INDEX(Sheet2!$A:$A,MATCH(Sheet3!$B41&amp;Sheet3!I$3,Sheet2!$K:$K,0))</f>
        <v>Storage, in refrigerator, at home (WFLDB)/RER U {ID}| GAIN</v>
      </c>
      <c r="J41" s="1" t="str">
        <f t="array" ref="J41">INDEX(Sheet2!$A:$A,MATCH(Sheet3!$B41&amp;Sheet3!J$3,Sheet2!$K:$K,0))</f>
        <v>Storage, in freezer, at home (WFLDB)/RER U {ID}| GAIN</v>
      </c>
      <c r="K41" s="1" t="str">
        <f t="array" ref="K41">INDEX(Sheet2!$A:$A,MATCH(Sheet3!$B41&amp;Sheet3!K$3,Sheet2!$K:$K,0))</f>
        <v>Boiling, vegetables, with LPG stove, at consumer home (WFLDB)/GLO U</v>
      </c>
      <c r="L41" s="1" t="str">
        <f t="array" ref="L41">INDEX(Sheet2!$A:$A,MATCH(Sheet3!$B41&amp;Sheet3!L$3,Sheet2!$K:$K,0))</f>
        <v>Frying, vegetables, with LPG stove, at consumer home (WFLDB)/GLO U</v>
      </c>
      <c r="M41" s="1">
        <f t="array" ref="M41">INDEX(Sheet2!$B:$B,MATCH(Sheet3!$B41&amp;Sheet3!M$3,Sheet2!$L:$L,0))</f>
        <v>0</v>
      </c>
      <c r="N41" s="1">
        <f t="array" ref="N41">INDEX(Sheet2!$B:$B,MATCH(Sheet3!$B41&amp;Sheet3!N$3,Sheet2!$L:$L,0))</f>
        <v>1</v>
      </c>
      <c r="O41" s="1">
        <f t="array" ref="O41">INDEX(Sheet2!$B:$B,MATCH(Sheet3!$B41&amp;Sheet3!O$3,Sheet2!$L:$L,0))</f>
        <v>1</v>
      </c>
      <c r="P41" s="1">
        <f t="array" ref="P41">INDEX(Sheet2!$B:$B,MATCH(Sheet3!$B41&amp;Sheet3!P$3,Sheet2!$L:$L,0))</f>
        <v>1</v>
      </c>
      <c r="Q41" s="1">
        <f t="array" ref="Q41">INDEX(Sheet2!$B:$B,MATCH(Sheet3!$B41&amp;Sheet3!Q$3,Sheet2!$L:$L,0))</f>
        <v>0</v>
      </c>
      <c r="R41" s="1">
        <f t="array" ref="R41">INDEX(Sheet2!$B:$B,MATCH(Sheet3!$B41&amp;Sheet3!R$3,Sheet2!$L:$L,0))</f>
        <v>0</v>
      </c>
      <c r="S41" s="1">
        <f t="array" ref="S41">INDEX(Sheet2!$B:$B,MATCH(Sheet3!$B41&amp;Sheet3!S$3,Sheet2!$L:$L,0))</f>
        <v>0</v>
      </c>
      <c r="T41" s="1">
        <f t="array" ref="T41">INDEX(Sheet2!$B:$B,MATCH(Sheet3!$B41&amp;Sheet3!T$3,Sheet2!$L:$L,0))</f>
        <v>0</v>
      </c>
      <c r="U41" s="1">
        <f t="array" ref="U41">INDEX(Sheet2!$B:$B,MATCH(Sheet3!$B41&amp;Sheet3!U$3,Sheet2!$L:$L,0))</f>
        <v>1</v>
      </c>
      <c r="V41" s="1">
        <f t="array" ref="V41">INDEX(Sheet2!$B:$B,MATCH(Sheet3!$B41&amp;Sheet3!V$3,Sheet2!$L:$L,0))</f>
        <v>0</v>
      </c>
      <c r="W41" s="1">
        <f t="array" ref="W41">INDEX(Sheet2!$B:$B,MATCH(Sheet3!$B41&amp;Sheet3!W$3,Sheet2!$L:$L,0))</f>
        <v>0.05</v>
      </c>
      <c r="X41" s="1">
        <f t="array" ref="X41">INDEX(Sheet2!$B:$B,MATCH(Sheet3!$B41&amp;Sheet3!X$3,Sheet2!$L:$L,0))</f>
        <v>0</v>
      </c>
    </row>
    <row r="42" ht="15.75" customHeight="1">
      <c r="B42" s="1" t="s">
        <v>1067</v>
      </c>
      <c r="C42" s="1" t="str">
        <f t="array" ref="C42">INDEX(Sheet2!$A:$A,MATCH(Sheet3!$B42&amp;Sheet3!C$3,Sheet2!$K:$K,0))</f>
        <v>Primary production dummy</v>
      </c>
      <c r="D42" s="1" t="str">
        <f t="array" ref="D42">INDEX(Sheet2!$A:$A,MATCH(Sheet3!$B42&amp;Sheet3!D$3,Sheet2!$K:$K,0))</f>
        <v>Processing dummy</v>
      </c>
      <c r="E42" s="1" t="str">
        <f t="array" ref="E42">INDEX(Sheet2!$A:$A,MATCH(Sheet3!$B42&amp;Sheet3!E$3,Sheet2!$K:$K,0))</f>
        <v>Packaging dummy</v>
      </c>
      <c r="F42" s="1" t="str">
        <f t="array" ref="F42">INDEX(Sheet2!$A:$A,MATCH(Sheet3!$B42&amp;Sheet3!F$3,Sheet2!$K:$K,0))</f>
        <v>Domestic distribution {ID}| GAIN</v>
      </c>
      <c r="G42" s="1" t="str">
        <f t="array" ref="G42">INDEX(Sheet2!$A:$A,MATCH(Sheet3!$B42&amp;Sheet3!G$3,Sheet2!$K:$K,0))</f>
        <v>Storage, in closed refrigerator, at retail (WFLDB)/RER U {ID}| GAIN</v>
      </c>
      <c r="H42" s="1" t="str">
        <f t="array" ref="H42">INDEX(Sheet2!$A:$A,MATCH(Sheet3!$B42&amp;Sheet3!H$3,Sheet2!$K:$K,0))</f>
        <v>Storage, in closed freezer, at retail (WFLDB)/RER U {ID}| GAIN</v>
      </c>
      <c r="I42" s="1" t="str">
        <f t="array" ref="I42">INDEX(Sheet2!$A:$A,MATCH(Sheet3!$B42&amp;Sheet3!I$3,Sheet2!$K:$K,0))</f>
        <v>Storage, in refrigerator, at home (WFLDB)/RER U {ID}| GAIN</v>
      </c>
      <c r="J42" s="1" t="str">
        <f t="array" ref="J42">INDEX(Sheet2!$A:$A,MATCH(Sheet3!$B42&amp;Sheet3!J$3,Sheet2!$K:$K,0))</f>
        <v>Storage, in freezer, at home (WFLDB)/RER U {ID}| GAIN</v>
      </c>
      <c r="K42" s="1" t="str">
        <f t="array" ref="K42">INDEX(Sheet2!$A:$A,MATCH(Sheet3!$B42&amp;Sheet3!K$3,Sheet2!$K:$K,0))</f>
        <v>Boiling, vegetables, with LPG stove, at consumer home (WFLDB)/GLO U</v>
      </c>
      <c r="L42" s="1" t="str">
        <f t="array" ref="L42">INDEX(Sheet2!$A:$A,MATCH(Sheet3!$B42&amp;Sheet3!L$3,Sheet2!$K:$K,0))</f>
        <v>Frying, vegetables, with LPG stove, at consumer home (WFLDB)/GLO U</v>
      </c>
      <c r="M42" s="1">
        <f t="array" ref="M42">INDEX(Sheet2!$B:$B,MATCH(Sheet3!$B42&amp;Sheet3!M$3,Sheet2!$L:$L,0))</f>
        <v>0</v>
      </c>
      <c r="N42" s="1">
        <f t="array" ref="N42">INDEX(Sheet2!$B:$B,MATCH(Sheet3!$B42&amp;Sheet3!N$3,Sheet2!$L:$L,0))</f>
        <v>1</v>
      </c>
      <c r="O42" s="1">
        <f t="array" ref="O42">INDEX(Sheet2!$B:$B,MATCH(Sheet3!$B42&amp;Sheet3!O$3,Sheet2!$L:$L,0))</f>
        <v>1</v>
      </c>
      <c r="P42" s="1">
        <f t="array" ref="P42">INDEX(Sheet2!$B:$B,MATCH(Sheet3!$B42&amp;Sheet3!P$3,Sheet2!$L:$L,0))</f>
        <v>1</v>
      </c>
      <c r="Q42" s="1">
        <f t="array" ref="Q42">INDEX(Sheet2!$B:$B,MATCH(Sheet3!$B42&amp;Sheet3!Q$3,Sheet2!$L:$L,0))</f>
        <v>0</v>
      </c>
      <c r="R42" s="1">
        <f t="array" ref="R42">INDEX(Sheet2!$B:$B,MATCH(Sheet3!$B42&amp;Sheet3!R$3,Sheet2!$L:$L,0))</f>
        <v>0</v>
      </c>
      <c r="S42" s="1">
        <f t="array" ref="S42">INDEX(Sheet2!$B:$B,MATCH(Sheet3!$B42&amp;Sheet3!S$3,Sheet2!$L:$L,0))</f>
        <v>0</v>
      </c>
      <c r="T42" s="1">
        <f t="array" ref="T42">INDEX(Sheet2!$B:$B,MATCH(Sheet3!$B42&amp;Sheet3!T$3,Sheet2!$L:$L,0))</f>
        <v>0</v>
      </c>
      <c r="U42" s="1">
        <f t="array" ref="U42">INDEX(Sheet2!$B:$B,MATCH(Sheet3!$B42&amp;Sheet3!U$3,Sheet2!$L:$L,0))</f>
        <v>1</v>
      </c>
      <c r="V42" s="1">
        <f t="array" ref="V42">INDEX(Sheet2!$B:$B,MATCH(Sheet3!$B42&amp;Sheet3!V$3,Sheet2!$L:$L,0))</f>
        <v>0</v>
      </c>
      <c r="W42" s="1">
        <f t="array" ref="W42">INDEX(Sheet2!$B:$B,MATCH(Sheet3!$B42&amp;Sheet3!W$3,Sheet2!$L:$L,0))</f>
        <v>0.05</v>
      </c>
      <c r="X42" s="1">
        <f t="array" ref="X42">INDEX(Sheet2!$B:$B,MATCH(Sheet3!$B42&amp;Sheet3!X$3,Sheet2!$L:$L,0))</f>
        <v>0</v>
      </c>
    </row>
    <row r="43" ht="15.75" customHeight="1">
      <c r="B43" s="1" t="s">
        <v>1069</v>
      </c>
      <c r="C43" s="1" t="str">
        <f t="array" ref="C43">INDEX(Sheet2!$A:$A,MATCH(Sheet3!$B43&amp;Sheet3!C$3,Sheet2!$K:$K,0))</f>
        <v>Primary production dummy</v>
      </c>
      <c r="D43" s="1" t="str">
        <f t="array" ref="D43">INDEX(Sheet2!$A:$A,MATCH(Sheet3!$B43&amp;Sheet3!D$3,Sheet2!$K:$K,0))</f>
        <v>Processing dummy</v>
      </c>
      <c r="E43" s="1" t="str">
        <f t="array" ref="E43">INDEX(Sheet2!$A:$A,MATCH(Sheet3!$B43&amp;Sheet3!E$3,Sheet2!$K:$K,0))</f>
        <v>Packaging dummy</v>
      </c>
      <c r="F43" s="1" t="str">
        <f t="array" ref="F43">INDEX(Sheet2!$A:$A,MATCH(Sheet3!$B43&amp;Sheet3!F$3,Sheet2!$K:$K,0))</f>
        <v>Domestic distribution {ID}| GAIN</v>
      </c>
      <c r="G43" s="1" t="str">
        <f t="array" ref="G43">INDEX(Sheet2!$A:$A,MATCH(Sheet3!$B43&amp;Sheet3!G$3,Sheet2!$K:$K,0))</f>
        <v>Storage, in closed refrigerator, at retail (WFLDB)/RER U {ID}| GAIN</v>
      </c>
      <c r="H43" s="1" t="str">
        <f t="array" ref="H43">INDEX(Sheet2!$A:$A,MATCH(Sheet3!$B43&amp;Sheet3!H$3,Sheet2!$K:$K,0))</f>
        <v>Storage, in closed freezer, at retail (WFLDB)/RER U {ID}| GAIN</v>
      </c>
      <c r="I43" s="1" t="str">
        <f t="array" ref="I43">INDEX(Sheet2!$A:$A,MATCH(Sheet3!$B43&amp;Sheet3!I$3,Sheet2!$K:$K,0))</f>
        <v>Storage, in refrigerator, at home (WFLDB)/RER U {ID}| GAIN</v>
      </c>
      <c r="J43" s="1" t="str">
        <f t="array" ref="J43">INDEX(Sheet2!$A:$A,MATCH(Sheet3!$B43&amp;Sheet3!J$3,Sheet2!$K:$K,0))</f>
        <v>Storage, in freezer, at home (WFLDB)/RER U {ID}| GAIN</v>
      </c>
      <c r="K43" s="1" t="str">
        <f t="array" ref="K43">INDEX(Sheet2!$A:$A,MATCH(Sheet3!$B43&amp;Sheet3!K$3,Sheet2!$K:$K,0))</f>
        <v>Boiling, vegetables, with LPG stove, at consumer home (WFLDB)/GLO U</v>
      </c>
      <c r="L43" s="1" t="str">
        <f t="array" ref="L43">INDEX(Sheet2!$A:$A,MATCH(Sheet3!$B43&amp;Sheet3!L$3,Sheet2!$K:$K,0))</f>
        <v>Frying, vegetables, with LPG stove, at consumer home (WFLDB)/GLO U</v>
      </c>
      <c r="M43" s="1">
        <f t="array" ref="M43">INDEX(Sheet2!$B:$B,MATCH(Sheet3!$B43&amp;Sheet3!M$3,Sheet2!$L:$L,0))</f>
        <v>0</v>
      </c>
      <c r="N43" s="1">
        <f t="array" ref="N43">INDEX(Sheet2!$B:$B,MATCH(Sheet3!$B43&amp;Sheet3!N$3,Sheet2!$L:$L,0))</f>
        <v>1</v>
      </c>
      <c r="O43" s="1">
        <f t="array" ref="O43">INDEX(Sheet2!$B:$B,MATCH(Sheet3!$B43&amp;Sheet3!O$3,Sheet2!$L:$L,0))</f>
        <v>1</v>
      </c>
      <c r="P43" s="1">
        <f t="array" ref="P43">INDEX(Sheet2!$B:$B,MATCH(Sheet3!$B43&amp;Sheet3!P$3,Sheet2!$L:$L,0))</f>
        <v>1</v>
      </c>
      <c r="Q43" s="1">
        <f t="array" ref="Q43">INDEX(Sheet2!$B:$B,MATCH(Sheet3!$B43&amp;Sheet3!Q$3,Sheet2!$L:$L,0))</f>
        <v>0</v>
      </c>
      <c r="R43" s="1">
        <f t="array" ref="R43">INDEX(Sheet2!$B:$B,MATCH(Sheet3!$B43&amp;Sheet3!R$3,Sheet2!$L:$L,0))</f>
        <v>0</v>
      </c>
      <c r="S43" s="1">
        <f t="array" ref="S43">INDEX(Sheet2!$B:$B,MATCH(Sheet3!$B43&amp;Sheet3!S$3,Sheet2!$L:$L,0))</f>
        <v>0</v>
      </c>
      <c r="T43" s="1">
        <f t="array" ref="T43">INDEX(Sheet2!$B:$B,MATCH(Sheet3!$B43&amp;Sheet3!T$3,Sheet2!$L:$L,0))</f>
        <v>0</v>
      </c>
      <c r="U43" s="1">
        <f t="array" ref="U43">INDEX(Sheet2!$B:$B,MATCH(Sheet3!$B43&amp;Sheet3!U$3,Sheet2!$L:$L,0))</f>
        <v>2</v>
      </c>
      <c r="V43" s="1">
        <f t="array" ref="V43">INDEX(Sheet2!$B:$B,MATCH(Sheet3!$B43&amp;Sheet3!V$3,Sheet2!$L:$L,0))</f>
        <v>0</v>
      </c>
      <c r="W43" s="1">
        <f t="array" ref="W43">INDEX(Sheet2!$B:$B,MATCH(Sheet3!$B43&amp;Sheet3!W$3,Sheet2!$L:$L,0))</f>
        <v>0.05</v>
      </c>
      <c r="X43" s="1">
        <f t="array" ref="X43">INDEX(Sheet2!$B:$B,MATCH(Sheet3!$B43&amp;Sheet3!X$3,Sheet2!$L:$L,0))</f>
        <v>0</v>
      </c>
    </row>
    <row r="44" ht="15.75" customHeight="1">
      <c r="B44" s="1" t="s">
        <v>1071</v>
      </c>
      <c r="C44" s="1" t="str">
        <f t="array" ref="C44">INDEX(Sheet2!$A:$A,MATCH(Sheet3!$B44&amp;Sheet3!C$3,Sheet2!$K:$K,0))</f>
        <v>String bean , at farm {ID} | GAIN LCA food basket</v>
      </c>
      <c r="D44" s="1" t="str">
        <f t="array" ref="D44">INDEX(Sheet2!$A:$A,MATCH(Sheet3!$B44&amp;Sheet3!D$3,Sheet2!$K:$K,0))</f>
        <v>Processing dummy</v>
      </c>
      <c r="E44" s="1" t="str">
        <f t="array" ref="E44">INDEX(Sheet2!$A:$A,MATCH(Sheet3!$B44&amp;Sheet3!E$3,Sheet2!$K:$K,0))</f>
        <v>Packaging dummy</v>
      </c>
      <c r="F44" s="1" t="str">
        <f t="array" ref="F44">INDEX(Sheet2!$A:$A,MATCH(Sheet3!$B44&amp;Sheet3!F$3,Sheet2!$K:$K,0))</f>
        <v>Domestic distribution {ID}| GAIN</v>
      </c>
      <c r="G44" s="1" t="str">
        <f t="array" ref="G44">INDEX(Sheet2!$A:$A,MATCH(Sheet3!$B44&amp;Sheet3!G$3,Sheet2!$K:$K,0))</f>
        <v>Storage, in closed refrigerator, at retail (WFLDB)/RER U {ID}| GAIN</v>
      </c>
      <c r="H44" s="1" t="str">
        <f t="array" ref="H44">INDEX(Sheet2!$A:$A,MATCH(Sheet3!$B44&amp;Sheet3!H$3,Sheet2!$K:$K,0))</f>
        <v>Storage, in closed freezer, at retail (WFLDB)/RER U {ID}| GAIN</v>
      </c>
      <c r="I44" s="1" t="str">
        <f t="array" ref="I44">INDEX(Sheet2!$A:$A,MATCH(Sheet3!$B44&amp;Sheet3!I$3,Sheet2!$K:$K,0))</f>
        <v>Storage, in refrigerator, at home (WFLDB)/RER U {ID}| GAIN</v>
      </c>
      <c r="J44" s="1" t="str">
        <f t="array" ref="J44">INDEX(Sheet2!$A:$A,MATCH(Sheet3!$B44&amp;Sheet3!J$3,Sheet2!$K:$K,0))</f>
        <v>Storage, in freezer, at home (WFLDB)/RER U {ID}| GAIN</v>
      </c>
      <c r="K44" s="1" t="str">
        <f t="array" ref="K44">INDEX(Sheet2!$A:$A,MATCH(Sheet3!$B44&amp;Sheet3!K$3,Sheet2!$K:$K,0))</f>
        <v>Boiling, vegetables, with LPG stove, at consumer home (WFLDB)/GLO U</v>
      </c>
      <c r="L44" s="1" t="str">
        <f t="array" ref="L44">INDEX(Sheet2!$A:$A,MATCH(Sheet3!$B44&amp;Sheet3!L$3,Sheet2!$K:$K,0))</f>
        <v>Frying, vegetables, with LPG stove, at consumer home (WFLDB)/GLO U</v>
      </c>
      <c r="M44" s="1">
        <f t="array" ref="M44">INDEX(Sheet2!$B:$B,MATCH(Sheet3!$B44&amp;Sheet3!M$3,Sheet2!$L:$L,0))</f>
        <v>1</v>
      </c>
      <c r="N44" s="1">
        <f t="array" ref="N44">INDEX(Sheet2!$B:$B,MATCH(Sheet3!$B44&amp;Sheet3!N$3,Sheet2!$L:$L,0))</f>
        <v>1</v>
      </c>
      <c r="O44" s="1">
        <f t="array" ref="O44">INDEX(Sheet2!$B:$B,MATCH(Sheet3!$B44&amp;Sheet3!O$3,Sheet2!$L:$L,0))</f>
        <v>1</v>
      </c>
      <c r="P44" s="1">
        <f t="array" ref="P44">INDEX(Sheet2!$B:$B,MATCH(Sheet3!$B44&amp;Sheet3!P$3,Sheet2!$L:$L,0))</f>
        <v>1</v>
      </c>
      <c r="Q44" s="1">
        <f t="array" ref="Q44">INDEX(Sheet2!$B:$B,MATCH(Sheet3!$B44&amp;Sheet3!Q$3,Sheet2!$L:$L,0))</f>
        <v>0</v>
      </c>
      <c r="R44" s="1">
        <f t="array" ref="R44">INDEX(Sheet2!$B:$B,MATCH(Sheet3!$B44&amp;Sheet3!R$3,Sheet2!$L:$L,0))</f>
        <v>0</v>
      </c>
      <c r="S44" s="1">
        <f t="array" ref="S44">INDEX(Sheet2!$B:$B,MATCH(Sheet3!$B44&amp;Sheet3!S$3,Sheet2!$L:$L,0))</f>
        <v>0</v>
      </c>
      <c r="T44" s="1">
        <f t="array" ref="T44">INDEX(Sheet2!$B:$B,MATCH(Sheet3!$B44&amp;Sheet3!T$3,Sheet2!$L:$L,0))</f>
        <v>0</v>
      </c>
      <c r="U44" s="1">
        <f t="array" ref="U44">INDEX(Sheet2!$B:$B,MATCH(Sheet3!$B44&amp;Sheet3!U$3,Sheet2!$L:$L,0))</f>
        <v>2</v>
      </c>
      <c r="V44" s="1">
        <f t="array" ref="V44">INDEX(Sheet2!$B:$B,MATCH(Sheet3!$B44&amp;Sheet3!V$3,Sheet2!$L:$L,0))</f>
        <v>0</v>
      </c>
      <c r="W44" s="1">
        <f t="array" ref="W44">INDEX(Sheet2!$B:$B,MATCH(Sheet3!$B44&amp;Sheet3!W$3,Sheet2!$L:$L,0))</f>
        <v>0.05</v>
      </c>
      <c r="X44" s="1">
        <f t="array" ref="X44">INDEX(Sheet2!$B:$B,MATCH(Sheet3!$B44&amp;Sheet3!X$3,Sheet2!$L:$L,0))</f>
        <v>0</v>
      </c>
    </row>
    <row r="45" ht="15.75" customHeight="1">
      <c r="B45" s="1" t="s">
        <v>1073</v>
      </c>
      <c r="C45" s="1" t="str">
        <f t="array" ref="C45">INDEX(Sheet2!$A:$A,MATCH(Sheet3!$B45&amp;Sheet3!C$3,Sheet2!$K:$K,0))</f>
        <v>Cabbage , at farm {ID} | GAIN LCA food basket</v>
      </c>
      <c r="D45" s="1" t="str">
        <f t="array" ref="D45">INDEX(Sheet2!$A:$A,MATCH(Sheet3!$B45&amp;Sheet3!D$3,Sheet2!$K:$K,0))</f>
        <v>Processing dummy</v>
      </c>
      <c r="E45" s="1" t="str">
        <f t="array" ref="E45">INDEX(Sheet2!$A:$A,MATCH(Sheet3!$B45&amp;Sheet3!E$3,Sheet2!$K:$K,0))</f>
        <v>Packaging dummy</v>
      </c>
      <c r="F45" s="1" t="str">
        <f t="array" ref="F45">INDEX(Sheet2!$A:$A,MATCH(Sheet3!$B45&amp;Sheet3!F$3,Sheet2!$K:$K,0))</f>
        <v>Domestic distribution {ID}| GAIN</v>
      </c>
      <c r="G45" s="1" t="str">
        <f t="array" ref="G45">INDEX(Sheet2!$A:$A,MATCH(Sheet3!$B45&amp;Sheet3!G$3,Sheet2!$K:$K,0))</f>
        <v>Storage, in closed refrigerator, at retail (WFLDB)/RER U {ID}| GAIN</v>
      </c>
      <c r="H45" s="1" t="str">
        <f t="array" ref="H45">INDEX(Sheet2!$A:$A,MATCH(Sheet3!$B45&amp;Sheet3!H$3,Sheet2!$K:$K,0))</f>
        <v>Storage, in closed freezer, at retail (WFLDB)/RER U {ID}| GAIN</v>
      </c>
      <c r="I45" s="1" t="str">
        <f t="array" ref="I45">INDEX(Sheet2!$A:$A,MATCH(Sheet3!$B45&amp;Sheet3!I$3,Sheet2!$K:$K,0))</f>
        <v>Storage, in refrigerator, at home (WFLDB)/RER U {ID}| GAIN</v>
      </c>
      <c r="J45" s="1" t="str">
        <f t="array" ref="J45">INDEX(Sheet2!$A:$A,MATCH(Sheet3!$B45&amp;Sheet3!J$3,Sheet2!$K:$K,0))</f>
        <v>Storage, in freezer, at home (WFLDB)/RER U {ID}| GAIN</v>
      </c>
      <c r="K45" s="1" t="str">
        <f t="array" ref="K45">INDEX(Sheet2!$A:$A,MATCH(Sheet3!$B45&amp;Sheet3!K$3,Sheet2!$K:$K,0))</f>
        <v>Boiling, vegetables, with LPG stove, at consumer home (WFLDB)/GLO U</v>
      </c>
      <c r="L45" s="1" t="str">
        <f t="array" ref="L45">INDEX(Sheet2!$A:$A,MATCH(Sheet3!$B45&amp;Sheet3!L$3,Sheet2!$K:$K,0))</f>
        <v>Frying, vegetables, with LPG stove, at consumer home (WFLDB)/GLO U</v>
      </c>
      <c r="M45" s="1">
        <f t="array" ref="M45">INDEX(Sheet2!$B:$B,MATCH(Sheet3!$B45&amp;Sheet3!M$3,Sheet2!$L:$L,0))</f>
        <v>1</v>
      </c>
      <c r="N45" s="1">
        <f t="array" ref="N45">INDEX(Sheet2!$B:$B,MATCH(Sheet3!$B45&amp;Sheet3!N$3,Sheet2!$L:$L,0))</f>
        <v>1</v>
      </c>
      <c r="O45" s="1">
        <f t="array" ref="O45">INDEX(Sheet2!$B:$B,MATCH(Sheet3!$B45&amp;Sheet3!O$3,Sheet2!$L:$L,0))</f>
        <v>1</v>
      </c>
      <c r="P45" s="1">
        <f t="array" ref="P45">INDEX(Sheet2!$B:$B,MATCH(Sheet3!$B45&amp;Sheet3!P$3,Sheet2!$L:$L,0))</f>
        <v>1</v>
      </c>
      <c r="Q45" s="1">
        <f t="array" ref="Q45">INDEX(Sheet2!$B:$B,MATCH(Sheet3!$B45&amp;Sheet3!Q$3,Sheet2!$L:$L,0))</f>
        <v>0</v>
      </c>
      <c r="R45" s="1">
        <f t="array" ref="R45">INDEX(Sheet2!$B:$B,MATCH(Sheet3!$B45&amp;Sheet3!R$3,Sheet2!$L:$L,0))</f>
        <v>0</v>
      </c>
      <c r="S45" s="1">
        <f t="array" ref="S45">INDEX(Sheet2!$B:$B,MATCH(Sheet3!$B45&amp;Sheet3!S$3,Sheet2!$L:$L,0))</f>
        <v>0</v>
      </c>
      <c r="T45" s="1">
        <f t="array" ref="T45">INDEX(Sheet2!$B:$B,MATCH(Sheet3!$B45&amp;Sheet3!T$3,Sheet2!$L:$L,0))</f>
        <v>0</v>
      </c>
      <c r="U45" s="1">
        <f t="array" ref="U45">INDEX(Sheet2!$B:$B,MATCH(Sheet3!$B45&amp;Sheet3!U$3,Sheet2!$L:$L,0))</f>
        <v>1</v>
      </c>
      <c r="V45" s="1">
        <f t="array" ref="V45">INDEX(Sheet2!$B:$B,MATCH(Sheet3!$B45&amp;Sheet3!V$3,Sheet2!$L:$L,0))</f>
        <v>0</v>
      </c>
      <c r="W45" s="1">
        <f t="array" ref="W45">INDEX(Sheet2!$B:$B,MATCH(Sheet3!$B45&amp;Sheet3!W$3,Sheet2!$L:$L,0))</f>
        <v>0.05</v>
      </c>
      <c r="X45" s="1">
        <f t="array" ref="X45">INDEX(Sheet2!$B:$B,MATCH(Sheet3!$B45&amp;Sheet3!X$3,Sheet2!$L:$L,0))</f>
        <v>0</v>
      </c>
    </row>
    <row r="46" ht="15.75" customHeight="1">
      <c r="B46" s="1" t="s">
        <v>1075</v>
      </c>
      <c r="C46" s="1" t="str">
        <f t="array" ref="C46">INDEX(Sheet2!$A:$A,MATCH(Sheet3!$B46&amp;Sheet3!C$3,Sheet2!$K:$K,0))</f>
        <v>Bell pepper {IN-UP}| bell pepper production, open field | Cut-off, S</v>
      </c>
      <c r="D46" s="1" t="str">
        <f t="array" ref="D46">INDEX(Sheet2!$A:$A,MATCH(Sheet3!$B46&amp;Sheet3!D$3,Sheet2!$K:$K,0))</f>
        <v>Processing dummy</v>
      </c>
      <c r="E46" s="1" t="str">
        <f t="array" ref="E46">INDEX(Sheet2!$A:$A,MATCH(Sheet3!$B46&amp;Sheet3!E$3,Sheet2!$K:$K,0))</f>
        <v>Packaging dummy</v>
      </c>
      <c r="F46" s="1" t="str">
        <f t="array" ref="F46">INDEX(Sheet2!$A:$A,MATCH(Sheet3!$B46&amp;Sheet3!F$3,Sheet2!$K:$K,0))</f>
        <v>Domestic distribution {ID}| GAIN</v>
      </c>
      <c r="G46" s="1" t="str">
        <f t="array" ref="G46">INDEX(Sheet2!$A:$A,MATCH(Sheet3!$B46&amp;Sheet3!G$3,Sheet2!$K:$K,0))</f>
        <v>Storage, in closed refrigerator, at retail (WFLDB)/RER U {ID}| GAIN</v>
      </c>
      <c r="H46" s="1" t="str">
        <f t="array" ref="H46">INDEX(Sheet2!$A:$A,MATCH(Sheet3!$B46&amp;Sheet3!H$3,Sheet2!$K:$K,0))</f>
        <v>Storage, in closed freezer, at retail (WFLDB)/RER U {ID}| GAIN</v>
      </c>
      <c r="I46" s="1" t="str">
        <f t="array" ref="I46">INDEX(Sheet2!$A:$A,MATCH(Sheet3!$B46&amp;Sheet3!I$3,Sheet2!$K:$K,0))</f>
        <v>Storage, in refrigerator, at home (WFLDB)/RER U {ID}| GAIN</v>
      </c>
      <c r="J46" s="1" t="str">
        <f t="array" ref="J46">INDEX(Sheet2!$A:$A,MATCH(Sheet3!$B46&amp;Sheet3!J$3,Sheet2!$K:$K,0))</f>
        <v>Storage, in freezer, at home (WFLDB)/RER U {ID}| GAIN</v>
      </c>
      <c r="K46" s="1" t="str">
        <f t="array" ref="K46">INDEX(Sheet2!$A:$A,MATCH(Sheet3!$B46&amp;Sheet3!K$3,Sheet2!$K:$K,0))</f>
        <v>Boiling, vegetables, with LPG stove, at consumer home (WFLDB)/GLO U</v>
      </c>
      <c r="L46" s="1" t="str">
        <f t="array" ref="L46">INDEX(Sheet2!$A:$A,MATCH(Sheet3!$B46&amp;Sheet3!L$3,Sheet2!$K:$K,0))</f>
        <v>Frying, vegetables, with LPG stove, at consumer home (WFLDB)/GLO U</v>
      </c>
      <c r="M46" s="1">
        <f t="array" ref="M46">INDEX(Sheet2!$B:$B,MATCH(Sheet3!$B46&amp;Sheet3!M$3,Sheet2!$L:$L,0))</f>
        <v>1</v>
      </c>
      <c r="N46" s="1">
        <f t="array" ref="N46">INDEX(Sheet2!$B:$B,MATCH(Sheet3!$B46&amp;Sheet3!N$3,Sheet2!$L:$L,0))</f>
        <v>1</v>
      </c>
      <c r="O46" s="1">
        <f t="array" ref="O46">INDEX(Sheet2!$B:$B,MATCH(Sheet3!$B46&amp;Sheet3!O$3,Sheet2!$L:$L,0))</f>
        <v>1</v>
      </c>
      <c r="P46" s="1">
        <f t="array" ref="P46">INDEX(Sheet2!$B:$B,MATCH(Sheet3!$B46&amp;Sheet3!P$3,Sheet2!$L:$L,0))</f>
        <v>1</v>
      </c>
      <c r="Q46" s="1">
        <f t="array" ref="Q46">INDEX(Sheet2!$B:$B,MATCH(Sheet3!$B46&amp;Sheet3!Q$3,Sheet2!$L:$L,0))</f>
        <v>0</v>
      </c>
      <c r="R46" s="1">
        <f t="array" ref="R46">INDEX(Sheet2!$B:$B,MATCH(Sheet3!$B46&amp;Sheet3!R$3,Sheet2!$L:$L,0))</f>
        <v>0</v>
      </c>
      <c r="S46" s="1">
        <f t="array" ref="S46">INDEX(Sheet2!$B:$B,MATCH(Sheet3!$B46&amp;Sheet3!S$3,Sheet2!$L:$L,0))</f>
        <v>0</v>
      </c>
      <c r="T46" s="1">
        <f t="array" ref="T46">INDEX(Sheet2!$B:$B,MATCH(Sheet3!$B46&amp;Sheet3!T$3,Sheet2!$L:$L,0))</f>
        <v>0</v>
      </c>
      <c r="U46" s="1">
        <f t="array" ref="U46">INDEX(Sheet2!$B:$B,MATCH(Sheet3!$B46&amp;Sheet3!U$3,Sheet2!$L:$L,0))</f>
        <v>1</v>
      </c>
      <c r="V46" s="1">
        <f t="array" ref="V46">INDEX(Sheet2!$B:$B,MATCH(Sheet3!$B46&amp;Sheet3!V$3,Sheet2!$L:$L,0))</f>
        <v>0</v>
      </c>
      <c r="W46" s="1">
        <f t="array" ref="W46">INDEX(Sheet2!$B:$B,MATCH(Sheet3!$B46&amp;Sheet3!W$3,Sheet2!$L:$L,0))</f>
        <v>0.05</v>
      </c>
      <c r="X46" s="1">
        <f t="array" ref="X46">INDEX(Sheet2!$B:$B,MATCH(Sheet3!$B46&amp;Sheet3!X$3,Sheet2!$L:$L,0))</f>
        <v>0</v>
      </c>
    </row>
    <row r="47" ht="15.75" customHeight="1">
      <c r="B47" s="1" t="s">
        <v>1077</v>
      </c>
      <c r="C47" s="1" t="str">
        <f t="array" ref="C47">INDEX(Sheet2!$A:$A,MATCH(Sheet3!$B47&amp;Sheet3!C$3,Sheet2!$K:$K,0))</f>
        <v>Tomato , at farm {ID} | GAIN LCA food basket</v>
      </c>
      <c r="D47" s="1" t="str">
        <f t="array" ref="D47">INDEX(Sheet2!$A:$A,MATCH(Sheet3!$B47&amp;Sheet3!D$3,Sheet2!$K:$K,0))</f>
        <v>Processing dummy</v>
      </c>
      <c r="E47" s="1" t="str">
        <f t="array" ref="E47">INDEX(Sheet2!$A:$A,MATCH(Sheet3!$B47&amp;Sheet3!E$3,Sheet2!$K:$K,0))</f>
        <v>Packaging dummy</v>
      </c>
      <c r="F47" s="1" t="str">
        <f t="array" ref="F47">INDEX(Sheet2!$A:$A,MATCH(Sheet3!$B47&amp;Sheet3!F$3,Sheet2!$K:$K,0))</f>
        <v>Domestic distribution {ID}| GAIN</v>
      </c>
      <c r="G47" s="1" t="str">
        <f t="array" ref="G47">INDEX(Sheet2!$A:$A,MATCH(Sheet3!$B47&amp;Sheet3!G$3,Sheet2!$K:$K,0))</f>
        <v>Storage, in closed refrigerator, at retail (WFLDB)/RER U {ID}| GAIN</v>
      </c>
      <c r="H47" s="1" t="str">
        <f t="array" ref="H47">INDEX(Sheet2!$A:$A,MATCH(Sheet3!$B47&amp;Sheet3!H$3,Sheet2!$K:$K,0))</f>
        <v>Storage, in closed freezer, at retail (WFLDB)/RER U {ID}| GAIN</v>
      </c>
      <c r="I47" s="1" t="str">
        <f t="array" ref="I47">INDEX(Sheet2!$A:$A,MATCH(Sheet3!$B47&amp;Sheet3!I$3,Sheet2!$K:$K,0))</f>
        <v>Storage, in refrigerator, at home (WFLDB)/RER U {ID}| GAIN</v>
      </c>
      <c r="J47" s="1" t="str">
        <f t="array" ref="J47">INDEX(Sheet2!$A:$A,MATCH(Sheet3!$B47&amp;Sheet3!J$3,Sheet2!$K:$K,0))</f>
        <v>Storage, in freezer, at home (WFLDB)/RER U {ID}| GAIN</v>
      </c>
      <c r="K47" s="1" t="str">
        <f t="array" ref="K47">INDEX(Sheet2!$A:$A,MATCH(Sheet3!$B47&amp;Sheet3!K$3,Sheet2!$K:$K,0))</f>
        <v>Boiling, vegetables, with LPG stove, at consumer home (WFLDB)/GLO U</v>
      </c>
      <c r="L47" s="1" t="str">
        <f t="array" ref="L47">INDEX(Sheet2!$A:$A,MATCH(Sheet3!$B47&amp;Sheet3!L$3,Sheet2!$K:$K,0))</f>
        <v>Frying, vegetables, with LPG stove, at consumer home (WFLDB)/GLO U</v>
      </c>
      <c r="M47" s="1">
        <f t="array" ref="M47">INDEX(Sheet2!$B:$B,MATCH(Sheet3!$B47&amp;Sheet3!M$3,Sheet2!$L:$L,0))</f>
        <v>1</v>
      </c>
      <c r="N47" s="1">
        <f t="array" ref="N47">INDEX(Sheet2!$B:$B,MATCH(Sheet3!$B47&amp;Sheet3!N$3,Sheet2!$L:$L,0))</f>
        <v>1</v>
      </c>
      <c r="O47" s="1">
        <f t="array" ref="O47">INDEX(Sheet2!$B:$B,MATCH(Sheet3!$B47&amp;Sheet3!O$3,Sheet2!$L:$L,0))</f>
        <v>1</v>
      </c>
      <c r="P47" s="1">
        <f t="array" ref="P47">INDEX(Sheet2!$B:$B,MATCH(Sheet3!$B47&amp;Sheet3!P$3,Sheet2!$L:$L,0))</f>
        <v>1</v>
      </c>
      <c r="Q47" s="1">
        <f t="array" ref="Q47">INDEX(Sheet2!$B:$B,MATCH(Sheet3!$B47&amp;Sheet3!Q$3,Sheet2!$L:$L,0))</f>
        <v>0</v>
      </c>
      <c r="R47" s="1">
        <f t="array" ref="R47">INDEX(Sheet2!$B:$B,MATCH(Sheet3!$B47&amp;Sheet3!R$3,Sheet2!$L:$L,0))</f>
        <v>0</v>
      </c>
      <c r="S47" s="1">
        <f t="array" ref="S47">INDEX(Sheet2!$B:$B,MATCH(Sheet3!$B47&amp;Sheet3!S$3,Sheet2!$L:$L,0))</f>
        <v>0</v>
      </c>
      <c r="T47" s="1">
        <f t="array" ref="T47">INDEX(Sheet2!$B:$B,MATCH(Sheet3!$B47&amp;Sheet3!T$3,Sheet2!$L:$L,0))</f>
        <v>0</v>
      </c>
      <c r="U47" s="1">
        <f t="array" ref="U47">INDEX(Sheet2!$B:$B,MATCH(Sheet3!$B47&amp;Sheet3!U$3,Sheet2!$L:$L,0))</f>
        <v>1</v>
      </c>
      <c r="V47" s="1">
        <f t="array" ref="V47">INDEX(Sheet2!$B:$B,MATCH(Sheet3!$B47&amp;Sheet3!V$3,Sheet2!$L:$L,0))</f>
        <v>0</v>
      </c>
      <c r="W47" s="1">
        <f t="array" ref="W47">INDEX(Sheet2!$B:$B,MATCH(Sheet3!$B47&amp;Sheet3!W$3,Sheet2!$L:$L,0))</f>
        <v>0.05</v>
      </c>
      <c r="X47" s="1">
        <f t="array" ref="X47">INDEX(Sheet2!$B:$B,MATCH(Sheet3!$B47&amp;Sheet3!X$3,Sheet2!$L:$L,0))</f>
        <v>0</v>
      </c>
    </row>
    <row r="48" ht="15.75" customHeight="1">
      <c r="B48" s="1" t="s">
        <v>1079</v>
      </c>
      <c r="C48" s="1" t="str">
        <f t="array" ref="C48">INDEX(Sheet2!$A:$A,MATCH(Sheet3!$B48&amp;Sheet3!C$3,Sheet2!$K:$K,0))</f>
        <v>String bean , at farm {ID} | GAIN LCA food basket</v>
      </c>
      <c r="D48" s="1" t="str">
        <f t="array" ref="D48">INDEX(Sheet2!$A:$A,MATCH(Sheet3!$B48&amp;Sheet3!D$3,Sheet2!$K:$K,0))</f>
        <v>Processing dummy</v>
      </c>
      <c r="E48" s="1" t="str">
        <f t="array" ref="E48">INDEX(Sheet2!$A:$A,MATCH(Sheet3!$B48&amp;Sheet3!E$3,Sheet2!$K:$K,0))</f>
        <v>Packaging dummy</v>
      </c>
      <c r="F48" s="1" t="str">
        <f t="array" ref="F48">INDEX(Sheet2!$A:$A,MATCH(Sheet3!$B48&amp;Sheet3!F$3,Sheet2!$K:$K,0))</f>
        <v>Domestic distribution {ID}| GAIN</v>
      </c>
      <c r="G48" s="1" t="str">
        <f t="array" ref="G48">INDEX(Sheet2!$A:$A,MATCH(Sheet3!$B48&amp;Sheet3!G$3,Sheet2!$K:$K,0))</f>
        <v>Storage, in closed refrigerator, at retail (WFLDB)/RER U {ID}| GAIN</v>
      </c>
      <c r="H48" s="1" t="str">
        <f t="array" ref="H48">INDEX(Sheet2!$A:$A,MATCH(Sheet3!$B48&amp;Sheet3!H$3,Sheet2!$K:$K,0))</f>
        <v>Storage, in closed freezer, at retail (WFLDB)/RER U {ID}| GAIN</v>
      </c>
      <c r="I48" s="1" t="str">
        <f t="array" ref="I48">INDEX(Sheet2!$A:$A,MATCH(Sheet3!$B48&amp;Sheet3!I$3,Sheet2!$K:$K,0))</f>
        <v>Storage, in refrigerator, at home (WFLDB)/RER U {ID}| GAIN</v>
      </c>
      <c r="J48" s="1" t="str">
        <f t="array" ref="J48">INDEX(Sheet2!$A:$A,MATCH(Sheet3!$B48&amp;Sheet3!J$3,Sheet2!$K:$K,0))</f>
        <v>Storage, in freezer, at home (WFLDB)/RER U {ID}| GAIN</v>
      </c>
      <c r="K48" s="1" t="str">
        <f t="array" ref="K48">INDEX(Sheet2!$A:$A,MATCH(Sheet3!$B48&amp;Sheet3!K$3,Sheet2!$K:$K,0))</f>
        <v>Boiling, vegetables, with LPG stove, at consumer home (WFLDB)/GLO U</v>
      </c>
      <c r="L48" s="1" t="str">
        <f t="array" ref="L48">INDEX(Sheet2!$A:$A,MATCH(Sheet3!$B48&amp;Sheet3!L$3,Sheet2!$K:$K,0))</f>
        <v>Frying, vegetables, with LPG stove, at consumer home (WFLDB)/GLO U</v>
      </c>
      <c r="M48" s="1">
        <f t="array" ref="M48">INDEX(Sheet2!$B:$B,MATCH(Sheet3!$B48&amp;Sheet3!M$3,Sheet2!$L:$L,0))</f>
        <v>1</v>
      </c>
      <c r="N48" s="1">
        <f t="array" ref="N48">INDEX(Sheet2!$B:$B,MATCH(Sheet3!$B48&amp;Sheet3!N$3,Sheet2!$L:$L,0))</f>
        <v>1</v>
      </c>
      <c r="O48" s="1">
        <f t="array" ref="O48">INDEX(Sheet2!$B:$B,MATCH(Sheet3!$B48&amp;Sheet3!O$3,Sheet2!$L:$L,0))</f>
        <v>1</v>
      </c>
      <c r="P48" s="1">
        <f t="array" ref="P48">INDEX(Sheet2!$B:$B,MATCH(Sheet3!$B48&amp;Sheet3!P$3,Sheet2!$L:$L,0))</f>
        <v>1</v>
      </c>
      <c r="Q48" s="1">
        <f t="array" ref="Q48">INDEX(Sheet2!$B:$B,MATCH(Sheet3!$B48&amp;Sheet3!Q$3,Sheet2!$L:$L,0))</f>
        <v>0</v>
      </c>
      <c r="R48" s="1">
        <f t="array" ref="R48">INDEX(Sheet2!$B:$B,MATCH(Sheet3!$B48&amp;Sheet3!R$3,Sheet2!$L:$L,0))</f>
        <v>0</v>
      </c>
      <c r="S48" s="1">
        <f t="array" ref="S48">INDEX(Sheet2!$B:$B,MATCH(Sheet3!$B48&amp;Sheet3!S$3,Sheet2!$L:$L,0))</f>
        <v>0</v>
      </c>
      <c r="T48" s="1">
        <f t="array" ref="T48">INDEX(Sheet2!$B:$B,MATCH(Sheet3!$B48&amp;Sheet3!T$3,Sheet2!$L:$L,0))</f>
        <v>0</v>
      </c>
      <c r="U48" s="1">
        <f t="array" ref="U48">INDEX(Sheet2!$B:$B,MATCH(Sheet3!$B48&amp;Sheet3!U$3,Sheet2!$L:$L,0))</f>
        <v>2</v>
      </c>
      <c r="V48" s="1">
        <f t="array" ref="V48">INDEX(Sheet2!$B:$B,MATCH(Sheet3!$B48&amp;Sheet3!V$3,Sheet2!$L:$L,0))</f>
        <v>0</v>
      </c>
      <c r="W48" s="1">
        <f t="array" ref="W48">INDEX(Sheet2!$B:$B,MATCH(Sheet3!$B48&amp;Sheet3!W$3,Sheet2!$L:$L,0))</f>
        <v>0.05</v>
      </c>
      <c r="X48" s="1">
        <f t="array" ref="X48">INDEX(Sheet2!$B:$B,MATCH(Sheet3!$B48&amp;Sheet3!X$3,Sheet2!$L:$L,0))</f>
        <v>0</v>
      </c>
    </row>
    <row r="49" ht="15.75" customHeight="1">
      <c r="B49" s="1" t="s">
        <v>1081</v>
      </c>
      <c r="C49" s="1" t="str">
        <f t="array" ref="C49">INDEX(Sheet2!$A:$A,MATCH(Sheet3!$B49&amp;Sheet3!C$3,Sheet2!$K:$K,0))</f>
        <v>Long bean , at farm {ID} | GAIN LCA food basket</v>
      </c>
      <c r="D49" s="1" t="str">
        <f t="array" ref="D49">INDEX(Sheet2!$A:$A,MATCH(Sheet3!$B49&amp;Sheet3!D$3,Sheet2!$K:$K,0))</f>
        <v>Processing dummy</v>
      </c>
      <c r="E49" s="1" t="str">
        <f t="array" ref="E49">INDEX(Sheet2!$A:$A,MATCH(Sheet3!$B49&amp;Sheet3!E$3,Sheet2!$K:$K,0))</f>
        <v>Packaging dummy</v>
      </c>
      <c r="F49" s="1" t="str">
        <f t="array" ref="F49">INDEX(Sheet2!$A:$A,MATCH(Sheet3!$B49&amp;Sheet3!F$3,Sheet2!$K:$K,0))</f>
        <v>Domestic distribution {ID}| GAIN</v>
      </c>
      <c r="G49" s="1" t="str">
        <f t="array" ref="G49">INDEX(Sheet2!$A:$A,MATCH(Sheet3!$B49&amp;Sheet3!G$3,Sheet2!$K:$K,0))</f>
        <v>Storage, in closed refrigerator, at retail (WFLDB)/RER U {ID}| GAIN</v>
      </c>
      <c r="H49" s="1" t="str">
        <f t="array" ref="H49">INDEX(Sheet2!$A:$A,MATCH(Sheet3!$B49&amp;Sheet3!H$3,Sheet2!$K:$K,0))</f>
        <v>Storage, in closed freezer, at retail (WFLDB)/RER U {ID}| GAIN</v>
      </c>
      <c r="I49" s="1" t="str">
        <f t="array" ref="I49">INDEX(Sheet2!$A:$A,MATCH(Sheet3!$B49&amp;Sheet3!I$3,Sheet2!$K:$K,0))</f>
        <v>Storage, in refrigerator, at home (WFLDB)/RER U {ID}| GAIN</v>
      </c>
      <c r="J49" s="1" t="str">
        <f t="array" ref="J49">INDEX(Sheet2!$A:$A,MATCH(Sheet3!$B49&amp;Sheet3!J$3,Sheet2!$K:$K,0))</f>
        <v>Storage, in freezer, at home (WFLDB)/RER U {ID}| GAIN</v>
      </c>
      <c r="K49" s="1" t="str">
        <f t="array" ref="K49">INDEX(Sheet2!$A:$A,MATCH(Sheet3!$B49&amp;Sheet3!K$3,Sheet2!$K:$K,0))</f>
        <v>Boiling, vegetables, with LPG stove, at consumer home (WFLDB)/GLO U</v>
      </c>
      <c r="L49" s="1" t="str">
        <f t="array" ref="L49">INDEX(Sheet2!$A:$A,MATCH(Sheet3!$B49&amp;Sheet3!L$3,Sheet2!$K:$K,0))</f>
        <v>Frying, vegetables, with LPG stove, at consumer home (WFLDB)/GLO U</v>
      </c>
      <c r="M49" s="1">
        <f t="array" ref="M49">INDEX(Sheet2!$B:$B,MATCH(Sheet3!$B49&amp;Sheet3!M$3,Sheet2!$L:$L,0))</f>
        <v>1</v>
      </c>
      <c r="N49" s="1">
        <f t="array" ref="N49">INDEX(Sheet2!$B:$B,MATCH(Sheet3!$B49&amp;Sheet3!N$3,Sheet2!$L:$L,0))</f>
        <v>1</v>
      </c>
      <c r="O49" s="1">
        <f t="array" ref="O49">INDEX(Sheet2!$B:$B,MATCH(Sheet3!$B49&amp;Sheet3!O$3,Sheet2!$L:$L,0))</f>
        <v>1</v>
      </c>
      <c r="P49" s="1">
        <f t="array" ref="P49">INDEX(Sheet2!$B:$B,MATCH(Sheet3!$B49&amp;Sheet3!P$3,Sheet2!$L:$L,0))</f>
        <v>1</v>
      </c>
      <c r="Q49" s="1">
        <f t="array" ref="Q49">INDEX(Sheet2!$B:$B,MATCH(Sheet3!$B49&amp;Sheet3!Q$3,Sheet2!$L:$L,0))</f>
        <v>0</v>
      </c>
      <c r="R49" s="1">
        <f t="array" ref="R49">INDEX(Sheet2!$B:$B,MATCH(Sheet3!$B49&amp;Sheet3!R$3,Sheet2!$L:$L,0))</f>
        <v>0</v>
      </c>
      <c r="S49" s="1">
        <f t="array" ref="S49">INDEX(Sheet2!$B:$B,MATCH(Sheet3!$B49&amp;Sheet3!S$3,Sheet2!$L:$L,0))</f>
        <v>0</v>
      </c>
      <c r="T49" s="1">
        <f t="array" ref="T49">INDEX(Sheet2!$B:$B,MATCH(Sheet3!$B49&amp;Sheet3!T$3,Sheet2!$L:$L,0))</f>
        <v>0</v>
      </c>
      <c r="U49" s="1">
        <f t="array" ref="U49">INDEX(Sheet2!$B:$B,MATCH(Sheet3!$B49&amp;Sheet3!U$3,Sheet2!$L:$L,0))</f>
        <v>2</v>
      </c>
      <c r="V49" s="1">
        <f t="array" ref="V49">INDEX(Sheet2!$B:$B,MATCH(Sheet3!$B49&amp;Sheet3!V$3,Sheet2!$L:$L,0))</f>
        <v>0</v>
      </c>
      <c r="W49" s="1">
        <f t="array" ref="W49">INDEX(Sheet2!$B:$B,MATCH(Sheet3!$B49&amp;Sheet3!W$3,Sheet2!$L:$L,0))</f>
        <v>0.05</v>
      </c>
      <c r="X49" s="1">
        <f t="array" ref="X49">INDEX(Sheet2!$B:$B,MATCH(Sheet3!$B49&amp;Sheet3!X$3,Sheet2!$L:$L,0))</f>
        <v>0</v>
      </c>
    </row>
    <row r="50" ht="15.75" customHeight="1">
      <c r="B50" s="1" t="s">
        <v>1083</v>
      </c>
      <c r="C50" s="1" t="str">
        <f t="array" ref="C50">INDEX(Sheet2!$A:$A,MATCH(Sheet3!$B50&amp;Sheet3!C$3,Sheet2!$K:$K,0))</f>
        <v>Cauliflower , at farm {ID} | GAIN LCA food basket</v>
      </c>
      <c r="D50" s="1" t="str">
        <f t="array" ref="D50">INDEX(Sheet2!$A:$A,MATCH(Sheet3!$B50&amp;Sheet3!D$3,Sheet2!$K:$K,0))</f>
        <v>Processing dummy</v>
      </c>
      <c r="E50" s="1" t="str">
        <f t="array" ref="E50">INDEX(Sheet2!$A:$A,MATCH(Sheet3!$B50&amp;Sheet3!E$3,Sheet2!$K:$K,0))</f>
        <v>Packaging dummy</v>
      </c>
      <c r="F50" s="1" t="str">
        <f t="array" ref="F50">INDEX(Sheet2!$A:$A,MATCH(Sheet3!$B50&amp;Sheet3!F$3,Sheet2!$K:$K,0))</f>
        <v>Domestic distribution {ID}| GAIN</v>
      </c>
      <c r="G50" s="1" t="str">
        <f t="array" ref="G50">INDEX(Sheet2!$A:$A,MATCH(Sheet3!$B50&amp;Sheet3!G$3,Sheet2!$K:$K,0))</f>
        <v>Storage, in closed refrigerator, at retail (WFLDB)/RER U {ID}| GAIN</v>
      </c>
      <c r="H50" s="1" t="str">
        <f t="array" ref="H50">INDEX(Sheet2!$A:$A,MATCH(Sheet3!$B50&amp;Sheet3!H$3,Sheet2!$K:$K,0))</f>
        <v>Storage, in closed freezer, at retail (WFLDB)/RER U {ID}| GAIN</v>
      </c>
      <c r="I50" s="1" t="str">
        <f t="array" ref="I50">INDEX(Sheet2!$A:$A,MATCH(Sheet3!$B50&amp;Sheet3!I$3,Sheet2!$K:$K,0))</f>
        <v>Storage, in refrigerator, at home (WFLDB)/RER U {ID}| GAIN</v>
      </c>
      <c r="J50" s="1" t="str">
        <f t="array" ref="J50">INDEX(Sheet2!$A:$A,MATCH(Sheet3!$B50&amp;Sheet3!J$3,Sheet2!$K:$K,0))</f>
        <v>Storage, in freezer, at home (WFLDB)/RER U {ID}| GAIN</v>
      </c>
      <c r="K50" s="1" t="str">
        <f t="array" ref="K50">INDEX(Sheet2!$A:$A,MATCH(Sheet3!$B50&amp;Sheet3!K$3,Sheet2!$K:$K,0))</f>
        <v>Boiling, vegetables, with LPG stove, at consumer home (WFLDB)/GLO U</v>
      </c>
      <c r="L50" s="1" t="str">
        <f t="array" ref="L50">INDEX(Sheet2!$A:$A,MATCH(Sheet3!$B50&amp;Sheet3!L$3,Sheet2!$K:$K,0))</f>
        <v>Frying, vegetables, with LPG stove, at consumer home (WFLDB)/GLO U</v>
      </c>
      <c r="M50" s="1">
        <f t="array" ref="M50">INDEX(Sheet2!$B:$B,MATCH(Sheet3!$B50&amp;Sheet3!M$3,Sheet2!$L:$L,0))</f>
        <v>1</v>
      </c>
      <c r="N50" s="1">
        <f t="array" ref="N50">INDEX(Sheet2!$B:$B,MATCH(Sheet3!$B50&amp;Sheet3!N$3,Sheet2!$L:$L,0))</f>
        <v>1</v>
      </c>
      <c r="O50" s="1">
        <f t="array" ref="O50">INDEX(Sheet2!$B:$B,MATCH(Sheet3!$B50&amp;Sheet3!O$3,Sheet2!$L:$L,0))</f>
        <v>1</v>
      </c>
      <c r="P50" s="1">
        <f t="array" ref="P50">INDEX(Sheet2!$B:$B,MATCH(Sheet3!$B50&amp;Sheet3!P$3,Sheet2!$L:$L,0))</f>
        <v>1</v>
      </c>
      <c r="Q50" s="1">
        <f t="array" ref="Q50">INDEX(Sheet2!$B:$B,MATCH(Sheet3!$B50&amp;Sheet3!Q$3,Sheet2!$L:$L,0))</f>
        <v>0</v>
      </c>
      <c r="R50" s="1">
        <f t="array" ref="R50">INDEX(Sheet2!$B:$B,MATCH(Sheet3!$B50&amp;Sheet3!R$3,Sheet2!$L:$L,0))</f>
        <v>0</v>
      </c>
      <c r="S50" s="1">
        <f t="array" ref="S50">INDEX(Sheet2!$B:$B,MATCH(Sheet3!$B50&amp;Sheet3!S$3,Sheet2!$L:$L,0))</f>
        <v>0</v>
      </c>
      <c r="T50" s="1">
        <f t="array" ref="T50">INDEX(Sheet2!$B:$B,MATCH(Sheet3!$B50&amp;Sheet3!T$3,Sheet2!$L:$L,0))</f>
        <v>0</v>
      </c>
      <c r="U50" s="1">
        <f t="array" ref="U50">INDEX(Sheet2!$B:$B,MATCH(Sheet3!$B50&amp;Sheet3!U$3,Sheet2!$L:$L,0))</f>
        <v>1</v>
      </c>
      <c r="V50" s="1">
        <f t="array" ref="V50">INDEX(Sheet2!$B:$B,MATCH(Sheet3!$B50&amp;Sheet3!V$3,Sheet2!$L:$L,0))</f>
        <v>1</v>
      </c>
      <c r="W50" s="1">
        <f t="array" ref="W50">INDEX(Sheet2!$B:$B,MATCH(Sheet3!$B50&amp;Sheet3!W$3,Sheet2!$L:$L,0))</f>
        <v>0.05</v>
      </c>
      <c r="X50" s="1">
        <f t="array" ref="X50">INDEX(Sheet2!$B:$B,MATCH(Sheet3!$B50&amp;Sheet3!X$3,Sheet2!$L:$L,0))</f>
        <v>0</v>
      </c>
    </row>
    <row r="51" ht="15.75" customHeight="1">
      <c r="B51" s="1" t="s">
        <v>1085</v>
      </c>
      <c r="C51" s="1" t="str">
        <f t="array" ref="C51">INDEX(Sheet2!$A:$A,MATCH(Sheet3!$B51&amp;Sheet3!C$3,Sheet2!$K:$K,0))</f>
        <v>Zucchini, open field, conventional, at farm gate {FR} S</v>
      </c>
      <c r="D51" s="1" t="str">
        <f t="array" ref="D51">INDEX(Sheet2!$A:$A,MATCH(Sheet3!$B51&amp;Sheet3!D$3,Sheet2!$K:$K,0))</f>
        <v>Processing dummy</v>
      </c>
      <c r="E51" s="1" t="str">
        <f t="array" ref="E51">INDEX(Sheet2!$A:$A,MATCH(Sheet3!$B51&amp;Sheet3!E$3,Sheet2!$K:$K,0))</f>
        <v>Packaging dummy</v>
      </c>
      <c r="F51" s="1" t="str">
        <f t="array" ref="F51">INDEX(Sheet2!$A:$A,MATCH(Sheet3!$B51&amp;Sheet3!F$3,Sheet2!$K:$K,0))</f>
        <v>Domestic distribution {ID}| GAIN</v>
      </c>
      <c r="G51" s="1" t="str">
        <f t="array" ref="G51">INDEX(Sheet2!$A:$A,MATCH(Sheet3!$B51&amp;Sheet3!G$3,Sheet2!$K:$K,0))</f>
        <v>Storage, in closed refrigerator, at retail (WFLDB)/RER U {ID}| GAIN</v>
      </c>
      <c r="H51" s="1" t="str">
        <f t="array" ref="H51">INDEX(Sheet2!$A:$A,MATCH(Sheet3!$B51&amp;Sheet3!H$3,Sheet2!$K:$K,0))</f>
        <v>Storage, in closed freezer, at retail (WFLDB)/RER U {ID}| GAIN</v>
      </c>
      <c r="I51" s="1" t="str">
        <f t="array" ref="I51">INDEX(Sheet2!$A:$A,MATCH(Sheet3!$B51&amp;Sheet3!I$3,Sheet2!$K:$K,0))</f>
        <v>Storage, in refrigerator, at home (WFLDB)/RER U {ID}| GAIN</v>
      </c>
      <c r="J51" s="1" t="str">
        <f t="array" ref="J51">INDEX(Sheet2!$A:$A,MATCH(Sheet3!$B51&amp;Sheet3!J$3,Sheet2!$K:$K,0))</f>
        <v>Storage, in freezer, at home (WFLDB)/RER U {ID}| GAIN</v>
      </c>
      <c r="K51" s="1" t="str">
        <f t="array" ref="K51">INDEX(Sheet2!$A:$A,MATCH(Sheet3!$B51&amp;Sheet3!K$3,Sheet2!$K:$K,0))</f>
        <v>Boiling, vegetables, with LPG stove, at consumer home (WFLDB)/GLO U</v>
      </c>
      <c r="L51" s="1" t="str">
        <f t="array" ref="L51">INDEX(Sheet2!$A:$A,MATCH(Sheet3!$B51&amp;Sheet3!L$3,Sheet2!$K:$K,0))</f>
        <v>Frying, vegetables, with LPG stove, at consumer home (WFLDB)/GLO U</v>
      </c>
      <c r="M51" s="1">
        <f t="array" ref="M51">INDEX(Sheet2!$B:$B,MATCH(Sheet3!$B51&amp;Sheet3!M$3,Sheet2!$L:$L,0))</f>
        <v>1</v>
      </c>
      <c r="N51" s="1">
        <f t="array" ref="N51">INDEX(Sheet2!$B:$B,MATCH(Sheet3!$B51&amp;Sheet3!N$3,Sheet2!$L:$L,0))</f>
        <v>1</v>
      </c>
      <c r="O51" s="1">
        <f t="array" ref="O51">INDEX(Sheet2!$B:$B,MATCH(Sheet3!$B51&amp;Sheet3!O$3,Sheet2!$L:$L,0))</f>
        <v>1</v>
      </c>
      <c r="P51" s="1">
        <f t="array" ref="P51">INDEX(Sheet2!$B:$B,MATCH(Sheet3!$B51&amp;Sheet3!P$3,Sheet2!$L:$L,0))</f>
        <v>1</v>
      </c>
      <c r="Q51" s="1">
        <f t="array" ref="Q51">INDEX(Sheet2!$B:$B,MATCH(Sheet3!$B51&amp;Sheet3!Q$3,Sheet2!$L:$L,0))</f>
        <v>0</v>
      </c>
      <c r="R51" s="1">
        <f t="array" ref="R51">INDEX(Sheet2!$B:$B,MATCH(Sheet3!$B51&amp;Sheet3!R$3,Sheet2!$L:$L,0))</f>
        <v>0</v>
      </c>
      <c r="S51" s="1">
        <f t="array" ref="S51">INDEX(Sheet2!$B:$B,MATCH(Sheet3!$B51&amp;Sheet3!S$3,Sheet2!$L:$L,0))</f>
        <v>0</v>
      </c>
      <c r="T51" s="1">
        <f t="array" ref="T51">INDEX(Sheet2!$B:$B,MATCH(Sheet3!$B51&amp;Sheet3!T$3,Sheet2!$L:$L,0))</f>
        <v>0</v>
      </c>
      <c r="U51" s="1">
        <f t="array" ref="U51">INDEX(Sheet2!$B:$B,MATCH(Sheet3!$B51&amp;Sheet3!U$3,Sheet2!$L:$L,0))</f>
        <v>1</v>
      </c>
      <c r="V51" s="1">
        <f t="array" ref="V51">INDEX(Sheet2!$B:$B,MATCH(Sheet3!$B51&amp;Sheet3!V$3,Sheet2!$L:$L,0))</f>
        <v>0</v>
      </c>
      <c r="W51" s="1">
        <f t="array" ref="W51">INDEX(Sheet2!$B:$B,MATCH(Sheet3!$B51&amp;Sheet3!W$3,Sheet2!$L:$L,0))</f>
        <v>0.05</v>
      </c>
      <c r="X51" s="1">
        <f t="array" ref="X51">INDEX(Sheet2!$B:$B,MATCH(Sheet3!$B51&amp;Sheet3!X$3,Sheet2!$L:$L,0))</f>
        <v>0</v>
      </c>
    </row>
    <row r="52" ht="15.75" customHeight="1">
      <c r="B52" s="1" t="s">
        <v>1087</v>
      </c>
      <c r="C52" s="1" t="str">
        <f t="array" ref="C52">INDEX(Sheet2!$A:$A,MATCH(Sheet3!$B52&amp;Sheet3!C$3,Sheet2!$K:$K,0))</f>
        <v>Beans, dry, start material, at seed production {CN} Economic, S</v>
      </c>
      <c r="D52" s="1" t="str">
        <f t="array" ref="D52">INDEX(Sheet2!$A:$A,MATCH(Sheet3!$B52&amp;Sheet3!D$3,Sheet2!$K:$K,0))</f>
        <v>Processing dummy</v>
      </c>
      <c r="E52" s="1" t="str">
        <f t="array" ref="E52">INDEX(Sheet2!$A:$A,MATCH(Sheet3!$B52&amp;Sheet3!E$3,Sheet2!$K:$K,0))</f>
        <v>Packaging dummy</v>
      </c>
      <c r="F52" s="1" t="str">
        <f t="array" ref="F52">INDEX(Sheet2!$A:$A,MATCH(Sheet3!$B52&amp;Sheet3!F$3,Sheet2!$K:$K,0))</f>
        <v>Domestic distribution {ID}| GAIN</v>
      </c>
      <c r="G52" s="1" t="str">
        <f t="array" ref="G52">INDEX(Sheet2!$A:$A,MATCH(Sheet3!$B52&amp;Sheet3!G$3,Sheet2!$K:$K,0))</f>
        <v>Storage, in closed refrigerator, at retail (WFLDB)/RER U {ID}| GAIN</v>
      </c>
      <c r="H52" s="1" t="str">
        <f t="array" ref="H52">INDEX(Sheet2!$A:$A,MATCH(Sheet3!$B52&amp;Sheet3!H$3,Sheet2!$K:$K,0))</f>
        <v>Storage, in closed freezer, at retail (WFLDB)/RER U {ID}| GAIN</v>
      </c>
      <c r="I52" s="1" t="str">
        <f t="array" ref="I52">INDEX(Sheet2!$A:$A,MATCH(Sheet3!$B52&amp;Sheet3!I$3,Sheet2!$K:$K,0))</f>
        <v>Storage, in refrigerator, at home (WFLDB)/RER U {ID}| GAIN</v>
      </c>
      <c r="J52" s="1" t="str">
        <f t="array" ref="J52">INDEX(Sheet2!$A:$A,MATCH(Sheet3!$B52&amp;Sheet3!J$3,Sheet2!$K:$K,0))</f>
        <v>Storage, in freezer, at home (WFLDB)/RER U {ID}| GAIN</v>
      </c>
      <c r="K52" s="1" t="str">
        <f t="array" ref="K52">INDEX(Sheet2!$A:$A,MATCH(Sheet3!$B52&amp;Sheet3!K$3,Sheet2!$K:$K,0))</f>
        <v>Boiling, vegetables, with LPG stove, at consumer home (WFLDB)/GLO U</v>
      </c>
      <c r="L52" s="1" t="str">
        <f t="array" ref="L52">INDEX(Sheet2!$A:$A,MATCH(Sheet3!$B52&amp;Sheet3!L$3,Sheet2!$K:$K,0))</f>
        <v>Frying, vegetables, with LPG stove, at consumer home (WFLDB)/GLO U</v>
      </c>
      <c r="M52" s="1">
        <f t="array" ref="M52">INDEX(Sheet2!$B:$B,MATCH(Sheet3!$B52&amp;Sheet3!M$3,Sheet2!$L:$L,0))</f>
        <v>1</v>
      </c>
      <c r="N52" s="1">
        <f t="array" ref="N52">INDEX(Sheet2!$B:$B,MATCH(Sheet3!$B52&amp;Sheet3!N$3,Sheet2!$L:$L,0))</f>
        <v>1</v>
      </c>
      <c r="O52" s="1">
        <f t="array" ref="O52">INDEX(Sheet2!$B:$B,MATCH(Sheet3!$B52&amp;Sheet3!O$3,Sheet2!$L:$L,0))</f>
        <v>1</v>
      </c>
      <c r="P52" s="1">
        <f t="array" ref="P52">INDEX(Sheet2!$B:$B,MATCH(Sheet3!$B52&amp;Sheet3!P$3,Sheet2!$L:$L,0))</f>
        <v>1</v>
      </c>
      <c r="Q52" s="1">
        <f t="array" ref="Q52">INDEX(Sheet2!$B:$B,MATCH(Sheet3!$B52&amp;Sheet3!Q$3,Sheet2!$L:$L,0))</f>
        <v>0</v>
      </c>
      <c r="R52" s="1">
        <f t="array" ref="R52">INDEX(Sheet2!$B:$B,MATCH(Sheet3!$B52&amp;Sheet3!R$3,Sheet2!$L:$L,0))</f>
        <v>0</v>
      </c>
      <c r="S52" s="1">
        <f t="array" ref="S52">INDEX(Sheet2!$B:$B,MATCH(Sheet3!$B52&amp;Sheet3!S$3,Sheet2!$L:$L,0))</f>
        <v>0</v>
      </c>
      <c r="T52" s="1">
        <f t="array" ref="T52">INDEX(Sheet2!$B:$B,MATCH(Sheet3!$B52&amp;Sheet3!T$3,Sheet2!$L:$L,0))</f>
        <v>0</v>
      </c>
      <c r="U52" s="1">
        <f t="array" ref="U52">INDEX(Sheet2!$B:$B,MATCH(Sheet3!$B52&amp;Sheet3!U$3,Sheet2!$L:$L,0))</f>
        <v>1</v>
      </c>
      <c r="V52" s="1">
        <f t="array" ref="V52">INDEX(Sheet2!$B:$B,MATCH(Sheet3!$B52&amp;Sheet3!V$3,Sheet2!$L:$L,0))</f>
        <v>1</v>
      </c>
      <c r="W52" s="1">
        <f t="array" ref="W52">INDEX(Sheet2!$B:$B,MATCH(Sheet3!$B52&amp;Sheet3!W$3,Sheet2!$L:$L,0))</f>
        <v>0.05</v>
      </c>
      <c r="X52" s="1">
        <f t="array" ref="X52">INDEX(Sheet2!$B:$B,MATCH(Sheet3!$B52&amp;Sheet3!X$3,Sheet2!$L:$L,0))</f>
        <v>0</v>
      </c>
    </row>
    <row r="53" ht="15.75" customHeight="1">
      <c r="B53" s="1" t="s">
        <v>1089</v>
      </c>
      <c r="C53" s="1" t="str">
        <f t="array" ref="C53">INDEX(Sheet2!$A:$A,MATCH(Sheet3!$B53&amp;Sheet3!C$3,Sheet2!$K:$K,0))</f>
        <v>Shiitake mushroom production, fresh, at plant (WFLDB)/CN U</v>
      </c>
      <c r="D53" s="1" t="str">
        <f t="array" ref="D53">INDEX(Sheet2!$A:$A,MATCH(Sheet3!$B53&amp;Sheet3!D$3,Sheet2!$K:$K,0))</f>
        <v>Processing dummy</v>
      </c>
      <c r="E53" s="1" t="str">
        <f t="array" ref="E53">INDEX(Sheet2!$A:$A,MATCH(Sheet3!$B53&amp;Sheet3!E$3,Sheet2!$K:$K,0))</f>
        <v>Packaging dummy</v>
      </c>
      <c r="F53" s="1" t="str">
        <f t="array" ref="F53">INDEX(Sheet2!$A:$A,MATCH(Sheet3!$B53&amp;Sheet3!F$3,Sheet2!$K:$K,0))</f>
        <v>Domestic distribution {ID}| GAIN</v>
      </c>
      <c r="G53" s="1" t="str">
        <f t="array" ref="G53">INDEX(Sheet2!$A:$A,MATCH(Sheet3!$B53&amp;Sheet3!G$3,Sheet2!$K:$K,0))</f>
        <v>Storage, in closed refrigerator, at retail (WFLDB)/RER U {ID}| GAIN</v>
      </c>
      <c r="H53" s="1" t="str">
        <f t="array" ref="H53">INDEX(Sheet2!$A:$A,MATCH(Sheet3!$B53&amp;Sheet3!H$3,Sheet2!$K:$K,0))</f>
        <v>Storage, in closed freezer, at retail (WFLDB)/RER U {ID}| GAIN</v>
      </c>
      <c r="I53" s="1" t="str">
        <f t="array" ref="I53">INDEX(Sheet2!$A:$A,MATCH(Sheet3!$B53&amp;Sheet3!I$3,Sheet2!$K:$K,0))</f>
        <v>Storage, in refrigerator, at home (WFLDB)/RER U {ID}| GAIN</v>
      </c>
      <c r="J53" s="1" t="str">
        <f t="array" ref="J53">INDEX(Sheet2!$A:$A,MATCH(Sheet3!$B53&amp;Sheet3!J$3,Sheet2!$K:$K,0))</f>
        <v>Storage, in freezer, at home (WFLDB)/RER U {ID}| GAIN</v>
      </c>
      <c r="K53" s="1" t="str">
        <f t="array" ref="K53">INDEX(Sheet2!$A:$A,MATCH(Sheet3!$B53&amp;Sheet3!K$3,Sheet2!$K:$K,0))</f>
        <v>Boiling, vegetables, with LPG stove, at consumer home (WFLDB)/GLO U</v>
      </c>
      <c r="L53" s="1" t="str">
        <f t="array" ref="L53">INDEX(Sheet2!$A:$A,MATCH(Sheet3!$B53&amp;Sheet3!L$3,Sheet2!$K:$K,0))</f>
        <v>Frying, vegetables, with LPG stove, at consumer home (WFLDB)/GLO U</v>
      </c>
      <c r="M53" s="1">
        <f t="array" ref="M53">INDEX(Sheet2!$B:$B,MATCH(Sheet3!$B53&amp;Sheet3!M$3,Sheet2!$L:$L,0))</f>
        <v>1</v>
      </c>
      <c r="N53" s="1">
        <f t="array" ref="N53">INDEX(Sheet2!$B:$B,MATCH(Sheet3!$B53&amp;Sheet3!N$3,Sheet2!$L:$L,0))</f>
        <v>1</v>
      </c>
      <c r="O53" s="1">
        <f t="array" ref="O53">INDEX(Sheet2!$B:$B,MATCH(Sheet3!$B53&amp;Sheet3!O$3,Sheet2!$L:$L,0))</f>
        <v>1</v>
      </c>
      <c r="P53" s="1">
        <f t="array" ref="P53">INDEX(Sheet2!$B:$B,MATCH(Sheet3!$B53&amp;Sheet3!P$3,Sheet2!$L:$L,0))</f>
        <v>1</v>
      </c>
      <c r="Q53" s="1">
        <f t="array" ref="Q53">INDEX(Sheet2!$B:$B,MATCH(Sheet3!$B53&amp;Sheet3!Q$3,Sheet2!$L:$L,0))</f>
        <v>0</v>
      </c>
      <c r="R53" s="1">
        <f t="array" ref="R53">INDEX(Sheet2!$B:$B,MATCH(Sheet3!$B53&amp;Sheet3!R$3,Sheet2!$L:$L,0))</f>
        <v>0</v>
      </c>
      <c r="S53" s="1">
        <f t="array" ref="S53">INDEX(Sheet2!$B:$B,MATCH(Sheet3!$B53&amp;Sheet3!S$3,Sheet2!$L:$L,0))</f>
        <v>0</v>
      </c>
      <c r="T53" s="1">
        <f t="array" ref="T53">INDEX(Sheet2!$B:$B,MATCH(Sheet3!$B53&amp;Sheet3!T$3,Sheet2!$L:$L,0))</f>
        <v>0</v>
      </c>
      <c r="U53" s="1">
        <f t="array" ref="U53">INDEX(Sheet2!$B:$B,MATCH(Sheet3!$B53&amp;Sheet3!U$3,Sheet2!$L:$L,0))</f>
        <v>1</v>
      </c>
      <c r="V53" s="1">
        <f t="array" ref="V53">INDEX(Sheet2!$B:$B,MATCH(Sheet3!$B53&amp;Sheet3!V$3,Sheet2!$L:$L,0))</f>
        <v>1</v>
      </c>
      <c r="W53" s="1">
        <f t="array" ref="W53">INDEX(Sheet2!$B:$B,MATCH(Sheet3!$B53&amp;Sheet3!W$3,Sheet2!$L:$L,0))</f>
        <v>0.05</v>
      </c>
      <c r="X53" s="1">
        <f t="array" ref="X53">INDEX(Sheet2!$B:$B,MATCH(Sheet3!$B53&amp;Sheet3!X$3,Sheet2!$L:$L,0))</f>
        <v>0</v>
      </c>
    </row>
    <row r="54" ht="15.75" customHeight="1">
      <c r="B54" s="1" t="s">
        <v>1091</v>
      </c>
      <c r="C54" s="1" t="str">
        <f t="array" ref="C54">INDEX(Sheet2!$A:$A,MATCH(Sheet3!$B54&amp;Sheet3!C$3,Sheet2!$K:$K,0))</f>
        <v>Radish , at farm {ID} | GAIN LCA food basket</v>
      </c>
      <c r="D54" s="1" t="str">
        <f t="array" ref="D54">INDEX(Sheet2!$A:$A,MATCH(Sheet3!$B54&amp;Sheet3!D$3,Sheet2!$K:$K,0))</f>
        <v>Processing dummy</v>
      </c>
      <c r="E54" s="1" t="str">
        <f t="array" ref="E54">INDEX(Sheet2!$A:$A,MATCH(Sheet3!$B54&amp;Sheet3!E$3,Sheet2!$K:$K,0))</f>
        <v>Packaging dummy</v>
      </c>
      <c r="F54" s="1" t="str">
        <f t="array" ref="F54">INDEX(Sheet2!$A:$A,MATCH(Sheet3!$B54&amp;Sheet3!F$3,Sheet2!$K:$K,0))</f>
        <v>Domestic distribution {ID}| GAIN</v>
      </c>
      <c r="G54" s="1" t="str">
        <f t="array" ref="G54">INDEX(Sheet2!$A:$A,MATCH(Sheet3!$B54&amp;Sheet3!G$3,Sheet2!$K:$K,0))</f>
        <v>Storage, in closed refrigerator, at retail (WFLDB)/RER U {ID}| GAIN</v>
      </c>
      <c r="H54" s="1" t="str">
        <f t="array" ref="H54">INDEX(Sheet2!$A:$A,MATCH(Sheet3!$B54&amp;Sheet3!H$3,Sheet2!$K:$K,0))</f>
        <v>Storage, in closed freezer, at retail (WFLDB)/RER U {ID}| GAIN</v>
      </c>
      <c r="I54" s="1" t="str">
        <f t="array" ref="I54">INDEX(Sheet2!$A:$A,MATCH(Sheet3!$B54&amp;Sheet3!I$3,Sheet2!$K:$K,0))</f>
        <v>Storage, in refrigerator, at home (WFLDB)/RER U {ID}| GAIN</v>
      </c>
      <c r="J54" s="1" t="str">
        <f t="array" ref="J54">INDEX(Sheet2!$A:$A,MATCH(Sheet3!$B54&amp;Sheet3!J$3,Sheet2!$K:$K,0))</f>
        <v>Storage, in freezer, at home (WFLDB)/RER U {ID}| GAIN</v>
      </c>
      <c r="K54" s="1" t="str">
        <f t="array" ref="K54">INDEX(Sheet2!$A:$A,MATCH(Sheet3!$B54&amp;Sheet3!K$3,Sheet2!$K:$K,0))</f>
        <v>Boiling, vegetables, with LPG stove, at consumer home (WFLDB)/GLO U</v>
      </c>
      <c r="L54" s="1" t="str">
        <f t="array" ref="L54">INDEX(Sheet2!$A:$A,MATCH(Sheet3!$B54&amp;Sheet3!L$3,Sheet2!$K:$K,0))</f>
        <v>Frying, vegetables, with LPG stove, at consumer home (WFLDB)/GLO U</v>
      </c>
      <c r="M54" s="1">
        <f t="array" ref="M54">INDEX(Sheet2!$B:$B,MATCH(Sheet3!$B54&amp;Sheet3!M$3,Sheet2!$L:$L,0))</f>
        <v>1</v>
      </c>
      <c r="N54" s="1">
        <f t="array" ref="N54">INDEX(Sheet2!$B:$B,MATCH(Sheet3!$B54&amp;Sheet3!N$3,Sheet2!$L:$L,0))</f>
        <v>1</v>
      </c>
      <c r="O54" s="1">
        <f t="array" ref="O54">INDEX(Sheet2!$B:$B,MATCH(Sheet3!$B54&amp;Sheet3!O$3,Sheet2!$L:$L,0))</f>
        <v>1</v>
      </c>
      <c r="P54" s="1">
        <f t="array" ref="P54">INDEX(Sheet2!$B:$B,MATCH(Sheet3!$B54&amp;Sheet3!P$3,Sheet2!$L:$L,0))</f>
        <v>1</v>
      </c>
      <c r="Q54" s="1">
        <f t="array" ref="Q54">INDEX(Sheet2!$B:$B,MATCH(Sheet3!$B54&amp;Sheet3!Q$3,Sheet2!$L:$L,0))</f>
        <v>0</v>
      </c>
      <c r="R54" s="1">
        <f t="array" ref="R54">INDEX(Sheet2!$B:$B,MATCH(Sheet3!$B54&amp;Sheet3!R$3,Sheet2!$L:$L,0))</f>
        <v>0</v>
      </c>
      <c r="S54" s="1">
        <f t="array" ref="S54">INDEX(Sheet2!$B:$B,MATCH(Sheet3!$B54&amp;Sheet3!S$3,Sheet2!$L:$L,0))</f>
        <v>0</v>
      </c>
      <c r="T54" s="1">
        <f t="array" ref="T54">INDEX(Sheet2!$B:$B,MATCH(Sheet3!$B54&amp;Sheet3!T$3,Sheet2!$L:$L,0))</f>
        <v>0</v>
      </c>
      <c r="U54" s="1">
        <f t="array" ref="U54">INDEX(Sheet2!$B:$B,MATCH(Sheet3!$B54&amp;Sheet3!U$3,Sheet2!$L:$L,0))</f>
        <v>1</v>
      </c>
      <c r="V54" s="1">
        <f t="array" ref="V54">INDEX(Sheet2!$B:$B,MATCH(Sheet3!$B54&amp;Sheet3!V$3,Sheet2!$L:$L,0))</f>
        <v>0</v>
      </c>
      <c r="W54" s="1">
        <f t="array" ref="W54">INDEX(Sheet2!$B:$B,MATCH(Sheet3!$B54&amp;Sheet3!W$3,Sheet2!$L:$L,0))</f>
        <v>0.05</v>
      </c>
      <c r="X54" s="1">
        <f t="array" ref="X54">INDEX(Sheet2!$B:$B,MATCH(Sheet3!$B54&amp;Sheet3!X$3,Sheet2!$L:$L,0))</f>
        <v>0</v>
      </c>
    </row>
    <row r="55" ht="15.75" customHeight="1">
      <c r="B55" s="1" t="s">
        <v>1093</v>
      </c>
      <c r="C55" s="1" t="str">
        <f t="array" ref="C55">INDEX(Sheet2!$A:$A,MATCH(Sheet3!$B55&amp;Sheet3!C$3,Sheet2!$K:$K,0))</f>
        <v>Bitter gourd, at farm {ID} | GAIN LCA food basket</v>
      </c>
      <c r="D55" s="1" t="str">
        <f t="array" ref="D55">INDEX(Sheet2!$A:$A,MATCH(Sheet3!$B55&amp;Sheet3!D$3,Sheet2!$K:$K,0))</f>
        <v>Processing dummy</v>
      </c>
      <c r="E55" s="1" t="str">
        <f t="array" ref="E55">INDEX(Sheet2!$A:$A,MATCH(Sheet3!$B55&amp;Sheet3!E$3,Sheet2!$K:$K,0))</f>
        <v>Packaging dummy</v>
      </c>
      <c r="F55" s="1" t="str">
        <f t="array" ref="F55">INDEX(Sheet2!$A:$A,MATCH(Sheet3!$B55&amp;Sheet3!F$3,Sheet2!$K:$K,0))</f>
        <v>Domestic distribution {ID}| GAIN</v>
      </c>
      <c r="G55" s="1" t="str">
        <f t="array" ref="G55">INDEX(Sheet2!$A:$A,MATCH(Sheet3!$B55&amp;Sheet3!G$3,Sheet2!$K:$K,0))</f>
        <v>Storage, in closed refrigerator, at retail (WFLDB)/RER U {ID}| GAIN</v>
      </c>
      <c r="H55" s="1" t="str">
        <f t="array" ref="H55">INDEX(Sheet2!$A:$A,MATCH(Sheet3!$B55&amp;Sheet3!H$3,Sheet2!$K:$K,0))</f>
        <v>Storage, in closed freezer, at retail (WFLDB)/RER U {ID}| GAIN</v>
      </c>
      <c r="I55" s="1" t="str">
        <f t="array" ref="I55">INDEX(Sheet2!$A:$A,MATCH(Sheet3!$B55&amp;Sheet3!I$3,Sheet2!$K:$K,0))</f>
        <v>Storage, in refrigerator, at home (WFLDB)/RER U {ID}| GAIN</v>
      </c>
      <c r="J55" s="1" t="str">
        <f t="array" ref="J55">INDEX(Sheet2!$A:$A,MATCH(Sheet3!$B55&amp;Sheet3!J$3,Sheet2!$K:$K,0))</f>
        <v>Storage, in freezer, at home (WFLDB)/RER U {ID}| GAIN</v>
      </c>
      <c r="K55" s="1" t="str">
        <f t="array" ref="K55">INDEX(Sheet2!$A:$A,MATCH(Sheet3!$B55&amp;Sheet3!K$3,Sheet2!$K:$K,0))</f>
        <v>Boiling, vegetables, with LPG stove, at consumer home (WFLDB)/GLO U</v>
      </c>
      <c r="L55" s="1" t="str">
        <f t="array" ref="L55">INDEX(Sheet2!$A:$A,MATCH(Sheet3!$B55&amp;Sheet3!L$3,Sheet2!$K:$K,0))</f>
        <v>Frying, vegetables, with LPG stove, at consumer home (WFLDB)/GLO U</v>
      </c>
      <c r="M55" s="1">
        <f t="array" ref="M55">INDEX(Sheet2!$B:$B,MATCH(Sheet3!$B55&amp;Sheet3!M$3,Sheet2!$L:$L,0))</f>
        <v>1</v>
      </c>
      <c r="N55" s="1">
        <f t="array" ref="N55">INDEX(Sheet2!$B:$B,MATCH(Sheet3!$B55&amp;Sheet3!N$3,Sheet2!$L:$L,0))</f>
        <v>1</v>
      </c>
      <c r="O55" s="1">
        <f t="array" ref="O55">INDEX(Sheet2!$B:$B,MATCH(Sheet3!$B55&amp;Sheet3!O$3,Sheet2!$L:$L,0))</f>
        <v>1</v>
      </c>
      <c r="P55" s="1">
        <f t="array" ref="P55">INDEX(Sheet2!$B:$B,MATCH(Sheet3!$B55&amp;Sheet3!P$3,Sheet2!$L:$L,0))</f>
        <v>1</v>
      </c>
      <c r="Q55" s="1">
        <f t="array" ref="Q55">INDEX(Sheet2!$B:$B,MATCH(Sheet3!$B55&amp;Sheet3!Q$3,Sheet2!$L:$L,0))</f>
        <v>0</v>
      </c>
      <c r="R55" s="1">
        <f t="array" ref="R55">INDEX(Sheet2!$B:$B,MATCH(Sheet3!$B55&amp;Sheet3!R$3,Sheet2!$L:$L,0))</f>
        <v>0</v>
      </c>
      <c r="S55" s="1">
        <f t="array" ref="S55">INDEX(Sheet2!$B:$B,MATCH(Sheet3!$B55&amp;Sheet3!S$3,Sheet2!$L:$L,0))</f>
        <v>0</v>
      </c>
      <c r="T55" s="1">
        <f t="array" ref="T55">INDEX(Sheet2!$B:$B,MATCH(Sheet3!$B55&amp;Sheet3!T$3,Sheet2!$L:$L,0))</f>
        <v>0</v>
      </c>
      <c r="U55" s="1">
        <f t="array" ref="U55">INDEX(Sheet2!$B:$B,MATCH(Sheet3!$B55&amp;Sheet3!U$3,Sheet2!$L:$L,0))</f>
        <v>2</v>
      </c>
      <c r="V55" s="1">
        <f t="array" ref="V55">INDEX(Sheet2!$B:$B,MATCH(Sheet3!$B55&amp;Sheet3!V$3,Sheet2!$L:$L,0))</f>
        <v>0</v>
      </c>
      <c r="W55" s="1">
        <f t="array" ref="W55">INDEX(Sheet2!$B:$B,MATCH(Sheet3!$B55&amp;Sheet3!W$3,Sheet2!$L:$L,0))</f>
        <v>0.05</v>
      </c>
      <c r="X55" s="1">
        <f t="array" ref="X55">INDEX(Sheet2!$B:$B,MATCH(Sheet3!$B55&amp;Sheet3!X$3,Sheet2!$L:$L,0))</f>
        <v>0</v>
      </c>
    </row>
    <row r="56" ht="15.75" customHeight="1">
      <c r="B56" s="1" t="s">
        <v>1095</v>
      </c>
      <c r="C56" s="1" t="str">
        <f t="array" ref="C56">INDEX(Sheet2!$A:$A,MATCH(Sheet3!$B56&amp;Sheet3!C$3,Sheet2!$K:$K,0))</f>
        <v>Cucumber , at farm {ID} | GAIN LCA food basket</v>
      </c>
      <c r="D56" s="1" t="str">
        <f t="array" ref="D56">INDEX(Sheet2!$A:$A,MATCH(Sheet3!$B56&amp;Sheet3!D$3,Sheet2!$K:$K,0))</f>
        <v>Processing dummy</v>
      </c>
      <c r="E56" s="1" t="str">
        <f t="array" ref="E56">INDEX(Sheet2!$A:$A,MATCH(Sheet3!$B56&amp;Sheet3!E$3,Sheet2!$K:$K,0))</f>
        <v>Packaging dummy</v>
      </c>
      <c r="F56" s="1" t="str">
        <f t="array" ref="F56">INDEX(Sheet2!$A:$A,MATCH(Sheet3!$B56&amp;Sheet3!F$3,Sheet2!$K:$K,0))</f>
        <v>Domestic distribution {ID}| GAIN</v>
      </c>
      <c r="G56" s="1" t="str">
        <f t="array" ref="G56">INDEX(Sheet2!$A:$A,MATCH(Sheet3!$B56&amp;Sheet3!G$3,Sheet2!$K:$K,0))</f>
        <v>Storage, in closed refrigerator, at retail (WFLDB)/RER U {ID}| GAIN</v>
      </c>
      <c r="H56" s="1" t="str">
        <f t="array" ref="H56">INDEX(Sheet2!$A:$A,MATCH(Sheet3!$B56&amp;Sheet3!H$3,Sheet2!$K:$K,0))</f>
        <v>Storage, in closed freezer, at retail (WFLDB)/RER U {ID}| GAIN</v>
      </c>
      <c r="I56" s="1" t="str">
        <f t="array" ref="I56">INDEX(Sheet2!$A:$A,MATCH(Sheet3!$B56&amp;Sheet3!I$3,Sheet2!$K:$K,0))</f>
        <v>Storage, in refrigerator, at home (WFLDB)/RER U {ID}| GAIN</v>
      </c>
      <c r="J56" s="1" t="str">
        <f t="array" ref="J56">INDEX(Sheet2!$A:$A,MATCH(Sheet3!$B56&amp;Sheet3!J$3,Sheet2!$K:$K,0))</f>
        <v>Storage, in freezer, at home (WFLDB)/RER U {ID}| GAIN</v>
      </c>
      <c r="K56" s="1" t="str">
        <f t="array" ref="K56">INDEX(Sheet2!$A:$A,MATCH(Sheet3!$B56&amp;Sheet3!K$3,Sheet2!$K:$K,0))</f>
        <v>Boiling, vegetables, with LPG stove, at consumer home (WFLDB)/GLO U</v>
      </c>
      <c r="L56" s="1" t="str">
        <f t="array" ref="L56">INDEX(Sheet2!$A:$A,MATCH(Sheet3!$B56&amp;Sheet3!L$3,Sheet2!$K:$K,0))</f>
        <v>Frying, vegetables, with LPG stove, at consumer home (WFLDB)/GLO U</v>
      </c>
      <c r="M56" s="1">
        <f t="array" ref="M56">INDEX(Sheet2!$B:$B,MATCH(Sheet3!$B56&amp;Sheet3!M$3,Sheet2!$L:$L,0))</f>
        <v>1</v>
      </c>
      <c r="N56" s="1">
        <f t="array" ref="N56">INDEX(Sheet2!$B:$B,MATCH(Sheet3!$B56&amp;Sheet3!N$3,Sheet2!$L:$L,0))</f>
        <v>1</v>
      </c>
      <c r="O56" s="1">
        <f t="array" ref="O56">INDEX(Sheet2!$B:$B,MATCH(Sheet3!$B56&amp;Sheet3!O$3,Sheet2!$L:$L,0))</f>
        <v>1</v>
      </c>
      <c r="P56" s="1">
        <f t="array" ref="P56">INDEX(Sheet2!$B:$B,MATCH(Sheet3!$B56&amp;Sheet3!P$3,Sheet2!$L:$L,0))</f>
        <v>1</v>
      </c>
      <c r="Q56" s="1">
        <f t="array" ref="Q56">INDEX(Sheet2!$B:$B,MATCH(Sheet3!$B56&amp;Sheet3!Q$3,Sheet2!$L:$L,0))</f>
        <v>0</v>
      </c>
      <c r="R56" s="1">
        <f t="array" ref="R56">INDEX(Sheet2!$B:$B,MATCH(Sheet3!$B56&amp;Sheet3!R$3,Sheet2!$L:$L,0))</f>
        <v>0</v>
      </c>
      <c r="S56" s="1">
        <f t="array" ref="S56">INDEX(Sheet2!$B:$B,MATCH(Sheet3!$B56&amp;Sheet3!S$3,Sheet2!$L:$L,0))</f>
        <v>0</v>
      </c>
      <c r="T56" s="1">
        <f t="array" ref="T56">INDEX(Sheet2!$B:$B,MATCH(Sheet3!$B56&amp;Sheet3!T$3,Sheet2!$L:$L,0))</f>
        <v>0</v>
      </c>
      <c r="U56" s="1">
        <f t="array" ref="U56">INDEX(Sheet2!$B:$B,MATCH(Sheet3!$B56&amp;Sheet3!U$3,Sheet2!$L:$L,0))</f>
        <v>0</v>
      </c>
      <c r="V56" s="1">
        <f t="array" ref="V56">INDEX(Sheet2!$B:$B,MATCH(Sheet3!$B56&amp;Sheet3!V$3,Sheet2!$L:$L,0))</f>
        <v>0</v>
      </c>
      <c r="W56" s="1">
        <f t="array" ref="W56">INDEX(Sheet2!$B:$B,MATCH(Sheet3!$B56&amp;Sheet3!W$3,Sheet2!$L:$L,0))</f>
        <v>0.05</v>
      </c>
      <c r="X56" s="1">
        <f t="array" ref="X56">INDEX(Sheet2!$B:$B,MATCH(Sheet3!$B56&amp;Sheet3!X$3,Sheet2!$L:$L,0))</f>
        <v>0</v>
      </c>
    </row>
    <row r="57" ht="15.75" customHeight="1">
      <c r="B57" s="1" t="s">
        <v>1097</v>
      </c>
      <c r="C57" s="1" t="str">
        <f t="array" ref="C57">INDEX(Sheet2!$A:$A,MATCH(Sheet3!$B57&amp;Sheet3!C$3,Sheet2!$K:$K,0))</f>
        <v>Eggplant , at farm {ID} | GAIN LCA food basket</v>
      </c>
      <c r="D57" s="1" t="str">
        <f t="array" ref="D57">INDEX(Sheet2!$A:$A,MATCH(Sheet3!$B57&amp;Sheet3!D$3,Sheet2!$K:$K,0))</f>
        <v>Processing dummy</v>
      </c>
      <c r="E57" s="1" t="str">
        <f t="array" ref="E57">INDEX(Sheet2!$A:$A,MATCH(Sheet3!$B57&amp;Sheet3!E$3,Sheet2!$K:$K,0))</f>
        <v>Packaging dummy</v>
      </c>
      <c r="F57" s="1" t="str">
        <f t="array" ref="F57">INDEX(Sheet2!$A:$A,MATCH(Sheet3!$B57&amp;Sheet3!F$3,Sheet2!$K:$K,0))</f>
        <v>Domestic distribution {ID}| GAIN</v>
      </c>
      <c r="G57" s="1" t="str">
        <f t="array" ref="G57">INDEX(Sheet2!$A:$A,MATCH(Sheet3!$B57&amp;Sheet3!G$3,Sheet2!$K:$K,0))</f>
        <v>Storage, in closed refrigerator, at retail (WFLDB)/RER U {ID}| GAIN</v>
      </c>
      <c r="H57" s="1" t="str">
        <f t="array" ref="H57">INDEX(Sheet2!$A:$A,MATCH(Sheet3!$B57&amp;Sheet3!H$3,Sheet2!$K:$K,0))</f>
        <v>Storage, in closed freezer, at retail (WFLDB)/RER U {ID}| GAIN</v>
      </c>
      <c r="I57" s="1" t="str">
        <f t="array" ref="I57">INDEX(Sheet2!$A:$A,MATCH(Sheet3!$B57&amp;Sheet3!I$3,Sheet2!$K:$K,0))</f>
        <v>Storage, in refrigerator, at home (WFLDB)/RER U {ID}| GAIN</v>
      </c>
      <c r="J57" s="1" t="str">
        <f t="array" ref="J57">INDEX(Sheet2!$A:$A,MATCH(Sheet3!$B57&amp;Sheet3!J$3,Sheet2!$K:$K,0))</f>
        <v>Storage, in freezer, at home (WFLDB)/RER U {ID}| GAIN</v>
      </c>
      <c r="K57" s="1" t="str">
        <f t="array" ref="K57">INDEX(Sheet2!$A:$A,MATCH(Sheet3!$B57&amp;Sheet3!K$3,Sheet2!$K:$K,0))</f>
        <v>Boiling, vegetables, with LPG stove, at consumer home (WFLDB)/GLO U</v>
      </c>
      <c r="L57" s="1" t="str">
        <f t="array" ref="L57">INDEX(Sheet2!$A:$A,MATCH(Sheet3!$B57&amp;Sheet3!L$3,Sheet2!$K:$K,0))</f>
        <v>Frying, vegetables, with LPG stove, at consumer home (WFLDB)/GLO U</v>
      </c>
      <c r="M57" s="1">
        <f t="array" ref="M57">INDEX(Sheet2!$B:$B,MATCH(Sheet3!$B57&amp;Sheet3!M$3,Sheet2!$L:$L,0))</f>
        <v>1</v>
      </c>
      <c r="N57" s="1">
        <f t="array" ref="N57">INDEX(Sheet2!$B:$B,MATCH(Sheet3!$B57&amp;Sheet3!N$3,Sheet2!$L:$L,0))</f>
        <v>1</v>
      </c>
      <c r="O57" s="1">
        <f t="array" ref="O57">INDEX(Sheet2!$B:$B,MATCH(Sheet3!$B57&amp;Sheet3!O$3,Sheet2!$L:$L,0))</f>
        <v>1</v>
      </c>
      <c r="P57" s="1">
        <f t="array" ref="P57">INDEX(Sheet2!$B:$B,MATCH(Sheet3!$B57&amp;Sheet3!P$3,Sheet2!$L:$L,0))</f>
        <v>1</v>
      </c>
      <c r="Q57" s="1">
        <f t="array" ref="Q57">INDEX(Sheet2!$B:$B,MATCH(Sheet3!$B57&amp;Sheet3!Q$3,Sheet2!$L:$L,0))</f>
        <v>0</v>
      </c>
      <c r="R57" s="1">
        <f t="array" ref="R57">INDEX(Sheet2!$B:$B,MATCH(Sheet3!$B57&amp;Sheet3!R$3,Sheet2!$L:$L,0))</f>
        <v>0</v>
      </c>
      <c r="S57" s="1">
        <f t="array" ref="S57">INDEX(Sheet2!$B:$B,MATCH(Sheet3!$B57&amp;Sheet3!S$3,Sheet2!$L:$L,0))</f>
        <v>0</v>
      </c>
      <c r="T57" s="1">
        <f t="array" ref="T57">INDEX(Sheet2!$B:$B,MATCH(Sheet3!$B57&amp;Sheet3!T$3,Sheet2!$L:$L,0))</f>
        <v>0</v>
      </c>
      <c r="U57" s="1">
        <f t="array" ref="U57">INDEX(Sheet2!$B:$B,MATCH(Sheet3!$B57&amp;Sheet3!U$3,Sheet2!$L:$L,0))</f>
        <v>1</v>
      </c>
      <c r="V57" s="1">
        <f t="array" ref="V57">INDEX(Sheet2!$B:$B,MATCH(Sheet3!$B57&amp;Sheet3!V$3,Sheet2!$L:$L,0))</f>
        <v>1</v>
      </c>
      <c r="W57" s="1">
        <f t="array" ref="W57">INDEX(Sheet2!$B:$B,MATCH(Sheet3!$B57&amp;Sheet3!W$3,Sheet2!$L:$L,0))</f>
        <v>0.05</v>
      </c>
      <c r="X57" s="1">
        <f t="array" ref="X57">INDEX(Sheet2!$B:$B,MATCH(Sheet3!$B57&amp;Sheet3!X$3,Sheet2!$L:$L,0))</f>
        <v>0</v>
      </c>
    </row>
    <row r="58" ht="15.75" customHeight="1">
      <c r="B58" s="1" t="s">
        <v>1099</v>
      </c>
      <c r="C58" s="1" t="str">
        <f t="array" ref="C58">INDEX(Sheet2!$A:$A,MATCH(Sheet3!$B58&amp;Sheet3!C$3,Sheet2!$K:$K,0))</f>
        <v>Bitter gourd, at farm {ID} | GAIN LCA food basket</v>
      </c>
      <c r="D58" s="1" t="str">
        <f t="array" ref="D58">INDEX(Sheet2!$A:$A,MATCH(Sheet3!$B58&amp;Sheet3!D$3,Sheet2!$K:$K,0))</f>
        <v>Processing dummy</v>
      </c>
      <c r="E58" s="1" t="str">
        <f t="array" ref="E58">INDEX(Sheet2!$A:$A,MATCH(Sheet3!$B58&amp;Sheet3!E$3,Sheet2!$K:$K,0))</f>
        <v>Packaging dummy</v>
      </c>
      <c r="F58" s="1" t="str">
        <f t="array" ref="F58">INDEX(Sheet2!$A:$A,MATCH(Sheet3!$B58&amp;Sheet3!F$3,Sheet2!$K:$K,0))</f>
        <v>Domestic distribution {ID}| GAIN</v>
      </c>
      <c r="G58" s="1" t="str">
        <f t="array" ref="G58">INDEX(Sheet2!$A:$A,MATCH(Sheet3!$B58&amp;Sheet3!G$3,Sheet2!$K:$K,0))</f>
        <v>Storage, in closed refrigerator, at retail (WFLDB)/RER U {ID}| GAIN</v>
      </c>
      <c r="H58" s="1" t="str">
        <f t="array" ref="H58">INDEX(Sheet2!$A:$A,MATCH(Sheet3!$B58&amp;Sheet3!H$3,Sheet2!$K:$K,0))</f>
        <v>Storage, in closed freezer, at retail (WFLDB)/RER U {ID}| GAIN</v>
      </c>
      <c r="I58" s="1" t="str">
        <f t="array" ref="I58">INDEX(Sheet2!$A:$A,MATCH(Sheet3!$B58&amp;Sheet3!I$3,Sheet2!$K:$K,0))</f>
        <v>Storage, in refrigerator, at home (WFLDB)/RER U {ID}| GAIN</v>
      </c>
      <c r="J58" s="1" t="str">
        <f t="array" ref="J58">INDEX(Sheet2!$A:$A,MATCH(Sheet3!$B58&amp;Sheet3!J$3,Sheet2!$K:$K,0))</f>
        <v>Storage, in freezer, at home (WFLDB)/RER U {ID}| GAIN</v>
      </c>
      <c r="K58" s="1" t="str">
        <f t="array" ref="K58">INDEX(Sheet2!$A:$A,MATCH(Sheet3!$B58&amp;Sheet3!K$3,Sheet2!$K:$K,0))</f>
        <v>Boiling, vegetables, with LPG stove, at consumer home (WFLDB)/GLO U</v>
      </c>
      <c r="L58" s="1" t="str">
        <f t="array" ref="L58">INDEX(Sheet2!$A:$A,MATCH(Sheet3!$B58&amp;Sheet3!L$3,Sheet2!$K:$K,0))</f>
        <v>Frying, vegetables, with LPG stove, at consumer home (WFLDB)/GLO U</v>
      </c>
      <c r="M58" s="1">
        <f t="array" ref="M58">INDEX(Sheet2!$B:$B,MATCH(Sheet3!$B58&amp;Sheet3!M$3,Sheet2!$L:$L,0))</f>
        <v>1</v>
      </c>
      <c r="N58" s="1">
        <f t="array" ref="N58">INDEX(Sheet2!$B:$B,MATCH(Sheet3!$B58&amp;Sheet3!N$3,Sheet2!$L:$L,0))</f>
        <v>1</v>
      </c>
      <c r="O58" s="1">
        <f t="array" ref="O58">INDEX(Sheet2!$B:$B,MATCH(Sheet3!$B58&amp;Sheet3!O$3,Sheet2!$L:$L,0))</f>
        <v>1</v>
      </c>
      <c r="P58" s="1">
        <f t="array" ref="P58">INDEX(Sheet2!$B:$B,MATCH(Sheet3!$B58&amp;Sheet3!P$3,Sheet2!$L:$L,0))</f>
        <v>1</v>
      </c>
      <c r="Q58" s="1">
        <f t="array" ref="Q58">INDEX(Sheet2!$B:$B,MATCH(Sheet3!$B58&amp;Sheet3!Q$3,Sheet2!$L:$L,0))</f>
        <v>0</v>
      </c>
      <c r="R58" s="1">
        <f t="array" ref="R58">INDEX(Sheet2!$B:$B,MATCH(Sheet3!$B58&amp;Sheet3!R$3,Sheet2!$L:$L,0))</f>
        <v>0</v>
      </c>
      <c r="S58" s="1">
        <f t="array" ref="S58">INDEX(Sheet2!$B:$B,MATCH(Sheet3!$B58&amp;Sheet3!S$3,Sheet2!$L:$L,0))</f>
        <v>0</v>
      </c>
      <c r="T58" s="1">
        <f t="array" ref="T58">INDEX(Sheet2!$B:$B,MATCH(Sheet3!$B58&amp;Sheet3!T$3,Sheet2!$L:$L,0))</f>
        <v>0</v>
      </c>
      <c r="U58" s="1">
        <f t="array" ref="U58">INDEX(Sheet2!$B:$B,MATCH(Sheet3!$B58&amp;Sheet3!U$3,Sheet2!$L:$L,0))</f>
        <v>1</v>
      </c>
      <c r="V58" s="1">
        <f t="array" ref="V58">INDEX(Sheet2!$B:$B,MATCH(Sheet3!$B58&amp;Sheet3!V$3,Sheet2!$L:$L,0))</f>
        <v>0</v>
      </c>
      <c r="W58" s="1">
        <f t="array" ref="W58">INDEX(Sheet2!$B:$B,MATCH(Sheet3!$B58&amp;Sheet3!W$3,Sheet2!$L:$L,0))</f>
        <v>0.05</v>
      </c>
      <c r="X58" s="1">
        <f t="array" ref="X58">INDEX(Sheet2!$B:$B,MATCH(Sheet3!$B58&amp;Sheet3!X$3,Sheet2!$L:$L,0))</f>
        <v>0</v>
      </c>
    </row>
    <row r="59" ht="15.75" customHeight="1">
      <c r="B59" s="1" t="s">
        <v>1101</v>
      </c>
      <c r="C59" s="1" t="str">
        <f t="array" ref="C59">INDEX(Sheet2!$A:$A,MATCH(Sheet3!$B59&amp;Sheet3!C$3,Sheet2!$K:$K,0))</f>
        <v>Zucchini , at farm {ID} | GAIN LCA food basket</v>
      </c>
      <c r="D59" s="1" t="str">
        <f t="array" ref="D59">INDEX(Sheet2!$A:$A,MATCH(Sheet3!$B59&amp;Sheet3!D$3,Sheet2!$K:$K,0))</f>
        <v>Processing dummy</v>
      </c>
      <c r="E59" s="1" t="str">
        <f t="array" ref="E59">INDEX(Sheet2!$A:$A,MATCH(Sheet3!$B59&amp;Sheet3!E$3,Sheet2!$K:$K,0))</f>
        <v>Packaging dummy</v>
      </c>
      <c r="F59" s="1" t="str">
        <f t="array" ref="F59">INDEX(Sheet2!$A:$A,MATCH(Sheet3!$B59&amp;Sheet3!F$3,Sheet2!$K:$K,0))</f>
        <v>Domestic distribution {ID}| GAIN</v>
      </c>
      <c r="G59" s="1" t="str">
        <f t="array" ref="G59">INDEX(Sheet2!$A:$A,MATCH(Sheet3!$B59&amp;Sheet3!G$3,Sheet2!$K:$K,0))</f>
        <v>Storage, in closed refrigerator, at retail (WFLDB)/RER U {ID}| GAIN</v>
      </c>
      <c r="H59" s="1" t="str">
        <f t="array" ref="H59">INDEX(Sheet2!$A:$A,MATCH(Sheet3!$B59&amp;Sheet3!H$3,Sheet2!$K:$K,0))</f>
        <v>Storage, in closed freezer, at retail (WFLDB)/RER U {ID}| GAIN</v>
      </c>
      <c r="I59" s="1" t="str">
        <f t="array" ref="I59">INDEX(Sheet2!$A:$A,MATCH(Sheet3!$B59&amp;Sheet3!I$3,Sheet2!$K:$K,0))</f>
        <v>Storage, in refrigerator, at home (WFLDB)/RER U {ID}| GAIN</v>
      </c>
      <c r="J59" s="1" t="str">
        <f t="array" ref="J59">INDEX(Sheet2!$A:$A,MATCH(Sheet3!$B59&amp;Sheet3!J$3,Sheet2!$K:$K,0))</f>
        <v>Storage, in freezer, at home (WFLDB)/RER U {ID}| GAIN</v>
      </c>
      <c r="K59" s="1" t="str">
        <f t="array" ref="K59">INDEX(Sheet2!$A:$A,MATCH(Sheet3!$B59&amp;Sheet3!K$3,Sheet2!$K:$K,0))</f>
        <v>Boiling, vegetables, with LPG stove, at consumer home (WFLDB)/GLO U</v>
      </c>
      <c r="L59" s="1" t="str">
        <f t="array" ref="L59">INDEX(Sheet2!$A:$A,MATCH(Sheet3!$B59&amp;Sheet3!L$3,Sheet2!$K:$K,0))</f>
        <v>Frying, vegetables, with LPG stove, at consumer home (WFLDB)/GLO U</v>
      </c>
      <c r="M59" s="1">
        <f t="array" ref="M59">INDEX(Sheet2!$B:$B,MATCH(Sheet3!$B59&amp;Sheet3!M$3,Sheet2!$L:$L,0))</f>
        <v>1</v>
      </c>
      <c r="N59" s="1">
        <f t="array" ref="N59">INDEX(Sheet2!$B:$B,MATCH(Sheet3!$B59&amp;Sheet3!N$3,Sheet2!$L:$L,0))</f>
        <v>1</v>
      </c>
      <c r="O59" s="1">
        <f t="array" ref="O59">INDEX(Sheet2!$B:$B,MATCH(Sheet3!$B59&amp;Sheet3!O$3,Sheet2!$L:$L,0))</f>
        <v>1</v>
      </c>
      <c r="P59" s="1">
        <f t="array" ref="P59">INDEX(Sheet2!$B:$B,MATCH(Sheet3!$B59&amp;Sheet3!P$3,Sheet2!$L:$L,0))</f>
        <v>1</v>
      </c>
      <c r="Q59" s="1">
        <f t="array" ref="Q59">INDEX(Sheet2!$B:$B,MATCH(Sheet3!$B59&amp;Sheet3!Q$3,Sheet2!$L:$L,0))</f>
        <v>0</v>
      </c>
      <c r="R59" s="1">
        <f t="array" ref="R59">INDEX(Sheet2!$B:$B,MATCH(Sheet3!$B59&amp;Sheet3!R$3,Sheet2!$L:$L,0))</f>
        <v>0</v>
      </c>
      <c r="S59" s="1">
        <f t="array" ref="S59">INDEX(Sheet2!$B:$B,MATCH(Sheet3!$B59&amp;Sheet3!S$3,Sheet2!$L:$L,0))</f>
        <v>0</v>
      </c>
      <c r="T59" s="1">
        <f t="array" ref="T59">INDEX(Sheet2!$B:$B,MATCH(Sheet3!$B59&amp;Sheet3!T$3,Sheet2!$L:$L,0))</f>
        <v>0</v>
      </c>
      <c r="U59" s="1">
        <f t="array" ref="U59">INDEX(Sheet2!$B:$B,MATCH(Sheet3!$B59&amp;Sheet3!U$3,Sheet2!$L:$L,0))</f>
        <v>1</v>
      </c>
      <c r="V59" s="1">
        <f t="array" ref="V59">INDEX(Sheet2!$B:$B,MATCH(Sheet3!$B59&amp;Sheet3!V$3,Sheet2!$L:$L,0))</f>
        <v>0</v>
      </c>
      <c r="W59" s="1">
        <f t="array" ref="W59">INDEX(Sheet2!$B:$B,MATCH(Sheet3!$B59&amp;Sheet3!W$3,Sheet2!$L:$L,0))</f>
        <v>0.05</v>
      </c>
      <c r="X59" s="1">
        <f t="array" ref="X59">INDEX(Sheet2!$B:$B,MATCH(Sheet3!$B59&amp;Sheet3!X$3,Sheet2!$L:$L,0))</f>
        <v>0</v>
      </c>
    </row>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2023-08-18T12:42:19Z</dcterms:created>
  <dc:creator>Thomas</dc:creator>
</cp:coreProperties>
</file>